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AF49F9AB-6231-458A-BCF9-A47383920F4F}"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Data'!$CX$1:$DE$3</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Data'!$CX$1:$DE$3</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Data'!$CX$1:$DE$3</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EB207" i="46"/>
  <c r="BM207" i="46" s="1"/>
  <c r="EA207" i="46"/>
  <c r="BL207" i="46" s="1"/>
  <c r="DZ207" i="46"/>
  <c r="DY207" i="46"/>
  <c r="BJ207" i="46" s="1"/>
  <c r="DX207" i="46"/>
  <c r="BI207" i="46" s="1"/>
  <c r="DW207" i="46"/>
  <c r="BH207" i="46" s="1"/>
  <c r="DV207" i="46"/>
  <c r="BG207" i="46" s="1"/>
  <c r="DU207" i="46"/>
  <c r="DT207" i="46"/>
  <c r="BE207" i="46" s="1"/>
  <c r="DS207" i="46"/>
  <c r="BD207" i="46" s="1"/>
  <c r="DR207" i="46"/>
  <c r="BC207" i="46" s="1"/>
  <c r="DQ207" i="46"/>
  <c r="BB207" i="44" s="1"/>
  <c r="DP207" i="46"/>
  <c r="BA207" i="46" s="1"/>
  <c r="DO207" i="46"/>
  <c r="AZ207" i="46" s="1"/>
  <c r="DN207" i="46"/>
  <c r="AY207" i="46" s="1"/>
  <c r="DM207" i="46"/>
  <c r="DL207" i="46"/>
  <c r="AW207" i="46" s="1"/>
  <c r="DK207" i="46"/>
  <c r="AV207" i="46" s="1"/>
  <c r="DJ207" i="46"/>
  <c r="AU207" i="46" s="1"/>
  <c r="DI207" i="46"/>
  <c r="AT207" i="46" s="1"/>
  <c r="DH207" i="46"/>
  <c r="DG207" i="46"/>
  <c r="AR207" i="46" s="1"/>
  <c r="DF207" i="46"/>
  <c r="AQ207" i="46" s="1"/>
  <c r="DE207" i="46"/>
  <c r="DD207" i="46"/>
  <c r="AO207" i="46" s="1"/>
  <c r="DC207" i="46"/>
  <c r="AN207" i="46" s="1"/>
  <c r="DB207" i="46"/>
  <c r="AM207" i="46" s="1"/>
  <c r="DA207" i="46"/>
  <c r="AL207" i="46" s="1"/>
  <c r="CZ207" i="46"/>
  <c r="AK207" i="46" s="1"/>
  <c r="CY207" i="46"/>
  <c r="AJ207" i="46" s="1"/>
  <c r="CX207" i="46"/>
  <c r="AI207" i="46" s="1"/>
  <c r="CW207" i="46"/>
  <c r="CV207" i="46"/>
  <c r="AG207" i="46" s="1"/>
  <c r="CU207" i="46"/>
  <c r="AF207" i="46" s="1"/>
  <c r="CT207" i="46"/>
  <c r="CS207" i="46"/>
  <c r="AD207" i="44" s="1"/>
  <c r="CR207" i="46"/>
  <c r="AC207" i="46" s="1"/>
  <c r="CQ207" i="46"/>
  <c r="AB207" i="46" s="1"/>
  <c r="CP207" i="46"/>
  <c r="AA207" i="46" s="1"/>
  <c r="CO207" i="46"/>
  <c r="CN207" i="46"/>
  <c r="Y207" i="46" s="1"/>
  <c r="CM207" i="46"/>
  <c r="X207" i="46" s="1"/>
  <c r="CL207" i="46"/>
  <c r="W207" i="46" s="1"/>
  <c r="CK207" i="46"/>
  <c r="V207" i="46" s="1"/>
  <c r="CJ207" i="46"/>
  <c r="CI207" i="46"/>
  <c r="T207" i="46" s="1"/>
  <c r="CH207" i="46"/>
  <c r="S207" i="46" s="1"/>
  <c r="CG207" i="46"/>
  <c r="CF207" i="46"/>
  <c r="Q207" i="46" s="1"/>
  <c r="CE207" i="46"/>
  <c r="P207" i="46" s="1"/>
  <c r="CD207" i="46"/>
  <c r="O207" i="46" s="1"/>
  <c r="CC207" i="46"/>
  <c r="N207" i="46" s="1"/>
  <c r="CB207" i="46"/>
  <c r="CA207" i="46"/>
  <c r="L207" i="46" s="1"/>
  <c r="BZ207" i="46"/>
  <c r="K207" i="46" s="1"/>
  <c r="BY207" i="46"/>
  <c r="BX207" i="46"/>
  <c r="I207" i="46" s="1"/>
  <c r="BW207" i="46"/>
  <c r="H207" i="46" s="1"/>
  <c r="BV207" i="46"/>
  <c r="G207" i="46" s="1"/>
  <c r="BU207" i="46"/>
  <c r="F207" i="44" s="1"/>
  <c r="BT207" i="46"/>
  <c r="E207" i="46" s="1"/>
  <c r="BS207" i="46"/>
  <c r="D207" i="46" s="1"/>
  <c r="BO207" i="46"/>
  <c r="B207" i="46"/>
  <c r="B207" i="44" s="1"/>
  <c r="A207" i="46"/>
  <c r="C207" i="46" s="1"/>
  <c r="C207" i="44" s="1"/>
  <c r="EF206" i="46"/>
  <c r="BQ206" i="46" s="1"/>
  <c r="EE206" i="46"/>
  <c r="BP206" i="46" s="1"/>
  <c r="ED206" i="46"/>
  <c r="BO206" i="46" s="1"/>
  <c r="EC206" i="46"/>
  <c r="EB206" i="46"/>
  <c r="BM206" i="46" s="1"/>
  <c r="EA206" i="46"/>
  <c r="BL206" i="46" s="1"/>
  <c r="DZ206" i="46"/>
  <c r="BK206" i="46" s="1"/>
  <c r="DY206" i="46"/>
  <c r="BJ206" i="46" s="1"/>
  <c r="DX206" i="46"/>
  <c r="BI206" i="46" s="1"/>
  <c r="DW206" i="46"/>
  <c r="BH206" i="46" s="1"/>
  <c r="DV206" i="46"/>
  <c r="BG206" i="46" s="1"/>
  <c r="DU206" i="46"/>
  <c r="DT206" i="46"/>
  <c r="BE206" i="46" s="1"/>
  <c r="DS206" i="46"/>
  <c r="BD206" i="46" s="1"/>
  <c r="DR206" i="46"/>
  <c r="DQ206" i="46"/>
  <c r="BB206" i="46" s="1"/>
  <c r="DP206" i="46"/>
  <c r="BA206" i="46" s="1"/>
  <c r="DO206" i="46"/>
  <c r="AZ206" i="46" s="1"/>
  <c r="DN206" i="46"/>
  <c r="AY206" i="46" s="1"/>
  <c r="DM206" i="46"/>
  <c r="DL206" i="46"/>
  <c r="AW206" i="46" s="1"/>
  <c r="DK206" i="46"/>
  <c r="AV206" i="46" s="1"/>
  <c r="DJ206" i="46"/>
  <c r="DI206" i="46"/>
  <c r="AT206" i="46" s="1"/>
  <c r="DH206" i="46"/>
  <c r="AS206" i="46" s="1"/>
  <c r="DG206" i="46"/>
  <c r="AR206" i="46" s="1"/>
  <c r="DF206" i="46"/>
  <c r="AQ206" i="46" s="1"/>
  <c r="DE206" i="46"/>
  <c r="DD206" i="46"/>
  <c r="AO206" i="46" s="1"/>
  <c r="DC206" i="46"/>
  <c r="AN206" i="46" s="1"/>
  <c r="DB206" i="46"/>
  <c r="DA206" i="46"/>
  <c r="AL206" i="46" s="1"/>
  <c r="CZ206" i="46"/>
  <c r="AK206" i="46" s="1"/>
  <c r="CY206" i="46"/>
  <c r="AJ206" i="46" s="1"/>
  <c r="CX206" i="46"/>
  <c r="AI206" i="46" s="1"/>
  <c r="CW206" i="46"/>
  <c r="CV206" i="46"/>
  <c r="AG206" i="46" s="1"/>
  <c r="CU206" i="46"/>
  <c r="AF206" i="46" s="1"/>
  <c r="CT206" i="46"/>
  <c r="CS206" i="46"/>
  <c r="AD206" i="46" s="1"/>
  <c r="CR206" i="46"/>
  <c r="AC206" i="46" s="1"/>
  <c r="CQ206" i="46"/>
  <c r="AB206" i="46" s="1"/>
  <c r="CP206" i="46"/>
  <c r="AA206" i="46" s="1"/>
  <c r="CO206" i="46"/>
  <c r="CN206" i="46"/>
  <c r="Y206" i="46" s="1"/>
  <c r="CM206" i="46"/>
  <c r="X206" i="46" s="1"/>
  <c r="CL206" i="46"/>
  <c r="CK206" i="46"/>
  <c r="V206" i="46" s="1"/>
  <c r="CJ206" i="46"/>
  <c r="U206" i="46" s="1"/>
  <c r="CI206" i="46"/>
  <c r="T206" i="46" s="1"/>
  <c r="CH206" i="46"/>
  <c r="S206" i="46" s="1"/>
  <c r="CG206" i="46"/>
  <c r="CF206" i="46"/>
  <c r="Q206" i="46" s="1"/>
  <c r="CE206" i="46"/>
  <c r="P206" i="46" s="1"/>
  <c r="CD206" i="46"/>
  <c r="CC206" i="46"/>
  <c r="N206" i="46" s="1"/>
  <c r="CB206" i="46"/>
  <c r="M206" i="46" s="1"/>
  <c r="CA206" i="46"/>
  <c r="L206" i="46" s="1"/>
  <c r="BZ206" i="46"/>
  <c r="K206" i="46" s="1"/>
  <c r="BY206" i="46"/>
  <c r="BX206" i="46"/>
  <c r="I206" i="46" s="1"/>
  <c r="BW206" i="46"/>
  <c r="H206" i="46" s="1"/>
  <c r="BV206" i="46"/>
  <c r="G206" i="46" s="1"/>
  <c r="BU206" i="46"/>
  <c r="F206" i="46" s="1"/>
  <c r="BT206" i="46"/>
  <c r="E206" i="46" s="1"/>
  <c r="BS206" i="46"/>
  <c r="D206" i="46" s="1"/>
  <c r="B206" i="46"/>
  <c r="A206" i="46"/>
  <c r="EF205" i="46"/>
  <c r="EE205" i="46"/>
  <c r="BP205" i="46" s="1"/>
  <c r="ED205" i="46"/>
  <c r="EC205" i="46"/>
  <c r="BN205" i="46" s="1"/>
  <c r="EB205" i="46"/>
  <c r="BM205" i="46" s="1"/>
  <c r="EA205" i="46"/>
  <c r="BL205" i="46" s="1"/>
  <c r="DZ205" i="46"/>
  <c r="DY205" i="46"/>
  <c r="DX205" i="46"/>
  <c r="DW205" i="46"/>
  <c r="DV205" i="46"/>
  <c r="BG205" i="44" s="1"/>
  <c r="DU205" i="46"/>
  <c r="BF205" i="46" s="1"/>
  <c r="DT205" i="46"/>
  <c r="BE205" i="46" s="1"/>
  <c r="DS205" i="46"/>
  <c r="BD205" i="46" s="1"/>
  <c r="DR205" i="46"/>
  <c r="DQ205" i="46"/>
  <c r="DP205" i="46"/>
  <c r="DO205" i="46"/>
  <c r="AZ205" i="46" s="1"/>
  <c r="DN205" i="46"/>
  <c r="AY205" i="46" s="1"/>
  <c r="DM205" i="46"/>
  <c r="AX205" i="46" s="1"/>
  <c r="DL205" i="46"/>
  <c r="AW205" i="46" s="1"/>
  <c r="DK205" i="46"/>
  <c r="DJ205" i="46"/>
  <c r="AU205" i="46" s="1"/>
  <c r="DI205" i="46"/>
  <c r="DH205" i="46"/>
  <c r="DG205" i="46"/>
  <c r="AR205" i="46" s="1"/>
  <c r="DF205" i="46"/>
  <c r="DE205" i="46"/>
  <c r="AP205" i="46" s="1"/>
  <c r="DD205" i="46"/>
  <c r="AO205" i="46" s="1"/>
  <c r="DC205" i="46"/>
  <c r="DB205" i="46"/>
  <c r="AM205" i="46" s="1"/>
  <c r="DA205" i="46"/>
  <c r="CZ205" i="46"/>
  <c r="CY205" i="46"/>
  <c r="AJ205" i="46" s="1"/>
  <c r="CX205" i="46"/>
  <c r="AI205" i="46" s="1"/>
  <c r="CW205" i="46"/>
  <c r="AH205" i="46" s="1"/>
  <c r="CV205" i="46"/>
  <c r="AG205" i="46" s="1"/>
  <c r="CU205" i="46"/>
  <c r="CT205" i="46"/>
  <c r="CS205" i="46"/>
  <c r="CR205" i="46"/>
  <c r="CQ205" i="46"/>
  <c r="AB205" i="46" s="1"/>
  <c r="CP205" i="46"/>
  <c r="CO205" i="46"/>
  <c r="Z205" i="46" s="1"/>
  <c r="CN205" i="46"/>
  <c r="Y205" i="46" s="1"/>
  <c r="CM205" i="46"/>
  <c r="X205" i="46" s="1"/>
  <c r="CL205" i="46"/>
  <c r="CK205" i="46"/>
  <c r="V205" i="46" s="1"/>
  <c r="CJ205" i="46"/>
  <c r="CI205" i="46"/>
  <c r="CH205" i="46"/>
  <c r="CG205" i="46"/>
  <c r="R205" i="46" s="1"/>
  <c r="CF205" i="46"/>
  <c r="Q205" i="46" s="1"/>
  <c r="CE205" i="46"/>
  <c r="CD205" i="46"/>
  <c r="CC205" i="46"/>
  <c r="CB205" i="46"/>
  <c r="CA205" i="46"/>
  <c r="L205" i="46" s="1"/>
  <c r="BZ205" i="46"/>
  <c r="BY205" i="46"/>
  <c r="J205" i="46" s="1"/>
  <c r="BX205" i="46"/>
  <c r="I205" i="46" s="1"/>
  <c r="BW205" i="46"/>
  <c r="H205" i="46" s="1"/>
  <c r="BV205" i="46"/>
  <c r="G205" i="46" s="1"/>
  <c r="BU205" i="46"/>
  <c r="BT205" i="46"/>
  <c r="BS205" i="46"/>
  <c r="BG205" i="46"/>
  <c r="B205" i="46"/>
  <c r="B205" i="44" s="1"/>
  <c r="A205" i="46"/>
  <c r="C205" i="46" s="1"/>
  <c r="C205" i="44" s="1"/>
  <c r="EF204" i="46"/>
  <c r="EE204" i="46"/>
  <c r="ED204" i="46"/>
  <c r="EC204" i="46"/>
  <c r="BN204" i="46" s="1"/>
  <c r="EB204" i="46"/>
  <c r="EA204" i="46"/>
  <c r="DZ204" i="46"/>
  <c r="BK204" i="46" s="1"/>
  <c r="DY204" i="46"/>
  <c r="BJ204" i="46" s="1"/>
  <c r="DX204" i="46"/>
  <c r="DW204" i="46"/>
  <c r="DV204" i="46"/>
  <c r="DU204" i="46"/>
  <c r="BF204" i="46" s="1"/>
  <c r="DT204" i="46"/>
  <c r="DS204" i="46"/>
  <c r="DR204" i="46"/>
  <c r="BC204" i="46" s="1"/>
  <c r="DQ204" i="46"/>
  <c r="BB204" i="46" s="1"/>
  <c r="DP204" i="46"/>
  <c r="BA204" i="46" s="1"/>
  <c r="DO204" i="46"/>
  <c r="AZ204" i="46" s="1"/>
  <c r="DN204" i="46"/>
  <c r="DM204" i="46"/>
  <c r="AX204" i="46" s="1"/>
  <c r="DL204" i="46"/>
  <c r="AW204" i="46" s="1"/>
  <c r="DK204" i="46"/>
  <c r="DJ204" i="46"/>
  <c r="AU204" i="46" s="1"/>
  <c r="DI204" i="46"/>
  <c r="AT204" i="46" s="1"/>
  <c r="DH204" i="46"/>
  <c r="DG204" i="46"/>
  <c r="AR204" i="46" s="1"/>
  <c r="DF204" i="46"/>
  <c r="DE204" i="46"/>
  <c r="AP204" i="46" s="1"/>
  <c r="DD204" i="46"/>
  <c r="AO204" i="46" s="1"/>
  <c r="DC204" i="46"/>
  <c r="DB204" i="46"/>
  <c r="AM204" i="46" s="1"/>
  <c r="DA204" i="46"/>
  <c r="AL204" i="46" s="1"/>
  <c r="CZ204" i="46"/>
  <c r="AK204" i="46" s="1"/>
  <c r="CY204" i="46"/>
  <c r="CX204" i="46"/>
  <c r="CW204" i="46"/>
  <c r="AH204" i="46" s="1"/>
  <c r="CV204" i="46"/>
  <c r="CU204" i="46"/>
  <c r="CT204" i="46"/>
  <c r="AE204" i="46" s="1"/>
  <c r="CS204" i="46"/>
  <c r="AD204" i="46" s="1"/>
  <c r="CR204" i="46"/>
  <c r="AC204" i="46" s="1"/>
  <c r="CQ204" i="46"/>
  <c r="CP204" i="46"/>
  <c r="CO204" i="46"/>
  <c r="Z204" i="46" s="1"/>
  <c r="CN204" i="46"/>
  <c r="CM204" i="46"/>
  <c r="CL204" i="46"/>
  <c r="W204" i="46" s="1"/>
  <c r="CK204" i="46"/>
  <c r="V204" i="46" s="1"/>
  <c r="CJ204" i="46"/>
  <c r="U204" i="46" s="1"/>
  <c r="CI204" i="46"/>
  <c r="CH204" i="46"/>
  <c r="CG204" i="46"/>
  <c r="R204" i="46" s="1"/>
  <c r="CF204" i="46"/>
  <c r="Q204" i="46" s="1"/>
  <c r="CE204" i="46"/>
  <c r="P204" i="46" s="1"/>
  <c r="CD204" i="46"/>
  <c r="O204" i="46" s="1"/>
  <c r="CC204" i="46"/>
  <c r="N204" i="46" s="1"/>
  <c r="CB204" i="46"/>
  <c r="CA204" i="46"/>
  <c r="BZ204" i="46"/>
  <c r="BY204" i="46"/>
  <c r="J204" i="46" s="1"/>
  <c r="BX204" i="46"/>
  <c r="I204" i="46" s="1"/>
  <c r="BW204" i="46"/>
  <c r="BV204" i="46"/>
  <c r="G204" i="46" s="1"/>
  <c r="BU204" i="46"/>
  <c r="F204" i="46" s="1"/>
  <c r="BT204" i="46"/>
  <c r="BS204" i="46"/>
  <c r="D204" i="46" s="1"/>
  <c r="B204" i="46"/>
  <c r="A204" i="46"/>
  <c r="C204" i="46" s="1"/>
  <c r="C204" i="44" s="1"/>
  <c r="EF203" i="46"/>
  <c r="EE203" i="46"/>
  <c r="BP203" i="46" s="1"/>
  <c r="ED203" i="46"/>
  <c r="BO203" i="46" s="1"/>
  <c r="EC203" i="46"/>
  <c r="BN203" i="46" s="1"/>
  <c r="EB203" i="46"/>
  <c r="BM203" i="46" s="1"/>
  <c r="EA203" i="46"/>
  <c r="DZ203" i="46"/>
  <c r="DY203" i="46"/>
  <c r="BJ203" i="46" s="1"/>
  <c r="DX203" i="46"/>
  <c r="BI203" i="46" s="1"/>
  <c r="DW203" i="46"/>
  <c r="BH203" i="46" s="1"/>
  <c r="DV203" i="46"/>
  <c r="BG203" i="46" s="1"/>
  <c r="DU203" i="46"/>
  <c r="BF203" i="46" s="1"/>
  <c r="DT203" i="46"/>
  <c r="DS203" i="46"/>
  <c r="DR203" i="46"/>
  <c r="DQ203" i="46"/>
  <c r="BB203" i="46" s="1"/>
  <c r="DP203" i="46"/>
  <c r="BA203" i="46" s="1"/>
  <c r="DO203" i="46"/>
  <c r="AZ203" i="46" s="1"/>
  <c r="DN203" i="46"/>
  <c r="AY203" i="46" s="1"/>
  <c r="DM203" i="46"/>
  <c r="AX203" i="46" s="1"/>
  <c r="DL203" i="46"/>
  <c r="AW203" i="46" s="1"/>
  <c r="DK203" i="46"/>
  <c r="DJ203" i="46"/>
  <c r="DI203" i="46"/>
  <c r="AT203" i="46" s="1"/>
  <c r="DH203" i="46"/>
  <c r="AS203" i="46" s="1"/>
  <c r="DG203" i="46"/>
  <c r="DF203" i="46"/>
  <c r="AQ203" i="46" s="1"/>
  <c r="DE203" i="46"/>
  <c r="AP203" i="46" s="1"/>
  <c r="DD203" i="46"/>
  <c r="AO203" i="46" s="1"/>
  <c r="DC203" i="46"/>
  <c r="DB203" i="46"/>
  <c r="DA203" i="46"/>
  <c r="AL203" i="46" s="1"/>
  <c r="CZ203" i="46"/>
  <c r="CY203" i="46"/>
  <c r="CX203" i="46"/>
  <c r="AI203" i="46" s="1"/>
  <c r="CW203" i="46"/>
  <c r="AH203" i="46" s="1"/>
  <c r="CV203" i="46"/>
  <c r="AG203" i="46" s="1"/>
  <c r="CU203" i="46"/>
  <c r="AF203" i="46" s="1"/>
  <c r="CT203" i="46"/>
  <c r="CS203" i="46"/>
  <c r="AD203" i="46" s="1"/>
  <c r="CR203" i="46"/>
  <c r="CQ203" i="46"/>
  <c r="AB203" i="46" s="1"/>
  <c r="CP203" i="46"/>
  <c r="AA203" i="46" s="1"/>
  <c r="CO203" i="46"/>
  <c r="Z203" i="46" s="1"/>
  <c r="CN203" i="46"/>
  <c r="CM203" i="46"/>
  <c r="X203" i="46" s="1"/>
  <c r="CL203" i="46"/>
  <c r="CK203" i="46"/>
  <c r="V203" i="46" s="1"/>
  <c r="CJ203" i="46"/>
  <c r="U203" i="46" s="1"/>
  <c r="CI203" i="46"/>
  <c r="T203" i="46" s="1"/>
  <c r="CH203" i="46"/>
  <c r="S203" i="46" s="1"/>
  <c r="CG203" i="46"/>
  <c r="R203" i="46" s="1"/>
  <c r="CF203" i="46"/>
  <c r="CE203" i="46"/>
  <c r="CD203" i="46"/>
  <c r="CC203" i="46"/>
  <c r="N203" i="46" s="1"/>
  <c r="CB203" i="46"/>
  <c r="M203" i="46" s="1"/>
  <c r="CA203" i="46"/>
  <c r="BZ203" i="46"/>
  <c r="K203" i="46" s="1"/>
  <c r="BY203" i="46"/>
  <c r="J203" i="46" s="1"/>
  <c r="BX203" i="46"/>
  <c r="BW203" i="46"/>
  <c r="BV203" i="46"/>
  <c r="BU203" i="46"/>
  <c r="F203" i="46" s="1"/>
  <c r="BT203" i="46"/>
  <c r="BS203" i="46"/>
  <c r="D203" i="46" s="1"/>
  <c r="B203" i="46"/>
  <c r="B203" i="44" s="1"/>
  <c r="A203" i="46"/>
  <c r="C203" i="46" s="1"/>
  <c r="C203" i="44" s="1"/>
  <c r="EF202" i="46"/>
  <c r="EE202" i="46"/>
  <c r="BP202" i="46" s="1"/>
  <c r="ED202" i="46"/>
  <c r="BO202" i="46" s="1"/>
  <c r="EC202" i="46"/>
  <c r="EB202" i="46"/>
  <c r="EA202" i="46"/>
  <c r="BL202" i="46" s="1"/>
  <c r="DZ202" i="46"/>
  <c r="BK202" i="46" s="1"/>
  <c r="DY202" i="46"/>
  <c r="BJ202" i="46" s="1"/>
  <c r="DX202" i="46"/>
  <c r="BI202" i="46" s="1"/>
  <c r="DW202" i="46"/>
  <c r="DV202" i="46"/>
  <c r="DU202" i="46"/>
  <c r="DT202" i="46"/>
  <c r="DS202" i="46"/>
  <c r="BD202" i="46" s="1"/>
  <c r="DR202" i="46"/>
  <c r="BC202" i="46" s="1"/>
  <c r="DQ202" i="46"/>
  <c r="BB202" i="46" s="1"/>
  <c r="DP202" i="46"/>
  <c r="DO202" i="46"/>
  <c r="DN202" i="46"/>
  <c r="AY202" i="46" s="1"/>
  <c r="DM202" i="46"/>
  <c r="DL202" i="46"/>
  <c r="DK202" i="46"/>
  <c r="AV202" i="46" s="1"/>
  <c r="DJ202" i="46"/>
  <c r="AU202" i="46" s="1"/>
  <c r="DI202" i="46"/>
  <c r="AT202" i="46" s="1"/>
  <c r="DH202" i="46"/>
  <c r="DG202" i="46"/>
  <c r="DF202" i="46"/>
  <c r="DE202" i="46"/>
  <c r="AP202" i="44" s="1"/>
  <c r="DD202" i="46"/>
  <c r="DC202" i="46"/>
  <c r="AN202" i="46" s="1"/>
  <c r="DB202" i="46"/>
  <c r="AM202" i="46" s="1"/>
  <c r="DA202" i="46"/>
  <c r="AL202" i="46" s="1"/>
  <c r="CZ202" i="46"/>
  <c r="CY202" i="46"/>
  <c r="AJ202" i="46" s="1"/>
  <c r="CX202" i="46"/>
  <c r="CW202" i="46"/>
  <c r="CV202" i="46"/>
  <c r="CU202" i="46"/>
  <c r="CT202" i="46"/>
  <c r="AE202" i="46" s="1"/>
  <c r="CS202" i="46"/>
  <c r="AD202" i="46" s="1"/>
  <c r="CR202" i="46"/>
  <c r="AC202" i="46" s="1"/>
  <c r="CQ202" i="46"/>
  <c r="AB202" i="46" s="1"/>
  <c r="CP202" i="46"/>
  <c r="AA202" i="46" s="1"/>
  <c r="CO202" i="46"/>
  <c r="CN202" i="46"/>
  <c r="CM202" i="46"/>
  <c r="X202" i="46" s="1"/>
  <c r="CL202" i="46"/>
  <c r="W202" i="46" s="1"/>
  <c r="CK202" i="46"/>
  <c r="V202" i="46" s="1"/>
  <c r="CJ202" i="46"/>
  <c r="CI202" i="46"/>
  <c r="CH202" i="46"/>
  <c r="S202" i="46" s="1"/>
  <c r="CG202" i="46"/>
  <c r="CF202" i="46"/>
  <c r="Q202" i="46" s="1"/>
  <c r="CE202" i="46"/>
  <c r="P202" i="46" s="1"/>
  <c r="CD202" i="46"/>
  <c r="O202" i="46" s="1"/>
  <c r="CC202" i="46"/>
  <c r="N202" i="46" s="1"/>
  <c r="CB202" i="46"/>
  <c r="CA202" i="46"/>
  <c r="BZ202" i="46"/>
  <c r="K202" i="46" s="1"/>
  <c r="BY202" i="46"/>
  <c r="BX202" i="46"/>
  <c r="I202" i="46" s="1"/>
  <c r="BW202" i="46"/>
  <c r="BV202" i="46"/>
  <c r="G202" i="46" s="1"/>
  <c r="BU202" i="46"/>
  <c r="F202" i="46" s="1"/>
  <c r="BT202" i="46"/>
  <c r="BS202" i="46"/>
  <c r="D202" i="46" s="1"/>
  <c r="B202" i="46"/>
  <c r="B202" i="44" s="1"/>
  <c r="A202" i="46"/>
  <c r="C202" i="46" s="1"/>
  <c r="C202" i="44" s="1"/>
  <c r="EF201" i="46"/>
  <c r="BQ201" i="46" s="1"/>
  <c r="EE201" i="46"/>
  <c r="ED201" i="46"/>
  <c r="BO201" i="44" s="1"/>
  <c r="EC201" i="46"/>
  <c r="BN201" i="46" s="1"/>
  <c r="EB201" i="46"/>
  <c r="EA201" i="46"/>
  <c r="DZ201" i="46"/>
  <c r="BK201" i="46" s="1"/>
  <c r="DY201" i="46"/>
  <c r="BJ201" i="46" s="1"/>
  <c r="DX201" i="46"/>
  <c r="BI201" i="46" s="1"/>
  <c r="DW201" i="46"/>
  <c r="DV201" i="46"/>
  <c r="BG201" i="46" s="1"/>
  <c r="DU201" i="46"/>
  <c r="BF201" i="46" s="1"/>
  <c r="DT201" i="46"/>
  <c r="DS201" i="46"/>
  <c r="DR201" i="46"/>
  <c r="BC201" i="46" s="1"/>
  <c r="DQ201" i="46"/>
  <c r="BB201" i="46" s="1"/>
  <c r="DP201" i="46"/>
  <c r="DO201" i="46"/>
  <c r="AZ201" i="46" s="1"/>
  <c r="DN201" i="46"/>
  <c r="AY201" i="46" s="1"/>
  <c r="DM201" i="46"/>
  <c r="AX201" i="46" s="1"/>
  <c r="DL201" i="46"/>
  <c r="DK201" i="46"/>
  <c r="DJ201" i="46"/>
  <c r="DI201" i="46"/>
  <c r="AT201" i="46" s="1"/>
  <c r="DH201" i="46"/>
  <c r="DG201" i="46"/>
  <c r="DF201" i="46"/>
  <c r="AQ201" i="46" s="1"/>
  <c r="DE201" i="46"/>
  <c r="AP201" i="46" s="1"/>
  <c r="DD201" i="46"/>
  <c r="DC201" i="46"/>
  <c r="DB201" i="46"/>
  <c r="DA201" i="46"/>
  <c r="AL201" i="46" s="1"/>
  <c r="CZ201" i="46"/>
  <c r="AK201" i="46" s="1"/>
  <c r="CY201" i="46"/>
  <c r="AJ201" i="46" s="1"/>
  <c r="CX201" i="46"/>
  <c r="AI201" i="46" s="1"/>
  <c r="CW201" i="46"/>
  <c r="AH201" i="46" s="1"/>
  <c r="CV201" i="46"/>
  <c r="CU201" i="46"/>
  <c r="CT201" i="46"/>
  <c r="AE201" i="46" s="1"/>
  <c r="CS201" i="46"/>
  <c r="AD201" i="46" s="1"/>
  <c r="CR201" i="46"/>
  <c r="AC201" i="46" s="1"/>
  <c r="CQ201" i="46"/>
  <c r="CP201" i="46"/>
  <c r="AA201" i="46" s="1"/>
  <c r="CO201" i="46"/>
  <c r="Z201" i="46" s="1"/>
  <c r="CN201" i="46"/>
  <c r="CM201" i="46"/>
  <c r="X201" i="46" s="1"/>
  <c r="CL201" i="46"/>
  <c r="CK201" i="46"/>
  <c r="V201" i="46" s="1"/>
  <c r="CJ201" i="46"/>
  <c r="U201" i="46" s="1"/>
  <c r="CI201" i="46"/>
  <c r="CH201" i="46"/>
  <c r="S201" i="46" s="1"/>
  <c r="CG201" i="46"/>
  <c r="R201" i="46" s="1"/>
  <c r="CF201" i="46"/>
  <c r="CE201" i="46"/>
  <c r="P201" i="46" s="1"/>
  <c r="CD201" i="46"/>
  <c r="O201" i="46" s="1"/>
  <c r="CC201" i="46"/>
  <c r="N201" i="46" s="1"/>
  <c r="CB201" i="46"/>
  <c r="CA201" i="46"/>
  <c r="BZ201" i="46"/>
  <c r="K201" i="46" s="1"/>
  <c r="BY201" i="46"/>
  <c r="J201" i="46" s="1"/>
  <c r="BX201" i="46"/>
  <c r="BW201" i="46"/>
  <c r="H201" i="46" s="1"/>
  <c r="BV201" i="46"/>
  <c r="BU201" i="46"/>
  <c r="F201" i="46" s="1"/>
  <c r="BT201" i="46"/>
  <c r="E201" i="46" s="1"/>
  <c r="BS201" i="46"/>
  <c r="D201" i="46" s="1"/>
  <c r="BO201" i="46"/>
  <c r="B201" i="46"/>
  <c r="B201" i="44" s="1"/>
  <c r="A201" i="46"/>
  <c r="C201" i="46" s="1"/>
  <c r="C201" i="44" s="1"/>
  <c r="EF200" i="46"/>
  <c r="BQ200" i="46" s="1"/>
  <c r="EE200" i="46"/>
  <c r="ED200" i="46"/>
  <c r="EC200" i="46"/>
  <c r="EB200" i="46"/>
  <c r="EA200" i="46"/>
  <c r="DZ200" i="46"/>
  <c r="BK200" i="46" s="1"/>
  <c r="DY200" i="46"/>
  <c r="BJ200" i="46" s="1"/>
  <c r="DX200" i="46"/>
  <c r="BI200" i="46" s="1"/>
  <c r="DW200" i="46"/>
  <c r="DV200" i="46"/>
  <c r="DU200" i="46"/>
  <c r="DT200" i="46"/>
  <c r="BE200" i="46" s="1"/>
  <c r="DS200" i="46"/>
  <c r="BD200" i="46" s="1"/>
  <c r="DR200" i="46"/>
  <c r="BC200" i="46" s="1"/>
  <c r="DQ200" i="46"/>
  <c r="DP200" i="46"/>
  <c r="BA200" i="46" s="1"/>
  <c r="DO200" i="46"/>
  <c r="DN200" i="46"/>
  <c r="DM200" i="46"/>
  <c r="DL200" i="46"/>
  <c r="AW200" i="46" s="1"/>
  <c r="DK200" i="46"/>
  <c r="DJ200" i="46"/>
  <c r="AU200" i="46" s="1"/>
  <c r="DI200" i="46"/>
  <c r="DH200" i="46"/>
  <c r="AS200" i="46" s="1"/>
  <c r="DG200" i="46"/>
  <c r="DF200" i="46"/>
  <c r="DE200" i="46"/>
  <c r="AP200" i="46" s="1"/>
  <c r="DD200" i="46"/>
  <c r="DC200" i="46"/>
  <c r="DB200" i="46"/>
  <c r="AM200" i="46" s="1"/>
  <c r="DA200" i="46"/>
  <c r="AL200" i="46" s="1"/>
  <c r="CZ200" i="46"/>
  <c r="AK200" i="46" s="1"/>
  <c r="CY200" i="46"/>
  <c r="CX200" i="46"/>
  <c r="CW200" i="46"/>
  <c r="CV200" i="46"/>
  <c r="CU200" i="46"/>
  <c r="AF200" i="46" s="1"/>
  <c r="CT200" i="46"/>
  <c r="AE200" i="46" s="1"/>
  <c r="CS200" i="46"/>
  <c r="AD200" i="46" s="1"/>
  <c r="CR200" i="46"/>
  <c r="AC200" i="46" s="1"/>
  <c r="CQ200" i="46"/>
  <c r="CP200" i="46"/>
  <c r="CO200" i="46"/>
  <c r="Z200" i="46" s="1"/>
  <c r="CN200" i="46"/>
  <c r="CM200" i="46"/>
  <c r="CL200" i="46"/>
  <c r="W200" i="46" s="1"/>
  <c r="CK200" i="46"/>
  <c r="CJ200" i="46"/>
  <c r="U200" i="46" s="1"/>
  <c r="CI200" i="46"/>
  <c r="CH200" i="46"/>
  <c r="CG200" i="46"/>
  <c r="CF200" i="46"/>
  <c r="CE200" i="46"/>
  <c r="P200" i="46" s="1"/>
  <c r="CD200" i="46"/>
  <c r="O200" i="46" s="1"/>
  <c r="CC200" i="46"/>
  <c r="CB200" i="46"/>
  <c r="M200" i="46" s="1"/>
  <c r="CA200" i="46"/>
  <c r="BZ200" i="46"/>
  <c r="BY200" i="46"/>
  <c r="J200" i="46" s="1"/>
  <c r="BX200" i="46"/>
  <c r="I200" i="46" s="1"/>
  <c r="BW200" i="46"/>
  <c r="H200" i="46" s="1"/>
  <c r="BV200" i="46"/>
  <c r="G200" i="46" s="1"/>
  <c r="BU200" i="46"/>
  <c r="BT200" i="46"/>
  <c r="E200" i="46" s="1"/>
  <c r="BS200" i="46"/>
  <c r="B200" i="46"/>
  <c r="B200" i="44" s="1"/>
  <c r="A200" i="46"/>
  <c r="A200" i="44" s="1"/>
  <c r="EF199" i="46"/>
  <c r="EE199" i="46"/>
  <c r="BP199" i="46" s="1"/>
  <c r="ED199" i="46"/>
  <c r="BO199" i="44" s="1"/>
  <c r="EC199" i="46"/>
  <c r="BN199" i="46" s="1"/>
  <c r="EB199" i="46"/>
  <c r="EA199" i="46"/>
  <c r="DZ199" i="46"/>
  <c r="DY199" i="46"/>
  <c r="BJ199" i="46" s="1"/>
  <c r="DX199" i="46"/>
  <c r="DW199" i="46"/>
  <c r="BH199" i="46" s="1"/>
  <c r="DV199" i="46"/>
  <c r="BG199" i="46" s="1"/>
  <c r="DU199" i="46"/>
  <c r="DT199" i="46"/>
  <c r="DS199" i="46"/>
  <c r="BD199" i="46" s="1"/>
  <c r="DR199" i="46"/>
  <c r="DQ199" i="46"/>
  <c r="BB199" i="46" s="1"/>
  <c r="DP199" i="46"/>
  <c r="BA199" i="46" s="1"/>
  <c r="DO199" i="46"/>
  <c r="AZ199" i="46" s="1"/>
  <c r="DN199" i="46"/>
  <c r="AY199" i="46" s="1"/>
  <c r="DM199" i="46"/>
  <c r="DL199" i="46"/>
  <c r="DK199" i="46"/>
  <c r="DJ199" i="46"/>
  <c r="AU199" i="46" s="1"/>
  <c r="DI199" i="46"/>
  <c r="AT199" i="46" s="1"/>
  <c r="DH199" i="46"/>
  <c r="DG199" i="46"/>
  <c r="AR199" i="46" s="1"/>
  <c r="DF199" i="46"/>
  <c r="AQ199" i="46" s="1"/>
  <c r="DE199" i="46"/>
  <c r="AP199" i="46" s="1"/>
  <c r="DD199" i="46"/>
  <c r="DC199" i="46"/>
  <c r="AN199" i="46" s="1"/>
  <c r="DB199" i="46"/>
  <c r="AM199" i="46" s="1"/>
  <c r="DA199" i="46"/>
  <c r="AL199" i="46" s="1"/>
  <c r="CZ199" i="46"/>
  <c r="CY199" i="46"/>
  <c r="AJ199" i="46" s="1"/>
  <c r="CX199" i="46"/>
  <c r="AI199" i="46" s="1"/>
  <c r="CW199" i="46"/>
  <c r="AH199" i="46" s="1"/>
  <c r="CV199" i="46"/>
  <c r="CU199" i="46"/>
  <c r="CT199" i="46"/>
  <c r="CS199" i="46"/>
  <c r="AD199" i="46" s="1"/>
  <c r="CR199" i="46"/>
  <c r="CQ199" i="46"/>
  <c r="AB199" i="46" s="1"/>
  <c r="CP199" i="46"/>
  <c r="AA199" i="46" s="1"/>
  <c r="CO199" i="46"/>
  <c r="CN199" i="46"/>
  <c r="CM199" i="46"/>
  <c r="CL199" i="46"/>
  <c r="W199" i="46" s="1"/>
  <c r="CK199" i="46"/>
  <c r="V199" i="46" s="1"/>
  <c r="CJ199" i="46"/>
  <c r="CI199" i="46"/>
  <c r="T199" i="46" s="1"/>
  <c r="CH199" i="46"/>
  <c r="S199" i="46" s="1"/>
  <c r="CG199" i="46"/>
  <c r="R199" i="46" s="1"/>
  <c r="CF199" i="46"/>
  <c r="CE199" i="46"/>
  <c r="P199" i="44" s="1"/>
  <c r="CD199" i="46"/>
  <c r="CC199" i="46"/>
  <c r="N199" i="46" s="1"/>
  <c r="CB199" i="46"/>
  <c r="CA199" i="46"/>
  <c r="L199" i="46" s="1"/>
  <c r="BZ199" i="46"/>
  <c r="K199" i="46" s="1"/>
  <c r="BY199" i="46"/>
  <c r="J199" i="46" s="1"/>
  <c r="BX199" i="46"/>
  <c r="BW199" i="46"/>
  <c r="H199" i="46" s="1"/>
  <c r="BV199" i="46"/>
  <c r="BU199" i="46"/>
  <c r="F199" i="46" s="1"/>
  <c r="BT199" i="46"/>
  <c r="E199" i="46" s="1"/>
  <c r="BS199" i="46"/>
  <c r="D199" i="46" s="1"/>
  <c r="BO199" i="46"/>
  <c r="B199" i="46"/>
  <c r="B199" i="44" s="1"/>
  <c r="A199" i="46"/>
  <c r="A199" i="44" s="1"/>
  <c r="EF198" i="46"/>
  <c r="EE198" i="46"/>
  <c r="BP198" i="46" s="1"/>
  <c r="ED198" i="46"/>
  <c r="BO198" i="46" s="1"/>
  <c r="EC198" i="46"/>
  <c r="BN198" i="46" s="1"/>
  <c r="EB198" i="46"/>
  <c r="BM198" i="46" s="1"/>
  <c r="EA198" i="46"/>
  <c r="DZ198" i="46"/>
  <c r="DY198" i="46"/>
  <c r="BJ198" i="46" s="1"/>
  <c r="DX198" i="46"/>
  <c r="BI198" i="46" s="1"/>
  <c r="DW198" i="46"/>
  <c r="BH198" i="46" s="1"/>
  <c r="DV198" i="46"/>
  <c r="DU198" i="46"/>
  <c r="BF198" i="46" s="1"/>
  <c r="DT198" i="46"/>
  <c r="BE198" i="46" s="1"/>
  <c r="DS198" i="46"/>
  <c r="DR198" i="46"/>
  <c r="BC198" i="46" s="1"/>
  <c r="DQ198" i="46"/>
  <c r="BB198" i="46" s="1"/>
  <c r="DP198" i="46"/>
  <c r="DO198" i="46"/>
  <c r="AZ198" i="46" s="1"/>
  <c r="DN198" i="46"/>
  <c r="AY198" i="46" s="1"/>
  <c r="DM198" i="46"/>
  <c r="DL198" i="46"/>
  <c r="AW198" i="46" s="1"/>
  <c r="DK198" i="46"/>
  <c r="DJ198" i="46"/>
  <c r="AU198" i="46" s="1"/>
  <c r="DI198" i="46"/>
  <c r="AT198" i="46" s="1"/>
  <c r="DH198" i="46"/>
  <c r="AS198" i="46" s="1"/>
  <c r="DG198" i="46"/>
  <c r="DF198" i="46"/>
  <c r="AQ198" i="46" s="1"/>
  <c r="DE198" i="46"/>
  <c r="AP198" i="46" s="1"/>
  <c r="DD198" i="46"/>
  <c r="AO198" i="46" s="1"/>
  <c r="DC198" i="46"/>
  <c r="DB198" i="46"/>
  <c r="DA198" i="46"/>
  <c r="AL198" i="46" s="1"/>
  <c r="CZ198" i="46"/>
  <c r="AK198" i="46" s="1"/>
  <c r="CY198" i="46"/>
  <c r="AJ198" i="46" s="1"/>
  <c r="CX198" i="46"/>
  <c r="AI198" i="46" s="1"/>
  <c r="CW198" i="46"/>
  <c r="CV198" i="46"/>
  <c r="AG198" i="46" s="1"/>
  <c r="CU198" i="46"/>
  <c r="CT198" i="46"/>
  <c r="CS198" i="46"/>
  <c r="AD198" i="46" s="1"/>
  <c r="CR198" i="46"/>
  <c r="AC198" i="46" s="1"/>
  <c r="CQ198" i="46"/>
  <c r="AB198" i="46" s="1"/>
  <c r="CP198" i="46"/>
  <c r="CO198" i="46"/>
  <c r="CN198" i="46"/>
  <c r="Y198" i="46" s="1"/>
  <c r="CM198" i="46"/>
  <c r="CL198" i="46"/>
  <c r="CK198" i="46"/>
  <c r="V198" i="46" s="1"/>
  <c r="CJ198" i="46"/>
  <c r="CI198" i="46"/>
  <c r="T198" i="46" s="1"/>
  <c r="CH198" i="46"/>
  <c r="CG198" i="46"/>
  <c r="CF198" i="46"/>
  <c r="Q198" i="46" s="1"/>
  <c r="CE198" i="46"/>
  <c r="CD198" i="46"/>
  <c r="O198" i="46" s="1"/>
  <c r="CC198" i="46"/>
  <c r="N198" i="46" s="1"/>
  <c r="CB198" i="46"/>
  <c r="CA198" i="46"/>
  <c r="BZ198" i="46"/>
  <c r="BY198" i="46"/>
  <c r="BX198" i="46"/>
  <c r="I198" i="46" s="1"/>
  <c r="BW198" i="46"/>
  <c r="BV198" i="46"/>
  <c r="G198" i="46" s="1"/>
  <c r="BU198" i="46"/>
  <c r="F198" i="46" s="1"/>
  <c r="BT198" i="46"/>
  <c r="BS198" i="46"/>
  <c r="D198" i="46" s="1"/>
  <c r="B198" i="46"/>
  <c r="B198" i="44" s="1"/>
  <c r="A198" i="46"/>
  <c r="C198" i="46" s="1"/>
  <c r="C198" i="44" s="1"/>
  <c r="EF197" i="46"/>
  <c r="BQ197" i="46" s="1"/>
  <c r="EE197" i="46"/>
  <c r="BP197" i="46" s="1"/>
  <c r="ED197" i="46"/>
  <c r="BO197" i="44" s="1"/>
  <c r="EC197" i="46"/>
  <c r="BN197" i="46" s="1"/>
  <c r="EB197" i="46"/>
  <c r="EA197" i="46"/>
  <c r="BL197" i="46" s="1"/>
  <c r="DZ197" i="46"/>
  <c r="BK197" i="46" s="1"/>
  <c r="DY197" i="46"/>
  <c r="BJ197" i="46" s="1"/>
  <c r="DX197" i="46"/>
  <c r="BI197" i="46" s="1"/>
  <c r="DW197" i="46"/>
  <c r="BH197" i="46" s="1"/>
  <c r="DV197" i="46"/>
  <c r="DU197" i="46"/>
  <c r="BF197" i="46" s="1"/>
  <c r="DT197" i="46"/>
  <c r="BE197" i="46" s="1"/>
  <c r="DS197" i="46"/>
  <c r="BD197" i="46" s="1"/>
  <c r="DR197" i="46"/>
  <c r="BC197" i="46" s="1"/>
  <c r="DQ197" i="46"/>
  <c r="DP197" i="46"/>
  <c r="BA197" i="46" s="1"/>
  <c r="DO197" i="46"/>
  <c r="AZ197" i="46" s="1"/>
  <c r="DN197" i="46"/>
  <c r="DM197" i="46"/>
  <c r="AX197" i="46" s="1"/>
  <c r="DL197" i="46"/>
  <c r="DK197" i="46"/>
  <c r="DJ197" i="46"/>
  <c r="AU197" i="46" s="1"/>
  <c r="DI197" i="46"/>
  <c r="AT197" i="46" s="1"/>
  <c r="DH197" i="46"/>
  <c r="AS197" i="46" s="1"/>
  <c r="DG197" i="46"/>
  <c r="AR197" i="46" s="1"/>
  <c r="DF197" i="46"/>
  <c r="DE197" i="46"/>
  <c r="AP197" i="46" s="1"/>
  <c r="DD197" i="46"/>
  <c r="DC197" i="46"/>
  <c r="DB197" i="46"/>
  <c r="AM197" i="46" s="1"/>
  <c r="DA197" i="46"/>
  <c r="CZ197" i="46"/>
  <c r="AK197" i="46" s="1"/>
  <c r="CY197" i="46"/>
  <c r="AJ197" i="46" s="1"/>
  <c r="CX197" i="46"/>
  <c r="CW197" i="46"/>
  <c r="AH197" i="46" s="1"/>
  <c r="CV197" i="46"/>
  <c r="AG197" i="46" s="1"/>
  <c r="CU197" i="46"/>
  <c r="AF197" i="46" s="1"/>
  <c r="CT197" i="46"/>
  <c r="AE197" i="46" s="1"/>
  <c r="CS197" i="46"/>
  <c r="AD197" i="46" s="1"/>
  <c r="CR197" i="46"/>
  <c r="AC197" i="46" s="1"/>
  <c r="CQ197" i="46"/>
  <c r="AB197" i="46" s="1"/>
  <c r="CP197" i="46"/>
  <c r="CO197" i="46"/>
  <c r="Z197" i="46" s="1"/>
  <c r="CN197" i="46"/>
  <c r="CM197" i="46"/>
  <c r="X197" i="46" s="1"/>
  <c r="CL197" i="46"/>
  <c r="W197" i="46" s="1"/>
  <c r="CK197" i="46"/>
  <c r="CJ197" i="46"/>
  <c r="U197" i="46" s="1"/>
  <c r="CI197" i="46"/>
  <c r="T197" i="46" s="1"/>
  <c r="CH197" i="46"/>
  <c r="CG197" i="46"/>
  <c r="R197" i="46" s="1"/>
  <c r="CF197" i="46"/>
  <c r="CE197" i="46"/>
  <c r="P197" i="46" s="1"/>
  <c r="CD197" i="46"/>
  <c r="O197" i="46" s="1"/>
  <c r="CC197" i="46"/>
  <c r="N197" i="46" s="1"/>
  <c r="CB197" i="46"/>
  <c r="M197" i="46" s="1"/>
  <c r="CA197" i="46"/>
  <c r="L197" i="46" s="1"/>
  <c r="BZ197" i="46"/>
  <c r="BY197" i="46"/>
  <c r="J197" i="46" s="1"/>
  <c r="BX197" i="46"/>
  <c r="I197" i="46" s="1"/>
  <c r="BW197" i="46"/>
  <c r="BV197" i="46"/>
  <c r="G197" i="46" s="1"/>
  <c r="BU197" i="46"/>
  <c r="BT197" i="46"/>
  <c r="E197" i="46" s="1"/>
  <c r="BS197" i="46"/>
  <c r="D197" i="46" s="1"/>
  <c r="BO197" i="46"/>
  <c r="B197" i="46"/>
  <c r="B197" i="44" s="1"/>
  <c r="A197" i="46"/>
  <c r="C197" i="46" s="1"/>
  <c r="C197" i="44" s="1"/>
  <c r="EF196" i="46"/>
  <c r="EE196" i="46"/>
  <c r="ED196" i="46"/>
  <c r="EC196" i="46"/>
  <c r="BN196" i="46" s="1"/>
  <c r="EB196" i="46"/>
  <c r="EA196" i="46"/>
  <c r="BL196" i="46" s="1"/>
  <c r="DZ196" i="46"/>
  <c r="BK196" i="46" s="1"/>
  <c r="DY196" i="46"/>
  <c r="DX196" i="46"/>
  <c r="BI196" i="46" s="1"/>
  <c r="DW196" i="46"/>
  <c r="DV196" i="46"/>
  <c r="DU196" i="46"/>
  <c r="BF196" i="46" s="1"/>
  <c r="DT196" i="46"/>
  <c r="DS196" i="46"/>
  <c r="DR196" i="46"/>
  <c r="BC196" i="46" s="1"/>
  <c r="DQ196" i="46"/>
  <c r="BB196" i="46" s="1"/>
  <c r="DP196" i="46"/>
  <c r="BA196" i="46" s="1"/>
  <c r="DO196" i="46"/>
  <c r="DN196" i="46"/>
  <c r="DM196" i="46"/>
  <c r="AX196" i="46" s="1"/>
  <c r="DL196" i="46"/>
  <c r="DK196" i="46"/>
  <c r="DJ196" i="46"/>
  <c r="AU196" i="46" s="1"/>
  <c r="DI196" i="46"/>
  <c r="DH196" i="46"/>
  <c r="DG196" i="46"/>
  <c r="AR196" i="46" s="1"/>
  <c r="DF196" i="46"/>
  <c r="DE196" i="46"/>
  <c r="AP196" i="46" s="1"/>
  <c r="DD196" i="46"/>
  <c r="DC196" i="46"/>
  <c r="DB196" i="46"/>
  <c r="AM196" i="46" s="1"/>
  <c r="DA196" i="46"/>
  <c r="CZ196" i="46"/>
  <c r="AK196" i="46" s="1"/>
  <c r="CY196" i="46"/>
  <c r="CX196" i="46"/>
  <c r="AI196" i="46" s="1"/>
  <c r="CW196" i="46"/>
  <c r="AH196" i="46" s="1"/>
  <c r="CV196" i="46"/>
  <c r="CU196" i="46"/>
  <c r="AF196" i="46" s="1"/>
  <c r="CT196" i="46"/>
  <c r="AE196" i="46" s="1"/>
  <c r="CS196" i="46"/>
  <c r="CR196" i="46"/>
  <c r="AC196" i="46" s="1"/>
  <c r="CQ196" i="46"/>
  <c r="AB196" i="46" s="1"/>
  <c r="CP196" i="46"/>
  <c r="CO196" i="46"/>
  <c r="Z196" i="46" s="1"/>
  <c r="CN196" i="46"/>
  <c r="CM196" i="46"/>
  <c r="X196" i="46" s="1"/>
  <c r="CL196" i="46"/>
  <c r="W196" i="46" s="1"/>
  <c r="CK196" i="46"/>
  <c r="V196" i="46" s="1"/>
  <c r="CJ196" i="46"/>
  <c r="U196" i="46" s="1"/>
  <c r="CI196" i="46"/>
  <c r="T196" i="46" s="1"/>
  <c r="CH196" i="46"/>
  <c r="CG196" i="46"/>
  <c r="R196" i="46" s="1"/>
  <c r="CF196" i="46"/>
  <c r="CE196" i="46"/>
  <c r="P196" i="46" s="1"/>
  <c r="CD196" i="46"/>
  <c r="O196" i="46" s="1"/>
  <c r="CC196" i="46"/>
  <c r="CB196" i="46"/>
  <c r="CA196" i="46"/>
  <c r="L196" i="46" s="1"/>
  <c r="BZ196" i="46"/>
  <c r="BY196" i="46"/>
  <c r="J196" i="46" s="1"/>
  <c r="BX196" i="46"/>
  <c r="BW196" i="46"/>
  <c r="BV196" i="46"/>
  <c r="G196" i="46" s="1"/>
  <c r="BU196" i="46"/>
  <c r="BT196" i="46"/>
  <c r="BS196" i="46"/>
  <c r="B196" i="46"/>
  <c r="B196" i="44" s="1"/>
  <c r="A196" i="46"/>
  <c r="C196" i="46" s="1"/>
  <c r="C196" i="44" s="1"/>
  <c r="EF195" i="46"/>
  <c r="BQ195" i="46" s="1"/>
  <c r="EE195" i="46"/>
  <c r="ED195" i="46"/>
  <c r="BO195" i="46" s="1"/>
  <c r="EC195" i="46"/>
  <c r="EB195" i="46"/>
  <c r="EA195" i="46"/>
  <c r="BL195" i="46" s="1"/>
  <c r="DZ195" i="46"/>
  <c r="BK195" i="46" s="1"/>
  <c r="DY195" i="46"/>
  <c r="BJ195" i="46" s="1"/>
  <c r="DX195" i="46"/>
  <c r="BI195" i="46" s="1"/>
  <c r="DW195" i="46"/>
  <c r="DV195" i="46"/>
  <c r="BG195" i="46" s="1"/>
  <c r="DU195" i="46"/>
  <c r="DT195" i="46"/>
  <c r="BE195" i="46" s="1"/>
  <c r="DS195" i="46"/>
  <c r="BD195" i="46" s="1"/>
  <c r="DR195" i="46"/>
  <c r="DQ195" i="46"/>
  <c r="BB195" i="46" s="1"/>
  <c r="DP195" i="46"/>
  <c r="BA195" i="46" s="1"/>
  <c r="DO195" i="46"/>
  <c r="AZ195" i="46" s="1"/>
  <c r="DN195" i="46"/>
  <c r="AY195" i="46" s="1"/>
  <c r="DM195" i="46"/>
  <c r="DL195" i="46"/>
  <c r="DK195" i="46"/>
  <c r="AV195" i="46" s="1"/>
  <c r="DJ195" i="46"/>
  <c r="DI195" i="46"/>
  <c r="AT195" i="46" s="1"/>
  <c r="DH195" i="46"/>
  <c r="AS195" i="46" s="1"/>
  <c r="DG195" i="46"/>
  <c r="AR195" i="46" s="1"/>
  <c r="DF195" i="46"/>
  <c r="AQ195" i="46" s="1"/>
  <c r="DE195" i="46"/>
  <c r="DD195" i="46"/>
  <c r="DC195" i="46"/>
  <c r="AN195" i="46" s="1"/>
  <c r="DB195" i="46"/>
  <c r="DA195" i="46"/>
  <c r="AL195" i="46" s="1"/>
  <c r="CZ195" i="46"/>
  <c r="AK195" i="46" s="1"/>
  <c r="CY195" i="46"/>
  <c r="AJ195" i="46" s="1"/>
  <c r="CX195" i="46"/>
  <c r="AI195" i="46" s="1"/>
  <c r="CW195" i="46"/>
  <c r="CV195" i="46"/>
  <c r="CU195" i="46"/>
  <c r="AF195" i="46" s="1"/>
  <c r="CT195" i="46"/>
  <c r="AE195" i="46" s="1"/>
  <c r="CS195" i="46"/>
  <c r="AD195" i="46" s="1"/>
  <c r="CR195" i="46"/>
  <c r="AC195" i="46" s="1"/>
  <c r="CQ195" i="46"/>
  <c r="CP195" i="46"/>
  <c r="AA195" i="46" s="1"/>
  <c r="CO195" i="46"/>
  <c r="CN195" i="46"/>
  <c r="Y195" i="46" s="1"/>
  <c r="CM195" i="46"/>
  <c r="X195" i="46" s="1"/>
  <c r="CL195" i="46"/>
  <c r="W195" i="46" s="1"/>
  <c r="CK195" i="46"/>
  <c r="V195" i="46" s="1"/>
  <c r="CJ195" i="46"/>
  <c r="U195" i="46" s="1"/>
  <c r="CI195" i="46"/>
  <c r="CH195" i="46"/>
  <c r="S195" i="46" s="1"/>
  <c r="CG195" i="46"/>
  <c r="CF195" i="46"/>
  <c r="Q195" i="46" s="1"/>
  <c r="CE195" i="46"/>
  <c r="P195" i="46" s="1"/>
  <c r="CD195" i="46"/>
  <c r="CC195" i="46"/>
  <c r="N195" i="46" s="1"/>
  <c r="CB195" i="46"/>
  <c r="M195" i="46" s="1"/>
  <c r="CA195" i="46"/>
  <c r="BZ195" i="46"/>
  <c r="K195" i="46" s="1"/>
  <c r="BY195" i="46"/>
  <c r="BX195" i="46"/>
  <c r="BW195" i="46"/>
  <c r="H195" i="46" s="1"/>
  <c r="BV195" i="46"/>
  <c r="BU195" i="46"/>
  <c r="F195" i="46" s="1"/>
  <c r="BT195" i="46"/>
  <c r="E195" i="46" s="1"/>
  <c r="BS195" i="46"/>
  <c r="B195" i="46"/>
  <c r="B195" i="44" s="1"/>
  <c r="A195" i="46"/>
  <c r="C195" i="46" s="1"/>
  <c r="C195" i="44" s="1"/>
  <c r="EF194" i="46"/>
  <c r="BQ194" i="46" s="1"/>
  <c r="EE194" i="46"/>
  <c r="BP194" i="46" s="1"/>
  <c r="ED194" i="46"/>
  <c r="EC194" i="46"/>
  <c r="BN194" i="46" s="1"/>
  <c r="EB194" i="46"/>
  <c r="BM194" i="46" s="1"/>
  <c r="EA194" i="46"/>
  <c r="BL194" i="46" s="1"/>
  <c r="DZ194" i="46"/>
  <c r="BK194" i="46" s="1"/>
  <c r="DY194" i="46"/>
  <c r="DX194" i="46"/>
  <c r="BI194" i="46" s="1"/>
  <c r="DW194" i="46"/>
  <c r="BH194" i="46" s="1"/>
  <c r="DV194" i="46"/>
  <c r="DU194" i="46"/>
  <c r="BF194" i="46" s="1"/>
  <c r="DT194" i="46"/>
  <c r="BE194" i="46" s="1"/>
  <c r="DS194" i="46"/>
  <c r="BD194" i="46" s="1"/>
  <c r="DR194" i="46"/>
  <c r="BC194" i="46" s="1"/>
  <c r="DQ194" i="46"/>
  <c r="DP194" i="46"/>
  <c r="BA194" i="46" s="1"/>
  <c r="DO194" i="46"/>
  <c r="AZ194" i="46" s="1"/>
  <c r="DN194" i="46"/>
  <c r="AY194" i="46" s="1"/>
  <c r="DM194" i="46"/>
  <c r="AX194" i="46" s="1"/>
  <c r="DL194" i="46"/>
  <c r="AW194" i="46" s="1"/>
  <c r="DK194" i="46"/>
  <c r="AV194" i="46" s="1"/>
  <c r="DJ194" i="46"/>
  <c r="AU194" i="46" s="1"/>
  <c r="DI194" i="46"/>
  <c r="AT194" i="46" s="1"/>
  <c r="DH194" i="46"/>
  <c r="AS194" i="46" s="1"/>
  <c r="DG194" i="46"/>
  <c r="AR194" i="46" s="1"/>
  <c r="DF194" i="46"/>
  <c r="AQ194" i="46" s="1"/>
  <c r="DE194" i="46"/>
  <c r="AP194" i="46" s="1"/>
  <c r="DD194" i="46"/>
  <c r="AO194" i="46" s="1"/>
  <c r="DC194" i="46"/>
  <c r="AN194" i="46" s="1"/>
  <c r="DB194" i="46"/>
  <c r="AM194" i="46" s="1"/>
  <c r="DA194" i="46"/>
  <c r="CZ194" i="46"/>
  <c r="AK194" i="46" s="1"/>
  <c r="CY194" i="46"/>
  <c r="AJ194" i="46" s="1"/>
  <c r="CX194" i="46"/>
  <c r="CW194" i="46"/>
  <c r="AH194" i="46" s="1"/>
  <c r="CV194" i="46"/>
  <c r="AG194" i="46" s="1"/>
  <c r="CU194" i="46"/>
  <c r="AF194" i="46" s="1"/>
  <c r="CT194" i="46"/>
  <c r="AE194" i="46" s="1"/>
  <c r="CS194" i="46"/>
  <c r="CR194" i="46"/>
  <c r="AC194" i="46" s="1"/>
  <c r="CQ194" i="46"/>
  <c r="AB194" i="46" s="1"/>
  <c r="CP194" i="46"/>
  <c r="CO194" i="46"/>
  <c r="Z194" i="46" s="1"/>
  <c r="CN194" i="46"/>
  <c r="Y194" i="46" s="1"/>
  <c r="CM194" i="46"/>
  <c r="X194" i="46" s="1"/>
  <c r="CL194" i="46"/>
  <c r="W194" i="46" s="1"/>
  <c r="CK194" i="46"/>
  <c r="CJ194" i="46"/>
  <c r="U194" i="46" s="1"/>
  <c r="CI194" i="46"/>
  <c r="T194" i="46" s="1"/>
  <c r="CH194" i="46"/>
  <c r="S194" i="46" s="1"/>
  <c r="CG194" i="46"/>
  <c r="R194" i="46" s="1"/>
  <c r="CF194" i="46"/>
  <c r="Q194" i="46" s="1"/>
  <c r="CE194" i="46"/>
  <c r="P194" i="46" s="1"/>
  <c r="CD194" i="46"/>
  <c r="O194" i="46" s="1"/>
  <c r="CC194" i="46"/>
  <c r="CB194" i="46"/>
  <c r="M194" i="46" s="1"/>
  <c r="CA194" i="46"/>
  <c r="L194" i="46" s="1"/>
  <c r="BZ194" i="46"/>
  <c r="BY194" i="46"/>
  <c r="J194" i="46" s="1"/>
  <c r="BX194" i="46"/>
  <c r="I194" i="46" s="1"/>
  <c r="BW194" i="46"/>
  <c r="H194" i="46" s="1"/>
  <c r="BV194" i="46"/>
  <c r="G194" i="46" s="1"/>
  <c r="BU194" i="46"/>
  <c r="BT194" i="46"/>
  <c r="E194" i="46" s="1"/>
  <c r="BS194" i="46"/>
  <c r="D194" i="46" s="1"/>
  <c r="B194" i="46"/>
  <c r="B194" i="44" s="1"/>
  <c r="A194" i="46"/>
  <c r="A194" i="44" s="1"/>
  <c r="EF193" i="46"/>
  <c r="BQ193" i="46" s="1"/>
  <c r="EE193" i="46"/>
  <c r="BP193" i="46" s="1"/>
  <c r="ED193" i="46"/>
  <c r="EC193" i="46"/>
  <c r="BN193" i="46" s="1"/>
  <c r="EB193" i="46"/>
  <c r="BM193" i="46" s="1"/>
  <c r="EA193" i="46"/>
  <c r="DZ193" i="46"/>
  <c r="DY193" i="46"/>
  <c r="BJ193" i="46" s="1"/>
  <c r="DX193" i="46"/>
  <c r="BI193" i="46" s="1"/>
  <c r="DW193" i="46"/>
  <c r="DV193" i="46"/>
  <c r="BG193" i="46" s="1"/>
  <c r="DU193" i="46"/>
  <c r="BF193" i="46" s="1"/>
  <c r="DT193" i="46"/>
  <c r="DS193" i="46"/>
  <c r="DR193" i="46"/>
  <c r="BC193" i="46" s="1"/>
  <c r="DQ193" i="46"/>
  <c r="BB193" i="46" s="1"/>
  <c r="DP193" i="46"/>
  <c r="BA193" i="46" s="1"/>
  <c r="DO193" i="46"/>
  <c r="DN193" i="46"/>
  <c r="AY193" i="46" s="1"/>
  <c r="DM193" i="46"/>
  <c r="AX193" i="46" s="1"/>
  <c r="DL193" i="46"/>
  <c r="AW193" i="46" s="1"/>
  <c r="DK193" i="46"/>
  <c r="DJ193" i="46"/>
  <c r="DI193" i="46"/>
  <c r="AT193" i="46" s="1"/>
  <c r="DH193" i="46"/>
  <c r="AS193" i="46" s="1"/>
  <c r="DG193" i="46"/>
  <c r="AR193" i="46" s="1"/>
  <c r="DF193" i="46"/>
  <c r="AQ193" i="46" s="1"/>
  <c r="DE193" i="46"/>
  <c r="AP193" i="46" s="1"/>
  <c r="DD193" i="46"/>
  <c r="DC193" i="46"/>
  <c r="AN193" i="46" s="1"/>
  <c r="DB193" i="46"/>
  <c r="DA193" i="46"/>
  <c r="AL193" i="46" s="1"/>
  <c r="CZ193" i="46"/>
  <c r="AK193" i="46" s="1"/>
  <c r="CY193" i="46"/>
  <c r="AJ193" i="46" s="1"/>
  <c r="CX193" i="46"/>
  <c r="AI193" i="46" s="1"/>
  <c r="CW193" i="46"/>
  <c r="AH193" i="46" s="1"/>
  <c r="CV193" i="46"/>
  <c r="AG193" i="46" s="1"/>
  <c r="CU193" i="46"/>
  <c r="CT193" i="46"/>
  <c r="AE193" i="46" s="1"/>
  <c r="CS193" i="46"/>
  <c r="AD193" i="46" s="1"/>
  <c r="CR193" i="46"/>
  <c r="AC193" i="46" s="1"/>
  <c r="CQ193" i="46"/>
  <c r="CP193" i="46"/>
  <c r="AA193" i="46" s="1"/>
  <c r="CO193" i="46"/>
  <c r="Z193" i="46" s="1"/>
  <c r="CN193" i="46"/>
  <c r="Y193" i="46" s="1"/>
  <c r="CM193" i="46"/>
  <c r="X193" i="46" s="1"/>
  <c r="CL193" i="46"/>
  <c r="CK193" i="46"/>
  <c r="V193" i="46" s="1"/>
  <c r="CJ193" i="46"/>
  <c r="U193" i="46" s="1"/>
  <c r="CI193" i="46"/>
  <c r="CH193" i="46"/>
  <c r="S193" i="46" s="1"/>
  <c r="CG193" i="46"/>
  <c r="R193" i="46" s="1"/>
  <c r="CF193" i="46"/>
  <c r="Q193" i="46" s="1"/>
  <c r="CE193" i="46"/>
  <c r="CD193" i="46"/>
  <c r="O193" i="46" s="1"/>
  <c r="CC193" i="46"/>
  <c r="N193" i="46" s="1"/>
  <c r="CB193" i="46"/>
  <c r="M193" i="46" s="1"/>
  <c r="CA193" i="46"/>
  <c r="BZ193" i="46"/>
  <c r="K193" i="46" s="1"/>
  <c r="BY193" i="46"/>
  <c r="J193" i="46" s="1"/>
  <c r="BX193" i="46"/>
  <c r="I193" i="46" s="1"/>
  <c r="BW193" i="46"/>
  <c r="H193" i="46" s="1"/>
  <c r="BV193" i="46"/>
  <c r="G193" i="46" s="1"/>
  <c r="BU193" i="46"/>
  <c r="F193" i="46" s="1"/>
  <c r="BT193" i="46"/>
  <c r="E193" i="46" s="1"/>
  <c r="BS193" i="46"/>
  <c r="BO193" i="46"/>
  <c r="B193" i="46"/>
  <c r="B193" i="44" s="1"/>
  <c r="A193" i="46"/>
  <c r="C193" i="46" s="1"/>
  <c r="C193" i="44" s="1"/>
  <c r="EF192" i="46"/>
  <c r="EE192" i="46"/>
  <c r="ED192" i="46"/>
  <c r="BO192" i="46" s="1"/>
  <c r="EC192" i="46"/>
  <c r="BN192" i="46" s="1"/>
  <c r="EB192" i="46"/>
  <c r="EA192" i="46"/>
  <c r="BL192" i="46" s="1"/>
  <c r="DZ192" i="46"/>
  <c r="DY192" i="46"/>
  <c r="BJ192" i="46" s="1"/>
  <c r="DX192" i="46"/>
  <c r="DW192" i="46"/>
  <c r="DV192" i="46"/>
  <c r="BG192" i="46" s="1"/>
  <c r="DU192" i="46"/>
  <c r="BF192" i="46" s="1"/>
  <c r="DT192" i="46"/>
  <c r="DS192" i="46"/>
  <c r="BD192" i="46" s="1"/>
  <c r="DR192" i="46"/>
  <c r="DQ192" i="46"/>
  <c r="DP192" i="46"/>
  <c r="DO192" i="46"/>
  <c r="DN192" i="46"/>
  <c r="AY192" i="46" s="1"/>
  <c r="DM192" i="46"/>
  <c r="AX192" i="46" s="1"/>
  <c r="DL192" i="46"/>
  <c r="DK192" i="46"/>
  <c r="AV192" i="46" s="1"/>
  <c r="DJ192" i="46"/>
  <c r="AU192" i="46" s="1"/>
  <c r="DI192" i="46"/>
  <c r="AT192" i="46" s="1"/>
  <c r="DH192" i="46"/>
  <c r="DG192" i="46"/>
  <c r="AR192" i="46" s="1"/>
  <c r="DF192" i="46"/>
  <c r="AQ192" i="46" s="1"/>
  <c r="DE192" i="46"/>
  <c r="AP192" i="46" s="1"/>
  <c r="DD192" i="46"/>
  <c r="AO192" i="46" s="1"/>
  <c r="DC192" i="46"/>
  <c r="AN192" i="46" s="1"/>
  <c r="DB192" i="46"/>
  <c r="DA192" i="46"/>
  <c r="AL192" i="46" s="1"/>
  <c r="CZ192" i="46"/>
  <c r="CY192" i="46"/>
  <c r="CX192" i="46"/>
  <c r="AI192" i="46" s="1"/>
  <c r="CW192" i="46"/>
  <c r="AH192" i="46" s="1"/>
  <c r="CV192" i="46"/>
  <c r="AG192" i="46" s="1"/>
  <c r="CU192" i="46"/>
  <c r="AF192" i="46" s="1"/>
  <c r="CT192" i="46"/>
  <c r="CS192" i="46"/>
  <c r="AD192" i="46" s="1"/>
  <c r="CR192" i="46"/>
  <c r="CQ192" i="46"/>
  <c r="CP192" i="46"/>
  <c r="AA192" i="46" s="1"/>
  <c r="CO192" i="46"/>
  <c r="Z192" i="46" s="1"/>
  <c r="CN192" i="46"/>
  <c r="CM192" i="46"/>
  <c r="X192" i="46" s="1"/>
  <c r="CL192" i="46"/>
  <c r="CK192" i="46"/>
  <c r="CJ192" i="46"/>
  <c r="CI192" i="46"/>
  <c r="T192" i="46" s="1"/>
  <c r="CH192" i="46"/>
  <c r="S192" i="46" s="1"/>
  <c r="CG192" i="46"/>
  <c r="R192" i="46" s="1"/>
  <c r="CF192" i="46"/>
  <c r="CE192" i="46"/>
  <c r="P192" i="46" s="1"/>
  <c r="CD192" i="46"/>
  <c r="O192" i="46" s="1"/>
  <c r="CC192" i="46"/>
  <c r="N192" i="46" s="1"/>
  <c r="CB192" i="46"/>
  <c r="CA192" i="46"/>
  <c r="BZ192" i="46"/>
  <c r="K192" i="46" s="1"/>
  <c r="BY192" i="46"/>
  <c r="J192" i="46" s="1"/>
  <c r="BX192" i="46"/>
  <c r="BW192" i="46"/>
  <c r="H192" i="46" s="1"/>
  <c r="BV192" i="46"/>
  <c r="BU192" i="46"/>
  <c r="BT192" i="46"/>
  <c r="BS192" i="46"/>
  <c r="D192" i="46" s="1"/>
  <c r="B192" i="46"/>
  <c r="B192" i="44" s="1"/>
  <c r="A192" i="46"/>
  <c r="A192" i="44" s="1"/>
  <c r="EF191" i="46"/>
  <c r="BQ191" i="46" s="1"/>
  <c r="EE191" i="46"/>
  <c r="BP191" i="46" s="1"/>
  <c r="ED191" i="46"/>
  <c r="BO191" i="44" s="1"/>
  <c r="EC191" i="46"/>
  <c r="BN191" i="44" s="1"/>
  <c r="EB191" i="46"/>
  <c r="EA191" i="46"/>
  <c r="BL191" i="46" s="1"/>
  <c r="DZ191" i="46"/>
  <c r="BK191" i="46" s="1"/>
  <c r="DY191" i="46"/>
  <c r="BJ191" i="46" s="1"/>
  <c r="DX191" i="46"/>
  <c r="BI191" i="46" s="1"/>
  <c r="DW191" i="46"/>
  <c r="BH191" i="46" s="1"/>
  <c r="DV191" i="46"/>
  <c r="DU191" i="46"/>
  <c r="BF191" i="46" s="1"/>
  <c r="DT191" i="46"/>
  <c r="DS191" i="46"/>
  <c r="BD191" i="46" s="1"/>
  <c r="DR191" i="46"/>
  <c r="BC191" i="46" s="1"/>
  <c r="DQ191" i="46"/>
  <c r="BB191" i="46" s="1"/>
  <c r="DP191" i="46"/>
  <c r="DO191" i="46"/>
  <c r="AZ191" i="46" s="1"/>
  <c r="DN191" i="46"/>
  <c r="AY191" i="46" s="1"/>
  <c r="DM191" i="46"/>
  <c r="AX191" i="46" s="1"/>
  <c r="DL191" i="46"/>
  <c r="DK191" i="46"/>
  <c r="DJ191" i="46"/>
  <c r="AU191" i="46" s="1"/>
  <c r="DI191" i="46"/>
  <c r="AT191" i="46" s="1"/>
  <c r="DH191" i="46"/>
  <c r="DG191" i="46"/>
  <c r="AR191" i="46" s="1"/>
  <c r="DF191" i="46"/>
  <c r="AQ191" i="46" s="1"/>
  <c r="DE191" i="46"/>
  <c r="DD191" i="46"/>
  <c r="DC191" i="46"/>
  <c r="AN191" i="46" s="1"/>
  <c r="DB191" i="46"/>
  <c r="AM191" i="46" s="1"/>
  <c r="DA191" i="46"/>
  <c r="AL191" i="46" s="1"/>
  <c r="CZ191" i="46"/>
  <c r="CY191" i="46"/>
  <c r="AJ191" i="46" s="1"/>
  <c r="CX191" i="46"/>
  <c r="CW191" i="46"/>
  <c r="AH191" i="46" s="1"/>
  <c r="CV191" i="46"/>
  <c r="CU191" i="46"/>
  <c r="CT191" i="46"/>
  <c r="AE191" i="46" s="1"/>
  <c r="CS191" i="46"/>
  <c r="AD191" i="46" s="1"/>
  <c r="CR191" i="46"/>
  <c r="AC191" i="46" s="1"/>
  <c r="CQ191" i="46"/>
  <c r="AB191" i="46" s="1"/>
  <c r="CP191" i="46"/>
  <c r="CO191" i="46"/>
  <c r="Z191" i="46" s="1"/>
  <c r="CN191" i="46"/>
  <c r="CM191" i="46"/>
  <c r="CL191" i="46"/>
  <c r="W191" i="46" s="1"/>
  <c r="CK191" i="46"/>
  <c r="V191" i="46" s="1"/>
  <c r="CJ191" i="46"/>
  <c r="U191" i="46" s="1"/>
  <c r="CI191" i="46"/>
  <c r="T191" i="46" s="1"/>
  <c r="CH191" i="46"/>
  <c r="CG191" i="46"/>
  <c r="R191" i="46" s="1"/>
  <c r="CF191" i="46"/>
  <c r="CE191" i="46"/>
  <c r="P191" i="46" s="1"/>
  <c r="CD191" i="46"/>
  <c r="O191" i="46" s="1"/>
  <c r="CC191" i="46"/>
  <c r="N191" i="46" s="1"/>
  <c r="CB191" i="46"/>
  <c r="CA191" i="46"/>
  <c r="L191" i="46" s="1"/>
  <c r="BZ191" i="46"/>
  <c r="BY191" i="46"/>
  <c r="BX191" i="46"/>
  <c r="BW191" i="46"/>
  <c r="BV191" i="46"/>
  <c r="G191" i="46" s="1"/>
  <c r="BU191" i="46"/>
  <c r="F191" i="46" s="1"/>
  <c r="BT191" i="46"/>
  <c r="BS191" i="46"/>
  <c r="D191" i="46" s="1"/>
  <c r="BO191" i="46"/>
  <c r="BN191" i="46"/>
  <c r="B191" i="46"/>
  <c r="B191" i="44" s="1"/>
  <c r="A191" i="46"/>
  <c r="C191" i="46" s="1"/>
  <c r="C191" i="44" s="1"/>
  <c r="EF190" i="46"/>
  <c r="BQ190" i="46" s="1"/>
  <c r="EE190" i="46"/>
  <c r="BP190" i="46" s="1"/>
  <c r="ED190" i="46"/>
  <c r="BO190" i="46" s="1"/>
  <c r="EC190" i="46"/>
  <c r="EB190" i="46"/>
  <c r="BM190" i="46" s="1"/>
  <c r="EA190" i="46"/>
  <c r="DZ190" i="46"/>
  <c r="BK190" i="46" s="1"/>
  <c r="DY190" i="46"/>
  <c r="DX190" i="46"/>
  <c r="BI190" i="46" s="1"/>
  <c r="DW190" i="46"/>
  <c r="BH190" i="46" s="1"/>
  <c r="DV190" i="46"/>
  <c r="DU190" i="46"/>
  <c r="DT190" i="46"/>
  <c r="BE190" i="46" s="1"/>
  <c r="DS190" i="46"/>
  <c r="DR190" i="46"/>
  <c r="BC190" i="46" s="1"/>
  <c r="DQ190" i="46"/>
  <c r="BB190" i="46" s="1"/>
  <c r="DP190" i="46"/>
  <c r="BA190" i="46" s="1"/>
  <c r="DO190" i="46"/>
  <c r="AZ190" i="46" s="1"/>
  <c r="DN190" i="46"/>
  <c r="DM190" i="46"/>
  <c r="DL190" i="46"/>
  <c r="AW190" i="46" s="1"/>
  <c r="DK190" i="46"/>
  <c r="DJ190" i="46"/>
  <c r="AU190" i="46" s="1"/>
  <c r="DI190" i="46"/>
  <c r="DH190" i="46"/>
  <c r="AS190" i="46" s="1"/>
  <c r="DG190" i="46"/>
  <c r="AR190" i="46" s="1"/>
  <c r="DF190" i="46"/>
  <c r="AQ190" i="46" s="1"/>
  <c r="DE190" i="46"/>
  <c r="AP190" i="46" s="1"/>
  <c r="DD190" i="46"/>
  <c r="AO190" i="46" s="1"/>
  <c r="DC190" i="46"/>
  <c r="DB190" i="46"/>
  <c r="AM190" i="46" s="1"/>
  <c r="DA190" i="46"/>
  <c r="AL190" i="46" s="1"/>
  <c r="CZ190" i="46"/>
  <c r="AK190" i="46" s="1"/>
  <c r="CY190" i="46"/>
  <c r="AJ190" i="46" s="1"/>
  <c r="CX190" i="46"/>
  <c r="AI190" i="46" s="1"/>
  <c r="CW190" i="46"/>
  <c r="CV190" i="46"/>
  <c r="CU190" i="46"/>
  <c r="CT190" i="46"/>
  <c r="AE190" i="46" s="1"/>
  <c r="CS190" i="46"/>
  <c r="CR190" i="46"/>
  <c r="AC190" i="46" s="1"/>
  <c r="CQ190" i="46"/>
  <c r="AB190" i="46" s="1"/>
  <c r="CP190" i="46"/>
  <c r="CO190" i="46"/>
  <c r="Z190" i="46" s="1"/>
  <c r="CN190" i="46"/>
  <c r="Y190" i="46" s="1"/>
  <c r="CM190" i="46"/>
  <c r="CL190" i="46"/>
  <c r="W190" i="46" s="1"/>
  <c r="CK190" i="46"/>
  <c r="V190" i="46" s="1"/>
  <c r="CJ190" i="46"/>
  <c r="U190" i="46" s="1"/>
  <c r="CI190" i="46"/>
  <c r="T190" i="46" s="1"/>
  <c r="CH190" i="46"/>
  <c r="CG190" i="46"/>
  <c r="R190" i="46" s="1"/>
  <c r="CF190" i="46"/>
  <c r="Q190" i="46" s="1"/>
  <c r="CE190" i="46"/>
  <c r="CD190" i="46"/>
  <c r="O190" i="46" s="1"/>
  <c r="CC190" i="46"/>
  <c r="N190" i="46" s="1"/>
  <c r="CB190" i="46"/>
  <c r="M190" i="46" s="1"/>
  <c r="CA190" i="46"/>
  <c r="L190" i="46" s="1"/>
  <c r="BZ190" i="46"/>
  <c r="BY190" i="46"/>
  <c r="J190" i="46" s="1"/>
  <c r="BX190" i="46"/>
  <c r="BW190" i="46"/>
  <c r="BV190" i="46"/>
  <c r="G190" i="46" s="1"/>
  <c r="BU190" i="46"/>
  <c r="BT190" i="46"/>
  <c r="E190" i="46" s="1"/>
  <c r="BS190" i="46"/>
  <c r="D190" i="46" s="1"/>
  <c r="B190" i="46"/>
  <c r="B190" i="44" s="1"/>
  <c r="A190" i="46"/>
  <c r="C190" i="46" s="1"/>
  <c r="C190" i="44" s="1"/>
  <c r="EF189" i="46"/>
  <c r="EE189" i="46"/>
  <c r="BP189" i="46" s="1"/>
  <c r="ED189" i="46"/>
  <c r="BO189" i="44" s="1"/>
  <c r="EC189" i="46"/>
  <c r="BN189" i="46" s="1"/>
  <c r="EB189" i="46"/>
  <c r="BM189" i="46" s="1"/>
  <c r="EA189" i="46"/>
  <c r="DZ189" i="46"/>
  <c r="BK189" i="46" s="1"/>
  <c r="DY189" i="46"/>
  <c r="BJ189" i="46" s="1"/>
  <c r="DX189" i="46"/>
  <c r="DW189" i="46"/>
  <c r="DV189" i="46"/>
  <c r="BG189" i="46" s="1"/>
  <c r="DU189" i="46"/>
  <c r="DT189" i="46"/>
  <c r="BE189" i="46" s="1"/>
  <c r="DS189" i="46"/>
  <c r="DR189" i="46"/>
  <c r="BC189" i="46" s="1"/>
  <c r="DQ189" i="46"/>
  <c r="BB189" i="46" s="1"/>
  <c r="DP189" i="46"/>
  <c r="DO189" i="46"/>
  <c r="AZ189" i="46" s="1"/>
  <c r="DN189" i="46"/>
  <c r="AY189" i="46" s="1"/>
  <c r="DM189" i="46"/>
  <c r="DL189" i="46"/>
  <c r="AW189" i="46" s="1"/>
  <c r="DK189" i="46"/>
  <c r="DJ189" i="46"/>
  <c r="DI189" i="46"/>
  <c r="AT189" i="46" s="1"/>
  <c r="DH189" i="46"/>
  <c r="DG189" i="46"/>
  <c r="DF189" i="46"/>
  <c r="AQ189" i="46" s="1"/>
  <c r="DE189" i="46"/>
  <c r="AP189" i="46" s="1"/>
  <c r="DD189" i="46"/>
  <c r="AO189" i="46" s="1"/>
  <c r="DC189" i="46"/>
  <c r="DB189" i="46"/>
  <c r="DA189" i="46"/>
  <c r="AL189" i="46" s="1"/>
  <c r="CZ189" i="46"/>
  <c r="AK189" i="46" s="1"/>
  <c r="CY189" i="46"/>
  <c r="CX189" i="46"/>
  <c r="AI189" i="46" s="1"/>
  <c r="CW189" i="46"/>
  <c r="AH189" i="46" s="1"/>
  <c r="CV189" i="46"/>
  <c r="AG189" i="46" s="1"/>
  <c r="CU189" i="46"/>
  <c r="CT189" i="46"/>
  <c r="CS189" i="46"/>
  <c r="AD189" i="46" s="1"/>
  <c r="CR189" i="46"/>
  <c r="AC189" i="46" s="1"/>
  <c r="CQ189" i="46"/>
  <c r="AB189" i="46" s="1"/>
  <c r="CP189" i="46"/>
  <c r="AA189" i="46" s="1"/>
  <c r="CO189" i="46"/>
  <c r="Z189" i="46" s="1"/>
  <c r="CN189" i="46"/>
  <c r="Y189" i="46" s="1"/>
  <c r="CM189" i="46"/>
  <c r="CL189" i="46"/>
  <c r="CK189" i="46"/>
  <c r="V189" i="46" s="1"/>
  <c r="CJ189" i="46"/>
  <c r="U189" i="46" s="1"/>
  <c r="CI189" i="46"/>
  <c r="T189" i="46" s="1"/>
  <c r="CH189" i="46"/>
  <c r="S189" i="46" s="1"/>
  <c r="CG189" i="46"/>
  <c r="CF189" i="46"/>
  <c r="Q189" i="46" s="1"/>
  <c r="CE189" i="46"/>
  <c r="CD189" i="46"/>
  <c r="CC189" i="46"/>
  <c r="N189" i="46" s="1"/>
  <c r="CB189" i="46"/>
  <c r="M189" i="46" s="1"/>
  <c r="CA189" i="46"/>
  <c r="BZ189" i="46"/>
  <c r="K189" i="46" s="1"/>
  <c r="BY189" i="46"/>
  <c r="BX189" i="46"/>
  <c r="I189" i="46" s="1"/>
  <c r="BW189" i="46"/>
  <c r="BV189" i="46"/>
  <c r="G189" i="46" s="1"/>
  <c r="BU189" i="46"/>
  <c r="F189" i="46" s="1"/>
  <c r="BT189" i="46"/>
  <c r="BS189" i="46"/>
  <c r="D189" i="46" s="1"/>
  <c r="BO189" i="46"/>
  <c r="B189" i="46"/>
  <c r="B189" i="44" s="1"/>
  <c r="A189" i="46"/>
  <c r="A189" i="44" s="1"/>
  <c r="EF188" i="46"/>
  <c r="BQ188" i="46" s="1"/>
  <c r="EE188" i="46"/>
  <c r="ED188" i="46"/>
  <c r="EC188" i="46"/>
  <c r="BN188" i="46" s="1"/>
  <c r="EB188" i="46"/>
  <c r="BM188" i="46" s="1"/>
  <c r="EA188" i="46"/>
  <c r="BL188" i="46" s="1"/>
  <c r="DZ188" i="46"/>
  <c r="BK188" i="46" s="1"/>
  <c r="DY188" i="46"/>
  <c r="BJ188" i="46" s="1"/>
  <c r="DX188" i="46"/>
  <c r="DW188" i="46"/>
  <c r="DV188" i="46"/>
  <c r="DU188" i="46"/>
  <c r="DT188" i="46"/>
  <c r="BE188" i="46" s="1"/>
  <c r="DS188" i="46"/>
  <c r="BD188" i="46" s="1"/>
  <c r="DR188" i="46"/>
  <c r="DQ188" i="46"/>
  <c r="BB188" i="46" s="1"/>
  <c r="DP188" i="46"/>
  <c r="DO188" i="46"/>
  <c r="DN188" i="46"/>
  <c r="DM188" i="46"/>
  <c r="DL188" i="46"/>
  <c r="AW188" i="46" s="1"/>
  <c r="DK188" i="46"/>
  <c r="AV188" i="46" s="1"/>
  <c r="DJ188" i="46"/>
  <c r="AU188" i="46" s="1"/>
  <c r="DI188" i="46"/>
  <c r="AT188" i="46" s="1"/>
  <c r="DH188" i="46"/>
  <c r="DG188" i="46"/>
  <c r="AR188" i="46" s="1"/>
  <c r="DF188" i="46"/>
  <c r="DE188" i="46"/>
  <c r="DD188" i="46"/>
  <c r="DC188" i="46"/>
  <c r="AN188" i="46" s="1"/>
  <c r="DB188" i="46"/>
  <c r="DA188" i="46"/>
  <c r="AL188" i="46" s="1"/>
  <c r="CZ188" i="46"/>
  <c r="AK188" i="46" s="1"/>
  <c r="CY188" i="46"/>
  <c r="AJ188" i="46" s="1"/>
  <c r="CX188" i="46"/>
  <c r="CW188" i="46"/>
  <c r="CV188" i="46"/>
  <c r="CU188" i="46"/>
  <c r="AF188" i="46" s="1"/>
  <c r="CT188" i="46"/>
  <c r="CS188" i="46"/>
  <c r="AD188" i="46" s="1"/>
  <c r="CR188" i="46"/>
  <c r="CQ188" i="46"/>
  <c r="CP188" i="46"/>
  <c r="CO188" i="46"/>
  <c r="Z188" i="46" s="1"/>
  <c r="CN188" i="46"/>
  <c r="Y188" i="46" s="1"/>
  <c r="CM188" i="46"/>
  <c r="X188" i="46" s="1"/>
  <c r="CL188" i="46"/>
  <c r="CK188" i="46"/>
  <c r="V188" i="46" s="1"/>
  <c r="CJ188" i="46"/>
  <c r="U188" i="46" s="1"/>
  <c r="CI188" i="46"/>
  <c r="CH188" i="46"/>
  <c r="CG188" i="46"/>
  <c r="R188" i="46" s="1"/>
  <c r="CF188" i="46"/>
  <c r="Q188" i="46" s="1"/>
  <c r="CE188" i="46"/>
  <c r="P188" i="46" s="1"/>
  <c r="CD188" i="46"/>
  <c r="CC188" i="46"/>
  <c r="N188" i="46" s="1"/>
  <c r="CB188" i="46"/>
  <c r="M188" i="46" s="1"/>
  <c r="CA188" i="46"/>
  <c r="BZ188" i="46"/>
  <c r="BY188" i="46"/>
  <c r="J188" i="46" s="1"/>
  <c r="BX188" i="46"/>
  <c r="BW188" i="46"/>
  <c r="H188" i="46" s="1"/>
  <c r="BV188" i="46"/>
  <c r="G188" i="46" s="1"/>
  <c r="BU188" i="46"/>
  <c r="F188" i="46" s="1"/>
  <c r="BT188" i="46"/>
  <c r="E188" i="46" s="1"/>
  <c r="BS188" i="46"/>
  <c r="B188" i="46"/>
  <c r="A188" i="46"/>
  <c r="C188" i="46" s="1"/>
  <c r="C188" i="44" s="1"/>
  <c r="EF187" i="46"/>
  <c r="BQ187" i="46" s="1"/>
  <c r="EE187" i="46"/>
  <c r="BP187" i="46" s="1"/>
  <c r="ED187" i="46"/>
  <c r="EC187" i="46"/>
  <c r="BN187" i="46" s="1"/>
  <c r="EB187" i="46"/>
  <c r="BM187" i="46" s="1"/>
  <c r="EA187" i="46"/>
  <c r="BL187" i="46" s="1"/>
  <c r="DZ187" i="46"/>
  <c r="BK187" i="46" s="1"/>
  <c r="DY187" i="46"/>
  <c r="DX187" i="46"/>
  <c r="BI187" i="46" s="1"/>
  <c r="DW187" i="46"/>
  <c r="BH187" i="46" s="1"/>
  <c r="DV187" i="46"/>
  <c r="DU187" i="46"/>
  <c r="BF187" i="46" s="1"/>
  <c r="DT187" i="46"/>
  <c r="BE187" i="46" s="1"/>
  <c r="DS187" i="46"/>
  <c r="BD187" i="46" s="1"/>
  <c r="DR187" i="46"/>
  <c r="BC187" i="46" s="1"/>
  <c r="DQ187" i="46"/>
  <c r="DP187" i="46"/>
  <c r="BA187" i="46" s="1"/>
  <c r="DO187" i="46"/>
  <c r="AZ187" i="46" s="1"/>
  <c r="DN187" i="46"/>
  <c r="AY187" i="46" s="1"/>
  <c r="DM187" i="46"/>
  <c r="AX187" i="46" s="1"/>
  <c r="DL187" i="46"/>
  <c r="AW187" i="46" s="1"/>
  <c r="DK187" i="46"/>
  <c r="AV187" i="46" s="1"/>
  <c r="DJ187" i="46"/>
  <c r="AU187" i="46" s="1"/>
  <c r="DI187" i="46"/>
  <c r="DH187" i="46"/>
  <c r="AS187" i="46" s="1"/>
  <c r="DG187" i="46"/>
  <c r="AR187" i="46" s="1"/>
  <c r="DF187" i="46"/>
  <c r="AQ187" i="46" s="1"/>
  <c r="DE187" i="46"/>
  <c r="AP187" i="46" s="1"/>
  <c r="DD187" i="46"/>
  <c r="AO187" i="46" s="1"/>
  <c r="DC187" i="46"/>
  <c r="AN187" i="46" s="1"/>
  <c r="DB187" i="46"/>
  <c r="AM187" i="46" s="1"/>
  <c r="DA187" i="46"/>
  <c r="AL187" i="46" s="1"/>
  <c r="CZ187" i="46"/>
  <c r="AK187" i="46" s="1"/>
  <c r="CY187" i="46"/>
  <c r="AJ187" i="46" s="1"/>
  <c r="CX187" i="46"/>
  <c r="AI187" i="46" s="1"/>
  <c r="CW187" i="46"/>
  <c r="AH187" i="46" s="1"/>
  <c r="CV187" i="46"/>
  <c r="AG187" i="46" s="1"/>
  <c r="CU187" i="46"/>
  <c r="AF187" i="46" s="1"/>
  <c r="CT187" i="46"/>
  <c r="AE187" i="46" s="1"/>
  <c r="CS187" i="46"/>
  <c r="AD187" i="46" s="1"/>
  <c r="CR187" i="46"/>
  <c r="AC187" i="46" s="1"/>
  <c r="CQ187" i="46"/>
  <c r="AB187" i="46" s="1"/>
  <c r="CP187" i="46"/>
  <c r="CO187" i="46"/>
  <c r="Z187" i="46" s="1"/>
  <c r="CN187" i="46"/>
  <c r="Y187" i="46" s="1"/>
  <c r="CM187" i="46"/>
  <c r="X187" i="46" s="1"/>
  <c r="CL187" i="46"/>
  <c r="W187" i="46" s="1"/>
  <c r="CK187" i="46"/>
  <c r="V187" i="46" s="1"/>
  <c r="CJ187" i="46"/>
  <c r="U187" i="46" s="1"/>
  <c r="CI187" i="46"/>
  <c r="T187" i="46" s="1"/>
  <c r="CH187" i="46"/>
  <c r="S187" i="46" s="1"/>
  <c r="CG187" i="46"/>
  <c r="R187" i="46" s="1"/>
  <c r="CF187" i="46"/>
  <c r="Q187" i="46" s="1"/>
  <c r="CE187" i="46"/>
  <c r="P187" i="46" s="1"/>
  <c r="CD187" i="46"/>
  <c r="O187" i="46" s="1"/>
  <c r="CC187" i="46"/>
  <c r="CB187" i="46"/>
  <c r="M187" i="46" s="1"/>
  <c r="CA187" i="46"/>
  <c r="L187" i="46" s="1"/>
  <c r="BZ187" i="46"/>
  <c r="BY187" i="46"/>
  <c r="J187" i="46" s="1"/>
  <c r="BX187" i="46"/>
  <c r="I187" i="46" s="1"/>
  <c r="BW187" i="46"/>
  <c r="H187" i="46" s="1"/>
  <c r="BV187" i="46"/>
  <c r="G187" i="46" s="1"/>
  <c r="BU187" i="46"/>
  <c r="F187" i="46" s="1"/>
  <c r="BT187" i="46"/>
  <c r="E187" i="46" s="1"/>
  <c r="BS187" i="46"/>
  <c r="D187" i="46" s="1"/>
  <c r="B187" i="46"/>
  <c r="B187" i="44" s="1"/>
  <c r="A187" i="46"/>
  <c r="C187" i="46" s="1"/>
  <c r="C187" i="44" s="1"/>
  <c r="EF186" i="46"/>
  <c r="BQ186" i="46" s="1"/>
  <c r="EE186" i="46"/>
  <c r="ED186" i="46"/>
  <c r="BO186" i="46" s="1"/>
  <c r="EC186" i="46"/>
  <c r="BN186" i="46" s="1"/>
  <c r="EB186" i="46"/>
  <c r="EA186" i="46"/>
  <c r="BL186" i="46" s="1"/>
  <c r="DZ186" i="46"/>
  <c r="DY186" i="46"/>
  <c r="BJ186" i="46" s="1"/>
  <c r="DX186" i="46"/>
  <c r="BI186" i="46" s="1"/>
  <c r="DW186" i="46"/>
  <c r="DV186" i="46"/>
  <c r="BG186" i="46" s="1"/>
  <c r="DU186" i="46"/>
  <c r="DT186" i="46"/>
  <c r="DS186" i="46"/>
  <c r="BD186" i="46" s="1"/>
  <c r="DR186" i="46"/>
  <c r="DQ186" i="46"/>
  <c r="BB186" i="46" s="1"/>
  <c r="DP186" i="46"/>
  <c r="BA186" i="46" s="1"/>
  <c r="DO186" i="46"/>
  <c r="DN186" i="46"/>
  <c r="AY186" i="46" s="1"/>
  <c r="DM186" i="46"/>
  <c r="AX186" i="46" s="1"/>
  <c r="DL186" i="46"/>
  <c r="AW186" i="46" s="1"/>
  <c r="DK186" i="46"/>
  <c r="AV186" i="46" s="1"/>
  <c r="DJ186" i="46"/>
  <c r="DI186" i="46"/>
  <c r="AT186" i="46" s="1"/>
  <c r="DH186" i="46"/>
  <c r="AS186" i="46" s="1"/>
  <c r="DG186" i="46"/>
  <c r="DF186" i="46"/>
  <c r="AQ186" i="46" s="1"/>
  <c r="DE186" i="46"/>
  <c r="DD186" i="46"/>
  <c r="DC186" i="46"/>
  <c r="AN186" i="46" s="1"/>
  <c r="DB186" i="46"/>
  <c r="DA186" i="46"/>
  <c r="AL186" i="46" s="1"/>
  <c r="CZ186" i="46"/>
  <c r="AK186" i="46" s="1"/>
  <c r="CY186" i="46"/>
  <c r="CX186" i="46"/>
  <c r="AI186" i="46" s="1"/>
  <c r="CW186" i="46"/>
  <c r="AH186" i="46" s="1"/>
  <c r="CV186" i="46"/>
  <c r="AG186" i="46" s="1"/>
  <c r="CU186" i="46"/>
  <c r="AF186" i="46" s="1"/>
  <c r="CT186" i="46"/>
  <c r="CS186" i="46"/>
  <c r="AD186" i="46" s="1"/>
  <c r="CR186" i="46"/>
  <c r="AC186" i="46" s="1"/>
  <c r="CQ186" i="46"/>
  <c r="AB186" i="46" s="1"/>
  <c r="CP186" i="46"/>
  <c r="AA186" i="46" s="1"/>
  <c r="CO186" i="46"/>
  <c r="CN186" i="46"/>
  <c r="CM186" i="46"/>
  <c r="X186" i="46" s="1"/>
  <c r="CL186" i="46"/>
  <c r="CK186" i="46"/>
  <c r="CJ186" i="46"/>
  <c r="U186" i="46" s="1"/>
  <c r="CI186" i="46"/>
  <c r="T186" i="46" s="1"/>
  <c r="CH186" i="46"/>
  <c r="S186" i="46" s="1"/>
  <c r="CG186" i="46"/>
  <c r="CF186" i="46"/>
  <c r="Q186" i="46" s="1"/>
  <c r="CE186" i="46"/>
  <c r="P186" i="46" s="1"/>
  <c r="CD186" i="46"/>
  <c r="CC186" i="46"/>
  <c r="N186" i="46" s="1"/>
  <c r="CB186" i="46"/>
  <c r="M186" i="46" s="1"/>
  <c r="CA186" i="46"/>
  <c r="L186" i="46" s="1"/>
  <c r="BZ186" i="46"/>
  <c r="K186" i="46" s="1"/>
  <c r="BY186" i="46"/>
  <c r="J186" i="46" s="1"/>
  <c r="BX186" i="46"/>
  <c r="I186" i="46" s="1"/>
  <c r="BW186" i="46"/>
  <c r="H186" i="46" s="1"/>
  <c r="BV186" i="46"/>
  <c r="BU186" i="46"/>
  <c r="BT186" i="46"/>
  <c r="E186" i="46" s="1"/>
  <c r="BS186" i="46"/>
  <c r="B186" i="46"/>
  <c r="B186" i="44" s="1"/>
  <c r="A186" i="46"/>
  <c r="C186" i="46" s="1"/>
  <c r="C186" i="44" s="1"/>
  <c r="EF185" i="46"/>
  <c r="EE185" i="46"/>
  <c r="BP185" i="46" s="1"/>
  <c r="ED185" i="46"/>
  <c r="EC185" i="46"/>
  <c r="BN185" i="46" s="1"/>
  <c r="EB185" i="46"/>
  <c r="BM185" i="46" s="1"/>
  <c r="EA185" i="46"/>
  <c r="DZ185" i="46"/>
  <c r="BK185" i="46" s="1"/>
  <c r="DY185" i="46"/>
  <c r="BJ185" i="46" s="1"/>
  <c r="DX185" i="46"/>
  <c r="BI185" i="46" s="1"/>
  <c r="DW185" i="46"/>
  <c r="BH185" i="46" s="1"/>
  <c r="DV185" i="46"/>
  <c r="DU185" i="46"/>
  <c r="DT185" i="46"/>
  <c r="BE185" i="46" s="1"/>
  <c r="DS185" i="46"/>
  <c r="DR185" i="46"/>
  <c r="BC185" i="46" s="1"/>
  <c r="DQ185" i="46"/>
  <c r="DP185" i="46"/>
  <c r="DO185" i="46"/>
  <c r="AZ185" i="46" s="1"/>
  <c r="DN185" i="46"/>
  <c r="DM185" i="46"/>
  <c r="AX185" i="46" s="1"/>
  <c r="DL185" i="46"/>
  <c r="AW185" i="46" s="1"/>
  <c r="DK185" i="46"/>
  <c r="AV185" i="46" s="1"/>
  <c r="DJ185" i="46"/>
  <c r="AU185" i="46" s="1"/>
  <c r="DI185" i="46"/>
  <c r="DH185" i="46"/>
  <c r="AS185" i="46" s="1"/>
  <c r="DG185" i="46"/>
  <c r="AR185" i="46" s="1"/>
  <c r="DF185" i="46"/>
  <c r="DE185" i="46"/>
  <c r="DD185" i="46"/>
  <c r="AO185" i="46" s="1"/>
  <c r="DC185" i="46"/>
  <c r="AN185" i="46" s="1"/>
  <c r="DB185" i="46"/>
  <c r="AM185" i="46" s="1"/>
  <c r="DA185" i="46"/>
  <c r="CZ185" i="46"/>
  <c r="AK185" i="46" s="1"/>
  <c r="CY185" i="46"/>
  <c r="AJ185" i="46" s="1"/>
  <c r="CX185" i="46"/>
  <c r="CW185" i="46"/>
  <c r="AH185" i="46" s="1"/>
  <c r="CV185" i="46"/>
  <c r="AG185" i="46" s="1"/>
  <c r="CU185" i="46"/>
  <c r="AF185" i="46" s="1"/>
  <c r="CT185" i="46"/>
  <c r="AE185" i="46" s="1"/>
  <c r="CS185" i="46"/>
  <c r="AD185" i="46" s="1"/>
  <c r="CR185" i="46"/>
  <c r="AC185" i="46" s="1"/>
  <c r="CQ185" i="46"/>
  <c r="AB185" i="46" s="1"/>
  <c r="CP185" i="46"/>
  <c r="CO185" i="46"/>
  <c r="CN185" i="46"/>
  <c r="Y185" i="46" s="1"/>
  <c r="CM185" i="46"/>
  <c r="CL185" i="46"/>
  <c r="W185" i="46" s="1"/>
  <c r="CK185" i="46"/>
  <c r="CJ185" i="46"/>
  <c r="CI185" i="46"/>
  <c r="T185" i="46" s="1"/>
  <c r="CH185" i="46"/>
  <c r="CG185" i="46"/>
  <c r="R185" i="46" s="1"/>
  <c r="CF185" i="46"/>
  <c r="Q185" i="46" s="1"/>
  <c r="CE185" i="46"/>
  <c r="P185" i="46" s="1"/>
  <c r="CD185" i="46"/>
  <c r="O185" i="46" s="1"/>
  <c r="CC185" i="46"/>
  <c r="CB185" i="46"/>
  <c r="M185" i="46" s="1"/>
  <c r="CA185" i="46"/>
  <c r="L185" i="46" s="1"/>
  <c r="BZ185" i="46"/>
  <c r="BY185" i="46"/>
  <c r="BX185" i="46"/>
  <c r="I185" i="46" s="1"/>
  <c r="BW185" i="46"/>
  <c r="BV185" i="46"/>
  <c r="G185" i="46" s="1"/>
  <c r="BU185" i="46"/>
  <c r="BT185" i="46"/>
  <c r="E185" i="46" s="1"/>
  <c r="BS185" i="46"/>
  <c r="D185" i="46" s="1"/>
  <c r="B185" i="46"/>
  <c r="B185" i="44" s="1"/>
  <c r="A185" i="46"/>
  <c r="C185" i="46" s="1"/>
  <c r="C185" i="44" s="1"/>
  <c r="EF184" i="46"/>
  <c r="BQ184" i="46" s="1"/>
  <c r="EE184" i="46"/>
  <c r="ED184" i="46"/>
  <c r="BO184" i="46" s="1"/>
  <c r="EC184" i="46"/>
  <c r="EB184" i="46"/>
  <c r="EA184" i="46"/>
  <c r="BL184" i="46" s="1"/>
  <c r="DZ184" i="46"/>
  <c r="BK184" i="46" s="1"/>
  <c r="DY184" i="46"/>
  <c r="BJ184" i="46" s="1"/>
  <c r="DX184" i="46"/>
  <c r="BI184" i="46" s="1"/>
  <c r="DW184" i="46"/>
  <c r="BH184" i="46" s="1"/>
  <c r="DV184" i="46"/>
  <c r="BG184" i="46" s="1"/>
  <c r="DU184" i="46"/>
  <c r="BF184" i="46" s="1"/>
  <c r="DT184" i="46"/>
  <c r="BE184" i="46" s="1"/>
  <c r="DS184" i="46"/>
  <c r="BD184" i="46" s="1"/>
  <c r="DR184" i="46"/>
  <c r="BC184" i="46" s="1"/>
  <c r="DQ184" i="46"/>
  <c r="DP184" i="46"/>
  <c r="BA184" i="46" s="1"/>
  <c r="DO184" i="46"/>
  <c r="AZ184" i="46" s="1"/>
  <c r="DN184" i="46"/>
  <c r="AY184" i="46" s="1"/>
  <c r="DM184" i="46"/>
  <c r="DL184" i="46"/>
  <c r="AW184" i="46" s="1"/>
  <c r="DK184" i="46"/>
  <c r="AV184" i="46" s="1"/>
  <c r="DJ184" i="46"/>
  <c r="AU184" i="46" s="1"/>
  <c r="DI184" i="46"/>
  <c r="AT184" i="46" s="1"/>
  <c r="DH184" i="46"/>
  <c r="AS184" i="46" s="1"/>
  <c r="DG184" i="46"/>
  <c r="AR184" i="46" s="1"/>
  <c r="DF184" i="46"/>
  <c r="AQ184" i="46" s="1"/>
  <c r="DE184" i="46"/>
  <c r="DD184" i="46"/>
  <c r="AO184" i="46" s="1"/>
  <c r="DC184" i="46"/>
  <c r="DB184" i="46"/>
  <c r="AM184" i="46" s="1"/>
  <c r="DA184" i="46"/>
  <c r="CZ184" i="46"/>
  <c r="AK184" i="46" s="1"/>
  <c r="CY184" i="46"/>
  <c r="AJ184" i="46" s="1"/>
  <c r="CX184" i="46"/>
  <c r="AI184" i="46" s="1"/>
  <c r="CW184" i="46"/>
  <c r="CV184" i="46"/>
  <c r="CU184" i="46"/>
  <c r="CT184" i="46"/>
  <c r="AE184" i="46" s="1"/>
  <c r="CS184" i="46"/>
  <c r="AD184" i="46" s="1"/>
  <c r="CR184" i="46"/>
  <c r="AC184" i="46" s="1"/>
  <c r="CQ184" i="46"/>
  <c r="CP184" i="46"/>
  <c r="AA184" i="46" s="1"/>
  <c r="CO184" i="46"/>
  <c r="CN184" i="46"/>
  <c r="Y184" i="46" s="1"/>
  <c r="CM184" i="46"/>
  <c r="X184" i="46" s="1"/>
  <c r="CL184" i="46"/>
  <c r="W184" i="46" s="1"/>
  <c r="CK184" i="46"/>
  <c r="V184" i="46" s="1"/>
  <c r="CJ184" i="46"/>
  <c r="U184" i="46" s="1"/>
  <c r="CI184" i="46"/>
  <c r="CH184" i="46"/>
  <c r="S184" i="46" s="1"/>
  <c r="CG184" i="46"/>
  <c r="R184" i="46" s="1"/>
  <c r="CF184" i="46"/>
  <c r="Q184" i="46" s="1"/>
  <c r="CE184" i="46"/>
  <c r="CD184" i="46"/>
  <c r="O184" i="46" s="1"/>
  <c r="CC184" i="46"/>
  <c r="CB184" i="46"/>
  <c r="M184" i="46" s="1"/>
  <c r="CA184" i="46"/>
  <c r="L184" i="46" s="1"/>
  <c r="BZ184" i="46"/>
  <c r="K184" i="46" s="1"/>
  <c r="BY184" i="46"/>
  <c r="J184" i="46" s="1"/>
  <c r="BX184" i="46"/>
  <c r="BW184" i="46"/>
  <c r="H184" i="46" s="1"/>
  <c r="BV184" i="46"/>
  <c r="G184" i="46" s="1"/>
  <c r="BU184" i="46"/>
  <c r="F184" i="46" s="1"/>
  <c r="BT184" i="46"/>
  <c r="E184" i="46" s="1"/>
  <c r="BS184" i="46"/>
  <c r="D184" i="46" s="1"/>
  <c r="B184" i="46"/>
  <c r="B184" i="44" s="1"/>
  <c r="A184" i="46"/>
  <c r="A184" i="44" s="1"/>
  <c r="EF183" i="46"/>
  <c r="EE183" i="46"/>
  <c r="BP183" i="46" s="1"/>
  <c r="ED183" i="46"/>
  <c r="EC183" i="46"/>
  <c r="EB183" i="46"/>
  <c r="BM183" i="46" s="1"/>
  <c r="EA183" i="46"/>
  <c r="DZ183" i="46"/>
  <c r="BK183" i="46" s="1"/>
  <c r="DY183" i="46"/>
  <c r="DX183" i="46"/>
  <c r="DW183" i="46"/>
  <c r="BH183" i="46" s="1"/>
  <c r="DV183" i="46"/>
  <c r="BG183" i="46" s="1"/>
  <c r="DU183" i="46"/>
  <c r="DT183" i="46"/>
  <c r="BE183" i="46" s="1"/>
  <c r="DS183" i="46"/>
  <c r="DR183" i="46"/>
  <c r="BC183" i="46" s="1"/>
  <c r="DQ183" i="46"/>
  <c r="DP183" i="46"/>
  <c r="DO183" i="46"/>
  <c r="AZ183" i="46" s="1"/>
  <c r="DN183" i="46"/>
  <c r="DM183" i="46"/>
  <c r="AX183" i="46" s="1"/>
  <c r="DL183" i="46"/>
  <c r="AW183" i="46" s="1"/>
  <c r="DK183" i="46"/>
  <c r="DJ183" i="46"/>
  <c r="AU183" i="46" s="1"/>
  <c r="DI183" i="46"/>
  <c r="AT183" i="46" s="1"/>
  <c r="DH183" i="46"/>
  <c r="DG183" i="46"/>
  <c r="AR183" i="46" s="1"/>
  <c r="DF183" i="46"/>
  <c r="AQ183" i="46" s="1"/>
  <c r="DE183" i="46"/>
  <c r="DD183" i="46"/>
  <c r="AO183" i="46" s="1"/>
  <c r="DC183" i="46"/>
  <c r="AN183" i="46" s="1"/>
  <c r="DB183" i="46"/>
  <c r="AM183" i="46" s="1"/>
  <c r="DA183" i="46"/>
  <c r="CZ183" i="46"/>
  <c r="CY183" i="46"/>
  <c r="AJ183" i="46" s="1"/>
  <c r="CX183" i="46"/>
  <c r="CW183" i="46"/>
  <c r="AH183" i="46" s="1"/>
  <c r="CV183" i="46"/>
  <c r="AG183" i="46" s="1"/>
  <c r="CU183" i="46"/>
  <c r="AF183" i="46" s="1"/>
  <c r="CT183" i="46"/>
  <c r="AE183" i="46" s="1"/>
  <c r="CS183" i="46"/>
  <c r="CR183" i="46"/>
  <c r="CQ183" i="46"/>
  <c r="AB183" i="46" s="1"/>
  <c r="CP183" i="46"/>
  <c r="CO183" i="46"/>
  <c r="CN183" i="46"/>
  <c r="Y183" i="46" s="1"/>
  <c r="CM183" i="46"/>
  <c r="X183" i="46" s="1"/>
  <c r="CL183" i="46"/>
  <c r="W183" i="46" s="1"/>
  <c r="CK183" i="46"/>
  <c r="CJ183" i="46"/>
  <c r="CI183" i="46"/>
  <c r="T183" i="46" s="1"/>
  <c r="CH183" i="46"/>
  <c r="S183" i="46" s="1"/>
  <c r="CG183" i="46"/>
  <c r="R183" i="46" s="1"/>
  <c r="CF183" i="46"/>
  <c r="Q183" i="46" s="1"/>
  <c r="CE183" i="46"/>
  <c r="CD183" i="46"/>
  <c r="O183" i="46" s="1"/>
  <c r="CC183" i="46"/>
  <c r="N183" i="46" s="1"/>
  <c r="CB183" i="46"/>
  <c r="CA183" i="46"/>
  <c r="L183" i="46" s="1"/>
  <c r="BZ183" i="46"/>
  <c r="K183" i="46" s="1"/>
  <c r="BY183" i="46"/>
  <c r="J183" i="46" s="1"/>
  <c r="BX183" i="46"/>
  <c r="I183" i="46" s="1"/>
  <c r="BW183" i="46"/>
  <c r="H183" i="46" s="1"/>
  <c r="BV183" i="46"/>
  <c r="G183" i="46" s="1"/>
  <c r="BU183" i="46"/>
  <c r="BT183" i="46"/>
  <c r="BS183" i="46"/>
  <c r="D183" i="46" s="1"/>
  <c r="B183" i="46"/>
  <c r="B183" i="44" s="1"/>
  <c r="A183" i="46"/>
  <c r="A183" i="44" s="1"/>
  <c r="EF182" i="46"/>
  <c r="BQ182" i="46" s="1"/>
  <c r="EE182" i="46"/>
  <c r="ED182" i="46"/>
  <c r="BO182" i="44" s="1"/>
  <c r="EC182" i="46"/>
  <c r="EB182" i="46"/>
  <c r="EA182" i="46"/>
  <c r="BL182" i="46" s="1"/>
  <c r="DZ182" i="46"/>
  <c r="BK182" i="46" s="1"/>
  <c r="DY182" i="46"/>
  <c r="DX182" i="46"/>
  <c r="BI182" i="46" s="1"/>
  <c r="DW182" i="46"/>
  <c r="BH182" i="46" s="1"/>
  <c r="DV182" i="46"/>
  <c r="BG182" i="46" s="1"/>
  <c r="DU182" i="46"/>
  <c r="DT182" i="46"/>
  <c r="DS182" i="46"/>
  <c r="BD182" i="46" s="1"/>
  <c r="DR182" i="46"/>
  <c r="BC182" i="46" s="1"/>
  <c r="DQ182" i="46"/>
  <c r="BB182" i="46" s="1"/>
  <c r="DP182" i="46"/>
  <c r="BA182" i="46" s="1"/>
  <c r="DO182" i="46"/>
  <c r="AZ182" i="46" s="1"/>
  <c r="DN182" i="46"/>
  <c r="AY182" i="46" s="1"/>
  <c r="DM182" i="46"/>
  <c r="AX182" i="46" s="1"/>
  <c r="DL182" i="46"/>
  <c r="DK182" i="46"/>
  <c r="AV182" i="46" s="1"/>
  <c r="DJ182" i="46"/>
  <c r="DI182" i="46"/>
  <c r="DH182" i="46"/>
  <c r="AS182" i="46" s="1"/>
  <c r="DG182" i="46"/>
  <c r="AR182" i="46" s="1"/>
  <c r="DF182" i="46"/>
  <c r="AQ182" i="46" s="1"/>
  <c r="DE182" i="46"/>
  <c r="DD182" i="46"/>
  <c r="DC182" i="46"/>
  <c r="AN182" i="46" s="1"/>
  <c r="DB182" i="46"/>
  <c r="DA182" i="46"/>
  <c r="AL182" i="46" s="1"/>
  <c r="CZ182" i="46"/>
  <c r="AK182" i="46" s="1"/>
  <c r="CY182" i="46"/>
  <c r="CX182" i="46"/>
  <c r="AI182" i="46" s="1"/>
  <c r="CW182" i="46"/>
  <c r="AH182" i="46" s="1"/>
  <c r="CV182" i="46"/>
  <c r="CU182" i="46"/>
  <c r="AF182" i="46" s="1"/>
  <c r="CT182" i="46"/>
  <c r="AE182" i="46" s="1"/>
  <c r="CS182" i="46"/>
  <c r="CR182" i="46"/>
  <c r="AC182" i="46" s="1"/>
  <c r="CQ182" i="46"/>
  <c r="AB182" i="46" s="1"/>
  <c r="CP182" i="46"/>
  <c r="AA182" i="46" s="1"/>
  <c r="CO182" i="46"/>
  <c r="Z182" i="46" s="1"/>
  <c r="CN182" i="46"/>
  <c r="CM182" i="46"/>
  <c r="X182" i="46" s="1"/>
  <c r="CL182" i="46"/>
  <c r="W182" i="46" s="1"/>
  <c r="CK182" i="46"/>
  <c r="V182" i="46" s="1"/>
  <c r="CJ182" i="46"/>
  <c r="U182" i="46" s="1"/>
  <c r="CI182" i="46"/>
  <c r="CH182" i="46"/>
  <c r="S182" i="46" s="1"/>
  <c r="CG182" i="46"/>
  <c r="CF182" i="46"/>
  <c r="CE182" i="46"/>
  <c r="P182" i="46" s="1"/>
  <c r="CD182" i="46"/>
  <c r="CC182" i="46"/>
  <c r="CB182" i="46"/>
  <c r="M182" i="46" s="1"/>
  <c r="CA182" i="46"/>
  <c r="BZ182" i="46"/>
  <c r="K182" i="46" s="1"/>
  <c r="BY182" i="46"/>
  <c r="BX182" i="46"/>
  <c r="BW182" i="46"/>
  <c r="H182" i="46" s="1"/>
  <c r="BV182" i="46"/>
  <c r="BU182" i="46"/>
  <c r="F182" i="46" s="1"/>
  <c r="BT182" i="46"/>
  <c r="E182" i="46" s="1"/>
  <c r="BS182" i="46"/>
  <c r="BO182" i="46"/>
  <c r="B182" i="46"/>
  <c r="A182" i="46"/>
  <c r="C182" i="46" s="1"/>
  <c r="C182" i="44" s="1"/>
  <c r="EF181" i="46"/>
  <c r="BQ181" i="46" s="1"/>
  <c r="EE181" i="46"/>
  <c r="BP181" i="46" s="1"/>
  <c r="ED181" i="46"/>
  <c r="BO181" i="44" s="1"/>
  <c r="EC181" i="46"/>
  <c r="BN181" i="46" s="1"/>
  <c r="EB181" i="46"/>
  <c r="BM181" i="46" s="1"/>
  <c r="EA181" i="46"/>
  <c r="BL181" i="46" s="1"/>
  <c r="DZ181" i="46"/>
  <c r="BK181" i="46" s="1"/>
  <c r="DY181" i="46"/>
  <c r="BJ181" i="46" s="1"/>
  <c r="DX181" i="46"/>
  <c r="BI181" i="46" s="1"/>
  <c r="DW181" i="46"/>
  <c r="DV181" i="46"/>
  <c r="BG181" i="46" s="1"/>
  <c r="DU181" i="46"/>
  <c r="BF181" i="46" s="1"/>
  <c r="DT181" i="46"/>
  <c r="BE181" i="46" s="1"/>
  <c r="DS181" i="46"/>
  <c r="BD181" i="46" s="1"/>
  <c r="DR181" i="46"/>
  <c r="BC181" i="46" s="1"/>
  <c r="DQ181" i="46"/>
  <c r="BB181" i="46" s="1"/>
  <c r="DP181" i="46"/>
  <c r="BA181" i="46" s="1"/>
  <c r="DO181" i="46"/>
  <c r="DN181" i="46"/>
  <c r="DM181" i="46"/>
  <c r="AX181" i="46" s="1"/>
  <c r="DL181" i="46"/>
  <c r="AW181" i="46" s="1"/>
  <c r="DK181" i="46"/>
  <c r="AV181" i="46" s="1"/>
  <c r="DJ181" i="46"/>
  <c r="AU181" i="46" s="1"/>
  <c r="DI181" i="46"/>
  <c r="AT181" i="46" s="1"/>
  <c r="DH181" i="46"/>
  <c r="AS181" i="46" s="1"/>
  <c r="DG181" i="46"/>
  <c r="DF181" i="46"/>
  <c r="AQ181" i="46" s="1"/>
  <c r="DE181" i="46"/>
  <c r="AP181" i="46" s="1"/>
  <c r="DD181" i="46"/>
  <c r="AO181" i="46" s="1"/>
  <c r="DC181" i="46"/>
  <c r="AN181" i="46" s="1"/>
  <c r="DB181" i="46"/>
  <c r="DA181" i="46"/>
  <c r="AL181" i="46" s="1"/>
  <c r="CZ181" i="46"/>
  <c r="AK181" i="46" s="1"/>
  <c r="CY181" i="46"/>
  <c r="CX181" i="46"/>
  <c r="CW181" i="46"/>
  <c r="AH181" i="46" s="1"/>
  <c r="CV181" i="46"/>
  <c r="AG181" i="46" s="1"/>
  <c r="CU181" i="46"/>
  <c r="AF181" i="46" s="1"/>
  <c r="CT181" i="46"/>
  <c r="AE181" i="46" s="1"/>
  <c r="CS181" i="46"/>
  <c r="CR181" i="46"/>
  <c r="AC181" i="46" s="1"/>
  <c r="CQ181" i="46"/>
  <c r="AB181" i="46" s="1"/>
  <c r="CP181" i="46"/>
  <c r="AA181" i="46" s="1"/>
  <c r="CO181" i="46"/>
  <c r="Z181" i="46" s="1"/>
  <c r="CN181" i="46"/>
  <c r="Y181" i="46" s="1"/>
  <c r="CM181" i="46"/>
  <c r="X181" i="46" s="1"/>
  <c r="CL181" i="46"/>
  <c r="CK181" i="46"/>
  <c r="CJ181" i="46"/>
  <c r="U181" i="46" s="1"/>
  <c r="CI181" i="46"/>
  <c r="T181" i="46" s="1"/>
  <c r="CH181" i="46"/>
  <c r="CG181" i="46"/>
  <c r="R181" i="46" s="1"/>
  <c r="CF181" i="46"/>
  <c r="Q181" i="46" s="1"/>
  <c r="CE181" i="46"/>
  <c r="P181" i="46" s="1"/>
  <c r="CD181" i="46"/>
  <c r="O181" i="46" s="1"/>
  <c r="CC181" i="46"/>
  <c r="CB181" i="46"/>
  <c r="M181" i="46" s="1"/>
  <c r="CA181" i="46"/>
  <c r="L181" i="46" s="1"/>
  <c r="BZ181" i="46"/>
  <c r="K181" i="46" s="1"/>
  <c r="BY181" i="46"/>
  <c r="J181" i="46" s="1"/>
  <c r="BX181" i="46"/>
  <c r="I181" i="46" s="1"/>
  <c r="BW181" i="46"/>
  <c r="H181" i="46" s="1"/>
  <c r="BV181" i="46"/>
  <c r="G181" i="46" s="1"/>
  <c r="BU181" i="46"/>
  <c r="BT181" i="46"/>
  <c r="E181" i="46" s="1"/>
  <c r="BS181" i="46"/>
  <c r="BO181" i="46"/>
  <c r="B181" i="46"/>
  <c r="B181" i="44" s="1"/>
  <c r="A181" i="46"/>
  <c r="C181" i="46" s="1"/>
  <c r="C181" i="44" s="1"/>
  <c r="EF180" i="46"/>
  <c r="BQ180" i="46" s="1"/>
  <c r="EE180" i="46"/>
  <c r="ED180" i="46"/>
  <c r="EC180" i="46"/>
  <c r="BN180" i="46" s="1"/>
  <c r="EB180" i="46"/>
  <c r="EA180" i="46"/>
  <c r="DZ180" i="46"/>
  <c r="DY180" i="46"/>
  <c r="BJ180" i="46" s="1"/>
  <c r="DX180" i="46"/>
  <c r="BI180" i="46" s="1"/>
  <c r="DW180" i="46"/>
  <c r="BH180" i="46" s="1"/>
  <c r="DV180" i="46"/>
  <c r="DU180" i="46"/>
  <c r="BF180" i="46" s="1"/>
  <c r="DT180" i="46"/>
  <c r="BE180" i="46" s="1"/>
  <c r="DS180" i="46"/>
  <c r="DR180" i="46"/>
  <c r="DQ180" i="46"/>
  <c r="BB180" i="46" s="1"/>
  <c r="DP180" i="46"/>
  <c r="BA180" i="46" s="1"/>
  <c r="DO180" i="46"/>
  <c r="DN180" i="46"/>
  <c r="DM180" i="46"/>
  <c r="AX180" i="46" s="1"/>
  <c r="DL180" i="46"/>
  <c r="DK180" i="46"/>
  <c r="DJ180" i="46"/>
  <c r="DI180" i="46"/>
  <c r="AT180" i="46" s="1"/>
  <c r="DH180" i="46"/>
  <c r="AS180" i="46" s="1"/>
  <c r="DG180" i="46"/>
  <c r="AR180" i="46" s="1"/>
  <c r="DF180" i="46"/>
  <c r="DE180" i="46"/>
  <c r="AP180" i="46" s="1"/>
  <c r="DD180" i="46"/>
  <c r="DC180" i="46"/>
  <c r="AN180" i="46" s="1"/>
  <c r="DB180" i="46"/>
  <c r="DA180" i="46"/>
  <c r="AL180" i="46" s="1"/>
  <c r="CZ180" i="46"/>
  <c r="AK180" i="46" s="1"/>
  <c r="CY180" i="46"/>
  <c r="CX180" i="46"/>
  <c r="CW180" i="46"/>
  <c r="AH180" i="46" s="1"/>
  <c r="CV180" i="46"/>
  <c r="AG180" i="46" s="1"/>
  <c r="CU180" i="46"/>
  <c r="CT180" i="46"/>
  <c r="CS180" i="46"/>
  <c r="AD180" i="46" s="1"/>
  <c r="CR180" i="46"/>
  <c r="AC180" i="46" s="1"/>
  <c r="CQ180" i="46"/>
  <c r="AB180" i="46" s="1"/>
  <c r="CP180" i="46"/>
  <c r="CO180" i="46"/>
  <c r="Z180" i="46" s="1"/>
  <c r="CN180" i="46"/>
  <c r="Y180" i="46" s="1"/>
  <c r="CM180" i="46"/>
  <c r="X180" i="46" s="1"/>
  <c r="CL180" i="46"/>
  <c r="CK180" i="46"/>
  <c r="V180" i="46" s="1"/>
  <c r="CJ180" i="46"/>
  <c r="U180" i="46" s="1"/>
  <c r="CI180" i="46"/>
  <c r="T180" i="46" s="1"/>
  <c r="CH180" i="46"/>
  <c r="S180" i="46" s="1"/>
  <c r="CG180" i="46"/>
  <c r="R180" i="46" s="1"/>
  <c r="CF180" i="46"/>
  <c r="CE180" i="46"/>
  <c r="CD180" i="46"/>
  <c r="CC180" i="46"/>
  <c r="N180" i="46" s="1"/>
  <c r="CB180" i="46"/>
  <c r="M180" i="46" s="1"/>
  <c r="CA180" i="46"/>
  <c r="BZ180" i="46"/>
  <c r="K180" i="46" s="1"/>
  <c r="BY180" i="46"/>
  <c r="J180" i="46" s="1"/>
  <c r="BX180" i="46"/>
  <c r="BW180" i="46"/>
  <c r="H180" i="46" s="1"/>
  <c r="BV180" i="46"/>
  <c r="BU180" i="46"/>
  <c r="F180" i="46" s="1"/>
  <c r="BT180" i="46"/>
  <c r="E180" i="46" s="1"/>
  <c r="BS180" i="46"/>
  <c r="D180" i="46" s="1"/>
  <c r="B180" i="46"/>
  <c r="B180" i="44" s="1"/>
  <c r="A180" i="46"/>
  <c r="A180" i="44" s="1"/>
  <c r="EF179" i="46"/>
  <c r="EE179" i="46"/>
  <c r="ED179" i="46"/>
  <c r="BO179" i="46" s="1"/>
  <c r="EC179" i="46"/>
  <c r="BN179" i="46" s="1"/>
  <c r="EB179" i="46"/>
  <c r="BM179" i="46" s="1"/>
  <c r="EA179" i="46"/>
  <c r="DZ179" i="46"/>
  <c r="DY179" i="46"/>
  <c r="BJ179" i="46" s="1"/>
  <c r="DX179" i="46"/>
  <c r="DW179" i="46"/>
  <c r="BH179" i="46" s="1"/>
  <c r="DV179" i="46"/>
  <c r="BG179" i="44" s="1"/>
  <c r="DU179" i="46"/>
  <c r="BF179" i="44" s="1"/>
  <c r="DT179" i="46"/>
  <c r="BE179" i="46" s="1"/>
  <c r="DS179" i="46"/>
  <c r="DR179" i="46"/>
  <c r="DQ179" i="46"/>
  <c r="BB179" i="46" s="1"/>
  <c r="DP179" i="46"/>
  <c r="DO179" i="46"/>
  <c r="DN179" i="46"/>
  <c r="AY179" i="46" s="1"/>
  <c r="DM179" i="46"/>
  <c r="AX179" i="46" s="1"/>
  <c r="DL179" i="46"/>
  <c r="DK179" i="46"/>
  <c r="AV179" i="46" s="1"/>
  <c r="DJ179" i="46"/>
  <c r="DI179" i="46"/>
  <c r="AT179" i="46" s="1"/>
  <c r="DH179" i="46"/>
  <c r="DG179" i="46"/>
  <c r="AR179" i="46" s="1"/>
  <c r="DF179" i="46"/>
  <c r="DE179" i="46"/>
  <c r="AP179" i="46" s="1"/>
  <c r="DD179" i="46"/>
  <c r="AO179" i="46" s="1"/>
  <c r="DC179" i="46"/>
  <c r="DB179" i="46"/>
  <c r="DA179" i="46"/>
  <c r="AL179" i="46" s="1"/>
  <c r="CZ179" i="46"/>
  <c r="CY179" i="46"/>
  <c r="CX179" i="46"/>
  <c r="CW179" i="46"/>
  <c r="AH179" i="46" s="1"/>
  <c r="CV179" i="46"/>
  <c r="AG179" i="46" s="1"/>
  <c r="CU179" i="46"/>
  <c r="CT179" i="46"/>
  <c r="CS179" i="46"/>
  <c r="AD179" i="46" s="1"/>
  <c r="CR179" i="46"/>
  <c r="CQ179" i="46"/>
  <c r="AB179" i="46" s="1"/>
  <c r="CP179" i="46"/>
  <c r="CO179" i="46"/>
  <c r="Z179" i="46" s="1"/>
  <c r="CN179" i="46"/>
  <c r="Y179" i="46" s="1"/>
  <c r="CM179" i="46"/>
  <c r="CL179" i="46"/>
  <c r="CK179" i="46"/>
  <c r="V179" i="46" s="1"/>
  <c r="CJ179" i="46"/>
  <c r="CI179" i="46"/>
  <c r="CH179" i="46"/>
  <c r="S179" i="46" s="1"/>
  <c r="CG179" i="46"/>
  <c r="R179" i="46" s="1"/>
  <c r="CF179" i="46"/>
  <c r="Q179" i="46" s="1"/>
  <c r="CE179" i="46"/>
  <c r="P179" i="46" s="1"/>
  <c r="CD179" i="46"/>
  <c r="O179" i="46" s="1"/>
  <c r="CC179" i="46"/>
  <c r="N179" i="46" s="1"/>
  <c r="CB179" i="46"/>
  <c r="CA179" i="46"/>
  <c r="BZ179" i="46"/>
  <c r="K179" i="46" s="1"/>
  <c r="BY179" i="46"/>
  <c r="J179" i="46" s="1"/>
  <c r="BX179" i="46"/>
  <c r="I179" i="46" s="1"/>
  <c r="BW179" i="46"/>
  <c r="BV179" i="46"/>
  <c r="G179" i="46" s="1"/>
  <c r="BU179" i="46"/>
  <c r="F179" i="46" s="1"/>
  <c r="BT179" i="46"/>
  <c r="BS179" i="46"/>
  <c r="D179" i="46" s="1"/>
  <c r="BG179" i="46"/>
  <c r="BF179" i="46"/>
  <c r="AW179" i="46"/>
  <c r="B179" i="46"/>
  <c r="B179" i="44" s="1"/>
  <c r="A179" i="46"/>
  <c r="C179" i="46" s="1"/>
  <c r="C179" i="44" s="1"/>
  <c r="EF178" i="46"/>
  <c r="BQ178" i="46" s="1"/>
  <c r="EE178" i="46"/>
  <c r="ED178" i="46"/>
  <c r="EC178" i="46"/>
  <c r="BN178" i="46" s="1"/>
  <c r="EB178" i="46"/>
  <c r="BM178" i="46" s="1"/>
  <c r="EA178" i="46"/>
  <c r="BL178" i="46" s="1"/>
  <c r="DZ178" i="46"/>
  <c r="DY178" i="46"/>
  <c r="BJ178" i="46" s="1"/>
  <c r="DX178" i="46"/>
  <c r="BI178" i="46" s="1"/>
  <c r="DW178" i="46"/>
  <c r="BH178" i="46" s="1"/>
  <c r="DV178" i="46"/>
  <c r="BG178" i="46" s="1"/>
  <c r="DU178" i="46"/>
  <c r="BF178" i="46" s="1"/>
  <c r="DT178" i="46"/>
  <c r="BE178" i="46" s="1"/>
  <c r="DS178" i="46"/>
  <c r="BD178" i="46" s="1"/>
  <c r="DR178" i="46"/>
  <c r="BC178" i="46" s="1"/>
  <c r="DQ178" i="46"/>
  <c r="BB178" i="46" s="1"/>
  <c r="DP178" i="46"/>
  <c r="BA178" i="46" s="1"/>
  <c r="DO178" i="46"/>
  <c r="AZ178" i="46" s="1"/>
  <c r="DN178" i="46"/>
  <c r="DM178" i="46"/>
  <c r="AX178" i="46" s="1"/>
  <c r="DL178" i="46"/>
  <c r="AW178" i="46" s="1"/>
  <c r="DK178" i="46"/>
  <c r="AV178" i="46" s="1"/>
  <c r="DJ178" i="46"/>
  <c r="AU178" i="46" s="1"/>
  <c r="DI178" i="46"/>
  <c r="AT178" i="46" s="1"/>
  <c r="DH178" i="46"/>
  <c r="AS178" i="46" s="1"/>
  <c r="DG178" i="46"/>
  <c r="DF178" i="46"/>
  <c r="DE178" i="46"/>
  <c r="AP178" i="46" s="1"/>
  <c r="DD178" i="46"/>
  <c r="AO178" i="46" s="1"/>
  <c r="DC178" i="46"/>
  <c r="AN178" i="46" s="1"/>
  <c r="DB178" i="46"/>
  <c r="AM178" i="46" s="1"/>
  <c r="DA178" i="46"/>
  <c r="AL178" i="46" s="1"/>
  <c r="CZ178" i="46"/>
  <c r="AK178" i="46" s="1"/>
  <c r="CY178" i="46"/>
  <c r="AJ178" i="46" s="1"/>
  <c r="CX178" i="46"/>
  <c r="AI178" i="46" s="1"/>
  <c r="CW178" i="46"/>
  <c r="AH178" i="46" s="1"/>
  <c r="CV178" i="46"/>
  <c r="AG178" i="46" s="1"/>
  <c r="CU178" i="46"/>
  <c r="AF178" i="46" s="1"/>
  <c r="CT178" i="46"/>
  <c r="CS178" i="46"/>
  <c r="AD178" i="46" s="1"/>
  <c r="CR178" i="46"/>
  <c r="AC178" i="46" s="1"/>
  <c r="CQ178" i="46"/>
  <c r="AB178" i="46" s="1"/>
  <c r="CP178" i="46"/>
  <c r="CO178" i="46"/>
  <c r="Z178" i="46" s="1"/>
  <c r="CN178" i="46"/>
  <c r="Y178" i="46" s="1"/>
  <c r="CM178" i="46"/>
  <c r="X178" i="46" s="1"/>
  <c r="CL178" i="46"/>
  <c r="CK178" i="46"/>
  <c r="V178" i="46" s="1"/>
  <c r="CJ178" i="46"/>
  <c r="U178" i="46" s="1"/>
  <c r="CI178" i="46"/>
  <c r="T178" i="46" s="1"/>
  <c r="CH178" i="46"/>
  <c r="S178" i="46" s="1"/>
  <c r="CG178" i="46"/>
  <c r="R178" i="46" s="1"/>
  <c r="CF178" i="46"/>
  <c r="Q178" i="46" s="1"/>
  <c r="CE178" i="46"/>
  <c r="P178" i="46" s="1"/>
  <c r="CD178" i="46"/>
  <c r="O178" i="46" s="1"/>
  <c r="CC178" i="46"/>
  <c r="N178" i="46" s="1"/>
  <c r="CB178" i="46"/>
  <c r="M178" i="46" s="1"/>
  <c r="CA178" i="46"/>
  <c r="BZ178" i="46"/>
  <c r="BY178" i="46"/>
  <c r="J178" i="46" s="1"/>
  <c r="BX178" i="46"/>
  <c r="I178" i="46" s="1"/>
  <c r="BW178" i="46"/>
  <c r="H178" i="46" s="1"/>
  <c r="BV178" i="46"/>
  <c r="G178" i="46" s="1"/>
  <c r="BU178" i="46"/>
  <c r="F178" i="46" s="1"/>
  <c r="BT178" i="46"/>
  <c r="E178" i="46" s="1"/>
  <c r="BS178" i="46"/>
  <c r="B178" i="46"/>
  <c r="B178" i="44" s="1"/>
  <c r="A178" i="46"/>
  <c r="A178" i="44" s="1"/>
  <c r="EF177" i="46"/>
  <c r="BQ177" i="46" s="1"/>
  <c r="EE177" i="46"/>
  <c r="BP177" i="46" s="1"/>
  <c r="ED177" i="46"/>
  <c r="EC177" i="46"/>
  <c r="BN177" i="46" s="1"/>
  <c r="EB177" i="46"/>
  <c r="BM177" i="46" s="1"/>
  <c r="EA177" i="46"/>
  <c r="DZ177" i="46"/>
  <c r="DY177" i="46"/>
  <c r="BJ177" i="46" s="1"/>
  <c r="DX177" i="46"/>
  <c r="BI177" i="46" s="1"/>
  <c r="DW177" i="46"/>
  <c r="BH177" i="46" s="1"/>
  <c r="DV177" i="46"/>
  <c r="BG177" i="46" s="1"/>
  <c r="DU177" i="46"/>
  <c r="BF177" i="46" s="1"/>
  <c r="DT177" i="46"/>
  <c r="BE177" i="46" s="1"/>
  <c r="DS177" i="46"/>
  <c r="BD177" i="46" s="1"/>
  <c r="DR177" i="46"/>
  <c r="BC177" i="46" s="1"/>
  <c r="DQ177" i="46"/>
  <c r="BB177" i="46" s="1"/>
  <c r="DP177" i="46"/>
  <c r="BA177" i="46" s="1"/>
  <c r="DO177" i="46"/>
  <c r="AZ177" i="46" s="1"/>
  <c r="DN177" i="46"/>
  <c r="AY177" i="46" s="1"/>
  <c r="DM177" i="46"/>
  <c r="AX177" i="46" s="1"/>
  <c r="DL177" i="46"/>
  <c r="AW177" i="46" s="1"/>
  <c r="DK177" i="46"/>
  <c r="AV177" i="46" s="1"/>
  <c r="DJ177" i="46"/>
  <c r="DI177" i="46"/>
  <c r="AT177" i="46" s="1"/>
  <c r="DH177" i="46"/>
  <c r="AS177" i="46" s="1"/>
  <c r="DG177" i="46"/>
  <c r="AR177" i="46" s="1"/>
  <c r="DF177" i="46"/>
  <c r="AQ177" i="46" s="1"/>
  <c r="DE177" i="46"/>
  <c r="AP177" i="46" s="1"/>
  <c r="DD177" i="46"/>
  <c r="AO177" i="46" s="1"/>
  <c r="DC177" i="46"/>
  <c r="AN177" i="46" s="1"/>
  <c r="DB177" i="46"/>
  <c r="AM177" i="46" s="1"/>
  <c r="DA177" i="46"/>
  <c r="AL177" i="46" s="1"/>
  <c r="CZ177" i="46"/>
  <c r="AK177" i="46" s="1"/>
  <c r="CY177" i="46"/>
  <c r="AJ177" i="46" s="1"/>
  <c r="CX177" i="46"/>
  <c r="CW177" i="46"/>
  <c r="AH177" i="46" s="1"/>
  <c r="CV177" i="46"/>
  <c r="AG177" i="46" s="1"/>
  <c r="CU177" i="46"/>
  <c r="CT177" i="46"/>
  <c r="CS177" i="46"/>
  <c r="AD177" i="46" s="1"/>
  <c r="CR177" i="46"/>
  <c r="AC177" i="46" s="1"/>
  <c r="CQ177" i="46"/>
  <c r="AB177" i="46" s="1"/>
  <c r="CP177" i="46"/>
  <c r="AA177" i="46" s="1"/>
  <c r="CO177" i="46"/>
  <c r="Z177" i="46" s="1"/>
  <c r="CN177" i="46"/>
  <c r="Y177" i="46" s="1"/>
  <c r="CM177" i="46"/>
  <c r="X177" i="46" s="1"/>
  <c r="CL177" i="46"/>
  <c r="W177" i="46" s="1"/>
  <c r="CK177" i="46"/>
  <c r="V177" i="46" s="1"/>
  <c r="CJ177" i="46"/>
  <c r="U177" i="46" s="1"/>
  <c r="CI177" i="46"/>
  <c r="T177" i="46" s="1"/>
  <c r="CH177" i="46"/>
  <c r="S177" i="46" s="1"/>
  <c r="CG177" i="46"/>
  <c r="R177" i="46" s="1"/>
  <c r="CF177" i="46"/>
  <c r="Q177" i="46" s="1"/>
  <c r="CE177" i="46"/>
  <c r="P177" i="46" s="1"/>
  <c r="CD177" i="46"/>
  <c r="O177" i="46" s="1"/>
  <c r="CC177" i="46"/>
  <c r="N177" i="46" s="1"/>
  <c r="CB177" i="46"/>
  <c r="M177" i="46" s="1"/>
  <c r="CA177" i="46"/>
  <c r="L177" i="46" s="1"/>
  <c r="BZ177" i="46"/>
  <c r="BY177" i="46"/>
  <c r="J177" i="46" s="1"/>
  <c r="BX177" i="46"/>
  <c r="I177" i="46" s="1"/>
  <c r="BW177" i="46"/>
  <c r="H177" i="46" s="1"/>
  <c r="BV177" i="46"/>
  <c r="BU177" i="46"/>
  <c r="F177" i="46" s="1"/>
  <c r="BT177" i="46"/>
  <c r="E177" i="46" s="1"/>
  <c r="BS177" i="46"/>
  <c r="D177" i="46" s="1"/>
  <c r="B177" i="46"/>
  <c r="B177" i="44" s="1"/>
  <c r="A177" i="46"/>
  <c r="C177" i="46" s="1"/>
  <c r="C177" i="44" s="1"/>
  <c r="EF176" i="46"/>
  <c r="BQ176" i="46" s="1"/>
  <c r="EE176" i="46"/>
  <c r="BP176" i="46" s="1"/>
  <c r="ED176" i="46"/>
  <c r="BO176" i="46" s="1"/>
  <c r="EC176" i="46"/>
  <c r="BN176" i="46" s="1"/>
  <c r="EB176" i="46"/>
  <c r="BM176" i="46" s="1"/>
  <c r="EA176" i="46"/>
  <c r="BL176" i="46" s="1"/>
  <c r="DZ176" i="46"/>
  <c r="DY176" i="46"/>
  <c r="DX176" i="46"/>
  <c r="BI176" i="46" s="1"/>
  <c r="DW176" i="46"/>
  <c r="DV176" i="46"/>
  <c r="DU176" i="46"/>
  <c r="BF176" i="46" s="1"/>
  <c r="DT176" i="46"/>
  <c r="BE176" i="46" s="1"/>
  <c r="DS176" i="46"/>
  <c r="BD176" i="46" s="1"/>
  <c r="DR176" i="46"/>
  <c r="DQ176" i="46"/>
  <c r="DP176" i="46"/>
  <c r="BA176" i="46" s="1"/>
  <c r="DO176" i="46"/>
  <c r="DN176" i="46"/>
  <c r="AY176" i="46" s="1"/>
  <c r="DM176" i="46"/>
  <c r="AX176" i="46" s="1"/>
  <c r="DL176" i="46"/>
  <c r="AW176" i="46" s="1"/>
  <c r="DK176" i="46"/>
  <c r="AV176" i="46" s="1"/>
  <c r="DJ176" i="46"/>
  <c r="DI176" i="46"/>
  <c r="DH176" i="46"/>
  <c r="AS176" i="46" s="1"/>
  <c r="DG176" i="46"/>
  <c r="AR176" i="46" s="1"/>
  <c r="DF176" i="46"/>
  <c r="DE176" i="46"/>
  <c r="AP176" i="46" s="1"/>
  <c r="DD176" i="46"/>
  <c r="AO176" i="46" s="1"/>
  <c r="DC176" i="46"/>
  <c r="AN176" i="46" s="1"/>
  <c r="DB176" i="46"/>
  <c r="DA176" i="46"/>
  <c r="AL176" i="46" s="1"/>
  <c r="CZ176" i="46"/>
  <c r="AK176" i="46" s="1"/>
  <c r="CY176" i="46"/>
  <c r="AJ176" i="46" s="1"/>
  <c r="CX176" i="46"/>
  <c r="AI176" i="46" s="1"/>
  <c r="CW176" i="46"/>
  <c r="AH176" i="46" s="1"/>
  <c r="CV176" i="46"/>
  <c r="AG176" i="46" s="1"/>
  <c r="CU176" i="46"/>
  <c r="AF176" i="46" s="1"/>
  <c r="CT176" i="46"/>
  <c r="AE176" i="46" s="1"/>
  <c r="CS176" i="46"/>
  <c r="AD176" i="46" s="1"/>
  <c r="CR176" i="46"/>
  <c r="AC176" i="46" s="1"/>
  <c r="CQ176" i="46"/>
  <c r="AB176" i="46" s="1"/>
  <c r="CP176" i="46"/>
  <c r="CO176" i="46"/>
  <c r="Z176" i="46" s="1"/>
  <c r="CN176" i="46"/>
  <c r="Y176" i="46" s="1"/>
  <c r="CM176" i="46"/>
  <c r="X176" i="46" s="1"/>
  <c r="CL176" i="46"/>
  <c r="CK176" i="46"/>
  <c r="V176" i="46" s="1"/>
  <c r="CJ176" i="46"/>
  <c r="U176" i="46" s="1"/>
  <c r="CI176" i="46"/>
  <c r="T176" i="46" s="1"/>
  <c r="CH176" i="46"/>
  <c r="S176" i="46" s="1"/>
  <c r="CG176" i="46"/>
  <c r="R176" i="46" s="1"/>
  <c r="CF176" i="46"/>
  <c r="Q176" i="46" s="1"/>
  <c r="CE176" i="46"/>
  <c r="P176" i="46" s="1"/>
  <c r="CD176" i="46"/>
  <c r="CC176" i="46"/>
  <c r="CB176" i="46"/>
  <c r="M176" i="46" s="1"/>
  <c r="CA176" i="46"/>
  <c r="L176" i="46" s="1"/>
  <c r="BZ176" i="46"/>
  <c r="K176" i="46" s="1"/>
  <c r="BY176" i="46"/>
  <c r="J176" i="46" s="1"/>
  <c r="BX176" i="46"/>
  <c r="I176" i="46" s="1"/>
  <c r="BW176" i="46"/>
  <c r="H176" i="46" s="1"/>
  <c r="BV176" i="46"/>
  <c r="BU176" i="46"/>
  <c r="BT176" i="46"/>
  <c r="E176" i="46" s="1"/>
  <c r="BS176" i="46"/>
  <c r="D176" i="46" s="1"/>
  <c r="B176" i="46"/>
  <c r="B176" i="44" s="1"/>
  <c r="A176" i="46"/>
  <c r="A176" i="44" s="1"/>
  <c r="EF175" i="46"/>
  <c r="BQ175" i="46" s="1"/>
  <c r="EE175" i="46"/>
  <c r="BP175" i="46" s="1"/>
  <c r="ED175" i="46"/>
  <c r="EC175" i="46"/>
  <c r="EB175" i="46"/>
  <c r="BM175" i="46" s="1"/>
  <c r="EA175" i="46"/>
  <c r="BL175" i="46" s="1"/>
  <c r="DZ175" i="46"/>
  <c r="BK175" i="46" s="1"/>
  <c r="DY175" i="46"/>
  <c r="BJ175" i="46" s="1"/>
  <c r="DX175" i="46"/>
  <c r="BI175" i="46" s="1"/>
  <c r="DW175" i="46"/>
  <c r="DV175" i="46"/>
  <c r="DU175" i="46"/>
  <c r="BF175" i="46" s="1"/>
  <c r="DT175" i="46"/>
  <c r="BE175" i="46" s="1"/>
  <c r="DS175" i="46"/>
  <c r="BD175" i="46" s="1"/>
  <c r="DR175" i="46"/>
  <c r="BC175" i="46" s="1"/>
  <c r="DQ175" i="46"/>
  <c r="BB175" i="46" s="1"/>
  <c r="DP175" i="46"/>
  <c r="BA175" i="46" s="1"/>
  <c r="DO175" i="46"/>
  <c r="AZ175" i="46" s="1"/>
  <c r="DN175" i="46"/>
  <c r="DM175" i="46"/>
  <c r="DL175" i="46"/>
  <c r="AW175" i="46" s="1"/>
  <c r="DK175" i="46"/>
  <c r="DJ175" i="46"/>
  <c r="DI175" i="46"/>
  <c r="AT175" i="46" s="1"/>
  <c r="DH175" i="46"/>
  <c r="AS175" i="46" s="1"/>
  <c r="DG175" i="46"/>
  <c r="AR175" i="46" s="1"/>
  <c r="DF175" i="46"/>
  <c r="AQ175" i="46" s="1"/>
  <c r="DE175" i="46"/>
  <c r="DD175" i="46"/>
  <c r="AO175" i="46" s="1"/>
  <c r="DC175" i="46"/>
  <c r="AN175" i="46" s="1"/>
  <c r="DB175" i="46"/>
  <c r="AM175" i="46" s="1"/>
  <c r="DA175" i="46"/>
  <c r="AL175" i="46" s="1"/>
  <c r="CZ175" i="46"/>
  <c r="AK175" i="46" s="1"/>
  <c r="CY175" i="46"/>
  <c r="AJ175" i="46" s="1"/>
  <c r="CX175" i="46"/>
  <c r="CW175" i="46"/>
  <c r="CV175" i="46"/>
  <c r="AG175" i="46" s="1"/>
  <c r="CU175" i="46"/>
  <c r="CT175" i="46"/>
  <c r="AE175" i="46" s="1"/>
  <c r="CS175" i="46"/>
  <c r="AD175" i="46" s="1"/>
  <c r="CR175" i="46"/>
  <c r="AC175" i="46" s="1"/>
  <c r="CQ175" i="46"/>
  <c r="AB175" i="46" s="1"/>
  <c r="CP175" i="46"/>
  <c r="CO175" i="46"/>
  <c r="CN175" i="46"/>
  <c r="Y175" i="46" s="1"/>
  <c r="CM175" i="46"/>
  <c r="CL175" i="46"/>
  <c r="CK175" i="46"/>
  <c r="V175" i="46" s="1"/>
  <c r="CJ175" i="46"/>
  <c r="U175" i="46" s="1"/>
  <c r="CI175" i="46"/>
  <c r="T175" i="46" s="1"/>
  <c r="CH175" i="46"/>
  <c r="CG175" i="46"/>
  <c r="CF175" i="46"/>
  <c r="Q175" i="46" s="1"/>
  <c r="CE175" i="46"/>
  <c r="P175" i="46" s="1"/>
  <c r="CD175" i="46"/>
  <c r="O175" i="46" s="1"/>
  <c r="CC175" i="46"/>
  <c r="N175" i="46" s="1"/>
  <c r="CB175" i="46"/>
  <c r="M175" i="46" s="1"/>
  <c r="CA175" i="46"/>
  <c r="L175" i="46" s="1"/>
  <c r="BZ175" i="46"/>
  <c r="K175" i="46" s="1"/>
  <c r="BY175" i="46"/>
  <c r="J175" i="46" s="1"/>
  <c r="BX175" i="46"/>
  <c r="I175" i="46" s="1"/>
  <c r="BW175" i="46"/>
  <c r="BV175" i="46"/>
  <c r="BU175" i="46"/>
  <c r="F175" i="46" s="1"/>
  <c r="BT175" i="46"/>
  <c r="E175" i="46" s="1"/>
  <c r="BS175" i="46"/>
  <c r="D175" i="46" s="1"/>
  <c r="B175" i="46"/>
  <c r="B175" i="44" s="1"/>
  <c r="A175" i="46"/>
  <c r="A175" i="44" s="1"/>
  <c r="EF174" i="46"/>
  <c r="BQ174" i="46" s="1"/>
  <c r="EE174" i="46"/>
  <c r="BP174" i="46" s="1"/>
  <c r="ED174" i="46"/>
  <c r="BO174" i="44" s="1"/>
  <c r="EC174" i="46"/>
  <c r="BN174" i="44" s="1"/>
  <c r="EB174" i="46"/>
  <c r="BM174" i="46" s="1"/>
  <c r="EA174" i="46"/>
  <c r="BL174" i="46" s="1"/>
  <c r="DZ174" i="46"/>
  <c r="DY174" i="46"/>
  <c r="BJ174" i="46" s="1"/>
  <c r="DX174" i="46"/>
  <c r="BI174" i="46" s="1"/>
  <c r="DW174" i="46"/>
  <c r="BH174" i="46" s="1"/>
  <c r="DV174" i="46"/>
  <c r="DU174" i="46"/>
  <c r="BF174" i="46" s="1"/>
  <c r="DT174" i="46"/>
  <c r="BE174" i="44" s="1"/>
  <c r="DS174" i="46"/>
  <c r="BD174" i="46" s="1"/>
  <c r="DR174" i="46"/>
  <c r="DQ174" i="46"/>
  <c r="DP174" i="46"/>
  <c r="BA174" i="46" s="1"/>
  <c r="DO174" i="46"/>
  <c r="AZ174" i="46" s="1"/>
  <c r="DN174" i="46"/>
  <c r="DM174" i="46"/>
  <c r="AX174" i="46" s="1"/>
  <c r="DL174" i="46"/>
  <c r="AW174" i="46" s="1"/>
  <c r="DK174" i="46"/>
  <c r="AV174" i="46" s="1"/>
  <c r="DJ174" i="46"/>
  <c r="DI174" i="46"/>
  <c r="DH174" i="46"/>
  <c r="AS174" i="46" s="1"/>
  <c r="DG174" i="46"/>
  <c r="DF174" i="46"/>
  <c r="AQ174" i="46" s="1"/>
  <c r="DE174" i="46"/>
  <c r="DD174" i="46"/>
  <c r="AO174" i="46" s="1"/>
  <c r="DC174" i="46"/>
  <c r="AN174" i="46" s="1"/>
  <c r="DB174" i="46"/>
  <c r="DA174" i="46"/>
  <c r="CZ174" i="46"/>
  <c r="AK174" i="46" s="1"/>
  <c r="CY174" i="46"/>
  <c r="AJ174" i="46" s="1"/>
  <c r="CX174" i="46"/>
  <c r="AI174" i="46" s="1"/>
  <c r="CW174" i="46"/>
  <c r="CV174" i="46"/>
  <c r="AG174" i="46" s="1"/>
  <c r="CU174" i="46"/>
  <c r="AF174" i="46" s="1"/>
  <c r="CT174" i="46"/>
  <c r="CS174" i="46"/>
  <c r="CR174" i="46"/>
  <c r="AC174" i="46" s="1"/>
  <c r="CQ174" i="46"/>
  <c r="AB174" i="46" s="1"/>
  <c r="CP174" i="46"/>
  <c r="CO174" i="46"/>
  <c r="Z174" i="46" s="1"/>
  <c r="CN174" i="46"/>
  <c r="Y174" i="46" s="1"/>
  <c r="CM174" i="46"/>
  <c r="X174" i="46" s="1"/>
  <c r="CL174" i="46"/>
  <c r="CK174" i="46"/>
  <c r="CJ174" i="46"/>
  <c r="U174" i="46" s="1"/>
  <c r="CI174" i="46"/>
  <c r="T174" i="46" s="1"/>
  <c r="CH174" i="46"/>
  <c r="S174" i="46" s="1"/>
  <c r="CG174" i="46"/>
  <c r="R174" i="46" s="1"/>
  <c r="CF174" i="46"/>
  <c r="Q174" i="46" s="1"/>
  <c r="CE174" i="46"/>
  <c r="P174" i="46" s="1"/>
  <c r="CD174" i="46"/>
  <c r="CC174" i="46"/>
  <c r="CB174" i="46"/>
  <c r="M174" i="46" s="1"/>
  <c r="CA174" i="46"/>
  <c r="L174" i="46" s="1"/>
  <c r="BZ174" i="46"/>
  <c r="K174" i="46" s="1"/>
  <c r="BY174" i="46"/>
  <c r="J174" i="46" s="1"/>
  <c r="BX174" i="46"/>
  <c r="I174" i="46" s="1"/>
  <c r="BW174" i="46"/>
  <c r="H174" i="46" s="1"/>
  <c r="BV174" i="46"/>
  <c r="BU174" i="46"/>
  <c r="BT174" i="46"/>
  <c r="E174" i="46" s="1"/>
  <c r="BS174" i="46"/>
  <c r="D174" i="46" s="1"/>
  <c r="BO174" i="46"/>
  <c r="BN174" i="46"/>
  <c r="BE174" i="46"/>
  <c r="B174" i="46"/>
  <c r="B174" i="44" s="1"/>
  <c r="A174" i="46"/>
  <c r="A174" i="44" s="1"/>
  <c r="EF173" i="46"/>
  <c r="EE173" i="46"/>
  <c r="BP173" i="46" s="1"/>
  <c r="ED173" i="46"/>
  <c r="BO173" i="46" s="1"/>
  <c r="EC173" i="46"/>
  <c r="EB173" i="46"/>
  <c r="BM173" i="46" s="1"/>
  <c r="EA173" i="46"/>
  <c r="BL173" i="46" s="1"/>
  <c r="DZ173" i="46"/>
  <c r="BK173" i="46" s="1"/>
  <c r="DY173" i="46"/>
  <c r="DX173" i="46"/>
  <c r="DW173" i="46"/>
  <c r="BH173" i="46" s="1"/>
  <c r="DV173" i="46"/>
  <c r="BG173" i="46" s="1"/>
  <c r="DU173" i="46"/>
  <c r="BF173" i="46" s="1"/>
  <c r="DT173" i="46"/>
  <c r="BE173" i="46" s="1"/>
  <c r="DS173" i="46"/>
  <c r="BD173" i="46" s="1"/>
  <c r="DR173" i="46"/>
  <c r="BC173" i="46" s="1"/>
  <c r="DQ173" i="46"/>
  <c r="DP173" i="46"/>
  <c r="DO173" i="46"/>
  <c r="AZ173" i="46" s="1"/>
  <c r="DN173" i="46"/>
  <c r="DM173" i="46"/>
  <c r="AX173" i="46" s="1"/>
  <c r="DL173" i="46"/>
  <c r="AW173" i="46" s="1"/>
  <c r="DK173" i="46"/>
  <c r="AV173" i="46" s="1"/>
  <c r="DJ173" i="46"/>
  <c r="AU173" i="46" s="1"/>
  <c r="DI173" i="46"/>
  <c r="DH173" i="46"/>
  <c r="AS173" i="46" s="1"/>
  <c r="DG173" i="46"/>
  <c r="AR173" i="46" s="1"/>
  <c r="DF173" i="46"/>
  <c r="AQ173" i="46" s="1"/>
  <c r="DE173" i="46"/>
  <c r="DD173" i="46"/>
  <c r="AO173" i="46" s="1"/>
  <c r="DC173" i="46"/>
  <c r="AN173" i="46" s="1"/>
  <c r="DB173" i="46"/>
  <c r="AM173" i="46" s="1"/>
  <c r="DA173" i="46"/>
  <c r="CZ173" i="46"/>
  <c r="AK173" i="46" s="1"/>
  <c r="CY173" i="46"/>
  <c r="AJ173" i="46" s="1"/>
  <c r="CX173" i="46"/>
  <c r="CW173" i="46"/>
  <c r="AH173" i="46" s="1"/>
  <c r="CV173" i="46"/>
  <c r="AG173" i="46" s="1"/>
  <c r="CU173" i="46"/>
  <c r="AF173" i="46" s="1"/>
  <c r="CT173" i="46"/>
  <c r="AE173" i="46" s="1"/>
  <c r="CS173" i="46"/>
  <c r="CR173" i="46"/>
  <c r="AC173" i="46" s="1"/>
  <c r="CQ173" i="46"/>
  <c r="AB173" i="46" s="1"/>
  <c r="CP173" i="46"/>
  <c r="AA173" i="46" s="1"/>
  <c r="CO173" i="46"/>
  <c r="CN173" i="46"/>
  <c r="Y173" i="46" s="1"/>
  <c r="CM173" i="46"/>
  <c r="X173" i="46" s="1"/>
  <c r="CL173" i="46"/>
  <c r="W173" i="46" s="1"/>
  <c r="CK173" i="46"/>
  <c r="CJ173" i="46"/>
  <c r="U173" i="46" s="1"/>
  <c r="CI173" i="46"/>
  <c r="T173" i="46" s="1"/>
  <c r="CH173" i="46"/>
  <c r="S173" i="46" s="1"/>
  <c r="CG173" i="46"/>
  <c r="CF173" i="46"/>
  <c r="Q173" i="46" s="1"/>
  <c r="CE173" i="46"/>
  <c r="P173" i="46" s="1"/>
  <c r="CD173" i="46"/>
  <c r="O173" i="46" s="1"/>
  <c r="CC173" i="46"/>
  <c r="CB173" i="46"/>
  <c r="CA173" i="46"/>
  <c r="L173" i="46" s="1"/>
  <c r="BZ173" i="46"/>
  <c r="BY173" i="46"/>
  <c r="J173" i="46" s="1"/>
  <c r="BX173" i="46"/>
  <c r="I173" i="46" s="1"/>
  <c r="BW173" i="46"/>
  <c r="H173" i="46" s="1"/>
  <c r="BV173" i="46"/>
  <c r="G173" i="46" s="1"/>
  <c r="BU173" i="46"/>
  <c r="BT173" i="46"/>
  <c r="BS173" i="46"/>
  <c r="D173" i="46" s="1"/>
  <c r="B173" i="46"/>
  <c r="B173" i="44" s="1"/>
  <c r="A173" i="46"/>
  <c r="A173" i="44" s="1"/>
  <c r="EF172" i="46"/>
  <c r="BQ172" i="46" s="1"/>
  <c r="EE172" i="46"/>
  <c r="BP172" i="46" s="1"/>
  <c r="ED172" i="46"/>
  <c r="BO172" i="44" s="1"/>
  <c r="EC172" i="46"/>
  <c r="EB172" i="46"/>
  <c r="EA172" i="46"/>
  <c r="BL172" i="46" s="1"/>
  <c r="DZ172" i="46"/>
  <c r="DY172" i="46"/>
  <c r="DX172" i="46"/>
  <c r="BI172" i="46" s="1"/>
  <c r="DW172" i="46"/>
  <c r="BH172" i="46" s="1"/>
  <c r="DV172" i="46"/>
  <c r="DU172" i="46"/>
  <c r="DT172" i="46"/>
  <c r="DS172" i="46"/>
  <c r="BD172" i="46" s="1"/>
  <c r="DR172" i="46"/>
  <c r="BC172" i="46" s="1"/>
  <c r="DQ172" i="46"/>
  <c r="BB172" i="46" s="1"/>
  <c r="DP172" i="46"/>
  <c r="BA172" i="46" s="1"/>
  <c r="DO172" i="46"/>
  <c r="AZ172" i="46" s="1"/>
  <c r="DN172" i="46"/>
  <c r="DM172" i="46"/>
  <c r="DL172" i="46"/>
  <c r="DK172" i="46"/>
  <c r="AV172" i="46" s="1"/>
  <c r="DJ172" i="46"/>
  <c r="AU172" i="46" s="1"/>
  <c r="DI172" i="46"/>
  <c r="AT172" i="46" s="1"/>
  <c r="DH172" i="46"/>
  <c r="AS172" i="46" s="1"/>
  <c r="DG172" i="46"/>
  <c r="AR172" i="46" s="1"/>
  <c r="DF172" i="46"/>
  <c r="DE172" i="46"/>
  <c r="AP172" i="46" s="1"/>
  <c r="DD172" i="46"/>
  <c r="AO172" i="46" s="1"/>
  <c r="DC172" i="46"/>
  <c r="AN172" i="46" s="1"/>
  <c r="DB172" i="46"/>
  <c r="AM172" i="46" s="1"/>
  <c r="DA172" i="46"/>
  <c r="CZ172" i="46"/>
  <c r="AK172" i="46" s="1"/>
  <c r="CY172" i="46"/>
  <c r="AJ172" i="46" s="1"/>
  <c r="CX172" i="46"/>
  <c r="CW172" i="46"/>
  <c r="CV172" i="46"/>
  <c r="CU172" i="46"/>
  <c r="AF172" i="46" s="1"/>
  <c r="CT172" i="46"/>
  <c r="AE172" i="46" s="1"/>
  <c r="CS172" i="46"/>
  <c r="CR172" i="46"/>
  <c r="AC172" i="46" s="1"/>
  <c r="CQ172" i="46"/>
  <c r="AB172" i="46" s="1"/>
  <c r="CP172" i="46"/>
  <c r="CO172" i="46"/>
  <c r="Z172" i="46" s="1"/>
  <c r="CN172" i="46"/>
  <c r="CM172" i="46"/>
  <c r="X172" i="46" s="1"/>
  <c r="CL172" i="46"/>
  <c r="W172" i="46" s="1"/>
  <c r="CK172" i="46"/>
  <c r="V172" i="46" s="1"/>
  <c r="CJ172" i="46"/>
  <c r="CI172" i="46"/>
  <c r="T172" i="46" s="1"/>
  <c r="CH172" i="46"/>
  <c r="CG172" i="46"/>
  <c r="CF172" i="46"/>
  <c r="CE172" i="46"/>
  <c r="P172" i="46" s="1"/>
  <c r="CD172" i="46"/>
  <c r="O172" i="46" s="1"/>
  <c r="CC172" i="46"/>
  <c r="N172" i="46" s="1"/>
  <c r="CB172" i="46"/>
  <c r="M172" i="46" s="1"/>
  <c r="CA172" i="46"/>
  <c r="L172" i="46" s="1"/>
  <c r="BZ172" i="46"/>
  <c r="BY172" i="46"/>
  <c r="BX172" i="46"/>
  <c r="BW172" i="46"/>
  <c r="H172" i="46" s="1"/>
  <c r="BV172" i="46"/>
  <c r="G172" i="46" s="1"/>
  <c r="BU172" i="46"/>
  <c r="F172" i="46" s="1"/>
  <c r="BT172" i="46"/>
  <c r="E172" i="46" s="1"/>
  <c r="BS172" i="46"/>
  <c r="D172" i="46" s="1"/>
  <c r="BO172" i="46"/>
  <c r="B172" i="46"/>
  <c r="B172" i="44" s="1"/>
  <c r="A172" i="46"/>
  <c r="C172" i="46" s="1"/>
  <c r="C172" i="44" s="1"/>
  <c r="EF171" i="46"/>
  <c r="BQ171" i="46" s="1"/>
  <c r="EE171" i="46"/>
  <c r="BP171" i="46" s="1"/>
  <c r="ED171" i="46"/>
  <c r="EC171" i="46"/>
  <c r="BN171" i="46" s="1"/>
  <c r="EB171" i="46"/>
  <c r="BM171" i="46" s="1"/>
  <c r="EA171" i="46"/>
  <c r="BL171" i="46" s="1"/>
  <c r="DZ171" i="46"/>
  <c r="BK171" i="46" s="1"/>
  <c r="DY171" i="46"/>
  <c r="DX171" i="46"/>
  <c r="BI171" i="46" s="1"/>
  <c r="DW171" i="46"/>
  <c r="BH171" i="46" s="1"/>
  <c r="DV171" i="46"/>
  <c r="BG171" i="46" s="1"/>
  <c r="DU171" i="46"/>
  <c r="BF171" i="46" s="1"/>
  <c r="DT171" i="46"/>
  <c r="BE171" i="46" s="1"/>
  <c r="DS171" i="46"/>
  <c r="BD171" i="46" s="1"/>
  <c r="DR171" i="46"/>
  <c r="BC171" i="46" s="1"/>
  <c r="DQ171" i="46"/>
  <c r="DP171" i="46"/>
  <c r="BA171" i="46" s="1"/>
  <c r="DO171" i="46"/>
  <c r="AZ171" i="46" s="1"/>
  <c r="DN171" i="46"/>
  <c r="AY171" i="46" s="1"/>
  <c r="DM171" i="46"/>
  <c r="AX171" i="46" s="1"/>
  <c r="DL171" i="46"/>
  <c r="AW171" i="46" s="1"/>
  <c r="DK171" i="46"/>
  <c r="AV171" i="46" s="1"/>
  <c r="DJ171" i="46"/>
  <c r="AU171" i="46" s="1"/>
  <c r="DI171" i="46"/>
  <c r="AT171" i="46" s="1"/>
  <c r="DH171" i="46"/>
  <c r="AS171" i="46" s="1"/>
  <c r="DG171" i="46"/>
  <c r="AR171" i="46" s="1"/>
  <c r="DF171" i="46"/>
  <c r="DE171" i="46"/>
  <c r="DD171" i="46"/>
  <c r="AO171" i="46" s="1"/>
  <c r="DC171" i="46"/>
  <c r="AN171" i="46" s="1"/>
  <c r="DB171" i="46"/>
  <c r="AM171" i="46" s="1"/>
  <c r="DA171" i="46"/>
  <c r="CZ171" i="46"/>
  <c r="AK171" i="46" s="1"/>
  <c r="CY171" i="46"/>
  <c r="AJ171" i="46" s="1"/>
  <c r="CX171" i="46"/>
  <c r="CW171" i="46"/>
  <c r="AH171" i="46" s="1"/>
  <c r="CV171" i="46"/>
  <c r="AG171" i="46" s="1"/>
  <c r="CU171" i="46"/>
  <c r="AF171" i="46" s="1"/>
  <c r="CT171" i="46"/>
  <c r="AE171" i="46" s="1"/>
  <c r="CS171" i="46"/>
  <c r="CR171" i="46"/>
  <c r="AC171" i="46" s="1"/>
  <c r="CQ171" i="46"/>
  <c r="AB171" i="46" s="1"/>
  <c r="CP171" i="46"/>
  <c r="AA171" i="46" s="1"/>
  <c r="CO171" i="46"/>
  <c r="Z171" i="46" s="1"/>
  <c r="CN171" i="46"/>
  <c r="Y171" i="46" s="1"/>
  <c r="CM171" i="46"/>
  <c r="X171" i="46" s="1"/>
  <c r="CL171" i="46"/>
  <c r="W171" i="46" s="1"/>
  <c r="CK171" i="46"/>
  <c r="V171" i="46" s="1"/>
  <c r="CJ171" i="46"/>
  <c r="U171" i="46" s="1"/>
  <c r="CI171" i="46"/>
  <c r="T171" i="46" s="1"/>
  <c r="CH171" i="46"/>
  <c r="S171" i="46" s="1"/>
  <c r="CG171" i="46"/>
  <c r="R171" i="46" s="1"/>
  <c r="CF171" i="46"/>
  <c r="Q171" i="46" s="1"/>
  <c r="CE171" i="46"/>
  <c r="P171" i="46" s="1"/>
  <c r="CD171" i="46"/>
  <c r="O171" i="46" s="1"/>
  <c r="CC171" i="46"/>
  <c r="CB171" i="46"/>
  <c r="M171" i="46" s="1"/>
  <c r="CA171" i="46"/>
  <c r="BZ171" i="46"/>
  <c r="BY171" i="46"/>
  <c r="J171" i="46" s="1"/>
  <c r="BX171" i="46"/>
  <c r="I171" i="46" s="1"/>
  <c r="BW171" i="46"/>
  <c r="H171" i="46" s="1"/>
  <c r="BV171" i="46"/>
  <c r="G171" i="46" s="1"/>
  <c r="BU171" i="46"/>
  <c r="BT171" i="46"/>
  <c r="E171" i="46" s="1"/>
  <c r="BS171" i="46"/>
  <c r="B171" i="46"/>
  <c r="B171" i="44" s="1"/>
  <c r="A171" i="46"/>
  <c r="C171" i="46" s="1"/>
  <c r="C171" i="44" s="1"/>
  <c r="EF170" i="46"/>
  <c r="BQ170" i="46" s="1"/>
  <c r="EE170" i="46"/>
  <c r="BP170" i="46" s="1"/>
  <c r="ED170" i="46"/>
  <c r="BO170" i="44" s="1"/>
  <c r="EC170" i="46"/>
  <c r="BN170" i="44" s="1"/>
  <c r="EB170" i="46"/>
  <c r="BM170" i="46" s="1"/>
  <c r="EA170" i="46"/>
  <c r="DZ170" i="46"/>
  <c r="BK170" i="46" s="1"/>
  <c r="DY170" i="46"/>
  <c r="BJ170" i="46" s="1"/>
  <c r="DX170" i="46"/>
  <c r="BI170" i="46" s="1"/>
  <c r="DW170" i="46"/>
  <c r="BH170" i="46" s="1"/>
  <c r="DV170" i="46"/>
  <c r="DU170" i="46"/>
  <c r="DT170" i="46"/>
  <c r="BE170" i="46" s="1"/>
  <c r="DS170" i="46"/>
  <c r="BD170" i="46" s="1"/>
  <c r="DR170" i="46"/>
  <c r="DQ170" i="46"/>
  <c r="BB170" i="46" s="1"/>
  <c r="DP170" i="46"/>
  <c r="BA170" i="46" s="1"/>
  <c r="DO170" i="46"/>
  <c r="AZ170" i="46" s="1"/>
  <c r="DN170" i="46"/>
  <c r="DM170" i="46"/>
  <c r="DL170" i="46"/>
  <c r="AW170" i="46" s="1"/>
  <c r="DK170" i="46"/>
  <c r="DJ170" i="46"/>
  <c r="AU170" i="46" s="1"/>
  <c r="DI170" i="46"/>
  <c r="AT170" i="46" s="1"/>
  <c r="DH170" i="46"/>
  <c r="AS170" i="46" s="1"/>
  <c r="DG170" i="46"/>
  <c r="AR170" i="46" s="1"/>
  <c r="DF170" i="46"/>
  <c r="AQ170" i="46" s="1"/>
  <c r="DE170" i="46"/>
  <c r="DD170" i="46"/>
  <c r="AO170" i="46" s="1"/>
  <c r="DC170" i="46"/>
  <c r="AN170" i="46" s="1"/>
  <c r="DB170" i="46"/>
  <c r="AM170" i="46" s="1"/>
  <c r="DA170" i="46"/>
  <c r="AL170" i="46" s="1"/>
  <c r="CZ170" i="46"/>
  <c r="AK170" i="46" s="1"/>
  <c r="CY170" i="46"/>
  <c r="AJ170" i="46" s="1"/>
  <c r="CX170" i="46"/>
  <c r="CW170" i="46"/>
  <c r="CV170" i="46"/>
  <c r="AG170" i="46" s="1"/>
  <c r="CU170" i="46"/>
  <c r="AF170" i="46" s="1"/>
  <c r="CT170" i="46"/>
  <c r="CS170" i="46"/>
  <c r="AD170" i="46" s="1"/>
  <c r="CR170" i="46"/>
  <c r="AC170" i="46" s="1"/>
  <c r="CQ170" i="46"/>
  <c r="AB170" i="46" s="1"/>
  <c r="CP170" i="46"/>
  <c r="CO170" i="46"/>
  <c r="CN170" i="46"/>
  <c r="Y170" i="46" s="1"/>
  <c r="CM170" i="46"/>
  <c r="X170" i="46" s="1"/>
  <c r="CL170" i="46"/>
  <c r="W170" i="46" s="1"/>
  <c r="CK170" i="46"/>
  <c r="V170" i="46" s="1"/>
  <c r="CJ170" i="46"/>
  <c r="U170" i="46" s="1"/>
  <c r="CI170" i="46"/>
  <c r="T170" i="46" s="1"/>
  <c r="CH170" i="46"/>
  <c r="CG170" i="46"/>
  <c r="CF170" i="46"/>
  <c r="Q170" i="46" s="1"/>
  <c r="CE170" i="46"/>
  <c r="P170" i="46" s="1"/>
  <c r="CD170" i="46"/>
  <c r="O170" i="46" s="1"/>
  <c r="CC170" i="46"/>
  <c r="N170" i="46" s="1"/>
  <c r="CB170" i="46"/>
  <c r="M170" i="46" s="1"/>
  <c r="CA170" i="46"/>
  <c r="L170" i="46" s="1"/>
  <c r="BZ170" i="46"/>
  <c r="K170" i="46" s="1"/>
  <c r="BY170" i="46"/>
  <c r="BX170" i="46"/>
  <c r="I170" i="46" s="1"/>
  <c r="BW170" i="46"/>
  <c r="BV170" i="46"/>
  <c r="BU170" i="46"/>
  <c r="F170" i="46" s="1"/>
  <c r="BT170" i="46"/>
  <c r="E170" i="46" s="1"/>
  <c r="BS170" i="46"/>
  <c r="D170" i="46" s="1"/>
  <c r="BO170" i="46"/>
  <c r="BN170" i="46"/>
  <c r="B170" i="46"/>
  <c r="B170" i="44" s="1"/>
  <c r="A170" i="46"/>
  <c r="EF169" i="46"/>
  <c r="BQ169" i="46" s="1"/>
  <c r="EE169" i="46"/>
  <c r="BP169" i="46" s="1"/>
  <c r="ED169" i="46"/>
  <c r="BO169" i="46" s="1"/>
  <c r="EC169" i="46"/>
  <c r="BN169" i="46" s="1"/>
  <c r="EB169" i="46"/>
  <c r="EA169" i="46"/>
  <c r="DZ169" i="46"/>
  <c r="BK169" i="46" s="1"/>
  <c r="DY169" i="46"/>
  <c r="BJ169" i="46" s="1"/>
  <c r="DX169" i="46"/>
  <c r="DW169" i="46"/>
  <c r="BH169" i="46" s="1"/>
  <c r="DV169" i="46"/>
  <c r="BG169" i="46" s="1"/>
  <c r="DU169" i="46"/>
  <c r="BF169" i="46" s="1"/>
  <c r="DT169" i="46"/>
  <c r="DS169" i="46"/>
  <c r="DR169" i="46"/>
  <c r="BC169" i="46" s="1"/>
  <c r="DQ169" i="46"/>
  <c r="DP169" i="46"/>
  <c r="DO169" i="46"/>
  <c r="AZ169" i="46" s="1"/>
  <c r="DN169" i="46"/>
  <c r="AY169" i="46" s="1"/>
  <c r="DM169" i="46"/>
  <c r="AX169" i="46" s="1"/>
  <c r="DL169" i="46"/>
  <c r="AW169" i="46" s="1"/>
  <c r="DK169" i="46"/>
  <c r="DJ169" i="46"/>
  <c r="AU169" i="46" s="1"/>
  <c r="DI169" i="46"/>
  <c r="AT169" i="46" s="1"/>
  <c r="DH169" i="46"/>
  <c r="AS169" i="46" s="1"/>
  <c r="DG169" i="46"/>
  <c r="AR169" i="46" s="1"/>
  <c r="DF169" i="46"/>
  <c r="AQ169" i="46" s="1"/>
  <c r="DE169" i="46"/>
  <c r="AP169" i="46" s="1"/>
  <c r="DD169" i="46"/>
  <c r="AO169" i="46" s="1"/>
  <c r="DC169" i="46"/>
  <c r="DB169" i="46"/>
  <c r="AM169" i="46" s="1"/>
  <c r="DA169" i="46"/>
  <c r="AL169" i="46" s="1"/>
  <c r="CZ169" i="46"/>
  <c r="AK169" i="46" s="1"/>
  <c r="CY169" i="46"/>
  <c r="AJ169" i="46" s="1"/>
  <c r="CX169" i="46"/>
  <c r="AI169" i="46" s="1"/>
  <c r="CW169" i="46"/>
  <c r="AH169" i="46" s="1"/>
  <c r="CV169" i="46"/>
  <c r="AG169" i="46" s="1"/>
  <c r="CU169" i="46"/>
  <c r="AF169" i="46" s="1"/>
  <c r="CT169" i="46"/>
  <c r="AE169" i="46" s="1"/>
  <c r="CS169" i="46"/>
  <c r="CR169" i="46"/>
  <c r="CQ169" i="46"/>
  <c r="AB169" i="46" s="1"/>
  <c r="CP169" i="46"/>
  <c r="AA169" i="46" s="1"/>
  <c r="CO169" i="46"/>
  <c r="Z169" i="46" s="1"/>
  <c r="CN169" i="46"/>
  <c r="CM169" i="46"/>
  <c r="CL169" i="46"/>
  <c r="W169" i="46" s="1"/>
  <c r="CK169" i="46"/>
  <c r="V169" i="46" s="1"/>
  <c r="CJ169" i="46"/>
  <c r="U169" i="46" s="1"/>
  <c r="CI169" i="46"/>
  <c r="T169" i="46" s="1"/>
  <c r="CH169" i="46"/>
  <c r="S169" i="46" s="1"/>
  <c r="CG169" i="46"/>
  <c r="R169" i="46" s="1"/>
  <c r="CF169" i="46"/>
  <c r="Q169" i="46" s="1"/>
  <c r="CE169" i="46"/>
  <c r="CD169" i="46"/>
  <c r="O169" i="46" s="1"/>
  <c r="CC169" i="46"/>
  <c r="N169" i="46" s="1"/>
  <c r="CB169" i="46"/>
  <c r="CA169" i="46"/>
  <c r="L169" i="46" s="1"/>
  <c r="BZ169" i="46"/>
  <c r="K169" i="46" s="1"/>
  <c r="BY169" i="46"/>
  <c r="J169" i="46" s="1"/>
  <c r="BX169" i="46"/>
  <c r="BW169" i="46"/>
  <c r="BV169" i="46"/>
  <c r="G169" i="46" s="1"/>
  <c r="BU169" i="46"/>
  <c r="BT169" i="46"/>
  <c r="E169" i="46" s="1"/>
  <c r="BS169" i="46"/>
  <c r="D169" i="46" s="1"/>
  <c r="B169" i="46"/>
  <c r="B169" i="44" s="1"/>
  <c r="A169" i="46"/>
  <c r="C169" i="46" s="1"/>
  <c r="C169" i="44" s="1"/>
  <c r="EF168" i="46"/>
  <c r="EE168" i="46"/>
  <c r="BP168" i="46" s="1"/>
  <c r="ED168" i="46"/>
  <c r="BO168" i="44" s="1"/>
  <c r="EC168" i="46"/>
  <c r="BN168" i="46" s="1"/>
  <c r="EB168" i="46"/>
  <c r="BM168" i="46" s="1"/>
  <c r="EA168" i="46"/>
  <c r="BL168" i="46" s="1"/>
  <c r="DZ168" i="46"/>
  <c r="BK168" i="46" s="1"/>
  <c r="DY168" i="46"/>
  <c r="BJ168" i="46" s="1"/>
  <c r="DX168" i="46"/>
  <c r="DW168" i="46"/>
  <c r="DV168" i="46"/>
  <c r="BG168" i="46" s="1"/>
  <c r="DU168" i="46"/>
  <c r="BF168" i="46" s="1"/>
  <c r="DT168" i="46"/>
  <c r="BE168" i="46" s="1"/>
  <c r="DS168" i="46"/>
  <c r="BD168" i="46" s="1"/>
  <c r="DR168" i="46"/>
  <c r="BC168" i="46" s="1"/>
  <c r="DQ168" i="46"/>
  <c r="BB168" i="46" s="1"/>
  <c r="DP168" i="46"/>
  <c r="BA168" i="46" s="1"/>
  <c r="DO168" i="46"/>
  <c r="AZ168" i="46" s="1"/>
  <c r="DN168" i="46"/>
  <c r="AY168" i="46" s="1"/>
  <c r="DM168" i="46"/>
  <c r="AX168" i="46" s="1"/>
  <c r="DL168" i="46"/>
  <c r="DK168" i="46"/>
  <c r="AV168" i="46" s="1"/>
  <c r="DJ168" i="46"/>
  <c r="AU168" i="46" s="1"/>
  <c r="DI168" i="46"/>
  <c r="AT168" i="46" s="1"/>
  <c r="DH168" i="46"/>
  <c r="DG168" i="46"/>
  <c r="AR168" i="46" s="1"/>
  <c r="DF168" i="46"/>
  <c r="AQ168" i="46" s="1"/>
  <c r="DE168" i="46"/>
  <c r="DD168" i="46"/>
  <c r="DC168" i="46"/>
  <c r="AN168" i="46" s="1"/>
  <c r="DB168" i="46"/>
  <c r="AM168" i="46" s="1"/>
  <c r="DA168" i="46"/>
  <c r="AL168" i="46" s="1"/>
  <c r="CZ168" i="46"/>
  <c r="CY168" i="46"/>
  <c r="CX168" i="46"/>
  <c r="AI168" i="46" s="1"/>
  <c r="CW168" i="46"/>
  <c r="AH168" i="46" s="1"/>
  <c r="CV168" i="46"/>
  <c r="AG168" i="46" s="1"/>
  <c r="CU168" i="46"/>
  <c r="AF168" i="46" s="1"/>
  <c r="CT168" i="46"/>
  <c r="AE168" i="46" s="1"/>
  <c r="CS168" i="46"/>
  <c r="AD168" i="46" s="1"/>
  <c r="CR168" i="46"/>
  <c r="CQ168" i="46"/>
  <c r="CP168" i="46"/>
  <c r="AA168" i="46" s="1"/>
  <c r="CO168" i="46"/>
  <c r="Z168" i="46" s="1"/>
  <c r="CN168" i="46"/>
  <c r="Y168" i="46" s="1"/>
  <c r="CM168" i="46"/>
  <c r="X168" i="46" s="1"/>
  <c r="CL168" i="46"/>
  <c r="W168" i="46" s="1"/>
  <c r="CK168" i="46"/>
  <c r="V168" i="46" s="1"/>
  <c r="CJ168" i="46"/>
  <c r="CI168" i="46"/>
  <c r="T168" i="46" s="1"/>
  <c r="CH168" i="46"/>
  <c r="S168" i="46" s="1"/>
  <c r="CG168" i="46"/>
  <c r="R168" i="46" s="1"/>
  <c r="CF168" i="46"/>
  <c r="Q168" i="46" s="1"/>
  <c r="CE168" i="46"/>
  <c r="P168" i="46" s="1"/>
  <c r="CD168" i="46"/>
  <c r="O168" i="46" s="1"/>
  <c r="CC168" i="46"/>
  <c r="N168" i="46" s="1"/>
  <c r="CB168" i="46"/>
  <c r="M168" i="46" s="1"/>
  <c r="CA168" i="46"/>
  <c r="BZ168" i="46"/>
  <c r="K168" i="46" s="1"/>
  <c r="BY168" i="46"/>
  <c r="BX168" i="46"/>
  <c r="BW168" i="46"/>
  <c r="H168" i="46" s="1"/>
  <c r="BV168" i="46"/>
  <c r="G168" i="46" s="1"/>
  <c r="BU168" i="46"/>
  <c r="F168" i="46" s="1"/>
  <c r="BT168" i="46"/>
  <c r="E168" i="46" s="1"/>
  <c r="BS168" i="46"/>
  <c r="D168" i="46" s="1"/>
  <c r="BO168" i="46"/>
  <c r="B168" i="46"/>
  <c r="B168" i="44" s="1"/>
  <c r="A168" i="46"/>
  <c r="A168" i="44" s="1"/>
  <c r="EF167" i="46"/>
  <c r="EE167" i="46"/>
  <c r="BP167" i="46" s="1"/>
  <c r="ED167" i="46"/>
  <c r="BO167" i="44" s="1"/>
  <c r="EC167" i="46"/>
  <c r="BN167" i="44" s="1"/>
  <c r="EB167" i="46"/>
  <c r="BM167" i="44" s="1"/>
  <c r="EA167" i="46"/>
  <c r="BL167" i="44" s="1"/>
  <c r="DZ167" i="46"/>
  <c r="BK167" i="46" s="1"/>
  <c r="DY167" i="46"/>
  <c r="BJ167" i="46" s="1"/>
  <c r="DX167" i="46"/>
  <c r="DW167" i="46"/>
  <c r="BH167" i="46" s="1"/>
  <c r="DV167" i="46"/>
  <c r="BG167" i="46" s="1"/>
  <c r="DU167" i="46"/>
  <c r="DT167" i="46"/>
  <c r="DS167" i="46"/>
  <c r="BD167" i="46" s="1"/>
  <c r="DR167" i="46"/>
  <c r="BC167" i="46" s="1"/>
  <c r="DQ167" i="46"/>
  <c r="BB167" i="46" s="1"/>
  <c r="DP167" i="46"/>
  <c r="DO167" i="46"/>
  <c r="AZ167" i="46" s="1"/>
  <c r="DN167" i="46"/>
  <c r="AY167" i="46" s="1"/>
  <c r="DM167" i="46"/>
  <c r="DL167" i="46"/>
  <c r="AW167" i="46" s="1"/>
  <c r="DK167" i="46"/>
  <c r="AV167" i="46" s="1"/>
  <c r="DJ167" i="46"/>
  <c r="DI167" i="46"/>
  <c r="DH167" i="46"/>
  <c r="DG167" i="46"/>
  <c r="AR167" i="46" s="1"/>
  <c r="DF167" i="46"/>
  <c r="AQ167" i="46" s="1"/>
  <c r="DE167" i="46"/>
  <c r="AP167" i="46" s="1"/>
  <c r="DD167" i="46"/>
  <c r="AO167" i="46" s="1"/>
  <c r="DC167" i="46"/>
  <c r="AN167" i="46" s="1"/>
  <c r="DB167" i="46"/>
  <c r="AM167" i="46" s="1"/>
  <c r="DA167" i="46"/>
  <c r="CZ167" i="46"/>
  <c r="CY167" i="46"/>
  <c r="AJ167" i="46" s="1"/>
  <c r="CX167" i="46"/>
  <c r="AI167" i="46" s="1"/>
  <c r="CW167" i="46"/>
  <c r="CV167" i="46"/>
  <c r="CU167" i="46"/>
  <c r="AF167" i="46" s="1"/>
  <c r="CT167" i="46"/>
  <c r="AE167" i="46" s="1"/>
  <c r="CS167" i="46"/>
  <c r="AD167" i="46" s="1"/>
  <c r="CR167" i="46"/>
  <c r="CQ167" i="46"/>
  <c r="AB167" i="46" s="1"/>
  <c r="CP167" i="46"/>
  <c r="AA167" i="46" s="1"/>
  <c r="CO167" i="46"/>
  <c r="Z167" i="46" s="1"/>
  <c r="CN167" i="46"/>
  <c r="CM167" i="46"/>
  <c r="X167" i="46" s="1"/>
  <c r="CL167" i="46"/>
  <c r="CK167" i="46"/>
  <c r="V167" i="46" s="1"/>
  <c r="CJ167" i="46"/>
  <c r="CI167" i="46"/>
  <c r="T167" i="46" s="1"/>
  <c r="CH167" i="46"/>
  <c r="S167" i="46" s="1"/>
  <c r="CG167" i="46"/>
  <c r="CF167" i="46"/>
  <c r="CE167" i="46"/>
  <c r="P167" i="46" s="1"/>
  <c r="CD167" i="46"/>
  <c r="CC167" i="46"/>
  <c r="CB167" i="46"/>
  <c r="CA167" i="46"/>
  <c r="L167" i="46" s="1"/>
  <c r="BZ167" i="46"/>
  <c r="K167" i="46" s="1"/>
  <c r="BY167" i="46"/>
  <c r="BX167" i="46"/>
  <c r="BW167" i="46"/>
  <c r="H167" i="46" s="1"/>
  <c r="BV167" i="46"/>
  <c r="G167" i="46" s="1"/>
  <c r="BU167" i="46"/>
  <c r="F167" i="46" s="1"/>
  <c r="BT167" i="46"/>
  <c r="BS167" i="46"/>
  <c r="D167" i="46" s="1"/>
  <c r="BO167" i="46"/>
  <c r="BN167" i="46"/>
  <c r="BM167" i="46"/>
  <c r="BL167" i="46"/>
  <c r="B167" i="46"/>
  <c r="B167" i="44" s="1"/>
  <c r="A167" i="46"/>
  <c r="EF166" i="46"/>
  <c r="BQ166" i="46" s="1"/>
  <c r="EE166" i="46"/>
  <c r="BP166" i="46" s="1"/>
  <c r="ED166" i="46"/>
  <c r="BO166" i="46" s="1"/>
  <c r="EC166" i="46"/>
  <c r="EB166" i="46"/>
  <c r="EA166" i="46"/>
  <c r="BL166" i="46" s="1"/>
  <c r="DZ166" i="46"/>
  <c r="BK166" i="46" s="1"/>
  <c r="DY166" i="46"/>
  <c r="BJ166" i="46" s="1"/>
  <c r="DX166" i="46"/>
  <c r="BI166" i="46" s="1"/>
  <c r="DW166" i="46"/>
  <c r="BH166" i="46" s="1"/>
  <c r="DV166" i="46"/>
  <c r="BG166" i="46" s="1"/>
  <c r="DU166" i="46"/>
  <c r="DT166" i="46"/>
  <c r="DS166" i="46"/>
  <c r="BD166" i="46" s="1"/>
  <c r="DR166" i="46"/>
  <c r="BC166" i="46" s="1"/>
  <c r="DQ166" i="46"/>
  <c r="DP166" i="46"/>
  <c r="BA166" i="46" s="1"/>
  <c r="DO166" i="46"/>
  <c r="AZ166" i="46" s="1"/>
  <c r="DN166" i="46"/>
  <c r="AY166" i="46" s="1"/>
  <c r="DM166" i="46"/>
  <c r="AX166" i="46" s="1"/>
  <c r="DL166" i="46"/>
  <c r="DK166" i="46"/>
  <c r="AV166" i="46" s="1"/>
  <c r="DJ166" i="46"/>
  <c r="AU166" i="46" s="1"/>
  <c r="DI166" i="46"/>
  <c r="AT166" i="46" s="1"/>
  <c r="DH166" i="46"/>
  <c r="AS166" i="46" s="1"/>
  <c r="DG166" i="46"/>
  <c r="AR166" i="46" s="1"/>
  <c r="DF166" i="46"/>
  <c r="AQ166" i="46" s="1"/>
  <c r="DE166" i="46"/>
  <c r="AP166" i="46" s="1"/>
  <c r="DD166" i="46"/>
  <c r="DC166" i="46"/>
  <c r="AN166" i="46" s="1"/>
  <c r="DB166" i="46"/>
  <c r="AM166" i="46" s="1"/>
  <c r="DA166" i="46"/>
  <c r="AL166" i="46" s="1"/>
  <c r="CZ166" i="46"/>
  <c r="AK166" i="46" s="1"/>
  <c r="CY166" i="46"/>
  <c r="AJ166" i="46" s="1"/>
  <c r="CX166" i="46"/>
  <c r="AI166" i="46" s="1"/>
  <c r="CW166" i="46"/>
  <c r="CV166" i="46"/>
  <c r="CU166" i="46"/>
  <c r="AF166" i="46" s="1"/>
  <c r="CT166" i="46"/>
  <c r="AE166" i="46" s="1"/>
  <c r="CS166" i="46"/>
  <c r="AD166" i="46" s="1"/>
  <c r="CR166" i="46"/>
  <c r="AC166" i="46" s="1"/>
  <c r="CQ166" i="46"/>
  <c r="AB166" i="46" s="1"/>
  <c r="CP166" i="46"/>
  <c r="AA166" i="46" s="1"/>
  <c r="CO166" i="46"/>
  <c r="CN166" i="46"/>
  <c r="CM166" i="46"/>
  <c r="X166" i="46" s="1"/>
  <c r="CL166" i="46"/>
  <c r="W166" i="46" s="1"/>
  <c r="CK166" i="46"/>
  <c r="V166" i="46" s="1"/>
  <c r="CJ166" i="46"/>
  <c r="U166" i="46" s="1"/>
  <c r="CI166" i="46"/>
  <c r="T166" i="46" s="1"/>
  <c r="CH166" i="46"/>
  <c r="S166" i="46" s="1"/>
  <c r="CG166" i="46"/>
  <c r="R166" i="46" s="1"/>
  <c r="CF166" i="46"/>
  <c r="CE166" i="46"/>
  <c r="P166" i="46" s="1"/>
  <c r="CD166" i="46"/>
  <c r="CC166" i="46"/>
  <c r="N166" i="46" s="1"/>
  <c r="CB166" i="46"/>
  <c r="M166" i="46" s="1"/>
  <c r="CA166" i="46"/>
  <c r="L166" i="46" s="1"/>
  <c r="BZ166" i="46"/>
  <c r="K166" i="46" s="1"/>
  <c r="BY166" i="46"/>
  <c r="J166" i="46" s="1"/>
  <c r="BX166" i="46"/>
  <c r="BW166" i="46"/>
  <c r="H166" i="46" s="1"/>
  <c r="BV166" i="46"/>
  <c r="G166" i="46" s="1"/>
  <c r="BU166" i="46"/>
  <c r="BT166" i="46"/>
  <c r="E166" i="46" s="1"/>
  <c r="BS166" i="46"/>
  <c r="D166" i="46" s="1"/>
  <c r="B166" i="46"/>
  <c r="B166" i="44" s="1"/>
  <c r="A166" i="46"/>
  <c r="A166" i="44" s="1"/>
  <c r="EF165" i="46"/>
  <c r="EE165" i="46"/>
  <c r="BP165" i="46" s="1"/>
  <c r="ED165" i="46"/>
  <c r="EC165" i="46"/>
  <c r="BN165" i="46" s="1"/>
  <c r="EB165" i="46"/>
  <c r="BM165" i="46" s="1"/>
  <c r="EA165" i="46"/>
  <c r="BL165" i="46" s="1"/>
  <c r="DZ165" i="46"/>
  <c r="BK165" i="46" s="1"/>
  <c r="DY165" i="46"/>
  <c r="BJ165" i="46" s="1"/>
  <c r="DX165" i="46"/>
  <c r="DW165" i="46"/>
  <c r="BH165" i="46" s="1"/>
  <c r="DV165" i="46"/>
  <c r="DU165" i="46"/>
  <c r="BF165" i="46" s="1"/>
  <c r="DT165" i="46"/>
  <c r="BE165" i="46" s="1"/>
  <c r="DS165" i="46"/>
  <c r="BD165" i="46" s="1"/>
  <c r="DR165" i="46"/>
  <c r="BC165" i="46" s="1"/>
  <c r="DQ165" i="46"/>
  <c r="BB165" i="46" s="1"/>
  <c r="DP165" i="46"/>
  <c r="DO165" i="46"/>
  <c r="AZ165" i="46" s="1"/>
  <c r="DN165" i="46"/>
  <c r="DM165" i="46"/>
  <c r="DL165" i="46"/>
  <c r="AW165" i="46" s="1"/>
  <c r="DK165" i="46"/>
  <c r="AV165" i="46" s="1"/>
  <c r="DJ165" i="46"/>
  <c r="AU165" i="46" s="1"/>
  <c r="DI165" i="46"/>
  <c r="DH165" i="46"/>
  <c r="DG165" i="46"/>
  <c r="AR165" i="46" s="1"/>
  <c r="DF165" i="46"/>
  <c r="AQ165" i="46" s="1"/>
  <c r="DE165" i="46"/>
  <c r="AP165" i="46" s="1"/>
  <c r="DD165" i="46"/>
  <c r="AO165" i="46" s="1"/>
  <c r="DC165" i="46"/>
  <c r="AN165" i="46" s="1"/>
  <c r="DB165" i="46"/>
  <c r="AM165" i="46" s="1"/>
  <c r="DA165" i="46"/>
  <c r="CZ165" i="46"/>
  <c r="CY165" i="46"/>
  <c r="AJ165" i="46" s="1"/>
  <c r="CX165" i="46"/>
  <c r="AI165" i="46" s="1"/>
  <c r="CW165" i="46"/>
  <c r="AH165" i="46" s="1"/>
  <c r="CV165" i="46"/>
  <c r="AG165" i="46" s="1"/>
  <c r="CU165" i="46"/>
  <c r="AF165" i="46" s="1"/>
  <c r="CT165" i="46"/>
  <c r="AE165" i="46" s="1"/>
  <c r="CS165" i="46"/>
  <c r="AD165" i="46" s="1"/>
  <c r="CR165" i="46"/>
  <c r="CQ165" i="46"/>
  <c r="AB165" i="46" s="1"/>
  <c r="CP165" i="46"/>
  <c r="AA165" i="46" s="1"/>
  <c r="CO165" i="46"/>
  <c r="CN165" i="46"/>
  <c r="Y165" i="46" s="1"/>
  <c r="CM165" i="46"/>
  <c r="X165" i="46" s="1"/>
  <c r="CL165" i="46"/>
  <c r="W165" i="46" s="1"/>
  <c r="CK165" i="46"/>
  <c r="V165" i="46" s="1"/>
  <c r="CJ165" i="46"/>
  <c r="CI165" i="46"/>
  <c r="T165" i="46" s="1"/>
  <c r="CH165" i="46"/>
  <c r="S165" i="46" s="1"/>
  <c r="CG165" i="46"/>
  <c r="R165" i="46" s="1"/>
  <c r="CF165" i="46"/>
  <c r="Q165" i="46" s="1"/>
  <c r="CE165" i="46"/>
  <c r="P165" i="46" s="1"/>
  <c r="CD165" i="46"/>
  <c r="O165" i="46" s="1"/>
  <c r="CC165" i="46"/>
  <c r="CB165" i="46"/>
  <c r="CA165" i="46"/>
  <c r="L165" i="46" s="1"/>
  <c r="BZ165" i="46"/>
  <c r="BY165" i="46"/>
  <c r="J165" i="46" s="1"/>
  <c r="BX165" i="46"/>
  <c r="BW165" i="46"/>
  <c r="H165" i="46" s="1"/>
  <c r="BV165" i="46"/>
  <c r="G165" i="46" s="1"/>
  <c r="BU165" i="46"/>
  <c r="F165" i="46" s="1"/>
  <c r="BT165" i="46"/>
  <c r="BS165" i="46"/>
  <c r="D165" i="46" s="1"/>
  <c r="B165" i="46"/>
  <c r="B165" i="44" s="1"/>
  <c r="A165" i="46"/>
  <c r="C165" i="46" s="1"/>
  <c r="C165" i="44" s="1"/>
  <c r="EF164" i="46"/>
  <c r="BQ164" i="46" s="1"/>
  <c r="EE164" i="46"/>
  <c r="BP164" i="46" s="1"/>
  <c r="ED164" i="46"/>
  <c r="EC164" i="46"/>
  <c r="EB164" i="46"/>
  <c r="BM164" i="46" s="1"/>
  <c r="EA164" i="46"/>
  <c r="BL164" i="46" s="1"/>
  <c r="DZ164" i="46"/>
  <c r="BK164" i="46" s="1"/>
  <c r="DY164" i="46"/>
  <c r="BJ164" i="46" s="1"/>
  <c r="DX164" i="46"/>
  <c r="BI164" i="46" s="1"/>
  <c r="DW164" i="46"/>
  <c r="BH164" i="46" s="1"/>
  <c r="DV164" i="46"/>
  <c r="DU164" i="46"/>
  <c r="DT164" i="46"/>
  <c r="BE164" i="46" s="1"/>
  <c r="DS164" i="46"/>
  <c r="BD164" i="46" s="1"/>
  <c r="DR164" i="46"/>
  <c r="BC164" i="46" s="1"/>
  <c r="DQ164" i="46"/>
  <c r="DP164" i="46"/>
  <c r="BA164" i="46" s="1"/>
  <c r="DO164" i="46"/>
  <c r="AZ164" i="46" s="1"/>
  <c r="DN164" i="46"/>
  <c r="AY164" i="44" s="1"/>
  <c r="DM164" i="46"/>
  <c r="DL164" i="46"/>
  <c r="DK164" i="46"/>
  <c r="AV164" i="46" s="1"/>
  <c r="DJ164" i="46"/>
  <c r="DI164" i="46"/>
  <c r="AT164" i="46" s="1"/>
  <c r="DH164" i="46"/>
  <c r="AS164" i="46" s="1"/>
  <c r="DG164" i="46"/>
  <c r="AR164" i="46" s="1"/>
  <c r="DF164" i="46"/>
  <c r="DE164" i="46"/>
  <c r="AP164" i="46" s="1"/>
  <c r="DD164" i="46"/>
  <c r="DC164" i="46"/>
  <c r="AN164" i="46" s="1"/>
  <c r="DB164" i="46"/>
  <c r="AM164" i="46" s="1"/>
  <c r="DA164" i="46"/>
  <c r="AL164" i="46" s="1"/>
  <c r="CZ164" i="46"/>
  <c r="AK164" i="46" s="1"/>
  <c r="CY164" i="46"/>
  <c r="AJ164" i="46" s="1"/>
  <c r="CX164" i="46"/>
  <c r="AI164" i="46" s="1"/>
  <c r="CW164" i="46"/>
  <c r="AH164" i="46" s="1"/>
  <c r="CV164" i="46"/>
  <c r="CU164" i="46"/>
  <c r="AF164" i="46" s="1"/>
  <c r="CT164" i="46"/>
  <c r="CS164" i="46"/>
  <c r="AD164" i="46" s="1"/>
  <c r="CR164" i="46"/>
  <c r="AC164" i="46" s="1"/>
  <c r="CQ164" i="46"/>
  <c r="AB164" i="46" s="1"/>
  <c r="CP164" i="46"/>
  <c r="AA164" i="46" s="1"/>
  <c r="CO164" i="46"/>
  <c r="CN164" i="46"/>
  <c r="CM164" i="46"/>
  <c r="X164" i="46" s="1"/>
  <c r="CL164" i="46"/>
  <c r="W164" i="46" s="1"/>
  <c r="CK164" i="46"/>
  <c r="CJ164" i="46"/>
  <c r="U164" i="46" s="1"/>
  <c r="CI164" i="46"/>
  <c r="T164" i="46" s="1"/>
  <c r="CH164" i="46"/>
  <c r="S164" i="46" s="1"/>
  <c r="CG164" i="46"/>
  <c r="R164" i="46" s="1"/>
  <c r="CF164" i="46"/>
  <c r="CE164" i="46"/>
  <c r="P164" i="46" s="1"/>
  <c r="CD164" i="46"/>
  <c r="O164" i="46" s="1"/>
  <c r="CC164" i="46"/>
  <c r="N164" i="46" s="1"/>
  <c r="CB164" i="46"/>
  <c r="M164" i="46" s="1"/>
  <c r="CA164" i="46"/>
  <c r="L164" i="46" s="1"/>
  <c r="BZ164" i="46"/>
  <c r="K164" i="46" s="1"/>
  <c r="BY164" i="46"/>
  <c r="J164" i="46" s="1"/>
  <c r="BX164" i="46"/>
  <c r="BW164" i="46"/>
  <c r="H164" i="46" s="1"/>
  <c r="BV164" i="46"/>
  <c r="G164" i="46" s="1"/>
  <c r="BU164" i="46"/>
  <c r="BT164" i="46"/>
  <c r="E164" i="46" s="1"/>
  <c r="BS164" i="46"/>
  <c r="D164" i="46" s="1"/>
  <c r="AY164" i="46"/>
  <c r="B164" i="46"/>
  <c r="B164" i="44" s="1"/>
  <c r="A164" i="46"/>
  <c r="C164" i="46" s="1"/>
  <c r="C164" i="44" s="1"/>
  <c r="EF163" i="46"/>
  <c r="BQ163" i="46" s="1"/>
  <c r="EE163" i="46"/>
  <c r="BP163" i="46" s="1"/>
  <c r="ED163" i="46"/>
  <c r="EC163" i="46"/>
  <c r="BN163" i="46" s="1"/>
  <c r="EB163" i="46"/>
  <c r="BM163" i="46" s="1"/>
  <c r="EA163" i="46"/>
  <c r="BL163" i="46" s="1"/>
  <c r="DZ163" i="46"/>
  <c r="BK163" i="46" s="1"/>
  <c r="DY163" i="46"/>
  <c r="DX163" i="46"/>
  <c r="BI163" i="46" s="1"/>
  <c r="DW163" i="46"/>
  <c r="BH163" i="46" s="1"/>
  <c r="DV163" i="46"/>
  <c r="BG163" i="44" s="1"/>
  <c r="DU163" i="46"/>
  <c r="BF163" i="46" s="1"/>
  <c r="DT163" i="46"/>
  <c r="BE163" i="46" s="1"/>
  <c r="DS163" i="46"/>
  <c r="BD163" i="46" s="1"/>
  <c r="DR163" i="46"/>
  <c r="DQ163" i="46"/>
  <c r="BB163" i="46" s="1"/>
  <c r="DP163" i="46"/>
  <c r="BA163" i="46" s="1"/>
  <c r="DO163" i="46"/>
  <c r="DN163" i="46"/>
  <c r="AY163" i="46" s="1"/>
  <c r="DM163" i="46"/>
  <c r="AX163" i="46" s="1"/>
  <c r="DL163" i="46"/>
  <c r="AW163" i="46" s="1"/>
  <c r="DK163" i="46"/>
  <c r="AV163" i="46" s="1"/>
  <c r="DJ163" i="46"/>
  <c r="AU163" i="46" s="1"/>
  <c r="DI163" i="46"/>
  <c r="DH163" i="46"/>
  <c r="AS163" i="46" s="1"/>
  <c r="DG163" i="46"/>
  <c r="AR163" i="46" s="1"/>
  <c r="DF163" i="46"/>
  <c r="AQ163" i="46" s="1"/>
  <c r="DE163" i="46"/>
  <c r="AP163" i="46" s="1"/>
  <c r="DD163" i="46"/>
  <c r="AO163" i="46" s="1"/>
  <c r="DC163" i="46"/>
  <c r="AN163" i="46" s="1"/>
  <c r="DB163" i="46"/>
  <c r="AM163" i="46" s="1"/>
  <c r="DA163" i="46"/>
  <c r="CZ163" i="46"/>
  <c r="AK163" i="46" s="1"/>
  <c r="CY163" i="46"/>
  <c r="AJ163" i="46" s="1"/>
  <c r="CX163" i="46"/>
  <c r="CW163" i="46"/>
  <c r="AH163" i="46" s="1"/>
  <c r="CV163" i="46"/>
  <c r="AG163" i="46" s="1"/>
  <c r="CU163" i="46"/>
  <c r="AF163" i="46" s="1"/>
  <c r="CT163" i="46"/>
  <c r="CS163" i="46"/>
  <c r="CR163" i="46"/>
  <c r="AC163" i="46" s="1"/>
  <c r="CQ163" i="46"/>
  <c r="CP163" i="46"/>
  <c r="AA163" i="46" s="1"/>
  <c r="CO163" i="46"/>
  <c r="Z163" i="46" s="1"/>
  <c r="CN163" i="46"/>
  <c r="Y163" i="46" s="1"/>
  <c r="CM163" i="46"/>
  <c r="X163" i="46" s="1"/>
  <c r="CL163" i="46"/>
  <c r="W163" i="46" s="1"/>
  <c r="CK163" i="46"/>
  <c r="CJ163" i="46"/>
  <c r="U163" i="46" s="1"/>
  <c r="CI163" i="46"/>
  <c r="T163" i="46" s="1"/>
  <c r="CH163" i="46"/>
  <c r="S163" i="46" s="1"/>
  <c r="CG163" i="46"/>
  <c r="R163" i="46" s="1"/>
  <c r="CF163" i="46"/>
  <c r="Q163" i="46" s="1"/>
  <c r="CE163" i="46"/>
  <c r="P163" i="46" s="1"/>
  <c r="CD163" i="46"/>
  <c r="CC163" i="46"/>
  <c r="N163" i="46" s="1"/>
  <c r="CB163" i="46"/>
  <c r="M163" i="46" s="1"/>
  <c r="CA163" i="46"/>
  <c r="L163" i="46" s="1"/>
  <c r="BZ163" i="46"/>
  <c r="BY163" i="46"/>
  <c r="J163" i="46" s="1"/>
  <c r="BX163" i="46"/>
  <c r="I163" i="46" s="1"/>
  <c r="BW163" i="46"/>
  <c r="H163" i="46" s="1"/>
  <c r="BV163" i="46"/>
  <c r="G163" i="46" s="1"/>
  <c r="BU163" i="46"/>
  <c r="BT163" i="46"/>
  <c r="E163" i="46" s="1"/>
  <c r="BS163" i="46"/>
  <c r="D163" i="46" s="1"/>
  <c r="BG163" i="46"/>
  <c r="B163" i="46"/>
  <c r="B163" i="44" s="1"/>
  <c r="A163" i="46"/>
  <c r="C163" i="46" s="1"/>
  <c r="C163" i="44" s="1"/>
  <c r="EF162" i="46"/>
  <c r="BQ162" i="46" s="1"/>
  <c r="EE162" i="46"/>
  <c r="ED162" i="46"/>
  <c r="BO162" i="44" s="1"/>
  <c r="EC162" i="46"/>
  <c r="BN162" i="44" s="1"/>
  <c r="EB162" i="46"/>
  <c r="EA162" i="46"/>
  <c r="BL162" i="46" s="1"/>
  <c r="DZ162" i="46"/>
  <c r="BK162" i="46" s="1"/>
  <c r="DY162" i="46"/>
  <c r="BJ162" i="46" s="1"/>
  <c r="DX162" i="46"/>
  <c r="BI162" i="46" s="1"/>
  <c r="DW162" i="46"/>
  <c r="BH162" i="46" s="1"/>
  <c r="DV162" i="46"/>
  <c r="BG162" i="46" s="1"/>
  <c r="DU162" i="46"/>
  <c r="BF162" i="46" s="1"/>
  <c r="DT162" i="46"/>
  <c r="BE162" i="46" s="1"/>
  <c r="DS162" i="46"/>
  <c r="BD162" i="46" s="1"/>
  <c r="DR162" i="46"/>
  <c r="BC162" i="46" s="1"/>
  <c r="DQ162" i="46"/>
  <c r="BB162" i="46" s="1"/>
  <c r="DP162" i="46"/>
  <c r="BA162" i="46" s="1"/>
  <c r="DO162" i="46"/>
  <c r="AZ162" i="46" s="1"/>
  <c r="DN162" i="46"/>
  <c r="AY162" i="46" s="1"/>
  <c r="DM162" i="46"/>
  <c r="AX162" i="46" s="1"/>
  <c r="DL162" i="46"/>
  <c r="DK162" i="46"/>
  <c r="AV162" i="46" s="1"/>
  <c r="DJ162" i="46"/>
  <c r="DI162" i="46"/>
  <c r="AT162" i="46" s="1"/>
  <c r="DH162" i="46"/>
  <c r="DG162" i="46"/>
  <c r="DF162" i="46"/>
  <c r="AQ162" i="46" s="1"/>
  <c r="DE162" i="46"/>
  <c r="AP162" i="46" s="1"/>
  <c r="DD162" i="46"/>
  <c r="DC162" i="46"/>
  <c r="AN162" i="46" s="1"/>
  <c r="DB162" i="46"/>
  <c r="AM162" i="46" s="1"/>
  <c r="DA162" i="46"/>
  <c r="AL162" i="46" s="1"/>
  <c r="CZ162" i="46"/>
  <c r="AK162" i="46" s="1"/>
  <c r="CY162" i="46"/>
  <c r="AJ162" i="46" s="1"/>
  <c r="CX162" i="46"/>
  <c r="AI162" i="46" s="1"/>
  <c r="CW162" i="46"/>
  <c r="AH162" i="46" s="1"/>
  <c r="CV162" i="46"/>
  <c r="AG162" i="46" s="1"/>
  <c r="CU162" i="46"/>
  <c r="AF162" i="46" s="1"/>
  <c r="CT162" i="46"/>
  <c r="AE162" i="46" s="1"/>
  <c r="CS162" i="46"/>
  <c r="AD162" i="46" s="1"/>
  <c r="CR162" i="46"/>
  <c r="AC162" i="46" s="1"/>
  <c r="CQ162" i="46"/>
  <c r="AB162" i="46" s="1"/>
  <c r="CP162" i="46"/>
  <c r="AA162" i="46" s="1"/>
  <c r="CO162" i="46"/>
  <c r="Z162" i="46" s="1"/>
  <c r="CN162" i="46"/>
  <c r="CM162" i="46"/>
  <c r="X162" i="46" s="1"/>
  <c r="CL162" i="46"/>
  <c r="W162" i="46" s="1"/>
  <c r="CK162" i="46"/>
  <c r="V162" i="46" s="1"/>
  <c r="CJ162" i="46"/>
  <c r="CI162" i="46"/>
  <c r="T162" i="46" s="1"/>
  <c r="CH162" i="46"/>
  <c r="S162" i="46" s="1"/>
  <c r="CG162" i="46"/>
  <c r="R162" i="46" s="1"/>
  <c r="CF162" i="46"/>
  <c r="Q162" i="46" s="1"/>
  <c r="CE162" i="46"/>
  <c r="CD162" i="46"/>
  <c r="O162" i="46" s="1"/>
  <c r="CC162" i="46"/>
  <c r="N162" i="46" s="1"/>
  <c r="CB162" i="46"/>
  <c r="M162" i="46" s="1"/>
  <c r="CA162" i="46"/>
  <c r="L162" i="46" s="1"/>
  <c r="BZ162" i="46"/>
  <c r="K162" i="46" s="1"/>
  <c r="BY162" i="46"/>
  <c r="J162" i="46" s="1"/>
  <c r="BX162" i="46"/>
  <c r="I162" i="46" s="1"/>
  <c r="BW162" i="46"/>
  <c r="H162" i="46" s="1"/>
  <c r="BV162" i="46"/>
  <c r="G162" i="46" s="1"/>
  <c r="BU162" i="46"/>
  <c r="F162" i="46" s="1"/>
  <c r="BT162" i="46"/>
  <c r="E162" i="46" s="1"/>
  <c r="BS162" i="46"/>
  <c r="BO162" i="46"/>
  <c r="BN162" i="46"/>
  <c r="B162" i="46"/>
  <c r="B162" i="44" s="1"/>
  <c r="A162" i="46"/>
  <c r="C162" i="46" s="1"/>
  <c r="C162" i="44" s="1"/>
  <c r="EF161" i="46"/>
  <c r="BQ161" i="46" s="1"/>
  <c r="EE161" i="46"/>
  <c r="BP161" i="46" s="1"/>
  <c r="ED161" i="46"/>
  <c r="BO161" i="46" s="1"/>
  <c r="EC161" i="46"/>
  <c r="EB161" i="46"/>
  <c r="EA161" i="46"/>
  <c r="BL161" i="46" s="1"/>
  <c r="DZ161" i="46"/>
  <c r="BK161" i="46" s="1"/>
  <c r="DY161" i="46"/>
  <c r="DX161" i="46"/>
  <c r="BI161" i="46" s="1"/>
  <c r="DW161" i="46"/>
  <c r="BH161" i="46" s="1"/>
  <c r="DV161" i="46"/>
  <c r="BG161" i="46" s="1"/>
  <c r="DU161" i="46"/>
  <c r="DT161" i="46"/>
  <c r="DS161" i="46"/>
  <c r="BD161" i="46" s="1"/>
  <c r="DR161" i="46"/>
  <c r="DQ161" i="46"/>
  <c r="BB161" i="46" s="1"/>
  <c r="DP161" i="46"/>
  <c r="BA161" i="46" s="1"/>
  <c r="DO161" i="46"/>
  <c r="AZ161" i="46" s="1"/>
  <c r="DN161" i="46"/>
  <c r="AY161" i="46" s="1"/>
  <c r="DM161" i="46"/>
  <c r="AX161" i="46" s="1"/>
  <c r="DL161" i="46"/>
  <c r="DK161" i="46"/>
  <c r="DJ161" i="46"/>
  <c r="AU161" i="46" s="1"/>
  <c r="DI161" i="46"/>
  <c r="AT161" i="46" s="1"/>
  <c r="DH161" i="46"/>
  <c r="AS161" i="46" s="1"/>
  <c r="DG161" i="46"/>
  <c r="AR161" i="46" s="1"/>
  <c r="DF161" i="46"/>
  <c r="DE161" i="46"/>
  <c r="DD161" i="46"/>
  <c r="AO161" i="46" s="1"/>
  <c r="DC161" i="46"/>
  <c r="AN161" i="46" s="1"/>
  <c r="DB161" i="46"/>
  <c r="DA161" i="46"/>
  <c r="AL161" i="46" s="1"/>
  <c r="CZ161" i="46"/>
  <c r="AK161" i="46" s="1"/>
  <c r="CY161" i="46"/>
  <c r="AJ161" i="46" s="1"/>
  <c r="CX161" i="46"/>
  <c r="AI161" i="46" s="1"/>
  <c r="CW161" i="46"/>
  <c r="AH161" i="46" s="1"/>
  <c r="CV161" i="46"/>
  <c r="AG161" i="46" s="1"/>
  <c r="CU161" i="46"/>
  <c r="AF161" i="46" s="1"/>
  <c r="CT161" i="46"/>
  <c r="AE161" i="46" s="1"/>
  <c r="CS161" i="46"/>
  <c r="AD161" i="46" s="1"/>
  <c r="CR161" i="46"/>
  <c r="AC161" i="46" s="1"/>
  <c r="CQ161" i="46"/>
  <c r="AB161" i="46" s="1"/>
  <c r="CP161" i="46"/>
  <c r="AA161" i="46" s="1"/>
  <c r="CO161" i="46"/>
  <c r="CN161" i="46"/>
  <c r="CM161" i="46"/>
  <c r="X161" i="46" s="1"/>
  <c r="CL161" i="46"/>
  <c r="CK161" i="46"/>
  <c r="V161" i="46" s="1"/>
  <c r="CJ161" i="46"/>
  <c r="U161" i="46" s="1"/>
  <c r="CI161" i="46"/>
  <c r="T161" i="46" s="1"/>
  <c r="CH161" i="46"/>
  <c r="S161" i="46" s="1"/>
  <c r="CG161" i="46"/>
  <c r="R161" i="46" s="1"/>
  <c r="CF161" i="46"/>
  <c r="CE161" i="46"/>
  <c r="P161" i="46" s="1"/>
  <c r="CD161" i="46"/>
  <c r="O161" i="46" s="1"/>
  <c r="CC161" i="46"/>
  <c r="N161" i="46" s="1"/>
  <c r="CB161" i="46"/>
  <c r="CA161" i="46"/>
  <c r="L161" i="46" s="1"/>
  <c r="BZ161" i="46"/>
  <c r="K161" i="46" s="1"/>
  <c r="BY161" i="46"/>
  <c r="J161" i="46" s="1"/>
  <c r="BX161" i="46"/>
  <c r="BW161" i="46"/>
  <c r="H161" i="46" s="1"/>
  <c r="BV161" i="46"/>
  <c r="G161" i="46" s="1"/>
  <c r="BU161" i="46"/>
  <c r="F161" i="46" s="1"/>
  <c r="BT161" i="46"/>
  <c r="BS161" i="46"/>
  <c r="D161" i="46" s="1"/>
  <c r="B161" i="46"/>
  <c r="B161" i="44" s="1"/>
  <c r="A161" i="46"/>
  <c r="A161" i="44" s="1"/>
  <c r="EF160" i="46"/>
  <c r="BQ160" i="46" s="1"/>
  <c r="EE160" i="46"/>
  <c r="ED160" i="46"/>
  <c r="BO160" i="44" s="1"/>
  <c r="EC160" i="46"/>
  <c r="BN160" i="44" s="1"/>
  <c r="EB160" i="46"/>
  <c r="BM160" i="46" s="1"/>
  <c r="EA160" i="46"/>
  <c r="BL160" i="46" s="1"/>
  <c r="DZ160" i="46"/>
  <c r="BK160" i="46" s="1"/>
  <c r="DY160" i="46"/>
  <c r="BJ160" i="46" s="1"/>
  <c r="DX160" i="46"/>
  <c r="BI160" i="46" s="1"/>
  <c r="DW160" i="46"/>
  <c r="DV160" i="46"/>
  <c r="DU160" i="46"/>
  <c r="BF160" i="46" s="1"/>
  <c r="DT160" i="46"/>
  <c r="BE160" i="46" s="1"/>
  <c r="DS160" i="46"/>
  <c r="BD160" i="46" s="1"/>
  <c r="DR160" i="46"/>
  <c r="DQ160" i="46"/>
  <c r="BB160" i="46" s="1"/>
  <c r="DP160" i="46"/>
  <c r="BA160" i="46" s="1"/>
  <c r="DO160" i="46"/>
  <c r="DN160" i="46"/>
  <c r="DM160" i="46"/>
  <c r="AX160" i="46" s="1"/>
  <c r="DL160" i="46"/>
  <c r="AW160" i="46" s="1"/>
  <c r="DK160" i="46"/>
  <c r="AV160" i="46" s="1"/>
  <c r="DJ160" i="46"/>
  <c r="AU160" i="46" s="1"/>
  <c r="DI160" i="46"/>
  <c r="AT160" i="46" s="1"/>
  <c r="DH160" i="46"/>
  <c r="AS160" i="46" s="1"/>
  <c r="DG160" i="46"/>
  <c r="DF160" i="46"/>
  <c r="AQ160" i="46" s="1"/>
  <c r="DE160" i="46"/>
  <c r="AP160" i="46" s="1"/>
  <c r="DD160" i="46"/>
  <c r="AO160" i="46" s="1"/>
  <c r="DC160" i="46"/>
  <c r="AN160" i="46" s="1"/>
  <c r="DB160" i="46"/>
  <c r="AM160" i="46" s="1"/>
  <c r="DA160" i="46"/>
  <c r="CZ160" i="46"/>
  <c r="AK160" i="46" s="1"/>
  <c r="CY160" i="46"/>
  <c r="CX160" i="46"/>
  <c r="CW160" i="46"/>
  <c r="CV160" i="46"/>
  <c r="AG160" i="46" s="1"/>
  <c r="CU160" i="46"/>
  <c r="AF160" i="46" s="1"/>
  <c r="CT160" i="46"/>
  <c r="AE160" i="46" s="1"/>
  <c r="CS160" i="46"/>
  <c r="AD160" i="46" s="1"/>
  <c r="CR160" i="46"/>
  <c r="AC160" i="46" s="1"/>
  <c r="CQ160" i="46"/>
  <c r="CP160" i="46"/>
  <c r="AA160" i="46" s="1"/>
  <c r="CO160" i="46"/>
  <c r="Z160" i="46" s="1"/>
  <c r="CN160" i="46"/>
  <c r="Y160" i="46" s="1"/>
  <c r="CM160" i="46"/>
  <c r="X160" i="46" s="1"/>
  <c r="CL160" i="46"/>
  <c r="W160" i="46" s="1"/>
  <c r="CK160" i="46"/>
  <c r="V160" i="46" s="1"/>
  <c r="CJ160" i="46"/>
  <c r="U160" i="46" s="1"/>
  <c r="CI160" i="46"/>
  <c r="CH160" i="46"/>
  <c r="CG160" i="46"/>
  <c r="R160" i="46" s="1"/>
  <c r="CF160" i="46"/>
  <c r="Q160" i="46" s="1"/>
  <c r="CE160" i="46"/>
  <c r="P160" i="46" s="1"/>
  <c r="CD160" i="46"/>
  <c r="O160" i="46" s="1"/>
  <c r="CC160" i="46"/>
  <c r="CB160" i="46"/>
  <c r="M160" i="46" s="1"/>
  <c r="CA160" i="46"/>
  <c r="BZ160" i="46"/>
  <c r="K160" i="46" s="1"/>
  <c r="BY160" i="46"/>
  <c r="J160" i="46" s="1"/>
  <c r="BX160" i="46"/>
  <c r="I160" i="46" s="1"/>
  <c r="BW160" i="46"/>
  <c r="H160" i="46" s="1"/>
  <c r="BV160" i="46"/>
  <c r="G160" i="46" s="1"/>
  <c r="BU160" i="46"/>
  <c r="F160" i="46" s="1"/>
  <c r="BT160" i="46"/>
  <c r="E160" i="46" s="1"/>
  <c r="BS160" i="46"/>
  <c r="BO160" i="46"/>
  <c r="BN160" i="46"/>
  <c r="B160" i="46"/>
  <c r="B160" i="44" s="1"/>
  <c r="A160" i="46"/>
  <c r="A160" i="44" s="1"/>
  <c r="EF159" i="46"/>
  <c r="BQ159" i="46" s="1"/>
  <c r="EE159" i="46"/>
  <c r="ED159" i="46"/>
  <c r="EC159" i="46"/>
  <c r="BN159" i="46" s="1"/>
  <c r="EB159" i="46"/>
  <c r="BM159" i="46" s="1"/>
  <c r="EA159" i="46"/>
  <c r="DZ159" i="46"/>
  <c r="DY159" i="46"/>
  <c r="BJ159" i="46" s="1"/>
  <c r="DX159" i="46"/>
  <c r="BI159" i="46" s="1"/>
  <c r="DW159" i="46"/>
  <c r="BH159" i="46" s="1"/>
  <c r="DV159" i="46"/>
  <c r="DU159" i="46"/>
  <c r="BF159" i="46" s="1"/>
  <c r="DT159" i="46"/>
  <c r="BE159" i="46" s="1"/>
  <c r="DS159" i="46"/>
  <c r="BD159" i="46" s="1"/>
  <c r="DR159" i="46"/>
  <c r="DQ159" i="46"/>
  <c r="BB159" i="46" s="1"/>
  <c r="DP159" i="46"/>
  <c r="DO159" i="46"/>
  <c r="DN159" i="46"/>
  <c r="AY159" i="46" s="1"/>
  <c r="DM159" i="46"/>
  <c r="DL159" i="46"/>
  <c r="DK159" i="46"/>
  <c r="AV159" i="46" s="1"/>
  <c r="DJ159" i="46"/>
  <c r="DI159" i="46"/>
  <c r="AT159" i="46" s="1"/>
  <c r="DH159" i="46"/>
  <c r="AS159" i="46" s="1"/>
  <c r="DG159" i="46"/>
  <c r="AR159" i="46" s="1"/>
  <c r="DF159" i="46"/>
  <c r="AQ159" i="46" s="1"/>
  <c r="DE159" i="46"/>
  <c r="AP159" i="46" s="1"/>
  <c r="DD159" i="46"/>
  <c r="AO159" i="46" s="1"/>
  <c r="DC159" i="46"/>
  <c r="DB159" i="46"/>
  <c r="DA159" i="46"/>
  <c r="AL159" i="46" s="1"/>
  <c r="CZ159" i="46"/>
  <c r="AK159" i="46" s="1"/>
  <c r="CY159" i="46"/>
  <c r="AJ159" i="46" s="1"/>
  <c r="CX159" i="46"/>
  <c r="AI159" i="46" s="1"/>
  <c r="CW159" i="46"/>
  <c r="CV159" i="46"/>
  <c r="AG159" i="46" s="1"/>
  <c r="CU159" i="46"/>
  <c r="AF159" i="46" s="1"/>
  <c r="CT159" i="46"/>
  <c r="CS159" i="46"/>
  <c r="AD159" i="46" s="1"/>
  <c r="CR159" i="46"/>
  <c r="AC159" i="46" s="1"/>
  <c r="CQ159" i="46"/>
  <c r="CP159" i="46"/>
  <c r="AA159" i="46" s="1"/>
  <c r="CO159" i="46"/>
  <c r="Z159" i="46" s="1"/>
  <c r="CN159" i="46"/>
  <c r="CM159" i="46"/>
  <c r="X159" i="46" s="1"/>
  <c r="CL159" i="46"/>
  <c r="CK159" i="46"/>
  <c r="V159" i="46" s="1"/>
  <c r="CJ159" i="46"/>
  <c r="U159" i="46" s="1"/>
  <c r="CI159" i="46"/>
  <c r="T159" i="46" s="1"/>
  <c r="CH159" i="46"/>
  <c r="CG159" i="46"/>
  <c r="CF159" i="46"/>
  <c r="CE159" i="46"/>
  <c r="CD159" i="46"/>
  <c r="CC159" i="46"/>
  <c r="N159" i="46" s="1"/>
  <c r="CB159" i="46"/>
  <c r="M159" i="46" s="1"/>
  <c r="CA159" i="46"/>
  <c r="L159" i="46" s="1"/>
  <c r="BZ159" i="46"/>
  <c r="BY159" i="46"/>
  <c r="J159" i="46" s="1"/>
  <c r="BX159" i="46"/>
  <c r="I159" i="46" s="1"/>
  <c r="BW159" i="46"/>
  <c r="H159" i="46" s="1"/>
  <c r="BV159" i="46"/>
  <c r="BU159" i="46"/>
  <c r="F159" i="46" s="1"/>
  <c r="BT159" i="46"/>
  <c r="E159" i="46" s="1"/>
  <c r="BS159" i="46"/>
  <c r="B159" i="46"/>
  <c r="B159" i="44" s="1"/>
  <c r="A159" i="46"/>
  <c r="C159" i="46" s="1"/>
  <c r="C159" i="44" s="1"/>
  <c r="EF158" i="46"/>
  <c r="EE158" i="46"/>
  <c r="ED158" i="46"/>
  <c r="BO158" i="44" s="1"/>
  <c r="EC158" i="46"/>
  <c r="BN158" i="44" s="1"/>
  <c r="EB158" i="46"/>
  <c r="BM158" i="46" s="1"/>
  <c r="EA158" i="46"/>
  <c r="BL158" i="46" s="1"/>
  <c r="DZ158" i="46"/>
  <c r="BK158" i="46" s="1"/>
  <c r="DY158" i="46"/>
  <c r="BJ158" i="46" s="1"/>
  <c r="DX158" i="46"/>
  <c r="BI158" i="46" s="1"/>
  <c r="DW158" i="46"/>
  <c r="BH158" i="46" s="1"/>
  <c r="DV158" i="46"/>
  <c r="DU158" i="46"/>
  <c r="BF158" i="46" s="1"/>
  <c r="DT158" i="46"/>
  <c r="BE158" i="44" s="1"/>
  <c r="DS158" i="46"/>
  <c r="DR158" i="46"/>
  <c r="BC158" i="46" s="1"/>
  <c r="DQ158" i="46"/>
  <c r="BB158" i="46" s="1"/>
  <c r="DP158" i="46"/>
  <c r="BA158" i="46" s="1"/>
  <c r="DO158" i="46"/>
  <c r="AZ158" i="46" s="1"/>
  <c r="DN158" i="46"/>
  <c r="DM158" i="46"/>
  <c r="AX158" i="46" s="1"/>
  <c r="DL158" i="46"/>
  <c r="AW158" i="46" s="1"/>
  <c r="DK158" i="46"/>
  <c r="AV158" i="46" s="1"/>
  <c r="DJ158" i="46"/>
  <c r="DI158" i="46"/>
  <c r="AT158" i="46" s="1"/>
  <c r="DH158" i="46"/>
  <c r="DG158" i="46"/>
  <c r="AR158" i="46" s="1"/>
  <c r="DF158" i="46"/>
  <c r="DE158" i="46"/>
  <c r="AP158" i="46" s="1"/>
  <c r="DD158" i="46"/>
  <c r="AO158" i="46" s="1"/>
  <c r="DC158" i="46"/>
  <c r="AN158" i="46" s="1"/>
  <c r="DB158" i="46"/>
  <c r="DA158" i="46"/>
  <c r="AL158" i="46" s="1"/>
  <c r="CZ158" i="46"/>
  <c r="CY158" i="46"/>
  <c r="CX158" i="46"/>
  <c r="CW158" i="46"/>
  <c r="AH158" i="46" s="1"/>
  <c r="CV158" i="46"/>
  <c r="AG158" i="46" s="1"/>
  <c r="CU158" i="46"/>
  <c r="CT158" i="46"/>
  <c r="CS158" i="46"/>
  <c r="AD158" i="46" s="1"/>
  <c r="CR158" i="46"/>
  <c r="AC158" i="46" s="1"/>
  <c r="CQ158" i="46"/>
  <c r="CP158" i="46"/>
  <c r="CO158" i="46"/>
  <c r="Z158" i="46" s="1"/>
  <c r="CN158" i="46"/>
  <c r="Y158" i="46" s="1"/>
  <c r="CM158" i="46"/>
  <c r="X158" i="46" s="1"/>
  <c r="CL158" i="46"/>
  <c r="CK158" i="46"/>
  <c r="V158" i="46" s="1"/>
  <c r="CJ158" i="46"/>
  <c r="U158" i="46" s="1"/>
  <c r="CI158" i="46"/>
  <c r="T158" i="46" s="1"/>
  <c r="CH158" i="46"/>
  <c r="CG158" i="46"/>
  <c r="R158" i="46" s="1"/>
  <c r="CF158" i="46"/>
  <c r="Q158" i="46" s="1"/>
  <c r="CE158" i="46"/>
  <c r="CD158" i="46"/>
  <c r="O158" i="46" s="1"/>
  <c r="CC158" i="46"/>
  <c r="N158" i="46" s="1"/>
  <c r="CB158" i="46"/>
  <c r="M158" i="46" s="1"/>
  <c r="CA158" i="46"/>
  <c r="L158" i="46" s="1"/>
  <c r="BZ158" i="46"/>
  <c r="BY158" i="46"/>
  <c r="J158" i="46" s="1"/>
  <c r="BX158" i="46"/>
  <c r="I158" i="46" s="1"/>
  <c r="BW158" i="46"/>
  <c r="H158" i="46" s="1"/>
  <c r="BV158" i="46"/>
  <c r="BU158" i="46"/>
  <c r="F158" i="46" s="1"/>
  <c r="BT158" i="46"/>
  <c r="BS158" i="46"/>
  <c r="BO158" i="46"/>
  <c r="BN158" i="46"/>
  <c r="BE158" i="46"/>
  <c r="B158" i="46"/>
  <c r="B158" i="44" s="1"/>
  <c r="A158" i="46"/>
  <c r="A158" i="44" s="1"/>
  <c r="EF157" i="46"/>
  <c r="BQ157" i="46" s="1"/>
  <c r="EE157" i="46"/>
  <c r="BP157" i="46" s="1"/>
  <c r="ED157" i="46"/>
  <c r="EC157" i="46"/>
  <c r="BN157" i="46" s="1"/>
  <c r="EB157" i="46"/>
  <c r="BM157" i="46" s="1"/>
  <c r="EA157" i="46"/>
  <c r="BL157" i="46" s="1"/>
  <c r="DZ157" i="46"/>
  <c r="BK157" i="46" s="1"/>
  <c r="DY157" i="46"/>
  <c r="DX157" i="46"/>
  <c r="BI157" i="46" s="1"/>
  <c r="DW157" i="46"/>
  <c r="DV157" i="46"/>
  <c r="BG157" i="46" s="1"/>
  <c r="DU157" i="46"/>
  <c r="BF157" i="46" s="1"/>
  <c r="DT157" i="46"/>
  <c r="BE157" i="46" s="1"/>
  <c r="DS157" i="46"/>
  <c r="BD157" i="46" s="1"/>
  <c r="DR157" i="46"/>
  <c r="BC157" i="46" s="1"/>
  <c r="DQ157" i="46"/>
  <c r="DP157" i="46"/>
  <c r="DO157" i="46"/>
  <c r="DN157" i="46"/>
  <c r="AY157" i="46" s="1"/>
  <c r="DM157" i="46"/>
  <c r="AX157" i="46" s="1"/>
  <c r="DL157" i="46"/>
  <c r="AW157" i="46" s="1"/>
  <c r="DK157" i="46"/>
  <c r="AV157" i="46" s="1"/>
  <c r="DJ157" i="46"/>
  <c r="DI157" i="46"/>
  <c r="DH157" i="46"/>
  <c r="AS157" i="46" s="1"/>
  <c r="DG157" i="46"/>
  <c r="AR157" i="46" s="1"/>
  <c r="DF157" i="46"/>
  <c r="AQ157" i="46" s="1"/>
  <c r="DE157" i="46"/>
  <c r="AP157" i="46" s="1"/>
  <c r="DD157" i="46"/>
  <c r="AO157" i="46" s="1"/>
  <c r="DC157" i="46"/>
  <c r="AN157" i="46" s="1"/>
  <c r="DB157" i="46"/>
  <c r="DA157" i="46"/>
  <c r="CZ157" i="46"/>
  <c r="AK157" i="46" s="1"/>
  <c r="CY157" i="46"/>
  <c r="CX157" i="46"/>
  <c r="CW157" i="46"/>
  <c r="AH157" i="46" s="1"/>
  <c r="CV157" i="46"/>
  <c r="AG157" i="46" s="1"/>
  <c r="CU157" i="46"/>
  <c r="CT157" i="46"/>
  <c r="AE157" i="46" s="1"/>
  <c r="CS157" i="46"/>
  <c r="CR157" i="46"/>
  <c r="AC157" i="46" s="1"/>
  <c r="CQ157" i="46"/>
  <c r="AB157" i="46" s="1"/>
  <c r="CP157" i="46"/>
  <c r="AA157" i="46" s="1"/>
  <c r="CO157" i="46"/>
  <c r="Z157" i="46" s="1"/>
  <c r="CN157" i="46"/>
  <c r="Y157" i="46" s="1"/>
  <c r="CM157" i="46"/>
  <c r="X157" i="46" s="1"/>
  <c r="CL157" i="46"/>
  <c r="CK157" i="46"/>
  <c r="CJ157" i="46"/>
  <c r="CI157" i="46"/>
  <c r="CH157" i="46"/>
  <c r="S157" i="46" s="1"/>
  <c r="CG157" i="46"/>
  <c r="R157" i="46" s="1"/>
  <c r="CF157" i="46"/>
  <c r="Q157" i="46" s="1"/>
  <c r="CE157" i="46"/>
  <c r="P157" i="46" s="1"/>
  <c r="CD157" i="46"/>
  <c r="O157" i="46" s="1"/>
  <c r="CC157" i="46"/>
  <c r="CB157" i="46"/>
  <c r="M157" i="46" s="1"/>
  <c r="CA157" i="46"/>
  <c r="L157" i="46" s="1"/>
  <c r="BZ157" i="46"/>
  <c r="K157" i="46" s="1"/>
  <c r="BY157" i="46"/>
  <c r="J157" i="46" s="1"/>
  <c r="BX157" i="46"/>
  <c r="I157" i="46" s="1"/>
  <c r="BW157" i="46"/>
  <c r="H157" i="46" s="1"/>
  <c r="BV157" i="46"/>
  <c r="G157" i="46" s="1"/>
  <c r="BU157" i="46"/>
  <c r="BT157" i="46"/>
  <c r="E157" i="46" s="1"/>
  <c r="BS157" i="46"/>
  <c r="B157" i="46"/>
  <c r="B157" i="44" s="1"/>
  <c r="A157" i="46"/>
  <c r="A157" i="44" s="1"/>
  <c r="EF156" i="46"/>
  <c r="BQ156" i="46" s="1"/>
  <c r="EE156" i="46"/>
  <c r="ED156" i="46"/>
  <c r="BO156" i="44" s="1"/>
  <c r="EC156" i="46"/>
  <c r="BN156" i="46" s="1"/>
  <c r="EB156" i="46"/>
  <c r="BM156" i="46" s="1"/>
  <c r="EA156" i="46"/>
  <c r="BL156" i="46" s="1"/>
  <c r="DZ156" i="46"/>
  <c r="DY156" i="46"/>
  <c r="DX156" i="46"/>
  <c r="BI156" i="46" s="1"/>
  <c r="DW156" i="46"/>
  <c r="BH156" i="46" s="1"/>
  <c r="DV156" i="46"/>
  <c r="DU156" i="46"/>
  <c r="DT156" i="46"/>
  <c r="BE156" i="46" s="1"/>
  <c r="DS156" i="46"/>
  <c r="BD156" i="46" s="1"/>
  <c r="DR156" i="46"/>
  <c r="BC156" i="46" s="1"/>
  <c r="DQ156" i="46"/>
  <c r="DP156" i="46"/>
  <c r="BA156" i="46" s="1"/>
  <c r="DO156" i="46"/>
  <c r="AZ156" i="46" s="1"/>
  <c r="DN156" i="46"/>
  <c r="DM156" i="46"/>
  <c r="DL156" i="46"/>
  <c r="AW156" i="46" s="1"/>
  <c r="DK156" i="46"/>
  <c r="AV156" i="46" s="1"/>
  <c r="DJ156" i="46"/>
  <c r="AU156" i="46" s="1"/>
  <c r="DI156" i="46"/>
  <c r="DH156" i="46"/>
  <c r="AS156" i="46" s="1"/>
  <c r="DG156" i="46"/>
  <c r="AR156" i="46" s="1"/>
  <c r="DF156" i="46"/>
  <c r="AQ156" i="46" s="1"/>
  <c r="DE156" i="46"/>
  <c r="DD156" i="46"/>
  <c r="AO156" i="46" s="1"/>
  <c r="DC156" i="46"/>
  <c r="DB156" i="46"/>
  <c r="AM156" i="46" s="1"/>
  <c r="DA156" i="46"/>
  <c r="CZ156" i="46"/>
  <c r="AK156" i="46" s="1"/>
  <c r="CY156" i="46"/>
  <c r="AJ156" i="46" s="1"/>
  <c r="CX156" i="46"/>
  <c r="CW156" i="46"/>
  <c r="CV156" i="46"/>
  <c r="AG156" i="46" s="1"/>
  <c r="CU156" i="46"/>
  <c r="CT156" i="46"/>
  <c r="AE156" i="46" s="1"/>
  <c r="CS156" i="46"/>
  <c r="CR156" i="46"/>
  <c r="AC156" i="46" s="1"/>
  <c r="CQ156" i="46"/>
  <c r="AB156" i="46" s="1"/>
  <c r="CP156" i="46"/>
  <c r="AA156" i="46" s="1"/>
  <c r="CO156" i="46"/>
  <c r="CN156" i="46"/>
  <c r="Y156" i="46" s="1"/>
  <c r="CM156" i="46"/>
  <c r="CL156" i="46"/>
  <c r="CK156" i="46"/>
  <c r="CJ156" i="46"/>
  <c r="U156" i="46" s="1"/>
  <c r="CI156" i="46"/>
  <c r="T156" i="46" s="1"/>
  <c r="CH156" i="46"/>
  <c r="CG156" i="46"/>
  <c r="CF156" i="46"/>
  <c r="Q156" i="46" s="1"/>
  <c r="CE156" i="46"/>
  <c r="P156" i="46" s="1"/>
  <c r="CD156" i="46"/>
  <c r="O156" i="46" s="1"/>
  <c r="CC156" i="46"/>
  <c r="CB156" i="46"/>
  <c r="M156" i="46" s="1"/>
  <c r="CA156" i="46"/>
  <c r="BZ156" i="46"/>
  <c r="K156" i="46" s="1"/>
  <c r="BY156" i="46"/>
  <c r="BX156" i="46"/>
  <c r="I156" i="46" s="1"/>
  <c r="BW156" i="46"/>
  <c r="H156" i="46" s="1"/>
  <c r="BV156" i="46"/>
  <c r="BU156" i="46"/>
  <c r="BT156" i="46"/>
  <c r="E156" i="46" s="1"/>
  <c r="BS156" i="46"/>
  <c r="D156" i="46" s="1"/>
  <c r="B156" i="46"/>
  <c r="B156" i="44" s="1"/>
  <c r="A156" i="46"/>
  <c r="A156" i="44" s="1"/>
  <c r="EF155" i="46"/>
  <c r="BQ155" i="46" s="1"/>
  <c r="EE155" i="46"/>
  <c r="BP155" i="46" s="1"/>
  <c r="ED155" i="46"/>
  <c r="BO155" i="46" s="1"/>
  <c r="EC155" i="46"/>
  <c r="BN155" i="46" s="1"/>
  <c r="EB155" i="46"/>
  <c r="BM155" i="46" s="1"/>
  <c r="EA155" i="46"/>
  <c r="BL155" i="46" s="1"/>
  <c r="DZ155" i="46"/>
  <c r="BK155" i="46" s="1"/>
  <c r="DY155" i="46"/>
  <c r="BJ155" i="46" s="1"/>
  <c r="DX155" i="46"/>
  <c r="BI155" i="46" s="1"/>
  <c r="DW155" i="46"/>
  <c r="BH155" i="46" s="1"/>
  <c r="DV155" i="46"/>
  <c r="BG155" i="46" s="1"/>
  <c r="DU155" i="46"/>
  <c r="BF155" i="46" s="1"/>
  <c r="DT155" i="46"/>
  <c r="BE155" i="46" s="1"/>
  <c r="DS155" i="46"/>
  <c r="BD155" i="46" s="1"/>
  <c r="DR155" i="46"/>
  <c r="BC155" i="46" s="1"/>
  <c r="DQ155" i="46"/>
  <c r="BB155" i="46" s="1"/>
  <c r="DP155" i="46"/>
  <c r="BA155" i="46" s="1"/>
  <c r="DO155" i="46"/>
  <c r="AZ155" i="46" s="1"/>
  <c r="DN155" i="46"/>
  <c r="DM155" i="46"/>
  <c r="AX155" i="46" s="1"/>
  <c r="DL155" i="46"/>
  <c r="DK155" i="46"/>
  <c r="AV155" i="46" s="1"/>
  <c r="DJ155" i="46"/>
  <c r="AU155" i="46" s="1"/>
  <c r="DI155" i="46"/>
  <c r="AT155" i="46" s="1"/>
  <c r="DH155" i="46"/>
  <c r="DG155" i="46"/>
  <c r="AR155" i="46" s="1"/>
  <c r="DF155" i="46"/>
  <c r="AQ155" i="46" s="1"/>
  <c r="DE155" i="46"/>
  <c r="AP155" i="46" s="1"/>
  <c r="DD155" i="46"/>
  <c r="AO155" i="46" s="1"/>
  <c r="DC155" i="46"/>
  <c r="AN155" i="46" s="1"/>
  <c r="DB155" i="46"/>
  <c r="AM155" i="46" s="1"/>
  <c r="DA155" i="46"/>
  <c r="AL155" i="46" s="1"/>
  <c r="CZ155" i="46"/>
  <c r="AK155" i="46" s="1"/>
  <c r="CY155" i="46"/>
  <c r="AJ155" i="46" s="1"/>
  <c r="CX155" i="46"/>
  <c r="AI155" i="46" s="1"/>
  <c r="CW155" i="46"/>
  <c r="AH155" i="46" s="1"/>
  <c r="CV155" i="46"/>
  <c r="AG155" i="46" s="1"/>
  <c r="CU155" i="46"/>
  <c r="CT155" i="46"/>
  <c r="AE155" i="46" s="1"/>
  <c r="CS155" i="46"/>
  <c r="AD155" i="46" s="1"/>
  <c r="CR155" i="46"/>
  <c r="AC155" i="46" s="1"/>
  <c r="CQ155" i="46"/>
  <c r="AB155" i="46" s="1"/>
  <c r="CP155" i="46"/>
  <c r="AA155" i="46" s="1"/>
  <c r="CO155" i="46"/>
  <c r="Z155" i="46" s="1"/>
  <c r="CN155" i="46"/>
  <c r="Y155" i="46" s="1"/>
  <c r="CM155" i="46"/>
  <c r="X155" i="46" s="1"/>
  <c r="CL155" i="46"/>
  <c r="W155" i="46" s="1"/>
  <c r="CK155" i="46"/>
  <c r="V155" i="46" s="1"/>
  <c r="CJ155" i="46"/>
  <c r="CI155" i="46"/>
  <c r="T155" i="46" s="1"/>
  <c r="CH155" i="46"/>
  <c r="CG155" i="46"/>
  <c r="R155" i="46" s="1"/>
  <c r="CF155" i="46"/>
  <c r="Q155" i="46" s="1"/>
  <c r="CE155" i="46"/>
  <c r="P155" i="46" s="1"/>
  <c r="CD155" i="46"/>
  <c r="O155" i="46" s="1"/>
  <c r="CC155" i="46"/>
  <c r="N155" i="46" s="1"/>
  <c r="CB155" i="46"/>
  <c r="M155" i="46" s="1"/>
  <c r="CA155" i="46"/>
  <c r="L155" i="46" s="1"/>
  <c r="BZ155" i="46"/>
  <c r="K155" i="46" s="1"/>
  <c r="BY155" i="46"/>
  <c r="J155" i="46" s="1"/>
  <c r="BX155" i="46"/>
  <c r="I155" i="46" s="1"/>
  <c r="BW155" i="46"/>
  <c r="H155" i="46" s="1"/>
  <c r="BV155" i="46"/>
  <c r="G155" i="46" s="1"/>
  <c r="BU155" i="46"/>
  <c r="BT155" i="46"/>
  <c r="E155" i="46" s="1"/>
  <c r="BS155" i="46"/>
  <c r="D155" i="46" s="1"/>
  <c r="B155" i="46"/>
  <c r="B155" i="44" s="1"/>
  <c r="A155" i="46"/>
  <c r="A155" i="44" s="1"/>
  <c r="EF154" i="46"/>
  <c r="BQ154" i="46" s="1"/>
  <c r="EE154" i="46"/>
  <c r="BP154" i="46" s="1"/>
  <c r="ED154" i="46"/>
  <c r="BO154" i="44" s="1"/>
  <c r="EC154" i="46"/>
  <c r="BN154" i="46" s="1"/>
  <c r="EB154" i="46"/>
  <c r="BM154" i="46" s="1"/>
  <c r="EA154" i="46"/>
  <c r="BL154" i="46" s="1"/>
  <c r="DZ154" i="46"/>
  <c r="BK154" i="46" s="1"/>
  <c r="DY154" i="46"/>
  <c r="BJ154" i="46" s="1"/>
  <c r="DX154" i="46"/>
  <c r="DW154" i="46"/>
  <c r="BH154" i="46" s="1"/>
  <c r="DV154" i="46"/>
  <c r="DU154" i="46"/>
  <c r="BF154" i="46" s="1"/>
  <c r="DT154" i="46"/>
  <c r="DS154" i="46"/>
  <c r="BD154" i="46" s="1"/>
  <c r="DR154" i="46"/>
  <c r="DQ154" i="46"/>
  <c r="BB154" i="46" s="1"/>
  <c r="DP154" i="46"/>
  <c r="BA154" i="46" s="1"/>
  <c r="DO154" i="46"/>
  <c r="DN154" i="46"/>
  <c r="DM154" i="46"/>
  <c r="AX154" i="46" s="1"/>
  <c r="DL154" i="46"/>
  <c r="AW154" i="46" s="1"/>
  <c r="DK154" i="46"/>
  <c r="AV154" i="46" s="1"/>
  <c r="DJ154" i="46"/>
  <c r="DI154" i="46"/>
  <c r="AT154" i="46" s="1"/>
  <c r="DH154" i="46"/>
  <c r="AS154" i="46" s="1"/>
  <c r="DG154" i="46"/>
  <c r="AR154" i="46" s="1"/>
  <c r="DF154" i="46"/>
  <c r="DE154" i="46"/>
  <c r="AP154" i="46" s="1"/>
  <c r="DD154" i="46"/>
  <c r="DC154" i="46"/>
  <c r="AN154" i="46" s="1"/>
  <c r="DB154" i="46"/>
  <c r="AM154" i="46" s="1"/>
  <c r="DA154" i="46"/>
  <c r="AL154" i="46" s="1"/>
  <c r="CZ154" i="46"/>
  <c r="AK154" i="46" s="1"/>
  <c r="CY154" i="46"/>
  <c r="AJ154" i="46" s="1"/>
  <c r="CX154" i="46"/>
  <c r="CW154" i="46"/>
  <c r="CV154" i="46"/>
  <c r="AG154" i="46" s="1"/>
  <c r="CU154" i="46"/>
  <c r="AF154" i="46" s="1"/>
  <c r="CT154" i="46"/>
  <c r="AE154" i="46" s="1"/>
  <c r="CS154" i="46"/>
  <c r="AD154" i="46" s="1"/>
  <c r="CR154" i="46"/>
  <c r="CQ154" i="46"/>
  <c r="CP154" i="46"/>
  <c r="CO154" i="46"/>
  <c r="Z154" i="46" s="1"/>
  <c r="CN154" i="46"/>
  <c r="CM154" i="46"/>
  <c r="X154" i="46" s="1"/>
  <c r="CL154" i="46"/>
  <c r="W154" i="46" s="1"/>
  <c r="CK154" i="46"/>
  <c r="V154" i="46" s="1"/>
  <c r="CJ154" i="46"/>
  <c r="U154" i="46" s="1"/>
  <c r="CI154" i="46"/>
  <c r="CH154" i="46"/>
  <c r="CG154" i="46"/>
  <c r="R154" i="46" s="1"/>
  <c r="CF154" i="46"/>
  <c r="Q154" i="46" s="1"/>
  <c r="CE154" i="46"/>
  <c r="P154" i="46" s="1"/>
  <c r="CD154" i="46"/>
  <c r="CC154" i="46"/>
  <c r="N154" i="46" s="1"/>
  <c r="CB154" i="46"/>
  <c r="M154" i="46" s="1"/>
  <c r="CA154" i="46"/>
  <c r="L154" i="46" s="1"/>
  <c r="BZ154" i="46"/>
  <c r="BY154" i="46"/>
  <c r="J154" i="46" s="1"/>
  <c r="BX154" i="46"/>
  <c r="BW154" i="46"/>
  <c r="H154" i="46" s="1"/>
  <c r="BV154" i="46"/>
  <c r="G154" i="46" s="1"/>
  <c r="BU154" i="46"/>
  <c r="F154" i="46" s="1"/>
  <c r="BT154" i="46"/>
  <c r="BS154" i="46"/>
  <c r="D154" i="46" s="1"/>
  <c r="BO154" i="46"/>
  <c r="B154" i="46"/>
  <c r="B154" i="44" s="1"/>
  <c r="A154" i="46"/>
  <c r="A154" i="44" s="1"/>
  <c r="EF153" i="46"/>
  <c r="BQ153" i="46" s="1"/>
  <c r="EE153" i="46"/>
  <c r="ED153" i="46"/>
  <c r="BO153" i="46" s="1"/>
  <c r="EC153" i="46"/>
  <c r="BN153" i="46" s="1"/>
  <c r="EB153" i="46"/>
  <c r="BM153" i="46" s="1"/>
  <c r="EA153" i="46"/>
  <c r="DZ153" i="46"/>
  <c r="BK153" i="46" s="1"/>
  <c r="DY153" i="46"/>
  <c r="DX153" i="46"/>
  <c r="BI153" i="46" s="1"/>
  <c r="DW153" i="46"/>
  <c r="DV153" i="46"/>
  <c r="BG153" i="46" s="1"/>
  <c r="DU153" i="46"/>
  <c r="DT153" i="46"/>
  <c r="DS153" i="46"/>
  <c r="BD153" i="46" s="1"/>
  <c r="DR153" i="46"/>
  <c r="BC153" i="46" s="1"/>
  <c r="DQ153" i="46"/>
  <c r="BB153" i="46" s="1"/>
  <c r="DP153" i="46"/>
  <c r="BA153" i="46" s="1"/>
  <c r="DO153" i="46"/>
  <c r="DN153" i="46"/>
  <c r="AY153" i="46" s="1"/>
  <c r="DM153" i="46"/>
  <c r="AX153" i="46" s="1"/>
  <c r="DL153" i="46"/>
  <c r="AW153" i="46" s="1"/>
  <c r="DK153" i="46"/>
  <c r="AV153" i="46" s="1"/>
  <c r="DJ153" i="46"/>
  <c r="AU153" i="46" s="1"/>
  <c r="DI153" i="46"/>
  <c r="AT153" i="46" s="1"/>
  <c r="DH153" i="46"/>
  <c r="AS153" i="46" s="1"/>
  <c r="DG153" i="46"/>
  <c r="DF153" i="46"/>
  <c r="AQ153" i="46" s="1"/>
  <c r="DE153" i="46"/>
  <c r="AP153" i="46" s="1"/>
  <c r="DD153" i="46"/>
  <c r="DC153" i="46"/>
  <c r="DB153" i="46"/>
  <c r="DA153" i="46"/>
  <c r="CZ153" i="46"/>
  <c r="AK153" i="46" s="1"/>
  <c r="CY153" i="46"/>
  <c r="CX153" i="46"/>
  <c r="AI153" i="46" s="1"/>
  <c r="CW153" i="46"/>
  <c r="AH153" i="46" s="1"/>
  <c r="CV153" i="46"/>
  <c r="CU153" i="46"/>
  <c r="CT153" i="46"/>
  <c r="AE153" i="46" s="1"/>
  <c r="CS153" i="46"/>
  <c r="CR153" i="46"/>
  <c r="AC153" i="46" s="1"/>
  <c r="CQ153" i="46"/>
  <c r="CP153" i="46"/>
  <c r="AA153" i="46" s="1"/>
  <c r="CO153" i="46"/>
  <c r="Z153" i="46" s="1"/>
  <c r="CN153" i="46"/>
  <c r="Y153" i="46" s="1"/>
  <c r="CM153" i="46"/>
  <c r="CL153" i="46"/>
  <c r="W153" i="46" s="1"/>
  <c r="CK153" i="46"/>
  <c r="V153" i="46" s="1"/>
  <c r="CJ153" i="46"/>
  <c r="U153" i="46" s="1"/>
  <c r="CI153" i="46"/>
  <c r="CH153" i="46"/>
  <c r="S153" i="46" s="1"/>
  <c r="CG153" i="46"/>
  <c r="R153" i="46" s="1"/>
  <c r="CF153" i="46"/>
  <c r="Q153" i="46" s="1"/>
  <c r="CE153" i="46"/>
  <c r="CD153" i="46"/>
  <c r="O153" i="46" s="1"/>
  <c r="CC153" i="46"/>
  <c r="CB153" i="46"/>
  <c r="M153" i="46" s="1"/>
  <c r="CA153" i="46"/>
  <c r="BZ153" i="46"/>
  <c r="K153" i="46" s="1"/>
  <c r="BY153" i="46"/>
  <c r="J153" i="46" s="1"/>
  <c r="BX153" i="46"/>
  <c r="BW153" i="46"/>
  <c r="H153" i="46" s="1"/>
  <c r="BV153" i="46"/>
  <c r="G153" i="46" s="1"/>
  <c r="BU153" i="46"/>
  <c r="F153" i="46" s="1"/>
  <c r="BT153" i="46"/>
  <c r="E153" i="46" s="1"/>
  <c r="BS153" i="46"/>
  <c r="B153" i="46"/>
  <c r="B153" i="44" s="1"/>
  <c r="A153" i="46"/>
  <c r="C153" i="46" s="1"/>
  <c r="C153" i="44" s="1"/>
  <c r="EF152" i="46"/>
  <c r="EE152" i="46"/>
  <c r="ED152" i="46"/>
  <c r="BO152" i="44" s="1"/>
  <c r="EC152" i="46"/>
  <c r="BN152" i="44" s="1"/>
  <c r="EB152" i="46"/>
  <c r="BM152" i="44" s="1"/>
  <c r="EA152" i="46"/>
  <c r="DZ152" i="46"/>
  <c r="BK152" i="46" s="1"/>
  <c r="DY152" i="46"/>
  <c r="BJ152" i="46" s="1"/>
  <c r="DX152" i="46"/>
  <c r="BI152" i="46" s="1"/>
  <c r="DW152" i="46"/>
  <c r="DV152" i="46"/>
  <c r="BG152" i="46" s="1"/>
  <c r="DU152" i="46"/>
  <c r="BF152" i="46" s="1"/>
  <c r="DT152" i="46"/>
  <c r="BE152" i="46" s="1"/>
  <c r="DS152" i="46"/>
  <c r="BD152" i="46" s="1"/>
  <c r="DR152" i="46"/>
  <c r="BC152" i="46" s="1"/>
  <c r="DQ152" i="46"/>
  <c r="BB152" i="46" s="1"/>
  <c r="DP152" i="46"/>
  <c r="BA152" i="46" s="1"/>
  <c r="DO152" i="46"/>
  <c r="DN152" i="46"/>
  <c r="DM152" i="46"/>
  <c r="DL152" i="46"/>
  <c r="AW152" i="46" s="1"/>
  <c r="DK152" i="46"/>
  <c r="AV152" i="46" s="1"/>
  <c r="DJ152" i="46"/>
  <c r="AU152" i="46" s="1"/>
  <c r="DI152" i="46"/>
  <c r="AT152" i="46" s="1"/>
  <c r="DH152" i="46"/>
  <c r="AS152" i="46" s="1"/>
  <c r="DG152" i="46"/>
  <c r="DF152" i="46"/>
  <c r="AQ152" i="46" s="1"/>
  <c r="DE152" i="46"/>
  <c r="AP152" i="46" s="1"/>
  <c r="DD152" i="46"/>
  <c r="AO152" i="46" s="1"/>
  <c r="DC152" i="46"/>
  <c r="DB152" i="46"/>
  <c r="AM152" i="46" s="1"/>
  <c r="DA152" i="46"/>
  <c r="AL152" i="46" s="1"/>
  <c r="CZ152" i="46"/>
  <c r="CY152" i="46"/>
  <c r="CX152" i="46"/>
  <c r="AI152" i="46" s="1"/>
  <c r="CW152" i="46"/>
  <c r="AH152" i="46" s="1"/>
  <c r="CV152" i="46"/>
  <c r="AG152" i="46" s="1"/>
  <c r="CU152" i="46"/>
  <c r="AF152" i="46" s="1"/>
  <c r="CT152" i="46"/>
  <c r="AE152" i="46" s="1"/>
  <c r="CS152" i="46"/>
  <c r="AD152" i="46" s="1"/>
  <c r="CR152" i="46"/>
  <c r="AC152" i="46" s="1"/>
  <c r="CQ152" i="46"/>
  <c r="CP152" i="46"/>
  <c r="AA152" i="46" s="1"/>
  <c r="CO152" i="46"/>
  <c r="CN152" i="46"/>
  <c r="Y152" i="46" s="1"/>
  <c r="CM152" i="46"/>
  <c r="X152" i="46" s="1"/>
  <c r="CL152" i="46"/>
  <c r="W152" i="46" s="1"/>
  <c r="CK152" i="46"/>
  <c r="CJ152" i="46"/>
  <c r="U152" i="46" s="1"/>
  <c r="CI152" i="46"/>
  <c r="CH152" i="46"/>
  <c r="S152" i="46" s="1"/>
  <c r="CG152" i="46"/>
  <c r="R152" i="46" s="1"/>
  <c r="CF152" i="46"/>
  <c r="Q152" i="46" s="1"/>
  <c r="CE152" i="46"/>
  <c r="P152" i="46" s="1"/>
  <c r="CD152" i="46"/>
  <c r="O152" i="46" s="1"/>
  <c r="CC152" i="46"/>
  <c r="N152" i="46" s="1"/>
  <c r="CB152" i="46"/>
  <c r="CA152" i="46"/>
  <c r="BZ152" i="46"/>
  <c r="K152" i="46" s="1"/>
  <c r="BY152" i="46"/>
  <c r="J152" i="46" s="1"/>
  <c r="BX152" i="46"/>
  <c r="I152" i="46" s="1"/>
  <c r="BW152" i="46"/>
  <c r="BV152" i="46"/>
  <c r="G152" i="46" s="1"/>
  <c r="BU152" i="46"/>
  <c r="F152" i="46" s="1"/>
  <c r="BT152" i="46"/>
  <c r="E152" i="46" s="1"/>
  <c r="BS152" i="46"/>
  <c r="BO152" i="46"/>
  <c r="BN152" i="46"/>
  <c r="BM152" i="46"/>
  <c r="B152" i="46"/>
  <c r="B152" i="44" s="1"/>
  <c r="A152" i="46"/>
  <c r="C152" i="46" s="1"/>
  <c r="C152" i="44" s="1"/>
  <c r="EF151" i="46"/>
  <c r="EE151" i="46"/>
  <c r="BP151" i="46" s="1"/>
  <c r="ED151" i="46"/>
  <c r="EC151" i="46"/>
  <c r="BN151" i="46" s="1"/>
  <c r="EB151" i="46"/>
  <c r="BM151" i="46" s="1"/>
  <c r="EA151" i="46"/>
  <c r="BL151" i="46" s="1"/>
  <c r="DZ151" i="46"/>
  <c r="DY151" i="46"/>
  <c r="BJ151" i="46" s="1"/>
  <c r="DX151" i="46"/>
  <c r="BI151" i="46" s="1"/>
  <c r="DW151" i="46"/>
  <c r="DV151" i="46"/>
  <c r="BG151" i="46" s="1"/>
  <c r="DU151" i="46"/>
  <c r="BF151" i="46" s="1"/>
  <c r="DT151" i="46"/>
  <c r="DS151" i="46"/>
  <c r="BD151" i="46" s="1"/>
  <c r="DR151" i="46"/>
  <c r="DQ151" i="46"/>
  <c r="BB151" i="46" s="1"/>
  <c r="DP151" i="46"/>
  <c r="BA151" i="46" s="1"/>
  <c r="DO151" i="46"/>
  <c r="DN151" i="46"/>
  <c r="DM151" i="46"/>
  <c r="DL151" i="46"/>
  <c r="AW151" i="46" s="1"/>
  <c r="DK151" i="46"/>
  <c r="AV151" i="46" s="1"/>
  <c r="DJ151" i="46"/>
  <c r="DI151" i="46"/>
  <c r="AT151" i="46" s="1"/>
  <c r="DH151" i="46"/>
  <c r="AS151" i="46" s="1"/>
  <c r="DG151" i="46"/>
  <c r="AR151" i="46" s="1"/>
  <c r="DF151" i="46"/>
  <c r="DE151" i="46"/>
  <c r="AP151" i="46" s="1"/>
  <c r="DD151" i="46"/>
  <c r="AO151" i="46" s="1"/>
  <c r="DC151" i="46"/>
  <c r="AN151" i="46" s="1"/>
  <c r="DB151" i="46"/>
  <c r="DA151" i="46"/>
  <c r="AL151" i="46" s="1"/>
  <c r="CZ151" i="46"/>
  <c r="AK151" i="46" s="1"/>
  <c r="CY151" i="46"/>
  <c r="CX151" i="46"/>
  <c r="CW151" i="46"/>
  <c r="AH151" i="46" s="1"/>
  <c r="CV151" i="46"/>
  <c r="CU151" i="46"/>
  <c r="AF151" i="46" s="1"/>
  <c r="CT151" i="46"/>
  <c r="CS151" i="46"/>
  <c r="AD151" i="46" s="1"/>
  <c r="CR151" i="46"/>
  <c r="CQ151" i="46"/>
  <c r="CP151" i="46"/>
  <c r="CO151" i="46"/>
  <c r="Z151" i="46" s="1"/>
  <c r="CN151" i="46"/>
  <c r="Y151" i="46" s="1"/>
  <c r="CM151" i="46"/>
  <c r="X151" i="46" s="1"/>
  <c r="CL151" i="46"/>
  <c r="CK151" i="46"/>
  <c r="V151" i="46" s="1"/>
  <c r="CJ151" i="46"/>
  <c r="CI151" i="46"/>
  <c r="T151" i="46" s="1"/>
  <c r="CH151" i="46"/>
  <c r="S151" i="46" s="1"/>
  <c r="CG151" i="46"/>
  <c r="R151" i="46" s="1"/>
  <c r="CF151" i="46"/>
  <c r="Q151" i="46" s="1"/>
  <c r="CE151" i="46"/>
  <c r="P151" i="46" s="1"/>
  <c r="CD151" i="46"/>
  <c r="CC151" i="46"/>
  <c r="N151" i="46" s="1"/>
  <c r="CB151" i="46"/>
  <c r="M151" i="46" s="1"/>
  <c r="CA151" i="46"/>
  <c r="BZ151" i="46"/>
  <c r="K151" i="46" s="1"/>
  <c r="BY151" i="46"/>
  <c r="J151" i="46" s="1"/>
  <c r="BX151" i="46"/>
  <c r="BW151" i="46"/>
  <c r="H151" i="46" s="1"/>
  <c r="BV151" i="46"/>
  <c r="BU151" i="46"/>
  <c r="F151" i="46" s="1"/>
  <c r="BT151" i="46"/>
  <c r="E151" i="46" s="1"/>
  <c r="BS151" i="46"/>
  <c r="D151" i="46" s="1"/>
  <c r="B151" i="46"/>
  <c r="B151" i="44" s="1"/>
  <c r="A151" i="46"/>
  <c r="C151" i="46" s="1"/>
  <c r="C151" i="44" s="1"/>
  <c r="EF150" i="46"/>
  <c r="BQ150" i="46" s="1"/>
  <c r="EE150" i="46"/>
  <c r="BP150" i="46" s="1"/>
  <c r="ED150" i="46"/>
  <c r="BO150" i="44" s="1"/>
  <c r="EC150" i="46"/>
  <c r="BN150" i="46" s="1"/>
  <c r="EB150" i="46"/>
  <c r="BM150" i="46" s="1"/>
  <c r="EA150" i="46"/>
  <c r="BL150" i="46" s="1"/>
  <c r="DZ150" i="46"/>
  <c r="DY150" i="46"/>
  <c r="BJ150" i="46" s="1"/>
  <c r="DX150" i="46"/>
  <c r="DW150" i="46"/>
  <c r="BH150" i="46" s="1"/>
  <c r="DV150" i="46"/>
  <c r="DU150" i="46"/>
  <c r="BF150" i="46" s="1"/>
  <c r="DT150" i="46"/>
  <c r="BE150" i="46" s="1"/>
  <c r="DS150" i="46"/>
  <c r="BD150" i="46" s="1"/>
  <c r="DR150" i="46"/>
  <c r="BC150" i="46" s="1"/>
  <c r="DQ150" i="46"/>
  <c r="BB150" i="46" s="1"/>
  <c r="DP150" i="46"/>
  <c r="DO150" i="46"/>
  <c r="AZ150" i="46" s="1"/>
  <c r="DN150" i="46"/>
  <c r="DM150" i="46"/>
  <c r="AX150" i="46" s="1"/>
  <c r="DL150" i="46"/>
  <c r="DK150" i="46"/>
  <c r="DJ150" i="46"/>
  <c r="AU150" i="46" s="1"/>
  <c r="DI150" i="46"/>
  <c r="AT150" i="46" s="1"/>
  <c r="DH150" i="46"/>
  <c r="AS150" i="46" s="1"/>
  <c r="DG150" i="46"/>
  <c r="AR150" i="46" s="1"/>
  <c r="DF150" i="46"/>
  <c r="DE150" i="46"/>
  <c r="AP150" i="46" s="1"/>
  <c r="DD150" i="46"/>
  <c r="AO150" i="46" s="1"/>
  <c r="DC150" i="46"/>
  <c r="DB150" i="46"/>
  <c r="DA150" i="46"/>
  <c r="AL150" i="46" s="1"/>
  <c r="CZ150" i="46"/>
  <c r="CY150" i="46"/>
  <c r="AJ150" i="46" s="1"/>
  <c r="CX150" i="46"/>
  <c r="CW150" i="46"/>
  <c r="AH150" i="46" s="1"/>
  <c r="CV150" i="46"/>
  <c r="AG150" i="46" s="1"/>
  <c r="CU150" i="46"/>
  <c r="CT150" i="46"/>
  <c r="CS150" i="46"/>
  <c r="AD150" i="46" s="1"/>
  <c r="CR150" i="46"/>
  <c r="CQ150" i="46"/>
  <c r="AB150" i="46" s="1"/>
  <c r="CP150" i="46"/>
  <c r="CO150" i="46"/>
  <c r="Z150" i="46" s="1"/>
  <c r="CN150" i="46"/>
  <c r="CM150" i="46"/>
  <c r="X150" i="46" s="1"/>
  <c r="CL150" i="46"/>
  <c r="CK150" i="46"/>
  <c r="V150" i="46" s="1"/>
  <c r="CJ150" i="46"/>
  <c r="CI150" i="46"/>
  <c r="T150" i="46" s="1"/>
  <c r="CH150" i="46"/>
  <c r="CG150" i="46"/>
  <c r="R150" i="46" s="1"/>
  <c r="CF150" i="46"/>
  <c r="Q150" i="46" s="1"/>
  <c r="CE150" i="46"/>
  <c r="P150" i="46" s="1"/>
  <c r="CD150" i="46"/>
  <c r="CC150" i="46"/>
  <c r="N150" i="46" s="1"/>
  <c r="CB150" i="46"/>
  <c r="M150" i="46" s="1"/>
  <c r="CA150" i="46"/>
  <c r="L150" i="46" s="1"/>
  <c r="BZ150" i="46"/>
  <c r="BY150" i="46"/>
  <c r="J150" i="46" s="1"/>
  <c r="BX150" i="46"/>
  <c r="I150" i="46" s="1"/>
  <c r="BW150" i="46"/>
  <c r="H150" i="46" s="1"/>
  <c r="BV150" i="46"/>
  <c r="BU150" i="46"/>
  <c r="F150" i="46" s="1"/>
  <c r="BT150" i="46"/>
  <c r="E150" i="46" s="1"/>
  <c r="BS150" i="46"/>
  <c r="D150" i="46" s="1"/>
  <c r="BO150" i="46"/>
  <c r="B150" i="46"/>
  <c r="B150" i="44" s="1"/>
  <c r="A150" i="46"/>
  <c r="C150" i="46" s="1"/>
  <c r="C150" i="44" s="1"/>
  <c r="EF149" i="46"/>
  <c r="EE149" i="46"/>
  <c r="ED149" i="46"/>
  <c r="BO149" i="46" s="1"/>
  <c r="EC149" i="46"/>
  <c r="EB149" i="46"/>
  <c r="BM149" i="46" s="1"/>
  <c r="EA149" i="46"/>
  <c r="BL149" i="46" s="1"/>
  <c r="DZ149" i="46"/>
  <c r="BK149" i="46" s="1"/>
  <c r="DY149" i="46"/>
  <c r="DX149" i="46"/>
  <c r="BI149" i="46" s="1"/>
  <c r="DW149" i="46"/>
  <c r="DV149" i="46"/>
  <c r="BG149" i="46" s="1"/>
  <c r="DU149" i="46"/>
  <c r="BF149" i="46" s="1"/>
  <c r="DT149" i="46"/>
  <c r="BE149" i="46" s="1"/>
  <c r="DS149" i="46"/>
  <c r="BD149" i="46" s="1"/>
  <c r="DR149" i="46"/>
  <c r="BC149" i="46" s="1"/>
  <c r="DQ149" i="46"/>
  <c r="BB149" i="46" s="1"/>
  <c r="DP149" i="46"/>
  <c r="BA149" i="46" s="1"/>
  <c r="DO149" i="46"/>
  <c r="AZ149" i="46" s="1"/>
  <c r="DN149" i="46"/>
  <c r="AY149" i="46" s="1"/>
  <c r="DM149" i="46"/>
  <c r="AX149" i="46" s="1"/>
  <c r="DL149" i="46"/>
  <c r="AW149" i="46" s="1"/>
  <c r="DK149" i="46"/>
  <c r="AV149" i="46" s="1"/>
  <c r="DJ149" i="46"/>
  <c r="AU149" i="46" s="1"/>
  <c r="DI149" i="46"/>
  <c r="AT149" i="46" s="1"/>
  <c r="DH149" i="46"/>
  <c r="AS149" i="46" s="1"/>
  <c r="DG149" i="46"/>
  <c r="DF149" i="46"/>
  <c r="AQ149" i="46" s="1"/>
  <c r="DE149" i="46"/>
  <c r="AP149" i="46" s="1"/>
  <c r="DD149" i="46"/>
  <c r="AO149" i="46" s="1"/>
  <c r="DC149" i="46"/>
  <c r="AN149" i="46" s="1"/>
  <c r="DB149" i="46"/>
  <c r="AM149" i="46" s="1"/>
  <c r="DA149" i="46"/>
  <c r="AL149" i="46" s="1"/>
  <c r="CZ149" i="46"/>
  <c r="CY149" i="46"/>
  <c r="CX149" i="46"/>
  <c r="CW149" i="46"/>
  <c r="CV149" i="46"/>
  <c r="AG149" i="46" s="1"/>
  <c r="CU149" i="46"/>
  <c r="AF149" i="46" s="1"/>
  <c r="CT149" i="46"/>
  <c r="AE149" i="46" s="1"/>
  <c r="CS149" i="46"/>
  <c r="AD149" i="46" s="1"/>
  <c r="CR149" i="46"/>
  <c r="AC149" i="46" s="1"/>
  <c r="CQ149" i="46"/>
  <c r="CP149" i="46"/>
  <c r="CO149" i="46"/>
  <c r="Z149" i="46" s="1"/>
  <c r="CN149" i="46"/>
  <c r="Y149" i="46" s="1"/>
  <c r="CM149" i="46"/>
  <c r="X149" i="46" s="1"/>
  <c r="CL149" i="46"/>
  <c r="W149" i="46" s="1"/>
  <c r="CK149" i="46"/>
  <c r="CJ149" i="46"/>
  <c r="U149" i="46" s="1"/>
  <c r="CI149" i="46"/>
  <c r="CH149" i="46"/>
  <c r="S149" i="46" s="1"/>
  <c r="CG149" i="46"/>
  <c r="R149" i="46" s="1"/>
  <c r="CF149" i="46"/>
  <c r="Q149" i="46" s="1"/>
  <c r="CE149" i="46"/>
  <c r="P149" i="46" s="1"/>
  <c r="CD149" i="46"/>
  <c r="O149" i="46" s="1"/>
  <c r="CC149" i="46"/>
  <c r="N149" i="46" s="1"/>
  <c r="CB149" i="46"/>
  <c r="M149" i="46" s="1"/>
  <c r="CA149" i="46"/>
  <c r="L149" i="46" s="1"/>
  <c r="BZ149" i="46"/>
  <c r="K149" i="46" s="1"/>
  <c r="BY149" i="46"/>
  <c r="BX149" i="46"/>
  <c r="I149" i="46" s="1"/>
  <c r="BW149" i="46"/>
  <c r="H149" i="46" s="1"/>
  <c r="BV149" i="46"/>
  <c r="G149" i="46" s="1"/>
  <c r="BU149" i="46"/>
  <c r="BT149" i="46"/>
  <c r="E149" i="46" s="1"/>
  <c r="BS149" i="46"/>
  <c r="D149" i="46" s="1"/>
  <c r="B149" i="46"/>
  <c r="B149" i="44" s="1"/>
  <c r="A149" i="46"/>
  <c r="A147" i="27" s="1"/>
  <c r="EF148" i="46"/>
  <c r="BQ148" i="46" s="1"/>
  <c r="EE148" i="46"/>
  <c r="ED148" i="46"/>
  <c r="BO148" i="44" s="1"/>
  <c r="EC148" i="46"/>
  <c r="BN148" i="44" s="1"/>
  <c r="EB148" i="46"/>
  <c r="BM148" i="44" s="1"/>
  <c r="EA148" i="46"/>
  <c r="BL148" i="44" s="1"/>
  <c r="DZ148" i="46"/>
  <c r="BK148" i="44" s="1"/>
  <c r="DY148" i="46"/>
  <c r="BJ148" i="44" s="1"/>
  <c r="DX148" i="46"/>
  <c r="BI148" i="46" s="1"/>
  <c r="DW148" i="46"/>
  <c r="DV148" i="46"/>
  <c r="BG148" i="46" s="1"/>
  <c r="DU148" i="46"/>
  <c r="BF148" i="46" s="1"/>
  <c r="DT148" i="46"/>
  <c r="BE148" i="46" s="1"/>
  <c r="DS148" i="46"/>
  <c r="DR148" i="46"/>
  <c r="BC148" i="46" s="1"/>
  <c r="DQ148" i="46"/>
  <c r="DP148" i="46"/>
  <c r="BA148" i="46" s="1"/>
  <c r="DO148" i="46"/>
  <c r="DN148" i="46"/>
  <c r="AY148" i="46" s="1"/>
  <c r="DM148" i="46"/>
  <c r="AX148" i="46" s="1"/>
  <c r="DL148" i="46"/>
  <c r="DK148" i="46"/>
  <c r="AV148" i="46" s="1"/>
  <c r="DJ148" i="46"/>
  <c r="AU148" i="46" s="1"/>
  <c r="DI148" i="46"/>
  <c r="AT148" i="46" s="1"/>
  <c r="DH148" i="46"/>
  <c r="AS148" i="46" s="1"/>
  <c r="DG148" i="46"/>
  <c r="DF148" i="46"/>
  <c r="AQ148" i="46" s="1"/>
  <c r="DE148" i="46"/>
  <c r="AP148" i="46" s="1"/>
  <c r="DD148" i="46"/>
  <c r="AO148" i="46" s="1"/>
  <c r="DC148" i="46"/>
  <c r="AN148" i="46" s="1"/>
  <c r="DB148" i="46"/>
  <c r="AM148" i="46" s="1"/>
  <c r="DA148" i="46"/>
  <c r="AL148" i="46" s="1"/>
  <c r="CZ148" i="46"/>
  <c r="AK148" i="46" s="1"/>
  <c r="CY148" i="46"/>
  <c r="CX148" i="46"/>
  <c r="AI148" i="46" s="1"/>
  <c r="CW148" i="46"/>
  <c r="AH148" i="46" s="1"/>
  <c r="CV148" i="46"/>
  <c r="CU148" i="46"/>
  <c r="AF148" i="46" s="1"/>
  <c r="CT148" i="46"/>
  <c r="AE148" i="46" s="1"/>
  <c r="CS148" i="46"/>
  <c r="CR148" i="46"/>
  <c r="AC148" i="46" s="1"/>
  <c r="CQ148" i="46"/>
  <c r="CP148" i="46"/>
  <c r="AA148" i="46" s="1"/>
  <c r="CO148" i="46"/>
  <c r="CN148" i="46"/>
  <c r="Y148" i="46" s="1"/>
  <c r="CM148" i="46"/>
  <c r="X148" i="46" s="1"/>
  <c r="CL148" i="46"/>
  <c r="W148" i="46" s="1"/>
  <c r="CK148" i="46"/>
  <c r="CJ148" i="46"/>
  <c r="U148" i="46" s="1"/>
  <c r="CI148" i="46"/>
  <c r="CH148" i="46"/>
  <c r="S148" i="46" s="1"/>
  <c r="CG148" i="46"/>
  <c r="R148" i="46" s="1"/>
  <c r="CF148" i="46"/>
  <c r="Q148" i="46" s="1"/>
  <c r="CE148" i="46"/>
  <c r="CD148" i="46"/>
  <c r="O148" i="46" s="1"/>
  <c r="CC148" i="46"/>
  <c r="CB148" i="46"/>
  <c r="M148" i="46" s="1"/>
  <c r="CA148" i="46"/>
  <c r="BZ148" i="46"/>
  <c r="K148" i="46" s="1"/>
  <c r="BY148" i="46"/>
  <c r="J148" i="46" s="1"/>
  <c r="BX148" i="46"/>
  <c r="I148" i="46" s="1"/>
  <c r="BW148" i="46"/>
  <c r="BV148" i="46"/>
  <c r="G148" i="46" s="1"/>
  <c r="BU148" i="46"/>
  <c r="F148" i="46" s="1"/>
  <c r="BT148" i="46"/>
  <c r="E148" i="46" s="1"/>
  <c r="BS148" i="46"/>
  <c r="BO148" i="46"/>
  <c r="BN148" i="46"/>
  <c r="BM148" i="46"/>
  <c r="BL148" i="46"/>
  <c r="BK148" i="46"/>
  <c r="B148" i="46"/>
  <c r="B148" i="44" s="1"/>
  <c r="A148" i="46"/>
  <c r="A146" i="27" s="1"/>
  <c r="EF147" i="46"/>
  <c r="EE147" i="46"/>
  <c r="BP147" i="46" s="1"/>
  <c r="ED147" i="46"/>
  <c r="BO147" i="46" s="1"/>
  <c r="EC147" i="46"/>
  <c r="EB147" i="46"/>
  <c r="BM147" i="46" s="1"/>
  <c r="EA147" i="46"/>
  <c r="DZ147" i="46"/>
  <c r="BK147" i="46" s="1"/>
  <c r="DY147" i="46"/>
  <c r="DX147" i="46"/>
  <c r="BI147" i="46" s="1"/>
  <c r="DW147" i="46"/>
  <c r="BH147" i="46" s="1"/>
  <c r="DV147" i="46"/>
  <c r="BG147" i="46" s="1"/>
  <c r="DU147" i="46"/>
  <c r="BF147" i="46" s="1"/>
  <c r="DT147" i="46"/>
  <c r="BE147" i="46" s="1"/>
  <c r="DS147" i="46"/>
  <c r="DR147" i="46"/>
  <c r="BC147" i="46" s="1"/>
  <c r="DQ147" i="46"/>
  <c r="DP147" i="46"/>
  <c r="BA147" i="46" s="1"/>
  <c r="DO147" i="46"/>
  <c r="DN147" i="46"/>
  <c r="DM147" i="46"/>
  <c r="DL147" i="46"/>
  <c r="AW147" i="46" s="1"/>
  <c r="DK147" i="46"/>
  <c r="DJ147" i="46"/>
  <c r="AU147" i="46" s="1"/>
  <c r="DI147" i="46"/>
  <c r="DH147" i="46"/>
  <c r="AS147" i="46" s="1"/>
  <c r="DG147" i="46"/>
  <c r="AR147" i="46" s="1"/>
  <c r="DF147" i="46"/>
  <c r="DE147" i="46"/>
  <c r="AP147" i="46" s="1"/>
  <c r="DD147" i="46"/>
  <c r="AO147" i="46" s="1"/>
  <c r="DC147" i="46"/>
  <c r="DB147" i="46"/>
  <c r="AM147" i="46" s="1"/>
  <c r="DA147" i="46"/>
  <c r="CZ147" i="46"/>
  <c r="CY147" i="46"/>
  <c r="AJ147" i="46" s="1"/>
  <c r="CX147" i="46"/>
  <c r="AI147" i="46" s="1"/>
  <c r="CW147" i="46"/>
  <c r="AH147" i="46" s="1"/>
  <c r="CV147" i="46"/>
  <c r="CU147" i="46"/>
  <c r="AF147" i="46" s="1"/>
  <c r="CT147" i="46"/>
  <c r="AE147" i="46" s="1"/>
  <c r="CS147" i="46"/>
  <c r="CR147" i="46"/>
  <c r="CQ147" i="46"/>
  <c r="AB147" i="46" s="1"/>
  <c r="CP147" i="46"/>
  <c r="AA147" i="46" s="1"/>
  <c r="CO147" i="46"/>
  <c r="CN147" i="46"/>
  <c r="Y147" i="46" s="1"/>
  <c r="CM147" i="46"/>
  <c r="CL147" i="46"/>
  <c r="W147" i="46" s="1"/>
  <c r="CK147" i="46"/>
  <c r="CJ147" i="46"/>
  <c r="U147" i="46" s="1"/>
  <c r="CI147" i="46"/>
  <c r="T147" i="46" s="1"/>
  <c r="CH147" i="46"/>
  <c r="S147" i="46" s="1"/>
  <c r="CG147" i="46"/>
  <c r="CF147" i="46"/>
  <c r="Q147" i="46" s="1"/>
  <c r="CE147" i="46"/>
  <c r="CD147" i="46"/>
  <c r="O147" i="46" s="1"/>
  <c r="CC147" i="46"/>
  <c r="CB147" i="46"/>
  <c r="M147" i="46" s="1"/>
  <c r="CA147" i="46"/>
  <c r="BZ147" i="46"/>
  <c r="K147" i="46" s="1"/>
  <c r="BY147" i="46"/>
  <c r="BX147" i="46"/>
  <c r="I147" i="46" s="1"/>
  <c r="BW147" i="46"/>
  <c r="H147" i="46" s="1"/>
  <c r="BV147" i="46"/>
  <c r="G147" i="46" s="1"/>
  <c r="BU147" i="46"/>
  <c r="BT147" i="46"/>
  <c r="E147" i="46" s="1"/>
  <c r="BS147" i="46"/>
  <c r="D147" i="46" s="1"/>
  <c r="B147" i="46"/>
  <c r="B147" i="44" s="1"/>
  <c r="A147" i="46"/>
  <c r="A145" i="27" s="1"/>
  <c r="EF146" i="46"/>
  <c r="BQ146" i="46" s="1"/>
  <c r="EE146" i="46"/>
  <c r="BP146" i="46" s="1"/>
  <c r="ED146" i="46"/>
  <c r="BO146" i="44" s="1"/>
  <c r="EC146" i="46"/>
  <c r="EB146" i="46"/>
  <c r="BM146" i="46" s="1"/>
  <c r="EA146" i="46"/>
  <c r="BL146" i="46" s="1"/>
  <c r="DZ146" i="46"/>
  <c r="BK146" i="46" s="1"/>
  <c r="DY146" i="46"/>
  <c r="DX146" i="46"/>
  <c r="BI146" i="46" s="1"/>
  <c r="DW146" i="46"/>
  <c r="DV146" i="46"/>
  <c r="BG146" i="46" s="1"/>
  <c r="DU146" i="46"/>
  <c r="DT146" i="46"/>
  <c r="BE146" i="46" s="1"/>
  <c r="DS146" i="46"/>
  <c r="BD146" i="46" s="1"/>
  <c r="DR146" i="46"/>
  <c r="BC146" i="46" s="1"/>
  <c r="DQ146" i="46"/>
  <c r="DP146" i="46"/>
  <c r="DO146" i="46"/>
  <c r="DN146" i="46"/>
  <c r="AY146" i="46" s="1"/>
  <c r="DM146" i="46"/>
  <c r="DL146" i="46"/>
  <c r="AW146" i="46" s="1"/>
  <c r="DK146" i="46"/>
  <c r="DJ146" i="46"/>
  <c r="DI146" i="46"/>
  <c r="DH146" i="46"/>
  <c r="AS146" i="46" s="1"/>
  <c r="DG146" i="46"/>
  <c r="DF146" i="46"/>
  <c r="AQ146" i="46" s="1"/>
  <c r="DE146" i="46"/>
  <c r="DD146" i="46"/>
  <c r="DC146" i="46"/>
  <c r="AN146" i="46" s="1"/>
  <c r="DB146" i="46"/>
  <c r="AM146" i="46" s="1"/>
  <c r="DA146" i="46"/>
  <c r="CZ146" i="46"/>
  <c r="AK146" i="46" s="1"/>
  <c r="CY146" i="46"/>
  <c r="CX146" i="46"/>
  <c r="AI146" i="46" s="1"/>
  <c r="CW146" i="46"/>
  <c r="CV146" i="46"/>
  <c r="AG146" i="46" s="1"/>
  <c r="CU146" i="46"/>
  <c r="CT146" i="46"/>
  <c r="AE146" i="46" s="1"/>
  <c r="CS146" i="46"/>
  <c r="AD146" i="46" s="1"/>
  <c r="CR146" i="46"/>
  <c r="AC146" i="46" s="1"/>
  <c r="CQ146" i="46"/>
  <c r="AB146" i="46" s="1"/>
  <c r="CP146" i="46"/>
  <c r="AA146" i="46" s="1"/>
  <c r="CO146" i="46"/>
  <c r="CN146" i="46"/>
  <c r="Y146" i="46" s="1"/>
  <c r="CM146" i="46"/>
  <c r="X146" i="46" s="1"/>
  <c r="CL146" i="46"/>
  <c r="CK146" i="46"/>
  <c r="V146" i="46" s="1"/>
  <c r="CJ146" i="46"/>
  <c r="U146" i="46" s="1"/>
  <c r="CI146" i="46"/>
  <c r="T146" i="46" s="1"/>
  <c r="CH146" i="46"/>
  <c r="S146" i="46" s="1"/>
  <c r="CG146" i="46"/>
  <c r="CF146" i="46"/>
  <c r="Q146" i="46" s="1"/>
  <c r="CE146" i="46"/>
  <c r="P146" i="46" s="1"/>
  <c r="CD146" i="46"/>
  <c r="O146" i="46" s="1"/>
  <c r="CC146" i="46"/>
  <c r="CB146" i="46"/>
  <c r="M146" i="46" s="1"/>
  <c r="CA146" i="46"/>
  <c r="BZ146" i="46"/>
  <c r="K146" i="46" s="1"/>
  <c r="BY146" i="46"/>
  <c r="BX146" i="46"/>
  <c r="I146" i="46" s="1"/>
  <c r="BW146" i="46"/>
  <c r="H146" i="46" s="1"/>
  <c r="BV146" i="46"/>
  <c r="BU146" i="46"/>
  <c r="BT146" i="46"/>
  <c r="E146" i="46" s="1"/>
  <c r="BS146" i="46"/>
  <c r="D146" i="46" s="1"/>
  <c r="BO146" i="46"/>
  <c r="B146" i="46"/>
  <c r="B146" i="44" s="1"/>
  <c r="A146" i="46"/>
  <c r="A146" i="44" s="1"/>
  <c r="EF145" i="46"/>
  <c r="BQ145" i="46" s="1"/>
  <c r="EE145" i="46"/>
  <c r="BP145" i="46" s="1"/>
  <c r="ED145" i="46"/>
  <c r="EC145" i="46"/>
  <c r="BN145" i="46" s="1"/>
  <c r="EB145" i="46"/>
  <c r="EA145" i="46"/>
  <c r="BL145" i="46" s="1"/>
  <c r="DZ145" i="46"/>
  <c r="BK145" i="46" s="1"/>
  <c r="DY145" i="46"/>
  <c r="BJ145" i="46" s="1"/>
  <c r="DX145" i="46"/>
  <c r="DW145" i="46"/>
  <c r="BH145" i="46" s="1"/>
  <c r="DV145" i="46"/>
  <c r="BG145" i="46" s="1"/>
  <c r="DU145" i="46"/>
  <c r="BF145" i="46" s="1"/>
  <c r="DT145" i="46"/>
  <c r="DS145" i="46"/>
  <c r="BD145" i="46" s="1"/>
  <c r="DR145" i="46"/>
  <c r="BC145" i="46" s="1"/>
  <c r="DQ145" i="46"/>
  <c r="DP145" i="46"/>
  <c r="BA145" i="46" s="1"/>
  <c r="DO145" i="46"/>
  <c r="AZ145" i="46" s="1"/>
  <c r="DN145" i="46"/>
  <c r="DM145" i="46"/>
  <c r="AX145" i="46" s="1"/>
  <c r="DL145" i="46"/>
  <c r="AW145" i="46" s="1"/>
  <c r="DK145" i="46"/>
  <c r="AV145" i="46" s="1"/>
  <c r="DJ145" i="46"/>
  <c r="AU145" i="46" s="1"/>
  <c r="DI145" i="46"/>
  <c r="DH145" i="46"/>
  <c r="AS145" i="46" s="1"/>
  <c r="DG145" i="46"/>
  <c r="AR145" i="46" s="1"/>
  <c r="DF145" i="46"/>
  <c r="DE145" i="46"/>
  <c r="AP145" i="46" s="1"/>
  <c r="DD145" i="46"/>
  <c r="DC145" i="46"/>
  <c r="AN145" i="46" s="1"/>
  <c r="DB145" i="46"/>
  <c r="AM145" i="46" s="1"/>
  <c r="DA145" i="46"/>
  <c r="AL145" i="46" s="1"/>
  <c r="CZ145" i="46"/>
  <c r="AK145" i="46" s="1"/>
  <c r="CY145" i="46"/>
  <c r="AJ145" i="46" s="1"/>
  <c r="CX145" i="46"/>
  <c r="CW145" i="46"/>
  <c r="AH145" i="46" s="1"/>
  <c r="CV145" i="46"/>
  <c r="CU145" i="46"/>
  <c r="AF145" i="46" s="1"/>
  <c r="CT145" i="46"/>
  <c r="AE145" i="46" s="1"/>
  <c r="CS145" i="46"/>
  <c r="AD145" i="46" s="1"/>
  <c r="CR145" i="46"/>
  <c r="AC145" i="46" s="1"/>
  <c r="CQ145" i="46"/>
  <c r="AB145" i="46" s="1"/>
  <c r="CP145" i="46"/>
  <c r="CO145" i="46"/>
  <c r="Z145" i="46" s="1"/>
  <c r="CN145" i="46"/>
  <c r="CM145" i="46"/>
  <c r="X145" i="46" s="1"/>
  <c r="CL145" i="46"/>
  <c r="W145" i="46" s="1"/>
  <c r="CK145" i="46"/>
  <c r="V145" i="46" s="1"/>
  <c r="CJ145" i="46"/>
  <c r="U145" i="46" s="1"/>
  <c r="CI145" i="46"/>
  <c r="CH145" i="46"/>
  <c r="CG145" i="46"/>
  <c r="CF145" i="46"/>
  <c r="CE145" i="46"/>
  <c r="P145" i="46" s="1"/>
  <c r="CD145" i="46"/>
  <c r="O145" i="46" s="1"/>
  <c r="CC145" i="46"/>
  <c r="N145" i="46" s="1"/>
  <c r="CB145" i="46"/>
  <c r="M145" i="46" s="1"/>
  <c r="CA145" i="46"/>
  <c r="BZ145" i="46"/>
  <c r="BY145" i="46"/>
  <c r="J145" i="46" s="1"/>
  <c r="BX145" i="46"/>
  <c r="BW145" i="46"/>
  <c r="H145" i="46" s="1"/>
  <c r="BV145" i="46"/>
  <c r="G145" i="46" s="1"/>
  <c r="BU145" i="46"/>
  <c r="F145" i="46" s="1"/>
  <c r="BT145" i="46"/>
  <c r="E145" i="46" s="1"/>
  <c r="BS145" i="46"/>
  <c r="B145" i="46"/>
  <c r="B145" i="44" s="1"/>
  <c r="A145" i="46"/>
  <c r="A143" i="27" s="1"/>
  <c r="EF144" i="46"/>
  <c r="EE144" i="46"/>
  <c r="BP144" i="46" s="1"/>
  <c r="ED144" i="46"/>
  <c r="BO144" i="46" s="1"/>
  <c r="EC144" i="46"/>
  <c r="BN144" i="46" s="1"/>
  <c r="EB144" i="46"/>
  <c r="BM144" i="46" s="1"/>
  <c r="EA144" i="46"/>
  <c r="BL144" i="46" s="1"/>
  <c r="DZ144" i="46"/>
  <c r="DY144" i="46"/>
  <c r="BJ144" i="46" s="1"/>
  <c r="DX144" i="46"/>
  <c r="DW144" i="46"/>
  <c r="BH144" i="46" s="1"/>
  <c r="DV144" i="46"/>
  <c r="BG144" i="46" s="1"/>
  <c r="DU144" i="46"/>
  <c r="DT144" i="46"/>
  <c r="BE144" i="46" s="1"/>
  <c r="DS144" i="46"/>
  <c r="BD144" i="46" s="1"/>
  <c r="DR144" i="46"/>
  <c r="DQ144" i="46"/>
  <c r="BB144" i="46" s="1"/>
  <c r="DP144" i="46"/>
  <c r="BA144" i="46" s="1"/>
  <c r="DO144" i="46"/>
  <c r="AZ144" i="46" s="1"/>
  <c r="DN144" i="46"/>
  <c r="AY144" i="46" s="1"/>
  <c r="DM144" i="46"/>
  <c r="AX144" i="46" s="1"/>
  <c r="DL144" i="46"/>
  <c r="AW144" i="46" s="1"/>
  <c r="DK144" i="46"/>
  <c r="AV144" i="46" s="1"/>
  <c r="DJ144" i="46"/>
  <c r="DI144" i="46"/>
  <c r="AT144" i="46" s="1"/>
  <c r="DH144" i="46"/>
  <c r="AS144" i="46" s="1"/>
  <c r="DG144" i="46"/>
  <c r="AR144" i="46" s="1"/>
  <c r="DF144" i="46"/>
  <c r="AQ144" i="46" s="1"/>
  <c r="DE144" i="46"/>
  <c r="DD144" i="46"/>
  <c r="AO144" i="46" s="1"/>
  <c r="DC144" i="46"/>
  <c r="AN144" i="46" s="1"/>
  <c r="DB144" i="46"/>
  <c r="DA144" i="46"/>
  <c r="CZ144" i="46"/>
  <c r="CY144" i="46"/>
  <c r="AJ144" i="46" s="1"/>
  <c r="CX144" i="46"/>
  <c r="AI144" i="46" s="1"/>
  <c r="CW144" i="46"/>
  <c r="AH144" i="46" s="1"/>
  <c r="CV144" i="46"/>
  <c r="CU144" i="46"/>
  <c r="CT144" i="46"/>
  <c r="CS144" i="46"/>
  <c r="CR144" i="46"/>
  <c r="AC144" i="46" s="1"/>
  <c r="CQ144" i="46"/>
  <c r="AB144" i="46" s="1"/>
  <c r="CP144" i="46"/>
  <c r="AA144" i="46" s="1"/>
  <c r="CO144" i="46"/>
  <c r="Z144" i="46" s="1"/>
  <c r="CN144" i="46"/>
  <c r="Y144" i="46" s="1"/>
  <c r="CM144" i="46"/>
  <c r="X144" i="46" s="1"/>
  <c r="CL144" i="46"/>
  <c r="CK144" i="46"/>
  <c r="V144" i="46" s="1"/>
  <c r="CJ144" i="46"/>
  <c r="CI144" i="46"/>
  <c r="T144" i="46" s="1"/>
  <c r="CH144" i="46"/>
  <c r="S144" i="46" s="1"/>
  <c r="CG144" i="46"/>
  <c r="R144" i="46" s="1"/>
  <c r="CF144" i="46"/>
  <c r="Q144" i="46" s="1"/>
  <c r="CE144" i="46"/>
  <c r="P144" i="46" s="1"/>
  <c r="CD144" i="46"/>
  <c r="CC144" i="46"/>
  <c r="N144" i="46" s="1"/>
  <c r="CB144" i="46"/>
  <c r="M144" i="46" s="1"/>
  <c r="CA144" i="46"/>
  <c r="L144" i="46" s="1"/>
  <c r="BZ144" i="46"/>
  <c r="K144" i="46" s="1"/>
  <c r="BY144" i="46"/>
  <c r="J144" i="46" s="1"/>
  <c r="BX144" i="46"/>
  <c r="BW144" i="46"/>
  <c r="H144" i="46" s="1"/>
  <c r="BV144" i="46"/>
  <c r="BU144" i="46"/>
  <c r="BT144" i="46"/>
  <c r="E144" i="46" s="1"/>
  <c r="BS144" i="46"/>
  <c r="D144" i="46" s="1"/>
  <c r="B144" i="46"/>
  <c r="B144" i="44" s="1"/>
  <c r="A144" i="46"/>
  <c r="EF143" i="46"/>
  <c r="EE143" i="46"/>
  <c r="BP143" i="46" s="1"/>
  <c r="ED143" i="46"/>
  <c r="BO143" i="46" s="1"/>
  <c r="EC143" i="46"/>
  <c r="EB143" i="46"/>
  <c r="EA143" i="46"/>
  <c r="BL143" i="46" s="1"/>
  <c r="DZ143" i="46"/>
  <c r="DY143" i="46"/>
  <c r="DX143" i="46"/>
  <c r="BI143" i="46" s="1"/>
  <c r="DW143" i="46"/>
  <c r="DV143" i="46"/>
  <c r="BG143" i="46" s="1"/>
  <c r="DU143" i="46"/>
  <c r="BF143" i="46" s="1"/>
  <c r="DT143" i="46"/>
  <c r="BE143" i="46" s="1"/>
  <c r="DS143" i="46"/>
  <c r="BD143" i="46" s="1"/>
  <c r="DR143" i="46"/>
  <c r="DQ143" i="46"/>
  <c r="DP143" i="46"/>
  <c r="BA143" i="46" s="1"/>
  <c r="DO143" i="46"/>
  <c r="AZ143" i="46" s="1"/>
  <c r="DN143" i="46"/>
  <c r="DM143" i="46"/>
  <c r="DL143" i="46"/>
  <c r="AW143" i="46" s="1"/>
  <c r="DK143" i="46"/>
  <c r="AV143" i="46" s="1"/>
  <c r="DJ143" i="46"/>
  <c r="DI143" i="46"/>
  <c r="AT143" i="46" s="1"/>
  <c r="DH143" i="46"/>
  <c r="AS143" i="46" s="1"/>
  <c r="DG143" i="46"/>
  <c r="AR143" i="46" s="1"/>
  <c r="DF143" i="46"/>
  <c r="DE143" i="46"/>
  <c r="AP143" i="46" s="1"/>
  <c r="DD143" i="46"/>
  <c r="DC143" i="46"/>
  <c r="AN143" i="46" s="1"/>
  <c r="DB143" i="46"/>
  <c r="DA143" i="46"/>
  <c r="AL143" i="46" s="1"/>
  <c r="CZ143" i="46"/>
  <c r="AK143" i="46" s="1"/>
  <c r="CY143" i="46"/>
  <c r="AJ143" i="46" s="1"/>
  <c r="CX143" i="46"/>
  <c r="CW143" i="46"/>
  <c r="AH143" i="46" s="1"/>
  <c r="CV143" i="46"/>
  <c r="AG143" i="46" s="1"/>
  <c r="CU143" i="46"/>
  <c r="AF143" i="46" s="1"/>
  <c r="CT143" i="46"/>
  <c r="CS143" i="46"/>
  <c r="AD143" i="46" s="1"/>
  <c r="CR143" i="46"/>
  <c r="AC143" i="46" s="1"/>
  <c r="CQ143" i="46"/>
  <c r="AB143" i="46" s="1"/>
  <c r="CP143" i="46"/>
  <c r="CO143" i="46"/>
  <c r="Z143" i="46" s="1"/>
  <c r="CN143" i="46"/>
  <c r="CM143" i="46"/>
  <c r="X143" i="46" s="1"/>
  <c r="CL143" i="46"/>
  <c r="CK143" i="46"/>
  <c r="V143" i="46" s="1"/>
  <c r="CJ143" i="46"/>
  <c r="U143" i="46" s="1"/>
  <c r="CI143" i="46"/>
  <c r="T143" i="46" s="1"/>
  <c r="CH143" i="46"/>
  <c r="CG143" i="46"/>
  <c r="CF143" i="46"/>
  <c r="CE143" i="46"/>
  <c r="P143" i="46" s="1"/>
  <c r="CD143" i="46"/>
  <c r="CC143" i="46"/>
  <c r="N143" i="46" s="1"/>
  <c r="CB143" i="46"/>
  <c r="M143" i="46" s="1"/>
  <c r="CA143" i="46"/>
  <c r="L143" i="46" s="1"/>
  <c r="BZ143" i="46"/>
  <c r="BY143" i="46"/>
  <c r="J143" i="46" s="1"/>
  <c r="BX143" i="46"/>
  <c r="BW143" i="46"/>
  <c r="H143" i="46" s="1"/>
  <c r="BV143" i="46"/>
  <c r="BU143" i="46"/>
  <c r="F143" i="46" s="1"/>
  <c r="BT143" i="46"/>
  <c r="E143" i="46" s="1"/>
  <c r="BS143" i="46"/>
  <c r="B143" i="46"/>
  <c r="B143" i="44" s="1"/>
  <c r="A143" i="46"/>
  <c r="A141" i="27" s="1"/>
  <c r="EF142" i="46"/>
  <c r="EE142" i="46"/>
  <c r="BP142" i="46" s="1"/>
  <c r="ED142" i="46"/>
  <c r="EC142" i="46"/>
  <c r="BN142" i="46" s="1"/>
  <c r="EB142" i="46"/>
  <c r="BM142" i="46" s="1"/>
  <c r="EA142" i="46"/>
  <c r="BL142" i="46" s="1"/>
  <c r="DZ142" i="46"/>
  <c r="DY142" i="46"/>
  <c r="BJ142" i="46" s="1"/>
  <c r="DX142" i="46"/>
  <c r="DW142" i="46"/>
  <c r="BH142" i="46" s="1"/>
  <c r="DV142" i="46"/>
  <c r="DU142" i="46"/>
  <c r="BF142" i="46" s="1"/>
  <c r="DT142" i="46"/>
  <c r="BE142" i="46" s="1"/>
  <c r="DS142" i="46"/>
  <c r="BD142" i="46" s="1"/>
  <c r="DR142" i="46"/>
  <c r="DQ142" i="46"/>
  <c r="BB142" i="46" s="1"/>
  <c r="DP142" i="46"/>
  <c r="DO142" i="46"/>
  <c r="AZ142" i="46" s="1"/>
  <c r="DN142" i="46"/>
  <c r="DM142" i="46"/>
  <c r="AX142" i="46" s="1"/>
  <c r="DL142" i="46"/>
  <c r="AW142" i="46" s="1"/>
  <c r="DK142" i="46"/>
  <c r="DJ142" i="46"/>
  <c r="DI142" i="46"/>
  <c r="AT142" i="46" s="1"/>
  <c r="DH142" i="46"/>
  <c r="DG142" i="46"/>
  <c r="AR142" i="46" s="1"/>
  <c r="DF142" i="46"/>
  <c r="DE142" i="46"/>
  <c r="AP142" i="46" s="1"/>
  <c r="DD142" i="46"/>
  <c r="AO142" i="46" s="1"/>
  <c r="DC142" i="46"/>
  <c r="AN142" i="46" s="1"/>
  <c r="DB142" i="46"/>
  <c r="DA142" i="46"/>
  <c r="CZ142" i="46"/>
  <c r="AK142" i="46" s="1"/>
  <c r="CY142" i="46"/>
  <c r="AJ142" i="46" s="1"/>
  <c r="CX142" i="46"/>
  <c r="CW142" i="46"/>
  <c r="AH142" i="46" s="1"/>
  <c r="CV142" i="46"/>
  <c r="CU142" i="46"/>
  <c r="CT142" i="46"/>
  <c r="CS142" i="46"/>
  <c r="AD142" i="46" s="1"/>
  <c r="CR142" i="46"/>
  <c r="AC142" i="46" s="1"/>
  <c r="CQ142" i="46"/>
  <c r="AB142" i="46" s="1"/>
  <c r="CP142" i="46"/>
  <c r="CO142" i="46"/>
  <c r="Z142" i="46" s="1"/>
  <c r="CN142" i="46"/>
  <c r="Y142" i="46" s="1"/>
  <c r="CM142" i="46"/>
  <c r="CL142" i="46"/>
  <c r="CK142" i="46"/>
  <c r="V142" i="46" s="1"/>
  <c r="CJ142" i="46"/>
  <c r="CI142" i="46"/>
  <c r="T142" i="46" s="1"/>
  <c r="CH142" i="46"/>
  <c r="CG142" i="46"/>
  <c r="CF142" i="46"/>
  <c r="Q142" i="46" s="1"/>
  <c r="CE142" i="46"/>
  <c r="P142" i="46" s="1"/>
  <c r="CD142" i="46"/>
  <c r="CC142" i="46"/>
  <c r="N142" i="46" s="1"/>
  <c r="CB142" i="46"/>
  <c r="CA142" i="46"/>
  <c r="L142" i="46" s="1"/>
  <c r="BZ142" i="46"/>
  <c r="BY142" i="46"/>
  <c r="BX142" i="46"/>
  <c r="BW142" i="46"/>
  <c r="H142" i="46" s="1"/>
  <c r="BV142" i="46"/>
  <c r="BU142" i="46"/>
  <c r="F142" i="46" s="1"/>
  <c r="BT142" i="46"/>
  <c r="E142" i="46" s="1"/>
  <c r="BS142" i="46"/>
  <c r="D142" i="46" s="1"/>
  <c r="B142" i="46"/>
  <c r="B142" i="44" s="1"/>
  <c r="A142" i="46"/>
  <c r="EF141" i="46"/>
  <c r="EE141" i="46"/>
  <c r="BP141" i="46" s="1"/>
  <c r="ED141" i="46"/>
  <c r="BO141" i="44" s="1"/>
  <c r="EC141" i="46"/>
  <c r="BN141" i="44" s="1"/>
  <c r="EB141" i="46"/>
  <c r="EA141" i="46"/>
  <c r="BL141" i="46" s="1"/>
  <c r="DZ141" i="46"/>
  <c r="BK141" i="46" s="1"/>
  <c r="DY141" i="46"/>
  <c r="BJ141" i="46" s="1"/>
  <c r="DX141" i="46"/>
  <c r="BI141" i="46" s="1"/>
  <c r="DW141" i="46"/>
  <c r="BH141" i="46" s="1"/>
  <c r="DV141" i="46"/>
  <c r="BG141" i="46" s="1"/>
  <c r="DU141" i="46"/>
  <c r="BF141" i="46" s="1"/>
  <c r="DT141" i="46"/>
  <c r="BE141" i="46" s="1"/>
  <c r="DS141" i="46"/>
  <c r="BD141" i="46" s="1"/>
  <c r="DR141" i="46"/>
  <c r="BC141" i="46" s="1"/>
  <c r="DQ141" i="46"/>
  <c r="BB141" i="46" s="1"/>
  <c r="DP141" i="46"/>
  <c r="BA141" i="46" s="1"/>
  <c r="DO141" i="46"/>
  <c r="AZ141" i="46" s="1"/>
  <c r="DN141" i="46"/>
  <c r="AY141" i="46" s="1"/>
  <c r="DM141" i="46"/>
  <c r="DL141" i="46"/>
  <c r="AW141" i="46" s="1"/>
  <c r="DK141" i="46"/>
  <c r="AV141" i="46" s="1"/>
  <c r="DJ141" i="46"/>
  <c r="AU141" i="46" s="1"/>
  <c r="DI141" i="46"/>
  <c r="AT141" i="46" s="1"/>
  <c r="DH141" i="46"/>
  <c r="AS141" i="46" s="1"/>
  <c r="DG141" i="46"/>
  <c r="AR141" i="46" s="1"/>
  <c r="DF141" i="46"/>
  <c r="DE141" i="46"/>
  <c r="AP141" i="46" s="1"/>
  <c r="DD141" i="46"/>
  <c r="DC141" i="46"/>
  <c r="AN141" i="46" s="1"/>
  <c r="DB141" i="46"/>
  <c r="AM141" i="46" s="1"/>
  <c r="DA141" i="46"/>
  <c r="AL141" i="46" s="1"/>
  <c r="CZ141" i="46"/>
  <c r="AK141" i="46" s="1"/>
  <c r="CY141" i="46"/>
  <c r="CX141" i="46"/>
  <c r="CW141" i="46"/>
  <c r="AH141" i="46" s="1"/>
  <c r="CV141" i="46"/>
  <c r="AG141" i="46" s="1"/>
  <c r="CU141" i="46"/>
  <c r="AF141" i="46" s="1"/>
  <c r="CT141" i="46"/>
  <c r="AE141" i="46" s="1"/>
  <c r="CS141" i="46"/>
  <c r="AD141" i="46" s="1"/>
  <c r="CR141" i="46"/>
  <c r="CQ141" i="46"/>
  <c r="AB141" i="46" s="1"/>
  <c r="CP141" i="46"/>
  <c r="CO141" i="46"/>
  <c r="Z141" i="46" s="1"/>
  <c r="CN141" i="46"/>
  <c r="Y141" i="46" s="1"/>
  <c r="CM141" i="46"/>
  <c r="X141" i="46" s="1"/>
  <c r="CL141" i="46"/>
  <c r="W141" i="46" s="1"/>
  <c r="CK141" i="46"/>
  <c r="V141" i="46" s="1"/>
  <c r="CJ141" i="46"/>
  <c r="U141" i="46" s="1"/>
  <c r="CI141" i="46"/>
  <c r="T141" i="46" s="1"/>
  <c r="CH141" i="46"/>
  <c r="S141" i="46" s="1"/>
  <c r="CG141" i="46"/>
  <c r="R141" i="46" s="1"/>
  <c r="CF141" i="46"/>
  <c r="CE141" i="46"/>
  <c r="P141" i="46" s="1"/>
  <c r="CD141" i="46"/>
  <c r="O141" i="46" s="1"/>
  <c r="CC141" i="46"/>
  <c r="N141" i="46" s="1"/>
  <c r="CB141" i="46"/>
  <c r="CA141" i="46"/>
  <c r="L141" i="46" s="1"/>
  <c r="BZ141" i="46"/>
  <c r="K141" i="46" s="1"/>
  <c r="BY141" i="46"/>
  <c r="J141" i="46" s="1"/>
  <c r="BX141" i="46"/>
  <c r="I141" i="46" s="1"/>
  <c r="BW141" i="46"/>
  <c r="H141" i="46" s="1"/>
  <c r="BV141" i="46"/>
  <c r="G141" i="46" s="1"/>
  <c r="BU141" i="46"/>
  <c r="F141" i="46" s="1"/>
  <c r="BT141" i="46"/>
  <c r="E141" i="46" s="1"/>
  <c r="BS141" i="46"/>
  <c r="D141" i="46" s="1"/>
  <c r="BO141" i="46"/>
  <c r="BN141" i="46"/>
  <c r="B141" i="46"/>
  <c r="B141" i="44" s="1"/>
  <c r="A141" i="46"/>
  <c r="A139" i="27" s="1"/>
  <c r="EF140" i="46"/>
  <c r="EE140" i="46"/>
  <c r="BP140" i="46" s="1"/>
  <c r="ED140" i="46"/>
  <c r="BO140" i="44" s="1"/>
  <c r="EC140" i="46"/>
  <c r="BN140" i="46" s="1"/>
  <c r="EB140" i="46"/>
  <c r="EA140" i="46"/>
  <c r="BL140" i="46" s="1"/>
  <c r="DZ140" i="46"/>
  <c r="BK140" i="46" s="1"/>
  <c r="DY140" i="46"/>
  <c r="BJ140" i="46" s="1"/>
  <c r="DX140" i="46"/>
  <c r="DW140" i="46"/>
  <c r="BH140" i="46" s="1"/>
  <c r="DV140" i="46"/>
  <c r="BG140" i="46" s="1"/>
  <c r="DU140" i="46"/>
  <c r="BF140" i="46" s="1"/>
  <c r="DT140" i="46"/>
  <c r="BE140" i="46" s="1"/>
  <c r="DS140" i="46"/>
  <c r="BD140" i="46" s="1"/>
  <c r="DR140" i="46"/>
  <c r="BC140" i="46" s="1"/>
  <c r="DQ140" i="46"/>
  <c r="BB140" i="46" s="1"/>
  <c r="DP140" i="46"/>
  <c r="DO140" i="46"/>
  <c r="AZ140" i="46" s="1"/>
  <c r="DN140" i="46"/>
  <c r="AY140" i="46" s="1"/>
  <c r="DM140" i="46"/>
  <c r="DL140" i="46"/>
  <c r="AW140" i="46" s="1"/>
  <c r="DK140" i="46"/>
  <c r="DJ140" i="46"/>
  <c r="AU140" i="46" s="1"/>
  <c r="DI140" i="46"/>
  <c r="AT140" i="46" s="1"/>
  <c r="DH140" i="46"/>
  <c r="DG140" i="46"/>
  <c r="AR140" i="46" s="1"/>
  <c r="DF140" i="46"/>
  <c r="AQ140" i="46" s="1"/>
  <c r="DE140" i="46"/>
  <c r="AP140" i="46" s="1"/>
  <c r="DD140" i="46"/>
  <c r="DC140" i="46"/>
  <c r="AN140" i="46" s="1"/>
  <c r="DB140" i="46"/>
  <c r="DA140" i="46"/>
  <c r="AL140" i="46" s="1"/>
  <c r="CZ140" i="46"/>
  <c r="CY140" i="46"/>
  <c r="CX140" i="46"/>
  <c r="AI140" i="46" s="1"/>
  <c r="CW140" i="46"/>
  <c r="AH140" i="46" s="1"/>
  <c r="CV140" i="46"/>
  <c r="CU140" i="46"/>
  <c r="AF140" i="46" s="1"/>
  <c r="CT140" i="46"/>
  <c r="CS140" i="46"/>
  <c r="AD140" i="46" s="1"/>
  <c r="CR140" i="46"/>
  <c r="CQ140" i="46"/>
  <c r="AB140" i="46" s="1"/>
  <c r="CP140" i="46"/>
  <c r="CO140" i="46"/>
  <c r="CN140" i="46"/>
  <c r="CM140" i="46"/>
  <c r="CL140" i="46"/>
  <c r="W140" i="46" s="1"/>
  <c r="CK140" i="46"/>
  <c r="V140" i="46" s="1"/>
  <c r="CJ140" i="46"/>
  <c r="CI140" i="46"/>
  <c r="T140" i="46" s="1"/>
  <c r="CH140" i="46"/>
  <c r="S140" i="46" s="1"/>
  <c r="CG140" i="46"/>
  <c r="CF140" i="46"/>
  <c r="CE140" i="46"/>
  <c r="P140" i="46" s="1"/>
  <c r="CD140" i="46"/>
  <c r="O140" i="46" s="1"/>
  <c r="CC140" i="46"/>
  <c r="N140" i="46" s="1"/>
  <c r="CB140" i="46"/>
  <c r="CA140" i="46"/>
  <c r="L140" i="46" s="1"/>
  <c r="BZ140" i="46"/>
  <c r="BY140" i="46"/>
  <c r="BX140" i="46"/>
  <c r="BW140" i="46"/>
  <c r="H140" i="46" s="1"/>
  <c r="BV140" i="46"/>
  <c r="BU140" i="46"/>
  <c r="F140" i="46" s="1"/>
  <c r="BT140" i="46"/>
  <c r="BS140" i="46"/>
  <c r="D140" i="46" s="1"/>
  <c r="BO140" i="46"/>
  <c r="B140" i="46"/>
  <c r="B140" i="44" s="1"/>
  <c r="A140" i="46"/>
  <c r="A138" i="27" s="1"/>
  <c r="EF139" i="46"/>
  <c r="BQ139" i="46" s="1"/>
  <c r="EE139" i="46"/>
  <c r="BP139" i="46" s="1"/>
  <c r="ED139" i="46"/>
  <c r="BO139" i="44" s="1"/>
  <c r="EC139" i="46"/>
  <c r="BN139" i="46" s="1"/>
  <c r="EB139" i="46"/>
  <c r="BM139" i="46" s="1"/>
  <c r="EA139" i="46"/>
  <c r="DZ139" i="46"/>
  <c r="BK139" i="46" s="1"/>
  <c r="DY139" i="46"/>
  <c r="DX139" i="46"/>
  <c r="BI139" i="46" s="1"/>
  <c r="DW139" i="46"/>
  <c r="BH139" i="46" s="1"/>
  <c r="DV139" i="46"/>
  <c r="BG139" i="46" s="1"/>
  <c r="DU139" i="46"/>
  <c r="BF139" i="46" s="1"/>
  <c r="DT139" i="46"/>
  <c r="BE139" i="46" s="1"/>
  <c r="DS139" i="46"/>
  <c r="BD139" i="46" s="1"/>
  <c r="DR139" i="46"/>
  <c r="DQ139" i="46"/>
  <c r="DP139" i="46"/>
  <c r="DO139" i="46"/>
  <c r="AZ139" i="46" s="1"/>
  <c r="DN139" i="46"/>
  <c r="AY139" i="46" s="1"/>
  <c r="DM139" i="46"/>
  <c r="AX139" i="46" s="1"/>
  <c r="DL139" i="46"/>
  <c r="AW139" i="46" s="1"/>
  <c r="DK139" i="46"/>
  <c r="DJ139" i="46"/>
  <c r="AU139" i="46" s="1"/>
  <c r="DI139" i="46"/>
  <c r="DH139" i="46"/>
  <c r="AS139" i="46" s="1"/>
  <c r="DG139" i="46"/>
  <c r="AR139" i="46" s="1"/>
  <c r="DF139" i="46"/>
  <c r="AQ139" i="46" s="1"/>
  <c r="DE139" i="46"/>
  <c r="AP139" i="46" s="1"/>
  <c r="DD139" i="46"/>
  <c r="AO139" i="46" s="1"/>
  <c r="DC139" i="46"/>
  <c r="AN139" i="46" s="1"/>
  <c r="DB139" i="46"/>
  <c r="AM139" i="46" s="1"/>
  <c r="DA139" i="46"/>
  <c r="CZ139" i="46"/>
  <c r="AK139" i="46" s="1"/>
  <c r="CY139" i="46"/>
  <c r="CX139" i="46"/>
  <c r="AI139" i="46" s="1"/>
  <c r="CW139" i="46"/>
  <c r="AH139" i="46" s="1"/>
  <c r="CV139" i="46"/>
  <c r="AG139" i="46" s="1"/>
  <c r="CU139" i="46"/>
  <c r="CT139" i="46"/>
  <c r="CS139" i="46"/>
  <c r="CR139" i="46"/>
  <c r="AC139" i="46" s="1"/>
  <c r="CQ139" i="46"/>
  <c r="CP139" i="46"/>
  <c r="AA139" i="46" s="1"/>
  <c r="CO139" i="46"/>
  <c r="Z139" i="46" s="1"/>
  <c r="CN139" i="46"/>
  <c r="Y139" i="46" s="1"/>
  <c r="CM139" i="46"/>
  <c r="X139" i="46" s="1"/>
  <c r="CL139" i="46"/>
  <c r="W139" i="46" s="1"/>
  <c r="CK139" i="46"/>
  <c r="CJ139" i="46"/>
  <c r="CI139" i="46"/>
  <c r="T139" i="46" s="1"/>
  <c r="CH139" i="46"/>
  <c r="S139" i="46" s="1"/>
  <c r="CG139" i="46"/>
  <c r="R139" i="46" s="1"/>
  <c r="CF139" i="46"/>
  <c r="Q139" i="46" s="1"/>
  <c r="CE139" i="46"/>
  <c r="P139" i="46" s="1"/>
  <c r="CD139" i="46"/>
  <c r="CC139" i="46"/>
  <c r="CB139" i="46"/>
  <c r="M139" i="46" s="1"/>
  <c r="CA139" i="46"/>
  <c r="BZ139" i="46"/>
  <c r="K139" i="46" s="1"/>
  <c r="BY139" i="46"/>
  <c r="J139" i="46" s="1"/>
  <c r="BX139" i="46"/>
  <c r="I139" i="46" s="1"/>
  <c r="BW139" i="46"/>
  <c r="H139" i="46" s="1"/>
  <c r="BV139" i="46"/>
  <c r="BU139" i="46"/>
  <c r="F139" i="46" s="1"/>
  <c r="BT139" i="46"/>
  <c r="BS139" i="46"/>
  <c r="BO139" i="46"/>
  <c r="B139" i="46"/>
  <c r="B139" i="44" s="1"/>
  <c r="A139" i="46"/>
  <c r="A137" i="27" s="1"/>
  <c r="EF138" i="46"/>
  <c r="BQ138" i="46" s="1"/>
  <c r="EE138" i="46"/>
  <c r="ED138" i="46"/>
  <c r="EC138" i="46"/>
  <c r="BN138" i="46" s="1"/>
  <c r="EB138" i="46"/>
  <c r="BM138" i="46" s="1"/>
  <c r="EA138" i="46"/>
  <c r="BL138" i="46" s="1"/>
  <c r="DZ138" i="46"/>
  <c r="BK138" i="46" s="1"/>
  <c r="DY138" i="46"/>
  <c r="BJ138" i="46" s="1"/>
  <c r="DX138" i="46"/>
  <c r="BI138" i="46" s="1"/>
  <c r="DW138" i="46"/>
  <c r="DV138" i="46"/>
  <c r="DU138" i="46"/>
  <c r="BF138" i="46" s="1"/>
  <c r="DT138" i="46"/>
  <c r="BE138" i="46" s="1"/>
  <c r="DS138" i="46"/>
  <c r="BD138" i="46" s="1"/>
  <c r="DR138" i="46"/>
  <c r="BC138" i="46" s="1"/>
  <c r="DQ138" i="46"/>
  <c r="BB138" i="46" s="1"/>
  <c r="DP138" i="46"/>
  <c r="BA138" i="46" s="1"/>
  <c r="DO138" i="46"/>
  <c r="DN138" i="46"/>
  <c r="DM138" i="46"/>
  <c r="DL138" i="46"/>
  <c r="DK138" i="46"/>
  <c r="AV138" i="46" s="1"/>
  <c r="DJ138" i="46"/>
  <c r="AU138" i="46" s="1"/>
  <c r="DI138" i="46"/>
  <c r="DH138" i="46"/>
  <c r="AS138" i="46" s="1"/>
  <c r="DG138" i="46"/>
  <c r="AR138" i="46" s="1"/>
  <c r="DF138" i="46"/>
  <c r="AQ138" i="46" s="1"/>
  <c r="DE138" i="46"/>
  <c r="AP138" i="46" s="1"/>
  <c r="DD138" i="46"/>
  <c r="AO138" i="46" s="1"/>
  <c r="DC138" i="46"/>
  <c r="AN138" i="46" s="1"/>
  <c r="DB138" i="46"/>
  <c r="AM138" i="46" s="1"/>
  <c r="DA138" i="46"/>
  <c r="AL138" i="46" s="1"/>
  <c r="CZ138" i="46"/>
  <c r="AK138" i="46" s="1"/>
  <c r="CY138" i="46"/>
  <c r="CX138" i="46"/>
  <c r="AI138" i="46" s="1"/>
  <c r="CW138" i="46"/>
  <c r="AH138" i="46" s="1"/>
  <c r="CV138" i="46"/>
  <c r="CU138" i="46"/>
  <c r="AF138" i="46" s="1"/>
  <c r="CT138" i="46"/>
  <c r="AE138" i="46" s="1"/>
  <c r="CS138" i="46"/>
  <c r="AD138" i="46" s="1"/>
  <c r="CR138" i="46"/>
  <c r="AC138" i="46" s="1"/>
  <c r="CQ138" i="46"/>
  <c r="CP138" i="46"/>
  <c r="CO138" i="46"/>
  <c r="Z138" i="46" s="1"/>
  <c r="CN138" i="46"/>
  <c r="CM138" i="46"/>
  <c r="X138" i="46" s="1"/>
  <c r="CL138" i="46"/>
  <c r="W138" i="46" s="1"/>
  <c r="CK138" i="46"/>
  <c r="V138" i="46" s="1"/>
  <c r="CJ138" i="46"/>
  <c r="U138" i="46" s="1"/>
  <c r="CI138" i="46"/>
  <c r="T138" i="46" s="1"/>
  <c r="CH138" i="46"/>
  <c r="CG138" i="46"/>
  <c r="R138" i="46" s="1"/>
  <c r="CF138" i="46"/>
  <c r="Q138" i="46" s="1"/>
  <c r="CE138" i="46"/>
  <c r="P138" i="46" s="1"/>
  <c r="CD138" i="46"/>
  <c r="O138" i="46" s="1"/>
  <c r="CC138" i="46"/>
  <c r="N138" i="46" s="1"/>
  <c r="CB138" i="46"/>
  <c r="M138" i="46" s="1"/>
  <c r="CA138" i="46"/>
  <c r="BZ138" i="46"/>
  <c r="BY138" i="46"/>
  <c r="BX138" i="46"/>
  <c r="I138" i="46" s="1"/>
  <c r="BW138" i="46"/>
  <c r="H138" i="46" s="1"/>
  <c r="BV138" i="46"/>
  <c r="G138" i="46" s="1"/>
  <c r="BU138" i="46"/>
  <c r="F138" i="46" s="1"/>
  <c r="BT138" i="46"/>
  <c r="E138" i="46" s="1"/>
  <c r="BS138" i="46"/>
  <c r="D138" i="46" s="1"/>
  <c r="B138" i="46"/>
  <c r="B138" i="44" s="1"/>
  <c r="A138" i="46"/>
  <c r="A136" i="27" s="1"/>
  <c r="EF137" i="46"/>
  <c r="BQ137" i="46" s="1"/>
  <c r="EE137" i="46"/>
  <c r="BP137" i="46" s="1"/>
  <c r="ED137" i="46"/>
  <c r="BO137" i="44" s="1"/>
  <c r="EC137" i="46"/>
  <c r="BN137" i="44" s="1"/>
  <c r="EB137" i="46"/>
  <c r="BM137" i="46" s="1"/>
  <c r="EA137" i="46"/>
  <c r="BL137" i="46" s="1"/>
  <c r="DZ137" i="46"/>
  <c r="DY137" i="46"/>
  <c r="BJ137" i="46" s="1"/>
  <c r="DX137" i="46"/>
  <c r="BI137" i="46" s="1"/>
  <c r="DW137" i="46"/>
  <c r="BH137" i="46" s="1"/>
  <c r="DV137" i="46"/>
  <c r="DU137" i="46"/>
  <c r="DT137" i="46"/>
  <c r="DS137" i="46"/>
  <c r="DR137" i="46"/>
  <c r="DQ137" i="46"/>
  <c r="DP137" i="46"/>
  <c r="DO137" i="46"/>
  <c r="AZ137" i="46" s="1"/>
  <c r="DN137" i="46"/>
  <c r="DM137" i="46"/>
  <c r="DL137" i="46"/>
  <c r="AW137" i="46" s="1"/>
  <c r="DK137" i="46"/>
  <c r="DJ137" i="46"/>
  <c r="DI137" i="46"/>
  <c r="AT137" i="46" s="1"/>
  <c r="DH137" i="46"/>
  <c r="AS137" i="46" s="1"/>
  <c r="DG137" i="46"/>
  <c r="AR137" i="46" s="1"/>
  <c r="DF137" i="46"/>
  <c r="DE137" i="46"/>
  <c r="AP137" i="46" s="1"/>
  <c r="DD137" i="46"/>
  <c r="AO137" i="46" s="1"/>
  <c r="DC137" i="46"/>
  <c r="AN137" i="46" s="1"/>
  <c r="DB137" i="46"/>
  <c r="DA137" i="46"/>
  <c r="AL137" i="46" s="1"/>
  <c r="CZ137" i="46"/>
  <c r="CY137" i="46"/>
  <c r="AJ137" i="46" s="1"/>
  <c r="CX137" i="46"/>
  <c r="CW137" i="46"/>
  <c r="CV137" i="46"/>
  <c r="CU137" i="46"/>
  <c r="CT137" i="46"/>
  <c r="CS137" i="46"/>
  <c r="CR137" i="46"/>
  <c r="CQ137" i="46"/>
  <c r="AB137" i="46" s="1"/>
  <c r="CP137" i="46"/>
  <c r="CO137" i="46"/>
  <c r="Z137" i="46" s="1"/>
  <c r="CN137" i="46"/>
  <c r="Y137" i="46" s="1"/>
  <c r="CM137" i="46"/>
  <c r="CL137" i="46"/>
  <c r="CK137" i="46"/>
  <c r="V137" i="46" s="1"/>
  <c r="CJ137" i="46"/>
  <c r="CI137" i="46"/>
  <c r="T137" i="46" s="1"/>
  <c r="CH137" i="46"/>
  <c r="CG137" i="46"/>
  <c r="R137" i="46" s="1"/>
  <c r="CF137" i="46"/>
  <c r="CE137" i="46"/>
  <c r="CD137" i="46"/>
  <c r="O137" i="46" s="1"/>
  <c r="CC137" i="46"/>
  <c r="N137" i="46" s="1"/>
  <c r="CB137" i="46"/>
  <c r="CA137" i="46"/>
  <c r="L137" i="46" s="1"/>
  <c r="BZ137" i="46"/>
  <c r="BY137" i="46"/>
  <c r="J137" i="46" s="1"/>
  <c r="BX137" i="46"/>
  <c r="I137" i="46" s="1"/>
  <c r="BW137" i="46"/>
  <c r="H137" i="46" s="1"/>
  <c r="BV137" i="46"/>
  <c r="BU137" i="46"/>
  <c r="F137" i="46" s="1"/>
  <c r="BT137" i="46"/>
  <c r="BS137" i="46"/>
  <c r="D137" i="46" s="1"/>
  <c r="BO137" i="46"/>
  <c r="BN137" i="46"/>
  <c r="B137" i="46"/>
  <c r="B137" i="44" s="1"/>
  <c r="A137" i="46"/>
  <c r="A137" i="44" s="1"/>
  <c r="EF136" i="46"/>
  <c r="EE136" i="46"/>
  <c r="BP136" i="46" s="1"/>
  <c r="ED136" i="46"/>
  <c r="BO136" i="46" s="1"/>
  <c r="EC136" i="46"/>
  <c r="BN136" i="46" s="1"/>
  <c r="EB136" i="46"/>
  <c r="BM136" i="46" s="1"/>
  <c r="EA136" i="46"/>
  <c r="BL136" i="46" s="1"/>
  <c r="DZ136" i="46"/>
  <c r="BK136" i="46" s="1"/>
  <c r="DY136" i="46"/>
  <c r="DX136" i="46"/>
  <c r="BI136" i="46" s="1"/>
  <c r="DW136" i="46"/>
  <c r="DV136" i="46"/>
  <c r="BG136" i="46" s="1"/>
  <c r="DU136" i="46"/>
  <c r="BF136" i="46" s="1"/>
  <c r="DT136" i="46"/>
  <c r="BE136" i="46" s="1"/>
  <c r="DS136" i="46"/>
  <c r="BD136" i="46" s="1"/>
  <c r="DR136" i="46"/>
  <c r="DQ136" i="46"/>
  <c r="DP136" i="46"/>
  <c r="BA136" i="46" s="1"/>
  <c r="DO136" i="46"/>
  <c r="AZ136" i="46" s="1"/>
  <c r="DN136" i="46"/>
  <c r="DM136" i="46"/>
  <c r="AX136" i="46" s="1"/>
  <c r="DL136" i="46"/>
  <c r="AW136" i="46" s="1"/>
  <c r="DK136" i="46"/>
  <c r="AV136" i="46" s="1"/>
  <c r="DJ136" i="46"/>
  <c r="AU136" i="46" s="1"/>
  <c r="DI136" i="46"/>
  <c r="DH136" i="46"/>
  <c r="DG136" i="46"/>
  <c r="AR136" i="46" s="1"/>
  <c r="DF136" i="46"/>
  <c r="AQ136" i="44" s="1"/>
  <c r="DE136" i="46"/>
  <c r="AP136" i="46" s="1"/>
  <c r="DD136" i="46"/>
  <c r="AO136" i="46" s="1"/>
  <c r="DC136" i="46"/>
  <c r="AN136" i="46" s="1"/>
  <c r="DB136" i="46"/>
  <c r="AM136" i="46" s="1"/>
  <c r="DA136" i="46"/>
  <c r="CZ136" i="46"/>
  <c r="CY136" i="46"/>
  <c r="AJ136" i="46" s="1"/>
  <c r="CX136" i="46"/>
  <c r="CW136" i="46"/>
  <c r="AH136" i="46" s="1"/>
  <c r="CV136" i="46"/>
  <c r="AG136" i="46" s="1"/>
  <c r="CU136" i="46"/>
  <c r="AF136" i="46" s="1"/>
  <c r="CT136" i="46"/>
  <c r="AE136" i="46" s="1"/>
  <c r="CS136" i="46"/>
  <c r="AD136" i="46" s="1"/>
  <c r="CR136" i="46"/>
  <c r="CQ136" i="46"/>
  <c r="AB136" i="46" s="1"/>
  <c r="CP136" i="46"/>
  <c r="CO136" i="46"/>
  <c r="Z136" i="46" s="1"/>
  <c r="CN136" i="46"/>
  <c r="Y136" i="46" s="1"/>
  <c r="CM136" i="46"/>
  <c r="X136" i="46" s="1"/>
  <c r="CL136" i="46"/>
  <c r="CK136" i="46"/>
  <c r="V136" i="46" s="1"/>
  <c r="CJ136" i="46"/>
  <c r="CI136" i="46"/>
  <c r="T136" i="46" s="1"/>
  <c r="CH136" i="46"/>
  <c r="S136" i="46" s="1"/>
  <c r="CG136" i="46"/>
  <c r="R136" i="46" s="1"/>
  <c r="CF136" i="46"/>
  <c r="Q136" i="46" s="1"/>
  <c r="CE136" i="46"/>
  <c r="P136" i="46" s="1"/>
  <c r="CD136" i="46"/>
  <c r="O136" i="46" s="1"/>
  <c r="CC136" i="46"/>
  <c r="N136" i="46" s="1"/>
  <c r="CB136" i="46"/>
  <c r="CA136" i="46"/>
  <c r="L136" i="46" s="1"/>
  <c r="BZ136" i="46"/>
  <c r="K136" i="46" s="1"/>
  <c r="BY136" i="46"/>
  <c r="J136" i="46" s="1"/>
  <c r="BX136" i="46"/>
  <c r="I136" i="46" s="1"/>
  <c r="BW136" i="46"/>
  <c r="H136" i="46" s="1"/>
  <c r="BV136" i="46"/>
  <c r="G136" i="46" s="1"/>
  <c r="BU136" i="46"/>
  <c r="F136" i="46" s="1"/>
  <c r="BT136" i="46"/>
  <c r="BS136" i="46"/>
  <c r="D136" i="46" s="1"/>
  <c r="AQ136" i="46"/>
  <c r="B136" i="46"/>
  <c r="B136" i="44" s="1"/>
  <c r="A136" i="46"/>
  <c r="A134" i="27" s="1"/>
  <c r="EF135" i="46"/>
  <c r="EE135" i="46"/>
  <c r="ED135" i="46"/>
  <c r="BO135" i="44" s="1"/>
  <c r="EC135" i="46"/>
  <c r="EB135" i="46"/>
  <c r="BM135" i="46" s="1"/>
  <c r="EA135" i="46"/>
  <c r="BL135" i="46" s="1"/>
  <c r="DZ135" i="46"/>
  <c r="BK135" i="46" s="1"/>
  <c r="DY135" i="46"/>
  <c r="DX135" i="46"/>
  <c r="DW135" i="46"/>
  <c r="BH135" i="46" s="1"/>
  <c r="DV135" i="46"/>
  <c r="BG135" i="46" s="1"/>
  <c r="DU135" i="46"/>
  <c r="DT135" i="46"/>
  <c r="BE135" i="46" s="1"/>
  <c r="DS135" i="46"/>
  <c r="DR135" i="46"/>
  <c r="BC135" i="46" s="1"/>
  <c r="DQ135" i="46"/>
  <c r="DP135" i="46"/>
  <c r="DO135" i="46"/>
  <c r="AZ135" i="46" s="1"/>
  <c r="DN135" i="46"/>
  <c r="DM135" i="46"/>
  <c r="DL135" i="46"/>
  <c r="AW135" i="46" s="1"/>
  <c r="DK135" i="46"/>
  <c r="AV135" i="46" s="1"/>
  <c r="DJ135" i="46"/>
  <c r="AU135" i="46" s="1"/>
  <c r="DI135" i="46"/>
  <c r="DH135" i="46"/>
  <c r="AS135" i="46" s="1"/>
  <c r="DG135" i="46"/>
  <c r="AR135" i="46" s="1"/>
  <c r="DF135" i="46"/>
  <c r="AQ135" i="46" s="1"/>
  <c r="DE135" i="46"/>
  <c r="DD135" i="46"/>
  <c r="AO135" i="46" s="1"/>
  <c r="DC135" i="46"/>
  <c r="AN135" i="46" s="1"/>
  <c r="DB135" i="46"/>
  <c r="AM135" i="46" s="1"/>
  <c r="DA135" i="46"/>
  <c r="CZ135" i="46"/>
  <c r="AK135" i="46" s="1"/>
  <c r="CY135" i="46"/>
  <c r="AJ135" i="46" s="1"/>
  <c r="CX135" i="46"/>
  <c r="AI135" i="46" s="1"/>
  <c r="CW135" i="46"/>
  <c r="CV135" i="46"/>
  <c r="AG135" i="46" s="1"/>
  <c r="CU135" i="46"/>
  <c r="CT135" i="46"/>
  <c r="AE135" i="46" s="1"/>
  <c r="CS135" i="46"/>
  <c r="CR135" i="46"/>
  <c r="AC135" i="46" s="1"/>
  <c r="CQ135" i="46"/>
  <c r="AB135" i="46" s="1"/>
  <c r="CP135" i="46"/>
  <c r="AA135" i="46" s="1"/>
  <c r="CO135" i="46"/>
  <c r="CN135" i="46"/>
  <c r="Y135" i="46" s="1"/>
  <c r="CM135" i="46"/>
  <c r="CL135" i="46"/>
  <c r="W135" i="46" s="1"/>
  <c r="CK135" i="46"/>
  <c r="CJ135" i="46"/>
  <c r="U135" i="46" s="1"/>
  <c r="CI135" i="46"/>
  <c r="T135" i="46" s="1"/>
  <c r="CH135" i="46"/>
  <c r="S135" i="46" s="1"/>
  <c r="CG135" i="46"/>
  <c r="CF135" i="46"/>
  <c r="CE135" i="46"/>
  <c r="CD135" i="46"/>
  <c r="O135" i="46" s="1"/>
  <c r="CC135" i="46"/>
  <c r="CB135" i="46"/>
  <c r="M135" i="46" s="1"/>
  <c r="CA135" i="46"/>
  <c r="L135" i="46" s="1"/>
  <c r="BZ135" i="46"/>
  <c r="K135" i="46" s="1"/>
  <c r="BY135" i="46"/>
  <c r="BX135" i="46"/>
  <c r="I135" i="46" s="1"/>
  <c r="BW135" i="46"/>
  <c r="H135" i="46" s="1"/>
  <c r="BV135" i="46"/>
  <c r="G135" i="46" s="1"/>
  <c r="BU135" i="46"/>
  <c r="BT135" i="46"/>
  <c r="BS135" i="46"/>
  <c r="D135" i="46" s="1"/>
  <c r="B135" i="46"/>
  <c r="B135" i="44" s="1"/>
  <c r="A135" i="46"/>
  <c r="EF134" i="46"/>
  <c r="EE134" i="46"/>
  <c r="BP134" i="46" s="1"/>
  <c r="ED134" i="46"/>
  <c r="EC134" i="46"/>
  <c r="BN134" i="46" s="1"/>
  <c r="EB134" i="46"/>
  <c r="BM134" i="46" s="1"/>
  <c r="EA134" i="46"/>
  <c r="DZ134" i="46"/>
  <c r="DY134" i="46"/>
  <c r="BJ134" i="46" s="1"/>
  <c r="DX134" i="46"/>
  <c r="DW134" i="46"/>
  <c r="BH134" i="46" s="1"/>
  <c r="DV134" i="46"/>
  <c r="DU134" i="46"/>
  <c r="BF134" i="46" s="1"/>
  <c r="DT134" i="46"/>
  <c r="BE134" i="46" s="1"/>
  <c r="DS134" i="46"/>
  <c r="BD134" i="46" s="1"/>
  <c r="DR134" i="46"/>
  <c r="DQ134" i="46"/>
  <c r="DP134" i="46"/>
  <c r="BA134" i="46" s="1"/>
  <c r="DO134" i="46"/>
  <c r="AZ134" i="46" s="1"/>
  <c r="DN134" i="46"/>
  <c r="DM134" i="46"/>
  <c r="AX134" i="46" s="1"/>
  <c r="DL134" i="46"/>
  <c r="AW134" i="46" s="1"/>
  <c r="DK134" i="46"/>
  <c r="AV134" i="46" s="1"/>
  <c r="DJ134" i="46"/>
  <c r="AU134" i="46" s="1"/>
  <c r="DI134" i="46"/>
  <c r="DH134" i="46"/>
  <c r="DG134" i="46"/>
  <c r="AR134" i="46" s="1"/>
  <c r="DF134" i="46"/>
  <c r="DE134" i="46"/>
  <c r="AP134" i="46" s="1"/>
  <c r="DD134" i="46"/>
  <c r="DC134" i="46"/>
  <c r="DB134" i="46"/>
  <c r="DA134" i="46"/>
  <c r="AL134" i="46" s="1"/>
  <c r="CZ134" i="46"/>
  <c r="CY134" i="46"/>
  <c r="AJ134" i="46" s="1"/>
  <c r="CX134" i="46"/>
  <c r="CW134" i="46"/>
  <c r="AH134" i="46" s="1"/>
  <c r="CV134" i="46"/>
  <c r="AG134" i="46" s="1"/>
  <c r="CU134" i="46"/>
  <c r="AF134" i="46" s="1"/>
  <c r="CT134" i="46"/>
  <c r="CS134" i="46"/>
  <c r="AD134" i="46" s="1"/>
  <c r="CR134" i="46"/>
  <c r="AC134" i="46" s="1"/>
  <c r="CQ134" i="46"/>
  <c r="AB134" i="46" s="1"/>
  <c r="CP134" i="46"/>
  <c r="CO134" i="46"/>
  <c r="Z134" i="46" s="1"/>
  <c r="CN134" i="46"/>
  <c r="Y134" i="46" s="1"/>
  <c r="CM134" i="46"/>
  <c r="CL134" i="46"/>
  <c r="CK134" i="46"/>
  <c r="V134" i="46" s="1"/>
  <c r="CJ134" i="46"/>
  <c r="CI134" i="46"/>
  <c r="T134" i="46" s="1"/>
  <c r="CH134" i="46"/>
  <c r="CG134" i="46"/>
  <c r="R134" i="46" s="1"/>
  <c r="CF134" i="46"/>
  <c r="Q134" i="46" s="1"/>
  <c r="CE134" i="46"/>
  <c r="P134" i="46" s="1"/>
  <c r="CD134" i="46"/>
  <c r="CC134" i="46"/>
  <c r="N134" i="46" s="1"/>
  <c r="CB134" i="46"/>
  <c r="CA134" i="46"/>
  <c r="L134" i="46" s="1"/>
  <c r="BZ134" i="46"/>
  <c r="BY134" i="46"/>
  <c r="J134" i="46" s="1"/>
  <c r="BX134" i="46"/>
  <c r="I134" i="46" s="1"/>
  <c r="BW134" i="46"/>
  <c r="H134" i="46" s="1"/>
  <c r="BV134" i="46"/>
  <c r="BU134" i="46"/>
  <c r="F134" i="46" s="1"/>
  <c r="BT134" i="46"/>
  <c r="E134" i="46" s="1"/>
  <c r="BS134" i="46"/>
  <c r="D134" i="46" s="1"/>
  <c r="B134" i="46"/>
  <c r="B134" i="44" s="1"/>
  <c r="A134" i="46"/>
  <c r="A132" i="27" s="1"/>
  <c r="EF133" i="46"/>
  <c r="BQ133" i="46" s="1"/>
  <c r="EE133" i="46"/>
  <c r="BP133" i="46" s="1"/>
  <c r="ED133" i="46"/>
  <c r="EC133" i="46"/>
  <c r="BN133" i="46" s="1"/>
  <c r="EB133" i="46"/>
  <c r="BM133" i="46" s="1"/>
  <c r="EA133" i="46"/>
  <c r="BL133" i="46" s="1"/>
  <c r="DZ133" i="46"/>
  <c r="BK133" i="46" s="1"/>
  <c r="DY133" i="46"/>
  <c r="BJ133" i="46" s="1"/>
  <c r="DX133" i="46"/>
  <c r="BI133" i="46" s="1"/>
  <c r="DW133" i="46"/>
  <c r="DV133" i="46"/>
  <c r="DU133" i="46"/>
  <c r="DT133" i="46"/>
  <c r="DS133" i="46"/>
  <c r="BD133" i="46" s="1"/>
  <c r="DR133" i="46"/>
  <c r="BC133" i="46" s="1"/>
  <c r="DQ133" i="46"/>
  <c r="BB133" i="46" s="1"/>
  <c r="DP133" i="46"/>
  <c r="DO133" i="46"/>
  <c r="AZ133" i="46" s="1"/>
  <c r="DN133" i="46"/>
  <c r="DM133" i="46"/>
  <c r="AX133" i="46" s="1"/>
  <c r="DL133" i="46"/>
  <c r="DK133" i="46"/>
  <c r="AV133" i="46" s="1"/>
  <c r="DJ133" i="46"/>
  <c r="AU133" i="46" s="1"/>
  <c r="DI133" i="46"/>
  <c r="AT133" i="46" s="1"/>
  <c r="DH133" i="46"/>
  <c r="AS133" i="46" s="1"/>
  <c r="DG133" i="46"/>
  <c r="AR133" i="46" s="1"/>
  <c r="DF133" i="46"/>
  <c r="AQ133" i="44" s="1"/>
  <c r="DE133" i="46"/>
  <c r="AP133" i="46" s="1"/>
  <c r="DD133" i="46"/>
  <c r="AO133" i="46" s="1"/>
  <c r="DC133" i="46"/>
  <c r="AN133" i="46" s="1"/>
  <c r="DB133" i="46"/>
  <c r="AM133" i="46" s="1"/>
  <c r="DA133" i="46"/>
  <c r="AL133" i="46" s="1"/>
  <c r="CZ133" i="46"/>
  <c r="AK133" i="46" s="1"/>
  <c r="CY133" i="46"/>
  <c r="AJ133" i="46" s="1"/>
  <c r="CX133" i="46"/>
  <c r="CW133" i="46"/>
  <c r="AH133" i="46" s="1"/>
  <c r="CV133" i="46"/>
  <c r="AG133" i="46" s="1"/>
  <c r="CU133" i="46"/>
  <c r="AF133" i="46" s="1"/>
  <c r="CT133" i="46"/>
  <c r="AE133" i="46" s="1"/>
  <c r="CS133" i="46"/>
  <c r="AD133" i="46" s="1"/>
  <c r="CR133" i="46"/>
  <c r="AC133" i="46" s="1"/>
  <c r="CQ133" i="46"/>
  <c r="CP133" i="46"/>
  <c r="CO133" i="46"/>
  <c r="Z133" i="46" s="1"/>
  <c r="CN133" i="46"/>
  <c r="Y133" i="46" s="1"/>
  <c r="CM133" i="46"/>
  <c r="X133" i="46" s="1"/>
  <c r="CL133" i="46"/>
  <c r="W133" i="46" s="1"/>
  <c r="CK133" i="46"/>
  <c r="V133" i="46" s="1"/>
  <c r="CJ133" i="46"/>
  <c r="U133" i="46" s="1"/>
  <c r="CI133" i="46"/>
  <c r="CH133" i="46"/>
  <c r="CG133" i="46"/>
  <c r="R133" i="46" s="1"/>
  <c r="CF133" i="46"/>
  <c r="Q133" i="46" s="1"/>
  <c r="CE133" i="46"/>
  <c r="P133" i="46" s="1"/>
  <c r="CD133" i="46"/>
  <c r="O133" i="46" s="1"/>
  <c r="CC133" i="46"/>
  <c r="N133" i="46" s="1"/>
  <c r="CB133" i="46"/>
  <c r="M133" i="46" s="1"/>
  <c r="CA133" i="46"/>
  <c r="BZ133" i="46"/>
  <c r="BY133" i="46"/>
  <c r="BX133" i="46"/>
  <c r="I133" i="46" s="1"/>
  <c r="BW133" i="46"/>
  <c r="BV133" i="46"/>
  <c r="G133" i="46" s="1"/>
  <c r="BU133" i="46"/>
  <c r="F133" i="46" s="1"/>
  <c r="BT133" i="46"/>
  <c r="E133" i="46" s="1"/>
  <c r="BS133" i="46"/>
  <c r="AQ133" i="46"/>
  <c r="B133" i="46"/>
  <c r="B133" i="44" s="1"/>
  <c r="A133" i="46"/>
  <c r="C133" i="46" s="1"/>
  <c r="C133" i="44" s="1"/>
  <c r="EF132" i="46"/>
  <c r="BQ132" i="46" s="1"/>
  <c r="EE132" i="46"/>
  <c r="ED132" i="46"/>
  <c r="BO132" i="46" s="1"/>
  <c r="EC132" i="46"/>
  <c r="BN132" i="46" s="1"/>
  <c r="EB132" i="46"/>
  <c r="BM132" i="46" s="1"/>
  <c r="EA132" i="46"/>
  <c r="DZ132" i="46"/>
  <c r="BK132" i="46" s="1"/>
  <c r="DY132" i="46"/>
  <c r="DX132" i="46"/>
  <c r="BI132" i="46" s="1"/>
  <c r="DW132" i="46"/>
  <c r="DV132" i="46"/>
  <c r="BG132" i="46" s="1"/>
  <c r="DU132" i="46"/>
  <c r="BF132" i="46" s="1"/>
  <c r="DT132" i="46"/>
  <c r="BE132" i="46" s="1"/>
  <c r="DS132" i="46"/>
  <c r="DR132" i="46"/>
  <c r="BC132" i="46" s="1"/>
  <c r="DQ132" i="46"/>
  <c r="DP132" i="46"/>
  <c r="BA132" i="46" s="1"/>
  <c r="DO132" i="46"/>
  <c r="DN132" i="46"/>
  <c r="DM132" i="46"/>
  <c r="AX132" i="46" s="1"/>
  <c r="DL132" i="46"/>
  <c r="DK132" i="46"/>
  <c r="DJ132" i="46"/>
  <c r="AU132" i="46" s="1"/>
  <c r="DI132" i="46"/>
  <c r="DH132" i="46"/>
  <c r="AS132" i="46" s="1"/>
  <c r="DG132" i="46"/>
  <c r="DF132" i="46"/>
  <c r="AQ132" i="46" s="1"/>
  <c r="DE132" i="46"/>
  <c r="AP132" i="46" s="1"/>
  <c r="DD132" i="46"/>
  <c r="AO132" i="46" s="1"/>
  <c r="DC132" i="46"/>
  <c r="DB132" i="46"/>
  <c r="DA132" i="46"/>
  <c r="CZ132" i="46"/>
  <c r="AK132" i="46" s="1"/>
  <c r="CY132" i="46"/>
  <c r="CX132" i="46"/>
  <c r="AI132" i="46" s="1"/>
  <c r="CW132" i="46"/>
  <c r="AH132" i="46" s="1"/>
  <c r="CV132" i="46"/>
  <c r="CU132" i="46"/>
  <c r="CT132" i="46"/>
  <c r="CS132" i="46"/>
  <c r="CR132" i="46"/>
  <c r="CQ132" i="46"/>
  <c r="CP132" i="46"/>
  <c r="AA132" i="46" s="1"/>
  <c r="CO132" i="46"/>
  <c r="Z132" i="46" s="1"/>
  <c r="CN132" i="46"/>
  <c r="Y132" i="46" s="1"/>
  <c r="CM132" i="46"/>
  <c r="CL132" i="46"/>
  <c r="CK132" i="46"/>
  <c r="CJ132" i="46"/>
  <c r="U132" i="46" s="1"/>
  <c r="CI132" i="46"/>
  <c r="CH132" i="46"/>
  <c r="S132" i="46" s="1"/>
  <c r="CG132" i="46"/>
  <c r="CF132" i="46"/>
  <c r="CE132" i="46"/>
  <c r="CD132" i="46"/>
  <c r="O132" i="46" s="1"/>
  <c r="CC132" i="46"/>
  <c r="N132" i="46" s="1"/>
  <c r="CB132" i="46"/>
  <c r="M132" i="46" s="1"/>
  <c r="CA132" i="46"/>
  <c r="BZ132" i="46"/>
  <c r="K132" i="46" s="1"/>
  <c r="BY132" i="46"/>
  <c r="J132" i="46" s="1"/>
  <c r="BX132" i="46"/>
  <c r="I132" i="46" s="1"/>
  <c r="BW132" i="46"/>
  <c r="BV132" i="46"/>
  <c r="G132" i="46" s="1"/>
  <c r="BU132" i="46"/>
  <c r="BT132" i="46"/>
  <c r="E132" i="46" s="1"/>
  <c r="BS132" i="46"/>
  <c r="B132" i="46"/>
  <c r="B132" i="44" s="1"/>
  <c r="A132" i="46"/>
  <c r="A130" i="27" s="1"/>
  <c r="EF131" i="46"/>
  <c r="BQ131" i="46" s="1"/>
  <c r="EE131" i="46"/>
  <c r="ED131" i="46"/>
  <c r="BO131" i="44" s="1"/>
  <c r="EC131" i="46"/>
  <c r="BN131" i="44" s="1"/>
  <c r="EB131" i="46"/>
  <c r="BM131" i="44" s="1"/>
  <c r="EA131" i="46"/>
  <c r="DZ131" i="46"/>
  <c r="BK131" i="46" s="1"/>
  <c r="DY131" i="46"/>
  <c r="BJ131" i="46" s="1"/>
  <c r="DX131" i="46"/>
  <c r="DW131" i="46"/>
  <c r="DV131" i="46"/>
  <c r="BG131" i="46" s="1"/>
  <c r="DU131" i="46"/>
  <c r="BF131" i="46" s="1"/>
  <c r="DT131" i="46"/>
  <c r="BE131" i="46" s="1"/>
  <c r="DS131" i="46"/>
  <c r="DR131" i="46"/>
  <c r="BC131" i="46" s="1"/>
  <c r="DQ131" i="46"/>
  <c r="DP131" i="46"/>
  <c r="BA131" i="46" s="1"/>
  <c r="DO131" i="46"/>
  <c r="DN131" i="46"/>
  <c r="AY131" i="46" s="1"/>
  <c r="DM131" i="46"/>
  <c r="AX131" i="46" s="1"/>
  <c r="DL131" i="46"/>
  <c r="AW131" i="46" s="1"/>
  <c r="DK131" i="46"/>
  <c r="DJ131" i="46"/>
  <c r="AU131" i="46" s="1"/>
  <c r="DI131" i="46"/>
  <c r="AT131" i="46" s="1"/>
  <c r="DH131" i="46"/>
  <c r="DG131" i="46"/>
  <c r="DF131" i="46"/>
  <c r="DE131" i="46"/>
  <c r="AP131" i="46" s="1"/>
  <c r="DD131" i="46"/>
  <c r="AO131" i="46" s="1"/>
  <c r="DC131" i="46"/>
  <c r="DB131" i="46"/>
  <c r="AM131" i="46" s="1"/>
  <c r="DA131" i="46"/>
  <c r="CZ131" i="46"/>
  <c r="CY131" i="46"/>
  <c r="CX131" i="46"/>
  <c r="AI131" i="46" s="1"/>
  <c r="CW131" i="46"/>
  <c r="AH131" i="46" s="1"/>
  <c r="CV131" i="46"/>
  <c r="AG131" i="46" s="1"/>
  <c r="CU131" i="46"/>
  <c r="CT131" i="46"/>
  <c r="AE131" i="46" s="1"/>
  <c r="CS131" i="46"/>
  <c r="AD131" i="46" s="1"/>
  <c r="CR131" i="46"/>
  <c r="AC131" i="46" s="1"/>
  <c r="CQ131" i="46"/>
  <c r="CP131" i="46"/>
  <c r="CO131" i="46"/>
  <c r="CN131" i="46"/>
  <c r="Y131" i="46" s="1"/>
  <c r="CM131" i="46"/>
  <c r="CL131" i="46"/>
  <c r="W131" i="46" s="1"/>
  <c r="CK131" i="46"/>
  <c r="CJ131" i="46"/>
  <c r="CI131" i="46"/>
  <c r="CH131" i="46"/>
  <c r="S131" i="46" s="1"/>
  <c r="CG131" i="46"/>
  <c r="R131" i="46" s="1"/>
  <c r="CF131" i="46"/>
  <c r="Q131" i="46" s="1"/>
  <c r="CE131" i="46"/>
  <c r="CD131" i="46"/>
  <c r="O131" i="46" s="1"/>
  <c r="CC131" i="46"/>
  <c r="N131" i="46" s="1"/>
  <c r="CB131" i="46"/>
  <c r="CA131" i="46"/>
  <c r="BZ131" i="46"/>
  <c r="BY131" i="46"/>
  <c r="J131" i="46" s="1"/>
  <c r="BX131" i="46"/>
  <c r="BW131" i="46"/>
  <c r="BV131" i="46"/>
  <c r="G131" i="46" s="1"/>
  <c r="BU131" i="46"/>
  <c r="BT131" i="46"/>
  <c r="E131" i="46" s="1"/>
  <c r="BS131" i="46"/>
  <c r="BO131" i="46"/>
  <c r="BN131" i="46"/>
  <c r="BM131" i="46"/>
  <c r="B131" i="46"/>
  <c r="B131" i="44" s="1"/>
  <c r="A131" i="46"/>
  <c r="A129" i="27" s="1"/>
  <c r="EF130" i="46"/>
  <c r="BQ130" i="46" s="1"/>
  <c r="EE130" i="46"/>
  <c r="ED130" i="46"/>
  <c r="BO130" i="46" s="1"/>
  <c r="EC130" i="46"/>
  <c r="BN130" i="46" s="1"/>
  <c r="EB130" i="46"/>
  <c r="BM130" i="46" s="1"/>
  <c r="EA130" i="46"/>
  <c r="BL130" i="46" s="1"/>
  <c r="DZ130" i="46"/>
  <c r="BK130" i="46" s="1"/>
  <c r="DY130" i="46"/>
  <c r="BJ130" i="46" s="1"/>
  <c r="DX130" i="46"/>
  <c r="BI130" i="46" s="1"/>
  <c r="DW130" i="46"/>
  <c r="DV130" i="46"/>
  <c r="BG130" i="46" s="1"/>
  <c r="DU130" i="46"/>
  <c r="DT130" i="46"/>
  <c r="BE130" i="46" s="1"/>
  <c r="DS130" i="46"/>
  <c r="BD130" i="46" s="1"/>
  <c r="DR130" i="46"/>
  <c r="BC130" i="46" s="1"/>
  <c r="DQ130" i="46"/>
  <c r="BB130" i="46" s="1"/>
  <c r="DP130" i="46"/>
  <c r="DO130" i="46"/>
  <c r="DN130" i="46"/>
  <c r="AY130" i="46" s="1"/>
  <c r="DM130" i="46"/>
  <c r="AX130" i="46" s="1"/>
  <c r="DL130" i="46"/>
  <c r="DK130" i="46"/>
  <c r="AV130" i="46" s="1"/>
  <c r="DJ130" i="46"/>
  <c r="AU130" i="46" s="1"/>
  <c r="DI130" i="46"/>
  <c r="AT130" i="46" s="1"/>
  <c r="DH130" i="46"/>
  <c r="AS130" i="46" s="1"/>
  <c r="DG130" i="46"/>
  <c r="DF130" i="46"/>
  <c r="AQ130" i="46" s="1"/>
  <c r="DE130" i="46"/>
  <c r="AP130" i="46" s="1"/>
  <c r="DD130" i="46"/>
  <c r="AO130" i="46" s="1"/>
  <c r="DC130" i="46"/>
  <c r="AN130" i="46" s="1"/>
  <c r="DB130" i="46"/>
  <c r="DA130" i="46"/>
  <c r="AL130" i="46" s="1"/>
  <c r="CZ130" i="46"/>
  <c r="AK130" i="46" s="1"/>
  <c r="CY130" i="46"/>
  <c r="CX130" i="46"/>
  <c r="AI130" i="46" s="1"/>
  <c r="CW130" i="46"/>
  <c r="AH130" i="46" s="1"/>
  <c r="CV130" i="46"/>
  <c r="CU130" i="46"/>
  <c r="AF130" i="46" s="1"/>
  <c r="CT130" i="46"/>
  <c r="AE130" i="46" s="1"/>
  <c r="CS130" i="46"/>
  <c r="AD130" i="46" s="1"/>
  <c r="CR130" i="46"/>
  <c r="CQ130" i="46"/>
  <c r="CP130" i="46"/>
  <c r="AA130" i="46" s="1"/>
  <c r="CO130" i="46"/>
  <c r="Z130" i="46" s="1"/>
  <c r="CN130" i="46"/>
  <c r="CM130" i="46"/>
  <c r="X130" i="46" s="1"/>
  <c r="CL130" i="46"/>
  <c r="W130" i="46" s="1"/>
  <c r="CK130" i="46"/>
  <c r="V130" i="46" s="1"/>
  <c r="CJ130" i="46"/>
  <c r="U130" i="46" s="1"/>
  <c r="CI130" i="46"/>
  <c r="CH130" i="46"/>
  <c r="S130" i="46" s="1"/>
  <c r="CG130" i="46"/>
  <c r="CF130" i="46"/>
  <c r="Q130" i="46" s="1"/>
  <c r="CE130" i="46"/>
  <c r="P130" i="46" s="1"/>
  <c r="CD130" i="46"/>
  <c r="O130" i="46" s="1"/>
  <c r="CC130" i="46"/>
  <c r="N130" i="46" s="1"/>
  <c r="CB130" i="46"/>
  <c r="M130" i="46" s="1"/>
  <c r="CA130" i="46"/>
  <c r="BZ130" i="46"/>
  <c r="K130" i="46" s="1"/>
  <c r="BY130" i="46"/>
  <c r="J130" i="46" s="1"/>
  <c r="BX130" i="46"/>
  <c r="I130" i="46" s="1"/>
  <c r="BW130" i="46"/>
  <c r="H130" i="46" s="1"/>
  <c r="BV130" i="46"/>
  <c r="G130" i="46" s="1"/>
  <c r="BU130" i="46"/>
  <c r="F130" i="46" s="1"/>
  <c r="BT130" i="46"/>
  <c r="BS130" i="46"/>
  <c r="B130" i="46"/>
  <c r="B130" i="44" s="1"/>
  <c r="A130" i="46"/>
  <c r="C130" i="46" s="1"/>
  <c r="C130" i="44" s="1"/>
  <c r="EF129" i="46"/>
  <c r="BQ129" i="46" s="1"/>
  <c r="EE129" i="46"/>
  <c r="BP129" i="46" s="1"/>
  <c r="ED129" i="46"/>
  <c r="EC129" i="46"/>
  <c r="BN129" i="46" s="1"/>
  <c r="EB129" i="46"/>
  <c r="BM129" i="46" s="1"/>
  <c r="EA129" i="46"/>
  <c r="BL129" i="46" s="1"/>
  <c r="DZ129" i="46"/>
  <c r="DY129" i="46"/>
  <c r="BJ129" i="46" s="1"/>
  <c r="DX129" i="46"/>
  <c r="BI129" i="46" s="1"/>
  <c r="DW129" i="46"/>
  <c r="BH129" i="46" s="1"/>
  <c r="DV129" i="46"/>
  <c r="DU129" i="46"/>
  <c r="BF129" i="46" s="1"/>
  <c r="DT129" i="46"/>
  <c r="DS129" i="46"/>
  <c r="DR129" i="46"/>
  <c r="DQ129" i="46"/>
  <c r="BB129" i="46" s="1"/>
  <c r="DP129" i="46"/>
  <c r="BA129" i="46" s="1"/>
  <c r="DO129" i="46"/>
  <c r="DN129" i="46"/>
  <c r="DM129" i="46"/>
  <c r="AX129" i="46" s="1"/>
  <c r="DL129" i="46"/>
  <c r="DK129" i="46"/>
  <c r="AV129" i="46" s="1"/>
  <c r="DJ129" i="46"/>
  <c r="AU129" i="46" s="1"/>
  <c r="DI129" i="46"/>
  <c r="AT129" i="46" s="1"/>
  <c r="DH129" i="46"/>
  <c r="DG129" i="46"/>
  <c r="AR129" i="46" s="1"/>
  <c r="DF129" i="46"/>
  <c r="DE129" i="46"/>
  <c r="AP129" i="46" s="1"/>
  <c r="DD129" i="46"/>
  <c r="AO129" i="46" s="1"/>
  <c r="DC129" i="46"/>
  <c r="AN129" i="46" s="1"/>
  <c r="DB129" i="46"/>
  <c r="DA129" i="46"/>
  <c r="CZ129" i="46"/>
  <c r="CY129" i="46"/>
  <c r="AJ129" i="46" s="1"/>
  <c r="CX129" i="46"/>
  <c r="CW129" i="46"/>
  <c r="AH129" i="46" s="1"/>
  <c r="CV129" i="46"/>
  <c r="AG129" i="46" s="1"/>
  <c r="CU129" i="46"/>
  <c r="AF129" i="46" s="1"/>
  <c r="CT129" i="46"/>
  <c r="CS129" i="46"/>
  <c r="AD129" i="46" s="1"/>
  <c r="CR129" i="46"/>
  <c r="CQ129" i="46"/>
  <c r="CP129" i="46"/>
  <c r="CO129" i="46"/>
  <c r="CN129" i="46"/>
  <c r="Y129" i="46" s="1"/>
  <c r="CM129" i="46"/>
  <c r="CL129" i="46"/>
  <c r="CK129" i="46"/>
  <c r="V129" i="46" s="1"/>
  <c r="CJ129" i="46"/>
  <c r="U129" i="46" s="1"/>
  <c r="CI129" i="46"/>
  <c r="T129" i="46" s="1"/>
  <c r="CH129" i="46"/>
  <c r="CG129" i="46"/>
  <c r="R129" i="46" s="1"/>
  <c r="CF129" i="46"/>
  <c r="Q129" i="46" s="1"/>
  <c r="CE129" i="46"/>
  <c r="P129" i="46" s="1"/>
  <c r="CD129" i="46"/>
  <c r="CC129" i="46"/>
  <c r="N129" i="46" s="1"/>
  <c r="CB129" i="46"/>
  <c r="CA129" i="46"/>
  <c r="L129" i="46" s="1"/>
  <c r="BZ129" i="46"/>
  <c r="BY129" i="46"/>
  <c r="J129" i="46" s="1"/>
  <c r="BX129" i="46"/>
  <c r="BW129" i="46"/>
  <c r="H129" i="46" s="1"/>
  <c r="BV129" i="46"/>
  <c r="BU129" i="46"/>
  <c r="F129" i="46" s="1"/>
  <c r="BT129" i="46"/>
  <c r="E129" i="46" s="1"/>
  <c r="BS129" i="46"/>
  <c r="D129" i="46" s="1"/>
  <c r="B129" i="46"/>
  <c r="B129" i="44" s="1"/>
  <c r="A129" i="46"/>
  <c r="A127" i="27" s="1"/>
  <c r="EF128" i="46"/>
  <c r="EE128" i="46"/>
  <c r="BP128" i="46" s="1"/>
  <c r="ED128" i="46"/>
  <c r="EC128" i="46"/>
  <c r="BN128" i="46" s="1"/>
  <c r="EB128" i="46"/>
  <c r="BM128" i="46" s="1"/>
  <c r="EA128" i="46"/>
  <c r="BL128" i="46" s="1"/>
  <c r="DZ128" i="46"/>
  <c r="BK128" i="46" s="1"/>
  <c r="DY128" i="46"/>
  <c r="BJ128" i="46" s="1"/>
  <c r="DX128" i="46"/>
  <c r="BI128" i="46" s="1"/>
  <c r="DW128" i="46"/>
  <c r="BH128" i="46" s="1"/>
  <c r="DV128" i="46"/>
  <c r="DU128" i="46"/>
  <c r="BF128" i="46" s="1"/>
  <c r="DT128" i="46"/>
  <c r="BE128" i="46" s="1"/>
  <c r="DS128" i="46"/>
  <c r="BD128" i="46" s="1"/>
  <c r="DR128" i="46"/>
  <c r="BC128" i="46" s="1"/>
  <c r="DQ128" i="46"/>
  <c r="DP128" i="46"/>
  <c r="BA128" i="46" s="1"/>
  <c r="DO128" i="46"/>
  <c r="AZ128" i="46" s="1"/>
  <c r="DN128" i="46"/>
  <c r="DM128" i="46"/>
  <c r="AX128" i="46" s="1"/>
  <c r="DL128" i="46"/>
  <c r="DK128" i="46"/>
  <c r="DJ128" i="46"/>
  <c r="AU128" i="46" s="1"/>
  <c r="DI128" i="46"/>
  <c r="AT128" i="46" s="1"/>
  <c r="DH128" i="46"/>
  <c r="AS128" i="46" s="1"/>
  <c r="DG128" i="46"/>
  <c r="AR128" i="46" s="1"/>
  <c r="DF128" i="46"/>
  <c r="DE128" i="46"/>
  <c r="AP128" i="46" s="1"/>
  <c r="DD128" i="46"/>
  <c r="AO128" i="46" s="1"/>
  <c r="DC128" i="46"/>
  <c r="AN128" i="46" s="1"/>
  <c r="DB128" i="46"/>
  <c r="AM128" i="46" s="1"/>
  <c r="DA128" i="46"/>
  <c r="AL128" i="46" s="1"/>
  <c r="CZ128" i="46"/>
  <c r="AK128" i="46" s="1"/>
  <c r="CY128" i="46"/>
  <c r="AJ128" i="46" s="1"/>
  <c r="CX128" i="46"/>
  <c r="CW128" i="46"/>
  <c r="AH128" i="46" s="1"/>
  <c r="CV128" i="46"/>
  <c r="AG128" i="46" s="1"/>
  <c r="CU128" i="46"/>
  <c r="CT128" i="46"/>
  <c r="CS128" i="46"/>
  <c r="AD128" i="46" s="1"/>
  <c r="CR128" i="46"/>
  <c r="AC128" i="46" s="1"/>
  <c r="CQ128" i="46"/>
  <c r="AB128" i="46" s="1"/>
  <c r="CP128" i="46"/>
  <c r="CO128" i="46"/>
  <c r="CN128" i="46"/>
  <c r="CM128" i="46"/>
  <c r="X128" i="46" s="1"/>
  <c r="CL128" i="46"/>
  <c r="CK128" i="46"/>
  <c r="CJ128" i="46"/>
  <c r="CI128" i="46"/>
  <c r="T128" i="46" s="1"/>
  <c r="CH128" i="46"/>
  <c r="CG128" i="46"/>
  <c r="CF128" i="46"/>
  <c r="Q128" i="46" s="1"/>
  <c r="CE128" i="46"/>
  <c r="P128" i="46" s="1"/>
  <c r="CD128" i="46"/>
  <c r="CC128" i="46"/>
  <c r="N128" i="46" s="1"/>
  <c r="CB128" i="46"/>
  <c r="M128" i="46" s="1"/>
  <c r="CA128" i="46"/>
  <c r="L128" i="46" s="1"/>
  <c r="BZ128" i="46"/>
  <c r="BY128" i="46"/>
  <c r="J128" i="46" s="1"/>
  <c r="BX128" i="46"/>
  <c r="BW128" i="46"/>
  <c r="H128" i="46" s="1"/>
  <c r="BV128" i="46"/>
  <c r="BU128" i="46"/>
  <c r="F128" i="46" s="1"/>
  <c r="BT128" i="46"/>
  <c r="E128" i="46" s="1"/>
  <c r="BS128" i="46"/>
  <c r="D128" i="46" s="1"/>
  <c r="B128" i="46"/>
  <c r="B128" i="44" s="1"/>
  <c r="A128" i="46"/>
  <c r="A126" i="27" s="1"/>
  <c r="EF127" i="46"/>
  <c r="BQ127" i="46" s="1"/>
  <c r="EE127" i="46"/>
  <c r="BP127" i="46" s="1"/>
  <c r="ED127" i="46"/>
  <c r="BO127" i="46" s="1"/>
  <c r="EC127" i="46"/>
  <c r="BN127" i="46" s="1"/>
  <c r="EB127" i="46"/>
  <c r="BM127" i="46" s="1"/>
  <c r="EA127" i="46"/>
  <c r="DZ127" i="46"/>
  <c r="DY127" i="46"/>
  <c r="DX127" i="46"/>
  <c r="DW127" i="46"/>
  <c r="BH127" i="46" s="1"/>
  <c r="DV127" i="46"/>
  <c r="BG127" i="46" s="1"/>
  <c r="DU127" i="46"/>
  <c r="BF127" i="46" s="1"/>
  <c r="DT127" i="46"/>
  <c r="DS127" i="46"/>
  <c r="BD127" i="46" s="1"/>
  <c r="DR127" i="46"/>
  <c r="DQ127" i="46"/>
  <c r="DP127" i="46"/>
  <c r="DO127" i="46"/>
  <c r="AZ127" i="46" s="1"/>
  <c r="DN127" i="46"/>
  <c r="DM127" i="46"/>
  <c r="AX127" i="46" s="1"/>
  <c r="DL127" i="46"/>
  <c r="AW127" i="46" s="1"/>
  <c r="DK127" i="46"/>
  <c r="DJ127" i="46"/>
  <c r="DI127" i="46"/>
  <c r="DH127" i="46"/>
  <c r="AS127" i="46" s="1"/>
  <c r="DG127" i="46"/>
  <c r="AR127" i="46" s="1"/>
  <c r="DF127" i="46"/>
  <c r="AQ127" i="46" s="1"/>
  <c r="DE127" i="46"/>
  <c r="DD127" i="46"/>
  <c r="AO127" i="46" s="1"/>
  <c r="DC127" i="46"/>
  <c r="AN127" i="46" s="1"/>
  <c r="DB127" i="46"/>
  <c r="DA127" i="46"/>
  <c r="CZ127" i="46"/>
  <c r="AK127" i="46" s="1"/>
  <c r="CY127" i="46"/>
  <c r="AJ127" i="46" s="1"/>
  <c r="CX127" i="46"/>
  <c r="AI127" i="46" s="1"/>
  <c r="CW127" i="46"/>
  <c r="AH127" i="46" s="1"/>
  <c r="CV127" i="46"/>
  <c r="AG127" i="46" s="1"/>
  <c r="CU127" i="46"/>
  <c r="AF127" i="46" s="1"/>
  <c r="CT127" i="46"/>
  <c r="CS127" i="46"/>
  <c r="CR127" i="46"/>
  <c r="CQ127" i="46"/>
  <c r="AB127" i="46" s="1"/>
  <c r="CP127" i="46"/>
  <c r="AA127" i="46" s="1"/>
  <c r="CO127" i="46"/>
  <c r="CN127" i="46"/>
  <c r="Y127" i="46" s="1"/>
  <c r="CM127" i="46"/>
  <c r="X127" i="46" s="1"/>
  <c r="CL127" i="46"/>
  <c r="CK127" i="46"/>
  <c r="CJ127" i="46"/>
  <c r="U127" i="46" s="1"/>
  <c r="CI127" i="46"/>
  <c r="T127" i="46" s="1"/>
  <c r="CH127" i="46"/>
  <c r="S127" i="46" s="1"/>
  <c r="CG127" i="46"/>
  <c r="R127" i="46" s="1"/>
  <c r="CF127" i="46"/>
  <c r="Q127" i="46" s="1"/>
  <c r="CE127" i="46"/>
  <c r="P127" i="46" s="1"/>
  <c r="CD127" i="46"/>
  <c r="CC127" i="46"/>
  <c r="CB127" i="46"/>
  <c r="CA127" i="46"/>
  <c r="L127" i="46" s="1"/>
  <c r="BZ127" i="46"/>
  <c r="K127" i="46" s="1"/>
  <c r="BY127" i="46"/>
  <c r="J127" i="46" s="1"/>
  <c r="BX127" i="46"/>
  <c r="I127" i="46" s="1"/>
  <c r="BW127" i="46"/>
  <c r="BV127" i="46"/>
  <c r="BU127" i="46"/>
  <c r="BT127" i="46"/>
  <c r="E127" i="46" s="1"/>
  <c r="BS127" i="46"/>
  <c r="D127" i="46" s="1"/>
  <c r="B127" i="46"/>
  <c r="B127" i="44" s="1"/>
  <c r="A127" i="46"/>
  <c r="A125" i="27" s="1"/>
  <c r="EF126" i="46"/>
  <c r="BQ126" i="46" s="1"/>
  <c r="EE126" i="46"/>
  <c r="BP126" i="46" s="1"/>
  <c r="ED126" i="46"/>
  <c r="EC126" i="46"/>
  <c r="BN126" i="46" s="1"/>
  <c r="EB126" i="46"/>
  <c r="EA126" i="46"/>
  <c r="BL126" i="46" s="1"/>
  <c r="DZ126" i="46"/>
  <c r="DY126" i="46"/>
  <c r="BJ126" i="46" s="1"/>
  <c r="DX126" i="46"/>
  <c r="BI126" i="46" s="1"/>
  <c r="DW126" i="46"/>
  <c r="BH126" i="46" s="1"/>
  <c r="DV126" i="46"/>
  <c r="DU126" i="46"/>
  <c r="BF126" i="46" s="1"/>
  <c r="DT126" i="46"/>
  <c r="DS126" i="46"/>
  <c r="BD126" i="46" s="1"/>
  <c r="DR126" i="46"/>
  <c r="DQ126" i="46"/>
  <c r="BB126" i="46" s="1"/>
  <c r="DP126" i="46"/>
  <c r="BA126" i="46" s="1"/>
  <c r="DO126" i="46"/>
  <c r="AZ126" i="46" s="1"/>
  <c r="DN126" i="46"/>
  <c r="DM126" i="46"/>
  <c r="AX126" i="46" s="1"/>
  <c r="DL126" i="46"/>
  <c r="AW126" i="46" s="1"/>
  <c r="DK126" i="46"/>
  <c r="AV126" i="46" s="1"/>
  <c r="DJ126" i="46"/>
  <c r="DI126" i="46"/>
  <c r="AT126" i="46" s="1"/>
  <c r="DH126" i="46"/>
  <c r="AS126" i="46" s="1"/>
  <c r="DG126" i="46"/>
  <c r="AR126" i="46" s="1"/>
  <c r="DF126" i="46"/>
  <c r="DE126" i="46"/>
  <c r="AP126" i="46" s="1"/>
  <c r="DD126" i="46"/>
  <c r="DC126" i="46"/>
  <c r="AN126" i="46" s="1"/>
  <c r="DB126" i="46"/>
  <c r="DA126" i="46"/>
  <c r="AL126" i="46" s="1"/>
  <c r="CZ126" i="46"/>
  <c r="AK126" i="46" s="1"/>
  <c r="CY126" i="46"/>
  <c r="AJ126" i="46" s="1"/>
  <c r="CX126" i="46"/>
  <c r="CW126" i="46"/>
  <c r="CV126" i="46"/>
  <c r="AG126" i="46" s="1"/>
  <c r="CU126" i="46"/>
  <c r="AF126" i="46" s="1"/>
  <c r="CT126" i="46"/>
  <c r="CS126" i="46"/>
  <c r="AD126" i="46" s="1"/>
  <c r="CR126" i="46"/>
  <c r="AC126" i="46" s="1"/>
  <c r="CQ126" i="46"/>
  <c r="CP126" i="46"/>
  <c r="CO126" i="46"/>
  <c r="Z126" i="46" s="1"/>
  <c r="CN126" i="46"/>
  <c r="Y126" i="46" s="1"/>
  <c r="CM126" i="46"/>
  <c r="CL126" i="46"/>
  <c r="CK126" i="46"/>
  <c r="V126" i="46" s="1"/>
  <c r="CJ126" i="46"/>
  <c r="U126" i="46" s="1"/>
  <c r="CI126" i="46"/>
  <c r="T126" i="46" s="1"/>
  <c r="CH126" i="46"/>
  <c r="S126" i="46" s="1"/>
  <c r="CG126" i="46"/>
  <c r="CF126" i="46"/>
  <c r="CE126" i="46"/>
  <c r="P126" i="46" s="1"/>
  <c r="CD126" i="46"/>
  <c r="CC126" i="46"/>
  <c r="N126" i="46" s="1"/>
  <c r="CB126" i="46"/>
  <c r="M126" i="46" s="1"/>
  <c r="CA126" i="46"/>
  <c r="L126" i="46" s="1"/>
  <c r="BZ126" i="46"/>
  <c r="BY126" i="46"/>
  <c r="BX126" i="46"/>
  <c r="I126" i="46" s="1"/>
  <c r="BW126" i="46"/>
  <c r="H126" i="46" s="1"/>
  <c r="BV126" i="46"/>
  <c r="BU126" i="46"/>
  <c r="F126" i="46" s="1"/>
  <c r="BT126" i="46"/>
  <c r="E126" i="46" s="1"/>
  <c r="BS126" i="46"/>
  <c r="D126" i="46" s="1"/>
  <c r="B126" i="46"/>
  <c r="B126" i="44" s="1"/>
  <c r="A126" i="46"/>
  <c r="A124" i="27" s="1"/>
  <c r="EF125" i="46"/>
  <c r="EE125" i="46"/>
  <c r="ED125" i="46"/>
  <c r="EC125" i="46"/>
  <c r="BN125" i="46" s="1"/>
  <c r="EB125" i="46"/>
  <c r="EA125" i="46"/>
  <c r="DZ125" i="46"/>
  <c r="DY125" i="46"/>
  <c r="BJ125" i="46" s="1"/>
  <c r="DX125" i="46"/>
  <c r="DW125" i="46"/>
  <c r="BH125" i="46" s="1"/>
  <c r="DV125" i="46"/>
  <c r="BG125" i="44" s="1"/>
  <c r="DU125" i="46"/>
  <c r="BF125" i="44" s="1"/>
  <c r="DT125" i="46"/>
  <c r="BE125" i="46" s="1"/>
  <c r="DS125" i="46"/>
  <c r="DR125" i="46"/>
  <c r="DQ125" i="46"/>
  <c r="BB125" i="46" s="1"/>
  <c r="DP125" i="46"/>
  <c r="BA125" i="46" s="1"/>
  <c r="DO125" i="46"/>
  <c r="DN125" i="46"/>
  <c r="DM125" i="46"/>
  <c r="AX125" i="46" s="1"/>
  <c r="DL125" i="46"/>
  <c r="AW125" i="46" s="1"/>
  <c r="DK125" i="46"/>
  <c r="AV125" i="46" s="1"/>
  <c r="DJ125" i="46"/>
  <c r="DI125" i="46"/>
  <c r="AT125" i="46" s="1"/>
  <c r="DH125" i="46"/>
  <c r="DG125" i="46"/>
  <c r="AR125" i="46" s="1"/>
  <c r="DF125" i="46"/>
  <c r="DE125" i="46"/>
  <c r="AP125" i="46" s="1"/>
  <c r="DD125" i="46"/>
  <c r="AO125" i="46" s="1"/>
  <c r="DC125" i="46"/>
  <c r="AN125" i="46" s="1"/>
  <c r="DB125" i="46"/>
  <c r="DA125" i="46"/>
  <c r="CZ125" i="46"/>
  <c r="AK125" i="46" s="1"/>
  <c r="CY125" i="46"/>
  <c r="AJ125" i="46" s="1"/>
  <c r="CX125" i="46"/>
  <c r="CW125" i="46"/>
  <c r="CV125" i="46"/>
  <c r="AG125" i="44" s="1"/>
  <c r="CU125" i="46"/>
  <c r="AF125" i="46" s="1"/>
  <c r="CT125" i="46"/>
  <c r="CS125" i="46"/>
  <c r="AD125" i="46" s="1"/>
  <c r="CR125" i="46"/>
  <c r="AC125" i="46" s="1"/>
  <c r="CQ125" i="46"/>
  <c r="CP125" i="46"/>
  <c r="CO125" i="46"/>
  <c r="Z125" i="46" s="1"/>
  <c r="CN125" i="46"/>
  <c r="Y125" i="46" s="1"/>
  <c r="CM125" i="46"/>
  <c r="CL125" i="46"/>
  <c r="CK125" i="46"/>
  <c r="V125" i="46" s="1"/>
  <c r="CJ125" i="46"/>
  <c r="U125" i="46" s="1"/>
  <c r="CI125" i="46"/>
  <c r="T125" i="46" s="1"/>
  <c r="CH125" i="46"/>
  <c r="CG125" i="46"/>
  <c r="R125" i="46" s="1"/>
  <c r="CF125" i="46"/>
  <c r="Q125" i="46" s="1"/>
  <c r="CE125" i="46"/>
  <c r="P125" i="46" s="1"/>
  <c r="CD125" i="46"/>
  <c r="CC125" i="46"/>
  <c r="CB125" i="46"/>
  <c r="CA125" i="46"/>
  <c r="L125" i="46" s="1"/>
  <c r="BZ125" i="46"/>
  <c r="BY125" i="46"/>
  <c r="J125" i="46" s="1"/>
  <c r="BX125" i="46"/>
  <c r="I125" i="46" s="1"/>
  <c r="BW125" i="46"/>
  <c r="H125" i="46" s="1"/>
  <c r="BV125" i="46"/>
  <c r="BU125" i="46"/>
  <c r="F125" i="46" s="1"/>
  <c r="BT125" i="46"/>
  <c r="BS125" i="46"/>
  <c r="D125" i="46" s="1"/>
  <c r="BG125" i="46"/>
  <c r="BF125" i="46"/>
  <c r="B125" i="46"/>
  <c r="B125" i="44" s="1"/>
  <c r="A125" i="46"/>
  <c r="A123" i="27" s="1"/>
  <c r="EF124" i="46"/>
  <c r="EE124" i="46"/>
  <c r="BP124" i="46" s="1"/>
  <c r="ED124" i="46"/>
  <c r="BO124" i="44" s="1"/>
  <c r="EC124" i="46"/>
  <c r="EB124" i="46"/>
  <c r="BM124" i="46" s="1"/>
  <c r="EA124" i="46"/>
  <c r="DZ124" i="46"/>
  <c r="DY124" i="46"/>
  <c r="DX124" i="46"/>
  <c r="DW124" i="46"/>
  <c r="DV124" i="46"/>
  <c r="BG124" i="46" s="1"/>
  <c r="DU124" i="46"/>
  <c r="DT124" i="46"/>
  <c r="BE124" i="46" s="1"/>
  <c r="DS124" i="46"/>
  <c r="BD124" i="46" s="1"/>
  <c r="DR124" i="46"/>
  <c r="BC124" i="46" s="1"/>
  <c r="DQ124" i="46"/>
  <c r="DP124" i="46"/>
  <c r="BA124" i="46" s="1"/>
  <c r="DO124" i="46"/>
  <c r="AZ124" i="46" s="1"/>
  <c r="DN124" i="46"/>
  <c r="AY124" i="46" s="1"/>
  <c r="DM124" i="46"/>
  <c r="DL124" i="46"/>
  <c r="AW124" i="46" s="1"/>
  <c r="DK124" i="46"/>
  <c r="AV124" i="46" s="1"/>
  <c r="DJ124" i="46"/>
  <c r="AU124" i="46" s="1"/>
  <c r="DI124" i="46"/>
  <c r="DH124" i="46"/>
  <c r="AS124" i="46" s="1"/>
  <c r="DG124" i="46"/>
  <c r="DF124" i="46"/>
  <c r="AQ124" i="46" s="1"/>
  <c r="DE124" i="46"/>
  <c r="DD124" i="46"/>
  <c r="AO124" i="46" s="1"/>
  <c r="DC124" i="46"/>
  <c r="AN124" i="46" s="1"/>
  <c r="DB124" i="46"/>
  <c r="AM124" i="46" s="1"/>
  <c r="DA124" i="46"/>
  <c r="CZ124" i="46"/>
  <c r="AK124" i="46" s="1"/>
  <c r="CY124" i="46"/>
  <c r="CX124" i="46"/>
  <c r="AI124" i="46" s="1"/>
  <c r="CW124" i="46"/>
  <c r="CV124" i="46"/>
  <c r="AG124" i="46" s="1"/>
  <c r="CU124" i="46"/>
  <c r="AF124" i="46" s="1"/>
  <c r="CT124" i="46"/>
  <c r="AE124" i="46" s="1"/>
  <c r="CS124" i="46"/>
  <c r="CR124" i="46"/>
  <c r="AC124" i="46" s="1"/>
  <c r="CQ124" i="46"/>
  <c r="AB124" i="46" s="1"/>
  <c r="CP124" i="46"/>
  <c r="AA124" i="46" s="1"/>
  <c r="CO124" i="46"/>
  <c r="CN124" i="46"/>
  <c r="Y124" i="46" s="1"/>
  <c r="CM124" i="46"/>
  <c r="X124" i="46" s="1"/>
  <c r="CL124" i="46"/>
  <c r="W124" i="46" s="1"/>
  <c r="CK124" i="46"/>
  <c r="CJ124" i="46"/>
  <c r="U124" i="46" s="1"/>
  <c r="CI124" i="46"/>
  <c r="CH124" i="46"/>
  <c r="S124" i="46" s="1"/>
  <c r="CG124" i="46"/>
  <c r="CF124" i="46"/>
  <c r="Q124" i="46" s="1"/>
  <c r="CE124" i="46"/>
  <c r="P124" i="46" s="1"/>
  <c r="CD124" i="46"/>
  <c r="O124" i="46" s="1"/>
  <c r="CC124" i="46"/>
  <c r="CB124" i="46"/>
  <c r="CA124" i="46"/>
  <c r="L124" i="46" s="1"/>
  <c r="BZ124" i="46"/>
  <c r="BY124" i="46"/>
  <c r="BX124" i="46"/>
  <c r="BW124" i="46"/>
  <c r="H124" i="46" s="1"/>
  <c r="BV124" i="46"/>
  <c r="BU124" i="46"/>
  <c r="BT124" i="46"/>
  <c r="E124" i="46" s="1"/>
  <c r="BS124" i="46"/>
  <c r="D124" i="46" s="1"/>
  <c r="BO124" i="46"/>
  <c r="B124" i="46"/>
  <c r="B124" i="44" s="1"/>
  <c r="A124" i="46"/>
  <c r="A122" i="27" s="1"/>
  <c r="EF123" i="46"/>
  <c r="BQ123" i="46" s="1"/>
  <c r="EE123" i="46"/>
  <c r="ED123" i="46"/>
  <c r="EC123" i="46"/>
  <c r="BN123" i="46" s="1"/>
  <c r="EB123" i="46"/>
  <c r="BM123" i="46" s="1"/>
  <c r="EA123" i="46"/>
  <c r="DZ123" i="46"/>
  <c r="DY123" i="46"/>
  <c r="BJ123" i="46" s="1"/>
  <c r="DX123" i="46"/>
  <c r="BI123" i="46" s="1"/>
  <c r="DW123" i="46"/>
  <c r="DV123" i="46"/>
  <c r="DU123" i="46"/>
  <c r="BF123" i="46" s="1"/>
  <c r="DT123" i="46"/>
  <c r="BE123" i="46" s="1"/>
  <c r="DS123" i="46"/>
  <c r="BD123" i="46" s="1"/>
  <c r="DR123" i="46"/>
  <c r="BC123" i="46" s="1"/>
  <c r="DQ123" i="46"/>
  <c r="DP123" i="46"/>
  <c r="BA123" i="46" s="1"/>
  <c r="DO123" i="46"/>
  <c r="DN123" i="46"/>
  <c r="DM123" i="46"/>
  <c r="AX123" i="46" s="1"/>
  <c r="DL123" i="46"/>
  <c r="AW123" i="46" s="1"/>
  <c r="DK123" i="46"/>
  <c r="DJ123" i="46"/>
  <c r="DI123" i="46"/>
  <c r="AT123" i="46" s="1"/>
  <c r="DH123" i="46"/>
  <c r="AS123" i="46" s="1"/>
  <c r="DG123" i="46"/>
  <c r="AR123" i="46" s="1"/>
  <c r="DF123" i="46"/>
  <c r="DE123" i="46"/>
  <c r="AP123" i="46" s="1"/>
  <c r="DD123" i="46"/>
  <c r="AO123" i="46" s="1"/>
  <c r="DC123" i="46"/>
  <c r="AN123" i="46" s="1"/>
  <c r="DB123" i="46"/>
  <c r="AM123" i="46" s="1"/>
  <c r="DA123" i="46"/>
  <c r="AL123" i="46" s="1"/>
  <c r="CZ123" i="46"/>
  <c r="AK123" i="46" s="1"/>
  <c r="CY123" i="46"/>
  <c r="AJ123" i="46" s="1"/>
  <c r="CX123" i="46"/>
  <c r="CW123" i="46"/>
  <c r="AH123" i="46" s="1"/>
  <c r="CV123" i="46"/>
  <c r="CU123" i="46"/>
  <c r="AF123" i="46" s="1"/>
  <c r="CT123" i="46"/>
  <c r="CS123" i="46"/>
  <c r="AD123" i="46" s="1"/>
  <c r="CR123" i="46"/>
  <c r="CQ123" i="46"/>
  <c r="AB123" i="46" s="1"/>
  <c r="CP123" i="46"/>
  <c r="CO123" i="46"/>
  <c r="Z123" i="46" s="1"/>
  <c r="CN123" i="46"/>
  <c r="Y123" i="46" s="1"/>
  <c r="CM123" i="46"/>
  <c r="CL123" i="46"/>
  <c r="CK123" i="46"/>
  <c r="CJ123" i="46"/>
  <c r="U123" i="46" s="1"/>
  <c r="CI123" i="46"/>
  <c r="CH123" i="46"/>
  <c r="S123" i="46" s="1"/>
  <c r="CG123" i="46"/>
  <c r="R123" i="46" s="1"/>
  <c r="CF123" i="46"/>
  <c r="CE123" i="46"/>
  <c r="CD123" i="46"/>
  <c r="CC123" i="46"/>
  <c r="N123" i="46" s="1"/>
  <c r="CB123" i="46"/>
  <c r="M123" i="46" s="1"/>
  <c r="CA123" i="46"/>
  <c r="BZ123" i="46"/>
  <c r="K123" i="46" s="1"/>
  <c r="BY123" i="46"/>
  <c r="J123" i="46" s="1"/>
  <c r="BX123" i="46"/>
  <c r="I123" i="46" s="1"/>
  <c r="BW123" i="46"/>
  <c r="H123" i="46" s="1"/>
  <c r="BV123" i="46"/>
  <c r="BU123" i="46"/>
  <c r="BT123" i="46"/>
  <c r="E123" i="46" s="1"/>
  <c r="BS123" i="46"/>
  <c r="B123" i="46"/>
  <c r="B123" i="44" s="1"/>
  <c r="A123" i="46"/>
  <c r="C123" i="46" s="1"/>
  <c r="C123" i="44" s="1"/>
  <c r="EF122" i="46"/>
  <c r="BQ122" i="46" s="1"/>
  <c r="EE122" i="46"/>
  <c r="BP122" i="46" s="1"/>
  <c r="ED122" i="46"/>
  <c r="BO122" i="44" s="1"/>
  <c r="EC122" i="46"/>
  <c r="BN122" i="44" s="1"/>
  <c r="EB122" i="46"/>
  <c r="BM122" i="44" s="1"/>
  <c r="EA122" i="46"/>
  <c r="BL122" i="46" s="1"/>
  <c r="DZ122" i="46"/>
  <c r="DY122" i="46"/>
  <c r="BJ122" i="46" s="1"/>
  <c r="DX122" i="46"/>
  <c r="BI122" i="46" s="1"/>
  <c r="DW122" i="46"/>
  <c r="DV122" i="46"/>
  <c r="DU122" i="46"/>
  <c r="BF122" i="46" s="1"/>
  <c r="DT122" i="46"/>
  <c r="BE122" i="46" s="1"/>
  <c r="DS122" i="46"/>
  <c r="DR122" i="46"/>
  <c r="DQ122" i="46"/>
  <c r="DP122" i="46"/>
  <c r="DO122" i="46"/>
  <c r="AZ122" i="46" s="1"/>
  <c r="DN122" i="46"/>
  <c r="DM122" i="46"/>
  <c r="AX122" i="46" s="1"/>
  <c r="DL122" i="46"/>
  <c r="AW122" i="46" s="1"/>
  <c r="DK122" i="46"/>
  <c r="AV122" i="46" s="1"/>
  <c r="DJ122" i="46"/>
  <c r="DI122" i="46"/>
  <c r="DH122" i="46"/>
  <c r="AS122" i="46" s="1"/>
  <c r="DG122" i="46"/>
  <c r="AR122" i="46" s="1"/>
  <c r="DF122" i="46"/>
  <c r="DE122" i="46"/>
  <c r="AP122" i="46" s="1"/>
  <c r="DD122" i="46"/>
  <c r="AO122" i="46" s="1"/>
  <c r="DC122" i="46"/>
  <c r="DB122" i="46"/>
  <c r="DA122" i="46"/>
  <c r="CZ122" i="46"/>
  <c r="CY122" i="46"/>
  <c r="CX122" i="46"/>
  <c r="CW122" i="46"/>
  <c r="AH122" i="46" s="1"/>
  <c r="CV122" i="46"/>
  <c r="CU122" i="46"/>
  <c r="CT122" i="46"/>
  <c r="CS122" i="46"/>
  <c r="AD122" i="46" s="1"/>
  <c r="CR122" i="46"/>
  <c r="AC122" i="46" s="1"/>
  <c r="CQ122" i="46"/>
  <c r="AB122" i="46" s="1"/>
  <c r="CP122" i="46"/>
  <c r="CO122" i="46"/>
  <c r="Z122" i="46" s="1"/>
  <c r="CN122" i="46"/>
  <c r="Y122" i="46" s="1"/>
  <c r="CM122" i="46"/>
  <c r="CL122" i="46"/>
  <c r="CK122" i="46"/>
  <c r="V122" i="46" s="1"/>
  <c r="CJ122" i="46"/>
  <c r="U122" i="46" s="1"/>
  <c r="CI122" i="46"/>
  <c r="T122" i="46" s="1"/>
  <c r="CH122" i="46"/>
  <c r="CG122" i="46"/>
  <c r="R122" i="46" s="1"/>
  <c r="CF122" i="46"/>
  <c r="Q122" i="46" s="1"/>
  <c r="CE122" i="46"/>
  <c r="CD122" i="46"/>
  <c r="CC122" i="46"/>
  <c r="CB122" i="46"/>
  <c r="M122" i="46" s="1"/>
  <c r="CA122" i="46"/>
  <c r="BZ122" i="46"/>
  <c r="BY122" i="46"/>
  <c r="BX122" i="46"/>
  <c r="I122" i="46" s="1"/>
  <c r="BW122" i="46"/>
  <c r="BV122" i="46"/>
  <c r="BU122" i="46"/>
  <c r="F122" i="46" s="1"/>
  <c r="BT122" i="46"/>
  <c r="BS122" i="46"/>
  <c r="D122" i="46" s="1"/>
  <c r="BO122" i="46"/>
  <c r="BN122" i="46"/>
  <c r="BM122" i="46"/>
  <c r="B122" i="46"/>
  <c r="B122" i="44" s="1"/>
  <c r="A122" i="46"/>
  <c r="A120" i="27" s="1"/>
  <c r="EF121" i="46"/>
  <c r="BQ121" i="46" s="1"/>
  <c r="EE121" i="46"/>
  <c r="ED121" i="46"/>
  <c r="BO121" i="46" s="1"/>
  <c r="EC121" i="46"/>
  <c r="EB121" i="46"/>
  <c r="EA121" i="46"/>
  <c r="BL121" i="46" s="1"/>
  <c r="DZ121" i="46"/>
  <c r="BK121" i="46" s="1"/>
  <c r="DY121" i="46"/>
  <c r="DX121" i="46"/>
  <c r="BI121" i="46" s="1"/>
  <c r="DW121" i="46"/>
  <c r="DV121" i="46"/>
  <c r="BG121" i="46" s="1"/>
  <c r="DU121" i="46"/>
  <c r="DT121" i="46"/>
  <c r="BE121" i="46" s="1"/>
  <c r="DS121" i="46"/>
  <c r="BD121" i="46" s="1"/>
  <c r="DR121" i="46"/>
  <c r="BC121" i="46" s="1"/>
  <c r="DQ121" i="46"/>
  <c r="DP121" i="46"/>
  <c r="DO121" i="46"/>
  <c r="DN121" i="46"/>
  <c r="DM121" i="46"/>
  <c r="DL121" i="46"/>
  <c r="AW121" i="46" s="1"/>
  <c r="DK121" i="46"/>
  <c r="AV121" i="46" s="1"/>
  <c r="DJ121" i="46"/>
  <c r="DI121" i="46"/>
  <c r="DH121" i="46"/>
  <c r="AS121" i="46" s="1"/>
  <c r="DG121" i="46"/>
  <c r="AR121" i="46" s="1"/>
  <c r="DF121" i="46"/>
  <c r="AQ121" i="46" s="1"/>
  <c r="DE121" i="46"/>
  <c r="DD121" i="46"/>
  <c r="AO121" i="46" s="1"/>
  <c r="DC121" i="46"/>
  <c r="AN121" i="46" s="1"/>
  <c r="DB121" i="46"/>
  <c r="DA121" i="46"/>
  <c r="CZ121" i="46"/>
  <c r="AK121" i="46" s="1"/>
  <c r="CY121" i="46"/>
  <c r="AJ121" i="46" s="1"/>
  <c r="CX121" i="46"/>
  <c r="AI121" i="46" s="1"/>
  <c r="CW121" i="46"/>
  <c r="CV121" i="46"/>
  <c r="AG121" i="46" s="1"/>
  <c r="CU121" i="46"/>
  <c r="AF121" i="46" s="1"/>
  <c r="CT121" i="46"/>
  <c r="AE121" i="46" s="1"/>
  <c r="CS121" i="46"/>
  <c r="CR121" i="46"/>
  <c r="CQ121" i="46"/>
  <c r="AB121" i="46" s="1"/>
  <c r="CP121" i="46"/>
  <c r="AA121" i="46" s="1"/>
  <c r="CO121" i="46"/>
  <c r="CN121" i="46"/>
  <c r="Y121" i="46" s="1"/>
  <c r="CM121" i="46"/>
  <c r="X121" i="46" s="1"/>
  <c r="CL121" i="46"/>
  <c r="CK121" i="46"/>
  <c r="CJ121" i="46"/>
  <c r="U121" i="46" s="1"/>
  <c r="CI121" i="46"/>
  <c r="CH121" i="46"/>
  <c r="CG121" i="46"/>
  <c r="CF121" i="46"/>
  <c r="Q121" i="46" s="1"/>
  <c r="CE121" i="46"/>
  <c r="P121" i="46" s="1"/>
  <c r="CD121" i="46"/>
  <c r="O121" i="46" s="1"/>
  <c r="CC121" i="46"/>
  <c r="CB121" i="46"/>
  <c r="CA121" i="46"/>
  <c r="L121" i="46" s="1"/>
  <c r="BZ121" i="46"/>
  <c r="BY121" i="46"/>
  <c r="BX121" i="46"/>
  <c r="I121" i="46" s="1"/>
  <c r="BW121" i="46"/>
  <c r="H121" i="46" s="1"/>
  <c r="BV121" i="46"/>
  <c r="BU121" i="46"/>
  <c r="BT121" i="46"/>
  <c r="E121" i="46" s="1"/>
  <c r="BS121" i="46"/>
  <c r="B121" i="46"/>
  <c r="B121" i="44" s="1"/>
  <c r="A121" i="46"/>
  <c r="A119" i="27" s="1"/>
  <c r="EF120" i="46"/>
  <c r="BQ120" i="46" s="1"/>
  <c r="EE120" i="46"/>
  <c r="BP120" i="46" s="1"/>
  <c r="ED120" i="46"/>
  <c r="EC120" i="46"/>
  <c r="EB120" i="46"/>
  <c r="BM120" i="46" s="1"/>
  <c r="EA120" i="46"/>
  <c r="BL120" i="46" s="1"/>
  <c r="DZ120" i="46"/>
  <c r="DY120" i="46"/>
  <c r="DX120" i="46"/>
  <c r="DW120" i="46"/>
  <c r="BH120" i="46" s="1"/>
  <c r="DV120" i="46"/>
  <c r="BG120" i="46" s="1"/>
  <c r="DU120" i="46"/>
  <c r="DT120" i="46"/>
  <c r="DS120" i="46"/>
  <c r="BD120" i="46" s="1"/>
  <c r="DR120" i="46"/>
  <c r="BC120" i="46" s="1"/>
  <c r="DQ120" i="46"/>
  <c r="DP120" i="46"/>
  <c r="BA120" i="46" s="1"/>
  <c r="DO120" i="46"/>
  <c r="AZ120" i="46" s="1"/>
  <c r="DN120" i="46"/>
  <c r="AY120" i="46" s="1"/>
  <c r="DM120" i="46"/>
  <c r="DL120" i="46"/>
  <c r="DK120" i="46"/>
  <c r="AV120" i="46" s="1"/>
  <c r="DJ120" i="46"/>
  <c r="AU120" i="46" s="1"/>
  <c r="DI120" i="46"/>
  <c r="DH120" i="46"/>
  <c r="AS120" i="46" s="1"/>
  <c r="DG120" i="46"/>
  <c r="AR120" i="46" s="1"/>
  <c r="DF120" i="46"/>
  <c r="AQ120" i="46" s="1"/>
  <c r="DE120" i="46"/>
  <c r="DD120" i="46"/>
  <c r="DC120" i="46"/>
  <c r="DB120" i="46"/>
  <c r="AM120" i="46" s="1"/>
  <c r="DA120" i="46"/>
  <c r="CZ120" i="46"/>
  <c r="AK120" i="46" s="1"/>
  <c r="CY120" i="46"/>
  <c r="CX120" i="46"/>
  <c r="AI120" i="46" s="1"/>
  <c r="CW120" i="46"/>
  <c r="CV120" i="46"/>
  <c r="AG120" i="46" s="1"/>
  <c r="CU120" i="46"/>
  <c r="CT120" i="46"/>
  <c r="AE120" i="46" s="1"/>
  <c r="CS120" i="46"/>
  <c r="CR120" i="46"/>
  <c r="AC120" i="46" s="1"/>
  <c r="CQ120" i="46"/>
  <c r="AB120" i="46" s="1"/>
  <c r="CP120" i="46"/>
  <c r="AA120" i="46" s="1"/>
  <c r="CO120" i="46"/>
  <c r="CN120" i="46"/>
  <c r="CM120" i="46"/>
  <c r="X120" i="46" s="1"/>
  <c r="CL120" i="46"/>
  <c r="W120" i="46" s="1"/>
  <c r="CK120" i="46"/>
  <c r="CJ120" i="46"/>
  <c r="U120" i="46" s="1"/>
  <c r="CI120" i="46"/>
  <c r="CH120" i="46"/>
  <c r="S120" i="46" s="1"/>
  <c r="CG120" i="46"/>
  <c r="R120" i="46" s="1"/>
  <c r="CF120" i="46"/>
  <c r="CE120" i="46"/>
  <c r="P120" i="46" s="1"/>
  <c r="CD120" i="46"/>
  <c r="O120" i="46" s="1"/>
  <c r="CC120" i="46"/>
  <c r="CB120" i="46"/>
  <c r="M120" i="46" s="1"/>
  <c r="CA120" i="46"/>
  <c r="L120" i="46" s="1"/>
  <c r="BZ120" i="46"/>
  <c r="K120" i="46" s="1"/>
  <c r="BY120" i="46"/>
  <c r="BX120" i="46"/>
  <c r="I120" i="46" s="1"/>
  <c r="BW120" i="46"/>
  <c r="H120" i="46" s="1"/>
  <c r="BV120" i="46"/>
  <c r="G120" i="46" s="1"/>
  <c r="BU120" i="46"/>
  <c r="BT120" i="46"/>
  <c r="E120" i="46" s="1"/>
  <c r="BS120" i="46"/>
  <c r="B120" i="46"/>
  <c r="B120" i="44" s="1"/>
  <c r="A120" i="46"/>
  <c r="A120" i="44" s="1"/>
  <c r="EF119" i="46"/>
  <c r="BQ119" i="46" s="1"/>
  <c r="EE119" i="46"/>
  <c r="ED119" i="46"/>
  <c r="BO119" i="46" s="1"/>
  <c r="EC119" i="46"/>
  <c r="EB119" i="46"/>
  <c r="BM119" i="46" s="1"/>
  <c r="EA119" i="46"/>
  <c r="BL119" i="46" s="1"/>
  <c r="DZ119" i="46"/>
  <c r="BK119" i="46" s="1"/>
  <c r="DY119" i="46"/>
  <c r="DX119" i="46"/>
  <c r="BI119" i="46" s="1"/>
  <c r="DW119" i="46"/>
  <c r="DV119" i="46"/>
  <c r="BG119" i="46" s="1"/>
  <c r="DU119" i="46"/>
  <c r="DT119" i="46"/>
  <c r="BE119" i="46" s="1"/>
  <c r="DS119" i="46"/>
  <c r="DR119" i="46"/>
  <c r="BC119" i="46" s="1"/>
  <c r="DQ119" i="46"/>
  <c r="DP119" i="46"/>
  <c r="DO119" i="46"/>
  <c r="AZ119" i="46" s="1"/>
  <c r="DN119" i="46"/>
  <c r="AY119" i="46" s="1"/>
  <c r="DM119" i="46"/>
  <c r="DL119" i="46"/>
  <c r="AW119" i="46" s="1"/>
  <c r="DK119" i="46"/>
  <c r="AV119" i="46" s="1"/>
  <c r="DJ119" i="46"/>
  <c r="AU119" i="46" s="1"/>
  <c r="DI119" i="46"/>
  <c r="DH119" i="46"/>
  <c r="DG119" i="46"/>
  <c r="AR119" i="46" s="1"/>
  <c r="DF119" i="46"/>
  <c r="AQ119" i="46" s="1"/>
  <c r="DE119" i="46"/>
  <c r="DD119" i="46"/>
  <c r="AO119" i="46" s="1"/>
  <c r="DC119" i="46"/>
  <c r="AN119" i="46" s="1"/>
  <c r="DB119" i="46"/>
  <c r="DA119" i="46"/>
  <c r="CZ119" i="46"/>
  <c r="CY119" i="46"/>
  <c r="AJ119" i="46" s="1"/>
  <c r="CX119" i="46"/>
  <c r="AI119" i="46" s="1"/>
  <c r="CW119" i="46"/>
  <c r="CV119" i="46"/>
  <c r="AG119" i="46" s="1"/>
  <c r="CU119" i="46"/>
  <c r="AF119" i="46" s="1"/>
  <c r="CT119" i="46"/>
  <c r="CS119" i="46"/>
  <c r="AD119" i="46" s="1"/>
  <c r="CR119" i="46"/>
  <c r="AC119" i="46" s="1"/>
  <c r="CQ119" i="46"/>
  <c r="CP119" i="46"/>
  <c r="AA119" i="46" s="1"/>
  <c r="CO119" i="46"/>
  <c r="CN119" i="46"/>
  <c r="Y119" i="46" s="1"/>
  <c r="CM119" i="46"/>
  <c r="X119" i="46" s="1"/>
  <c r="CL119" i="46"/>
  <c r="W119" i="46" s="1"/>
  <c r="CK119" i="46"/>
  <c r="V119" i="46" s="1"/>
  <c r="CJ119" i="46"/>
  <c r="U119" i="46" s="1"/>
  <c r="CI119" i="46"/>
  <c r="T119" i="46" s="1"/>
  <c r="CH119" i="46"/>
  <c r="CG119" i="46"/>
  <c r="CF119" i="46"/>
  <c r="Q119" i="46" s="1"/>
  <c r="CE119" i="46"/>
  <c r="P119" i="46" s="1"/>
  <c r="CD119" i="46"/>
  <c r="O119" i="46" s="1"/>
  <c r="CC119" i="46"/>
  <c r="CB119" i="46"/>
  <c r="M119" i="46" s="1"/>
  <c r="CA119" i="46"/>
  <c r="BZ119" i="46"/>
  <c r="K119" i="46" s="1"/>
  <c r="BY119" i="46"/>
  <c r="BX119" i="46"/>
  <c r="I119" i="46" s="1"/>
  <c r="BW119" i="46"/>
  <c r="H119" i="46" s="1"/>
  <c r="BV119" i="46"/>
  <c r="BU119" i="46"/>
  <c r="BT119" i="46"/>
  <c r="BS119" i="46"/>
  <c r="D119" i="46" s="1"/>
  <c r="B119" i="46"/>
  <c r="B119" i="44" s="1"/>
  <c r="A119" i="46"/>
  <c r="A117" i="27" s="1"/>
  <c r="EF118" i="46"/>
  <c r="BQ118" i="46" s="1"/>
  <c r="EE118" i="46"/>
  <c r="BP118" i="46" s="1"/>
  <c r="ED118" i="46"/>
  <c r="BO118" i="46" s="1"/>
  <c r="EC118" i="46"/>
  <c r="BN118" i="46" s="1"/>
  <c r="EB118" i="46"/>
  <c r="EA118" i="46"/>
  <c r="BL118" i="46" s="1"/>
  <c r="DZ118" i="46"/>
  <c r="BK118" i="46" s="1"/>
  <c r="DY118" i="46"/>
  <c r="DX118" i="46"/>
  <c r="BI118" i="46" s="1"/>
  <c r="DW118" i="46"/>
  <c r="BH118" i="46" s="1"/>
  <c r="DV118" i="46"/>
  <c r="BG118" i="46" s="1"/>
  <c r="DU118" i="46"/>
  <c r="BF118" i="46" s="1"/>
  <c r="DT118" i="46"/>
  <c r="DS118" i="46"/>
  <c r="DR118" i="46"/>
  <c r="BC118" i="46" s="1"/>
  <c r="DQ118" i="46"/>
  <c r="DP118" i="46"/>
  <c r="BA118" i="46" s="1"/>
  <c r="DO118" i="46"/>
  <c r="AZ118" i="46" s="1"/>
  <c r="DN118" i="46"/>
  <c r="AY118" i="46" s="1"/>
  <c r="DM118" i="46"/>
  <c r="AX118" i="46" s="1"/>
  <c r="DL118" i="46"/>
  <c r="AW118" i="46" s="1"/>
  <c r="DK118" i="46"/>
  <c r="AV118" i="46" s="1"/>
  <c r="DJ118" i="46"/>
  <c r="AU118" i="46" s="1"/>
  <c r="DI118" i="46"/>
  <c r="DH118" i="46"/>
  <c r="AS118" i="46" s="1"/>
  <c r="DG118" i="46"/>
  <c r="AR118" i="46" s="1"/>
  <c r="DF118" i="46"/>
  <c r="AQ118" i="44" s="1"/>
  <c r="DE118" i="46"/>
  <c r="AP118" i="46" s="1"/>
  <c r="DD118" i="46"/>
  <c r="AO118" i="46" s="1"/>
  <c r="DC118" i="46"/>
  <c r="DB118" i="46"/>
  <c r="DA118" i="46"/>
  <c r="CZ118" i="46"/>
  <c r="AK118" i="46" s="1"/>
  <c r="CY118" i="46"/>
  <c r="AJ118" i="46" s="1"/>
  <c r="CX118" i="46"/>
  <c r="AI118" i="46" s="1"/>
  <c r="CW118" i="46"/>
  <c r="AH118" i="46" s="1"/>
  <c r="CV118" i="46"/>
  <c r="CU118" i="46"/>
  <c r="AF118" i="46" s="1"/>
  <c r="CT118" i="46"/>
  <c r="AE118" i="46" s="1"/>
  <c r="CS118" i="46"/>
  <c r="CR118" i="46"/>
  <c r="CQ118" i="46"/>
  <c r="AB118" i="46" s="1"/>
  <c r="CP118" i="46"/>
  <c r="AA118" i="46" s="1"/>
  <c r="CO118" i="46"/>
  <c r="Z118" i="46" s="1"/>
  <c r="CN118" i="46"/>
  <c r="Y118" i="46" s="1"/>
  <c r="CM118" i="46"/>
  <c r="X118" i="46" s="1"/>
  <c r="CL118" i="46"/>
  <c r="W118" i="46" s="1"/>
  <c r="CK118" i="46"/>
  <c r="CJ118" i="46"/>
  <c r="U118" i="46" s="1"/>
  <c r="CI118" i="46"/>
  <c r="T118" i="46" s="1"/>
  <c r="CH118" i="46"/>
  <c r="CG118" i="46"/>
  <c r="R118" i="46" s="1"/>
  <c r="CF118" i="46"/>
  <c r="CE118" i="46"/>
  <c r="P118" i="46" s="1"/>
  <c r="CD118" i="46"/>
  <c r="CC118" i="46"/>
  <c r="CB118" i="46"/>
  <c r="M118" i="46" s="1"/>
  <c r="CA118" i="46"/>
  <c r="L118" i="46" s="1"/>
  <c r="BZ118" i="46"/>
  <c r="K118" i="46" s="1"/>
  <c r="BY118" i="46"/>
  <c r="J118" i="46" s="1"/>
  <c r="BX118" i="46"/>
  <c r="BW118" i="46"/>
  <c r="BV118" i="46"/>
  <c r="G118" i="46" s="1"/>
  <c r="BU118" i="46"/>
  <c r="BT118" i="46"/>
  <c r="BS118" i="46"/>
  <c r="D118" i="46" s="1"/>
  <c r="B118" i="46"/>
  <c r="B118" i="44" s="1"/>
  <c r="A118" i="46"/>
  <c r="C118" i="46" s="1"/>
  <c r="C118" i="44" s="1"/>
  <c r="EF117" i="46"/>
  <c r="BQ117" i="46" s="1"/>
  <c r="EE117" i="46"/>
  <c r="ED117" i="46"/>
  <c r="EC117" i="46"/>
  <c r="EB117" i="46"/>
  <c r="BM117" i="46" s="1"/>
  <c r="EA117" i="46"/>
  <c r="BL117" i="46" s="1"/>
  <c r="DZ117" i="46"/>
  <c r="DY117" i="46"/>
  <c r="BJ117" i="46" s="1"/>
  <c r="DX117" i="46"/>
  <c r="BI117" i="46" s="1"/>
  <c r="DW117" i="46"/>
  <c r="BH117" i="46" s="1"/>
  <c r="DV117" i="46"/>
  <c r="DU117" i="46"/>
  <c r="BF117" i="46" s="1"/>
  <c r="DT117" i="46"/>
  <c r="BE117" i="46" s="1"/>
  <c r="DS117" i="46"/>
  <c r="BD117" i="46" s="1"/>
  <c r="DR117" i="46"/>
  <c r="DQ117" i="46"/>
  <c r="BB117" i="46" s="1"/>
  <c r="DP117" i="46"/>
  <c r="BA117" i="46" s="1"/>
  <c r="DO117" i="46"/>
  <c r="DN117" i="46"/>
  <c r="DM117" i="46"/>
  <c r="DL117" i="46"/>
  <c r="AW117" i="46" s="1"/>
  <c r="DK117" i="46"/>
  <c r="AV117" i="46" s="1"/>
  <c r="DJ117" i="46"/>
  <c r="DI117" i="46"/>
  <c r="AT117" i="46" s="1"/>
  <c r="DH117" i="46"/>
  <c r="AS117" i="46" s="1"/>
  <c r="DG117" i="46"/>
  <c r="AR117" i="46" s="1"/>
  <c r="DF117" i="46"/>
  <c r="DE117" i="46"/>
  <c r="AP117" i="46" s="1"/>
  <c r="DD117" i="46"/>
  <c r="AO117" i="46" s="1"/>
  <c r="DC117" i="46"/>
  <c r="AN117" i="46" s="1"/>
  <c r="DB117" i="46"/>
  <c r="DA117" i="46"/>
  <c r="CZ117" i="46"/>
  <c r="AK117" i="46" s="1"/>
  <c r="CY117" i="46"/>
  <c r="CX117" i="46"/>
  <c r="CW117" i="46"/>
  <c r="AH117" i="46" s="1"/>
  <c r="CV117" i="46"/>
  <c r="AG117" i="46" s="1"/>
  <c r="CU117" i="46"/>
  <c r="CT117" i="46"/>
  <c r="CS117" i="46"/>
  <c r="AD117" i="46" s="1"/>
  <c r="CR117" i="46"/>
  <c r="AC117" i="46" s="1"/>
  <c r="CQ117" i="46"/>
  <c r="AB117" i="46" s="1"/>
  <c r="CP117" i="46"/>
  <c r="CO117" i="46"/>
  <c r="Z117" i="46" s="1"/>
  <c r="CN117" i="46"/>
  <c r="Y117" i="46" s="1"/>
  <c r="CM117" i="46"/>
  <c r="CL117" i="46"/>
  <c r="CK117" i="46"/>
  <c r="CJ117" i="46"/>
  <c r="U117" i="46" s="1"/>
  <c r="CI117" i="46"/>
  <c r="CH117" i="46"/>
  <c r="CG117" i="46"/>
  <c r="R117" i="46" s="1"/>
  <c r="CF117" i="46"/>
  <c r="Q117" i="46" s="1"/>
  <c r="CE117" i="46"/>
  <c r="P117" i="46" s="1"/>
  <c r="CD117" i="46"/>
  <c r="CC117" i="46"/>
  <c r="CB117" i="46"/>
  <c r="M117" i="46" s="1"/>
  <c r="CA117" i="46"/>
  <c r="BZ117" i="46"/>
  <c r="BY117" i="46"/>
  <c r="J117" i="46" s="1"/>
  <c r="BX117" i="46"/>
  <c r="I117" i="46" s="1"/>
  <c r="BW117" i="46"/>
  <c r="BV117" i="46"/>
  <c r="BU117" i="46"/>
  <c r="BT117" i="46"/>
  <c r="BS117" i="46"/>
  <c r="D117" i="46" s="1"/>
  <c r="B117" i="46"/>
  <c r="B117" i="44" s="1"/>
  <c r="A117" i="46"/>
  <c r="A115" i="27" s="1"/>
  <c r="EF116" i="46"/>
  <c r="BQ116" i="46" s="1"/>
  <c r="EE116" i="46"/>
  <c r="BP116" i="46" s="1"/>
  <c r="ED116" i="46"/>
  <c r="BO116" i="44" s="1"/>
  <c r="EC116" i="46"/>
  <c r="BN116" i="46" s="1"/>
  <c r="EB116" i="46"/>
  <c r="EA116" i="46"/>
  <c r="BL116" i="46" s="1"/>
  <c r="DZ116" i="46"/>
  <c r="BK116" i="46" s="1"/>
  <c r="DY116" i="46"/>
  <c r="BJ116" i="46" s="1"/>
  <c r="DX116" i="46"/>
  <c r="BI116" i="46" s="1"/>
  <c r="DW116" i="46"/>
  <c r="BH116" i="46" s="1"/>
  <c r="DV116" i="46"/>
  <c r="DU116" i="46"/>
  <c r="DT116" i="46"/>
  <c r="BE116" i="46" s="1"/>
  <c r="DS116" i="46"/>
  <c r="DR116" i="46"/>
  <c r="BC116" i="46" s="1"/>
  <c r="DQ116" i="46"/>
  <c r="BB116" i="46" s="1"/>
  <c r="DP116" i="46"/>
  <c r="BA116" i="46" s="1"/>
  <c r="DO116" i="46"/>
  <c r="AZ116" i="46" s="1"/>
  <c r="DN116" i="46"/>
  <c r="DM116" i="46"/>
  <c r="AX116" i="46" s="1"/>
  <c r="DL116" i="46"/>
  <c r="DK116" i="46"/>
  <c r="DJ116" i="46"/>
  <c r="DI116" i="46"/>
  <c r="AT116" i="46" s="1"/>
  <c r="DH116" i="46"/>
  <c r="AS116" i="46" s="1"/>
  <c r="DG116" i="46"/>
  <c r="DF116" i="46"/>
  <c r="DE116" i="46"/>
  <c r="AP116" i="46" s="1"/>
  <c r="DD116" i="46"/>
  <c r="AO116" i="46" s="1"/>
  <c r="DC116" i="46"/>
  <c r="AN116" i="46" s="1"/>
  <c r="DB116" i="46"/>
  <c r="AM116" i="46" s="1"/>
  <c r="DA116" i="46"/>
  <c r="AL116" i="46" s="1"/>
  <c r="CZ116" i="46"/>
  <c r="AK116" i="46" s="1"/>
  <c r="CY116" i="46"/>
  <c r="AJ116" i="46" s="1"/>
  <c r="CX116" i="46"/>
  <c r="CW116" i="46"/>
  <c r="CV116" i="46"/>
  <c r="AG116" i="46" s="1"/>
  <c r="CU116" i="46"/>
  <c r="CT116" i="46"/>
  <c r="AE116" i="46" s="1"/>
  <c r="CS116" i="46"/>
  <c r="CR116" i="46"/>
  <c r="AC116" i="46" s="1"/>
  <c r="CQ116" i="46"/>
  <c r="CP116" i="46"/>
  <c r="CO116" i="46"/>
  <c r="CN116" i="46"/>
  <c r="Y116" i="46" s="1"/>
  <c r="CM116" i="46"/>
  <c r="X116" i="46" s="1"/>
  <c r="CL116" i="46"/>
  <c r="W116" i="46" s="1"/>
  <c r="CK116" i="46"/>
  <c r="V116" i="46" s="1"/>
  <c r="CJ116" i="46"/>
  <c r="U116" i="46" s="1"/>
  <c r="CI116" i="46"/>
  <c r="CH116" i="46"/>
  <c r="CG116" i="46"/>
  <c r="R116" i="46" s="1"/>
  <c r="CF116" i="46"/>
  <c r="CE116" i="46"/>
  <c r="P116" i="46" s="1"/>
  <c r="CD116" i="46"/>
  <c r="O116" i="46" s="1"/>
  <c r="CC116" i="46"/>
  <c r="N116" i="46" s="1"/>
  <c r="CB116" i="46"/>
  <c r="M116" i="46" s="1"/>
  <c r="CA116" i="46"/>
  <c r="BZ116" i="46"/>
  <c r="BY116" i="46"/>
  <c r="BX116" i="46"/>
  <c r="BW116" i="46"/>
  <c r="H116" i="46" s="1"/>
  <c r="BV116" i="46"/>
  <c r="G116" i="46" s="1"/>
  <c r="BU116" i="46"/>
  <c r="F116" i="46" s="1"/>
  <c r="BT116" i="46"/>
  <c r="E116" i="46" s="1"/>
  <c r="BS116" i="46"/>
  <c r="BO116" i="46"/>
  <c r="B116" i="46"/>
  <c r="B116" i="44" s="1"/>
  <c r="A116" i="46"/>
  <c r="A114" i="27" s="1"/>
  <c r="EF115" i="46"/>
  <c r="BQ115" i="46" s="1"/>
  <c r="EE115" i="46"/>
  <c r="ED115" i="46"/>
  <c r="BO115" i="46" s="1"/>
  <c r="EC115" i="46"/>
  <c r="BN115" i="46" s="1"/>
  <c r="EB115" i="46"/>
  <c r="BM115" i="46" s="1"/>
  <c r="EA115" i="46"/>
  <c r="DZ115" i="46"/>
  <c r="DY115" i="46"/>
  <c r="DX115" i="46"/>
  <c r="BI115" i="46" s="1"/>
  <c r="DW115" i="46"/>
  <c r="DV115" i="46"/>
  <c r="BG115" i="46" s="1"/>
  <c r="DU115" i="46"/>
  <c r="DT115" i="46"/>
  <c r="BE115" i="46" s="1"/>
  <c r="DS115" i="46"/>
  <c r="DR115" i="46"/>
  <c r="BC115" i="46" s="1"/>
  <c r="DQ115" i="46"/>
  <c r="BB115" i="46" s="1"/>
  <c r="DP115" i="46"/>
  <c r="BA115" i="46" s="1"/>
  <c r="DO115" i="46"/>
  <c r="DN115" i="46"/>
  <c r="AY115" i="44" s="1"/>
  <c r="DM115" i="46"/>
  <c r="AX115" i="46" s="1"/>
  <c r="DL115" i="46"/>
  <c r="DK115" i="46"/>
  <c r="DJ115" i="46"/>
  <c r="AU115" i="46" s="1"/>
  <c r="DI115" i="46"/>
  <c r="AT115" i="46" s="1"/>
  <c r="DH115" i="46"/>
  <c r="DG115" i="46"/>
  <c r="DF115" i="46"/>
  <c r="AQ115" i="46" s="1"/>
  <c r="DE115" i="46"/>
  <c r="AP115" i="46" s="1"/>
  <c r="DD115" i="46"/>
  <c r="DC115" i="46"/>
  <c r="DB115" i="46"/>
  <c r="AM115" i="46" s="1"/>
  <c r="DA115" i="46"/>
  <c r="AL115" i="46" s="1"/>
  <c r="CZ115" i="46"/>
  <c r="AK115" i="46" s="1"/>
  <c r="CY115" i="46"/>
  <c r="CX115" i="46"/>
  <c r="CW115" i="46"/>
  <c r="AH115" i="46" s="1"/>
  <c r="CV115" i="46"/>
  <c r="AG115" i="46" s="1"/>
  <c r="CU115" i="46"/>
  <c r="CT115" i="46"/>
  <c r="CS115" i="46"/>
  <c r="AD115" i="46" s="1"/>
  <c r="CR115" i="46"/>
  <c r="AC115" i="46" s="1"/>
  <c r="CQ115" i="46"/>
  <c r="CP115" i="46"/>
  <c r="AA115" i="46" s="1"/>
  <c r="CO115" i="46"/>
  <c r="Z115" i="46" s="1"/>
  <c r="CN115" i="46"/>
  <c r="Y115" i="46" s="1"/>
  <c r="CM115" i="46"/>
  <c r="X115" i="46" s="1"/>
  <c r="CL115" i="46"/>
  <c r="CK115" i="46"/>
  <c r="CJ115" i="46"/>
  <c r="U115" i="46" s="1"/>
  <c r="CI115" i="46"/>
  <c r="CH115" i="46"/>
  <c r="S115" i="46" s="1"/>
  <c r="CG115" i="46"/>
  <c r="R115" i="46" s="1"/>
  <c r="CF115" i="46"/>
  <c r="CE115" i="46"/>
  <c r="CD115" i="46"/>
  <c r="CC115" i="46"/>
  <c r="N115" i="46" s="1"/>
  <c r="CB115" i="46"/>
  <c r="M115" i="46" s="1"/>
  <c r="CA115" i="46"/>
  <c r="BZ115" i="46"/>
  <c r="BY115" i="46"/>
  <c r="BX115" i="46"/>
  <c r="I115" i="46" s="1"/>
  <c r="BW115" i="46"/>
  <c r="BV115" i="46"/>
  <c r="BU115" i="46"/>
  <c r="BT115" i="46"/>
  <c r="BS115" i="46"/>
  <c r="AY115" i="46"/>
  <c r="B115" i="46"/>
  <c r="B115" i="44" s="1"/>
  <c r="A115" i="46"/>
  <c r="A113" i="27" s="1"/>
  <c r="EF114" i="46"/>
  <c r="EE114" i="46"/>
  <c r="ED114" i="46"/>
  <c r="BO114" i="44" s="1"/>
  <c r="EC114" i="46"/>
  <c r="BN114" i="44" s="1"/>
  <c r="EB114" i="46"/>
  <c r="EA114" i="46"/>
  <c r="BL114" i="46" s="1"/>
  <c r="DZ114" i="46"/>
  <c r="BK114" i="46" s="1"/>
  <c r="DY114" i="46"/>
  <c r="BJ114" i="46" s="1"/>
  <c r="DX114" i="46"/>
  <c r="DW114" i="46"/>
  <c r="DV114" i="46"/>
  <c r="BG114" i="46" s="1"/>
  <c r="DU114" i="46"/>
  <c r="BF114" i="46" s="1"/>
  <c r="DT114" i="46"/>
  <c r="DS114" i="46"/>
  <c r="BD114" i="46" s="1"/>
  <c r="DR114" i="46"/>
  <c r="DQ114" i="46"/>
  <c r="BB114" i="46" s="1"/>
  <c r="DP114" i="46"/>
  <c r="BA114" i="46" s="1"/>
  <c r="DO114" i="46"/>
  <c r="DN114" i="46"/>
  <c r="AY114" i="46" s="1"/>
  <c r="DM114" i="46"/>
  <c r="DL114" i="46"/>
  <c r="DK114" i="46"/>
  <c r="DJ114" i="46"/>
  <c r="DI114" i="46"/>
  <c r="AT114" i="46" s="1"/>
  <c r="DH114" i="46"/>
  <c r="DG114" i="46"/>
  <c r="AR114" i="46" s="1"/>
  <c r="DF114" i="46"/>
  <c r="DE114" i="46"/>
  <c r="AP114" i="46" s="1"/>
  <c r="DD114" i="46"/>
  <c r="DC114" i="46"/>
  <c r="AN114" i="46" s="1"/>
  <c r="DB114" i="46"/>
  <c r="AM114" i="46" s="1"/>
  <c r="DA114" i="46"/>
  <c r="CZ114" i="46"/>
  <c r="CY114" i="46"/>
  <c r="AJ114" i="46" s="1"/>
  <c r="CX114" i="46"/>
  <c r="CW114" i="46"/>
  <c r="AH114" i="46" s="1"/>
  <c r="CV114" i="46"/>
  <c r="CU114" i="46"/>
  <c r="CT114" i="46"/>
  <c r="AE114" i="46" s="1"/>
  <c r="CS114" i="46"/>
  <c r="AD114" i="46" s="1"/>
  <c r="CR114" i="46"/>
  <c r="CQ114" i="46"/>
  <c r="CP114" i="46"/>
  <c r="CO114" i="46"/>
  <c r="Z114" i="46" s="1"/>
  <c r="CN114" i="46"/>
  <c r="CM114" i="46"/>
  <c r="CL114" i="46"/>
  <c r="W114" i="46" s="1"/>
  <c r="CK114" i="46"/>
  <c r="CJ114" i="46"/>
  <c r="CI114" i="46"/>
  <c r="T114" i="46" s="1"/>
  <c r="CH114" i="46"/>
  <c r="CG114" i="46"/>
  <c r="R114" i="46" s="1"/>
  <c r="CF114" i="46"/>
  <c r="CE114" i="46"/>
  <c r="P114" i="46" s="1"/>
  <c r="CD114" i="46"/>
  <c r="O114" i="46" s="1"/>
  <c r="CC114" i="46"/>
  <c r="CB114" i="46"/>
  <c r="CA114" i="46"/>
  <c r="BZ114" i="46"/>
  <c r="BY114" i="46"/>
  <c r="J114" i="46" s="1"/>
  <c r="BX114" i="46"/>
  <c r="BW114" i="46"/>
  <c r="H114" i="46" s="1"/>
  <c r="BV114" i="46"/>
  <c r="G114" i="46" s="1"/>
  <c r="BU114" i="46"/>
  <c r="F114" i="46" s="1"/>
  <c r="BT114" i="46"/>
  <c r="BS114" i="46"/>
  <c r="BO114" i="46"/>
  <c r="BN114" i="46"/>
  <c r="B114" i="46"/>
  <c r="B114" i="44" s="1"/>
  <c r="A114" i="46"/>
  <c r="A112" i="27" s="1"/>
  <c r="EF113" i="46"/>
  <c r="BQ113" i="46" s="1"/>
  <c r="EE113" i="46"/>
  <c r="ED113" i="46"/>
  <c r="EC113" i="46"/>
  <c r="BN113" i="46" s="1"/>
  <c r="EB113" i="46"/>
  <c r="BM113" i="46" s="1"/>
  <c r="EA113" i="46"/>
  <c r="BL113" i="46" s="1"/>
  <c r="DZ113" i="46"/>
  <c r="DY113" i="46"/>
  <c r="BJ113" i="46" s="1"/>
  <c r="DX113" i="46"/>
  <c r="BI113" i="46" s="1"/>
  <c r="DW113" i="46"/>
  <c r="DV113" i="46"/>
  <c r="DU113" i="46"/>
  <c r="DT113" i="46"/>
  <c r="BE113" i="46" s="1"/>
  <c r="DS113" i="46"/>
  <c r="BD113" i="46" s="1"/>
  <c r="DR113" i="46"/>
  <c r="DQ113" i="46"/>
  <c r="BB113" i="46" s="1"/>
  <c r="DP113" i="46"/>
  <c r="BA113" i="46" s="1"/>
  <c r="DO113" i="46"/>
  <c r="DN113" i="46"/>
  <c r="DM113" i="46"/>
  <c r="AX113" i="46" s="1"/>
  <c r="DL113" i="46"/>
  <c r="DK113" i="46"/>
  <c r="AV113" i="46" s="1"/>
  <c r="DJ113" i="46"/>
  <c r="DI113" i="46"/>
  <c r="AT113" i="46" s="1"/>
  <c r="DH113" i="46"/>
  <c r="AS113" i="46" s="1"/>
  <c r="DG113" i="46"/>
  <c r="DF113" i="46"/>
  <c r="DE113" i="46"/>
  <c r="DD113" i="46"/>
  <c r="AO113" i="46" s="1"/>
  <c r="DC113" i="46"/>
  <c r="AN113" i="46" s="1"/>
  <c r="DB113" i="46"/>
  <c r="DA113" i="46"/>
  <c r="CZ113" i="46"/>
  <c r="AK113" i="46" s="1"/>
  <c r="CY113" i="46"/>
  <c r="CX113" i="46"/>
  <c r="CW113" i="46"/>
  <c r="AH113" i="46" s="1"/>
  <c r="CV113" i="46"/>
  <c r="CU113" i="46"/>
  <c r="CT113" i="46"/>
  <c r="CS113" i="46"/>
  <c r="AD113" i="46" s="1"/>
  <c r="CR113" i="46"/>
  <c r="CQ113" i="46"/>
  <c r="AB113" i="46" s="1"/>
  <c r="CP113" i="46"/>
  <c r="CO113" i="46"/>
  <c r="Z113" i="46" s="1"/>
  <c r="CN113" i="46"/>
  <c r="Y113" i="46" s="1"/>
  <c r="CM113" i="46"/>
  <c r="X113" i="46" s="1"/>
  <c r="CL113" i="46"/>
  <c r="CK113" i="46"/>
  <c r="CJ113" i="46"/>
  <c r="U113" i="46" s="1"/>
  <c r="CI113" i="46"/>
  <c r="CH113" i="46"/>
  <c r="CG113" i="46"/>
  <c r="R113" i="46" s="1"/>
  <c r="CF113" i="46"/>
  <c r="Q113" i="46" s="1"/>
  <c r="CE113" i="46"/>
  <c r="P113" i="46" s="1"/>
  <c r="CD113" i="46"/>
  <c r="CC113" i="46"/>
  <c r="N113" i="46" s="1"/>
  <c r="CB113" i="46"/>
  <c r="M113" i="46" s="1"/>
  <c r="CA113" i="46"/>
  <c r="L113" i="46" s="1"/>
  <c r="BZ113" i="46"/>
  <c r="BY113" i="46"/>
  <c r="J113" i="46" s="1"/>
  <c r="BX113" i="46"/>
  <c r="BW113" i="46"/>
  <c r="H113" i="46" s="1"/>
  <c r="BV113" i="46"/>
  <c r="BU113" i="46"/>
  <c r="BT113" i="46"/>
  <c r="E113" i="46" s="1"/>
  <c r="BS113" i="46"/>
  <c r="D113" i="46" s="1"/>
  <c r="B113" i="46"/>
  <c r="B113" i="44" s="1"/>
  <c r="A113" i="46"/>
  <c r="A111" i="27" s="1"/>
  <c r="EF112" i="46"/>
  <c r="BQ112" i="46" s="1"/>
  <c r="EE112" i="46"/>
  <c r="BP112" i="46" s="1"/>
  <c r="ED112" i="46"/>
  <c r="EC112" i="46"/>
  <c r="EB112" i="46"/>
  <c r="BM112" i="46" s="1"/>
  <c r="EA112" i="46"/>
  <c r="BL112" i="46" s="1"/>
  <c r="DZ112" i="46"/>
  <c r="DY112" i="46"/>
  <c r="DX112" i="46"/>
  <c r="BI112" i="46" s="1"/>
  <c r="DW112" i="46"/>
  <c r="BH112" i="46" s="1"/>
  <c r="DV112" i="46"/>
  <c r="DU112" i="46"/>
  <c r="BF112" i="46" s="1"/>
  <c r="DT112" i="46"/>
  <c r="BE112" i="46" s="1"/>
  <c r="DS112" i="46"/>
  <c r="BD112" i="46" s="1"/>
  <c r="DR112" i="46"/>
  <c r="DQ112" i="46"/>
  <c r="BB112" i="46" s="1"/>
  <c r="DP112" i="46"/>
  <c r="BA112" i="46" s="1"/>
  <c r="DO112" i="46"/>
  <c r="AZ112" i="46" s="1"/>
  <c r="DN112" i="46"/>
  <c r="DM112" i="46"/>
  <c r="DL112" i="46"/>
  <c r="AW112" i="46" s="1"/>
  <c r="DK112" i="46"/>
  <c r="AV112" i="46" s="1"/>
  <c r="DJ112" i="46"/>
  <c r="DI112" i="46"/>
  <c r="DH112" i="46"/>
  <c r="AS112" i="46" s="1"/>
  <c r="DG112" i="46"/>
  <c r="DF112" i="46"/>
  <c r="DE112" i="46"/>
  <c r="AP112" i="46" s="1"/>
  <c r="DD112" i="46"/>
  <c r="AO112" i="46" s="1"/>
  <c r="DC112" i="46"/>
  <c r="DB112" i="46"/>
  <c r="DA112" i="46"/>
  <c r="CZ112" i="46"/>
  <c r="CY112" i="46"/>
  <c r="CX112" i="46"/>
  <c r="CW112" i="46"/>
  <c r="AH112" i="46" s="1"/>
  <c r="CV112" i="46"/>
  <c r="AG112" i="46" s="1"/>
  <c r="CU112" i="46"/>
  <c r="AF112" i="46" s="1"/>
  <c r="CT112" i="46"/>
  <c r="CS112" i="46"/>
  <c r="CR112" i="46"/>
  <c r="AC112" i="46" s="1"/>
  <c r="CQ112" i="46"/>
  <c r="AB112" i="46" s="1"/>
  <c r="CP112" i="46"/>
  <c r="CO112" i="46"/>
  <c r="Z112" i="46" s="1"/>
  <c r="CN112" i="46"/>
  <c r="Y112" i="46" s="1"/>
  <c r="CM112" i="46"/>
  <c r="CL112" i="46"/>
  <c r="CK112" i="46"/>
  <c r="V112" i="46" s="1"/>
  <c r="CJ112" i="46"/>
  <c r="U112" i="46" s="1"/>
  <c r="CI112" i="46"/>
  <c r="T112" i="46" s="1"/>
  <c r="CH112" i="46"/>
  <c r="CG112" i="46"/>
  <c r="R112" i="46" s="1"/>
  <c r="CF112" i="46"/>
  <c r="Q112" i="46" s="1"/>
  <c r="CE112" i="46"/>
  <c r="P112" i="46" s="1"/>
  <c r="CD112" i="46"/>
  <c r="CC112" i="46"/>
  <c r="CB112" i="46"/>
  <c r="M112" i="46" s="1"/>
  <c r="CA112" i="46"/>
  <c r="L112" i="46" s="1"/>
  <c r="BZ112" i="46"/>
  <c r="BY112" i="46"/>
  <c r="BX112" i="46"/>
  <c r="I112" i="46" s="1"/>
  <c r="BW112" i="46"/>
  <c r="H112" i="46" s="1"/>
  <c r="BV112" i="46"/>
  <c r="BU112" i="46"/>
  <c r="BT112" i="46"/>
  <c r="E112" i="46" s="1"/>
  <c r="BS112" i="46"/>
  <c r="B112" i="46"/>
  <c r="B112" i="44" s="1"/>
  <c r="A112" i="46"/>
  <c r="A110" i="27" s="1"/>
  <c r="EF111" i="46"/>
  <c r="BQ111" i="46" s="1"/>
  <c r="EE111" i="46"/>
  <c r="BP111" i="46" s="1"/>
  <c r="ED111" i="46"/>
  <c r="BO111" i="46" s="1"/>
  <c r="EC111" i="46"/>
  <c r="EB111" i="46"/>
  <c r="BM111" i="46" s="1"/>
  <c r="EA111" i="46"/>
  <c r="BL111" i="46" s="1"/>
  <c r="DZ111" i="46"/>
  <c r="DY111" i="46"/>
  <c r="DX111" i="46"/>
  <c r="BI111" i="46" s="1"/>
  <c r="DW111" i="46"/>
  <c r="DV111" i="46"/>
  <c r="DU111" i="46"/>
  <c r="BF111" i="46" s="1"/>
  <c r="DT111" i="46"/>
  <c r="BE111" i="46" s="1"/>
  <c r="DS111" i="46"/>
  <c r="BD111" i="46" s="1"/>
  <c r="DR111" i="46"/>
  <c r="DQ111" i="46"/>
  <c r="DP111" i="46"/>
  <c r="DO111" i="46"/>
  <c r="AZ111" i="46" s="1"/>
  <c r="DN111" i="46"/>
  <c r="DM111" i="46"/>
  <c r="AX111" i="46" s="1"/>
  <c r="DL111" i="46"/>
  <c r="DK111" i="46"/>
  <c r="AV111" i="46" s="1"/>
  <c r="DJ111" i="46"/>
  <c r="DI111" i="46"/>
  <c r="DH111" i="46"/>
  <c r="DG111" i="46"/>
  <c r="DF111" i="46"/>
  <c r="DE111" i="46"/>
  <c r="AP111" i="46" s="1"/>
  <c r="DD111" i="46"/>
  <c r="AO111" i="46" s="1"/>
  <c r="DC111" i="46"/>
  <c r="AN111" i="46" s="1"/>
  <c r="DB111" i="46"/>
  <c r="DA111" i="46"/>
  <c r="AL111" i="46" s="1"/>
  <c r="CZ111" i="46"/>
  <c r="AK111" i="46" s="1"/>
  <c r="CY111" i="46"/>
  <c r="AJ111" i="46" s="1"/>
  <c r="CX111" i="46"/>
  <c r="AI111" i="46" s="1"/>
  <c r="CW111" i="46"/>
  <c r="CV111" i="46"/>
  <c r="AG111" i="46" s="1"/>
  <c r="CU111" i="46"/>
  <c r="CT111" i="46"/>
  <c r="CS111" i="46"/>
  <c r="CR111" i="46"/>
  <c r="AC111" i="46" s="1"/>
  <c r="CQ111" i="46"/>
  <c r="AB111" i="46" s="1"/>
  <c r="CP111" i="46"/>
  <c r="CO111" i="46"/>
  <c r="CN111" i="46"/>
  <c r="CM111" i="46"/>
  <c r="X111" i="46" s="1"/>
  <c r="CL111" i="46"/>
  <c r="CK111" i="46"/>
  <c r="V111" i="46" s="1"/>
  <c r="CJ111" i="46"/>
  <c r="U111" i="46" s="1"/>
  <c r="CI111" i="46"/>
  <c r="CH111" i="46"/>
  <c r="CG111" i="46"/>
  <c r="CF111" i="46"/>
  <c r="Q111" i="46" s="1"/>
  <c r="CE111" i="46"/>
  <c r="P111" i="46" s="1"/>
  <c r="CD111" i="46"/>
  <c r="CC111" i="46"/>
  <c r="N111" i="46" s="1"/>
  <c r="CB111" i="46"/>
  <c r="CA111" i="46"/>
  <c r="BZ111" i="46"/>
  <c r="BY111" i="46"/>
  <c r="J111" i="46" s="1"/>
  <c r="BX111" i="46"/>
  <c r="I111" i="46" s="1"/>
  <c r="BW111" i="46"/>
  <c r="H111" i="46" s="1"/>
  <c r="BV111" i="46"/>
  <c r="BU111" i="46"/>
  <c r="F111" i="46" s="1"/>
  <c r="BT111" i="46"/>
  <c r="E111" i="46" s="1"/>
  <c r="BS111" i="46"/>
  <c r="D111" i="46" s="1"/>
  <c r="B111" i="46"/>
  <c r="B111" i="44" s="1"/>
  <c r="A111" i="46"/>
  <c r="A109" i="27" s="1"/>
  <c r="EF110" i="46"/>
  <c r="BQ110" i="46" s="1"/>
  <c r="EE110" i="46"/>
  <c r="BP110" i="46" s="1"/>
  <c r="ED110" i="46"/>
  <c r="EC110" i="46"/>
  <c r="BN110" i="46" s="1"/>
  <c r="EB110" i="46"/>
  <c r="BM110" i="46" s="1"/>
  <c r="EA110" i="46"/>
  <c r="BL110" i="46" s="1"/>
  <c r="DZ110" i="46"/>
  <c r="DY110" i="46"/>
  <c r="BJ110" i="46" s="1"/>
  <c r="DX110" i="46"/>
  <c r="DW110" i="46"/>
  <c r="BH110" i="46" s="1"/>
  <c r="DV110" i="46"/>
  <c r="DU110" i="46"/>
  <c r="DT110" i="46"/>
  <c r="DS110" i="46"/>
  <c r="BD110" i="46" s="1"/>
  <c r="DR110" i="46"/>
  <c r="DQ110" i="46"/>
  <c r="BB110" i="46" s="1"/>
  <c r="DP110" i="46"/>
  <c r="BA110" i="46" s="1"/>
  <c r="DO110" i="46"/>
  <c r="DN110" i="46"/>
  <c r="DM110" i="46"/>
  <c r="AX110" i="46" s="1"/>
  <c r="DL110" i="46"/>
  <c r="DK110" i="46"/>
  <c r="AV110" i="46" s="1"/>
  <c r="DJ110" i="46"/>
  <c r="DI110" i="46"/>
  <c r="DH110" i="46"/>
  <c r="DG110" i="46"/>
  <c r="AR110" i="46" s="1"/>
  <c r="DF110" i="46"/>
  <c r="DE110" i="46"/>
  <c r="DD110" i="46"/>
  <c r="AO110" i="46" s="1"/>
  <c r="DC110" i="46"/>
  <c r="AN110" i="46" s="1"/>
  <c r="DB110" i="46"/>
  <c r="DA110" i="46"/>
  <c r="CZ110" i="46"/>
  <c r="CY110" i="46"/>
  <c r="AJ110" i="46" s="1"/>
  <c r="CX110" i="46"/>
  <c r="CW110" i="46"/>
  <c r="CV110" i="46"/>
  <c r="CU110" i="46"/>
  <c r="CT110" i="46"/>
  <c r="CS110" i="46"/>
  <c r="AD110" i="46" s="1"/>
  <c r="CR110" i="46"/>
  <c r="AC110" i="46" s="1"/>
  <c r="CQ110" i="46"/>
  <c r="CP110" i="46"/>
  <c r="CO110" i="46"/>
  <c r="Z110" i="46" s="1"/>
  <c r="CN110" i="46"/>
  <c r="CM110" i="46"/>
  <c r="CL110" i="46"/>
  <c r="CK110" i="46"/>
  <c r="V110" i="46" s="1"/>
  <c r="CJ110" i="46"/>
  <c r="CI110" i="46"/>
  <c r="T110" i="46" s="1"/>
  <c r="CH110" i="46"/>
  <c r="CG110" i="46"/>
  <c r="CF110" i="46"/>
  <c r="CE110" i="46"/>
  <c r="P110" i="46" s="1"/>
  <c r="CD110" i="46"/>
  <c r="CC110" i="46"/>
  <c r="N110" i="46" s="1"/>
  <c r="CB110" i="46"/>
  <c r="M110" i="46" s="1"/>
  <c r="CA110" i="46"/>
  <c r="L110" i="46" s="1"/>
  <c r="BZ110" i="46"/>
  <c r="BY110" i="46"/>
  <c r="J110" i="46" s="1"/>
  <c r="BX110" i="46"/>
  <c r="I110" i="46" s="1"/>
  <c r="BW110" i="46"/>
  <c r="H110" i="46" s="1"/>
  <c r="BV110" i="46"/>
  <c r="G110" i="46" s="1"/>
  <c r="BU110" i="46"/>
  <c r="F110" i="46" s="1"/>
  <c r="BT110" i="46"/>
  <c r="E110" i="46" s="1"/>
  <c r="BS110" i="46"/>
  <c r="B110" i="46"/>
  <c r="B110" i="44" s="1"/>
  <c r="A110" i="46"/>
  <c r="A108" i="27" s="1"/>
  <c r="EF109" i="46"/>
  <c r="BQ109" i="46" s="1"/>
  <c r="EE109" i="46"/>
  <c r="BP109" i="46" s="1"/>
  <c r="ED109" i="46"/>
  <c r="EC109" i="46"/>
  <c r="EB109" i="46"/>
  <c r="EA109" i="46"/>
  <c r="DZ109" i="46"/>
  <c r="DY109" i="46"/>
  <c r="BJ109" i="46" s="1"/>
  <c r="DX109" i="46"/>
  <c r="DW109" i="46"/>
  <c r="DV109" i="46"/>
  <c r="BG109" i="44" s="1"/>
  <c r="DU109" i="46"/>
  <c r="BF109" i="44" s="1"/>
  <c r="DT109" i="46"/>
  <c r="DS109" i="46"/>
  <c r="DR109" i="46"/>
  <c r="DQ109" i="46"/>
  <c r="BB109" i="46" s="1"/>
  <c r="DP109" i="46"/>
  <c r="BA109" i="46" s="1"/>
  <c r="DO109" i="46"/>
  <c r="DN109" i="46"/>
  <c r="AY109" i="46" s="1"/>
  <c r="DM109" i="46"/>
  <c r="AX109" i="46" s="1"/>
  <c r="DL109" i="46"/>
  <c r="DK109" i="46"/>
  <c r="AV109" i="46" s="1"/>
  <c r="DJ109" i="46"/>
  <c r="DI109" i="46"/>
  <c r="AT109" i="46" s="1"/>
  <c r="DH109" i="46"/>
  <c r="DG109" i="46"/>
  <c r="AR109" i="46" s="1"/>
  <c r="DF109" i="46"/>
  <c r="AQ109" i="46" s="1"/>
  <c r="DE109" i="46"/>
  <c r="DD109" i="46"/>
  <c r="DC109" i="46"/>
  <c r="AN109" i="46" s="1"/>
  <c r="DB109" i="46"/>
  <c r="DA109" i="46"/>
  <c r="AL109" i="46" s="1"/>
  <c r="CZ109" i="46"/>
  <c r="AK109" i="46" s="1"/>
  <c r="CY109" i="46"/>
  <c r="CX109" i="46"/>
  <c r="CW109" i="46"/>
  <c r="CV109" i="46"/>
  <c r="AG109" i="46" s="1"/>
  <c r="CU109" i="46"/>
  <c r="CT109" i="46"/>
  <c r="CS109" i="46"/>
  <c r="AD109" i="46" s="1"/>
  <c r="CR109" i="46"/>
  <c r="AC109" i="46" s="1"/>
  <c r="CQ109" i="46"/>
  <c r="AB109" i="46" s="1"/>
  <c r="CP109" i="46"/>
  <c r="CO109" i="46"/>
  <c r="Z109" i="46" s="1"/>
  <c r="CN109" i="46"/>
  <c r="CM109" i="46"/>
  <c r="X109" i="46" s="1"/>
  <c r="CL109" i="46"/>
  <c r="CK109" i="46"/>
  <c r="V109" i="46" s="1"/>
  <c r="CJ109" i="46"/>
  <c r="U109" i="46" s="1"/>
  <c r="CI109" i="46"/>
  <c r="CH109" i="46"/>
  <c r="CG109" i="46"/>
  <c r="R109" i="46" s="1"/>
  <c r="CF109" i="46"/>
  <c r="CE109" i="46"/>
  <c r="CD109" i="46"/>
  <c r="CC109" i="46"/>
  <c r="CB109" i="46"/>
  <c r="M109" i="46" s="1"/>
  <c r="CA109" i="46"/>
  <c r="BZ109" i="46"/>
  <c r="BY109" i="46"/>
  <c r="BX109" i="46"/>
  <c r="I109" i="46" s="1"/>
  <c r="BW109" i="46"/>
  <c r="H109" i="46" s="1"/>
  <c r="BV109" i="46"/>
  <c r="BU109" i="46"/>
  <c r="BT109" i="46"/>
  <c r="E109" i="46" s="1"/>
  <c r="BS109" i="46"/>
  <c r="D109" i="46" s="1"/>
  <c r="BG109" i="46"/>
  <c r="BF109" i="46"/>
  <c r="B109" i="46"/>
  <c r="B109" i="44" s="1"/>
  <c r="A109" i="46"/>
  <c r="A107" i="27" s="1"/>
  <c r="EF108" i="46"/>
  <c r="EE108" i="46"/>
  <c r="BP108" i="46" s="1"/>
  <c r="ED108" i="46"/>
  <c r="BO108" i="46" s="1"/>
  <c r="EC108" i="46"/>
  <c r="EB108" i="46"/>
  <c r="BM108" i="46" s="1"/>
  <c r="EA108" i="46"/>
  <c r="BL108" i="46" s="1"/>
  <c r="DZ108" i="46"/>
  <c r="BK108" i="46" s="1"/>
  <c r="DY108" i="46"/>
  <c r="DX108" i="46"/>
  <c r="DW108" i="46"/>
  <c r="BH108" i="46" s="1"/>
  <c r="DV108" i="46"/>
  <c r="BG108" i="46" s="1"/>
  <c r="DU108" i="46"/>
  <c r="BF108" i="46" s="1"/>
  <c r="DT108" i="46"/>
  <c r="DS108" i="46"/>
  <c r="DR108" i="46"/>
  <c r="BC108" i="46" s="1"/>
  <c r="DQ108" i="46"/>
  <c r="BB108" i="46" s="1"/>
  <c r="DP108" i="46"/>
  <c r="DO108" i="46"/>
  <c r="AZ108" i="46" s="1"/>
  <c r="DN108" i="46"/>
  <c r="DM108" i="46"/>
  <c r="DL108" i="46"/>
  <c r="DK108" i="46"/>
  <c r="DJ108" i="46"/>
  <c r="AU108" i="46" s="1"/>
  <c r="DI108" i="46"/>
  <c r="AT108" i="46" s="1"/>
  <c r="DH108" i="46"/>
  <c r="DG108" i="46"/>
  <c r="DF108" i="46"/>
  <c r="AQ108" i="46" s="1"/>
  <c r="DE108" i="46"/>
  <c r="DD108" i="46"/>
  <c r="DC108" i="46"/>
  <c r="AN108" i="46" s="1"/>
  <c r="DB108" i="46"/>
  <c r="AM108" i="46" s="1"/>
  <c r="DA108" i="46"/>
  <c r="AL108" i="46" s="1"/>
  <c r="CZ108" i="46"/>
  <c r="CY108" i="46"/>
  <c r="AJ108" i="46" s="1"/>
  <c r="CX108" i="46"/>
  <c r="AI108" i="46" s="1"/>
  <c r="CW108" i="46"/>
  <c r="CV108" i="46"/>
  <c r="CU108" i="46"/>
  <c r="AF108" i="46" s="1"/>
  <c r="CT108" i="46"/>
  <c r="AE108" i="46" s="1"/>
  <c r="CS108" i="46"/>
  <c r="AD108" i="46" s="1"/>
  <c r="CR108" i="46"/>
  <c r="CQ108" i="46"/>
  <c r="CP108" i="46"/>
  <c r="CO108" i="46"/>
  <c r="CN108" i="46"/>
  <c r="CM108" i="46"/>
  <c r="X108" i="46" s="1"/>
  <c r="CL108" i="46"/>
  <c r="W108" i="46" s="1"/>
  <c r="CK108" i="46"/>
  <c r="V108" i="46" s="1"/>
  <c r="CJ108" i="46"/>
  <c r="CI108" i="46"/>
  <c r="T108" i="46" s="1"/>
  <c r="CH108" i="46"/>
  <c r="CG108" i="46"/>
  <c r="R108" i="46" s="1"/>
  <c r="CF108" i="46"/>
  <c r="CE108" i="46"/>
  <c r="CD108" i="46"/>
  <c r="O108" i="46" s="1"/>
  <c r="CC108" i="46"/>
  <c r="CB108" i="46"/>
  <c r="CA108" i="46"/>
  <c r="L108" i="46" s="1"/>
  <c r="BZ108" i="46"/>
  <c r="K108" i="46" s="1"/>
  <c r="BY108" i="46"/>
  <c r="BX108" i="46"/>
  <c r="BW108" i="46"/>
  <c r="BV108" i="46"/>
  <c r="G108" i="46" s="1"/>
  <c r="BU108" i="46"/>
  <c r="BT108" i="46"/>
  <c r="BS108" i="46"/>
  <c r="D108" i="46" s="1"/>
  <c r="B108" i="46"/>
  <c r="B108" i="44" s="1"/>
  <c r="A108" i="46"/>
  <c r="A108" i="44" s="1"/>
  <c r="EF107" i="46"/>
  <c r="EE107" i="46"/>
  <c r="BP107" i="46" s="1"/>
  <c r="ED107" i="46"/>
  <c r="EC107" i="46"/>
  <c r="BN107" i="46" s="1"/>
  <c r="EB107" i="46"/>
  <c r="BM107" i="46" s="1"/>
  <c r="EA107" i="46"/>
  <c r="DZ107" i="46"/>
  <c r="BK107" i="46" s="1"/>
  <c r="DY107" i="46"/>
  <c r="BJ107" i="46" s="1"/>
  <c r="DX107" i="46"/>
  <c r="DW107" i="46"/>
  <c r="DV107" i="46"/>
  <c r="DU107" i="46"/>
  <c r="BF107" i="46" s="1"/>
  <c r="DT107" i="46"/>
  <c r="DS107" i="46"/>
  <c r="BD107" i="46" s="1"/>
  <c r="DR107" i="46"/>
  <c r="DQ107" i="46"/>
  <c r="BB107" i="46" s="1"/>
  <c r="DP107" i="46"/>
  <c r="DO107" i="46"/>
  <c r="DN107" i="46"/>
  <c r="DM107" i="46"/>
  <c r="AX107" i="46" s="1"/>
  <c r="DL107" i="46"/>
  <c r="AW107" i="46" s="1"/>
  <c r="DK107" i="46"/>
  <c r="AV107" i="46" s="1"/>
  <c r="DJ107" i="46"/>
  <c r="AU107" i="46" s="1"/>
  <c r="DI107" i="46"/>
  <c r="AT107" i="46" s="1"/>
  <c r="DH107" i="46"/>
  <c r="AS107" i="46" s="1"/>
  <c r="DG107" i="46"/>
  <c r="AR107" i="46" s="1"/>
  <c r="DF107" i="46"/>
  <c r="DE107" i="46"/>
  <c r="AP107" i="46" s="1"/>
  <c r="DD107" i="46"/>
  <c r="DC107" i="46"/>
  <c r="AN107" i="46" s="1"/>
  <c r="DB107" i="46"/>
  <c r="AM107" i="46" s="1"/>
  <c r="DA107" i="46"/>
  <c r="AL107" i="46" s="1"/>
  <c r="CZ107" i="46"/>
  <c r="CY107" i="46"/>
  <c r="AJ107" i="46" s="1"/>
  <c r="CX107" i="46"/>
  <c r="CW107" i="46"/>
  <c r="AH107" i="46" s="1"/>
  <c r="CV107" i="46"/>
  <c r="CU107" i="46"/>
  <c r="CT107" i="46"/>
  <c r="CS107" i="46"/>
  <c r="AD107" i="46" s="1"/>
  <c r="CR107" i="46"/>
  <c r="CQ107" i="46"/>
  <c r="CP107" i="46"/>
  <c r="AA107" i="46" s="1"/>
  <c r="CO107" i="46"/>
  <c r="Z107" i="46" s="1"/>
  <c r="CN107" i="46"/>
  <c r="CM107" i="46"/>
  <c r="X107" i="46" s="1"/>
  <c r="CL107" i="46"/>
  <c r="CK107" i="46"/>
  <c r="V107" i="46" s="1"/>
  <c r="CJ107" i="46"/>
  <c r="CI107" i="46"/>
  <c r="CH107" i="46"/>
  <c r="CG107" i="46"/>
  <c r="CF107" i="46"/>
  <c r="CE107" i="46"/>
  <c r="CD107" i="46"/>
  <c r="O107" i="46" s="1"/>
  <c r="CC107" i="46"/>
  <c r="N107" i="46" s="1"/>
  <c r="CB107" i="46"/>
  <c r="CA107" i="46"/>
  <c r="L107" i="46" s="1"/>
  <c r="BZ107" i="46"/>
  <c r="K107" i="46" s="1"/>
  <c r="BY107" i="46"/>
  <c r="J107" i="46" s="1"/>
  <c r="BX107" i="46"/>
  <c r="BW107" i="46"/>
  <c r="H107" i="46" s="1"/>
  <c r="BV107" i="46"/>
  <c r="BU107" i="46"/>
  <c r="F107" i="46" s="1"/>
  <c r="BT107" i="46"/>
  <c r="BS107" i="46"/>
  <c r="D107" i="46" s="1"/>
  <c r="B107" i="46"/>
  <c r="B107" i="44" s="1"/>
  <c r="A107" i="46"/>
  <c r="A105" i="27" s="1"/>
  <c r="EF106" i="46"/>
  <c r="EE106" i="46"/>
  <c r="BP106" i="46" s="1"/>
  <c r="ED106" i="46"/>
  <c r="BO106" i="46" s="1"/>
  <c r="EC106" i="46"/>
  <c r="BN106" i="46" s="1"/>
  <c r="EB106" i="46"/>
  <c r="EA106" i="46"/>
  <c r="BL106" i="46" s="1"/>
  <c r="DZ106" i="46"/>
  <c r="DY106" i="46"/>
  <c r="BJ106" i="46" s="1"/>
  <c r="DX106" i="46"/>
  <c r="DW106" i="46"/>
  <c r="BH106" i="46" s="1"/>
  <c r="DV106" i="46"/>
  <c r="BG106" i="46" s="1"/>
  <c r="DU106" i="46"/>
  <c r="BF106" i="46" s="1"/>
  <c r="DT106" i="46"/>
  <c r="DS106" i="46"/>
  <c r="DR106" i="46"/>
  <c r="BC106" i="46" s="1"/>
  <c r="DQ106" i="46"/>
  <c r="BB106" i="46" s="1"/>
  <c r="DP106" i="46"/>
  <c r="DO106" i="46"/>
  <c r="DN106" i="46"/>
  <c r="AY106" i="46" s="1"/>
  <c r="DM106" i="46"/>
  <c r="AX106" i="46" s="1"/>
  <c r="DL106" i="46"/>
  <c r="DK106" i="46"/>
  <c r="AV106" i="46" s="1"/>
  <c r="DJ106" i="46"/>
  <c r="DI106" i="46"/>
  <c r="AT106" i="46" s="1"/>
  <c r="DH106" i="46"/>
  <c r="DG106" i="46"/>
  <c r="AR106" i="46" s="1"/>
  <c r="DF106" i="46"/>
  <c r="AQ106" i="46" s="1"/>
  <c r="DE106" i="46"/>
  <c r="DD106" i="46"/>
  <c r="DC106" i="46"/>
  <c r="AN106" i="46" s="1"/>
  <c r="DB106" i="46"/>
  <c r="AM106" i="46" s="1"/>
  <c r="DA106" i="46"/>
  <c r="AL106" i="46" s="1"/>
  <c r="CZ106" i="46"/>
  <c r="CY106" i="46"/>
  <c r="AJ106" i="46" s="1"/>
  <c r="CX106" i="46"/>
  <c r="AI106" i="46" s="1"/>
  <c r="CW106" i="46"/>
  <c r="AH106" i="46" s="1"/>
  <c r="CV106" i="46"/>
  <c r="CU106" i="46"/>
  <c r="AF106" i="46" s="1"/>
  <c r="CT106" i="46"/>
  <c r="CS106" i="46"/>
  <c r="AD106" i="46" s="1"/>
  <c r="CR106" i="46"/>
  <c r="CQ106" i="46"/>
  <c r="AB106" i="46" s="1"/>
  <c r="CP106" i="46"/>
  <c r="AA106" i="46" s="1"/>
  <c r="CO106" i="46"/>
  <c r="Z106" i="46" s="1"/>
  <c r="CN106" i="46"/>
  <c r="CM106" i="46"/>
  <c r="X106" i="46" s="1"/>
  <c r="CL106" i="46"/>
  <c r="W106" i="46" s="1"/>
  <c r="CK106" i="46"/>
  <c r="V106" i="46" s="1"/>
  <c r="CJ106" i="46"/>
  <c r="CI106" i="46"/>
  <c r="T106" i="46" s="1"/>
  <c r="CH106" i="46"/>
  <c r="S106" i="46" s="1"/>
  <c r="CG106" i="46"/>
  <c r="R106" i="46" s="1"/>
  <c r="CF106" i="46"/>
  <c r="CE106" i="46"/>
  <c r="P106" i="46" s="1"/>
  <c r="CD106" i="46"/>
  <c r="CC106" i="46"/>
  <c r="CB106" i="46"/>
  <c r="CA106" i="46"/>
  <c r="L106" i="46" s="1"/>
  <c r="BZ106" i="46"/>
  <c r="K106" i="46" s="1"/>
  <c r="BY106" i="46"/>
  <c r="J106" i="46" s="1"/>
  <c r="BX106" i="46"/>
  <c r="BW106" i="46"/>
  <c r="BV106" i="46"/>
  <c r="G106" i="46" s="1"/>
  <c r="BU106" i="46"/>
  <c r="F106" i="46" s="1"/>
  <c r="BT106" i="46"/>
  <c r="BS106" i="46"/>
  <c r="D106" i="46" s="1"/>
  <c r="B106" i="46"/>
  <c r="B106" i="44" s="1"/>
  <c r="A106" i="46"/>
  <c r="A104" i="27" s="1"/>
  <c r="EF105" i="46"/>
  <c r="EE105" i="46"/>
  <c r="BP105" i="46" s="1"/>
  <c r="ED105" i="46"/>
  <c r="BO105" i="44" s="1"/>
  <c r="EC105" i="46"/>
  <c r="BN105" i="44" s="1"/>
  <c r="EB105" i="46"/>
  <c r="BM105" i="46" s="1"/>
  <c r="EA105" i="46"/>
  <c r="BL105" i="46" s="1"/>
  <c r="DZ105" i="46"/>
  <c r="BK105" i="46" s="1"/>
  <c r="DY105" i="46"/>
  <c r="BJ105" i="46" s="1"/>
  <c r="DX105" i="46"/>
  <c r="DW105" i="46"/>
  <c r="BH105" i="46" s="1"/>
  <c r="DV105" i="46"/>
  <c r="BG105" i="46" s="1"/>
  <c r="DU105" i="46"/>
  <c r="BF105" i="46" s="1"/>
  <c r="DT105" i="46"/>
  <c r="BE105" i="46" s="1"/>
  <c r="DS105" i="46"/>
  <c r="DR105" i="46"/>
  <c r="BC105" i="46" s="1"/>
  <c r="DQ105" i="46"/>
  <c r="DP105" i="46"/>
  <c r="DO105" i="46"/>
  <c r="AZ105" i="46" s="1"/>
  <c r="DN105" i="46"/>
  <c r="AY105" i="46" s="1"/>
  <c r="DM105" i="46"/>
  <c r="AX105" i="46" s="1"/>
  <c r="DL105" i="46"/>
  <c r="AW105" i="46" s="1"/>
  <c r="DK105" i="46"/>
  <c r="AV105" i="46" s="1"/>
  <c r="DJ105" i="46"/>
  <c r="AU105" i="46" s="1"/>
  <c r="DI105" i="46"/>
  <c r="DH105" i="46"/>
  <c r="DG105" i="46"/>
  <c r="AR105" i="46" s="1"/>
  <c r="DF105" i="46"/>
  <c r="DE105" i="46"/>
  <c r="AP105" i="46" s="1"/>
  <c r="DD105" i="46"/>
  <c r="AO105" i="46" s="1"/>
  <c r="DC105" i="46"/>
  <c r="AN105" i="46" s="1"/>
  <c r="DB105" i="46"/>
  <c r="DA105" i="46"/>
  <c r="CZ105" i="46"/>
  <c r="CY105" i="46"/>
  <c r="CX105" i="46"/>
  <c r="AI105" i="46" s="1"/>
  <c r="CW105" i="46"/>
  <c r="CV105" i="46"/>
  <c r="AG105" i="46" s="1"/>
  <c r="CU105" i="46"/>
  <c r="CT105" i="46"/>
  <c r="AE105" i="46" s="1"/>
  <c r="CS105" i="46"/>
  <c r="AD105" i="46" s="1"/>
  <c r="CR105" i="46"/>
  <c r="CQ105" i="46"/>
  <c r="CP105" i="46"/>
  <c r="AA105" i="46" s="1"/>
  <c r="CO105" i="46"/>
  <c r="CN105" i="46"/>
  <c r="Y105" i="46" s="1"/>
  <c r="CM105" i="46"/>
  <c r="X105" i="46" s="1"/>
  <c r="CL105" i="46"/>
  <c r="W105" i="46" s="1"/>
  <c r="CK105" i="46"/>
  <c r="CJ105" i="46"/>
  <c r="CI105" i="46"/>
  <c r="CH105" i="46"/>
  <c r="CG105" i="46"/>
  <c r="R105" i="46" s="1"/>
  <c r="CF105" i="46"/>
  <c r="Q105" i="46" s="1"/>
  <c r="CE105" i="46"/>
  <c r="P105" i="46" s="1"/>
  <c r="CD105" i="46"/>
  <c r="O105" i="46" s="1"/>
  <c r="CC105" i="46"/>
  <c r="CB105" i="46"/>
  <c r="CA105" i="46"/>
  <c r="L105" i="46" s="1"/>
  <c r="BZ105" i="46"/>
  <c r="BY105" i="46"/>
  <c r="J105" i="46" s="1"/>
  <c r="BX105" i="46"/>
  <c r="I105" i="46" s="1"/>
  <c r="BW105" i="46"/>
  <c r="H105" i="46" s="1"/>
  <c r="BV105" i="46"/>
  <c r="G105" i="46" s="1"/>
  <c r="BU105" i="46"/>
  <c r="BT105" i="46"/>
  <c r="BS105" i="46"/>
  <c r="D105" i="46" s="1"/>
  <c r="BO105" i="46"/>
  <c r="BN105" i="46"/>
  <c r="B105" i="46"/>
  <c r="B105" i="44" s="1"/>
  <c r="A105" i="46"/>
  <c r="A103" i="27" s="1"/>
  <c r="EF104" i="46"/>
  <c r="EE104" i="46"/>
  <c r="ED104" i="46"/>
  <c r="EC104" i="46"/>
  <c r="BN104" i="46" s="1"/>
  <c r="EB104" i="46"/>
  <c r="BM104" i="46" s="1"/>
  <c r="EA104" i="46"/>
  <c r="BL104" i="46" s="1"/>
  <c r="DZ104" i="46"/>
  <c r="DY104" i="46"/>
  <c r="BJ104" i="46" s="1"/>
  <c r="DX104" i="46"/>
  <c r="DW104" i="46"/>
  <c r="DV104" i="46"/>
  <c r="DU104" i="46"/>
  <c r="DT104" i="46"/>
  <c r="BE104" i="46" s="1"/>
  <c r="DS104" i="46"/>
  <c r="BD104" i="46" s="1"/>
  <c r="DR104" i="46"/>
  <c r="DQ104" i="46"/>
  <c r="BB104" i="46" s="1"/>
  <c r="DP104" i="46"/>
  <c r="DO104" i="46"/>
  <c r="AZ104" i="46" s="1"/>
  <c r="DN104" i="46"/>
  <c r="DM104" i="46"/>
  <c r="AX104" i="46" s="1"/>
  <c r="DL104" i="46"/>
  <c r="AW104" i="46" s="1"/>
  <c r="DK104" i="46"/>
  <c r="AV104" i="46" s="1"/>
  <c r="DJ104" i="46"/>
  <c r="DI104" i="46"/>
  <c r="DH104" i="46"/>
  <c r="DG104" i="46"/>
  <c r="AR104" i="46" s="1"/>
  <c r="DF104" i="46"/>
  <c r="DE104" i="46"/>
  <c r="AP104" i="46" s="1"/>
  <c r="DD104" i="46"/>
  <c r="AO104" i="46" s="1"/>
  <c r="DC104" i="46"/>
  <c r="DB104" i="46"/>
  <c r="DA104" i="46"/>
  <c r="AL104" i="46" s="1"/>
  <c r="CZ104" i="46"/>
  <c r="CY104" i="46"/>
  <c r="CX104" i="46"/>
  <c r="CW104" i="46"/>
  <c r="AH104" i="46" s="1"/>
  <c r="CV104" i="46"/>
  <c r="AG104" i="46" s="1"/>
  <c r="CU104" i="46"/>
  <c r="CT104" i="46"/>
  <c r="CS104" i="46"/>
  <c r="AD104" i="46" s="1"/>
  <c r="CR104" i="46"/>
  <c r="CQ104" i="46"/>
  <c r="CP104" i="46"/>
  <c r="CO104" i="46"/>
  <c r="CN104" i="46"/>
  <c r="Y104" i="46" s="1"/>
  <c r="CM104" i="46"/>
  <c r="X104" i="46" s="1"/>
  <c r="CL104" i="46"/>
  <c r="CK104" i="46"/>
  <c r="V104" i="46" s="1"/>
  <c r="CJ104" i="46"/>
  <c r="CI104" i="46"/>
  <c r="CH104" i="46"/>
  <c r="CG104" i="46"/>
  <c r="R104" i="46" s="1"/>
  <c r="CF104" i="46"/>
  <c r="CE104" i="46"/>
  <c r="CD104" i="46"/>
  <c r="CC104" i="46"/>
  <c r="N104" i="46" s="1"/>
  <c r="CB104" i="46"/>
  <c r="CA104" i="46"/>
  <c r="BZ104" i="46"/>
  <c r="BY104" i="46"/>
  <c r="J104" i="46" s="1"/>
  <c r="BX104" i="46"/>
  <c r="I104" i="46" s="1"/>
  <c r="BW104" i="46"/>
  <c r="H104" i="46" s="1"/>
  <c r="BV104" i="46"/>
  <c r="BU104" i="46"/>
  <c r="BT104" i="46"/>
  <c r="E104" i="46" s="1"/>
  <c r="BS104" i="46"/>
  <c r="D104" i="46" s="1"/>
  <c r="B104" i="46"/>
  <c r="B104" i="44" s="1"/>
  <c r="A104" i="46"/>
  <c r="A102" i="27" s="1"/>
  <c r="EF103" i="46"/>
  <c r="BQ103" i="46" s="1"/>
  <c r="EE103" i="46"/>
  <c r="BP103" i="46" s="1"/>
  <c r="ED103" i="46"/>
  <c r="EC103" i="46"/>
  <c r="BN103" i="46" s="1"/>
  <c r="EB103" i="46"/>
  <c r="EA103" i="46"/>
  <c r="BL103" i="46" s="1"/>
  <c r="DZ103" i="46"/>
  <c r="DY103" i="46"/>
  <c r="BJ103" i="46" s="1"/>
  <c r="DX103" i="46"/>
  <c r="DW103" i="46"/>
  <c r="BH103" i="46" s="1"/>
  <c r="DV103" i="46"/>
  <c r="DU103" i="46"/>
  <c r="DT103" i="46"/>
  <c r="BE103" i="46" s="1"/>
  <c r="DS103" i="46"/>
  <c r="DR103" i="46"/>
  <c r="DQ103" i="46"/>
  <c r="BB103" i="46" s="1"/>
  <c r="DP103" i="46"/>
  <c r="BA103" i="46" s="1"/>
  <c r="DO103" i="46"/>
  <c r="AZ103" i="46" s="1"/>
  <c r="DN103" i="46"/>
  <c r="DM103" i="46"/>
  <c r="DL103" i="46"/>
  <c r="AW103" i="46" s="1"/>
  <c r="DK103" i="46"/>
  <c r="DJ103" i="46"/>
  <c r="AU103" i="46" s="1"/>
  <c r="DI103" i="46"/>
  <c r="AT103" i="46" s="1"/>
  <c r="DH103" i="46"/>
  <c r="DG103" i="46"/>
  <c r="AR103" i="46" s="1"/>
  <c r="DF103" i="46"/>
  <c r="DE103" i="46"/>
  <c r="AP103" i="46" s="1"/>
  <c r="DD103" i="46"/>
  <c r="AO103" i="46" s="1"/>
  <c r="DC103" i="46"/>
  <c r="DB103" i="46"/>
  <c r="DA103" i="46"/>
  <c r="AL103" i="46" s="1"/>
  <c r="CZ103" i="46"/>
  <c r="AK103" i="46" s="1"/>
  <c r="CY103" i="46"/>
  <c r="AJ103" i="46" s="1"/>
  <c r="CX103" i="46"/>
  <c r="CW103" i="46"/>
  <c r="CV103" i="46"/>
  <c r="CU103" i="46"/>
  <c r="CT103" i="46"/>
  <c r="CS103" i="46"/>
  <c r="AD103" i="46" s="1"/>
  <c r="CR103" i="46"/>
  <c r="AC103" i="46" s="1"/>
  <c r="CQ103" i="46"/>
  <c r="CP103" i="46"/>
  <c r="CO103" i="46"/>
  <c r="Z103" i="46" s="1"/>
  <c r="CN103" i="46"/>
  <c r="Y103" i="46" s="1"/>
  <c r="CM103" i="46"/>
  <c r="X103" i="46" s="1"/>
  <c r="CL103" i="46"/>
  <c r="W103" i="46" s="1"/>
  <c r="CK103" i="46"/>
  <c r="V103" i="46" s="1"/>
  <c r="CJ103" i="46"/>
  <c r="U103" i="46" s="1"/>
  <c r="CI103" i="46"/>
  <c r="T103" i="46" s="1"/>
  <c r="CH103" i="46"/>
  <c r="CG103" i="46"/>
  <c r="R103" i="46" s="1"/>
  <c r="CF103" i="46"/>
  <c r="Q103" i="46" s="1"/>
  <c r="CE103" i="46"/>
  <c r="CD103" i="46"/>
  <c r="CC103" i="46"/>
  <c r="CB103" i="46"/>
  <c r="CA103" i="46"/>
  <c r="BZ103" i="46"/>
  <c r="BY103" i="46"/>
  <c r="BX103" i="46"/>
  <c r="I103" i="46" s="1"/>
  <c r="BW103" i="46"/>
  <c r="H103" i="46" s="1"/>
  <c r="BV103" i="46"/>
  <c r="BU103" i="46"/>
  <c r="F103" i="46" s="1"/>
  <c r="BT103" i="46"/>
  <c r="E103" i="46" s="1"/>
  <c r="BS103" i="46"/>
  <c r="D103" i="46" s="1"/>
  <c r="B103" i="46"/>
  <c r="B103" i="44" s="1"/>
  <c r="A103" i="46"/>
  <c r="A101" i="27" s="1"/>
  <c r="EF102" i="46"/>
  <c r="BQ102" i="46" s="1"/>
  <c r="EE102" i="46"/>
  <c r="ED102" i="46"/>
  <c r="EC102" i="46"/>
  <c r="EB102" i="46"/>
  <c r="EA102" i="46"/>
  <c r="DZ102" i="46"/>
  <c r="BK102" i="46" s="1"/>
  <c r="DY102" i="46"/>
  <c r="DX102" i="46"/>
  <c r="BI102" i="46" s="1"/>
  <c r="DW102" i="46"/>
  <c r="BH102" i="46" s="1"/>
  <c r="DV102" i="46"/>
  <c r="DU102" i="46"/>
  <c r="DT102" i="46"/>
  <c r="DS102" i="46"/>
  <c r="BD102" i="46" s="1"/>
  <c r="DR102" i="46"/>
  <c r="BC102" i="46" s="1"/>
  <c r="DQ102" i="46"/>
  <c r="BB102" i="46" s="1"/>
  <c r="DP102" i="46"/>
  <c r="DO102" i="46"/>
  <c r="AZ102" i="46" s="1"/>
  <c r="DN102" i="46"/>
  <c r="DM102" i="46"/>
  <c r="DL102" i="46"/>
  <c r="DK102" i="46"/>
  <c r="AV102" i="46" s="1"/>
  <c r="DJ102" i="46"/>
  <c r="AU102" i="46" s="1"/>
  <c r="DI102" i="46"/>
  <c r="AT102" i="46" s="1"/>
  <c r="DH102" i="46"/>
  <c r="AS102" i="46" s="1"/>
  <c r="DG102" i="46"/>
  <c r="DF102" i="46"/>
  <c r="DE102" i="46"/>
  <c r="DD102" i="46"/>
  <c r="AO102" i="46" s="1"/>
  <c r="DC102" i="46"/>
  <c r="AN102" i="46" s="1"/>
  <c r="DB102" i="46"/>
  <c r="AM102" i="46" s="1"/>
  <c r="DA102" i="46"/>
  <c r="AL102" i="46" s="1"/>
  <c r="CZ102" i="46"/>
  <c r="CY102" i="46"/>
  <c r="AJ102" i="46" s="1"/>
  <c r="CX102" i="46"/>
  <c r="CW102" i="46"/>
  <c r="CV102" i="46"/>
  <c r="AG102" i="46" s="1"/>
  <c r="CU102" i="46"/>
  <c r="AF102" i="46" s="1"/>
  <c r="CT102" i="46"/>
  <c r="AE102" i="46" s="1"/>
  <c r="CS102" i="46"/>
  <c r="AD102" i="46" s="1"/>
  <c r="CR102" i="46"/>
  <c r="AC102" i="46" s="1"/>
  <c r="CQ102" i="46"/>
  <c r="CP102" i="46"/>
  <c r="CO102" i="46"/>
  <c r="CN102" i="46"/>
  <c r="CM102" i="46"/>
  <c r="X102" i="46" s="1"/>
  <c r="CL102" i="46"/>
  <c r="W102" i="46" s="1"/>
  <c r="CK102" i="46"/>
  <c r="V102" i="46" s="1"/>
  <c r="CJ102" i="46"/>
  <c r="CI102" i="46"/>
  <c r="CH102" i="46"/>
  <c r="S102" i="46" s="1"/>
  <c r="CG102" i="46"/>
  <c r="CF102" i="46"/>
  <c r="Q102" i="46" s="1"/>
  <c r="CE102" i="46"/>
  <c r="P102" i="46" s="1"/>
  <c r="CD102" i="46"/>
  <c r="O102" i="46" s="1"/>
  <c r="CC102" i="46"/>
  <c r="N102" i="46" s="1"/>
  <c r="CB102" i="46"/>
  <c r="CA102" i="46"/>
  <c r="L102" i="46" s="1"/>
  <c r="BZ102" i="46"/>
  <c r="BY102" i="46"/>
  <c r="BX102" i="46"/>
  <c r="I102" i="46" s="1"/>
  <c r="BW102" i="46"/>
  <c r="H102" i="46" s="1"/>
  <c r="BV102" i="46"/>
  <c r="G102" i="46" s="1"/>
  <c r="BU102" i="46"/>
  <c r="F102" i="46" s="1"/>
  <c r="BT102" i="46"/>
  <c r="E102" i="46" s="1"/>
  <c r="BS102" i="46"/>
  <c r="D102" i="46" s="1"/>
  <c r="B102" i="46"/>
  <c r="B102" i="44" s="1"/>
  <c r="A102" i="46"/>
  <c r="A102" i="44" s="1"/>
  <c r="EF101" i="46"/>
  <c r="BQ101" i="46" s="1"/>
  <c r="EE101" i="46"/>
  <c r="ED101" i="46"/>
  <c r="BO101" i="44" s="1"/>
  <c r="EC101" i="46"/>
  <c r="BN101" i="44" s="1"/>
  <c r="EB101" i="46"/>
  <c r="BM101" i="46" s="1"/>
  <c r="EA101" i="46"/>
  <c r="DZ101" i="46"/>
  <c r="BK101" i="46" s="1"/>
  <c r="DY101" i="46"/>
  <c r="DX101" i="46"/>
  <c r="BI101" i="46" s="1"/>
  <c r="DW101" i="46"/>
  <c r="BH101" i="46" s="1"/>
  <c r="DV101" i="46"/>
  <c r="BG101" i="46" s="1"/>
  <c r="DU101" i="46"/>
  <c r="DT101" i="46"/>
  <c r="BE101" i="46" s="1"/>
  <c r="DS101" i="46"/>
  <c r="DR101" i="46"/>
  <c r="BC101" i="46" s="1"/>
  <c r="DQ101" i="46"/>
  <c r="BB101" i="46" s="1"/>
  <c r="DP101" i="46"/>
  <c r="DO101" i="46"/>
  <c r="DN101" i="46"/>
  <c r="AY101" i="46" s="1"/>
  <c r="DM101" i="46"/>
  <c r="AX101" i="46" s="1"/>
  <c r="DL101" i="46"/>
  <c r="AW101" i="46" s="1"/>
  <c r="DK101" i="46"/>
  <c r="AV101" i="46" s="1"/>
  <c r="DJ101" i="46"/>
  <c r="DI101" i="46"/>
  <c r="DH101" i="46"/>
  <c r="DG101" i="46"/>
  <c r="AR101" i="46" s="1"/>
  <c r="DF101" i="46"/>
  <c r="AQ101" i="46" s="1"/>
  <c r="DE101" i="46"/>
  <c r="AP101" i="46" s="1"/>
  <c r="DD101" i="46"/>
  <c r="DC101" i="46"/>
  <c r="AN101" i="46" s="1"/>
  <c r="DB101" i="46"/>
  <c r="DA101" i="46"/>
  <c r="CZ101" i="46"/>
  <c r="AK101" i="46" s="1"/>
  <c r="CY101" i="46"/>
  <c r="AJ101" i="46" s="1"/>
  <c r="CX101" i="46"/>
  <c r="AI101" i="46" s="1"/>
  <c r="CW101" i="46"/>
  <c r="AH101" i="46" s="1"/>
  <c r="CV101" i="46"/>
  <c r="AG101" i="46" s="1"/>
  <c r="CU101" i="46"/>
  <c r="AF101" i="46" s="1"/>
  <c r="CT101" i="46"/>
  <c r="AE101" i="46" s="1"/>
  <c r="CS101" i="46"/>
  <c r="AD101" i="46" s="1"/>
  <c r="CR101" i="46"/>
  <c r="CQ101" i="46"/>
  <c r="AB101" i="46" s="1"/>
  <c r="CP101" i="46"/>
  <c r="AA101" i="46" s="1"/>
  <c r="CO101" i="46"/>
  <c r="Z101" i="46" s="1"/>
  <c r="CN101" i="46"/>
  <c r="CM101" i="46"/>
  <c r="CL101" i="46"/>
  <c r="CK101" i="46"/>
  <c r="CJ101" i="46"/>
  <c r="CI101" i="46"/>
  <c r="T101" i="46" s="1"/>
  <c r="CH101" i="46"/>
  <c r="S101" i="46" s="1"/>
  <c r="CG101" i="46"/>
  <c r="CF101" i="46"/>
  <c r="CE101" i="46"/>
  <c r="P101" i="46" s="1"/>
  <c r="CD101" i="46"/>
  <c r="CC101" i="46"/>
  <c r="N101" i="46" s="1"/>
  <c r="CB101" i="46"/>
  <c r="M101" i="46" s="1"/>
  <c r="CA101" i="46"/>
  <c r="L101" i="46" s="1"/>
  <c r="BZ101" i="46"/>
  <c r="K101" i="46" s="1"/>
  <c r="BY101" i="46"/>
  <c r="J101" i="46" s="1"/>
  <c r="BX101" i="46"/>
  <c r="BW101" i="46"/>
  <c r="BV101" i="46"/>
  <c r="BU101" i="46"/>
  <c r="F101" i="46" s="1"/>
  <c r="BT101" i="46"/>
  <c r="E101" i="46" s="1"/>
  <c r="BS101" i="46"/>
  <c r="D101" i="46" s="1"/>
  <c r="BO101" i="46"/>
  <c r="B101" i="46"/>
  <c r="B101" i="44" s="1"/>
  <c r="A101" i="46"/>
  <c r="A99" i="27" s="1"/>
  <c r="EF100" i="46"/>
  <c r="EE100" i="46"/>
  <c r="ED100" i="46"/>
  <c r="BO100" i="46" s="1"/>
  <c r="EC100" i="46"/>
  <c r="EB100" i="46"/>
  <c r="EA100" i="46"/>
  <c r="BL100" i="46" s="1"/>
  <c r="DZ100" i="46"/>
  <c r="BK100" i="46" s="1"/>
  <c r="DY100" i="46"/>
  <c r="DX100" i="46"/>
  <c r="DW100" i="46"/>
  <c r="DV100" i="46"/>
  <c r="DU100" i="46"/>
  <c r="BF100" i="46" s="1"/>
  <c r="DT100" i="46"/>
  <c r="DS100" i="46"/>
  <c r="BD100" i="46" s="1"/>
  <c r="DR100" i="46"/>
  <c r="DQ100" i="46"/>
  <c r="DP100" i="46"/>
  <c r="DO100" i="46"/>
  <c r="DN100" i="46"/>
  <c r="AY100" i="46" s="1"/>
  <c r="DM100" i="46"/>
  <c r="AX100" i="46" s="1"/>
  <c r="DL100" i="46"/>
  <c r="DK100" i="46"/>
  <c r="DJ100" i="46"/>
  <c r="DI100" i="46"/>
  <c r="DH100" i="46"/>
  <c r="DG100" i="46"/>
  <c r="DF100" i="46"/>
  <c r="AQ100" i="46" s="1"/>
  <c r="DE100" i="46"/>
  <c r="AP100" i="46" s="1"/>
  <c r="DD100" i="46"/>
  <c r="DC100" i="46"/>
  <c r="DB100" i="46"/>
  <c r="AM100" i="46" s="1"/>
  <c r="DA100" i="46"/>
  <c r="AL100" i="46" s="1"/>
  <c r="CZ100" i="46"/>
  <c r="AK100" i="46" s="1"/>
  <c r="CY100" i="46"/>
  <c r="CX100" i="46"/>
  <c r="AI100" i="46" s="1"/>
  <c r="CW100" i="46"/>
  <c r="AH100" i="46" s="1"/>
  <c r="CV100" i="46"/>
  <c r="CU100" i="46"/>
  <c r="AF100" i="46" s="1"/>
  <c r="CT100" i="46"/>
  <c r="AE100" i="46" s="1"/>
  <c r="CS100" i="46"/>
  <c r="CR100" i="46"/>
  <c r="CQ100" i="46"/>
  <c r="CP100" i="46"/>
  <c r="AA100" i="46" s="1"/>
  <c r="CO100" i="46"/>
  <c r="Z100" i="46" s="1"/>
  <c r="CN100" i="46"/>
  <c r="CM100" i="46"/>
  <c r="CL100" i="46"/>
  <c r="W100" i="46" s="1"/>
  <c r="CK100" i="46"/>
  <c r="CJ100" i="46"/>
  <c r="CI100" i="46"/>
  <c r="CH100" i="46"/>
  <c r="CG100" i="46"/>
  <c r="R100" i="46" s="1"/>
  <c r="CF100" i="46"/>
  <c r="CE100" i="46"/>
  <c r="CD100" i="46"/>
  <c r="CC100" i="46"/>
  <c r="CB100" i="46"/>
  <c r="M100" i="46" s="1"/>
  <c r="CA100" i="46"/>
  <c r="BZ100" i="46"/>
  <c r="K100" i="46" s="1"/>
  <c r="BY100" i="46"/>
  <c r="J100" i="46" s="1"/>
  <c r="BX100" i="46"/>
  <c r="BW100" i="46"/>
  <c r="H100" i="46" s="1"/>
  <c r="BV100" i="46"/>
  <c r="G100" i="46" s="1"/>
  <c r="BU100" i="46"/>
  <c r="BT100" i="46"/>
  <c r="BS100" i="46"/>
  <c r="B100" i="46"/>
  <c r="B100" i="44" s="1"/>
  <c r="A100" i="46"/>
  <c r="A98" i="27" s="1"/>
  <c r="EF99" i="46"/>
  <c r="BQ99" i="46" s="1"/>
  <c r="EE99" i="46"/>
  <c r="ED99" i="46"/>
  <c r="EC99" i="46"/>
  <c r="EB99" i="46"/>
  <c r="BM99" i="46" s="1"/>
  <c r="EA99" i="46"/>
  <c r="DZ99" i="46"/>
  <c r="DY99" i="46"/>
  <c r="DX99" i="46"/>
  <c r="BI99" i="46" s="1"/>
  <c r="DW99" i="46"/>
  <c r="BH99" i="46" s="1"/>
  <c r="DV99" i="46"/>
  <c r="DU99" i="46"/>
  <c r="BF99" i="46" s="1"/>
  <c r="DT99" i="46"/>
  <c r="DS99" i="46"/>
  <c r="DR99" i="46"/>
  <c r="DQ99" i="46"/>
  <c r="DP99" i="46"/>
  <c r="BA99" i="46" s="1"/>
  <c r="DO99" i="46"/>
  <c r="AZ99" i="46" s="1"/>
  <c r="DN99" i="46"/>
  <c r="AY99" i="46" s="1"/>
  <c r="DM99" i="46"/>
  <c r="DL99" i="46"/>
  <c r="DK99" i="46"/>
  <c r="DJ99" i="46"/>
  <c r="AU99" i="46" s="1"/>
  <c r="DI99" i="46"/>
  <c r="AT99" i="46" s="1"/>
  <c r="DH99" i="46"/>
  <c r="AS99" i="46" s="1"/>
  <c r="DG99" i="46"/>
  <c r="AR99" i="46" s="1"/>
  <c r="DF99" i="46"/>
  <c r="DE99" i="46"/>
  <c r="AP99" i="46" s="1"/>
  <c r="DD99" i="46"/>
  <c r="AO99" i="46" s="1"/>
  <c r="DC99" i="46"/>
  <c r="DB99" i="46"/>
  <c r="DA99" i="46"/>
  <c r="AL99" i="46" s="1"/>
  <c r="CZ99" i="46"/>
  <c r="AK99" i="46" s="1"/>
  <c r="CY99" i="46"/>
  <c r="AJ99" i="46" s="1"/>
  <c r="CX99" i="46"/>
  <c r="AI99" i="46" s="1"/>
  <c r="CW99" i="46"/>
  <c r="CV99" i="46"/>
  <c r="CU99" i="46"/>
  <c r="CT99" i="46"/>
  <c r="AE99" i="46" s="1"/>
  <c r="CS99" i="46"/>
  <c r="AD99" i="46" s="1"/>
  <c r="CR99" i="46"/>
  <c r="AC99" i="46" s="1"/>
  <c r="CQ99" i="46"/>
  <c r="CP99" i="46"/>
  <c r="AA99" i="46" s="1"/>
  <c r="CO99" i="46"/>
  <c r="Z99" i="46" s="1"/>
  <c r="CN99" i="46"/>
  <c r="CM99" i="46"/>
  <c r="CL99" i="46"/>
  <c r="W99" i="46" s="1"/>
  <c r="CK99" i="46"/>
  <c r="V99" i="46" s="1"/>
  <c r="CJ99" i="46"/>
  <c r="U99" i="46" s="1"/>
  <c r="CI99" i="46"/>
  <c r="T99" i="46" s="1"/>
  <c r="CH99" i="46"/>
  <c r="CG99" i="46"/>
  <c r="R99" i="46" s="1"/>
  <c r="CF99" i="46"/>
  <c r="CE99" i="46"/>
  <c r="CD99" i="46"/>
  <c r="CC99" i="46"/>
  <c r="N99" i="46" s="1"/>
  <c r="CB99" i="46"/>
  <c r="M99" i="46" s="1"/>
  <c r="CA99" i="46"/>
  <c r="L99" i="46" s="1"/>
  <c r="BZ99" i="46"/>
  <c r="K99" i="46" s="1"/>
  <c r="BY99" i="46"/>
  <c r="J99" i="46" s="1"/>
  <c r="BX99" i="46"/>
  <c r="BW99" i="46"/>
  <c r="BV99" i="46"/>
  <c r="BU99" i="46"/>
  <c r="F99" i="46" s="1"/>
  <c r="BT99" i="46"/>
  <c r="E99" i="46" s="1"/>
  <c r="BS99" i="46"/>
  <c r="B99" i="46"/>
  <c r="B99" i="44" s="1"/>
  <c r="A99" i="46"/>
  <c r="A97" i="27" s="1"/>
  <c r="EF98" i="46"/>
  <c r="EE98" i="46"/>
  <c r="ED98" i="46"/>
  <c r="EC98" i="46"/>
  <c r="EB98" i="46"/>
  <c r="BM98" i="46" s="1"/>
  <c r="EA98" i="46"/>
  <c r="BL98" i="46" s="1"/>
  <c r="DZ98" i="46"/>
  <c r="DY98" i="46"/>
  <c r="BJ98" i="46" s="1"/>
  <c r="DX98" i="46"/>
  <c r="DW98" i="46"/>
  <c r="DV98" i="46"/>
  <c r="BG98" i="46" s="1"/>
  <c r="DU98" i="46"/>
  <c r="BF98" i="46" s="1"/>
  <c r="DT98" i="46"/>
  <c r="BE98" i="46" s="1"/>
  <c r="DS98" i="46"/>
  <c r="DR98" i="46"/>
  <c r="DQ98" i="46"/>
  <c r="DP98" i="46"/>
  <c r="BA98" i="46" s="1"/>
  <c r="DO98" i="46"/>
  <c r="DN98" i="46"/>
  <c r="AY98" i="46" s="1"/>
  <c r="DM98" i="46"/>
  <c r="AX98" i="46" s="1"/>
  <c r="DL98" i="46"/>
  <c r="AW98" i="46" s="1"/>
  <c r="DK98" i="46"/>
  <c r="AV98" i="46" s="1"/>
  <c r="DJ98" i="46"/>
  <c r="DI98" i="46"/>
  <c r="DH98" i="46"/>
  <c r="DG98" i="46"/>
  <c r="DF98" i="46"/>
  <c r="AQ98" i="46" s="1"/>
  <c r="DE98" i="46"/>
  <c r="DD98" i="46"/>
  <c r="AO98" i="46" s="1"/>
  <c r="DC98" i="46"/>
  <c r="AN98" i="46" s="1"/>
  <c r="DB98" i="46"/>
  <c r="DA98" i="46"/>
  <c r="AL98" i="46" s="1"/>
  <c r="CZ98" i="46"/>
  <c r="CY98" i="46"/>
  <c r="CX98" i="46"/>
  <c r="CW98" i="46"/>
  <c r="AH98" i="46" s="1"/>
  <c r="CV98" i="46"/>
  <c r="AG98" i="46" s="1"/>
  <c r="CU98" i="46"/>
  <c r="AF98" i="46" s="1"/>
  <c r="CT98" i="46"/>
  <c r="AE98" i="46" s="1"/>
  <c r="CS98" i="46"/>
  <c r="AD98" i="46" s="1"/>
  <c r="CR98" i="46"/>
  <c r="AC98" i="46" s="1"/>
  <c r="CQ98" i="46"/>
  <c r="CP98" i="46"/>
  <c r="AA98" i="46" s="1"/>
  <c r="CO98" i="46"/>
  <c r="Z98" i="46" s="1"/>
  <c r="CN98" i="46"/>
  <c r="Y98" i="46" s="1"/>
  <c r="CM98" i="46"/>
  <c r="CL98" i="46"/>
  <c r="W98" i="46" s="1"/>
  <c r="CK98" i="46"/>
  <c r="V98" i="46" s="1"/>
  <c r="CJ98" i="46"/>
  <c r="CI98" i="46"/>
  <c r="T98" i="46" s="1"/>
  <c r="CH98" i="46"/>
  <c r="CG98" i="46"/>
  <c r="CF98" i="46"/>
  <c r="Q98" i="46" s="1"/>
  <c r="CE98" i="46"/>
  <c r="P98" i="46" s="1"/>
  <c r="CD98" i="46"/>
  <c r="O98" i="46" s="1"/>
  <c r="CC98" i="46"/>
  <c r="CB98" i="46"/>
  <c r="CA98" i="46"/>
  <c r="BZ98" i="46"/>
  <c r="K98" i="46" s="1"/>
  <c r="BY98" i="46"/>
  <c r="J98" i="46" s="1"/>
  <c r="BX98" i="46"/>
  <c r="I98" i="46" s="1"/>
  <c r="BW98" i="46"/>
  <c r="BV98" i="46"/>
  <c r="BU98" i="46"/>
  <c r="BT98" i="46"/>
  <c r="BS98" i="46"/>
  <c r="B98" i="46"/>
  <c r="B98" i="44" s="1"/>
  <c r="A98" i="46"/>
  <c r="A96" i="27" s="1"/>
  <c r="EF97" i="46"/>
  <c r="EE97" i="46"/>
  <c r="BP97" i="46" s="1"/>
  <c r="ED97" i="46"/>
  <c r="BO97" i="44" s="1"/>
  <c r="EC97" i="46"/>
  <c r="BN97" i="46" s="1"/>
  <c r="EB97" i="46"/>
  <c r="EA97" i="46"/>
  <c r="DZ97" i="46"/>
  <c r="BK97" i="46" s="1"/>
  <c r="DY97" i="46"/>
  <c r="BJ97" i="46" s="1"/>
  <c r="DX97" i="46"/>
  <c r="DW97" i="46"/>
  <c r="BH97" i="46" s="1"/>
  <c r="DV97" i="46"/>
  <c r="DU97" i="46"/>
  <c r="DT97" i="46"/>
  <c r="DS97" i="46"/>
  <c r="DR97" i="46"/>
  <c r="DQ97" i="46"/>
  <c r="BB97" i="46" s="1"/>
  <c r="DP97" i="46"/>
  <c r="DO97" i="46"/>
  <c r="AZ97" i="46" s="1"/>
  <c r="DN97" i="46"/>
  <c r="DM97" i="46"/>
  <c r="AX97" i="46" s="1"/>
  <c r="DL97" i="46"/>
  <c r="DK97" i="46"/>
  <c r="AV97" i="46" s="1"/>
  <c r="DJ97" i="46"/>
  <c r="DI97" i="46"/>
  <c r="DH97" i="46"/>
  <c r="DG97" i="46"/>
  <c r="DF97" i="46"/>
  <c r="DE97" i="46"/>
  <c r="DD97" i="46"/>
  <c r="DC97" i="46"/>
  <c r="DB97" i="46"/>
  <c r="AM97" i="46" s="1"/>
  <c r="DA97" i="46"/>
  <c r="AL97" i="46" s="1"/>
  <c r="CZ97" i="46"/>
  <c r="CY97" i="46"/>
  <c r="CX97" i="46"/>
  <c r="AI97" i="46" s="1"/>
  <c r="CW97" i="46"/>
  <c r="AH97" i="46" s="1"/>
  <c r="CV97" i="46"/>
  <c r="CU97" i="46"/>
  <c r="CT97" i="46"/>
  <c r="CS97" i="46"/>
  <c r="AD97" i="46" s="1"/>
  <c r="CR97" i="46"/>
  <c r="CQ97" i="46"/>
  <c r="AB97" i="46" s="1"/>
  <c r="CP97" i="46"/>
  <c r="AA97" i="46" s="1"/>
  <c r="CO97" i="46"/>
  <c r="CN97" i="46"/>
  <c r="Y97" i="46" s="1"/>
  <c r="CM97" i="46"/>
  <c r="CL97" i="46"/>
  <c r="W97" i="46" s="1"/>
  <c r="CK97" i="46"/>
  <c r="V97" i="46" s="1"/>
  <c r="CJ97" i="46"/>
  <c r="CI97" i="46"/>
  <c r="CH97" i="46"/>
  <c r="CG97" i="46"/>
  <c r="R97" i="46" s="1"/>
  <c r="CF97" i="46"/>
  <c r="CE97" i="46"/>
  <c r="CD97" i="46"/>
  <c r="CC97" i="46"/>
  <c r="N97" i="46" s="1"/>
  <c r="CB97" i="46"/>
  <c r="CA97" i="46"/>
  <c r="L97" i="46" s="1"/>
  <c r="BZ97" i="46"/>
  <c r="BY97" i="46"/>
  <c r="J97" i="46" s="1"/>
  <c r="BX97" i="46"/>
  <c r="BW97" i="46"/>
  <c r="BV97" i="46"/>
  <c r="BU97" i="46"/>
  <c r="F97" i="46" s="1"/>
  <c r="BT97" i="46"/>
  <c r="BS97" i="46"/>
  <c r="D97" i="46" s="1"/>
  <c r="B97" i="46"/>
  <c r="B97" i="44" s="1"/>
  <c r="A97" i="46"/>
  <c r="EF96" i="46"/>
  <c r="EE96" i="46"/>
  <c r="ED96" i="46"/>
  <c r="EC96" i="46"/>
  <c r="EB96" i="46"/>
  <c r="BM96" i="46" s="1"/>
  <c r="EA96" i="46"/>
  <c r="BL96" i="46" s="1"/>
  <c r="DZ96" i="46"/>
  <c r="BK96" i="46" s="1"/>
  <c r="DY96" i="46"/>
  <c r="DX96" i="46"/>
  <c r="DW96" i="46"/>
  <c r="DV96" i="46"/>
  <c r="BG96" i="46" s="1"/>
  <c r="DU96" i="46"/>
  <c r="DT96" i="46"/>
  <c r="BE96" i="46" s="1"/>
  <c r="DS96" i="46"/>
  <c r="DR96" i="46"/>
  <c r="DQ96" i="46"/>
  <c r="DP96" i="46"/>
  <c r="DO96" i="46"/>
  <c r="AZ96" i="46" s="1"/>
  <c r="DN96" i="46"/>
  <c r="AY96" i="46" s="1"/>
  <c r="DM96" i="46"/>
  <c r="DL96" i="46"/>
  <c r="AW96" i="46" s="1"/>
  <c r="DK96" i="46"/>
  <c r="AV96" i="46" s="1"/>
  <c r="DJ96" i="46"/>
  <c r="AU96" i="46" s="1"/>
  <c r="DI96" i="46"/>
  <c r="DH96" i="46"/>
  <c r="DG96" i="46"/>
  <c r="AR96" i="46" s="1"/>
  <c r="DF96" i="46"/>
  <c r="AQ96" i="46" s="1"/>
  <c r="DE96" i="46"/>
  <c r="DD96" i="46"/>
  <c r="AO96" i="46" s="1"/>
  <c r="DC96" i="46"/>
  <c r="DB96" i="46"/>
  <c r="DA96" i="46"/>
  <c r="CZ96" i="46"/>
  <c r="CY96" i="46"/>
  <c r="AJ96" i="46" s="1"/>
  <c r="CX96" i="46"/>
  <c r="AI96" i="46" s="1"/>
  <c r="CW96" i="46"/>
  <c r="CV96" i="46"/>
  <c r="AG96" i="46" s="1"/>
  <c r="CU96" i="46"/>
  <c r="AF96" i="46" s="1"/>
  <c r="CT96" i="46"/>
  <c r="AE96" i="46" s="1"/>
  <c r="CS96" i="46"/>
  <c r="CR96" i="46"/>
  <c r="CQ96" i="46"/>
  <c r="CP96" i="46"/>
  <c r="AA96" i="46" s="1"/>
  <c r="CO96" i="46"/>
  <c r="CN96" i="46"/>
  <c r="CM96" i="46"/>
  <c r="CL96" i="46"/>
  <c r="CK96" i="46"/>
  <c r="CJ96" i="46"/>
  <c r="U96" i="46" s="1"/>
  <c r="CI96" i="46"/>
  <c r="CH96" i="46"/>
  <c r="S96" i="46" s="1"/>
  <c r="CG96" i="46"/>
  <c r="CF96" i="46"/>
  <c r="CE96" i="46"/>
  <c r="CD96" i="46"/>
  <c r="O96" i="46" s="1"/>
  <c r="CC96" i="46"/>
  <c r="CB96" i="46"/>
  <c r="CA96" i="46"/>
  <c r="L96" i="46" s="1"/>
  <c r="BZ96" i="46"/>
  <c r="K96" i="46" s="1"/>
  <c r="BY96" i="46"/>
  <c r="BX96" i="46"/>
  <c r="BW96" i="46"/>
  <c r="H96" i="46" s="1"/>
  <c r="BV96" i="46"/>
  <c r="BU96" i="46"/>
  <c r="BT96" i="46"/>
  <c r="BS96" i="46"/>
  <c r="B96" i="46"/>
  <c r="B96" i="44" s="1"/>
  <c r="A96" i="46"/>
  <c r="A94" i="27" s="1"/>
  <c r="EF95" i="46"/>
  <c r="BQ95" i="46" s="1"/>
  <c r="EE95" i="46"/>
  <c r="ED95" i="46"/>
  <c r="BO95" i="44" s="1"/>
  <c r="EC95" i="46"/>
  <c r="BN95" i="44" s="1"/>
  <c r="EB95" i="46"/>
  <c r="EA95" i="46"/>
  <c r="BL95" i="46" s="1"/>
  <c r="DZ95" i="46"/>
  <c r="BK95" i="46" s="1"/>
  <c r="DY95" i="46"/>
  <c r="DX95" i="46"/>
  <c r="DW95" i="46"/>
  <c r="DV95" i="46"/>
  <c r="BG95" i="46" s="1"/>
  <c r="DU95" i="46"/>
  <c r="BF95" i="46" s="1"/>
  <c r="DT95" i="46"/>
  <c r="DS95" i="46"/>
  <c r="DR95" i="46"/>
  <c r="DQ95" i="46"/>
  <c r="DP95" i="46"/>
  <c r="BA95" i="46" s="1"/>
  <c r="DO95" i="46"/>
  <c r="DN95" i="46"/>
  <c r="AY95" i="46" s="1"/>
  <c r="DM95" i="46"/>
  <c r="DL95" i="46"/>
  <c r="DK95" i="46"/>
  <c r="AV95" i="46" s="1"/>
  <c r="DJ95" i="46"/>
  <c r="AU95" i="46" s="1"/>
  <c r="DI95" i="46"/>
  <c r="DH95" i="46"/>
  <c r="AS95" i="46" s="1"/>
  <c r="DG95" i="46"/>
  <c r="DF95" i="46"/>
  <c r="AQ95" i="46" s="1"/>
  <c r="DE95" i="46"/>
  <c r="DD95" i="46"/>
  <c r="AO95" i="46" s="1"/>
  <c r="DC95" i="46"/>
  <c r="AN95" i="46" s="1"/>
  <c r="DB95" i="46"/>
  <c r="DA95" i="46"/>
  <c r="CZ95" i="46"/>
  <c r="AK95" i="46" s="1"/>
  <c r="CY95" i="46"/>
  <c r="CX95" i="46"/>
  <c r="CW95" i="46"/>
  <c r="AH95" i="46" s="1"/>
  <c r="CV95" i="46"/>
  <c r="CU95" i="46"/>
  <c r="AF95" i="46" s="1"/>
  <c r="CT95" i="46"/>
  <c r="AE95" i="46" s="1"/>
  <c r="CS95" i="46"/>
  <c r="CR95" i="46"/>
  <c r="AC95" i="46" s="1"/>
  <c r="CQ95" i="46"/>
  <c r="AB95" i="46" s="1"/>
  <c r="CP95" i="46"/>
  <c r="AA95" i="46" s="1"/>
  <c r="CO95" i="46"/>
  <c r="CN95" i="46"/>
  <c r="CM95" i="46"/>
  <c r="CL95" i="46"/>
  <c r="W95" i="46" s="1"/>
  <c r="CK95" i="46"/>
  <c r="CJ95" i="46"/>
  <c r="CI95" i="46"/>
  <c r="T95" i="46" s="1"/>
  <c r="CH95" i="46"/>
  <c r="S95" i="46" s="1"/>
  <c r="CG95" i="46"/>
  <c r="CF95" i="46"/>
  <c r="CE95" i="46"/>
  <c r="CD95" i="46"/>
  <c r="O95" i="46" s="1"/>
  <c r="CC95" i="46"/>
  <c r="CB95" i="46"/>
  <c r="M95" i="46" s="1"/>
  <c r="CA95" i="46"/>
  <c r="L95" i="46" s="1"/>
  <c r="BZ95" i="46"/>
  <c r="BY95" i="46"/>
  <c r="J95" i="46" s="1"/>
  <c r="BX95" i="46"/>
  <c r="BW95" i="46"/>
  <c r="H95" i="46" s="1"/>
  <c r="BV95" i="46"/>
  <c r="G95" i="46" s="1"/>
  <c r="BU95" i="46"/>
  <c r="BT95" i="46"/>
  <c r="E95" i="46" s="1"/>
  <c r="BS95" i="46"/>
  <c r="D95" i="46" s="1"/>
  <c r="B95" i="46"/>
  <c r="B95" i="44" s="1"/>
  <c r="A95" i="46"/>
  <c r="A93" i="27" s="1"/>
  <c r="EF94" i="46"/>
  <c r="BQ94" i="46" s="1"/>
  <c r="EE94" i="46"/>
  <c r="ED94" i="46"/>
  <c r="BO94" i="46" s="1"/>
  <c r="EC94" i="46"/>
  <c r="EB94" i="46"/>
  <c r="EA94" i="46"/>
  <c r="BL94" i="46" s="1"/>
  <c r="DZ94" i="46"/>
  <c r="DY94" i="46"/>
  <c r="BJ94" i="46" s="1"/>
  <c r="DX94" i="46"/>
  <c r="DW94" i="46"/>
  <c r="DV94" i="46"/>
  <c r="DU94" i="46"/>
  <c r="DT94" i="46"/>
  <c r="BE94" i="46" s="1"/>
  <c r="DS94" i="46"/>
  <c r="DR94" i="46"/>
  <c r="DQ94" i="46"/>
  <c r="DP94" i="46"/>
  <c r="DO94" i="46"/>
  <c r="DN94" i="46"/>
  <c r="DM94" i="46"/>
  <c r="DL94" i="46"/>
  <c r="DK94" i="46"/>
  <c r="DJ94" i="46"/>
  <c r="DI94" i="46"/>
  <c r="AT94" i="46" s="1"/>
  <c r="DH94" i="46"/>
  <c r="AS94" i="46" s="1"/>
  <c r="DG94" i="46"/>
  <c r="DF94" i="46"/>
  <c r="AQ94" i="46" s="1"/>
  <c r="DE94" i="46"/>
  <c r="DD94" i="46"/>
  <c r="AO94" i="46" s="1"/>
  <c r="DC94" i="46"/>
  <c r="DB94" i="46"/>
  <c r="DA94" i="46"/>
  <c r="AL94" i="46" s="1"/>
  <c r="CZ94" i="46"/>
  <c r="AK94" i="46" s="1"/>
  <c r="CY94" i="46"/>
  <c r="CX94" i="46"/>
  <c r="AI94" i="46" s="1"/>
  <c r="CW94" i="46"/>
  <c r="AH94" i="46" s="1"/>
  <c r="CV94" i="46"/>
  <c r="CU94" i="46"/>
  <c r="CT94" i="46"/>
  <c r="CS94" i="46"/>
  <c r="CR94" i="46"/>
  <c r="CQ94" i="46"/>
  <c r="CP94" i="46"/>
  <c r="AA94" i="46" s="1"/>
  <c r="CO94" i="46"/>
  <c r="CN94" i="46"/>
  <c r="Y94" i="46" s="1"/>
  <c r="CM94" i="46"/>
  <c r="CL94" i="46"/>
  <c r="CK94" i="46"/>
  <c r="CJ94" i="46"/>
  <c r="U94" i="46" s="1"/>
  <c r="CI94" i="46"/>
  <c r="CH94" i="46"/>
  <c r="CG94" i="46"/>
  <c r="R94" i="46" s="1"/>
  <c r="CF94" i="46"/>
  <c r="CE94" i="46"/>
  <c r="CD94" i="46"/>
  <c r="O94" i="46" s="1"/>
  <c r="CC94" i="46"/>
  <c r="N94" i="46" s="1"/>
  <c r="CB94" i="46"/>
  <c r="M94" i="46" s="1"/>
  <c r="CA94" i="46"/>
  <c r="BZ94" i="46"/>
  <c r="BY94" i="46"/>
  <c r="J94" i="46" s="1"/>
  <c r="BX94" i="46"/>
  <c r="I94" i="46" s="1"/>
  <c r="BW94" i="46"/>
  <c r="BV94" i="46"/>
  <c r="BU94" i="46"/>
  <c r="F94" i="46" s="1"/>
  <c r="BT94" i="46"/>
  <c r="E94" i="46" s="1"/>
  <c r="BS94" i="46"/>
  <c r="B94" i="46"/>
  <c r="B94" i="44" s="1"/>
  <c r="A94" i="46"/>
  <c r="A92" i="27" s="1"/>
  <c r="EF93" i="46"/>
  <c r="EE93" i="46"/>
  <c r="ED93" i="46"/>
  <c r="BO93" i="44" s="1"/>
  <c r="EC93" i="46"/>
  <c r="BN93" i="44" s="1"/>
  <c r="EB93" i="46"/>
  <c r="BM93" i="44" s="1"/>
  <c r="EA93" i="46"/>
  <c r="DZ93" i="46"/>
  <c r="BK93" i="46" s="1"/>
  <c r="DY93" i="46"/>
  <c r="DX93" i="46"/>
  <c r="DW93" i="46"/>
  <c r="DV93" i="46"/>
  <c r="DU93" i="46"/>
  <c r="BF93" i="46" s="1"/>
  <c r="DT93" i="46"/>
  <c r="BE93" i="46" s="1"/>
  <c r="DS93" i="46"/>
  <c r="DR93" i="46"/>
  <c r="BC93" i="46" s="1"/>
  <c r="DQ93" i="46"/>
  <c r="DP93" i="46"/>
  <c r="DO93" i="46"/>
  <c r="DN93" i="46"/>
  <c r="DM93" i="46"/>
  <c r="DL93" i="46"/>
  <c r="DK93" i="46"/>
  <c r="DJ93" i="46"/>
  <c r="DI93" i="46"/>
  <c r="DH93" i="46"/>
  <c r="DG93" i="46"/>
  <c r="AR93" i="46" s="1"/>
  <c r="DF93" i="46"/>
  <c r="DE93" i="46"/>
  <c r="DD93" i="46"/>
  <c r="DC93" i="46"/>
  <c r="DB93" i="46"/>
  <c r="AM93" i="46" s="1"/>
  <c r="DA93" i="46"/>
  <c r="AL93" i="46" s="1"/>
  <c r="CZ93" i="46"/>
  <c r="AK93" i="46" s="1"/>
  <c r="CY93" i="46"/>
  <c r="CX93" i="46"/>
  <c r="CW93" i="46"/>
  <c r="AH93" i="46" s="1"/>
  <c r="CV93" i="46"/>
  <c r="AG93" i="46" s="1"/>
  <c r="CU93" i="46"/>
  <c r="CT93" i="46"/>
  <c r="AE93" i="46" s="1"/>
  <c r="CS93" i="46"/>
  <c r="CR93" i="46"/>
  <c r="CQ93" i="46"/>
  <c r="CP93" i="46"/>
  <c r="CO93" i="46"/>
  <c r="Z93" i="46" s="1"/>
  <c r="CN93" i="46"/>
  <c r="Y93" i="46" s="1"/>
  <c r="CM93" i="46"/>
  <c r="CL93" i="46"/>
  <c r="CK93" i="46"/>
  <c r="V93" i="46" s="1"/>
  <c r="CJ93" i="46"/>
  <c r="CI93" i="46"/>
  <c r="CH93" i="46"/>
  <c r="CG93" i="46"/>
  <c r="R93" i="46" s="1"/>
  <c r="CF93" i="46"/>
  <c r="Q93" i="46" s="1"/>
  <c r="CE93" i="46"/>
  <c r="CD93" i="46"/>
  <c r="CC93" i="46"/>
  <c r="CB93" i="46"/>
  <c r="CA93" i="46"/>
  <c r="BZ93" i="46"/>
  <c r="BY93" i="46"/>
  <c r="J93" i="46" s="1"/>
  <c r="BX93" i="46"/>
  <c r="I93" i="46" s="1"/>
  <c r="BW93" i="46"/>
  <c r="BV93" i="46"/>
  <c r="BU93" i="46"/>
  <c r="BT93" i="46"/>
  <c r="BS93" i="46"/>
  <c r="BO93" i="46"/>
  <c r="BN93" i="46"/>
  <c r="BM93" i="46"/>
  <c r="B93" i="46"/>
  <c r="B93" i="44" s="1"/>
  <c r="A93" i="46"/>
  <c r="A91" i="27" s="1"/>
  <c r="EF92" i="46"/>
  <c r="BQ92" i="46" s="1"/>
  <c r="EE92" i="46"/>
  <c r="BP92" i="46" s="1"/>
  <c r="ED92" i="46"/>
  <c r="EC92" i="46"/>
  <c r="BN92" i="46" s="1"/>
  <c r="EB92" i="46"/>
  <c r="EA92" i="46"/>
  <c r="BL92" i="46" s="1"/>
  <c r="DZ92" i="46"/>
  <c r="DY92" i="46"/>
  <c r="BJ92" i="46" s="1"/>
  <c r="DX92" i="46"/>
  <c r="BI92" i="46" s="1"/>
  <c r="DW92" i="46"/>
  <c r="BH92" i="46" s="1"/>
  <c r="DV92" i="46"/>
  <c r="DU92" i="46"/>
  <c r="DT92" i="46"/>
  <c r="BE92" i="46" s="1"/>
  <c r="DS92" i="46"/>
  <c r="BD92" i="46" s="1"/>
  <c r="DR92" i="46"/>
  <c r="DQ92" i="46"/>
  <c r="DP92" i="46"/>
  <c r="BA92" i="46" s="1"/>
  <c r="DO92" i="46"/>
  <c r="DN92" i="46"/>
  <c r="DM92" i="46"/>
  <c r="DL92" i="46"/>
  <c r="AW92" i="46" s="1"/>
  <c r="DK92" i="46"/>
  <c r="AV92" i="46" s="1"/>
  <c r="DJ92" i="46"/>
  <c r="DI92" i="46"/>
  <c r="DH92" i="46"/>
  <c r="AS92" i="46" s="1"/>
  <c r="DG92" i="46"/>
  <c r="DF92" i="46"/>
  <c r="AQ92" i="44" s="1"/>
  <c r="DE92" i="46"/>
  <c r="DD92" i="46"/>
  <c r="AO92" i="46" s="1"/>
  <c r="DC92" i="46"/>
  <c r="AN92" i="46" s="1"/>
  <c r="DB92" i="46"/>
  <c r="DA92" i="46"/>
  <c r="AL92" i="46" s="1"/>
  <c r="CZ92" i="46"/>
  <c r="AK92" i="46" s="1"/>
  <c r="CY92" i="46"/>
  <c r="CX92" i="46"/>
  <c r="CW92" i="46"/>
  <c r="CV92" i="46"/>
  <c r="CU92" i="46"/>
  <c r="AF92" i="46" s="1"/>
  <c r="CT92" i="46"/>
  <c r="CS92" i="46"/>
  <c r="AD92" i="46" s="1"/>
  <c r="CR92" i="46"/>
  <c r="AC92" i="46" s="1"/>
  <c r="CQ92" i="46"/>
  <c r="AB92" i="46" s="1"/>
  <c r="CP92" i="46"/>
  <c r="CO92" i="46"/>
  <c r="CN92" i="46"/>
  <c r="Y92" i="46" s="1"/>
  <c r="CM92" i="46"/>
  <c r="X92" i="46" s="1"/>
  <c r="CL92" i="46"/>
  <c r="CK92" i="46"/>
  <c r="CJ92" i="46"/>
  <c r="CI92" i="46"/>
  <c r="T92" i="46" s="1"/>
  <c r="CH92" i="46"/>
  <c r="S92" i="46" s="1"/>
  <c r="CG92" i="46"/>
  <c r="CF92" i="46"/>
  <c r="Q92" i="46" s="1"/>
  <c r="CE92" i="46"/>
  <c r="P92" i="46" s="1"/>
  <c r="CD92" i="46"/>
  <c r="CC92" i="46"/>
  <c r="N92" i="46" s="1"/>
  <c r="CB92" i="46"/>
  <c r="M92" i="46" s="1"/>
  <c r="CA92" i="46"/>
  <c r="L92" i="46" s="1"/>
  <c r="BZ92" i="46"/>
  <c r="BY92" i="46"/>
  <c r="BX92" i="46"/>
  <c r="I92" i="46" s="1"/>
  <c r="BW92" i="46"/>
  <c r="H92" i="46" s="1"/>
  <c r="BV92" i="46"/>
  <c r="BU92" i="46"/>
  <c r="BT92" i="46"/>
  <c r="BS92" i="46"/>
  <c r="B92" i="46"/>
  <c r="B92" i="44" s="1"/>
  <c r="A92" i="46"/>
  <c r="A92" i="44" s="1"/>
  <c r="EF91" i="46"/>
  <c r="BQ91" i="46" s="1"/>
  <c r="EE91" i="46"/>
  <c r="BP91" i="46" s="1"/>
  <c r="ED91" i="46"/>
  <c r="BO91" i="44" s="1"/>
  <c r="EC91" i="46"/>
  <c r="BN91" i="44" s="1"/>
  <c r="EB91" i="46"/>
  <c r="EA91" i="46"/>
  <c r="DZ91" i="46"/>
  <c r="DY91" i="46"/>
  <c r="DX91" i="46"/>
  <c r="BI91" i="46" s="1"/>
  <c r="DW91" i="46"/>
  <c r="DV91" i="46"/>
  <c r="BG91" i="46" s="1"/>
  <c r="DU91" i="46"/>
  <c r="DT91" i="46"/>
  <c r="DS91" i="46"/>
  <c r="DR91" i="46"/>
  <c r="BC91" i="46" s="1"/>
  <c r="DQ91" i="46"/>
  <c r="DP91" i="46"/>
  <c r="BA91" i="46" s="1"/>
  <c r="DO91" i="46"/>
  <c r="AZ91" i="46" s="1"/>
  <c r="DN91" i="46"/>
  <c r="DM91" i="46"/>
  <c r="DL91" i="46"/>
  <c r="DK91" i="46"/>
  <c r="DJ91" i="46"/>
  <c r="AU91" i="46" s="1"/>
  <c r="DI91" i="46"/>
  <c r="AT91" i="46" s="1"/>
  <c r="DH91" i="46"/>
  <c r="AS91" i="46" s="1"/>
  <c r="DG91" i="46"/>
  <c r="AR91" i="46" s="1"/>
  <c r="DF91" i="46"/>
  <c r="DE91" i="46"/>
  <c r="AP91" i="46" s="1"/>
  <c r="DD91" i="46"/>
  <c r="DC91" i="46"/>
  <c r="DB91" i="46"/>
  <c r="AM91" i="46" s="1"/>
  <c r="DA91" i="46"/>
  <c r="AL91" i="46" s="1"/>
  <c r="CZ91" i="46"/>
  <c r="AK91" i="46" s="1"/>
  <c r="CY91" i="46"/>
  <c r="AJ91" i="46" s="1"/>
  <c r="CX91" i="46"/>
  <c r="AI91" i="46" s="1"/>
  <c r="CW91" i="46"/>
  <c r="CV91" i="46"/>
  <c r="CU91" i="46"/>
  <c r="AF91" i="46" s="1"/>
  <c r="CT91" i="46"/>
  <c r="AE91" i="46" s="1"/>
  <c r="CS91" i="46"/>
  <c r="AD91" i="46" s="1"/>
  <c r="CR91" i="46"/>
  <c r="AC91" i="46" s="1"/>
  <c r="CQ91" i="46"/>
  <c r="CP91" i="46"/>
  <c r="CO91" i="46"/>
  <c r="Z91" i="46" s="1"/>
  <c r="CN91" i="46"/>
  <c r="CM91" i="46"/>
  <c r="CL91" i="46"/>
  <c r="CK91" i="46"/>
  <c r="CJ91" i="46"/>
  <c r="U91" i="46" s="1"/>
  <c r="CI91" i="46"/>
  <c r="T91" i="46" s="1"/>
  <c r="CH91" i="46"/>
  <c r="S91" i="46" s="1"/>
  <c r="CG91" i="46"/>
  <c r="CF91" i="46"/>
  <c r="Q91" i="46" s="1"/>
  <c r="CE91" i="46"/>
  <c r="CD91" i="46"/>
  <c r="O91" i="46" s="1"/>
  <c r="CC91" i="46"/>
  <c r="N91" i="46" s="1"/>
  <c r="CB91" i="46"/>
  <c r="M91" i="46" s="1"/>
  <c r="CA91" i="46"/>
  <c r="L91" i="46" s="1"/>
  <c r="BZ91" i="46"/>
  <c r="K91" i="46" s="1"/>
  <c r="BY91" i="46"/>
  <c r="BX91" i="46"/>
  <c r="BW91" i="46"/>
  <c r="BV91" i="46"/>
  <c r="G91" i="46" s="1"/>
  <c r="BU91" i="46"/>
  <c r="BT91" i="46"/>
  <c r="E91" i="46" s="1"/>
  <c r="BS91" i="46"/>
  <c r="BO91" i="46"/>
  <c r="BN91" i="46"/>
  <c r="B91" i="46"/>
  <c r="B91" i="44" s="1"/>
  <c r="A91" i="46"/>
  <c r="A91" i="44" s="1"/>
  <c r="EF90" i="46"/>
  <c r="BQ90" i="46" s="1"/>
  <c r="EE90" i="46"/>
  <c r="BP90" i="46" s="1"/>
  <c r="ED90" i="46"/>
  <c r="BO90" i="46" s="1"/>
  <c r="EC90" i="46"/>
  <c r="BN90" i="46" s="1"/>
  <c r="EB90" i="46"/>
  <c r="EA90" i="46"/>
  <c r="BL90" i="46" s="1"/>
  <c r="DZ90" i="46"/>
  <c r="DY90" i="46"/>
  <c r="DX90" i="46"/>
  <c r="DW90" i="46"/>
  <c r="BH90" i="46" s="1"/>
  <c r="DV90" i="46"/>
  <c r="BG90" i="46" s="1"/>
  <c r="DU90" i="46"/>
  <c r="DT90" i="46"/>
  <c r="DS90" i="46"/>
  <c r="BD90" i="46" s="1"/>
  <c r="DR90" i="46"/>
  <c r="DQ90" i="46"/>
  <c r="DP90" i="46"/>
  <c r="BA90" i="46" s="1"/>
  <c r="DO90" i="46"/>
  <c r="AZ90" i="46" s="1"/>
  <c r="DN90" i="46"/>
  <c r="AY90" i="46" s="1"/>
  <c r="DM90" i="46"/>
  <c r="AX90" i="46" s="1"/>
  <c r="DL90" i="46"/>
  <c r="DK90" i="46"/>
  <c r="DJ90" i="46"/>
  <c r="AU90" i="46" s="1"/>
  <c r="DI90" i="46"/>
  <c r="DH90" i="46"/>
  <c r="DG90" i="46"/>
  <c r="AR90" i="46" s="1"/>
  <c r="DF90" i="46"/>
  <c r="AQ90" i="46" s="1"/>
  <c r="DE90" i="46"/>
  <c r="AP90" i="46" s="1"/>
  <c r="DD90" i="46"/>
  <c r="DC90" i="46"/>
  <c r="AN90" i="46" s="1"/>
  <c r="DB90" i="46"/>
  <c r="DA90" i="46"/>
  <c r="CZ90" i="46"/>
  <c r="AK90" i="46" s="1"/>
  <c r="CY90" i="46"/>
  <c r="AJ90" i="46" s="1"/>
  <c r="CX90" i="46"/>
  <c r="AI90" i="46" s="1"/>
  <c r="CW90" i="46"/>
  <c r="CV90" i="46"/>
  <c r="AG90" i="46" s="1"/>
  <c r="CU90" i="46"/>
  <c r="AF90" i="46" s="1"/>
  <c r="CT90" i="46"/>
  <c r="CS90" i="46"/>
  <c r="CR90" i="46"/>
  <c r="CQ90" i="46"/>
  <c r="AB90" i="46" s="1"/>
  <c r="CP90" i="46"/>
  <c r="AA90" i="46" s="1"/>
  <c r="CO90" i="46"/>
  <c r="Z90" i="46" s="1"/>
  <c r="CN90" i="46"/>
  <c r="CM90" i="46"/>
  <c r="X90" i="46" s="1"/>
  <c r="CL90" i="46"/>
  <c r="W90" i="46" s="1"/>
  <c r="CK90" i="46"/>
  <c r="CJ90" i="46"/>
  <c r="CI90" i="46"/>
  <c r="CH90" i="46"/>
  <c r="S90" i="46" s="1"/>
  <c r="CG90" i="46"/>
  <c r="R90" i="46" s="1"/>
  <c r="CF90" i="46"/>
  <c r="CE90" i="46"/>
  <c r="CD90" i="46"/>
  <c r="CC90" i="46"/>
  <c r="CB90" i="46"/>
  <c r="CA90" i="46"/>
  <c r="L90" i="46" s="1"/>
  <c r="BZ90" i="46"/>
  <c r="K90" i="46" s="1"/>
  <c r="BY90" i="46"/>
  <c r="J90" i="46" s="1"/>
  <c r="BX90" i="46"/>
  <c r="I90" i="46" s="1"/>
  <c r="BW90" i="46"/>
  <c r="BV90" i="46"/>
  <c r="BU90" i="46"/>
  <c r="BT90" i="46"/>
  <c r="BS90" i="46"/>
  <c r="D90" i="46" s="1"/>
  <c r="B90" i="46"/>
  <c r="B90" i="44" s="1"/>
  <c r="A90" i="46"/>
  <c r="A88" i="27" s="1"/>
  <c r="EF89" i="46"/>
  <c r="EE89" i="46"/>
  <c r="ED89" i="46"/>
  <c r="EC89" i="46"/>
  <c r="EB89" i="46"/>
  <c r="BM89" i="46" s="1"/>
  <c r="EA89" i="46"/>
  <c r="BL89" i="46" s="1"/>
  <c r="DZ89" i="46"/>
  <c r="DY89" i="46"/>
  <c r="BJ89" i="46" s="1"/>
  <c r="DX89" i="46"/>
  <c r="DW89" i="46"/>
  <c r="BH89" i="46" s="1"/>
  <c r="DV89" i="46"/>
  <c r="DU89" i="46"/>
  <c r="DT89" i="46"/>
  <c r="DS89" i="46"/>
  <c r="DR89" i="46"/>
  <c r="DQ89" i="46"/>
  <c r="DP89" i="46"/>
  <c r="BA89" i="46" s="1"/>
  <c r="DO89" i="46"/>
  <c r="DN89" i="46"/>
  <c r="DM89" i="46"/>
  <c r="DL89" i="46"/>
  <c r="DK89" i="46"/>
  <c r="AV89" i="46" s="1"/>
  <c r="DJ89" i="46"/>
  <c r="DI89" i="46"/>
  <c r="DH89" i="46"/>
  <c r="AS89" i="46" s="1"/>
  <c r="DG89" i="46"/>
  <c r="DF89" i="46"/>
  <c r="AQ89" i="46" s="1"/>
  <c r="DE89" i="46"/>
  <c r="DD89" i="46"/>
  <c r="AO89" i="46" s="1"/>
  <c r="DC89" i="46"/>
  <c r="DB89" i="46"/>
  <c r="DA89" i="46"/>
  <c r="AL89" i="46" s="1"/>
  <c r="CZ89" i="46"/>
  <c r="CY89" i="46"/>
  <c r="AJ89" i="46" s="1"/>
  <c r="CX89" i="46"/>
  <c r="CW89" i="46"/>
  <c r="CV89" i="46"/>
  <c r="CU89" i="46"/>
  <c r="AF89" i="46" s="1"/>
  <c r="CT89" i="46"/>
  <c r="CS89" i="46"/>
  <c r="AD89" i="46" s="1"/>
  <c r="CR89" i="46"/>
  <c r="AC89" i="46" s="1"/>
  <c r="CQ89" i="46"/>
  <c r="CP89" i="46"/>
  <c r="CO89" i="46"/>
  <c r="Z89" i="46" s="1"/>
  <c r="CN89" i="46"/>
  <c r="Y89" i="46" s="1"/>
  <c r="CM89" i="46"/>
  <c r="X89" i="46" s="1"/>
  <c r="CL89" i="46"/>
  <c r="CK89" i="46"/>
  <c r="V89" i="46" s="1"/>
  <c r="CJ89" i="46"/>
  <c r="CI89" i="46"/>
  <c r="CH89" i="46"/>
  <c r="S89" i="46" s="1"/>
  <c r="CG89" i="46"/>
  <c r="CF89" i="46"/>
  <c r="Q89" i="46" s="1"/>
  <c r="CE89" i="46"/>
  <c r="P89" i="46" s="1"/>
  <c r="CD89" i="46"/>
  <c r="CC89" i="46"/>
  <c r="CB89" i="46"/>
  <c r="M89" i="46" s="1"/>
  <c r="CA89" i="46"/>
  <c r="BZ89" i="46"/>
  <c r="BY89" i="46"/>
  <c r="BX89" i="46"/>
  <c r="BW89" i="46"/>
  <c r="H89" i="46" s="1"/>
  <c r="BV89" i="46"/>
  <c r="BU89" i="46"/>
  <c r="F89" i="46" s="1"/>
  <c r="BT89" i="46"/>
  <c r="E89" i="46" s="1"/>
  <c r="BS89" i="46"/>
  <c r="B89" i="46"/>
  <c r="B89" i="44" s="1"/>
  <c r="A89" i="46"/>
  <c r="A87" i="27" s="1"/>
  <c r="EF88" i="46"/>
  <c r="BQ88" i="46" s="1"/>
  <c r="EE88" i="46"/>
  <c r="ED88" i="46"/>
  <c r="BO88" i="46" s="1"/>
  <c r="EC88" i="46"/>
  <c r="BN88" i="46" s="1"/>
  <c r="EB88" i="46"/>
  <c r="EA88" i="46"/>
  <c r="DZ88" i="46"/>
  <c r="BK88" i="46" s="1"/>
  <c r="DY88" i="46"/>
  <c r="BJ88" i="46" s="1"/>
  <c r="DX88" i="46"/>
  <c r="DW88" i="46"/>
  <c r="BH88" i="46" s="1"/>
  <c r="DV88" i="46"/>
  <c r="DU88" i="46"/>
  <c r="BF88" i="46" s="1"/>
  <c r="DT88" i="46"/>
  <c r="DS88" i="46"/>
  <c r="BD88" i="46" s="1"/>
  <c r="DR88" i="46"/>
  <c r="BC88" i="46" s="1"/>
  <c r="DQ88" i="46"/>
  <c r="DP88" i="46"/>
  <c r="DO88" i="46"/>
  <c r="DN88" i="46"/>
  <c r="AY88" i="46" s="1"/>
  <c r="DM88" i="46"/>
  <c r="DL88" i="46"/>
  <c r="AW88" i="46" s="1"/>
  <c r="DK88" i="46"/>
  <c r="DJ88" i="46"/>
  <c r="AU88" i="46" s="1"/>
  <c r="DI88" i="46"/>
  <c r="DH88" i="46"/>
  <c r="DG88" i="46"/>
  <c r="AR88" i="46" s="1"/>
  <c r="DF88" i="46"/>
  <c r="AQ88" i="46" s="1"/>
  <c r="DE88" i="46"/>
  <c r="AP88" i="46" s="1"/>
  <c r="DD88" i="46"/>
  <c r="DC88" i="46"/>
  <c r="DB88" i="46"/>
  <c r="AM88" i="46" s="1"/>
  <c r="DA88" i="46"/>
  <c r="CZ88" i="46"/>
  <c r="CY88" i="46"/>
  <c r="AJ88" i="46" s="1"/>
  <c r="CX88" i="46"/>
  <c r="CW88" i="46"/>
  <c r="AH88" i="46" s="1"/>
  <c r="CV88" i="46"/>
  <c r="AG88" i="46" s="1"/>
  <c r="CU88" i="46"/>
  <c r="CT88" i="46"/>
  <c r="AE88" i="46" s="1"/>
  <c r="CS88" i="46"/>
  <c r="CR88" i="46"/>
  <c r="AC88" i="46" s="1"/>
  <c r="CQ88" i="46"/>
  <c r="AB88" i="46" s="1"/>
  <c r="CP88" i="46"/>
  <c r="CO88" i="46"/>
  <c r="CN88" i="46"/>
  <c r="CM88" i="46"/>
  <c r="CL88" i="46"/>
  <c r="W88" i="46" s="1"/>
  <c r="CK88" i="46"/>
  <c r="CJ88" i="46"/>
  <c r="CI88" i="46"/>
  <c r="T88" i="46" s="1"/>
  <c r="CH88" i="46"/>
  <c r="CG88" i="46"/>
  <c r="CF88" i="46"/>
  <c r="Q88" i="46" s="1"/>
  <c r="CE88" i="46"/>
  <c r="CD88" i="46"/>
  <c r="O88" i="46" s="1"/>
  <c r="CC88" i="46"/>
  <c r="N88" i="46" s="1"/>
  <c r="CB88" i="46"/>
  <c r="M88" i="46" s="1"/>
  <c r="CA88" i="46"/>
  <c r="BZ88" i="46"/>
  <c r="BY88" i="46"/>
  <c r="J88" i="46" s="1"/>
  <c r="BX88" i="46"/>
  <c r="BW88" i="46"/>
  <c r="H88" i="46" s="1"/>
  <c r="BV88" i="46"/>
  <c r="G88" i="46" s="1"/>
  <c r="BU88" i="46"/>
  <c r="BT88" i="46"/>
  <c r="E88" i="46" s="1"/>
  <c r="BS88" i="46"/>
  <c r="D88" i="46" s="1"/>
  <c r="B88" i="46"/>
  <c r="B88" i="44" s="1"/>
  <c r="A88" i="46"/>
  <c r="A86" i="27" s="1"/>
  <c r="EF87" i="46"/>
  <c r="EE87" i="46"/>
  <c r="BP87" i="46" s="1"/>
  <c r="ED87" i="46"/>
  <c r="BO87" i="44" s="1"/>
  <c r="EC87" i="46"/>
  <c r="BN87" i="44" s="1"/>
  <c r="EB87" i="46"/>
  <c r="EA87" i="46"/>
  <c r="BL87" i="46" s="1"/>
  <c r="DZ87" i="46"/>
  <c r="BK87" i="46" s="1"/>
  <c r="DY87" i="46"/>
  <c r="DX87" i="46"/>
  <c r="DW87" i="46"/>
  <c r="BH87" i="46" s="1"/>
  <c r="DV87" i="46"/>
  <c r="BG87" i="46" s="1"/>
  <c r="DU87" i="46"/>
  <c r="BF87" i="46" s="1"/>
  <c r="DT87" i="46"/>
  <c r="BE87" i="46" s="1"/>
  <c r="DS87" i="46"/>
  <c r="BD87" i="46" s="1"/>
  <c r="DR87" i="46"/>
  <c r="BC87" i="46" s="1"/>
  <c r="DQ87" i="46"/>
  <c r="BB87" i="46" s="1"/>
  <c r="DP87" i="46"/>
  <c r="BA87" i="46" s="1"/>
  <c r="DO87" i="46"/>
  <c r="AZ87" i="46" s="1"/>
  <c r="DN87" i="46"/>
  <c r="AY87" i="46" s="1"/>
  <c r="DM87" i="46"/>
  <c r="AX87" i="46" s="1"/>
  <c r="DL87" i="46"/>
  <c r="AW87" i="46" s="1"/>
  <c r="DK87" i="46"/>
  <c r="AV87" i="46" s="1"/>
  <c r="DJ87" i="46"/>
  <c r="DI87" i="46"/>
  <c r="AT87" i="46" s="1"/>
  <c r="DH87" i="46"/>
  <c r="AS87" i="46" s="1"/>
  <c r="DG87" i="46"/>
  <c r="DF87" i="46"/>
  <c r="AQ87" i="46" s="1"/>
  <c r="DE87" i="46"/>
  <c r="DD87" i="46"/>
  <c r="DC87" i="46"/>
  <c r="AN87" i="46" s="1"/>
  <c r="DB87" i="46"/>
  <c r="AM87" i="46" s="1"/>
  <c r="DA87" i="46"/>
  <c r="CZ87" i="46"/>
  <c r="AK87" i="46" s="1"/>
  <c r="CY87" i="46"/>
  <c r="CX87" i="46"/>
  <c r="AI87" i="46" s="1"/>
  <c r="CW87" i="46"/>
  <c r="AH87" i="46" s="1"/>
  <c r="CV87" i="46"/>
  <c r="AG87" i="46" s="1"/>
  <c r="CU87" i="46"/>
  <c r="AF87" i="46" s="1"/>
  <c r="CT87" i="46"/>
  <c r="AE87" i="46" s="1"/>
  <c r="CS87" i="46"/>
  <c r="CR87" i="46"/>
  <c r="CQ87" i="46"/>
  <c r="CP87" i="46"/>
  <c r="AA87" i="46" s="1"/>
  <c r="CO87" i="46"/>
  <c r="Z87" i="46" s="1"/>
  <c r="CN87" i="46"/>
  <c r="Y87" i="46" s="1"/>
  <c r="CM87" i="46"/>
  <c r="CL87" i="46"/>
  <c r="W87" i="46" s="1"/>
  <c r="CK87" i="46"/>
  <c r="CJ87" i="46"/>
  <c r="CI87" i="46"/>
  <c r="T87" i="46" s="1"/>
  <c r="CH87" i="46"/>
  <c r="S87" i="46" s="1"/>
  <c r="CG87" i="46"/>
  <c r="R87" i="46" s="1"/>
  <c r="CF87" i="46"/>
  <c r="Q87" i="46" s="1"/>
  <c r="CE87" i="46"/>
  <c r="P87" i="46" s="1"/>
  <c r="CD87" i="46"/>
  <c r="O87" i="46" s="1"/>
  <c r="CC87" i="46"/>
  <c r="N87" i="46" s="1"/>
  <c r="CB87" i="46"/>
  <c r="M87" i="46" s="1"/>
  <c r="CA87" i="46"/>
  <c r="BZ87" i="46"/>
  <c r="K87" i="46" s="1"/>
  <c r="BY87" i="46"/>
  <c r="J87" i="46" s="1"/>
  <c r="BX87" i="46"/>
  <c r="I87" i="46" s="1"/>
  <c r="BW87" i="46"/>
  <c r="H87" i="46" s="1"/>
  <c r="BV87" i="46"/>
  <c r="G87" i="46" s="1"/>
  <c r="BU87" i="46"/>
  <c r="BT87" i="46"/>
  <c r="E87" i="46" s="1"/>
  <c r="BS87" i="46"/>
  <c r="D87" i="46" s="1"/>
  <c r="BO87" i="46"/>
  <c r="BN87" i="46"/>
  <c r="B87" i="46"/>
  <c r="B87" i="44" s="1"/>
  <c r="A87" i="46"/>
  <c r="A85" i="27" s="1"/>
  <c r="EF86" i="46"/>
  <c r="EE86" i="46"/>
  <c r="BP86" i="46" s="1"/>
  <c r="ED86" i="46"/>
  <c r="EC86" i="46"/>
  <c r="BN86" i="46" s="1"/>
  <c r="EB86" i="46"/>
  <c r="EA86" i="46"/>
  <c r="DZ86" i="46"/>
  <c r="BK86" i="46" s="1"/>
  <c r="DY86" i="46"/>
  <c r="BJ86" i="46" s="1"/>
  <c r="DX86" i="46"/>
  <c r="DW86" i="46"/>
  <c r="DV86" i="46"/>
  <c r="BG86" i="44" s="1"/>
  <c r="DU86" i="46"/>
  <c r="BF86" i="46" s="1"/>
  <c r="DT86" i="46"/>
  <c r="BE86" i="46" s="1"/>
  <c r="DS86" i="46"/>
  <c r="DR86" i="46"/>
  <c r="BC86" i="46" s="1"/>
  <c r="DQ86" i="46"/>
  <c r="BB86" i="46" s="1"/>
  <c r="DP86" i="46"/>
  <c r="DO86" i="46"/>
  <c r="AZ86" i="46" s="1"/>
  <c r="DN86" i="46"/>
  <c r="AY86" i="46" s="1"/>
  <c r="DM86" i="46"/>
  <c r="DL86" i="46"/>
  <c r="DK86" i="46"/>
  <c r="AV86" i="46" s="1"/>
  <c r="DJ86" i="46"/>
  <c r="DI86" i="46"/>
  <c r="AT86" i="46" s="1"/>
  <c r="DH86" i="46"/>
  <c r="DG86" i="46"/>
  <c r="DF86" i="46"/>
  <c r="DE86" i="46"/>
  <c r="AP86" i="46" s="1"/>
  <c r="DD86" i="46"/>
  <c r="DC86" i="46"/>
  <c r="DB86" i="46"/>
  <c r="AM86" i="46" s="1"/>
  <c r="DA86" i="46"/>
  <c r="AL86" i="46" s="1"/>
  <c r="CZ86" i="46"/>
  <c r="CY86" i="46"/>
  <c r="AJ86" i="46" s="1"/>
  <c r="CX86" i="46"/>
  <c r="CW86" i="46"/>
  <c r="AH86" i="46" s="1"/>
  <c r="CV86" i="46"/>
  <c r="CU86" i="46"/>
  <c r="CT86" i="46"/>
  <c r="AE86" i="46" s="1"/>
  <c r="CS86" i="46"/>
  <c r="AD86" i="46" s="1"/>
  <c r="CR86" i="46"/>
  <c r="CQ86" i="46"/>
  <c r="AB86" i="46" s="1"/>
  <c r="CP86" i="46"/>
  <c r="CO86" i="46"/>
  <c r="CN86" i="46"/>
  <c r="CM86" i="46"/>
  <c r="CL86" i="46"/>
  <c r="CK86" i="46"/>
  <c r="CJ86" i="46"/>
  <c r="CI86" i="46"/>
  <c r="CH86" i="46"/>
  <c r="CG86" i="46"/>
  <c r="R86" i="46" s="1"/>
  <c r="CF86" i="46"/>
  <c r="CE86" i="46"/>
  <c r="CD86" i="46"/>
  <c r="CC86" i="46"/>
  <c r="N86" i="46" s="1"/>
  <c r="CB86" i="46"/>
  <c r="CA86" i="46"/>
  <c r="L86" i="46" s="1"/>
  <c r="BZ86" i="46"/>
  <c r="K86" i="46" s="1"/>
  <c r="BY86" i="46"/>
  <c r="J86" i="46" s="1"/>
  <c r="BX86" i="46"/>
  <c r="BW86" i="46"/>
  <c r="H86" i="46" s="1"/>
  <c r="BV86" i="46"/>
  <c r="G86" i="46" s="1"/>
  <c r="BU86" i="46"/>
  <c r="F86" i="46" s="1"/>
  <c r="BT86" i="46"/>
  <c r="BS86" i="46"/>
  <c r="D86" i="46" s="1"/>
  <c r="BG86" i="46"/>
  <c r="B86" i="46"/>
  <c r="B86" i="44" s="1"/>
  <c r="A86" i="46"/>
  <c r="A86" i="44" s="1"/>
  <c r="EF85" i="46"/>
  <c r="EE85" i="46"/>
  <c r="BP85" i="46" s="1"/>
  <c r="ED85" i="46"/>
  <c r="BO85" i="46" s="1"/>
  <c r="EC85" i="46"/>
  <c r="EB85" i="46"/>
  <c r="BM85" i="46" s="1"/>
  <c r="EA85" i="46"/>
  <c r="BL85" i="46" s="1"/>
  <c r="DZ85" i="46"/>
  <c r="BK85" i="46" s="1"/>
  <c r="DY85" i="46"/>
  <c r="DX85" i="46"/>
  <c r="DW85" i="46"/>
  <c r="BH85" i="46" s="1"/>
  <c r="DV85" i="46"/>
  <c r="BG85" i="46" s="1"/>
  <c r="DU85" i="46"/>
  <c r="DT85" i="46"/>
  <c r="BE85" i="46" s="1"/>
  <c r="DS85" i="46"/>
  <c r="DR85" i="46"/>
  <c r="BC85" i="46" s="1"/>
  <c r="DQ85" i="46"/>
  <c r="DP85" i="46"/>
  <c r="BA85" i="46" s="1"/>
  <c r="DO85" i="46"/>
  <c r="DN85" i="46"/>
  <c r="AY85" i="46" s="1"/>
  <c r="DM85" i="46"/>
  <c r="DL85" i="46"/>
  <c r="DK85" i="46"/>
  <c r="AV85" i="46" s="1"/>
  <c r="DJ85" i="46"/>
  <c r="DI85" i="46"/>
  <c r="DH85" i="46"/>
  <c r="DG85" i="46"/>
  <c r="AR85" i="46" s="1"/>
  <c r="DF85" i="46"/>
  <c r="DE85" i="46"/>
  <c r="DD85" i="46"/>
  <c r="AO85" i="46" s="1"/>
  <c r="DC85" i="46"/>
  <c r="AN85" i="46" s="1"/>
  <c r="DB85" i="46"/>
  <c r="AM85" i="46" s="1"/>
  <c r="DA85" i="46"/>
  <c r="CZ85" i="46"/>
  <c r="CY85" i="46"/>
  <c r="AJ85" i="46" s="1"/>
  <c r="CX85" i="46"/>
  <c r="AI85" i="46" s="1"/>
  <c r="CW85" i="46"/>
  <c r="CV85" i="46"/>
  <c r="CU85" i="46"/>
  <c r="CT85" i="46"/>
  <c r="AE85" i="46" s="1"/>
  <c r="CS85" i="46"/>
  <c r="CR85" i="46"/>
  <c r="CQ85" i="46"/>
  <c r="CP85" i="46"/>
  <c r="AA85" i="46" s="1"/>
  <c r="CO85" i="46"/>
  <c r="CN85" i="46"/>
  <c r="Y85" i="46" s="1"/>
  <c r="CM85" i="46"/>
  <c r="X85" i="46" s="1"/>
  <c r="CL85" i="46"/>
  <c r="W85" i="46" s="1"/>
  <c r="CK85" i="46"/>
  <c r="CJ85" i="46"/>
  <c r="CI85" i="46"/>
  <c r="T85" i="46" s="1"/>
  <c r="CH85" i="46"/>
  <c r="S85" i="46" s="1"/>
  <c r="CG85" i="46"/>
  <c r="CF85" i="46"/>
  <c r="Q85" i="46" s="1"/>
  <c r="CE85" i="46"/>
  <c r="CD85" i="46"/>
  <c r="CC85" i="46"/>
  <c r="CB85" i="46"/>
  <c r="CA85" i="46"/>
  <c r="L85" i="46" s="1"/>
  <c r="BZ85" i="46"/>
  <c r="K85" i="46" s="1"/>
  <c r="BY85" i="46"/>
  <c r="BX85" i="46"/>
  <c r="I85" i="46" s="1"/>
  <c r="BW85" i="46"/>
  <c r="BV85" i="46"/>
  <c r="BU85" i="46"/>
  <c r="F85" i="46" s="1"/>
  <c r="BT85" i="46"/>
  <c r="BS85" i="46"/>
  <c r="B85" i="46"/>
  <c r="B85" i="44" s="1"/>
  <c r="A85" i="46"/>
  <c r="A83" i="27" s="1"/>
  <c r="EF84" i="46"/>
  <c r="EE84" i="46"/>
  <c r="ED84" i="46"/>
  <c r="BO84" i="46" s="1"/>
  <c r="EC84" i="46"/>
  <c r="EB84" i="46"/>
  <c r="EA84" i="46"/>
  <c r="DZ84" i="46"/>
  <c r="BK84" i="46" s="1"/>
  <c r="DY84" i="46"/>
  <c r="BJ84" i="46" s="1"/>
  <c r="DX84" i="46"/>
  <c r="BI84" i="46" s="1"/>
  <c r="DW84" i="46"/>
  <c r="BH84" i="46" s="1"/>
  <c r="DV84" i="46"/>
  <c r="BG84" i="46" s="1"/>
  <c r="DU84" i="46"/>
  <c r="DT84" i="46"/>
  <c r="DS84" i="46"/>
  <c r="DR84" i="46"/>
  <c r="DQ84" i="46"/>
  <c r="BB84" i="46" s="1"/>
  <c r="DP84" i="46"/>
  <c r="BA84" i="46" s="1"/>
  <c r="DO84" i="46"/>
  <c r="DN84" i="46"/>
  <c r="AY84" i="46" s="1"/>
  <c r="DM84" i="46"/>
  <c r="DL84" i="46"/>
  <c r="DK84" i="46"/>
  <c r="DJ84" i="46"/>
  <c r="AU84" i="46" s="1"/>
  <c r="DI84" i="46"/>
  <c r="DH84" i="46"/>
  <c r="AS84" i="46" s="1"/>
  <c r="DG84" i="46"/>
  <c r="DF84" i="46"/>
  <c r="AQ84" i="46" s="1"/>
  <c r="DE84" i="46"/>
  <c r="DD84" i="46"/>
  <c r="DC84" i="46"/>
  <c r="AN84" i="46" s="1"/>
  <c r="DB84" i="46"/>
  <c r="DA84" i="46"/>
  <c r="AL84" i="46" s="1"/>
  <c r="CZ84" i="46"/>
  <c r="AK84" i="46" s="1"/>
  <c r="CY84" i="46"/>
  <c r="AJ84" i="46" s="1"/>
  <c r="CX84" i="46"/>
  <c r="AI84" i="46" s="1"/>
  <c r="CW84" i="46"/>
  <c r="AH84" i="46" s="1"/>
  <c r="CV84" i="46"/>
  <c r="AG84" i="46" s="1"/>
  <c r="CU84" i="46"/>
  <c r="AF84" i="46" s="1"/>
  <c r="CT84" i="46"/>
  <c r="AE84" i="46" s="1"/>
  <c r="CS84" i="46"/>
  <c r="AD84" i="46" s="1"/>
  <c r="CR84" i="46"/>
  <c r="AC84" i="46" s="1"/>
  <c r="CQ84" i="46"/>
  <c r="CP84" i="46"/>
  <c r="AA84" i="46" s="1"/>
  <c r="CO84" i="46"/>
  <c r="Z84" i="46" s="1"/>
  <c r="CN84" i="46"/>
  <c r="Y84" i="46" s="1"/>
  <c r="CM84" i="46"/>
  <c r="CL84" i="46"/>
  <c r="W84" i="46" s="1"/>
  <c r="CK84" i="46"/>
  <c r="V84" i="46" s="1"/>
  <c r="CJ84" i="46"/>
  <c r="CI84" i="46"/>
  <c r="CH84" i="46"/>
  <c r="S84" i="46" s="1"/>
  <c r="CG84" i="46"/>
  <c r="R84" i="46" s="1"/>
  <c r="CF84" i="46"/>
  <c r="Q84" i="46" s="1"/>
  <c r="CE84" i="46"/>
  <c r="P84" i="46" s="1"/>
  <c r="CD84" i="46"/>
  <c r="O84" i="46" s="1"/>
  <c r="CC84" i="46"/>
  <c r="N84" i="46" s="1"/>
  <c r="CB84" i="46"/>
  <c r="CA84" i="46"/>
  <c r="BZ84" i="46"/>
  <c r="K84" i="46" s="1"/>
  <c r="BY84" i="46"/>
  <c r="BX84" i="46"/>
  <c r="BW84" i="46"/>
  <c r="H84" i="46" s="1"/>
  <c r="BV84" i="46"/>
  <c r="G84" i="46" s="1"/>
  <c r="BU84" i="46"/>
  <c r="F84" i="46" s="1"/>
  <c r="BT84" i="46"/>
  <c r="E84" i="46" s="1"/>
  <c r="BS84" i="46"/>
  <c r="B84" i="46"/>
  <c r="B84" i="44" s="1"/>
  <c r="A84" i="46"/>
  <c r="A82" i="27" s="1"/>
  <c r="EF83" i="46"/>
  <c r="EE83" i="46"/>
  <c r="ED83" i="46"/>
  <c r="EC83" i="46"/>
  <c r="EB83" i="46"/>
  <c r="BM83" i="46" s="1"/>
  <c r="EA83" i="46"/>
  <c r="DZ83" i="46"/>
  <c r="BK83" i="46" s="1"/>
  <c r="DY83" i="46"/>
  <c r="BJ83" i="46" s="1"/>
  <c r="DX83" i="46"/>
  <c r="DW83" i="46"/>
  <c r="BH83" i="46" s="1"/>
  <c r="DV83" i="46"/>
  <c r="BG83" i="46" s="1"/>
  <c r="DU83" i="46"/>
  <c r="DT83" i="46"/>
  <c r="BE83" i="46" s="1"/>
  <c r="DS83" i="46"/>
  <c r="DR83" i="46"/>
  <c r="BC83" i="46" s="1"/>
  <c r="DQ83" i="46"/>
  <c r="BB83" i="46" s="1"/>
  <c r="DP83" i="46"/>
  <c r="DO83" i="46"/>
  <c r="DN83" i="46"/>
  <c r="DM83" i="46"/>
  <c r="DL83" i="46"/>
  <c r="AW83" i="46" s="1"/>
  <c r="DK83" i="46"/>
  <c r="DJ83" i="46"/>
  <c r="DI83" i="46"/>
  <c r="DH83" i="46"/>
  <c r="DG83" i="46"/>
  <c r="DF83" i="46"/>
  <c r="AQ83" i="46" s="1"/>
  <c r="DE83" i="46"/>
  <c r="DD83" i="46"/>
  <c r="AO83" i="46" s="1"/>
  <c r="DC83" i="46"/>
  <c r="DB83" i="46"/>
  <c r="AM83" i="46" s="1"/>
  <c r="DA83" i="46"/>
  <c r="CZ83" i="46"/>
  <c r="CY83" i="46"/>
  <c r="AJ83" i="46" s="1"/>
  <c r="CX83" i="46"/>
  <c r="CW83" i="46"/>
  <c r="CV83" i="46"/>
  <c r="AG83" i="46" s="1"/>
  <c r="CU83" i="46"/>
  <c r="CT83" i="46"/>
  <c r="CS83" i="46"/>
  <c r="CR83" i="46"/>
  <c r="CQ83" i="46"/>
  <c r="AB83" i="46" s="1"/>
  <c r="CP83" i="46"/>
  <c r="AA83" i="46" s="1"/>
  <c r="CO83" i="46"/>
  <c r="CN83" i="46"/>
  <c r="CM83" i="46"/>
  <c r="X83" i="46" s="1"/>
  <c r="CL83" i="46"/>
  <c r="W83" i="46" s="1"/>
  <c r="CK83" i="46"/>
  <c r="CJ83" i="46"/>
  <c r="U83" i="46" s="1"/>
  <c r="CI83" i="46"/>
  <c r="T83" i="46" s="1"/>
  <c r="CH83" i="46"/>
  <c r="S83" i="46" s="1"/>
  <c r="CG83" i="46"/>
  <c r="CF83" i="46"/>
  <c r="CE83" i="46"/>
  <c r="P83" i="46" s="1"/>
  <c r="CD83" i="46"/>
  <c r="O83" i="46" s="1"/>
  <c r="CC83" i="46"/>
  <c r="CB83" i="46"/>
  <c r="CA83" i="46"/>
  <c r="L83" i="46" s="1"/>
  <c r="BZ83" i="46"/>
  <c r="K83" i="46" s="1"/>
  <c r="BY83" i="46"/>
  <c r="BX83" i="46"/>
  <c r="I83" i="46" s="1"/>
  <c r="BW83" i="46"/>
  <c r="H83" i="46" s="1"/>
  <c r="BV83" i="46"/>
  <c r="BU83" i="46"/>
  <c r="BT83" i="46"/>
  <c r="BS83" i="46"/>
  <c r="D83" i="46" s="1"/>
  <c r="B83" i="46"/>
  <c r="B83" i="44" s="1"/>
  <c r="A83" i="46"/>
  <c r="A81" i="27" s="1"/>
  <c r="EF82" i="46"/>
  <c r="BQ82" i="46" s="1"/>
  <c r="EE82" i="46"/>
  <c r="BP82" i="46" s="1"/>
  <c r="ED82" i="46"/>
  <c r="EC82" i="46"/>
  <c r="EB82" i="46"/>
  <c r="EA82" i="46"/>
  <c r="DZ82" i="46"/>
  <c r="BK82" i="46" s="1"/>
  <c r="DY82" i="46"/>
  <c r="DX82" i="46"/>
  <c r="BI82" i="46" s="1"/>
  <c r="DW82" i="46"/>
  <c r="DV82" i="46"/>
  <c r="DU82" i="46"/>
  <c r="DT82" i="46"/>
  <c r="DS82" i="46"/>
  <c r="DR82" i="46"/>
  <c r="BC82" i="46" s="1"/>
  <c r="DQ82" i="46"/>
  <c r="DP82" i="46"/>
  <c r="BA82" i="46" s="1"/>
  <c r="DO82" i="46"/>
  <c r="AZ82" i="46" s="1"/>
  <c r="DN82" i="46"/>
  <c r="AY82" i="46" s="1"/>
  <c r="DM82" i="46"/>
  <c r="DL82" i="46"/>
  <c r="DK82" i="46"/>
  <c r="DJ82" i="46"/>
  <c r="AU82" i="46" s="1"/>
  <c r="DI82" i="46"/>
  <c r="DH82" i="46"/>
  <c r="DG82" i="46"/>
  <c r="DF82" i="46"/>
  <c r="AQ82" i="44" s="1"/>
  <c r="DE82" i="46"/>
  <c r="DD82" i="46"/>
  <c r="DC82" i="46"/>
  <c r="AN82" i="46" s="1"/>
  <c r="DB82" i="46"/>
  <c r="AM82" i="46" s="1"/>
  <c r="DA82" i="46"/>
  <c r="CZ82" i="46"/>
  <c r="CY82" i="46"/>
  <c r="CX82" i="46"/>
  <c r="CW82" i="46"/>
  <c r="AH82" i="46" s="1"/>
  <c r="CV82" i="46"/>
  <c r="CU82" i="46"/>
  <c r="CT82" i="46"/>
  <c r="AE82" i="46" s="1"/>
  <c r="CS82" i="46"/>
  <c r="CR82" i="46"/>
  <c r="AC82" i="46" s="1"/>
  <c r="CQ82" i="46"/>
  <c r="AB82" i="46" s="1"/>
  <c r="CP82" i="46"/>
  <c r="CO82" i="46"/>
  <c r="CN82" i="46"/>
  <c r="CM82" i="46"/>
  <c r="CL82" i="46"/>
  <c r="W82" i="46" s="1"/>
  <c r="CK82" i="46"/>
  <c r="CJ82" i="46"/>
  <c r="CI82" i="46"/>
  <c r="CH82" i="46"/>
  <c r="CG82" i="46"/>
  <c r="CF82" i="46"/>
  <c r="CE82" i="46"/>
  <c r="CD82" i="46"/>
  <c r="O82" i="46" s="1"/>
  <c r="CC82" i="46"/>
  <c r="CB82" i="46"/>
  <c r="M82" i="46" s="1"/>
  <c r="CA82" i="46"/>
  <c r="L82" i="46" s="1"/>
  <c r="BZ82" i="46"/>
  <c r="BY82" i="46"/>
  <c r="J82" i="46" s="1"/>
  <c r="BX82" i="46"/>
  <c r="BW82" i="46"/>
  <c r="H82" i="46" s="1"/>
  <c r="BV82" i="46"/>
  <c r="G82" i="46" s="1"/>
  <c r="BU82" i="46"/>
  <c r="BT82" i="46"/>
  <c r="BS82" i="46"/>
  <c r="AQ82" i="46"/>
  <c r="B82" i="46"/>
  <c r="B82" i="44" s="1"/>
  <c r="A82" i="46"/>
  <c r="A80" i="27" s="1"/>
  <c r="EF81" i="46"/>
  <c r="BQ81" i="46" s="1"/>
  <c r="EE81" i="46"/>
  <c r="BP81" i="46" s="1"/>
  <c r="ED81" i="46"/>
  <c r="EC81" i="46"/>
  <c r="BN81" i="46" s="1"/>
  <c r="EB81" i="46"/>
  <c r="EA81" i="46"/>
  <c r="BL81" i="46" s="1"/>
  <c r="DZ81" i="46"/>
  <c r="DY81" i="46"/>
  <c r="DX81" i="46"/>
  <c r="BI81" i="46" s="1"/>
  <c r="DW81" i="46"/>
  <c r="DV81" i="46"/>
  <c r="DU81" i="46"/>
  <c r="BF81" i="46" s="1"/>
  <c r="DT81" i="46"/>
  <c r="DS81" i="46"/>
  <c r="BD81" i="46" s="1"/>
  <c r="DR81" i="46"/>
  <c r="BC81" i="46" s="1"/>
  <c r="DQ81" i="46"/>
  <c r="DP81" i="46"/>
  <c r="DO81" i="46"/>
  <c r="AZ81" i="46" s="1"/>
  <c r="DN81" i="46"/>
  <c r="DM81" i="46"/>
  <c r="AX81" i="46" s="1"/>
  <c r="DL81" i="46"/>
  <c r="DK81" i="46"/>
  <c r="DJ81" i="46"/>
  <c r="DI81" i="46"/>
  <c r="DH81" i="46"/>
  <c r="AS81" i="46" s="1"/>
  <c r="DG81" i="46"/>
  <c r="AR81" i="46" s="1"/>
  <c r="DF81" i="46"/>
  <c r="DE81" i="46"/>
  <c r="AP81" i="46" s="1"/>
  <c r="DD81" i="46"/>
  <c r="AO81" i="46" s="1"/>
  <c r="DC81" i="46"/>
  <c r="AN81" i="46" s="1"/>
  <c r="DB81" i="46"/>
  <c r="DA81" i="46"/>
  <c r="CZ81" i="46"/>
  <c r="CY81" i="46"/>
  <c r="CX81" i="46"/>
  <c r="CW81" i="46"/>
  <c r="AH81" i="46" s="1"/>
  <c r="CV81" i="46"/>
  <c r="AG81" i="46" s="1"/>
  <c r="CU81" i="46"/>
  <c r="CT81" i="46"/>
  <c r="CS81" i="46"/>
  <c r="AD81" i="46" s="1"/>
  <c r="CR81" i="46"/>
  <c r="CQ81" i="46"/>
  <c r="AB81" i="46" s="1"/>
  <c r="CP81" i="46"/>
  <c r="CO81" i="46"/>
  <c r="Z81" i="46" s="1"/>
  <c r="CN81" i="46"/>
  <c r="Y81" i="46" s="1"/>
  <c r="CM81" i="46"/>
  <c r="CL81" i="46"/>
  <c r="CK81" i="46"/>
  <c r="CJ81" i="46"/>
  <c r="U81" i="46" s="1"/>
  <c r="CI81" i="46"/>
  <c r="CH81" i="46"/>
  <c r="CG81" i="46"/>
  <c r="CF81" i="46"/>
  <c r="CE81" i="46"/>
  <c r="CD81" i="46"/>
  <c r="CC81" i="46"/>
  <c r="CB81" i="46"/>
  <c r="M81" i="46" s="1"/>
  <c r="CA81" i="46"/>
  <c r="L81" i="46" s="1"/>
  <c r="BZ81" i="46"/>
  <c r="BY81" i="46"/>
  <c r="BX81" i="46"/>
  <c r="I81" i="46" s="1"/>
  <c r="BW81" i="46"/>
  <c r="H81" i="46" s="1"/>
  <c r="BV81" i="46"/>
  <c r="BU81" i="46"/>
  <c r="BT81" i="46"/>
  <c r="E81" i="46" s="1"/>
  <c r="BS81" i="46"/>
  <c r="B81" i="46"/>
  <c r="B81" i="44" s="1"/>
  <c r="A81" i="46"/>
  <c r="A79" i="27" s="1"/>
  <c r="EF80" i="46"/>
  <c r="EE80" i="46"/>
  <c r="ED80" i="46"/>
  <c r="BO80" i="44" s="1"/>
  <c r="EC80" i="46"/>
  <c r="BN80" i="44" s="1"/>
  <c r="EB80" i="46"/>
  <c r="EA80" i="46"/>
  <c r="BL80" i="46" s="1"/>
  <c r="DZ80" i="46"/>
  <c r="DY80" i="46"/>
  <c r="BJ80" i="46" s="1"/>
  <c r="DX80" i="46"/>
  <c r="BI80" i="46" s="1"/>
  <c r="DW80" i="46"/>
  <c r="BH80" i="46" s="1"/>
  <c r="DV80" i="46"/>
  <c r="DU80" i="46"/>
  <c r="DT80" i="46"/>
  <c r="BE80" i="46" s="1"/>
  <c r="DS80" i="46"/>
  <c r="DR80" i="46"/>
  <c r="DQ80" i="46"/>
  <c r="DP80" i="46"/>
  <c r="BA80" i="46" s="1"/>
  <c r="DO80" i="46"/>
  <c r="AZ80" i="46" s="1"/>
  <c r="DN80" i="46"/>
  <c r="DM80" i="46"/>
  <c r="DL80" i="46"/>
  <c r="AW80" i="46" s="1"/>
  <c r="DK80" i="46"/>
  <c r="AV80" i="46" s="1"/>
  <c r="DJ80" i="46"/>
  <c r="DI80" i="46"/>
  <c r="AT80" i="46" s="1"/>
  <c r="DH80" i="46"/>
  <c r="DG80" i="46"/>
  <c r="DF80" i="46"/>
  <c r="AQ80" i="46" s="1"/>
  <c r="DE80" i="46"/>
  <c r="AP80" i="46" s="1"/>
  <c r="DD80" i="46"/>
  <c r="AO80" i="46" s="1"/>
  <c r="DC80" i="46"/>
  <c r="DB80" i="46"/>
  <c r="DA80" i="46"/>
  <c r="AL80" i="46" s="1"/>
  <c r="CZ80" i="46"/>
  <c r="AK80" i="46" s="1"/>
  <c r="CY80" i="46"/>
  <c r="AJ80" i="46" s="1"/>
  <c r="CX80" i="46"/>
  <c r="CW80" i="46"/>
  <c r="AH80" i="46" s="1"/>
  <c r="CV80" i="46"/>
  <c r="AG80" i="46" s="1"/>
  <c r="CU80" i="46"/>
  <c r="AF80" i="46" s="1"/>
  <c r="CT80" i="46"/>
  <c r="CS80" i="46"/>
  <c r="AD80" i="46" s="1"/>
  <c r="CR80" i="46"/>
  <c r="CQ80" i="46"/>
  <c r="CP80" i="46"/>
  <c r="CO80" i="46"/>
  <c r="CN80" i="46"/>
  <c r="Y80" i="46" s="1"/>
  <c r="CM80" i="46"/>
  <c r="CL80" i="46"/>
  <c r="CK80" i="46"/>
  <c r="CJ80" i="46"/>
  <c r="U80" i="46" s="1"/>
  <c r="CI80" i="46"/>
  <c r="CH80" i="46"/>
  <c r="S80" i="46" s="1"/>
  <c r="CG80" i="46"/>
  <c r="R80" i="46" s="1"/>
  <c r="CF80" i="46"/>
  <c r="Q80" i="46" s="1"/>
  <c r="CE80" i="46"/>
  <c r="P80" i="46" s="1"/>
  <c r="CD80" i="46"/>
  <c r="CC80" i="46"/>
  <c r="CB80" i="46"/>
  <c r="CA80" i="46"/>
  <c r="BZ80" i="46"/>
  <c r="K80" i="46" s="1"/>
  <c r="BY80" i="46"/>
  <c r="J80" i="46" s="1"/>
  <c r="BX80" i="46"/>
  <c r="I80" i="46" s="1"/>
  <c r="BW80" i="46"/>
  <c r="H80" i="46" s="1"/>
  <c r="BV80" i="46"/>
  <c r="BU80" i="46"/>
  <c r="F80" i="46" s="1"/>
  <c r="BT80" i="46"/>
  <c r="E80" i="46" s="1"/>
  <c r="BS80" i="46"/>
  <c r="BO80" i="46"/>
  <c r="BN80" i="46"/>
  <c r="B80" i="46"/>
  <c r="B80" i="44" s="1"/>
  <c r="A80" i="46"/>
  <c r="A78" i="27" s="1"/>
  <c r="EF79" i="46"/>
  <c r="EE79" i="46"/>
  <c r="ED79" i="46"/>
  <c r="EC79" i="46"/>
  <c r="EB79" i="46"/>
  <c r="BM79" i="46" s="1"/>
  <c r="EA79" i="46"/>
  <c r="DZ79" i="46"/>
  <c r="BK79" i="46" s="1"/>
  <c r="DY79" i="46"/>
  <c r="BJ79" i="46" s="1"/>
  <c r="DX79" i="46"/>
  <c r="DW79" i="46"/>
  <c r="DV79" i="46"/>
  <c r="BG79" i="46" s="1"/>
  <c r="DU79" i="46"/>
  <c r="BF79" i="46" s="1"/>
  <c r="DT79" i="46"/>
  <c r="DS79" i="46"/>
  <c r="BD79" i="46" s="1"/>
  <c r="DR79" i="46"/>
  <c r="BC79" i="46" s="1"/>
  <c r="DQ79" i="46"/>
  <c r="BB79" i="46" s="1"/>
  <c r="DP79" i="46"/>
  <c r="DO79" i="46"/>
  <c r="AZ79" i="46" s="1"/>
  <c r="DN79" i="46"/>
  <c r="AY79" i="46" s="1"/>
  <c r="DM79" i="46"/>
  <c r="DL79" i="46"/>
  <c r="DK79" i="46"/>
  <c r="DJ79" i="46"/>
  <c r="AU79" i="46" s="1"/>
  <c r="DI79" i="46"/>
  <c r="AT79" i="46" s="1"/>
  <c r="DH79" i="46"/>
  <c r="DG79" i="46"/>
  <c r="DF79" i="46"/>
  <c r="AQ79" i="46" s="1"/>
  <c r="DE79" i="46"/>
  <c r="AP79" i="46" s="1"/>
  <c r="DD79" i="46"/>
  <c r="AO79" i="46" s="1"/>
  <c r="DC79" i="46"/>
  <c r="DB79" i="46"/>
  <c r="AM79" i="46" s="1"/>
  <c r="DA79" i="46"/>
  <c r="AL79" i="46" s="1"/>
  <c r="CZ79" i="46"/>
  <c r="CY79" i="46"/>
  <c r="CX79" i="46"/>
  <c r="AI79" i="46" s="1"/>
  <c r="CW79" i="46"/>
  <c r="CV79" i="46"/>
  <c r="CU79" i="46"/>
  <c r="AF79" i="46" s="1"/>
  <c r="CT79" i="46"/>
  <c r="CS79" i="46"/>
  <c r="AD79" i="46" s="1"/>
  <c r="CR79" i="46"/>
  <c r="CQ79" i="46"/>
  <c r="CP79" i="46"/>
  <c r="AA79" i="46" s="1"/>
  <c r="CO79" i="46"/>
  <c r="CN79" i="46"/>
  <c r="CM79" i="46"/>
  <c r="CL79" i="46"/>
  <c r="W79" i="46" s="1"/>
  <c r="CK79" i="46"/>
  <c r="V79" i="46" s="1"/>
  <c r="CJ79" i="46"/>
  <c r="CI79" i="46"/>
  <c r="CH79" i="46"/>
  <c r="CG79" i="46"/>
  <c r="R79" i="46" s="1"/>
  <c r="CF79" i="46"/>
  <c r="Q79" i="46" s="1"/>
  <c r="CE79" i="46"/>
  <c r="CD79" i="46"/>
  <c r="O79" i="46" s="1"/>
  <c r="CC79" i="46"/>
  <c r="N79" i="46" s="1"/>
  <c r="CB79" i="46"/>
  <c r="CA79" i="46"/>
  <c r="L79" i="46" s="1"/>
  <c r="BZ79" i="46"/>
  <c r="K79" i="46" s="1"/>
  <c r="BY79" i="46"/>
  <c r="J79" i="46" s="1"/>
  <c r="BX79" i="46"/>
  <c r="BW79" i="46"/>
  <c r="BV79" i="46"/>
  <c r="G79" i="46" s="1"/>
  <c r="BU79" i="46"/>
  <c r="F79" i="46" s="1"/>
  <c r="BT79" i="46"/>
  <c r="BS79" i="46"/>
  <c r="D79" i="46" s="1"/>
  <c r="B79" i="46"/>
  <c r="B79" i="44" s="1"/>
  <c r="A79" i="46"/>
  <c r="A77" i="27" s="1"/>
  <c r="EF78" i="46"/>
  <c r="EE78" i="46"/>
  <c r="ED78" i="46"/>
  <c r="EC78" i="46"/>
  <c r="BN78" i="46" s="1"/>
  <c r="EB78" i="46"/>
  <c r="EA78" i="46"/>
  <c r="DZ78" i="46"/>
  <c r="BK78" i="46" s="1"/>
  <c r="DY78" i="46"/>
  <c r="BJ78" i="46" s="1"/>
  <c r="DX78" i="46"/>
  <c r="DW78" i="46"/>
  <c r="DV78" i="46"/>
  <c r="BG78" i="46" s="1"/>
  <c r="DU78" i="46"/>
  <c r="BF78" i="46" s="1"/>
  <c r="DT78" i="46"/>
  <c r="DS78" i="46"/>
  <c r="BD78" i="46" s="1"/>
  <c r="DR78" i="46"/>
  <c r="BC78" i="46" s="1"/>
  <c r="DQ78" i="46"/>
  <c r="BB78" i="46" s="1"/>
  <c r="DP78" i="46"/>
  <c r="DO78" i="46"/>
  <c r="DN78" i="46"/>
  <c r="AY78" i="44" s="1"/>
  <c r="DM78" i="46"/>
  <c r="DL78" i="46"/>
  <c r="DK78" i="46"/>
  <c r="AV78" i="46" s="1"/>
  <c r="DJ78" i="46"/>
  <c r="AU78" i="46" s="1"/>
  <c r="DI78" i="46"/>
  <c r="DH78" i="46"/>
  <c r="DG78" i="46"/>
  <c r="DF78" i="46"/>
  <c r="AQ78" i="46" s="1"/>
  <c r="DE78" i="46"/>
  <c r="AP78" i="46" s="1"/>
  <c r="DD78" i="46"/>
  <c r="DC78" i="46"/>
  <c r="DB78" i="46"/>
  <c r="DA78" i="46"/>
  <c r="CZ78" i="46"/>
  <c r="CY78" i="46"/>
  <c r="CX78" i="46"/>
  <c r="CW78" i="46"/>
  <c r="AH78" i="46" s="1"/>
  <c r="CV78" i="46"/>
  <c r="CU78" i="46"/>
  <c r="AF78" i="46" s="1"/>
  <c r="CT78" i="46"/>
  <c r="AE78" i="46" s="1"/>
  <c r="CS78" i="46"/>
  <c r="AD78" i="46" s="1"/>
  <c r="CR78" i="46"/>
  <c r="CQ78" i="46"/>
  <c r="AB78" i="46" s="1"/>
  <c r="CP78" i="46"/>
  <c r="AA78" i="46" s="1"/>
  <c r="CO78" i="46"/>
  <c r="CN78" i="46"/>
  <c r="CM78" i="46"/>
  <c r="X78" i="46" s="1"/>
  <c r="CL78" i="46"/>
  <c r="CK78" i="46"/>
  <c r="CJ78" i="46"/>
  <c r="CI78" i="46"/>
  <c r="CH78" i="46"/>
  <c r="S78" i="46" s="1"/>
  <c r="CG78" i="46"/>
  <c r="R78" i="46" s="1"/>
  <c r="CF78" i="46"/>
  <c r="CE78" i="46"/>
  <c r="CD78" i="46"/>
  <c r="O78" i="46" s="1"/>
  <c r="CC78" i="46"/>
  <c r="CB78" i="46"/>
  <c r="CA78" i="46"/>
  <c r="BZ78" i="46"/>
  <c r="K78" i="46" s="1"/>
  <c r="BY78" i="46"/>
  <c r="J78" i="46" s="1"/>
  <c r="BX78" i="46"/>
  <c r="BW78" i="46"/>
  <c r="H78" i="46" s="1"/>
  <c r="BV78" i="46"/>
  <c r="BU78" i="46"/>
  <c r="BT78" i="46"/>
  <c r="BS78" i="46"/>
  <c r="AY78" i="46"/>
  <c r="B78" i="46"/>
  <c r="B78" i="44" s="1"/>
  <c r="A78" i="46"/>
  <c r="A76" i="27" s="1"/>
  <c r="EF77" i="46"/>
  <c r="EE77" i="46"/>
  <c r="BP77" i="46" s="1"/>
  <c r="ED77" i="46"/>
  <c r="BO77" i="46" s="1"/>
  <c r="EC77" i="46"/>
  <c r="EB77" i="46"/>
  <c r="EA77" i="46"/>
  <c r="BL77" i="46" s="1"/>
  <c r="DZ77" i="46"/>
  <c r="BK77" i="46" s="1"/>
  <c r="DY77" i="46"/>
  <c r="DX77" i="46"/>
  <c r="DW77" i="46"/>
  <c r="BH77" i="46" s="1"/>
  <c r="DV77" i="46"/>
  <c r="DU77" i="46"/>
  <c r="DT77" i="46"/>
  <c r="DS77" i="46"/>
  <c r="BD77" i="46" s="1"/>
  <c r="DR77" i="46"/>
  <c r="BC77" i="46" s="1"/>
  <c r="DQ77" i="46"/>
  <c r="DP77" i="46"/>
  <c r="BA77" i="46" s="1"/>
  <c r="DO77" i="46"/>
  <c r="AZ77" i="46" s="1"/>
  <c r="DN77" i="46"/>
  <c r="AY77" i="46" s="1"/>
  <c r="DM77" i="46"/>
  <c r="DL77" i="46"/>
  <c r="DK77" i="46"/>
  <c r="DJ77" i="46"/>
  <c r="DI77" i="46"/>
  <c r="DH77" i="46"/>
  <c r="AS77" i="46" s="1"/>
  <c r="DG77" i="46"/>
  <c r="DF77" i="46"/>
  <c r="AQ77" i="46" s="1"/>
  <c r="DE77" i="46"/>
  <c r="DD77" i="46"/>
  <c r="DC77" i="46"/>
  <c r="AN77" i="46" s="1"/>
  <c r="DB77" i="46"/>
  <c r="AM77" i="46" s="1"/>
  <c r="DA77" i="46"/>
  <c r="CZ77" i="46"/>
  <c r="CY77" i="46"/>
  <c r="CX77" i="46"/>
  <c r="AI77" i="46" s="1"/>
  <c r="CW77" i="46"/>
  <c r="CV77" i="46"/>
  <c r="AG77" i="46" s="1"/>
  <c r="CU77" i="46"/>
  <c r="AF77" i="46" s="1"/>
  <c r="CT77" i="46"/>
  <c r="CS77" i="46"/>
  <c r="CR77" i="46"/>
  <c r="AC77" i="46" s="1"/>
  <c r="CQ77" i="46"/>
  <c r="CP77" i="46"/>
  <c r="CO77" i="46"/>
  <c r="CN77" i="46"/>
  <c r="CM77" i="46"/>
  <c r="X77" i="46" s="1"/>
  <c r="CL77" i="46"/>
  <c r="W77" i="46" s="1"/>
  <c r="CK77" i="46"/>
  <c r="CJ77" i="46"/>
  <c r="U77" i="46" s="1"/>
  <c r="CI77" i="46"/>
  <c r="T77" i="46" s="1"/>
  <c r="CH77" i="46"/>
  <c r="S77" i="46" s="1"/>
  <c r="CG77" i="46"/>
  <c r="CF77" i="46"/>
  <c r="CE77" i="46"/>
  <c r="CD77" i="46"/>
  <c r="O77" i="46" s="1"/>
  <c r="CC77" i="46"/>
  <c r="CB77" i="46"/>
  <c r="M77" i="46" s="1"/>
  <c r="CA77" i="46"/>
  <c r="BZ77" i="46"/>
  <c r="BY77" i="46"/>
  <c r="BX77" i="46"/>
  <c r="BW77" i="46"/>
  <c r="H77" i="46" s="1"/>
  <c r="BV77" i="46"/>
  <c r="G77" i="46" s="1"/>
  <c r="BU77" i="46"/>
  <c r="BT77" i="46"/>
  <c r="BS77" i="46"/>
  <c r="D77" i="46" s="1"/>
  <c r="B77" i="46"/>
  <c r="B77" i="44" s="1"/>
  <c r="A77" i="46"/>
  <c r="A77" i="44" s="1"/>
  <c r="EF76" i="46"/>
  <c r="EE76" i="46"/>
  <c r="BP76" i="46" s="1"/>
  <c r="ED76" i="46"/>
  <c r="BO76" i="44" s="1"/>
  <c r="EC76" i="46"/>
  <c r="BN76" i="44" s="1"/>
  <c r="EB76" i="46"/>
  <c r="EA76" i="46"/>
  <c r="BL76" i="46" s="1"/>
  <c r="DZ76" i="46"/>
  <c r="DY76" i="46"/>
  <c r="DX76" i="46"/>
  <c r="DW76" i="46"/>
  <c r="BH76" i="46" s="1"/>
  <c r="DV76" i="46"/>
  <c r="BG76" i="46" s="1"/>
  <c r="DU76" i="46"/>
  <c r="DT76" i="46"/>
  <c r="BE76" i="46" s="1"/>
  <c r="DS76" i="46"/>
  <c r="BD76" i="46" s="1"/>
  <c r="DR76" i="46"/>
  <c r="BC76" i="46" s="1"/>
  <c r="DQ76" i="46"/>
  <c r="DP76" i="46"/>
  <c r="DO76" i="46"/>
  <c r="DN76" i="46"/>
  <c r="DM76" i="46"/>
  <c r="DL76" i="46"/>
  <c r="AW76" i="46" s="1"/>
  <c r="DK76" i="46"/>
  <c r="DJ76" i="46"/>
  <c r="DI76" i="46"/>
  <c r="AT76" i="46" s="1"/>
  <c r="DH76" i="46"/>
  <c r="DG76" i="46"/>
  <c r="DF76" i="46"/>
  <c r="AQ76" i="46" s="1"/>
  <c r="DE76" i="46"/>
  <c r="DD76" i="46"/>
  <c r="AO76" i="46" s="1"/>
  <c r="DC76" i="46"/>
  <c r="DB76" i="46"/>
  <c r="DA76" i="46"/>
  <c r="CZ76" i="46"/>
  <c r="CY76" i="46"/>
  <c r="AJ76" i="46" s="1"/>
  <c r="CX76" i="46"/>
  <c r="CW76" i="46"/>
  <c r="CV76" i="46"/>
  <c r="CU76" i="46"/>
  <c r="AF76" i="46" s="1"/>
  <c r="CT76" i="46"/>
  <c r="CS76" i="46"/>
  <c r="CR76" i="46"/>
  <c r="CQ76" i="46"/>
  <c r="AB76" i="46" s="1"/>
  <c r="CP76" i="46"/>
  <c r="AA76" i="46" s="1"/>
  <c r="CO76" i="46"/>
  <c r="CN76" i="46"/>
  <c r="Y76" i="46" s="1"/>
  <c r="CM76" i="46"/>
  <c r="CL76" i="46"/>
  <c r="W76" i="46" s="1"/>
  <c r="CK76" i="46"/>
  <c r="CJ76" i="46"/>
  <c r="CI76" i="46"/>
  <c r="T76" i="46" s="1"/>
  <c r="CH76" i="46"/>
  <c r="CG76" i="46"/>
  <c r="CF76" i="46"/>
  <c r="Q76" i="46" s="1"/>
  <c r="CE76" i="46"/>
  <c r="CD76" i="46"/>
  <c r="O76" i="46" s="1"/>
  <c r="CC76" i="46"/>
  <c r="CB76" i="46"/>
  <c r="CA76" i="46"/>
  <c r="L76" i="46" s="1"/>
  <c r="BZ76" i="46"/>
  <c r="K76" i="46" s="1"/>
  <c r="BY76" i="46"/>
  <c r="BX76" i="46"/>
  <c r="I76" i="46" s="1"/>
  <c r="BW76" i="46"/>
  <c r="H76" i="46" s="1"/>
  <c r="BV76" i="46"/>
  <c r="BU76" i="46"/>
  <c r="BT76" i="46"/>
  <c r="E76" i="46" s="1"/>
  <c r="BS76" i="46"/>
  <c r="D76" i="46" s="1"/>
  <c r="B76" i="46"/>
  <c r="B76" i="44" s="1"/>
  <c r="A76" i="46"/>
  <c r="A74" i="27" s="1"/>
  <c r="EF75" i="46"/>
  <c r="BQ75" i="46" s="1"/>
  <c r="EE75" i="46"/>
  <c r="ED75" i="46"/>
  <c r="EC75" i="46"/>
  <c r="EB75" i="46"/>
  <c r="BM75" i="46" s="1"/>
  <c r="EA75" i="46"/>
  <c r="BL75" i="46" s="1"/>
  <c r="DZ75" i="46"/>
  <c r="BK75" i="46" s="1"/>
  <c r="DY75" i="46"/>
  <c r="DX75" i="46"/>
  <c r="BI75" i="46" s="1"/>
  <c r="DW75" i="46"/>
  <c r="BH75" i="46" s="1"/>
  <c r="DV75" i="46"/>
  <c r="DU75" i="46"/>
  <c r="BF75" i="46" s="1"/>
  <c r="DT75" i="46"/>
  <c r="DS75" i="46"/>
  <c r="BD75" i="46" s="1"/>
  <c r="DR75" i="46"/>
  <c r="DQ75" i="46"/>
  <c r="BB75" i="46" s="1"/>
  <c r="DP75" i="46"/>
  <c r="BA75" i="46" s="1"/>
  <c r="DO75" i="46"/>
  <c r="DN75" i="46"/>
  <c r="DM75" i="46"/>
  <c r="DL75" i="46"/>
  <c r="AW75" i="46" s="1"/>
  <c r="DK75" i="46"/>
  <c r="DJ75" i="46"/>
  <c r="AU75" i="46" s="1"/>
  <c r="DI75" i="46"/>
  <c r="AT75" i="46" s="1"/>
  <c r="DH75" i="46"/>
  <c r="AS75" i="46" s="1"/>
  <c r="DG75" i="46"/>
  <c r="DF75" i="46"/>
  <c r="DE75" i="46"/>
  <c r="DD75" i="46"/>
  <c r="AO75" i="46" s="1"/>
  <c r="DC75" i="46"/>
  <c r="DB75" i="46"/>
  <c r="DA75" i="46"/>
  <c r="AL75" i="46" s="1"/>
  <c r="CZ75" i="46"/>
  <c r="AK75" i="46" s="1"/>
  <c r="CY75" i="46"/>
  <c r="CX75" i="46"/>
  <c r="CW75" i="46"/>
  <c r="AH75" i="46" s="1"/>
  <c r="CV75" i="46"/>
  <c r="AG75" i="46" s="1"/>
  <c r="CU75" i="46"/>
  <c r="CT75" i="46"/>
  <c r="AE75" i="46" s="1"/>
  <c r="CS75" i="46"/>
  <c r="CR75" i="46"/>
  <c r="CQ75" i="46"/>
  <c r="AB75" i="46" s="1"/>
  <c r="CP75" i="46"/>
  <c r="CO75" i="46"/>
  <c r="Z75" i="46" s="1"/>
  <c r="CN75" i="46"/>
  <c r="Y75" i="46" s="1"/>
  <c r="CM75" i="46"/>
  <c r="X75" i="46" s="1"/>
  <c r="CL75" i="46"/>
  <c r="CK75" i="46"/>
  <c r="CJ75" i="46"/>
  <c r="CI75" i="46"/>
  <c r="T75" i="46" s="1"/>
  <c r="CH75" i="46"/>
  <c r="CG75" i="46"/>
  <c r="R75" i="46" s="1"/>
  <c r="CF75" i="46"/>
  <c r="Q75" i="46" s="1"/>
  <c r="CE75" i="46"/>
  <c r="P75" i="46" s="1"/>
  <c r="CD75" i="46"/>
  <c r="CC75" i="46"/>
  <c r="N75" i="46" s="1"/>
  <c r="CB75" i="46"/>
  <c r="M75" i="46" s="1"/>
  <c r="CA75" i="46"/>
  <c r="BZ75" i="46"/>
  <c r="BY75" i="46"/>
  <c r="J75" i="46" s="1"/>
  <c r="BX75" i="46"/>
  <c r="I75" i="46" s="1"/>
  <c r="BW75" i="46"/>
  <c r="BV75" i="46"/>
  <c r="G75" i="46" s="1"/>
  <c r="BU75" i="46"/>
  <c r="F75" i="46" s="1"/>
  <c r="BT75" i="46"/>
  <c r="E75" i="46" s="1"/>
  <c r="BS75" i="46"/>
  <c r="B75" i="46"/>
  <c r="B75" i="44" s="1"/>
  <c r="A75" i="46"/>
  <c r="A73" i="27" s="1"/>
  <c r="EF74" i="46"/>
  <c r="BQ74" i="46" s="1"/>
  <c r="EE74" i="46"/>
  <c r="ED74" i="46"/>
  <c r="EC74" i="46"/>
  <c r="BN74" i="46" s="1"/>
  <c r="EB74" i="46"/>
  <c r="EA74" i="46"/>
  <c r="DZ74" i="46"/>
  <c r="BK74" i="46" s="1"/>
  <c r="DY74" i="46"/>
  <c r="BJ74" i="46" s="1"/>
  <c r="DX74" i="46"/>
  <c r="BI74" i="46" s="1"/>
  <c r="DW74" i="46"/>
  <c r="DV74" i="46"/>
  <c r="DU74" i="46"/>
  <c r="BF74" i="46" s="1"/>
  <c r="DT74" i="46"/>
  <c r="BE74" i="46" s="1"/>
  <c r="DS74" i="46"/>
  <c r="DR74" i="46"/>
  <c r="DQ74" i="46"/>
  <c r="BB74" i="46" s="1"/>
  <c r="DP74" i="46"/>
  <c r="DO74" i="46"/>
  <c r="DN74" i="46"/>
  <c r="DM74" i="46"/>
  <c r="DL74" i="46"/>
  <c r="DK74" i="46"/>
  <c r="DJ74" i="46"/>
  <c r="DI74" i="46"/>
  <c r="AT74" i="46" s="1"/>
  <c r="DH74" i="46"/>
  <c r="AS74" i="46" s="1"/>
  <c r="DG74" i="46"/>
  <c r="DF74" i="46"/>
  <c r="AQ74" i="46" s="1"/>
  <c r="DE74" i="46"/>
  <c r="DD74" i="46"/>
  <c r="AO74" i="46" s="1"/>
  <c r="DC74" i="46"/>
  <c r="DB74" i="46"/>
  <c r="DA74" i="46"/>
  <c r="AL74" i="46" s="1"/>
  <c r="CZ74" i="46"/>
  <c r="CY74" i="46"/>
  <c r="CX74" i="46"/>
  <c r="CW74" i="46"/>
  <c r="CV74" i="46"/>
  <c r="AG74" i="46" s="1"/>
  <c r="CU74" i="46"/>
  <c r="CT74" i="46"/>
  <c r="CS74" i="46"/>
  <c r="CR74" i="46"/>
  <c r="CQ74" i="46"/>
  <c r="CP74" i="46"/>
  <c r="AA74" i="46" s="1"/>
  <c r="CO74" i="46"/>
  <c r="CN74" i="46"/>
  <c r="CM74" i="46"/>
  <c r="X74" i="46" s="1"/>
  <c r="CL74" i="46"/>
  <c r="CK74" i="46"/>
  <c r="CJ74" i="46"/>
  <c r="CI74" i="46"/>
  <c r="CH74" i="46"/>
  <c r="S74" i="46" s="1"/>
  <c r="CG74" i="46"/>
  <c r="R74" i="46" s="1"/>
  <c r="CF74" i="46"/>
  <c r="CE74" i="46"/>
  <c r="CD74" i="46"/>
  <c r="O74" i="46" s="1"/>
  <c r="CC74" i="46"/>
  <c r="N74" i="46" s="1"/>
  <c r="CB74" i="46"/>
  <c r="M74" i="46" s="1"/>
  <c r="CA74" i="46"/>
  <c r="BZ74" i="46"/>
  <c r="K74" i="46" s="1"/>
  <c r="BY74" i="46"/>
  <c r="J74" i="46" s="1"/>
  <c r="BX74" i="46"/>
  <c r="I74" i="46" s="1"/>
  <c r="BW74" i="46"/>
  <c r="BV74" i="46"/>
  <c r="BU74" i="46"/>
  <c r="F74" i="46" s="1"/>
  <c r="BT74" i="46"/>
  <c r="E74" i="46" s="1"/>
  <c r="BS74" i="46"/>
  <c r="B74" i="46"/>
  <c r="B74" i="44" s="1"/>
  <c r="A74" i="46"/>
  <c r="A72" i="27" s="1"/>
  <c r="EF73" i="46"/>
  <c r="BQ73" i="46" s="1"/>
  <c r="EE73" i="46"/>
  <c r="BP73" i="46" s="1"/>
  <c r="ED73" i="46"/>
  <c r="BO73" i="46" s="1"/>
  <c r="EC73" i="46"/>
  <c r="BN73" i="46" s="1"/>
  <c r="EB73" i="46"/>
  <c r="BM73" i="46" s="1"/>
  <c r="EA73" i="46"/>
  <c r="DZ73" i="46"/>
  <c r="BK73" i="46" s="1"/>
  <c r="DY73" i="46"/>
  <c r="BJ73" i="46" s="1"/>
  <c r="DX73" i="46"/>
  <c r="BI73" i="46" s="1"/>
  <c r="DW73" i="46"/>
  <c r="DV73" i="46"/>
  <c r="DU73" i="46"/>
  <c r="DT73" i="46"/>
  <c r="DS73" i="46"/>
  <c r="DR73" i="46"/>
  <c r="DQ73" i="46"/>
  <c r="DP73" i="46"/>
  <c r="BA73" i="46" s="1"/>
  <c r="DO73" i="46"/>
  <c r="DN73" i="46"/>
  <c r="DM73" i="46"/>
  <c r="DL73" i="46"/>
  <c r="AW73" i="46" s="1"/>
  <c r="DK73" i="46"/>
  <c r="DJ73" i="46"/>
  <c r="DI73" i="46"/>
  <c r="DH73" i="46"/>
  <c r="DG73" i="46"/>
  <c r="DF73" i="46"/>
  <c r="DE73" i="46"/>
  <c r="AP73" i="46" s="1"/>
  <c r="DD73" i="46"/>
  <c r="DC73" i="46"/>
  <c r="DB73" i="46"/>
  <c r="AM73" i="46" s="1"/>
  <c r="DA73" i="46"/>
  <c r="AL73" i="46" s="1"/>
  <c r="CZ73" i="46"/>
  <c r="AK73" i="46" s="1"/>
  <c r="CY73" i="46"/>
  <c r="CX73" i="46"/>
  <c r="CW73" i="46"/>
  <c r="AH73" i="46" s="1"/>
  <c r="CV73" i="46"/>
  <c r="AG73" i="46" s="1"/>
  <c r="CU73" i="46"/>
  <c r="CT73" i="46"/>
  <c r="AE73" i="46" s="1"/>
  <c r="CS73" i="46"/>
  <c r="CR73" i="46"/>
  <c r="AC73" i="46" s="1"/>
  <c r="CQ73" i="46"/>
  <c r="CP73" i="46"/>
  <c r="AA73" i="46" s="1"/>
  <c r="CO73" i="46"/>
  <c r="Z73" i="46" s="1"/>
  <c r="CN73" i="46"/>
  <c r="Y73" i="46" s="1"/>
  <c r="CM73" i="46"/>
  <c r="CL73" i="46"/>
  <c r="W73" i="46" s="1"/>
  <c r="CK73" i="46"/>
  <c r="CJ73" i="46"/>
  <c r="CI73" i="46"/>
  <c r="CH73" i="46"/>
  <c r="CG73" i="46"/>
  <c r="R73" i="46" s="1"/>
  <c r="CF73" i="46"/>
  <c r="CE73" i="46"/>
  <c r="CD73" i="46"/>
  <c r="CC73" i="46"/>
  <c r="N73" i="46" s="1"/>
  <c r="CB73" i="46"/>
  <c r="M73" i="46" s="1"/>
  <c r="CA73" i="46"/>
  <c r="BZ73" i="46"/>
  <c r="K73" i="46" s="1"/>
  <c r="BY73" i="46"/>
  <c r="J73" i="46" s="1"/>
  <c r="BX73" i="46"/>
  <c r="I73" i="46" s="1"/>
  <c r="BW73" i="46"/>
  <c r="BV73" i="46"/>
  <c r="G73" i="46" s="1"/>
  <c r="BU73" i="46"/>
  <c r="F73" i="46" s="1"/>
  <c r="BT73" i="46"/>
  <c r="BS73" i="46"/>
  <c r="B73" i="46"/>
  <c r="B73" i="44" s="1"/>
  <c r="A73" i="46"/>
  <c r="A71" i="27" s="1"/>
  <c r="EF72" i="46"/>
  <c r="EE72" i="46"/>
  <c r="ED72" i="46"/>
  <c r="BO72" i="44" s="1"/>
  <c r="EC72" i="46"/>
  <c r="EB72" i="46"/>
  <c r="EA72" i="46"/>
  <c r="BL72" i="46" s="1"/>
  <c r="DZ72" i="46"/>
  <c r="DY72" i="46"/>
  <c r="BJ72" i="46" s="1"/>
  <c r="DX72" i="46"/>
  <c r="BI72" i="46" s="1"/>
  <c r="DW72" i="46"/>
  <c r="DV72" i="46"/>
  <c r="BG72" i="46" s="1"/>
  <c r="DU72" i="46"/>
  <c r="DT72" i="46"/>
  <c r="BE72" i="46" s="1"/>
  <c r="DS72" i="46"/>
  <c r="DR72" i="46"/>
  <c r="DQ72" i="46"/>
  <c r="BB72" i="46" s="1"/>
  <c r="DP72" i="46"/>
  <c r="DO72" i="46"/>
  <c r="DN72" i="46"/>
  <c r="DM72" i="46"/>
  <c r="DL72" i="46"/>
  <c r="AW72" i="46" s="1"/>
  <c r="DK72" i="46"/>
  <c r="DJ72" i="46"/>
  <c r="AU72" i="46" s="1"/>
  <c r="DI72" i="46"/>
  <c r="AT72" i="46" s="1"/>
  <c r="DH72" i="46"/>
  <c r="AS72" i="46" s="1"/>
  <c r="DG72" i="46"/>
  <c r="DF72" i="46"/>
  <c r="AQ72" i="46" s="1"/>
  <c r="DE72" i="46"/>
  <c r="AP72" i="46" s="1"/>
  <c r="DD72" i="46"/>
  <c r="AO72" i="46" s="1"/>
  <c r="DC72" i="46"/>
  <c r="AN72" i="46" s="1"/>
  <c r="DB72" i="46"/>
  <c r="AM72" i="46" s="1"/>
  <c r="DA72" i="46"/>
  <c r="CZ72" i="46"/>
  <c r="CY72" i="46"/>
  <c r="CX72" i="46"/>
  <c r="CW72" i="46"/>
  <c r="AH72" i="46" s="1"/>
  <c r="CV72" i="46"/>
  <c r="CU72" i="46"/>
  <c r="CT72" i="46"/>
  <c r="CS72" i="46"/>
  <c r="AD72" i="46" s="1"/>
  <c r="CR72" i="46"/>
  <c r="AC72" i="46" s="1"/>
  <c r="CQ72" i="46"/>
  <c r="CP72" i="46"/>
  <c r="AA72" i="46" s="1"/>
  <c r="CO72" i="46"/>
  <c r="CN72" i="46"/>
  <c r="Y72" i="46" s="1"/>
  <c r="CM72" i="46"/>
  <c r="CL72" i="46"/>
  <c r="CK72" i="46"/>
  <c r="CJ72" i="46"/>
  <c r="U72" i="46" s="1"/>
  <c r="CI72" i="46"/>
  <c r="CH72" i="46"/>
  <c r="CG72" i="46"/>
  <c r="CF72" i="46"/>
  <c r="Q72" i="46" s="1"/>
  <c r="CE72" i="46"/>
  <c r="P72" i="46" s="1"/>
  <c r="CD72" i="46"/>
  <c r="CC72" i="46"/>
  <c r="N72" i="46" s="1"/>
  <c r="CB72" i="46"/>
  <c r="CA72" i="46"/>
  <c r="BZ72" i="46"/>
  <c r="BY72" i="46"/>
  <c r="BX72" i="46"/>
  <c r="BW72" i="46"/>
  <c r="BV72" i="46"/>
  <c r="BU72" i="46"/>
  <c r="BT72" i="46"/>
  <c r="E72" i="46" s="1"/>
  <c r="BS72" i="46"/>
  <c r="B72" i="46"/>
  <c r="B72" i="44" s="1"/>
  <c r="A72" i="46"/>
  <c r="A70" i="27" s="1"/>
  <c r="EF71" i="46"/>
  <c r="EE71" i="46"/>
  <c r="ED71" i="46"/>
  <c r="BO71" i="46" s="1"/>
  <c r="EC71" i="46"/>
  <c r="BN71" i="46" s="1"/>
  <c r="EB71" i="46"/>
  <c r="EA71" i="46"/>
  <c r="DZ71" i="46"/>
  <c r="BK71" i="46" s="1"/>
  <c r="DY71" i="46"/>
  <c r="DX71" i="46"/>
  <c r="DW71" i="46"/>
  <c r="DV71" i="46"/>
  <c r="DU71" i="46"/>
  <c r="BF71" i="46" s="1"/>
  <c r="DT71" i="46"/>
  <c r="DS71" i="46"/>
  <c r="DR71" i="46"/>
  <c r="DQ71" i="46"/>
  <c r="BB71" i="46" s="1"/>
  <c r="DP71" i="46"/>
  <c r="DO71" i="46"/>
  <c r="DN71" i="46"/>
  <c r="AY71" i="46" s="1"/>
  <c r="DM71" i="46"/>
  <c r="AX71" i="46" s="1"/>
  <c r="DL71" i="46"/>
  <c r="DK71" i="46"/>
  <c r="AV71" i="46" s="1"/>
  <c r="DJ71" i="46"/>
  <c r="DI71" i="46"/>
  <c r="AT71" i="46" s="1"/>
  <c r="DH71" i="46"/>
  <c r="DG71" i="46"/>
  <c r="AR71" i="46" s="1"/>
  <c r="DF71" i="46"/>
  <c r="AQ71" i="46" s="1"/>
  <c r="DE71" i="46"/>
  <c r="DD71" i="46"/>
  <c r="DC71" i="46"/>
  <c r="AN71" i="46" s="1"/>
  <c r="DB71" i="46"/>
  <c r="DA71" i="46"/>
  <c r="AL71" i="46" s="1"/>
  <c r="CZ71" i="46"/>
  <c r="CY71" i="46"/>
  <c r="CX71" i="46"/>
  <c r="AI71" i="46" s="1"/>
  <c r="CW71" i="46"/>
  <c r="AH71" i="46" s="1"/>
  <c r="CV71" i="46"/>
  <c r="CU71" i="46"/>
  <c r="CT71" i="46"/>
  <c r="CS71" i="46"/>
  <c r="CR71" i="46"/>
  <c r="CQ71" i="46"/>
  <c r="CP71" i="46"/>
  <c r="AA71" i="46" s="1"/>
  <c r="CO71" i="46"/>
  <c r="Z71" i="46" s="1"/>
  <c r="CN71" i="46"/>
  <c r="CM71" i="46"/>
  <c r="CL71" i="46"/>
  <c r="W71" i="46" s="1"/>
  <c r="CK71" i="46"/>
  <c r="V71" i="46" s="1"/>
  <c r="CJ71" i="46"/>
  <c r="CI71" i="46"/>
  <c r="CH71" i="46"/>
  <c r="S71" i="46" s="1"/>
  <c r="CG71" i="46"/>
  <c r="R71" i="46" s="1"/>
  <c r="CF71" i="46"/>
  <c r="CE71" i="46"/>
  <c r="P71" i="46" s="1"/>
  <c r="CD71" i="46"/>
  <c r="CC71" i="46"/>
  <c r="CB71" i="46"/>
  <c r="CA71" i="46"/>
  <c r="BZ71" i="46"/>
  <c r="BY71" i="46"/>
  <c r="BX71" i="46"/>
  <c r="BW71" i="46"/>
  <c r="H71" i="46" s="1"/>
  <c r="BV71" i="46"/>
  <c r="G71" i="46" s="1"/>
  <c r="BU71" i="46"/>
  <c r="F71" i="46" s="1"/>
  <c r="BT71" i="46"/>
  <c r="BS71" i="46"/>
  <c r="B71" i="46"/>
  <c r="B71" i="44" s="1"/>
  <c r="A71" i="46"/>
  <c r="A69" i="27" s="1"/>
  <c r="EF70" i="46"/>
  <c r="EE70" i="46"/>
  <c r="BP70" i="46" s="1"/>
  <c r="ED70" i="46"/>
  <c r="BO70" i="44" s="1"/>
  <c r="EC70" i="46"/>
  <c r="EB70" i="46"/>
  <c r="BM70" i="46" s="1"/>
  <c r="EA70" i="46"/>
  <c r="DZ70" i="46"/>
  <c r="BK70" i="46" s="1"/>
  <c r="DY70" i="46"/>
  <c r="BJ70" i="46" s="1"/>
  <c r="DX70" i="46"/>
  <c r="DW70" i="46"/>
  <c r="DV70" i="46"/>
  <c r="DU70" i="46"/>
  <c r="BF70" i="46" s="1"/>
  <c r="DT70" i="46"/>
  <c r="DS70" i="46"/>
  <c r="DR70" i="46"/>
  <c r="DQ70" i="46"/>
  <c r="BB70" i="46" s="1"/>
  <c r="DP70" i="46"/>
  <c r="DO70" i="46"/>
  <c r="AZ70" i="46" s="1"/>
  <c r="DN70" i="46"/>
  <c r="AY70" i="46" s="1"/>
  <c r="DM70" i="46"/>
  <c r="AX70" i="46" s="1"/>
  <c r="DL70" i="46"/>
  <c r="DK70" i="46"/>
  <c r="DJ70" i="46"/>
  <c r="AU70" i="46" s="1"/>
  <c r="DI70" i="46"/>
  <c r="AT70" i="46" s="1"/>
  <c r="DH70" i="46"/>
  <c r="DG70" i="46"/>
  <c r="AR70" i="46" s="1"/>
  <c r="DF70" i="46"/>
  <c r="AQ70" i="46" s="1"/>
  <c r="DE70" i="46"/>
  <c r="AP70" i="46" s="1"/>
  <c r="DD70" i="46"/>
  <c r="DC70" i="46"/>
  <c r="DB70" i="46"/>
  <c r="AM70" i="46" s="1"/>
  <c r="DA70" i="46"/>
  <c r="AL70" i="46" s="1"/>
  <c r="CZ70" i="46"/>
  <c r="CY70" i="46"/>
  <c r="AJ70" i="46" s="1"/>
  <c r="CX70" i="46"/>
  <c r="AI70" i="46" s="1"/>
  <c r="CW70" i="46"/>
  <c r="CV70" i="46"/>
  <c r="CU70" i="46"/>
  <c r="CT70" i="46"/>
  <c r="AE70" i="46" s="1"/>
  <c r="CS70" i="46"/>
  <c r="AD70" i="46" s="1"/>
  <c r="CR70" i="46"/>
  <c r="CQ70" i="46"/>
  <c r="CP70" i="46"/>
  <c r="AA70" i="46" s="1"/>
  <c r="CO70" i="46"/>
  <c r="Z70" i="46" s="1"/>
  <c r="CN70" i="46"/>
  <c r="CM70" i="46"/>
  <c r="CL70" i="46"/>
  <c r="CK70" i="46"/>
  <c r="V70" i="46" s="1"/>
  <c r="CJ70" i="46"/>
  <c r="CI70" i="46"/>
  <c r="CH70" i="46"/>
  <c r="CG70" i="46"/>
  <c r="R70" i="46" s="1"/>
  <c r="CF70" i="46"/>
  <c r="CE70" i="46"/>
  <c r="CD70" i="46"/>
  <c r="O70" i="46" s="1"/>
  <c r="CC70" i="46"/>
  <c r="CB70" i="46"/>
  <c r="CA70" i="46"/>
  <c r="BZ70" i="46"/>
  <c r="K70" i="46" s="1"/>
  <c r="BY70" i="46"/>
  <c r="BX70" i="46"/>
  <c r="BW70" i="46"/>
  <c r="H70" i="46" s="1"/>
  <c r="BV70" i="46"/>
  <c r="G70" i="46" s="1"/>
  <c r="BU70" i="46"/>
  <c r="BT70" i="46"/>
  <c r="BS70" i="46"/>
  <c r="D70" i="46" s="1"/>
  <c r="BO70" i="46"/>
  <c r="B70" i="46"/>
  <c r="B70" i="44" s="1"/>
  <c r="A70" i="46"/>
  <c r="EF69" i="46"/>
  <c r="EE69" i="46"/>
  <c r="BP69" i="46" s="1"/>
  <c r="ED69" i="46"/>
  <c r="BO69" i="46" s="1"/>
  <c r="EC69" i="46"/>
  <c r="EB69" i="46"/>
  <c r="BM69" i="46" s="1"/>
  <c r="EA69" i="46"/>
  <c r="DZ69" i="46"/>
  <c r="BK69" i="46" s="1"/>
  <c r="DY69" i="46"/>
  <c r="DX69" i="46"/>
  <c r="BI69" i="46" s="1"/>
  <c r="DW69" i="46"/>
  <c r="BH69" i="46" s="1"/>
  <c r="DV69" i="46"/>
  <c r="BG69" i="46" s="1"/>
  <c r="DU69" i="46"/>
  <c r="DT69" i="46"/>
  <c r="BE69" i="46" s="1"/>
  <c r="DS69" i="46"/>
  <c r="DR69" i="46"/>
  <c r="DQ69" i="46"/>
  <c r="BB69" i="46" s="1"/>
  <c r="DP69" i="46"/>
  <c r="DO69" i="46"/>
  <c r="AZ69" i="46" s="1"/>
  <c r="DN69" i="46"/>
  <c r="AY69" i="46" s="1"/>
  <c r="DM69" i="46"/>
  <c r="DL69" i="46"/>
  <c r="DK69" i="46"/>
  <c r="AV69" i="46" s="1"/>
  <c r="DJ69" i="46"/>
  <c r="DI69" i="46"/>
  <c r="DH69" i="46"/>
  <c r="AS69" i="46" s="1"/>
  <c r="DG69" i="46"/>
  <c r="DF69" i="46"/>
  <c r="AQ69" i="46" s="1"/>
  <c r="DE69" i="46"/>
  <c r="DD69" i="46"/>
  <c r="AO69" i="46" s="1"/>
  <c r="DC69" i="46"/>
  <c r="AN69" i="46" s="1"/>
  <c r="DB69" i="46"/>
  <c r="AM69" i="46" s="1"/>
  <c r="DA69" i="46"/>
  <c r="AL69" i="46" s="1"/>
  <c r="CZ69" i="46"/>
  <c r="AK69" i="46" s="1"/>
  <c r="CY69" i="46"/>
  <c r="AJ69" i="46" s="1"/>
  <c r="CX69" i="46"/>
  <c r="AI69" i="46" s="1"/>
  <c r="CW69" i="46"/>
  <c r="CV69" i="46"/>
  <c r="AG69" i="46" s="1"/>
  <c r="CU69" i="46"/>
  <c r="CT69" i="46"/>
  <c r="AE69" i="46" s="1"/>
  <c r="CS69" i="46"/>
  <c r="CR69" i="46"/>
  <c r="CQ69" i="46"/>
  <c r="CP69" i="46"/>
  <c r="AA69" i="46" s="1"/>
  <c r="CO69" i="46"/>
  <c r="CN69" i="46"/>
  <c r="CM69" i="46"/>
  <c r="X69" i="46" s="1"/>
  <c r="CL69" i="46"/>
  <c r="W69" i="46" s="1"/>
  <c r="CK69" i="46"/>
  <c r="CJ69" i="46"/>
  <c r="CI69" i="46"/>
  <c r="T69" i="46" s="1"/>
  <c r="CH69" i="46"/>
  <c r="S69" i="46" s="1"/>
  <c r="CG69" i="46"/>
  <c r="CF69" i="46"/>
  <c r="Q69" i="46" s="1"/>
  <c r="CE69" i="46"/>
  <c r="CD69" i="46"/>
  <c r="CC69" i="46"/>
  <c r="N69" i="46" s="1"/>
  <c r="CB69" i="46"/>
  <c r="CA69" i="46"/>
  <c r="L69" i="46" s="1"/>
  <c r="BZ69" i="46"/>
  <c r="BY69" i="46"/>
  <c r="BX69" i="46"/>
  <c r="BW69" i="46"/>
  <c r="BV69" i="46"/>
  <c r="G69" i="46" s="1"/>
  <c r="BU69" i="46"/>
  <c r="BT69" i="46"/>
  <c r="E69" i="46" s="1"/>
  <c r="BS69" i="46"/>
  <c r="B69" i="46"/>
  <c r="B69" i="44" s="1"/>
  <c r="A69" i="46"/>
  <c r="A67" i="27" s="1"/>
  <c r="EF68" i="46"/>
  <c r="BQ68" i="46" s="1"/>
  <c r="EE68" i="46"/>
  <c r="BP68" i="46" s="1"/>
  <c r="ED68" i="46"/>
  <c r="EC68" i="46"/>
  <c r="EB68" i="46"/>
  <c r="EA68" i="46"/>
  <c r="BL68" i="46" s="1"/>
  <c r="DZ68" i="46"/>
  <c r="DY68" i="46"/>
  <c r="BJ68" i="46" s="1"/>
  <c r="DX68" i="46"/>
  <c r="DW68" i="46"/>
  <c r="DV68" i="46"/>
  <c r="BG68" i="46" s="1"/>
  <c r="DU68" i="46"/>
  <c r="DT68" i="46"/>
  <c r="DS68" i="46"/>
  <c r="DR68" i="46"/>
  <c r="DQ68" i="46"/>
  <c r="DP68" i="46"/>
  <c r="BA68" i="46" s="1"/>
  <c r="DO68" i="46"/>
  <c r="DN68" i="46"/>
  <c r="AY68" i="46" s="1"/>
  <c r="DM68" i="46"/>
  <c r="DL68" i="46"/>
  <c r="DK68" i="46"/>
  <c r="AV68" i="46" s="1"/>
  <c r="DJ68" i="46"/>
  <c r="DI68" i="46"/>
  <c r="AT68" i="46" s="1"/>
  <c r="DH68" i="46"/>
  <c r="AS68" i="46" s="1"/>
  <c r="DG68" i="46"/>
  <c r="AR68" i="46" s="1"/>
  <c r="DF68" i="46"/>
  <c r="AQ68" i="46" s="1"/>
  <c r="DE68" i="46"/>
  <c r="DD68" i="46"/>
  <c r="AO68" i="46" s="1"/>
  <c r="DC68" i="46"/>
  <c r="DB68" i="46"/>
  <c r="DA68" i="46"/>
  <c r="CZ68" i="46"/>
  <c r="CY68" i="46"/>
  <c r="AJ68" i="46" s="1"/>
  <c r="CX68" i="46"/>
  <c r="CW68" i="46"/>
  <c r="CV68" i="46"/>
  <c r="AG68" i="46" s="1"/>
  <c r="CU68" i="46"/>
  <c r="CT68" i="46"/>
  <c r="CS68" i="46"/>
  <c r="AD68" i="46" s="1"/>
  <c r="CR68" i="46"/>
  <c r="AC68" i="46" s="1"/>
  <c r="CQ68" i="46"/>
  <c r="CP68" i="46"/>
  <c r="CO68" i="46"/>
  <c r="CN68" i="46"/>
  <c r="CM68" i="46"/>
  <c r="X68" i="46" s="1"/>
  <c r="CL68" i="46"/>
  <c r="CK68" i="46"/>
  <c r="V68" i="46" s="1"/>
  <c r="CJ68" i="46"/>
  <c r="U68" i="46" s="1"/>
  <c r="CI68" i="46"/>
  <c r="T68" i="46" s="1"/>
  <c r="CH68" i="46"/>
  <c r="S68" i="46" s="1"/>
  <c r="CG68" i="46"/>
  <c r="CF68" i="46"/>
  <c r="Q68" i="46" s="1"/>
  <c r="CE68" i="46"/>
  <c r="CD68" i="46"/>
  <c r="CC68" i="46"/>
  <c r="N68" i="46" s="1"/>
  <c r="CB68" i="46"/>
  <c r="M68" i="46" s="1"/>
  <c r="CA68" i="46"/>
  <c r="BZ68" i="46"/>
  <c r="K68" i="46" s="1"/>
  <c r="BY68" i="46"/>
  <c r="BX68" i="46"/>
  <c r="BW68" i="46"/>
  <c r="H68" i="46" s="1"/>
  <c r="BV68" i="46"/>
  <c r="BU68" i="46"/>
  <c r="BT68" i="46"/>
  <c r="E68" i="46" s="1"/>
  <c r="BS68" i="46"/>
  <c r="D68" i="46" s="1"/>
  <c r="B68" i="46"/>
  <c r="B68" i="44" s="1"/>
  <c r="A68" i="46"/>
  <c r="A66" i="27" s="1"/>
  <c r="EF67" i="46"/>
  <c r="BQ67" i="46" s="1"/>
  <c r="EE67" i="46"/>
  <c r="ED67" i="46"/>
  <c r="EC67" i="46"/>
  <c r="BN67" i="46" s="1"/>
  <c r="EB67" i="46"/>
  <c r="BM67" i="46" s="1"/>
  <c r="EA67" i="46"/>
  <c r="BL67" i="46" s="1"/>
  <c r="DZ67" i="46"/>
  <c r="BK67" i="46" s="1"/>
  <c r="DY67" i="46"/>
  <c r="DX67" i="46"/>
  <c r="DW67" i="46"/>
  <c r="BH67" i="46" s="1"/>
  <c r="DV67" i="46"/>
  <c r="DU67" i="46"/>
  <c r="BF67" i="46" s="1"/>
  <c r="DT67" i="46"/>
  <c r="BE67" i="46" s="1"/>
  <c r="DS67" i="46"/>
  <c r="DR67" i="46"/>
  <c r="BC67" i="46" s="1"/>
  <c r="DQ67" i="46"/>
  <c r="BB67" i="46" s="1"/>
  <c r="DP67" i="46"/>
  <c r="DO67" i="46"/>
  <c r="DN67" i="46"/>
  <c r="DM67" i="46"/>
  <c r="DL67" i="46"/>
  <c r="AW67" i="46" s="1"/>
  <c r="DK67" i="46"/>
  <c r="AV67" i="46" s="1"/>
  <c r="DJ67" i="46"/>
  <c r="AU67" i="46" s="1"/>
  <c r="DI67" i="46"/>
  <c r="DH67" i="46"/>
  <c r="DG67" i="46"/>
  <c r="DF67" i="46"/>
  <c r="DE67" i="46"/>
  <c r="AP67" i="46" s="1"/>
  <c r="DD67" i="46"/>
  <c r="AO67" i="46" s="1"/>
  <c r="DC67" i="46"/>
  <c r="AN67" i="46" s="1"/>
  <c r="DB67" i="46"/>
  <c r="DA67" i="46"/>
  <c r="CZ67" i="46"/>
  <c r="CY67" i="46"/>
  <c r="CX67" i="46"/>
  <c r="CW67" i="46"/>
  <c r="CV67" i="46"/>
  <c r="CU67" i="46"/>
  <c r="AF67" i="46" s="1"/>
  <c r="CT67" i="46"/>
  <c r="AE67" i="46" s="1"/>
  <c r="CS67" i="46"/>
  <c r="CR67" i="46"/>
  <c r="CQ67" i="46"/>
  <c r="CP67" i="46"/>
  <c r="CO67" i="46"/>
  <c r="CN67" i="46"/>
  <c r="Y67" i="46" s="1"/>
  <c r="CM67" i="46"/>
  <c r="X67" i="46" s="1"/>
  <c r="CL67" i="46"/>
  <c r="W67" i="46" s="1"/>
  <c r="CK67" i="46"/>
  <c r="V67" i="46" s="1"/>
  <c r="CJ67" i="46"/>
  <c r="CI67" i="46"/>
  <c r="CH67" i="46"/>
  <c r="CG67" i="46"/>
  <c r="CF67" i="46"/>
  <c r="CE67" i="46"/>
  <c r="P67" i="46" s="1"/>
  <c r="CD67" i="46"/>
  <c r="O67" i="46" s="1"/>
  <c r="CC67" i="46"/>
  <c r="CB67" i="46"/>
  <c r="CA67" i="46"/>
  <c r="BZ67" i="46"/>
  <c r="BY67" i="46"/>
  <c r="BX67" i="46"/>
  <c r="I67" i="46" s="1"/>
  <c r="BW67" i="46"/>
  <c r="H67" i="46" s="1"/>
  <c r="BV67" i="46"/>
  <c r="BU67" i="46"/>
  <c r="F67" i="46" s="1"/>
  <c r="BT67" i="46"/>
  <c r="BS67" i="46"/>
  <c r="B67" i="46"/>
  <c r="B67" i="44" s="1"/>
  <c r="A67" i="46"/>
  <c r="A65" i="27" s="1"/>
  <c r="EF66" i="46"/>
  <c r="EE66" i="46"/>
  <c r="ED66" i="46"/>
  <c r="EC66" i="46"/>
  <c r="EB66" i="46"/>
  <c r="EA66" i="46"/>
  <c r="BL66" i="46" s="1"/>
  <c r="DZ66" i="46"/>
  <c r="DY66" i="46"/>
  <c r="DX66" i="46"/>
  <c r="BI66" i="46" s="1"/>
  <c r="DW66" i="46"/>
  <c r="BH66" i="46" s="1"/>
  <c r="DV66" i="46"/>
  <c r="BG66" i="46" s="1"/>
  <c r="DU66" i="46"/>
  <c r="DT66" i="46"/>
  <c r="DS66" i="46"/>
  <c r="DR66" i="46"/>
  <c r="DQ66" i="46"/>
  <c r="BB66" i="46" s="1"/>
  <c r="DP66" i="46"/>
  <c r="BA66" i="46" s="1"/>
  <c r="DO66" i="46"/>
  <c r="AZ66" i="46" s="1"/>
  <c r="DN66" i="46"/>
  <c r="AY66" i="44" s="1"/>
  <c r="DM66" i="46"/>
  <c r="DL66" i="46"/>
  <c r="DK66" i="46"/>
  <c r="DJ66" i="46"/>
  <c r="DI66" i="46"/>
  <c r="AT66" i="46" s="1"/>
  <c r="DH66" i="46"/>
  <c r="DG66" i="46"/>
  <c r="AR66" i="46" s="1"/>
  <c r="DF66" i="46"/>
  <c r="AQ66" i="46" s="1"/>
  <c r="DE66" i="46"/>
  <c r="DD66" i="46"/>
  <c r="DC66" i="46"/>
  <c r="AN66" i="46" s="1"/>
  <c r="DB66" i="46"/>
  <c r="DA66" i="46"/>
  <c r="AL66" i="46" s="1"/>
  <c r="CZ66" i="46"/>
  <c r="CY66" i="46"/>
  <c r="AJ66" i="46" s="1"/>
  <c r="CX66" i="46"/>
  <c r="CW66" i="46"/>
  <c r="CV66" i="46"/>
  <c r="AG66" i="46" s="1"/>
  <c r="CU66" i="46"/>
  <c r="CT66" i="46"/>
  <c r="CS66" i="46"/>
  <c r="AD66" i="46" s="1"/>
  <c r="CR66" i="46"/>
  <c r="CQ66" i="46"/>
  <c r="AB66" i="46" s="1"/>
  <c r="CP66" i="46"/>
  <c r="CO66" i="46"/>
  <c r="CN66" i="46"/>
  <c r="CM66" i="46"/>
  <c r="CL66" i="46"/>
  <c r="CK66" i="46"/>
  <c r="V66" i="46" s="1"/>
  <c r="CJ66" i="46"/>
  <c r="U66" i="46" s="1"/>
  <c r="CI66" i="46"/>
  <c r="CH66" i="46"/>
  <c r="S66" i="46" s="1"/>
  <c r="CG66" i="46"/>
  <c r="R66" i="46" s="1"/>
  <c r="CF66" i="46"/>
  <c r="Q66" i="46" s="1"/>
  <c r="CE66" i="46"/>
  <c r="P66" i="46" s="1"/>
  <c r="CD66" i="46"/>
  <c r="CC66" i="46"/>
  <c r="N66" i="46" s="1"/>
  <c r="CB66" i="46"/>
  <c r="M66" i="46" s="1"/>
  <c r="CA66" i="46"/>
  <c r="BZ66" i="46"/>
  <c r="K66" i="46" s="1"/>
  <c r="BY66" i="46"/>
  <c r="BX66" i="46"/>
  <c r="BW66" i="46"/>
  <c r="H66" i="46" s="1"/>
  <c r="BV66" i="46"/>
  <c r="BU66" i="46"/>
  <c r="F66" i="46" s="1"/>
  <c r="BT66" i="46"/>
  <c r="BS66" i="46"/>
  <c r="D66" i="46" s="1"/>
  <c r="AY66" i="46"/>
  <c r="B66" i="46"/>
  <c r="B66" i="44" s="1"/>
  <c r="A66" i="46"/>
  <c r="EF65" i="46"/>
  <c r="EE65" i="46"/>
  <c r="ED65" i="46"/>
  <c r="BO65" i="44" s="1"/>
  <c r="EC65" i="46"/>
  <c r="BN65" i="46" s="1"/>
  <c r="EB65" i="46"/>
  <c r="BM65" i="46" s="1"/>
  <c r="EA65" i="46"/>
  <c r="BL65" i="46" s="1"/>
  <c r="DZ65" i="46"/>
  <c r="DY65" i="46"/>
  <c r="DX65" i="46"/>
  <c r="BI65" i="46" s="1"/>
  <c r="DW65" i="46"/>
  <c r="DV65" i="46"/>
  <c r="BG65" i="46" s="1"/>
  <c r="DU65" i="46"/>
  <c r="DT65" i="46"/>
  <c r="BE65" i="46" s="1"/>
  <c r="DS65" i="46"/>
  <c r="BD65" i="46" s="1"/>
  <c r="DR65" i="46"/>
  <c r="BC65" i="46" s="1"/>
  <c r="DQ65" i="46"/>
  <c r="DP65" i="46"/>
  <c r="DO65" i="46"/>
  <c r="DN65" i="46"/>
  <c r="AY65" i="46" s="1"/>
  <c r="DM65" i="46"/>
  <c r="AX65" i="46" s="1"/>
  <c r="DL65" i="46"/>
  <c r="DK65" i="46"/>
  <c r="DJ65" i="46"/>
  <c r="DI65" i="46"/>
  <c r="DH65" i="46"/>
  <c r="DG65" i="46"/>
  <c r="DF65" i="46"/>
  <c r="DE65" i="46"/>
  <c r="AP65" i="46" s="1"/>
  <c r="DD65" i="46"/>
  <c r="AO65" i="46" s="1"/>
  <c r="DC65" i="46"/>
  <c r="DB65" i="46"/>
  <c r="AM65" i="46" s="1"/>
  <c r="DA65" i="46"/>
  <c r="CZ65" i="46"/>
  <c r="CY65" i="46"/>
  <c r="CX65" i="46"/>
  <c r="AI65" i="46" s="1"/>
  <c r="CW65" i="46"/>
  <c r="AH65" i="46" s="1"/>
  <c r="CV65" i="46"/>
  <c r="AG65" i="46" s="1"/>
  <c r="CU65" i="46"/>
  <c r="AF65" i="46" s="1"/>
  <c r="CT65" i="46"/>
  <c r="CS65" i="46"/>
  <c r="CR65" i="46"/>
  <c r="AC65" i="46" s="1"/>
  <c r="CQ65" i="46"/>
  <c r="CP65" i="46"/>
  <c r="AA65" i="46" s="1"/>
  <c r="CO65" i="46"/>
  <c r="Z65" i="46" s="1"/>
  <c r="CN65" i="46"/>
  <c r="Y65" i="46" s="1"/>
  <c r="CM65" i="46"/>
  <c r="CL65" i="46"/>
  <c r="CK65" i="46"/>
  <c r="CJ65" i="46"/>
  <c r="U65" i="46" s="1"/>
  <c r="CI65" i="46"/>
  <c r="CH65" i="46"/>
  <c r="CG65" i="46"/>
  <c r="R65" i="46" s="1"/>
  <c r="CF65" i="46"/>
  <c r="Q65" i="46" s="1"/>
  <c r="CE65" i="46"/>
  <c r="CD65" i="46"/>
  <c r="O65" i="46" s="1"/>
  <c r="CC65" i="46"/>
  <c r="CB65" i="46"/>
  <c r="CA65" i="46"/>
  <c r="BZ65" i="46"/>
  <c r="K65" i="46" s="1"/>
  <c r="BY65" i="46"/>
  <c r="J65" i="46" s="1"/>
  <c r="BX65" i="46"/>
  <c r="I65" i="46" s="1"/>
  <c r="BW65" i="46"/>
  <c r="BV65" i="46"/>
  <c r="BU65" i="46"/>
  <c r="BT65" i="46"/>
  <c r="E65" i="46" s="1"/>
  <c r="BS65" i="46"/>
  <c r="BO65" i="46"/>
  <c r="B65" i="46"/>
  <c r="B65" i="44" s="1"/>
  <c r="A65" i="46"/>
  <c r="A63" i="27" s="1"/>
  <c r="EF64" i="46"/>
  <c r="EE64" i="46"/>
  <c r="BP64" i="46" s="1"/>
  <c r="ED64" i="46"/>
  <c r="BO64" i="44" s="1"/>
  <c r="EC64" i="46"/>
  <c r="BN64" i="46" s="1"/>
  <c r="EB64" i="46"/>
  <c r="EA64" i="46"/>
  <c r="BL64" i="46" s="1"/>
  <c r="DZ64" i="46"/>
  <c r="BK64" i="46" s="1"/>
  <c r="DY64" i="46"/>
  <c r="BJ64" i="46" s="1"/>
  <c r="DX64" i="46"/>
  <c r="DW64" i="46"/>
  <c r="DV64" i="46"/>
  <c r="DU64" i="46"/>
  <c r="BF64" i="46" s="1"/>
  <c r="DT64" i="46"/>
  <c r="DS64" i="46"/>
  <c r="BD64" i="46" s="1"/>
  <c r="DR64" i="46"/>
  <c r="DQ64" i="46"/>
  <c r="BB64" i="46" s="1"/>
  <c r="DP64" i="46"/>
  <c r="DO64" i="46"/>
  <c r="DN64" i="46"/>
  <c r="DM64" i="46"/>
  <c r="DL64" i="46"/>
  <c r="DK64" i="46"/>
  <c r="AV64" i="46" s="1"/>
  <c r="DJ64" i="46"/>
  <c r="AU64" i="46" s="1"/>
  <c r="DI64" i="46"/>
  <c r="AT64" i="46" s="1"/>
  <c r="DH64" i="46"/>
  <c r="AS64" i="46" s="1"/>
  <c r="DG64" i="46"/>
  <c r="AR64" i="46" s="1"/>
  <c r="DF64" i="46"/>
  <c r="DE64" i="46"/>
  <c r="DD64" i="46"/>
  <c r="DC64" i="46"/>
  <c r="DB64" i="46"/>
  <c r="DA64" i="46"/>
  <c r="AL64" i="46" s="1"/>
  <c r="CZ64" i="46"/>
  <c r="CY64" i="46"/>
  <c r="CX64" i="46"/>
  <c r="CW64" i="46"/>
  <c r="AH64" i="46" s="1"/>
  <c r="CV64" i="46"/>
  <c r="CU64" i="46"/>
  <c r="AF64" i="46" s="1"/>
  <c r="CT64" i="46"/>
  <c r="AE64" i="46" s="1"/>
  <c r="CS64" i="46"/>
  <c r="CR64" i="46"/>
  <c r="CQ64" i="46"/>
  <c r="CP64" i="46"/>
  <c r="CO64" i="46"/>
  <c r="Z64" i="46" s="1"/>
  <c r="CN64" i="46"/>
  <c r="CM64" i="46"/>
  <c r="CL64" i="46"/>
  <c r="CK64" i="46"/>
  <c r="V64" i="46" s="1"/>
  <c r="CJ64" i="46"/>
  <c r="CI64" i="46"/>
  <c r="T64" i="46" s="1"/>
  <c r="CH64" i="46"/>
  <c r="CG64" i="46"/>
  <c r="R64" i="46" s="1"/>
  <c r="CF64" i="46"/>
  <c r="CE64" i="46"/>
  <c r="CD64" i="46"/>
  <c r="O64" i="46" s="1"/>
  <c r="CC64" i="46"/>
  <c r="N64" i="46" s="1"/>
  <c r="CB64" i="46"/>
  <c r="CA64" i="46"/>
  <c r="BZ64" i="46"/>
  <c r="BY64" i="46"/>
  <c r="BX64" i="46"/>
  <c r="BW64" i="46"/>
  <c r="H64" i="46" s="1"/>
  <c r="BV64" i="46"/>
  <c r="G64" i="46" s="1"/>
  <c r="BU64" i="46"/>
  <c r="F64" i="46" s="1"/>
  <c r="BT64" i="46"/>
  <c r="BS64" i="46"/>
  <c r="BO64" i="46"/>
  <c r="B64" i="46"/>
  <c r="B64" i="44" s="1"/>
  <c r="A64" i="46"/>
  <c r="A62" i="27" s="1"/>
  <c r="EF63" i="46"/>
  <c r="BQ63" i="46" s="1"/>
  <c r="EE63" i="46"/>
  <c r="BP63" i="46" s="1"/>
  <c r="ED63" i="46"/>
  <c r="BO63" i="46" s="1"/>
  <c r="EC63" i="46"/>
  <c r="BN63" i="46" s="1"/>
  <c r="EB63" i="46"/>
  <c r="BM63" i="46" s="1"/>
  <c r="EA63" i="46"/>
  <c r="DZ63" i="46"/>
  <c r="DY63" i="46"/>
  <c r="DX63" i="46"/>
  <c r="DW63" i="46"/>
  <c r="BH63" i="46" s="1"/>
  <c r="DV63" i="46"/>
  <c r="BG63" i="46" s="1"/>
  <c r="DU63" i="46"/>
  <c r="BF63" i="46" s="1"/>
  <c r="DT63" i="46"/>
  <c r="DS63" i="46"/>
  <c r="DR63" i="46"/>
  <c r="DQ63" i="46"/>
  <c r="DP63" i="46"/>
  <c r="DO63" i="46"/>
  <c r="AZ63" i="46" s="1"/>
  <c r="DN63" i="46"/>
  <c r="AY63" i="46" s="1"/>
  <c r="DM63" i="46"/>
  <c r="DL63" i="46"/>
  <c r="AW63" i="46" s="1"/>
  <c r="DK63" i="46"/>
  <c r="DJ63" i="46"/>
  <c r="DI63" i="46"/>
  <c r="DH63" i="46"/>
  <c r="DG63" i="46"/>
  <c r="AR63" i="46" s="1"/>
  <c r="DF63" i="46"/>
  <c r="DE63" i="46"/>
  <c r="DD63" i="46"/>
  <c r="DC63" i="46"/>
  <c r="AN63" i="46" s="1"/>
  <c r="DB63" i="46"/>
  <c r="AM63" i="46" s="1"/>
  <c r="DA63" i="46"/>
  <c r="CZ63" i="46"/>
  <c r="AK63" i="46" s="1"/>
  <c r="CY63" i="46"/>
  <c r="AJ63" i="46" s="1"/>
  <c r="CX63" i="46"/>
  <c r="AI63" i="46" s="1"/>
  <c r="CW63" i="46"/>
  <c r="CV63" i="46"/>
  <c r="CU63" i="46"/>
  <c r="CT63" i="46"/>
  <c r="CS63" i="46"/>
  <c r="CR63" i="46"/>
  <c r="AC63" i="46" s="1"/>
  <c r="CQ63" i="46"/>
  <c r="CP63" i="46"/>
  <c r="AA63" i="46" s="1"/>
  <c r="CO63" i="46"/>
  <c r="CN63" i="46"/>
  <c r="CM63" i="46"/>
  <c r="CL63" i="46"/>
  <c r="CK63" i="46"/>
  <c r="CJ63" i="46"/>
  <c r="CI63" i="46"/>
  <c r="CH63" i="46"/>
  <c r="S63" i="46" s="1"/>
  <c r="CG63" i="46"/>
  <c r="CF63" i="46"/>
  <c r="CE63" i="46"/>
  <c r="CD63" i="46"/>
  <c r="O63" i="46" s="1"/>
  <c r="CC63" i="46"/>
  <c r="CB63" i="46"/>
  <c r="CA63" i="46"/>
  <c r="BZ63" i="46"/>
  <c r="K63" i="46" s="1"/>
  <c r="BY63" i="46"/>
  <c r="BX63" i="46"/>
  <c r="BW63" i="46"/>
  <c r="BV63" i="46"/>
  <c r="G63" i="46" s="1"/>
  <c r="BU63" i="46"/>
  <c r="BT63" i="46"/>
  <c r="BS63" i="46"/>
  <c r="B63" i="46"/>
  <c r="B63" i="44" s="1"/>
  <c r="A63" i="46"/>
  <c r="A61" i="27" s="1"/>
  <c r="EF62" i="46"/>
  <c r="EE62" i="46"/>
  <c r="ED62" i="46"/>
  <c r="BO62" i="46" s="1"/>
  <c r="EC62" i="46"/>
  <c r="EB62" i="46"/>
  <c r="BM62" i="46" s="1"/>
  <c r="EA62" i="46"/>
  <c r="BL62" i="46" s="1"/>
  <c r="DZ62" i="46"/>
  <c r="BK62" i="46" s="1"/>
  <c r="DY62" i="46"/>
  <c r="DX62" i="46"/>
  <c r="DW62" i="46"/>
  <c r="DV62" i="46"/>
  <c r="BG62" i="46" s="1"/>
  <c r="DU62" i="46"/>
  <c r="DT62" i="46"/>
  <c r="DS62" i="46"/>
  <c r="BD62" i="46" s="1"/>
  <c r="DR62" i="46"/>
  <c r="DQ62" i="46"/>
  <c r="DP62" i="46"/>
  <c r="DO62" i="46"/>
  <c r="DN62" i="46"/>
  <c r="AY62" i="46" s="1"/>
  <c r="DM62" i="46"/>
  <c r="DL62" i="46"/>
  <c r="DK62" i="46"/>
  <c r="AV62" i="46" s="1"/>
  <c r="DJ62" i="46"/>
  <c r="AU62" i="46" s="1"/>
  <c r="DI62" i="46"/>
  <c r="AT62" i="46" s="1"/>
  <c r="DH62" i="46"/>
  <c r="AS62" i="46" s="1"/>
  <c r="DG62" i="46"/>
  <c r="AR62" i="46" s="1"/>
  <c r="DF62" i="46"/>
  <c r="DE62" i="46"/>
  <c r="DD62" i="46"/>
  <c r="AO62" i="46" s="1"/>
  <c r="DC62" i="46"/>
  <c r="AN62" i="46" s="1"/>
  <c r="DB62" i="46"/>
  <c r="AM62" i="46" s="1"/>
  <c r="DA62" i="46"/>
  <c r="CZ62" i="46"/>
  <c r="CY62" i="46"/>
  <c r="CX62" i="46"/>
  <c r="AI62" i="46" s="1"/>
  <c r="CW62" i="46"/>
  <c r="CV62" i="46"/>
  <c r="AG62" i="46" s="1"/>
  <c r="CU62" i="46"/>
  <c r="CT62" i="46"/>
  <c r="AE62" i="46" s="1"/>
  <c r="CS62" i="46"/>
  <c r="CR62" i="46"/>
  <c r="CQ62" i="46"/>
  <c r="AB62" i="46" s="1"/>
  <c r="CP62" i="46"/>
  <c r="AA62" i="46" s="1"/>
  <c r="CO62" i="46"/>
  <c r="CN62" i="46"/>
  <c r="Y62" i="46" s="1"/>
  <c r="CM62" i="46"/>
  <c r="CL62" i="46"/>
  <c r="W62" i="46" s="1"/>
  <c r="CK62" i="46"/>
  <c r="V62" i="46" s="1"/>
  <c r="CJ62" i="46"/>
  <c r="U62" i="46" s="1"/>
  <c r="CI62" i="46"/>
  <c r="CH62" i="46"/>
  <c r="S62" i="46" s="1"/>
  <c r="CG62" i="46"/>
  <c r="CF62" i="46"/>
  <c r="Q62" i="46" s="1"/>
  <c r="CE62" i="46"/>
  <c r="CD62" i="46"/>
  <c r="O62" i="46" s="1"/>
  <c r="CC62" i="46"/>
  <c r="CB62" i="46"/>
  <c r="CA62" i="46"/>
  <c r="L62" i="46" s="1"/>
  <c r="BZ62" i="46"/>
  <c r="K62" i="46" s="1"/>
  <c r="BY62" i="46"/>
  <c r="BX62" i="46"/>
  <c r="BW62" i="46"/>
  <c r="BV62" i="46"/>
  <c r="G62" i="46" s="1"/>
  <c r="BU62" i="46"/>
  <c r="BT62" i="46"/>
  <c r="E62" i="46" s="1"/>
  <c r="BS62" i="46"/>
  <c r="D62" i="46" s="1"/>
  <c r="B62" i="46"/>
  <c r="B62" i="44" s="1"/>
  <c r="A62" i="46"/>
  <c r="A60" i="27" s="1"/>
  <c r="EF61" i="46"/>
  <c r="EE61" i="46"/>
  <c r="BP61" i="46" s="1"/>
  <c r="ED61" i="46"/>
  <c r="BO61" i="46" s="1"/>
  <c r="EC61" i="46"/>
  <c r="BN61" i="46" s="1"/>
  <c r="EB61" i="46"/>
  <c r="EA61" i="46"/>
  <c r="DZ61" i="46"/>
  <c r="BK61" i="46" s="1"/>
  <c r="DY61" i="46"/>
  <c r="BJ61" i="46" s="1"/>
  <c r="DX61" i="46"/>
  <c r="BI61" i="46" s="1"/>
  <c r="DW61" i="46"/>
  <c r="DV61" i="46"/>
  <c r="BG61" i="46" s="1"/>
  <c r="DU61" i="46"/>
  <c r="BF61" i="46" s="1"/>
  <c r="DT61" i="46"/>
  <c r="DS61" i="46"/>
  <c r="DR61" i="46"/>
  <c r="BC61" i="46" s="1"/>
  <c r="DQ61" i="46"/>
  <c r="BB61" i="46" s="1"/>
  <c r="DP61" i="46"/>
  <c r="DO61" i="46"/>
  <c r="DN61" i="46"/>
  <c r="AY61" i="46" s="1"/>
  <c r="DM61" i="46"/>
  <c r="DL61" i="46"/>
  <c r="DK61" i="46"/>
  <c r="DJ61" i="46"/>
  <c r="AU61" i="46" s="1"/>
  <c r="DI61" i="46"/>
  <c r="AT61" i="46" s="1"/>
  <c r="DH61" i="46"/>
  <c r="AS61" i="46" s="1"/>
  <c r="DG61" i="46"/>
  <c r="AR61" i="46" s="1"/>
  <c r="DF61" i="46"/>
  <c r="AQ61" i="46" s="1"/>
  <c r="DE61" i="46"/>
  <c r="DD61" i="46"/>
  <c r="DC61" i="46"/>
  <c r="DB61" i="46"/>
  <c r="DA61" i="46"/>
  <c r="AL61" i="46" s="1"/>
  <c r="CZ61" i="46"/>
  <c r="CY61" i="46"/>
  <c r="CX61" i="46"/>
  <c r="AI61" i="46" s="1"/>
  <c r="CW61" i="46"/>
  <c r="CV61" i="46"/>
  <c r="AG61" i="46" s="1"/>
  <c r="CU61" i="46"/>
  <c r="CT61" i="46"/>
  <c r="AE61" i="46" s="1"/>
  <c r="CS61" i="46"/>
  <c r="AD61" i="46" s="1"/>
  <c r="CR61" i="46"/>
  <c r="CQ61" i="46"/>
  <c r="CP61" i="46"/>
  <c r="CO61" i="46"/>
  <c r="CN61" i="46"/>
  <c r="CM61" i="46"/>
  <c r="CL61" i="46"/>
  <c r="W61" i="46" s="1"/>
  <c r="CK61" i="46"/>
  <c r="V61" i="46" s="1"/>
  <c r="CJ61" i="46"/>
  <c r="CI61" i="46"/>
  <c r="T61" i="46" s="1"/>
  <c r="CH61" i="46"/>
  <c r="S61" i="46" s="1"/>
  <c r="CG61" i="46"/>
  <c r="R61" i="46" s="1"/>
  <c r="CF61" i="46"/>
  <c r="CE61" i="46"/>
  <c r="CD61" i="46"/>
  <c r="O61" i="46" s="1"/>
  <c r="CC61" i="46"/>
  <c r="N61" i="46" s="1"/>
  <c r="CB61" i="46"/>
  <c r="M61" i="46" s="1"/>
  <c r="CA61" i="46"/>
  <c r="BZ61" i="46"/>
  <c r="K61" i="46" s="1"/>
  <c r="BY61" i="46"/>
  <c r="J61" i="46" s="1"/>
  <c r="BX61" i="46"/>
  <c r="BW61" i="46"/>
  <c r="BV61" i="46"/>
  <c r="BU61" i="46"/>
  <c r="F61" i="46" s="1"/>
  <c r="BT61" i="46"/>
  <c r="E61" i="46" s="1"/>
  <c r="BS61" i="46"/>
  <c r="B61" i="46"/>
  <c r="B61" i="44" s="1"/>
  <c r="A61" i="46"/>
  <c r="EF60" i="46"/>
  <c r="BQ60" i="46" s="1"/>
  <c r="EE60" i="46"/>
  <c r="BP60" i="46" s="1"/>
  <c r="ED60" i="46"/>
  <c r="BO60" i="46" s="1"/>
  <c r="EC60" i="46"/>
  <c r="BN60" i="46" s="1"/>
  <c r="EB60" i="46"/>
  <c r="EA60" i="46"/>
  <c r="BL60" i="46" s="1"/>
  <c r="DZ60" i="46"/>
  <c r="DY60" i="46"/>
  <c r="DX60" i="46"/>
  <c r="BI60" i="46" s="1"/>
  <c r="DW60" i="46"/>
  <c r="BH60" i="46" s="1"/>
  <c r="DV60" i="46"/>
  <c r="BG60" i="46" s="1"/>
  <c r="DU60" i="46"/>
  <c r="BF60" i="46" s="1"/>
  <c r="DT60" i="46"/>
  <c r="BE60" i="46" s="1"/>
  <c r="DS60" i="46"/>
  <c r="BD60" i="46" s="1"/>
  <c r="DR60" i="46"/>
  <c r="BC60" i="46" s="1"/>
  <c r="DQ60" i="46"/>
  <c r="DP60" i="46"/>
  <c r="DO60" i="46"/>
  <c r="AZ60" i="46" s="1"/>
  <c r="DN60" i="46"/>
  <c r="AY60" i="46" s="1"/>
  <c r="DM60" i="46"/>
  <c r="AX60" i="46" s="1"/>
  <c r="DL60" i="46"/>
  <c r="AW60" i="46" s="1"/>
  <c r="DK60" i="46"/>
  <c r="DJ60" i="46"/>
  <c r="AU60" i="46" s="1"/>
  <c r="DI60" i="46"/>
  <c r="DH60" i="46"/>
  <c r="DG60" i="46"/>
  <c r="AR60" i="46" s="1"/>
  <c r="DF60" i="46"/>
  <c r="AQ60" i="46" s="1"/>
  <c r="DE60" i="46"/>
  <c r="AP60" i="46" s="1"/>
  <c r="DD60" i="46"/>
  <c r="AO60" i="46" s="1"/>
  <c r="DC60" i="46"/>
  <c r="AN60" i="46" s="1"/>
  <c r="DB60" i="46"/>
  <c r="AM60" i="46" s="1"/>
  <c r="DA60" i="46"/>
  <c r="CZ60" i="46"/>
  <c r="CY60" i="46"/>
  <c r="AJ60" i="46" s="1"/>
  <c r="CX60" i="46"/>
  <c r="AI60" i="46" s="1"/>
  <c r="CW60" i="46"/>
  <c r="AH60" i="46" s="1"/>
  <c r="CV60" i="46"/>
  <c r="AG60" i="46" s="1"/>
  <c r="CU60" i="46"/>
  <c r="AF60" i="46" s="1"/>
  <c r="CT60" i="46"/>
  <c r="AE60" i="46" s="1"/>
  <c r="CS60" i="46"/>
  <c r="CR60" i="46"/>
  <c r="CQ60" i="46"/>
  <c r="AB60" i="46" s="1"/>
  <c r="CP60" i="46"/>
  <c r="CO60" i="46"/>
  <c r="Z60" i="46" s="1"/>
  <c r="CN60" i="46"/>
  <c r="Y60" i="46" s="1"/>
  <c r="CM60" i="46"/>
  <c r="CL60" i="46"/>
  <c r="CK60" i="46"/>
  <c r="V60" i="46" s="1"/>
  <c r="CJ60" i="46"/>
  <c r="U60" i="46" s="1"/>
  <c r="CI60" i="46"/>
  <c r="CH60" i="46"/>
  <c r="S60" i="46" s="1"/>
  <c r="CG60" i="46"/>
  <c r="R60" i="46" s="1"/>
  <c r="CF60" i="46"/>
  <c r="Q60" i="46" s="1"/>
  <c r="CE60" i="46"/>
  <c r="P60" i="46" s="1"/>
  <c r="CD60" i="46"/>
  <c r="O60" i="46" s="1"/>
  <c r="CC60" i="46"/>
  <c r="N60" i="46" s="1"/>
  <c r="CB60" i="46"/>
  <c r="CA60" i="46"/>
  <c r="BZ60" i="46"/>
  <c r="BY60" i="46"/>
  <c r="J60" i="46" s="1"/>
  <c r="BX60" i="46"/>
  <c r="I60" i="46" s="1"/>
  <c r="BW60" i="46"/>
  <c r="BV60" i="46"/>
  <c r="G60" i="46" s="1"/>
  <c r="BU60" i="46"/>
  <c r="F60" i="46" s="1"/>
  <c r="BT60" i="46"/>
  <c r="BS60" i="46"/>
  <c r="B60" i="46"/>
  <c r="B60" i="44" s="1"/>
  <c r="A60" i="46"/>
  <c r="A58" i="27" s="1"/>
  <c r="EF59" i="46"/>
  <c r="EE59" i="46"/>
  <c r="BP59" i="46" s="1"/>
  <c r="ED59" i="46"/>
  <c r="EC59" i="46"/>
  <c r="EB59" i="46"/>
  <c r="BM59" i="46" s="1"/>
  <c r="EA59" i="46"/>
  <c r="DZ59" i="46"/>
  <c r="BK59" i="46" s="1"/>
  <c r="DY59" i="46"/>
  <c r="DX59" i="46"/>
  <c r="DW59" i="46"/>
  <c r="DV59" i="46"/>
  <c r="BG59" i="46" s="1"/>
  <c r="DU59" i="46"/>
  <c r="DT59" i="46"/>
  <c r="DS59" i="46"/>
  <c r="DR59" i="46"/>
  <c r="BC59" i="46" s="1"/>
  <c r="DQ59" i="46"/>
  <c r="DP59" i="46"/>
  <c r="DO59" i="46"/>
  <c r="DN59" i="46"/>
  <c r="AY59" i="46" s="1"/>
  <c r="DM59" i="46"/>
  <c r="DL59" i="46"/>
  <c r="DK59" i="46"/>
  <c r="DJ59" i="46"/>
  <c r="AU59" i="46" s="1"/>
  <c r="DI59" i="46"/>
  <c r="DH59" i="46"/>
  <c r="AS59" i="46" s="1"/>
  <c r="DG59" i="46"/>
  <c r="DF59" i="46"/>
  <c r="AQ59" i="46" s="1"/>
  <c r="DE59" i="46"/>
  <c r="DD59" i="46"/>
  <c r="AO59" i="46" s="1"/>
  <c r="DC59" i="46"/>
  <c r="DB59" i="46"/>
  <c r="AM59" i="46" s="1"/>
  <c r="DA59" i="46"/>
  <c r="CZ59" i="46"/>
  <c r="CY59" i="46"/>
  <c r="AJ59" i="46" s="1"/>
  <c r="CX59" i="46"/>
  <c r="CW59" i="46"/>
  <c r="CV59" i="46"/>
  <c r="CU59" i="46"/>
  <c r="CT59" i="46"/>
  <c r="CS59" i="46"/>
  <c r="AD59" i="46" s="1"/>
  <c r="CR59" i="46"/>
  <c r="AC59" i="46" s="1"/>
  <c r="CQ59" i="46"/>
  <c r="CP59" i="46"/>
  <c r="AA59" i="46" s="1"/>
  <c r="CO59" i="46"/>
  <c r="CN59" i="46"/>
  <c r="CM59" i="46"/>
  <c r="CL59" i="46"/>
  <c r="CK59" i="46"/>
  <c r="V59" i="46" s="1"/>
  <c r="CJ59" i="46"/>
  <c r="CI59" i="46"/>
  <c r="CH59" i="46"/>
  <c r="CG59" i="46"/>
  <c r="CF59" i="46"/>
  <c r="CE59" i="46"/>
  <c r="CD59" i="46"/>
  <c r="O59" i="46" s="1"/>
  <c r="CC59" i="46"/>
  <c r="N59" i="46" s="1"/>
  <c r="CB59" i="46"/>
  <c r="M59" i="46" s="1"/>
  <c r="CA59" i="46"/>
  <c r="BZ59" i="46"/>
  <c r="K59" i="46" s="1"/>
  <c r="BY59" i="46"/>
  <c r="BX59" i="46"/>
  <c r="I59" i="46" s="1"/>
  <c r="BW59" i="46"/>
  <c r="BV59" i="46"/>
  <c r="BU59" i="46"/>
  <c r="F59" i="46" s="1"/>
  <c r="BT59" i="46"/>
  <c r="E59" i="46" s="1"/>
  <c r="BS59" i="46"/>
  <c r="D59" i="46" s="1"/>
  <c r="B59" i="46"/>
  <c r="B59" i="44" s="1"/>
  <c r="A59" i="46"/>
  <c r="A59" i="44" s="1"/>
  <c r="EF58" i="46"/>
  <c r="EE58" i="46"/>
  <c r="ED58" i="46"/>
  <c r="BO58" i="46" s="1"/>
  <c r="EC58" i="46"/>
  <c r="BN58" i="46" s="1"/>
  <c r="EB58" i="46"/>
  <c r="BM58" i="46" s="1"/>
  <c r="EA58" i="46"/>
  <c r="BL58" i="46" s="1"/>
  <c r="DZ58" i="46"/>
  <c r="BK58" i="46" s="1"/>
  <c r="DY58" i="46"/>
  <c r="DX58" i="46"/>
  <c r="DW58" i="46"/>
  <c r="DV58" i="46"/>
  <c r="BG58" i="46" s="1"/>
  <c r="DU58" i="46"/>
  <c r="BF58" i="46" s="1"/>
  <c r="DT58" i="46"/>
  <c r="DS58" i="46"/>
  <c r="BD58" i="46" s="1"/>
  <c r="DR58" i="46"/>
  <c r="DQ58" i="46"/>
  <c r="BB58" i="46" s="1"/>
  <c r="DP58" i="46"/>
  <c r="DO58" i="46"/>
  <c r="DN58" i="46"/>
  <c r="DM58" i="46"/>
  <c r="AX58" i="46" s="1"/>
  <c r="DL58" i="46"/>
  <c r="AW58" i="46" s="1"/>
  <c r="DK58" i="46"/>
  <c r="DJ58" i="46"/>
  <c r="AU58" i="46" s="1"/>
  <c r="DI58" i="46"/>
  <c r="DH58" i="46"/>
  <c r="DG58" i="46"/>
  <c r="DF58" i="46"/>
  <c r="AQ58" i="46" s="1"/>
  <c r="DE58" i="46"/>
  <c r="DD58" i="46"/>
  <c r="DC58" i="46"/>
  <c r="DB58" i="46"/>
  <c r="AM58" i="46" s="1"/>
  <c r="DA58" i="46"/>
  <c r="AL58" i="46" s="1"/>
  <c r="CZ58" i="46"/>
  <c r="CY58" i="46"/>
  <c r="CX58" i="46"/>
  <c r="AI58" i="46" s="1"/>
  <c r="CW58" i="46"/>
  <c r="AH58" i="46" s="1"/>
  <c r="CV58" i="46"/>
  <c r="AG58" i="46" s="1"/>
  <c r="CU58" i="46"/>
  <c r="AF58" i="46" s="1"/>
  <c r="CT58" i="46"/>
  <c r="CS58" i="46"/>
  <c r="AD58" i="46" s="1"/>
  <c r="CR58" i="46"/>
  <c r="CQ58" i="46"/>
  <c r="CP58" i="46"/>
  <c r="CO58" i="46"/>
  <c r="Z58" i="46" s="1"/>
  <c r="CN58" i="46"/>
  <c r="Y58" i="46" s="1"/>
  <c r="CM58" i="46"/>
  <c r="CL58" i="46"/>
  <c r="CK58" i="46"/>
  <c r="CJ58" i="46"/>
  <c r="CI58" i="46"/>
  <c r="CH58" i="46"/>
  <c r="CG58" i="46"/>
  <c r="R58" i="46" s="1"/>
  <c r="CF58" i="46"/>
  <c r="Q58" i="46" s="1"/>
  <c r="CE58" i="46"/>
  <c r="CD58" i="46"/>
  <c r="O58" i="46" s="1"/>
  <c r="CC58" i="46"/>
  <c r="N58" i="46" s="1"/>
  <c r="CB58" i="46"/>
  <c r="CA58" i="46"/>
  <c r="BZ58" i="46"/>
  <c r="K58" i="46" s="1"/>
  <c r="BY58" i="46"/>
  <c r="J58" i="46" s="1"/>
  <c r="BX58" i="46"/>
  <c r="I58" i="46" s="1"/>
  <c r="BW58" i="46"/>
  <c r="H58" i="46" s="1"/>
  <c r="BV58" i="46"/>
  <c r="G58" i="46" s="1"/>
  <c r="BU58" i="46"/>
  <c r="F58" i="46" s="1"/>
  <c r="BT58" i="46"/>
  <c r="BS58" i="46"/>
  <c r="B58" i="46"/>
  <c r="B58" i="44" s="1"/>
  <c r="A58" i="46"/>
  <c r="A56" i="27" s="1"/>
  <c r="EF57" i="46"/>
  <c r="BQ57" i="46" s="1"/>
  <c r="EE57" i="46"/>
  <c r="BP57" i="46" s="1"/>
  <c r="ED57" i="46"/>
  <c r="BO57" i="44" s="1"/>
  <c r="EC57" i="46"/>
  <c r="BN57" i="44" s="1"/>
  <c r="EB57" i="46"/>
  <c r="BM57" i="44" s="1"/>
  <c r="EA57" i="46"/>
  <c r="DZ57" i="46"/>
  <c r="BK57" i="46" s="1"/>
  <c r="DY57" i="46"/>
  <c r="DX57" i="46"/>
  <c r="DW57" i="46"/>
  <c r="BH57" i="46" s="1"/>
  <c r="DV57" i="46"/>
  <c r="DU57" i="46"/>
  <c r="BF57" i="46" s="1"/>
  <c r="DT57" i="46"/>
  <c r="DS57" i="46"/>
  <c r="DR57" i="46"/>
  <c r="BC57" i="46" s="1"/>
  <c r="DQ57" i="46"/>
  <c r="DP57" i="46"/>
  <c r="DO57" i="46"/>
  <c r="AZ57" i="46" s="1"/>
  <c r="DN57" i="46"/>
  <c r="AY57" i="46" s="1"/>
  <c r="DM57" i="46"/>
  <c r="DL57" i="46"/>
  <c r="DK57" i="46"/>
  <c r="DJ57" i="46"/>
  <c r="DI57" i="46"/>
  <c r="DH57" i="46"/>
  <c r="DG57" i="46"/>
  <c r="DF57" i="46"/>
  <c r="AQ57" i="46" s="1"/>
  <c r="DE57" i="46"/>
  <c r="DD57" i="46"/>
  <c r="DC57" i="46"/>
  <c r="AN57" i="46" s="1"/>
  <c r="DB57" i="46"/>
  <c r="DA57" i="46"/>
  <c r="CZ57" i="46"/>
  <c r="AK57" i="46" s="1"/>
  <c r="CY57" i="46"/>
  <c r="AJ57" i="46" s="1"/>
  <c r="CX57" i="46"/>
  <c r="CW57" i="46"/>
  <c r="AH57" i="46" s="1"/>
  <c r="CV57" i="46"/>
  <c r="CU57" i="46"/>
  <c r="CT57" i="46"/>
  <c r="AE57" i="46" s="1"/>
  <c r="CS57" i="46"/>
  <c r="CR57" i="46"/>
  <c r="CQ57" i="46"/>
  <c r="CP57" i="46"/>
  <c r="AA57" i="46" s="1"/>
  <c r="CO57" i="46"/>
  <c r="CN57" i="46"/>
  <c r="Y57" i="46" s="1"/>
  <c r="CM57" i="46"/>
  <c r="X57" i="46" s="1"/>
  <c r="CL57" i="46"/>
  <c r="W57" i="46" s="1"/>
  <c r="CK57" i="46"/>
  <c r="CJ57" i="46"/>
  <c r="U57" i="46" s="1"/>
  <c r="CI57" i="46"/>
  <c r="CH57" i="46"/>
  <c r="CG57" i="46"/>
  <c r="R57" i="46" s="1"/>
  <c r="CF57" i="46"/>
  <c r="CE57" i="46"/>
  <c r="CD57" i="46"/>
  <c r="O57" i="46" s="1"/>
  <c r="CC57" i="46"/>
  <c r="CB57" i="46"/>
  <c r="CA57" i="46"/>
  <c r="L57" i="46" s="1"/>
  <c r="BZ57" i="46"/>
  <c r="BY57" i="46"/>
  <c r="J57" i="46" s="1"/>
  <c r="BX57" i="46"/>
  <c r="BW57" i="46"/>
  <c r="BV57" i="46"/>
  <c r="G57" i="46" s="1"/>
  <c r="BU57" i="46"/>
  <c r="BT57" i="46"/>
  <c r="E57" i="46" s="1"/>
  <c r="BS57" i="46"/>
  <c r="D57" i="46" s="1"/>
  <c r="BO57" i="46"/>
  <c r="BN57" i="46"/>
  <c r="B57" i="46"/>
  <c r="B57" i="44" s="1"/>
  <c r="A57" i="46"/>
  <c r="A55" i="27" s="1"/>
  <c r="EF56" i="46"/>
  <c r="EE56" i="46"/>
  <c r="ED56" i="46"/>
  <c r="EC56" i="46"/>
  <c r="EB56" i="46"/>
  <c r="BM56" i="46" s="1"/>
  <c r="EA56" i="46"/>
  <c r="DZ56" i="46"/>
  <c r="DY56" i="46"/>
  <c r="BJ56" i="46" s="1"/>
  <c r="DX56" i="46"/>
  <c r="DW56" i="46"/>
  <c r="DV56" i="46"/>
  <c r="DU56" i="46"/>
  <c r="BF56" i="46" s="1"/>
  <c r="DT56" i="46"/>
  <c r="BE56" i="46" s="1"/>
  <c r="DS56" i="46"/>
  <c r="DR56" i="46"/>
  <c r="BC56" i="46" s="1"/>
  <c r="DQ56" i="46"/>
  <c r="BB56" i="46" s="1"/>
  <c r="DP56" i="46"/>
  <c r="DO56" i="46"/>
  <c r="DN56" i="46"/>
  <c r="AY56" i="46" s="1"/>
  <c r="DM56" i="46"/>
  <c r="AX56" i="46" s="1"/>
  <c r="DL56" i="46"/>
  <c r="AW56" i="46" s="1"/>
  <c r="DK56" i="46"/>
  <c r="DJ56" i="46"/>
  <c r="DI56" i="46"/>
  <c r="AT56" i="46" s="1"/>
  <c r="DH56" i="46"/>
  <c r="DG56" i="46"/>
  <c r="AR56" i="46" s="1"/>
  <c r="DF56" i="46"/>
  <c r="DE56" i="46"/>
  <c r="DD56" i="46"/>
  <c r="DC56" i="46"/>
  <c r="DB56" i="46"/>
  <c r="DA56" i="46"/>
  <c r="AL56" i="46" s="1"/>
  <c r="CZ56" i="46"/>
  <c r="CY56" i="46"/>
  <c r="CX56" i="46"/>
  <c r="CW56" i="46"/>
  <c r="AH56" i="46" s="1"/>
  <c r="CV56" i="46"/>
  <c r="CU56" i="46"/>
  <c r="CT56" i="46"/>
  <c r="CS56" i="46"/>
  <c r="AD56" i="46" s="1"/>
  <c r="CR56" i="46"/>
  <c r="CQ56" i="46"/>
  <c r="AB56" i="46" s="1"/>
  <c r="CP56" i="46"/>
  <c r="AA56" i="46" s="1"/>
  <c r="CO56" i="46"/>
  <c r="Z56" i="46" s="1"/>
  <c r="CN56" i="46"/>
  <c r="Y56" i="46" s="1"/>
  <c r="CM56" i="46"/>
  <c r="X56" i="46" s="1"/>
  <c r="CL56" i="46"/>
  <c r="CK56" i="46"/>
  <c r="V56" i="46" s="1"/>
  <c r="CJ56" i="46"/>
  <c r="CI56" i="46"/>
  <c r="CH56" i="46"/>
  <c r="S56" i="46" s="1"/>
  <c r="CG56" i="46"/>
  <c r="R56" i="46" s="1"/>
  <c r="CF56" i="46"/>
  <c r="CE56" i="46"/>
  <c r="CD56" i="46"/>
  <c r="CC56" i="46"/>
  <c r="N56" i="46" s="1"/>
  <c r="CB56" i="46"/>
  <c r="CA56" i="46"/>
  <c r="L56" i="46" s="1"/>
  <c r="BZ56" i="46"/>
  <c r="K56" i="46" s="1"/>
  <c r="BY56" i="46"/>
  <c r="J56" i="46" s="1"/>
  <c r="BX56" i="46"/>
  <c r="BW56" i="46"/>
  <c r="H56" i="46" s="1"/>
  <c r="BV56" i="46"/>
  <c r="G56" i="46" s="1"/>
  <c r="BU56" i="46"/>
  <c r="F56" i="46" s="1"/>
  <c r="BT56" i="46"/>
  <c r="BS56" i="46"/>
  <c r="B56" i="46"/>
  <c r="B56" i="44" s="1"/>
  <c r="A56" i="46"/>
  <c r="A54" i="27" s="1"/>
  <c r="EF55" i="46"/>
  <c r="EE55" i="46"/>
  <c r="ED55" i="46"/>
  <c r="EC55" i="46"/>
  <c r="BN55" i="46" s="1"/>
  <c r="EB55" i="46"/>
  <c r="EA55" i="46"/>
  <c r="BL55" i="46" s="1"/>
  <c r="DZ55" i="46"/>
  <c r="DY55" i="46"/>
  <c r="DX55" i="46"/>
  <c r="DW55" i="46"/>
  <c r="BH55" i="46" s="1"/>
  <c r="DV55" i="46"/>
  <c r="DU55" i="46"/>
  <c r="DT55" i="46"/>
  <c r="DS55" i="46"/>
  <c r="DR55" i="46"/>
  <c r="DQ55" i="46"/>
  <c r="BB55" i="46" s="1"/>
  <c r="DP55" i="46"/>
  <c r="BA55" i="46" s="1"/>
  <c r="DO55" i="46"/>
  <c r="DN55" i="46"/>
  <c r="DM55" i="46"/>
  <c r="AX55" i="46" s="1"/>
  <c r="DL55" i="46"/>
  <c r="DK55" i="46"/>
  <c r="DJ55" i="46"/>
  <c r="DI55" i="46"/>
  <c r="AT55" i="46" s="1"/>
  <c r="DH55" i="46"/>
  <c r="DG55" i="46"/>
  <c r="AR55" i="46" s="1"/>
  <c r="DF55" i="46"/>
  <c r="DE55" i="46"/>
  <c r="AP55" i="46" s="1"/>
  <c r="DD55" i="46"/>
  <c r="DC55" i="46"/>
  <c r="AN55" i="46" s="1"/>
  <c r="DB55" i="46"/>
  <c r="DA55" i="46"/>
  <c r="AL55" i="46" s="1"/>
  <c r="CZ55" i="46"/>
  <c r="CY55" i="46"/>
  <c r="CX55" i="46"/>
  <c r="AI55" i="46" s="1"/>
  <c r="CW55" i="46"/>
  <c r="AH55" i="46" s="1"/>
  <c r="CV55" i="46"/>
  <c r="CU55" i="46"/>
  <c r="CT55" i="46"/>
  <c r="CS55" i="46"/>
  <c r="AD55" i="46" s="1"/>
  <c r="CR55" i="46"/>
  <c r="AC55" i="46" s="1"/>
  <c r="CQ55" i="46"/>
  <c r="CP55" i="46"/>
  <c r="CO55" i="46"/>
  <c r="Z55" i="46" s="1"/>
  <c r="CN55" i="46"/>
  <c r="CM55" i="46"/>
  <c r="CL55" i="46"/>
  <c r="W55" i="46" s="1"/>
  <c r="CK55" i="46"/>
  <c r="CJ55" i="46"/>
  <c r="U55" i="46" s="1"/>
  <c r="CI55" i="46"/>
  <c r="CH55" i="46"/>
  <c r="CG55" i="46"/>
  <c r="R55" i="46" s="1"/>
  <c r="CF55" i="46"/>
  <c r="CE55" i="46"/>
  <c r="CD55" i="46"/>
  <c r="CC55" i="46"/>
  <c r="N55" i="46" s="1"/>
  <c r="CB55" i="46"/>
  <c r="CA55" i="46"/>
  <c r="BZ55" i="46"/>
  <c r="BY55" i="46"/>
  <c r="J55" i="46" s="1"/>
  <c r="BX55" i="46"/>
  <c r="BW55" i="46"/>
  <c r="H55" i="46" s="1"/>
  <c r="BV55" i="46"/>
  <c r="G55" i="46" s="1"/>
  <c r="BU55" i="46"/>
  <c r="F55" i="46" s="1"/>
  <c r="BT55" i="46"/>
  <c r="BS55" i="46"/>
  <c r="D55" i="46" s="1"/>
  <c r="B55" i="46"/>
  <c r="B55" i="44" s="1"/>
  <c r="A55" i="46"/>
  <c r="A53" i="27" s="1"/>
  <c r="EF54" i="46"/>
  <c r="EE54" i="46"/>
  <c r="BP54" i="46" s="1"/>
  <c r="ED54" i="46"/>
  <c r="EC54" i="46"/>
  <c r="BN54" i="46" s="1"/>
  <c r="EB54" i="46"/>
  <c r="BM54" i="46" s="1"/>
  <c r="EA54" i="46"/>
  <c r="DZ54" i="46"/>
  <c r="DY54" i="46"/>
  <c r="BJ54" i="46" s="1"/>
  <c r="DX54" i="46"/>
  <c r="DW54" i="46"/>
  <c r="DV54" i="46"/>
  <c r="DU54" i="46"/>
  <c r="BF54" i="46" s="1"/>
  <c r="DT54" i="46"/>
  <c r="DS54" i="46"/>
  <c r="DR54" i="46"/>
  <c r="BC54" i="46" s="1"/>
  <c r="DQ54" i="46"/>
  <c r="DP54" i="46"/>
  <c r="DO54" i="46"/>
  <c r="AZ54" i="46" s="1"/>
  <c r="DN54" i="46"/>
  <c r="DM54" i="46"/>
  <c r="DL54" i="46"/>
  <c r="AW54" i="46" s="1"/>
  <c r="DK54" i="46"/>
  <c r="DJ54" i="46"/>
  <c r="DI54" i="46"/>
  <c r="AT54" i="46" s="1"/>
  <c r="DH54" i="46"/>
  <c r="DG54" i="46"/>
  <c r="DF54" i="46"/>
  <c r="AQ54" i="46" s="1"/>
  <c r="DE54" i="46"/>
  <c r="AP54" i="46" s="1"/>
  <c r="DD54" i="46"/>
  <c r="DC54" i="46"/>
  <c r="DB54" i="46"/>
  <c r="DA54" i="46"/>
  <c r="CZ54" i="46"/>
  <c r="CY54" i="46"/>
  <c r="CX54" i="46"/>
  <c r="CW54" i="46"/>
  <c r="AH54" i="46" s="1"/>
  <c r="CV54" i="46"/>
  <c r="AG54" i="46" s="1"/>
  <c r="CU54" i="46"/>
  <c r="CT54" i="46"/>
  <c r="CS54" i="46"/>
  <c r="AD54" i="46" s="1"/>
  <c r="CR54" i="46"/>
  <c r="CQ54" i="46"/>
  <c r="AB54" i="46" s="1"/>
  <c r="CP54" i="46"/>
  <c r="CO54" i="46"/>
  <c r="Z54" i="46" s="1"/>
  <c r="CN54" i="46"/>
  <c r="CM54" i="46"/>
  <c r="CL54" i="46"/>
  <c r="CK54" i="46"/>
  <c r="V54" i="46" s="1"/>
  <c r="CJ54" i="46"/>
  <c r="CI54" i="46"/>
  <c r="T54" i="46" s="1"/>
  <c r="CH54" i="46"/>
  <c r="CG54" i="46"/>
  <c r="CF54" i="46"/>
  <c r="Q54" i="46" s="1"/>
  <c r="CE54" i="46"/>
  <c r="CD54" i="46"/>
  <c r="CC54" i="46"/>
  <c r="N54" i="46" s="1"/>
  <c r="CB54" i="46"/>
  <c r="CA54" i="46"/>
  <c r="L54" i="46" s="1"/>
  <c r="BZ54" i="46"/>
  <c r="BY54" i="46"/>
  <c r="BX54" i="46"/>
  <c r="I54" i="46" s="1"/>
  <c r="BW54" i="46"/>
  <c r="BV54" i="46"/>
  <c r="BU54" i="46"/>
  <c r="BT54" i="46"/>
  <c r="BS54" i="46"/>
  <c r="B54" i="46"/>
  <c r="B54" i="44" s="1"/>
  <c r="A54" i="46"/>
  <c r="A52" i="27" s="1"/>
  <c r="EF53" i="46"/>
  <c r="EE53" i="46"/>
  <c r="BP53" i="46" s="1"/>
  <c r="ED53" i="46"/>
  <c r="BO53" i="44" s="1"/>
  <c r="EC53" i="46"/>
  <c r="BN53" i="46" s="1"/>
  <c r="EB53" i="46"/>
  <c r="EA53" i="46"/>
  <c r="DZ53" i="46"/>
  <c r="DY53" i="46"/>
  <c r="BJ53" i="46" s="1"/>
  <c r="DX53" i="46"/>
  <c r="DW53" i="46"/>
  <c r="DV53" i="46"/>
  <c r="BG53" i="46" s="1"/>
  <c r="DU53" i="46"/>
  <c r="BF53" i="46" s="1"/>
  <c r="DT53" i="46"/>
  <c r="DS53" i="46"/>
  <c r="DR53" i="46"/>
  <c r="DQ53" i="46"/>
  <c r="BB53" i="46" s="1"/>
  <c r="DP53" i="46"/>
  <c r="BA53" i="46" s="1"/>
  <c r="DO53" i="46"/>
  <c r="AZ53" i="46" s="1"/>
  <c r="DN53" i="46"/>
  <c r="DM53" i="46"/>
  <c r="DL53" i="46"/>
  <c r="DK53" i="46"/>
  <c r="AV53" i="46" s="1"/>
  <c r="DJ53" i="46"/>
  <c r="AU53" i="46" s="1"/>
  <c r="DI53" i="46"/>
  <c r="DH53" i="46"/>
  <c r="AS53" i="46" s="1"/>
  <c r="DG53" i="46"/>
  <c r="DF53" i="46"/>
  <c r="DE53" i="46"/>
  <c r="AP53" i="46" s="1"/>
  <c r="DD53" i="46"/>
  <c r="DC53" i="46"/>
  <c r="DB53" i="46"/>
  <c r="AM53" i="46" s="1"/>
  <c r="DA53" i="46"/>
  <c r="CZ53" i="46"/>
  <c r="CY53" i="46"/>
  <c r="AJ53" i="46" s="1"/>
  <c r="CX53" i="46"/>
  <c r="AI53" i="46" s="1"/>
  <c r="CW53" i="46"/>
  <c r="CV53" i="46"/>
  <c r="CU53" i="46"/>
  <c r="AF53" i="46" s="1"/>
  <c r="CT53" i="46"/>
  <c r="CS53" i="46"/>
  <c r="AD53" i="46" s="1"/>
  <c r="CR53" i="46"/>
  <c r="AC53" i="46" s="1"/>
  <c r="CQ53" i="46"/>
  <c r="CP53" i="46"/>
  <c r="CO53" i="46"/>
  <c r="CN53" i="46"/>
  <c r="CM53" i="46"/>
  <c r="CL53" i="46"/>
  <c r="CK53" i="46"/>
  <c r="V53" i="46" s="1"/>
  <c r="CJ53" i="46"/>
  <c r="CI53" i="46"/>
  <c r="T53" i="46" s="1"/>
  <c r="CH53" i="46"/>
  <c r="CG53" i="46"/>
  <c r="CF53" i="46"/>
  <c r="CE53" i="46"/>
  <c r="P53" i="46" s="1"/>
  <c r="CD53" i="46"/>
  <c r="CC53" i="46"/>
  <c r="N53" i="46" s="1"/>
  <c r="CB53" i="46"/>
  <c r="CA53" i="46"/>
  <c r="BZ53" i="46"/>
  <c r="BY53" i="46"/>
  <c r="BX53" i="46"/>
  <c r="BW53" i="46"/>
  <c r="H53" i="46" s="1"/>
  <c r="BV53" i="46"/>
  <c r="BU53" i="46"/>
  <c r="F53" i="46" s="1"/>
  <c r="BT53" i="46"/>
  <c r="E53" i="46" s="1"/>
  <c r="BS53" i="46"/>
  <c r="D53" i="46" s="1"/>
  <c r="BO53" i="46"/>
  <c r="B53" i="46"/>
  <c r="B53" i="44" s="1"/>
  <c r="A53" i="46"/>
  <c r="A51" i="27" s="1"/>
  <c r="EF52" i="46"/>
  <c r="EE52" i="46"/>
  <c r="ED52" i="46"/>
  <c r="EC52" i="46"/>
  <c r="EB52" i="46"/>
  <c r="EA52" i="46"/>
  <c r="DZ52" i="46"/>
  <c r="DY52" i="46"/>
  <c r="BJ52" i="46" s="1"/>
  <c r="DX52" i="46"/>
  <c r="BI52" i="46" s="1"/>
  <c r="DW52" i="46"/>
  <c r="BH52" i="46" s="1"/>
  <c r="DV52" i="46"/>
  <c r="DU52" i="46"/>
  <c r="DT52" i="46"/>
  <c r="DS52" i="46"/>
  <c r="DR52" i="46"/>
  <c r="BC52" i="46" s="1"/>
  <c r="DQ52" i="46"/>
  <c r="BB52" i="46" s="1"/>
  <c r="DP52" i="46"/>
  <c r="DO52" i="46"/>
  <c r="AZ52" i="46" s="1"/>
  <c r="DN52" i="46"/>
  <c r="AY52" i="46" s="1"/>
  <c r="DM52" i="46"/>
  <c r="AX52" i="46" s="1"/>
  <c r="DL52" i="46"/>
  <c r="DK52" i="46"/>
  <c r="DJ52" i="46"/>
  <c r="DI52" i="46"/>
  <c r="AT52" i="46" s="1"/>
  <c r="DH52" i="46"/>
  <c r="DG52" i="46"/>
  <c r="DF52" i="46"/>
  <c r="AQ52" i="46" s="1"/>
  <c r="DE52" i="46"/>
  <c r="AP52" i="46" s="1"/>
  <c r="DD52" i="46"/>
  <c r="AO52" i="46" s="1"/>
  <c r="DC52" i="46"/>
  <c r="DB52" i="46"/>
  <c r="DA52" i="46"/>
  <c r="AL52" i="46" s="1"/>
  <c r="CZ52" i="46"/>
  <c r="AK52" i="46" s="1"/>
  <c r="CY52" i="46"/>
  <c r="CX52" i="46"/>
  <c r="AI52" i="46" s="1"/>
  <c r="CW52" i="46"/>
  <c r="CV52" i="46"/>
  <c r="CU52" i="46"/>
  <c r="CT52" i="46"/>
  <c r="CS52" i="46"/>
  <c r="AD52" i="46" s="1"/>
  <c r="CR52" i="46"/>
  <c r="AC52" i="46" s="1"/>
  <c r="CQ52" i="46"/>
  <c r="CP52" i="46"/>
  <c r="CO52" i="46"/>
  <c r="CN52" i="46"/>
  <c r="Y52" i="46" s="1"/>
  <c r="CM52" i="46"/>
  <c r="CL52" i="46"/>
  <c r="CK52" i="46"/>
  <c r="V52" i="46" s="1"/>
  <c r="CJ52" i="46"/>
  <c r="U52" i="46" s="1"/>
  <c r="CI52" i="46"/>
  <c r="CH52" i="46"/>
  <c r="CG52" i="46"/>
  <c r="CF52" i="46"/>
  <c r="CE52" i="46"/>
  <c r="CD52" i="46"/>
  <c r="CC52" i="46"/>
  <c r="N52" i="46" s="1"/>
  <c r="CB52" i="46"/>
  <c r="CA52" i="46"/>
  <c r="BZ52" i="46"/>
  <c r="K52" i="46" s="1"/>
  <c r="BY52" i="46"/>
  <c r="BX52" i="46"/>
  <c r="BW52" i="46"/>
  <c r="BV52" i="46"/>
  <c r="BU52" i="46"/>
  <c r="F52" i="46" s="1"/>
  <c r="BT52" i="46"/>
  <c r="BS52" i="46"/>
  <c r="B52" i="46"/>
  <c r="B52" i="44" s="1"/>
  <c r="A52" i="46"/>
  <c r="A50" i="27" s="1"/>
  <c r="EF51" i="46"/>
  <c r="BQ51" i="46" s="1"/>
  <c r="EE51" i="46"/>
  <c r="ED51" i="46"/>
  <c r="EC51" i="46"/>
  <c r="EB51" i="46"/>
  <c r="BM51" i="46" s="1"/>
  <c r="EA51" i="46"/>
  <c r="BL51" i="46" s="1"/>
  <c r="DZ51" i="46"/>
  <c r="BK51" i="46" s="1"/>
  <c r="DY51" i="46"/>
  <c r="BJ51" i="46" s="1"/>
  <c r="DX51" i="46"/>
  <c r="DW51" i="46"/>
  <c r="DV51" i="46"/>
  <c r="DU51" i="46"/>
  <c r="DT51" i="46"/>
  <c r="BE51" i="46" s="1"/>
  <c r="DS51" i="46"/>
  <c r="BD51" i="46" s="1"/>
  <c r="DR51" i="46"/>
  <c r="BC51" i="46" s="1"/>
  <c r="DQ51" i="46"/>
  <c r="DP51" i="46"/>
  <c r="BA51" i="46" s="1"/>
  <c r="DO51" i="46"/>
  <c r="DN51" i="46"/>
  <c r="DM51" i="46"/>
  <c r="DL51" i="46"/>
  <c r="DK51" i="46"/>
  <c r="AV51" i="46" s="1"/>
  <c r="DJ51" i="46"/>
  <c r="AU51" i="46" s="1"/>
  <c r="DI51" i="46"/>
  <c r="DH51" i="46"/>
  <c r="AS51" i="46" s="1"/>
  <c r="DG51" i="46"/>
  <c r="DF51" i="46"/>
  <c r="DE51" i="46"/>
  <c r="DD51" i="46"/>
  <c r="AO51" i="46" s="1"/>
  <c r="DC51" i="46"/>
  <c r="AN51" i="46" s="1"/>
  <c r="DB51" i="46"/>
  <c r="AM51" i="46" s="1"/>
  <c r="DA51" i="46"/>
  <c r="AL51" i="46" s="1"/>
  <c r="CZ51" i="46"/>
  <c r="CY51" i="46"/>
  <c r="CX51" i="46"/>
  <c r="CW51" i="46"/>
  <c r="AH51" i="46" s="1"/>
  <c r="CV51" i="46"/>
  <c r="CU51" i="46"/>
  <c r="AF51" i="46" s="1"/>
  <c r="CT51" i="46"/>
  <c r="CS51" i="46"/>
  <c r="CR51" i="46"/>
  <c r="CQ51" i="46"/>
  <c r="AB51" i="46" s="1"/>
  <c r="CP51" i="46"/>
  <c r="CO51" i="46"/>
  <c r="CN51" i="46"/>
  <c r="CM51" i="46"/>
  <c r="X51" i="46" s="1"/>
  <c r="CL51" i="46"/>
  <c r="CK51" i="46"/>
  <c r="V51" i="46" s="1"/>
  <c r="CJ51" i="46"/>
  <c r="U51" i="46" s="1"/>
  <c r="CI51" i="46"/>
  <c r="T51" i="46" s="1"/>
  <c r="CH51" i="46"/>
  <c r="CG51" i="46"/>
  <c r="R51" i="46" s="1"/>
  <c r="CF51" i="46"/>
  <c r="CE51" i="46"/>
  <c r="P51" i="46" s="1"/>
  <c r="CD51" i="46"/>
  <c r="O51" i="46" s="1"/>
  <c r="CC51" i="46"/>
  <c r="CB51" i="46"/>
  <c r="M51" i="46" s="1"/>
  <c r="CA51" i="46"/>
  <c r="L51" i="46" s="1"/>
  <c r="BZ51" i="46"/>
  <c r="BY51" i="46"/>
  <c r="BX51" i="46"/>
  <c r="I51" i="46" s="1"/>
  <c r="BW51" i="46"/>
  <c r="H51" i="46" s="1"/>
  <c r="BV51" i="46"/>
  <c r="G51" i="46" s="1"/>
  <c r="BU51" i="46"/>
  <c r="BT51" i="46"/>
  <c r="BS51" i="46"/>
  <c r="B51" i="46"/>
  <c r="B51" i="44" s="1"/>
  <c r="A51" i="46"/>
  <c r="A49" i="27" s="1"/>
  <c r="EF50" i="46"/>
  <c r="BQ50" i="46" s="1"/>
  <c r="EE50" i="46"/>
  <c r="ED50" i="46"/>
  <c r="EC50" i="46"/>
  <c r="BN50" i="46" s="1"/>
  <c r="EB50" i="46"/>
  <c r="EA50" i="46"/>
  <c r="DZ50" i="46"/>
  <c r="BK50" i="46" s="1"/>
  <c r="DY50" i="46"/>
  <c r="DX50" i="46"/>
  <c r="BI50" i="46" s="1"/>
  <c r="DW50" i="46"/>
  <c r="DV50" i="46"/>
  <c r="BG50" i="46" s="1"/>
  <c r="DU50" i="46"/>
  <c r="DT50" i="46"/>
  <c r="BE50" i="46" s="1"/>
  <c r="DS50" i="46"/>
  <c r="DR50" i="46"/>
  <c r="DQ50" i="46"/>
  <c r="DP50" i="46"/>
  <c r="DO50" i="46"/>
  <c r="DN50" i="46"/>
  <c r="DM50" i="46"/>
  <c r="DL50" i="46"/>
  <c r="DK50" i="46"/>
  <c r="DJ50" i="46"/>
  <c r="DI50" i="46"/>
  <c r="DH50" i="46"/>
  <c r="DG50" i="46"/>
  <c r="DF50" i="46"/>
  <c r="AQ50" i="46" s="1"/>
  <c r="DE50" i="46"/>
  <c r="AP50" i="46" s="1"/>
  <c r="DD50" i="46"/>
  <c r="DC50" i="46"/>
  <c r="DB50" i="46"/>
  <c r="DA50" i="46"/>
  <c r="CZ50" i="46"/>
  <c r="CY50" i="46"/>
  <c r="CX50" i="46"/>
  <c r="AI50" i="46" s="1"/>
  <c r="CW50" i="46"/>
  <c r="CV50" i="46"/>
  <c r="AG50" i="46" s="1"/>
  <c r="CU50" i="46"/>
  <c r="CT50" i="46"/>
  <c r="AE50" i="46" s="1"/>
  <c r="CS50" i="46"/>
  <c r="CR50" i="46"/>
  <c r="AC50" i="46" s="1"/>
  <c r="CQ50" i="46"/>
  <c r="AB50" i="46" s="1"/>
  <c r="CP50" i="46"/>
  <c r="CO50" i="46"/>
  <c r="CN50" i="46"/>
  <c r="Y50" i="46" s="1"/>
  <c r="CM50" i="46"/>
  <c r="CL50" i="46"/>
  <c r="CK50" i="46"/>
  <c r="CJ50" i="46"/>
  <c r="CI50" i="46"/>
  <c r="CH50" i="46"/>
  <c r="S50" i="46" s="1"/>
  <c r="CG50" i="46"/>
  <c r="CF50" i="46"/>
  <c r="CE50" i="46"/>
  <c r="P50" i="46" s="1"/>
  <c r="CD50" i="46"/>
  <c r="CC50" i="46"/>
  <c r="CB50" i="46"/>
  <c r="CA50" i="46"/>
  <c r="BZ50" i="46"/>
  <c r="K50" i="46" s="1"/>
  <c r="BY50" i="46"/>
  <c r="J50" i="46" s="1"/>
  <c r="BX50" i="46"/>
  <c r="I50" i="46" s="1"/>
  <c r="BW50" i="46"/>
  <c r="BV50" i="46"/>
  <c r="BU50" i="46"/>
  <c r="BT50" i="46"/>
  <c r="BS50" i="46"/>
  <c r="B50" i="46"/>
  <c r="B50" i="44" s="1"/>
  <c r="A50" i="46"/>
  <c r="A50" i="44" s="1"/>
  <c r="EF49" i="46"/>
  <c r="EE49" i="46"/>
  <c r="ED49" i="46"/>
  <c r="BO49" i="44" s="1"/>
  <c r="EC49" i="46"/>
  <c r="BN49" i="44" s="1"/>
  <c r="EB49" i="46"/>
  <c r="BM49" i="46" s="1"/>
  <c r="EA49" i="46"/>
  <c r="DZ49" i="46"/>
  <c r="BK49" i="46" s="1"/>
  <c r="DY49" i="46"/>
  <c r="DX49" i="46"/>
  <c r="DW49" i="46"/>
  <c r="DV49" i="46"/>
  <c r="DU49" i="46"/>
  <c r="BF49" i="46" s="1"/>
  <c r="DT49" i="46"/>
  <c r="BE49" i="46" s="1"/>
  <c r="DS49" i="46"/>
  <c r="DR49" i="46"/>
  <c r="DQ49" i="46"/>
  <c r="DP49" i="46"/>
  <c r="DO49" i="46"/>
  <c r="DN49" i="46"/>
  <c r="DM49" i="46"/>
  <c r="AX49" i="46" s="1"/>
  <c r="DL49" i="46"/>
  <c r="AW49" i="46" s="1"/>
  <c r="DK49" i="46"/>
  <c r="DJ49" i="46"/>
  <c r="DI49" i="46"/>
  <c r="AT49" i="46" s="1"/>
  <c r="DH49" i="46"/>
  <c r="DG49" i="46"/>
  <c r="DF49" i="46"/>
  <c r="AQ49" i="46" s="1"/>
  <c r="DE49" i="46"/>
  <c r="AP49" i="46" s="1"/>
  <c r="DD49" i="46"/>
  <c r="AO49" i="46" s="1"/>
  <c r="DC49" i="46"/>
  <c r="AN49" i="46" s="1"/>
  <c r="DB49" i="46"/>
  <c r="AM49" i="46" s="1"/>
  <c r="DA49" i="46"/>
  <c r="AL49" i="46" s="1"/>
  <c r="CZ49" i="46"/>
  <c r="AK49" i="46" s="1"/>
  <c r="CY49" i="46"/>
  <c r="CX49" i="46"/>
  <c r="CW49" i="46"/>
  <c r="AH49" i="46" s="1"/>
  <c r="CV49" i="46"/>
  <c r="AG49" i="46" s="1"/>
  <c r="CU49" i="46"/>
  <c r="AF49" i="46" s="1"/>
  <c r="CT49" i="46"/>
  <c r="CS49" i="46"/>
  <c r="AD49" i="46" s="1"/>
  <c r="CR49" i="46"/>
  <c r="CQ49" i="46"/>
  <c r="AB49" i="46" s="1"/>
  <c r="CP49" i="46"/>
  <c r="AA49" i="46" s="1"/>
  <c r="CO49" i="46"/>
  <c r="Z49" i="46" s="1"/>
  <c r="CN49" i="46"/>
  <c r="Y49" i="46" s="1"/>
  <c r="CM49" i="46"/>
  <c r="X49" i="46" s="1"/>
  <c r="CL49" i="46"/>
  <c r="W49" i="46" s="1"/>
  <c r="CK49" i="46"/>
  <c r="V49" i="46" s="1"/>
  <c r="CJ49" i="46"/>
  <c r="CI49" i="46"/>
  <c r="CH49" i="46"/>
  <c r="CG49" i="46"/>
  <c r="CF49" i="46"/>
  <c r="Q49" i="46" s="1"/>
  <c r="CE49" i="46"/>
  <c r="CD49" i="46"/>
  <c r="O49" i="46" s="1"/>
  <c r="CC49" i="46"/>
  <c r="N49" i="46" s="1"/>
  <c r="CB49" i="46"/>
  <c r="CA49" i="46"/>
  <c r="BZ49" i="46"/>
  <c r="BY49" i="46"/>
  <c r="J49" i="46" s="1"/>
  <c r="BX49" i="46"/>
  <c r="I49" i="46" s="1"/>
  <c r="BW49" i="46"/>
  <c r="BV49" i="46"/>
  <c r="G49" i="46" s="1"/>
  <c r="BU49" i="46"/>
  <c r="F49" i="46" s="1"/>
  <c r="BT49" i="46"/>
  <c r="E49" i="46" s="1"/>
  <c r="BS49" i="46"/>
  <c r="BO49" i="46"/>
  <c r="BN49" i="46"/>
  <c r="B49" i="46"/>
  <c r="B49" i="44" s="1"/>
  <c r="A49" i="46"/>
  <c r="A47" i="27" s="1"/>
  <c r="EF48" i="46"/>
  <c r="BQ48" i="46" s="1"/>
  <c r="EE48" i="46"/>
  <c r="ED48" i="46"/>
  <c r="EC48" i="46"/>
  <c r="EB48" i="46"/>
  <c r="EA48" i="46"/>
  <c r="DZ48" i="46"/>
  <c r="DY48" i="46"/>
  <c r="DX48" i="46"/>
  <c r="DW48" i="46"/>
  <c r="BH48" i="46" s="1"/>
  <c r="DV48" i="46"/>
  <c r="BG48" i="46" s="1"/>
  <c r="DU48" i="46"/>
  <c r="BF48" i="46" s="1"/>
  <c r="DT48" i="46"/>
  <c r="DS48" i="46"/>
  <c r="DR48" i="46"/>
  <c r="DQ48" i="46"/>
  <c r="BB48" i="46" s="1"/>
  <c r="DP48" i="46"/>
  <c r="BA48" i="46" s="1"/>
  <c r="DO48" i="46"/>
  <c r="AZ48" i="46" s="1"/>
  <c r="DN48" i="46"/>
  <c r="DM48" i="46"/>
  <c r="AX48" i="46" s="1"/>
  <c r="DL48" i="46"/>
  <c r="DK48" i="46"/>
  <c r="DJ48" i="46"/>
  <c r="AU48" i="46" s="1"/>
  <c r="DI48" i="46"/>
  <c r="DH48" i="46"/>
  <c r="AS48" i="46" s="1"/>
  <c r="DG48" i="46"/>
  <c r="DF48" i="46"/>
  <c r="AQ48" i="46" s="1"/>
  <c r="DE48" i="46"/>
  <c r="DD48" i="46"/>
  <c r="DC48" i="46"/>
  <c r="DB48" i="46"/>
  <c r="AM48" i="46" s="1"/>
  <c r="DA48" i="46"/>
  <c r="AL48" i="46" s="1"/>
  <c r="CZ48" i="46"/>
  <c r="CY48" i="46"/>
  <c r="AJ48" i="46" s="1"/>
  <c r="CX48" i="46"/>
  <c r="CW48" i="46"/>
  <c r="CV48" i="46"/>
  <c r="CU48" i="46"/>
  <c r="CT48" i="46"/>
  <c r="CS48" i="46"/>
  <c r="CR48" i="46"/>
  <c r="AC48" i="46" s="1"/>
  <c r="CQ48" i="46"/>
  <c r="CP48" i="46"/>
  <c r="AA48" i="46" s="1"/>
  <c r="CO48" i="46"/>
  <c r="CN48" i="46"/>
  <c r="CM48" i="46"/>
  <c r="CL48" i="46"/>
  <c r="CK48" i="46"/>
  <c r="V48" i="46" s="1"/>
  <c r="CJ48" i="46"/>
  <c r="U48" i="46" s="1"/>
  <c r="CI48" i="46"/>
  <c r="T48" i="46" s="1"/>
  <c r="CH48" i="46"/>
  <c r="S48" i="46" s="1"/>
  <c r="CG48" i="46"/>
  <c r="CF48" i="46"/>
  <c r="CE48" i="46"/>
  <c r="CD48" i="46"/>
  <c r="CC48" i="46"/>
  <c r="CB48" i="46"/>
  <c r="CA48" i="46"/>
  <c r="L48" i="46" s="1"/>
  <c r="BZ48" i="46"/>
  <c r="BY48" i="46"/>
  <c r="BX48" i="46"/>
  <c r="BW48" i="46"/>
  <c r="BV48" i="46"/>
  <c r="BU48" i="46"/>
  <c r="BT48" i="46"/>
  <c r="BS48" i="46"/>
  <c r="D48" i="46" s="1"/>
  <c r="B48" i="46"/>
  <c r="B48" i="44" s="1"/>
  <c r="A48" i="46"/>
  <c r="EF47" i="46"/>
  <c r="BQ47" i="46" s="1"/>
  <c r="EE47" i="46"/>
  <c r="ED47" i="46"/>
  <c r="EC47" i="46"/>
  <c r="EB47" i="46"/>
  <c r="BM47" i="46" s="1"/>
  <c r="EA47" i="46"/>
  <c r="DZ47" i="46"/>
  <c r="DY47" i="46"/>
  <c r="DX47" i="46"/>
  <c r="DW47" i="46"/>
  <c r="DV47" i="46"/>
  <c r="DU47" i="46"/>
  <c r="BF47" i="46" s="1"/>
  <c r="DT47" i="46"/>
  <c r="BE47" i="46" s="1"/>
  <c r="DS47" i="46"/>
  <c r="BD47" i="46" s="1"/>
  <c r="DR47" i="46"/>
  <c r="DQ47" i="46"/>
  <c r="DP47" i="46"/>
  <c r="DO47" i="46"/>
  <c r="DN47" i="46"/>
  <c r="DM47" i="46"/>
  <c r="AX47" i="46" s="1"/>
  <c r="DL47" i="46"/>
  <c r="AW47" i="46" s="1"/>
  <c r="DK47" i="46"/>
  <c r="DJ47" i="46"/>
  <c r="AU47" i="46" s="1"/>
  <c r="DI47" i="46"/>
  <c r="DH47" i="46"/>
  <c r="DG47" i="46"/>
  <c r="DF47" i="46"/>
  <c r="DE47" i="46"/>
  <c r="DD47" i="46"/>
  <c r="DC47" i="46"/>
  <c r="DB47" i="46"/>
  <c r="DA47" i="46"/>
  <c r="CZ47" i="46"/>
  <c r="CY47" i="46"/>
  <c r="CX47" i="46"/>
  <c r="CW47" i="46"/>
  <c r="CV47" i="46"/>
  <c r="CU47" i="46"/>
  <c r="CT47" i="46"/>
  <c r="CS47" i="46"/>
  <c r="CR47" i="46"/>
  <c r="CQ47" i="46"/>
  <c r="CP47" i="46"/>
  <c r="CO47" i="46"/>
  <c r="CN47" i="46"/>
  <c r="Y47" i="46" s="1"/>
  <c r="CM47" i="46"/>
  <c r="X47" i="46" s="1"/>
  <c r="CL47" i="46"/>
  <c r="CK47" i="46"/>
  <c r="CJ47" i="46"/>
  <c r="CI47" i="46"/>
  <c r="CH47" i="46"/>
  <c r="CG47" i="46"/>
  <c r="CF47" i="46"/>
  <c r="Q47" i="46" s="1"/>
  <c r="CE47" i="46"/>
  <c r="CD47" i="46"/>
  <c r="O47" i="46" s="1"/>
  <c r="CC47" i="46"/>
  <c r="N47" i="46" s="1"/>
  <c r="CB47" i="46"/>
  <c r="CA47" i="46"/>
  <c r="BZ47" i="46"/>
  <c r="BY47" i="46"/>
  <c r="BX47" i="46"/>
  <c r="I47" i="46" s="1"/>
  <c r="BW47" i="46"/>
  <c r="H47" i="46" s="1"/>
  <c r="BV47" i="46"/>
  <c r="BU47" i="46"/>
  <c r="BT47" i="46"/>
  <c r="BS47" i="46"/>
  <c r="B47" i="46"/>
  <c r="B47" i="44" s="1"/>
  <c r="A47" i="46"/>
  <c r="EF46" i="46"/>
  <c r="BQ46" i="46" s="1"/>
  <c r="EE46" i="46"/>
  <c r="ED46" i="46"/>
  <c r="BO46" i="46" s="1"/>
  <c r="EC46" i="46"/>
  <c r="EB46" i="46"/>
  <c r="EA46" i="46"/>
  <c r="BL46" i="46" s="1"/>
  <c r="DZ46" i="46"/>
  <c r="BK46" i="46" s="1"/>
  <c r="DY46" i="46"/>
  <c r="DX46" i="46"/>
  <c r="BI46" i="46" s="1"/>
  <c r="DW46" i="46"/>
  <c r="DV46" i="46"/>
  <c r="BG46" i="46" s="1"/>
  <c r="DU46" i="46"/>
  <c r="DT46" i="46"/>
  <c r="BE46" i="46" s="1"/>
  <c r="DS46" i="46"/>
  <c r="BD46" i="46" s="1"/>
  <c r="DR46" i="46"/>
  <c r="DQ46" i="46"/>
  <c r="DP46" i="46"/>
  <c r="DO46" i="46"/>
  <c r="AZ46" i="46" s="1"/>
  <c r="DN46" i="46"/>
  <c r="DM46" i="46"/>
  <c r="DL46" i="46"/>
  <c r="DK46" i="46"/>
  <c r="AV46" i="46" s="1"/>
  <c r="DJ46" i="46"/>
  <c r="DI46" i="46"/>
  <c r="DH46" i="46"/>
  <c r="AS46" i="46" s="1"/>
  <c r="DG46" i="46"/>
  <c r="AR46" i="46" s="1"/>
  <c r="DF46" i="46"/>
  <c r="AQ46" i="46" s="1"/>
  <c r="DE46" i="46"/>
  <c r="DD46" i="46"/>
  <c r="DC46" i="46"/>
  <c r="AN46" i="46" s="1"/>
  <c r="DB46" i="46"/>
  <c r="DA46" i="46"/>
  <c r="CZ46" i="46"/>
  <c r="AK46" i="46" s="1"/>
  <c r="CY46" i="46"/>
  <c r="AJ46" i="46" s="1"/>
  <c r="CX46" i="46"/>
  <c r="CW46" i="46"/>
  <c r="CV46" i="46"/>
  <c r="CU46" i="46"/>
  <c r="AF46" i="46" s="1"/>
  <c r="CT46" i="46"/>
  <c r="CS46" i="46"/>
  <c r="CR46" i="46"/>
  <c r="AC46" i="46" s="1"/>
  <c r="CQ46" i="46"/>
  <c r="CP46" i="46"/>
  <c r="CO46" i="46"/>
  <c r="CN46" i="46"/>
  <c r="CM46" i="46"/>
  <c r="X46" i="46" s="1"/>
  <c r="CL46" i="46"/>
  <c r="CK46" i="46"/>
  <c r="V46" i="46" s="1"/>
  <c r="CJ46" i="46"/>
  <c r="CI46" i="46"/>
  <c r="T46" i="46" s="1"/>
  <c r="CH46" i="46"/>
  <c r="S46" i="46" s="1"/>
  <c r="CG46" i="46"/>
  <c r="CF46" i="46"/>
  <c r="CE46" i="46"/>
  <c r="P46" i="46" s="1"/>
  <c r="CD46" i="46"/>
  <c r="CC46" i="46"/>
  <c r="N46" i="46" s="1"/>
  <c r="CB46" i="46"/>
  <c r="M46" i="46" s="1"/>
  <c r="CA46" i="46"/>
  <c r="BZ46" i="46"/>
  <c r="BY46" i="46"/>
  <c r="BX46" i="46"/>
  <c r="BW46" i="46"/>
  <c r="H46" i="46" s="1"/>
  <c r="BV46" i="46"/>
  <c r="BU46" i="46"/>
  <c r="F46" i="46" s="1"/>
  <c r="BT46" i="46"/>
  <c r="BS46" i="46"/>
  <c r="B46" i="46"/>
  <c r="B46" i="44" s="1"/>
  <c r="A46" i="46"/>
  <c r="A44" i="27" s="1"/>
  <c r="EF45" i="46"/>
  <c r="EE45" i="46"/>
  <c r="BP45" i="46" s="1"/>
  <c r="ED45" i="46"/>
  <c r="BO45" i="44" s="1"/>
  <c r="EC45" i="46"/>
  <c r="BN45" i="44" s="1"/>
  <c r="EB45" i="46"/>
  <c r="BM45" i="46" s="1"/>
  <c r="EA45" i="46"/>
  <c r="DZ45" i="46"/>
  <c r="BK45" i="46" s="1"/>
  <c r="DY45" i="46"/>
  <c r="DX45" i="46"/>
  <c r="DW45" i="46"/>
  <c r="BH45" i="46" s="1"/>
  <c r="DV45" i="46"/>
  <c r="DU45" i="46"/>
  <c r="DT45" i="46"/>
  <c r="BE45" i="44" s="1"/>
  <c r="DS45" i="46"/>
  <c r="DR45" i="46"/>
  <c r="DQ45" i="46"/>
  <c r="DP45" i="46"/>
  <c r="BA45" i="46" s="1"/>
  <c r="DO45" i="46"/>
  <c r="AZ45" i="46" s="1"/>
  <c r="DN45" i="46"/>
  <c r="AY45" i="46" s="1"/>
  <c r="DM45" i="46"/>
  <c r="DL45" i="46"/>
  <c r="DK45" i="46"/>
  <c r="AV45" i="46" s="1"/>
  <c r="DJ45" i="46"/>
  <c r="AU45" i="46" s="1"/>
  <c r="DI45" i="46"/>
  <c r="DH45" i="46"/>
  <c r="DG45" i="46"/>
  <c r="AR45" i="46" s="1"/>
  <c r="DF45" i="46"/>
  <c r="DE45" i="46"/>
  <c r="AP45" i="46" s="1"/>
  <c r="DD45" i="46"/>
  <c r="AO45" i="46" s="1"/>
  <c r="DC45" i="46"/>
  <c r="AN45" i="46" s="1"/>
  <c r="DB45" i="46"/>
  <c r="DA45" i="46"/>
  <c r="CZ45" i="46"/>
  <c r="CY45" i="46"/>
  <c r="AJ45" i="46" s="1"/>
  <c r="CX45" i="46"/>
  <c r="AI45" i="46" s="1"/>
  <c r="CW45" i="46"/>
  <c r="CV45" i="46"/>
  <c r="AG45" i="46" s="1"/>
  <c r="CU45" i="46"/>
  <c r="AF45" i="46" s="1"/>
  <c r="CT45" i="46"/>
  <c r="CS45" i="46"/>
  <c r="CR45" i="46"/>
  <c r="AC45" i="46" s="1"/>
  <c r="CQ45" i="46"/>
  <c r="AB45" i="46" s="1"/>
  <c r="CP45" i="46"/>
  <c r="CO45" i="46"/>
  <c r="CN45" i="46"/>
  <c r="Y45" i="46" s="1"/>
  <c r="CM45" i="46"/>
  <c r="CL45" i="46"/>
  <c r="CK45" i="46"/>
  <c r="V45" i="46" s="1"/>
  <c r="CJ45" i="46"/>
  <c r="CI45" i="46"/>
  <c r="T45" i="46" s="1"/>
  <c r="CH45" i="46"/>
  <c r="S45" i="46" s="1"/>
  <c r="CG45" i="46"/>
  <c r="CF45" i="46"/>
  <c r="CE45" i="46"/>
  <c r="CD45" i="46"/>
  <c r="O45" i="46" s="1"/>
  <c r="CC45" i="46"/>
  <c r="CB45" i="46"/>
  <c r="CA45" i="46"/>
  <c r="L45" i="46" s="1"/>
  <c r="BZ45" i="46"/>
  <c r="BY45" i="46"/>
  <c r="J45" i="46" s="1"/>
  <c r="BX45" i="46"/>
  <c r="BW45" i="46"/>
  <c r="BV45" i="46"/>
  <c r="BU45" i="46"/>
  <c r="BT45" i="46"/>
  <c r="BS45" i="46"/>
  <c r="D45" i="46" s="1"/>
  <c r="BO45" i="46"/>
  <c r="BN45" i="46"/>
  <c r="BE45" i="46"/>
  <c r="B45" i="46"/>
  <c r="B45" i="44" s="1"/>
  <c r="A45" i="46"/>
  <c r="A43" i="27" s="1"/>
  <c r="EF44" i="46"/>
  <c r="EE44" i="46"/>
  <c r="ED44" i="46"/>
  <c r="EC44" i="46"/>
  <c r="BN44" i="46" s="1"/>
  <c r="EB44" i="46"/>
  <c r="EA44" i="46"/>
  <c r="BL44" i="46" s="1"/>
  <c r="DZ44" i="46"/>
  <c r="DY44" i="46"/>
  <c r="DX44" i="46"/>
  <c r="DW44" i="46"/>
  <c r="DV44" i="46"/>
  <c r="DU44" i="46"/>
  <c r="DT44" i="46"/>
  <c r="DS44" i="46"/>
  <c r="DR44" i="46"/>
  <c r="DQ44" i="46"/>
  <c r="DP44" i="46"/>
  <c r="DO44" i="46"/>
  <c r="AZ44" i="46" s="1"/>
  <c r="DN44" i="46"/>
  <c r="DM44" i="46"/>
  <c r="DL44" i="46"/>
  <c r="DK44" i="46"/>
  <c r="AV44" i="46" s="1"/>
  <c r="DJ44" i="46"/>
  <c r="DI44" i="46"/>
  <c r="AT44" i="46" s="1"/>
  <c r="DH44" i="46"/>
  <c r="DG44" i="46"/>
  <c r="DF44" i="46"/>
  <c r="DE44" i="46"/>
  <c r="DD44" i="46"/>
  <c r="DC44" i="46"/>
  <c r="AN44" i="46" s="1"/>
  <c r="DB44" i="46"/>
  <c r="AM44" i="46" s="1"/>
  <c r="DA44" i="46"/>
  <c r="CZ44" i="46"/>
  <c r="AK44" i="46" s="1"/>
  <c r="CY44" i="46"/>
  <c r="AJ44" i="46" s="1"/>
  <c r="CX44" i="46"/>
  <c r="CW44" i="46"/>
  <c r="AH44" i="46" s="1"/>
  <c r="CV44" i="46"/>
  <c r="CU44" i="46"/>
  <c r="AF44" i="46" s="1"/>
  <c r="CT44" i="46"/>
  <c r="AE44" i="46" s="1"/>
  <c r="CS44" i="46"/>
  <c r="CR44" i="46"/>
  <c r="CQ44" i="46"/>
  <c r="CP44" i="46"/>
  <c r="CO44" i="46"/>
  <c r="Z44" i="46" s="1"/>
  <c r="CN44" i="46"/>
  <c r="Y44" i="46" s="1"/>
  <c r="CM44" i="46"/>
  <c r="X44" i="46" s="1"/>
  <c r="CL44" i="46"/>
  <c r="W44" i="46" s="1"/>
  <c r="CK44" i="46"/>
  <c r="CJ44" i="46"/>
  <c r="CI44" i="46"/>
  <c r="CH44" i="46"/>
  <c r="CG44" i="46"/>
  <c r="CF44" i="46"/>
  <c r="CE44" i="46"/>
  <c r="P44" i="46" s="1"/>
  <c r="CD44" i="46"/>
  <c r="CC44" i="46"/>
  <c r="N44" i="46" s="1"/>
  <c r="CB44" i="46"/>
  <c r="CA44" i="46"/>
  <c r="BZ44" i="46"/>
  <c r="BY44" i="46"/>
  <c r="BX44" i="46"/>
  <c r="BW44" i="46"/>
  <c r="H44" i="46" s="1"/>
  <c r="BV44" i="46"/>
  <c r="BU44" i="46"/>
  <c r="F44" i="46" s="1"/>
  <c r="BT44" i="46"/>
  <c r="BS44" i="46"/>
  <c r="B44" i="46"/>
  <c r="B44" i="44" s="1"/>
  <c r="A44" i="46"/>
  <c r="EF43" i="46"/>
  <c r="BQ43" i="46" s="1"/>
  <c r="EE43" i="46"/>
  <c r="ED43" i="46"/>
  <c r="EC43" i="46"/>
  <c r="EB43" i="46"/>
  <c r="BM43" i="46" s="1"/>
  <c r="EA43" i="46"/>
  <c r="DZ43" i="46"/>
  <c r="DY43" i="46"/>
  <c r="DX43" i="46"/>
  <c r="DW43" i="46"/>
  <c r="BH43" i="46" s="1"/>
  <c r="DV43" i="46"/>
  <c r="DU43" i="46"/>
  <c r="DT43" i="46"/>
  <c r="DS43" i="46"/>
  <c r="BD43" i="46" s="1"/>
  <c r="DR43" i="46"/>
  <c r="DQ43" i="46"/>
  <c r="DP43" i="46"/>
  <c r="DO43" i="46"/>
  <c r="AZ43" i="46" s="1"/>
  <c r="DN43" i="46"/>
  <c r="AY43" i="46" s="1"/>
  <c r="DM43" i="46"/>
  <c r="DL43" i="46"/>
  <c r="DK43" i="46"/>
  <c r="DJ43" i="46"/>
  <c r="DI43" i="46"/>
  <c r="AT43" i="46" s="1"/>
  <c r="DH43" i="46"/>
  <c r="DG43" i="46"/>
  <c r="DF43" i="46"/>
  <c r="DE43" i="46"/>
  <c r="DD43" i="46"/>
  <c r="DC43" i="46"/>
  <c r="DB43" i="46"/>
  <c r="DA43" i="46"/>
  <c r="CZ43" i="46"/>
  <c r="AK43" i="46" s="1"/>
  <c r="CY43" i="46"/>
  <c r="AJ43" i="46" s="1"/>
  <c r="CX43" i="46"/>
  <c r="AI43" i="46" s="1"/>
  <c r="CW43" i="46"/>
  <c r="CV43" i="46"/>
  <c r="CU43" i="46"/>
  <c r="CT43" i="46"/>
  <c r="CS43" i="46"/>
  <c r="AD43" i="46" s="1"/>
  <c r="CR43" i="46"/>
  <c r="AC43" i="46" s="1"/>
  <c r="CQ43" i="46"/>
  <c r="AB43" i="46" s="1"/>
  <c r="CP43" i="46"/>
  <c r="CO43" i="46"/>
  <c r="CN43" i="46"/>
  <c r="Y43" i="46" s="1"/>
  <c r="CM43" i="46"/>
  <c r="CL43" i="46"/>
  <c r="CK43" i="46"/>
  <c r="CJ43" i="46"/>
  <c r="U43" i="46" s="1"/>
  <c r="CI43" i="46"/>
  <c r="T43" i="46" s="1"/>
  <c r="CH43" i="46"/>
  <c r="CG43" i="46"/>
  <c r="R43" i="46" s="1"/>
  <c r="CF43" i="46"/>
  <c r="CE43" i="46"/>
  <c r="CD43" i="46"/>
  <c r="CC43" i="46"/>
  <c r="CB43" i="46"/>
  <c r="CA43" i="46"/>
  <c r="L43" i="46" s="1"/>
  <c r="BZ43" i="46"/>
  <c r="K43" i="46" s="1"/>
  <c r="BY43" i="46"/>
  <c r="BX43" i="46"/>
  <c r="I43" i="46" s="1"/>
  <c r="BW43" i="46"/>
  <c r="BV43" i="46"/>
  <c r="BU43" i="46"/>
  <c r="BT43" i="46"/>
  <c r="E43" i="46" s="1"/>
  <c r="BS43" i="46"/>
  <c r="B43" i="46"/>
  <c r="B43" i="44" s="1"/>
  <c r="A43" i="46"/>
  <c r="A41" i="27" s="1"/>
  <c r="EF42" i="46"/>
  <c r="EE42" i="46"/>
  <c r="BP42" i="46" s="1"/>
  <c r="ED42" i="46"/>
  <c r="BO42" i="44" s="1"/>
  <c r="EC42" i="46"/>
  <c r="EB42" i="46"/>
  <c r="EA42" i="46"/>
  <c r="BL42" i="46" s="1"/>
  <c r="DZ42" i="46"/>
  <c r="DY42" i="46"/>
  <c r="DX42" i="46"/>
  <c r="DW42" i="46"/>
  <c r="BH42" i="46" s="1"/>
  <c r="DV42" i="46"/>
  <c r="DU42" i="46"/>
  <c r="DT42" i="46"/>
  <c r="DS42" i="46"/>
  <c r="BD42" i="46" s="1"/>
  <c r="DR42" i="46"/>
  <c r="BC42" i="46" s="1"/>
  <c r="DQ42" i="46"/>
  <c r="BB42" i="46" s="1"/>
  <c r="DP42" i="46"/>
  <c r="DO42" i="46"/>
  <c r="DN42" i="46"/>
  <c r="DM42" i="46"/>
  <c r="DL42" i="46"/>
  <c r="DK42" i="46"/>
  <c r="DJ42" i="46"/>
  <c r="DI42" i="46"/>
  <c r="DH42" i="46"/>
  <c r="DG42" i="46"/>
  <c r="DF42" i="46"/>
  <c r="DE42" i="46"/>
  <c r="DD42" i="46"/>
  <c r="AO42" i="46" s="1"/>
  <c r="DC42" i="46"/>
  <c r="AN42" i="46" s="1"/>
  <c r="DB42" i="46"/>
  <c r="AM42" i="46" s="1"/>
  <c r="DA42" i="46"/>
  <c r="CZ42" i="46"/>
  <c r="CY42" i="46"/>
  <c r="CX42" i="46"/>
  <c r="CW42" i="46"/>
  <c r="AH42" i="46" s="1"/>
  <c r="CV42" i="46"/>
  <c r="CU42" i="46"/>
  <c r="CT42" i="46"/>
  <c r="CS42" i="46"/>
  <c r="CR42" i="46"/>
  <c r="CQ42" i="46"/>
  <c r="CP42" i="46"/>
  <c r="CO42" i="46"/>
  <c r="CN42" i="46"/>
  <c r="CM42" i="46"/>
  <c r="CL42" i="46"/>
  <c r="CK42" i="46"/>
  <c r="CJ42" i="46"/>
  <c r="U42" i="46" s="1"/>
  <c r="CI42" i="46"/>
  <c r="CH42" i="46"/>
  <c r="CG42" i="46"/>
  <c r="R42" i="46" s="1"/>
  <c r="CF42" i="46"/>
  <c r="CE42" i="46"/>
  <c r="P42" i="46" s="1"/>
  <c r="CD42" i="46"/>
  <c r="CC42" i="46"/>
  <c r="N42" i="46" s="1"/>
  <c r="CB42" i="46"/>
  <c r="CA42" i="46"/>
  <c r="L42" i="46" s="1"/>
  <c r="BZ42" i="46"/>
  <c r="BY42" i="46"/>
  <c r="J42" i="46" s="1"/>
  <c r="BX42" i="46"/>
  <c r="I42" i="46" s="1"/>
  <c r="BW42" i="46"/>
  <c r="H42" i="46" s="1"/>
  <c r="BV42" i="46"/>
  <c r="BU42" i="46"/>
  <c r="BT42" i="46"/>
  <c r="BS42" i="46"/>
  <c r="BO42" i="46"/>
  <c r="B42" i="46"/>
  <c r="B42" i="44" s="1"/>
  <c r="A42" i="46"/>
  <c r="C42" i="46" s="1"/>
  <c r="C42" i="44" s="1"/>
  <c r="EF41" i="46"/>
  <c r="BQ41" i="46" s="1"/>
  <c r="EE41" i="46"/>
  <c r="ED41" i="46"/>
  <c r="BO41" i="44" s="1"/>
  <c r="EC41" i="46"/>
  <c r="EB41" i="46"/>
  <c r="BM41" i="46" s="1"/>
  <c r="EA41" i="46"/>
  <c r="DZ41" i="46"/>
  <c r="DY41" i="46"/>
  <c r="DX41" i="46"/>
  <c r="BI41" i="46" s="1"/>
  <c r="DW41" i="46"/>
  <c r="BH41" i="46" s="1"/>
  <c r="DV41" i="46"/>
  <c r="DU41" i="46"/>
  <c r="DT41" i="46"/>
  <c r="DS41" i="46"/>
  <c r="DR41" i="46"/>
  <c r="DQ41" i="46"/>
  <c r="DP41" i="46"/>
  <c r="BA41" i="46" s="1"/>
  <c r="DO41" i="46"/>
  <c r="DN41" i="46"/>
  <c r="AY41" i="46" s="1"/>
  <c r="DM41" i="46"/>
  <c r="AX41" i="46" s="1"/>
  <c r="DL41" i="46"/>
  <c r="DK41" i="46"/>
  <c r="DJ41" i="46"/>
  <c r="DI41" i="46"/>
  <c r="DH41" i="46"/>
  <c r="DG41" i="46"/>
  <c r="AR41" i="46" s="1"/>
  <c r="DF41" i="46"/>
  <c r="AQ41" i="46" s="1"/>
  <c r="DE41" i="46"/>
  <c r="AP41" i="46" s="1"/>
  <c r="DD41" i="46"/>
  <c r="DC41" i="46"/>
  <c r="DB41" i="46"/>
  <c r="DA41" i="46"/>
  <c r="AL41" i="46" s="1"/>
  <c r="CZ41" i="46"/>
  <c r="AK41" i="46" s="1"/>
  <c r="CY41" i="46"/>
  <c r="CX41" i="46"/>
  <c r="CW41" i="46"/>
  <c r="CV41" i="46"/>
  <c r="CU41" i="46"/>
  <c r="CT41" i="46"/>
  <c r="CS41" i="46"/>
  <c r="AD41" i="46" s="1"/>
  <c r="CR41" i="46"/>
  <c r="AC41" i="46" s="1"/>
  <c r="CQ41" i="46"/>
  <c r="AB41" i="46" s="1"/>
  <c r="CP41" i="46"/>
  <c r="CO41" i="46"/>
  <c r="CN41" i="46"/>
  <c r="Y41" i="46" s="1"/>
  <c r="CM41" i="46"/>
  <c r="CL41" i="46"/>
  <c r="W41" i="46" s="1"/>
  <c r="CK41" i="46"/>
  <c r="V41" i="46" s="1"/>
  <c r="CJ41" i="46"/>
  <c r="CI41" i="46"/>
  <c r="T41" i="46" s="1"/>
  <c r="CH41" i="46"/>
  <c r="CG41" i="46"/>
  <c r="CF41" i="46"/>
  <c r="CE41" i="46"/>
  <c r="CD41" i="46"/>
  <c r="CC41" i="46"/>
  <c r="N41" i="46" s="1"/>
  <c r="CB41" i="46"/>
  <c r="CA41" i="46"/>
  <c r="L41" i="46" s="1"/>
  <c r="BZ41" i="46"/>
  <c r="K41" i="46" s="1"/>
  <c r="BY41" i="46"/>
  <c r="BX41" i="46"/>
  <c r="BW41" i="46"/>
  <c r="BV41" i="46"/>
  <c r="G41" i="46" s="1"/>
  <c r="BU41" i="46"/>
  <c r="BT41" i="46"/>
  <c r="E41" i="46" s="1"/>
  <c r="BS41" i="46"/>
  <c r="BO41" i="46"/>
  <c r="B41" i="46"/>
  <c r="B41" i="44" s="1"/>
  <c r="A41" i="46"/>
  <c r="EF40" i="46"/>
  <c r="EE40" i="46"/>
  <c r="ED40" i="46"/>
  <c r="EC40" i="46"/>
  <c r="EB40" i="46"/>
  <c r="EA40" i="46"/>
  <c r="DZ40" i="46"/>
  <c r="BK40" i="46" s="1"/>
  <c r="DY40" i="46"/>
  <c r="DX40" i="46"/>
  <c r="DW40" i="46"/>
  <c r="DV40" i="46"/>
  <c r="BG40" i="46" s="1"/>
  <c r="DU40" i="46"/>
  <c r="BF40" i="46" s="1"/>
  <c r="DT40" i="46"/>
  <c r="DS40" i="46"/>
  <c r="DR40" i="46"/>
  <c r="BC40" i="46" s="1"/>
  <c r="DQ40" i="46"/>
  <c r="DP40" i="46"/>
  <c r="DO40" i="46"/>
  <c r="DN40" i="46"/>
  <c r="DM40" i="46"/>
  <c r="AX40" i="46" s="1"/>
  <c r="DL40" i="46"/>
  <c r="DK40" i="46"/>
  <c r="DJ40" i="46"/>
  <c r="DI40" i="46"/>
  <c r="DH40" i="46"/>
  <c r="DG40" i="46"/>
  <c r="DF40" i="46"/>
  <c r="AQ40" i="46" s="1"/>
  <c r="DE40" i="46"/>
  <c r="AP40" i="46" s="1"/>
  <c r="DD40" i="46"/>
  <c r="AO40" i="46" s="1"/>
  <c r="DC40" i="46"/>
  <c r="AN40" i="46" s="1"/>
  <c r="DB40" i="46"/>
  <c r="DA40" i="46"/>
  <c r="CZ40" i="46"/>
  <c r="CY40" i="46"/>
  <c r="AJ40" i="46" s="1"/>
  <c r="CX40" i="46"/>
  <c r="AI40" i="46" s="1"/>
  <c r="CW40" i="46"/>
  <c r="CV40" i="46"/>
  <c r="AG40" i="46" s="1"/>
  <c r="CU40" i="46"/>
  <c r="AF40" i="46" s="1"/>
  <c r="CT40" i="46"/>
  <c r="CS40" i="46"/>
  <c r="CR40" i="46"/>
  <c r="CQ40" i="46"/>
  <c r="CP40" i="46"/>
  <c r="AA40" i="46" s="1"/>
  <c r="CO40" i="46"/>
  <c r="Z40" i="46" s="1"/>
  <c r="CN40" i="46"/>
  <c r="Y40" i="46" s="1"/>
  <c r="CM40" i="46"/>
  <c r="CL40" i="46"/>
  <c r="CK40" i="46"/>
  <c r="CJ40" i="46"/>
  <c r="CI40" i="46"/>
  <c r="T40" i="46" s="1"/>
  <c r="CH40" i="46"/>
  <c r="CG40" i="46"/>
  <c r="R40" i="46" s="1"/>
  <c r="CF40" i="46"/>
  <c r="Q40" i="46" s="1"/>
  <c r="CE40" i="46"/>
  <c r="P40" i="46" s="1"/>
  <c r="CD40" i="46"/>
  <c r="O40" i="46" s="1"/>
  <c r="CC40" i="46"/>
  <c r="CB40" i="46"/>
  <c r="CA40" i="46"/>
  <c r="L40" i="46" s="1"/>
  <c r="BZ40" i="46"/>
  <c r="K40" i="46" s="1"/>
  <c r="BY40" i="46"/>
  <c r="BX40" i="46"/>
  <c r="I40" i="46" s="1"/>
  <c r="BW40" i="46"/>
  <c r="BV40" i="46"/>
  <c r="BU40" i="46"/>
  <c r="BT40" i="46"/>
  <c r="BS40" i="46"/>
  <c r="B40" i="46"/>
  <c r="B40" i="44" s="1"/>
  <c r="A40" i="46"/>
  <c r="A38" i="27" s="1"/>
  <c r="EF39" i="46"/>
  <c r="EE39" i="46"/>
  <c r="BP39" i="46" s="1"/>
  <c r="ED39" i="46"/>
  <c r="BO39" i="44" s="1"/>
  <c r="EC39" i="46"/>
  <c r="EB39" i="46"/>
  <c r="EA39" i="46"/>
  <c r="DZ39" i="46"/>
  <c r="DY39" i="46"/>
  <c r="BJ39" i="46" s="1"/>
  <c r="DX39" i="46"/>
  <c r="DW39" i="46"/>
  <c r="DV39" i="46"/>
  <c r="DU39" i="46"/>
  <c r="DT39" i="46"/>
  <c r="DS39" i="46"/>
  <c r="BD39" i="46" s="1"/>
  <c r="DR39" i="46"/>
  <c r="BC39" i="46" s="1"/>
  <c r="DQ39" i="46"/>
  <c r="BB39" i="46" s="1"/>
  <c r="DP39" i="46"/>
  <c r="BA39" i="46" s="1"/>
  <c r="DO39" i="46"/>
  <c r="DN39" i="46"/>
  <c r="DM39" i="46"/>
  <c r="DL39" i="46"/>
  <c r="DK39" i="46"/>
  <c r="DJ39" i="46"/>
  <c r="DI39" i="46"/>
  <c r="AT39" i="46" s="1"/>
  <c r="DH39" i="46"/>
  <c r="AS39" i="46" s="1"/>
  <c r="DG39" i="46"/>
  <c r="DF39" i="46"/>
  <c r="AQ39" i="46" s="1"/>
  <c r="DE39" i="46"/>
  <c r="AP39" i="46" s="1"/>
  <c r="DD39" i="46"/>
  <c r="DC39" i="46"/>
  <c r="DB39" i="46"/>
  <c r="DA39" i="46"/>
  <c r="AL39" i="46" s="1"/>
  <c r="CZ39" i="46"/>
  <c r="AK39" i="46" s="1"/>
  <c r="CY39" i="46"/>
  <c r="CX39" i="46"/>
  <c r="CW39" i="46"/>
  <c r="CV39" i="46"/>
  <c r="CU39" i="46"/>
  <c r="AF39" i="46" s="1"/>
  <c r="CT39" i="46"/>
  <c r="AE39" i="46" s="1"/>
  <c r="CS39" i="46"/>
  <c r="AD39" i="46" s="1"/>
  <c r="CR39" i="46"/>
  <c r="AC39" i="46" s="1"/>
  <c r="CQ39" i="46"/>
  <c r="CP39" i="46"/>
  <c r="AA39" i="46" s="1"/>
  <c r="CO39" i="46"/>
  <c r="CN39" i="46"/>
  <c r="CM39" i="46"/>
  <c r="CL39" i="46"/>
  <c r="CK39" i="46"/>
  <c r="V39" i="46" s="1"/>
  <c r="CJ39" i="46"/>
  <c r="U39" i="46" s="1"/>
  <c r="CI39" i="46"/>
  <c r="CH39" i="46"/>
  <c r="S39" i="46" s="1"/>
  <c r="CG39" i="46"/>
  <c r="CF39" i="46"/>
  <c r="CE39" i="46"/>
  <c r="P39" i="46" s="1"/>
  <c r="CD39" i="46"/>
  <c r="O39" i="46" s="1"/>
  <c r="CC39" i="46"/>
  <c r="N39" i="46" s="1"/>
  <c r="CB39" i="46"/>
  <c r="M39" i="46" s="1"/>
  <c r="CA39" i="46"/>
  <c r="L39" i="46" s="1"/>
  <c r="BZ39" i="46"/>
  <c r="BY39" i="46"/>
  <c r="J39" i="46" s="1"/>
  <c r="BX39" i="46"/>
  <c r="BW39" i="46"/>
  <c r="H39" i="46" s="1"/>
  <c r="BV39" i="46"/>
  <c r="G39" i="46" s="1"/>
  <c r="BU39" i="46"/>
  <c r="BT39" i="46"/>
  <c r="BS39" i="46"/>
  <c r="BO39" i="46"/>
  <c r="B39" i="46"/>
  <c r="B39" i="44" s="1"/>
  <c r="A39" i="46"/>
  <c r="A37" i="27" s="1"/>
  <c r="EF38" i="46"/>
  <c r="EE38" i="46"/>
  <c r="BP38" i="46" s="1"/>
  <c r="ED38" i="46"/>
  <c r="BO38" i="46" s="1"/>
  <c r="EC38" i="46"/>
  <c r="BN38" i="46" s="1"/>
  <c r="EB38" i="46"/>
  <c r="BM38" i="46" s="1"/>
  <c r="EA38" i="46"/>
  <c r="BL38" i="46" s="1"/>
  <c r="DZ38" i="46"/>
  <c r="DY38" i="46"/>
  <c r="DX38" i="46"/>
  <c r="BI38" i="46" s="1"/>
  <c r="DW38" i="46"/>
  <c r="DV38" i="46"/>
  <c r="BG38" i="46" s="1"/>
  <c r="DU38" i="46"/>
  <c r="BF38" i="46" s="1"/>
  <c r="DT38" i="46"/>
  <c r="DS38" i="46"/>
  <c r="DR38" i="46"/>
  <c r="DQ38" i="46"/>
  <c r="DP38" i="46"/>
  <c r="BA38" i="46" s="1"/>
  <c r="DO38" i="46"/>
  <c r="DN38" i="46"/>
  <c r="DM38" i="46"/>
  <c r="AX38" i="46" s="1"/>
  <c r="DL38" i="46"/>
  <c r="DK38" i="46"/>
  <c r="DJ38" i="46"/>
  <c r="DI38" i="46"/>
  <c r="DH38" i="46"/>
  <c r="DG38" i="46"/>
  <c r="AR38" i="46" s="1"/>
  <c r="DF38" i="46"/>
  <c r="AQ38" i="46" s="1"/>
  <c r="DE38" i="46"/>
  <c r="DD38" i="46"/>
  <c r="DC38" i="46"/>
  <c r="DB38" i="46"/>
  <c r="DA38" i="46"/>
  <c r="CZ38" i="46"/>
  <c r="CY38" i="46"/>
  <c r="CX38" i="46"/>
  <c r="AI38" i="46" s="1"/>
  <c r="CW38" i="46"/>
  <c r="AH38" i="46" s="1"/>
  <c r="CV38" i="46"/>
  <c r="AG38" i="46" s="1"/>
  <c r="CU38" i="46"/>
  <c r="AF38" i="46" s="1"/>
  <c r="CT38" i="46"/>
  <c r="AE38" i="46" s="1"/>
  <c r="CS38" i="46"/>
  <c r="CR38" i="46"/>
  <c r="AC38" i="46" s="1"/>
  <c r="CQ38" i="46"/>
  <c r="CP38" i="46"/>
  <c r="CO38" i="46"/>
  <c r="CN38" i="46"/>
  <c r="CM38" i="46"/>
  <c r="CL38" i="46"/>
  <c r="CK38" i="46"/>
  <c r="CJ38" i="46"/>
  <c r="CI38" i="46"/>
  <c r="T38" i="46" s="1"/>
  <c r="CH38" i="46"/>
  <c r="S38" i="46" s="1"/>
  <c r="CG38" i="46"/>
  <c r="R38" i="46" s="1"/>
  <c r="CF38" i="46"/>
  <c r="Q38" i="46" s="1"/>
  <c r="CE38" i="46"/>
  <c r="P38" i="46" s="1"/>
  <c r="CD38" i="46"/>
  <c r="CC38" i="46"/>
  <c r="CB38" i="46"/>
  <c r="CA38" i="46"/>
  <c r="BZ38" i="46"/>
  <c r="BY38" i="46"/>
  <c r="BX38" i="46"/>
  <c r="I38" i="46" s="1"/>
  <c r="BW38" i="46"/>
  <c r="H38" i="46" s="1"/>
  <c r="BV38" i="46"/>
  <c r="BU38" i="46"/>
  <c r="BT38" i="46"/>
  <c r="BS38" i="46"/>
  <c r="B38" i="46"/>
  <c r="B38" i="44" s="1"/>
  <c r="A38" i="46"/>
  <c r="C38" i="46" s="1"/>
  <c r="C38" i="44" s="1"/>
  <c r="EF37" i="46"/>
  <c r="BQ37" i="46" s="1"/>
  <c r="EE37" i="46"/>
  <c r="BP37" i="46" s="1"/>
  <c r="ED37" i="46"/>
  <c r="BO37" i="44" s="1"/>
  <c r="EC37" i="46"/>
  <c r="EB37" i="46"/>
  <c r="BM37" i="46" s="1"/>
  <c r="EA37" i="46"/>
  <c r="DZ37" i="46"/>
  <c r="BK37" i="46" s="1"/>
  <c r="DY37" i="46"/>
  <c r="BJ37" i="46" s="1"/>
  <c r="DX37" i="46"/>
  <c r="BI37" i="46" s="1"/>
  <c r="DW37" i="46"/>
  <c r="DV37" i="46"/>
  <c r="DU37" i="46"/>
  <c r="BF37" i="46" s="1"/>
  <c r="DT37" i="46"/>
  <c r="DS37" i="46"/>
  <c r="BD37" i="46" s="1"/>
  <c r="DR37" i="46"/>
  <c r="BC37" i="46" s="1"/>
  <c r="DQ37" i="46"/>
  <c r="DP37" i="46"/>
  <c r="BA37" i="46" s="1"/>
  <c r="DO37" i="46"/>
  <c r="DN37" i="46"/>
  <c r="AY37" i="46" s="1"/>
  <c r="DM37" i="46"/>
  <c r="DL37" i="46"/>
  <c r="DK37" i="46"/>
  <c r="DJ37" i="46"/>
  <c r="AU37" i="46" s="1"/>
  <c r="DI37" i="46"/>
  <c r="AT37" i="46" s="1"/>
  <c r="DH37" i="46"/>
  <c r="AS37" i="46" s="1"/>
  <c r="DG37" i="46"/>
  <c r="DF37" i="46"/>
  <c r="DE37" i="46"/>
  <c r="DD37" i="46"/>
  <c r="AO37" i="46" s="1"/>
  <c r="DC37" i="46"/>
  <c r="AN37" i="46" s="1"/>
  <c r="DB37" i="46"/>
  <c r="AM37" i="46" s="1"/>
  <c r="DA37" i="46"/>
  <c r="AL37" i="46" s="1"/>
  <c r="CZ37" i="46"/>
  <c r="AK37" i="46" s="1"/>
  <c r="CY37" i="46"/>
  <c r="CX37" i="46"/>
  <c r="AI37" i="46" s="1"/>
  <c r="CW37" i="46"/>
  <c r="CV37" i="46"/>
  <c r="AG37" i="46" s="1"/>
  <c r="CU37" i="46"/>
  <c r="CT37" i="46"/>
  <c r="AE37" i="46" s="1"/>
  <c r="CS37" i="46"/>
  <c r="AD37" i="46" s="1"/>
  <c r="CR37" i="46"/>
  <c r="AC37" i="46" s="1"/>
  <c r="CQ37" i="46"/>
  <c r="AB37" i="46" s="1"/>
  <c r="CP37" i="46"/>
  <c r="AA37" i="46" s="1"/>
  <c r="CO37" i="46"/>
  <c r="CN37" i="46"/>
  <c r="CM37" i="46"/>
  <c r="X37" i="46" s="1"/>
  <c r="CL37" i="46"/>
  <c r="W37" i="46" s="1"/>
  <c r="CK37" i="46"/>
  <c r="V37" i="46" s="1"/>
  <c r="CJ37" i="46"/>
  <c r="U37" i="46" s="1"/>
  <c r="CI37" i="46"/>
  <c r="T37" i="46" s="1"/>
  <c r="CH37" i="46"/>
  <c r="S37" i="46" s="1"/>
  <c r="CG37" i="46"/>
  <c r="CF37" i="46"/>
  <c r="Q37" i="46" s="1"/>
  <c r="CE37" i="46"/>
  <c r="CD37" i="46"/>
  <c r="O37" i="46" s="1"/>
  <c r="CC37" i="46"/>
  <c r="CB37" i="46"/>
  <c r="M37" i="46" s="1"/>
  <c r="CA37" i="46"/>
  <c r="BZ37" i="46"/>
  <c r="BY37" i="46"/>
  <c r="J37" i="46" s="1"/>
  <c r="BX37" i="46"/>
  <c r="BW37" i="46"/>
  <c r="BV37" i="46"/>
  <c r="BU37" i="46"/>
  <c r="BT37" i="46"/>
  <c r="E37" i="46" s="1"/>
  <c r="BS37" i="46"/>
  <c r="D37" i="46" s="1"/>
  <c r="B37" i="46"/>
  <c r="B37" i="44" s="1"/>
  <c r="A37" i="46"/>
  <c r="A37" i="44" s="1"/>
  <c r="EF36" i="46"/>
  <c r="BQ36" i="46" s="1"/>
  <c r="EE36" i="46"/>
  <c r="ED36" i="46"/>
  <c r="EC36" i="46"/>
  <c r="EB36" i="46"/>
  <c r="EA36" i="46"/>
  <c r="DZ36" i="46"/>
  <c r="DY36" i="46"/>
  <c r="BJ36" i="46" s="1"/>
  <c r="DX36" i="46"/>
  <c r="BI36" i="46" s="1"/>
  <c r="DW36" i="46"/>
  <c r="BH36" i="46" s="1"/>
  <c r="DV36" i="46"/>
  <c r="BG36" i="46" s="1"/>
  <c r="DU36" i="46"/>
  <c r="BF36" i="46" s="1"/>
  <c r="DT36" i="46"/>
  <c r="BE36" i="46" s="1"/>
  <c r="DS36" i="46"/>
  <c r="BD36" i="46" s="1"/>
  <c r="DR36" i="46"/>
  <c r="DQ36" i="46"/>
  <c r="DP36" i="46"/>
  <c r="BA36" i="46" s="1"/>
  <c r="DO36" i="46"/>
  <c r="DN36" i="46"/>
  <c r="AY36" i="46" s="1"/>
  <c r="DM36" i="46"/>
  <c r="DL36" i="46"/>
  <c r="AW36" i="46" s="1"/>
  <c r="DK36" i="46"/>
  <c r="AV36" i="46" s="1"/>
  <c r="DJ36" i="46"/>
  <c r="DI36" i="46"/>
  <c r="AT36" i="46" s="1"/>
  <c r="DH36" i="46"/>
  <c r="DG36" i="46"/>
  <c r="AR36" i="46" s="1"/>
  <c r="DF36" i="46"/>
  <c r="AQ36" i="46" s="1"/>
  <c r="DE36" i="46"/>
  <c r="DD36" i="46"/>
  <c r="DC36" i="46"/>
  <c r="AN36" i="46" s="1"/>
  <c r="DB36" i="46"/>
  <c r="DA36" i="46"/>
  <c r="CZ36" i="46"/>
  <c r="AK36" i="46" s="1"/>
  <c r="CY36" i="46"/>
  <c r="AJ36" i="46" s="1"/>
  <c r="CX36" i="46"/>
  <c r="CW36" i="46"/>
  <c r="CV36" i="46"/>
  <c r="CU36" i="46"/>
  <c r="CT36" i="46"/>
  <c r="CS36" i="46"/>
  <c r="AD36" i="46" s="1"/>
  <c r="CR36" i="46"/>
  <c r="CQ36" i="46"/>
  <c r="AB36" i="46" s="1"/>
  <c r="CP36" i="46"/>
  <c r="AA36" i="46" s="1"/>
  <c r="CO36" i="46"/>
  <c r="Z36" i="46" s="1"/>
  <c r="CN36" i="46"/>
  <c r="CM36" i="46"/>
  <c r="CL36" i="46"/>
  <c r="CK36" i="46"/>
  <c r="CJ36" i="46"/>
  <c r="CI36" i="46"/>
  <c r="CH36" i="46"/>
  <c r="CG36" i="46"/>
  <c r="CF36" i="46"/>
  <c r="CE36" i="46"/>
  <c r="P36" i="46" s="1"/>
  <c r="CD36" i="46"/>
  <c r="CC36" i="46"/>
  <c r="N36" i="46" s="1"/>
  <c r="CB36" i="46"/>
  <c r="CA36" i="46"/>
  <c r="L36" i="46" s="1"/>
  <c r="BZ36" i="46"/>
  <c r="K36" i="46" s="1"/>
  <c r="BY36" i="46"/>
  <c r="J36" i="46" s="1"/>
  <c r="BX36" i="46"/>
  <c r="BW36" i="46"/>
  <c r="BV36" i="46"/>
  <c r="BU36" i="46"/>
  <c r="F36" i="46" s="1"/>
  <c r="BT36" i="46"/>
  <c r="BS36" i="46"/>
  <c r="B36" i="46"/>
  <c r="B36" i="44" s="1"/>
  <c r="A36" i="46"/>
  <c r="EF35" i="46"/>
  <c r="EE35" i="46"/>
  <c r="BP35" i="46" s="1"/>
  <c r="ED35" i="46"/>
  <c r="BO35" i="44" s="1"/>
  <c r="EC35" i="46"/>
  <c r="BN35" i="44" s="1"/>
  <c r="EB35" i="46"/>
  <c r="EA35" i="46"/>
  <c r="BL35" i="46" s="1"/>
  <c r="DZ35" i="46"/>
  <c r="DY35" i="46"/>
  <c r="DX35" i="46"/>
  <c r="DW35" i="46"/>
  <c r="DV35" i="46"/>
  <c r="DU35" i="46"/>
  <c r="DT35" i="46"/>
  <c r="BE35" i="46" s="1"/>
  <c r="DS35" i="46"/>
  <c r="BD35" i="46" s="1"/>
  <c r="DR35" i="46"/>
  <c r="BC35" i="46" s="1"/>
  <c r="DQ35" i="46"/>
  <c r="BB35" i="46" s="1"/>
  <c r="DP35" i="46"/>
  <c r="BA35" i="46" s="1"/>
  <c r="DO35" i="46"/>
  <c r="DN35" i="46"/>
  <c r="DM35" i="46"/>
  <c r="DL35" i="46"/>
  <c r="AW35" i="46" s="1"/>
  <c r="DK35" i="46"/>
  <c r="AV35" i="46" s="1"/>
  <c r="DJ35" i="46"/>
  <c r="DI35" i="46"/>
  <c r="DH35" i="46"/>
  <c r="AS35" i="46" s="1"/>
  <c r="DG35" i="46"/>
  <c r="DF35" i="46"/>
  <c r="DE35" i="46"/>
  <c r="DD35" i="46"/>
  <c r="AO35" i="46" s="1"/>
  <c r="DC35" i="46"/>
  <c r="AN35" i="46" s="1"/>
  <c r="DB35" i="46"/>
  <c r="DA35" i="46"/>
  <c r="CZ35" i="46"/>
  <c r="AK35" i="46" s="1"/>
  <c r="CY35" i="46"/>
  <c r="CX35" i="46"/>
  <c r="CW35" i="46"/>
  <c r="AH35" i="46" s="1"/>
  <c r="CV35" i="46"/>
  <c r="CU35" i="46"/>
  <c r="AF35" i="46" s="1"/>
  <c r="CT35" i="46"/>
  <c r="CS35" i="46"/>
  <c r="AD35" i="46" s="1"/>
  <c r="CR35" i="46"/>
  <c r="AC35" i="46" s="1"/>
  <c r="CQ35" i="46"/>
  <c r="CP35" i="46"/>
  <c r="CO35" i="46"/>
  <c r="CN35" i="46"/>
  <c r="Y35" i="46" s="1"/>
  <c r="CM35" i="46"/>
  <c r="CL35" i="46"/>
  <c r="CK35" i="46"/>
  <c r="CJ35" i="46"/>
  <c r="CI35" i="46"/>
  <c r="CH35" i="46"/>
  <c r="CG35" i="46"/>
  <c r="R35" i="46" s="1"/>
  <c r="CF35" i="46"/>
  <c r="Q35" i="46" s="1"/>
  <c r="CE35" i="46"/>
  <c r="P35" i="46" s="1"/>
  <c r="CD35" i="46"/>
  <c r="CC35" i="46"/>
  <c r="N35" i="46" s="1"/>
  <c r="CB35" i="46"/>
  <c r="CA35" i="46"/>
  <c r="BZ35" i="46"/>
  <c r="BY35" i="46"/>
  <c r="BX35" i="46"/>
  <c r="BW35" i="46"/>
  <c r="H35" i="46" s="1"/>
  <c r="BV35" i="46"/>
  <c r="BU35" i="46"/>
  <c r="BT35" i="46"/>
  <c r="BS35" i="46"/>
  <c r="BO35" i="46"/>
  <c r="B35" i="46"/>
  <c r="B35" i="44" s="1"/>
  <c r="A35" i="46"/>
  <c r="A33" i="27" s="1"/>
  <c r="EF34" i="46"/>
  <c r="EE34" i="46"/>
  <c r="ED34" i="46"/>
  <c r="EC34" i="46"/>
  <c r="BN34" i="46" s="1"/>
  <c r="EB34" i="46"/>
  <c r="BM34" i="46" s="1"/>
  <c r="EA34" i="46"/>
  <c r="DZ34" i="46"/>
  <c r="DY34" i="46"/>
  <c r="BJ34" i="46" s="1"/>
  <c r="DX34" i="46"/>
  <c r="DW34" i="46"/>
  <c r="BH34" i="46" s="1"/>
  <c r="DV34" i="46"/>
  <c r="DU34" i="46"/>
  <c r="BF34" i="46" s="1"/>
  <c r="DT34" i="46"/>
  <c r="BE34" i="46" s="1"/>
  <c r="DS34" i="46"/>
  <c r="DR34" i="46"/>
  <c r="BC34" i="46" s="1"/>
  <c r="DQ34" i="46"/>
  <c r="BB34" i="46" s="1"/>
  <c r="DP34" i="46"/>
  <c r="DO34" i="46"/>
  <c r="DN34" i="46"/>
  <c r="DM34" i="46"/>
  <c r="DL34" i="46"/>
  <c r="AW34" i="46" s="1"/>
  <c r="DK34" i="46"/>
  <c r="DJ34" i="46"/>
  <c r="AU34" i="46" s="1"/>
  <c r="DI34" i="46"/>
  <c r="AT34" i="46" s="1"/>
  <c r="DH34" i="46"/>
  <c r="AS34" i="46" s="1"/>
  <c r="DG34" i="46"/>
  <c r="AR34" i="46" s="1"/>
  <c r="DF34" i="46"/>
  <c r="AQ34" i="46" s="1"/>
  <c r="DE34" i="46"/>
  <c r="AP34" i="46" s="1"/>
  <c r="DD34" i="46"/>
  <c r="AO34" i="46" s="1"/>
  <c r="DC34" i="46"/>
  <c r="DB34" i="46"/>
  <c r="AM34" i="46" s="1"/>
  <c r="DA34" i="46"/>
  <c r="AL34" i="46" s="1"/>
  <c r="CZ34" i="46"/>
  <c r="AK34" i="46" s="1"/>
  <c r="CY34" i="46"/>
  <c r="CX34" i="46"/>
  <c r="CW34" i="46"/>
  <c r="AH34" i="46" s="1"/>
  <c r="CV34" i="46"/>
  <c r="AG34" i="46" s="1"/>
  <c r="CU34" i="46"/>
  <c r="CT34" i="46"/>
  <c r="CS34" i="46"/>
  <c r="AD34" i="46" s="1"/>
  <c r="CR34" i="46"/>
  <c r="AC34" i="46" s="1"/>
  <c r="CQ34" i="46"/>
  <c r="CP34" i="46"/>
  <c r="CO34" i="46"/>
  <c r="CN34" i="46"/>
  <c r="Y34" i="46" s="1"/>
  <c r="CM34" i="46"/>
  <c r="CL34" i="46"/>
  <c r="W34" i="46" s="1"/>
  <c r="CK34" i="46"/>
  <c r="V34" i="46" s="1"/>
  <c r="CJ34" i="46"/>
  <c r="CI34" i="46"/>
  <c r="T34" i="46" s="1"/>
  <c r="CH34" i="46"/>
  <c r="CG34" i="46"/>
  <c r="CF34" i="46"/>
  <c r="Q34" i="46" s="1"/>
  <c r="CE34" i="46"/>
  <c r="CD34" i="46"/>
  <c r="CC34" i="46"/>
  <c r="CB34" i="46"/>
  <c r="M34" i="46" s="1"/>
  <c r="CA34" i="46"/>
  <c r="L34" i="46" s="1"/>
  <c r="BZ34" i="46"/>
  <c r="K34" i="46" s="1"/>
  <c r="BY34" i="46"/>
  <c r="BX34" i="46"/>
  <c r="I34" i="46" s="1"/>
  <c r="BW34" i="46"/>
  <c r="BV34" i="46"/>
  <c r="BU34" i="46"/>
  <c r="F34" i="46" s="1"/>
  <c r="BT34" i="46"/>
  <c r="E34" i="46" s="1"/>
  <c r="BS34" i="46"/>
  <c r="D34" i="46" s="1"/>
  <c r="B34" i="46"/>
  <c r="B34" i="44" s="1"/>
  <c r="A34" i="46"/>
  <c r="EF33" i="46"/>
  <c r="EE33" i="46"/>
  <c r="BP33" i="46" s="1"/>
  <c r="ED33" i="46"/>
  <c r="BO33" i="44" s="1"/>
  <c r="EC33" i="46"/>
  <c r="BN33" i="44" s="1"/>
  <c r="EB33" i="46"/>
  <c r="EA33" i="46"/>
  <c r="BL33" i="46" s="1"/>
  <c r="DZ33" i="46"/>
  <c r="BK33" i="46" s="1"/>
  <c r="DY33" i="46"/>
  <c r="BJ33" i="46" s="1"/>
  <c r="DX33" i="46"/>
  <c r="DW33" i="46"/>
  <c r="DV33" i="46"/>
  <c r="DU33" i="46"/>
  <c r="BF33" i="46" s="1"/>
  <c r="DT33" i="46"/>
  <c r="DS33" i="46"/>
  <c r="DR33" i="46"/>
  <c r="BC33" i="46" s="1"/>
  <c r="DQ33" i="46"/>
  <c r="DP33" i="46"/>
  <c r="DO33" i="46"/>
  <c r="DN33" i="46"/>
  <c r="AY33" i="46" s="1"/>
  <c r="DM33" i="46"/>
  <c r="DL33" i="46"/>
  <c r="DK33" i="46"/>
  <c r="DJ33" i="46"/>
  <c r="DI33" i="46"/>
  <c r="DH33" i="46"/>
  <c r="DG33" i="46"/>
  <c r="AR33" i="46" s="1"/>
  <c r="DF33" i="46"/>
  <c r="AQ33" i="46" s="1"/>
  <c r="DE33" i="46"/>
  <c r="AP33" i="46" s="1"/>
  <c r="DD33" i="46"/>
  <c r="AO33" i="46" s="1"/>
  <c r="DC33" i="46"/>
  <c r="DB33" i="46"/>
  <c r="DA33" i="46"/>
  <c r="CZ33" i="46"/>
  <c r="CY33" i="46"/>
  <c r="CX33" i="46"/>
  <c r="CW33" i="46"/>
  <c r="AH33" i="46" s="1"/>
  <c r="CV33" i="46"/>
  <c r="AG33" i="46" s="1"/>
  <c r="CU33" i="46"/>
  <c r="CT33" i="46"/>
  <c r="AE33" i="46" s="1"/>
  <c r="CS33" i="46"/>
  <c r="AD33" i="46" s="1"/>
  <c r="CR33" i="46"/>
  <c r="CQ33" i="46"/>
  <c r="CP33" i="46"/>
  <c r="CO33" i="46"/>
  <c r="Z33" i="46" s="1"/>
  <c r="CN33" i="46"/>
  <c r="Y33" i="46" s="1"/>
  <c r="CM33" i="46"/>
  <c r="CL33" i="46"/>
  <c r="W33" i="46" s="1"/>
  <c r="CK33" i="46"/>
  <c r="V33" i="46" s="1"/>
  <c r="CJ33" i="46"/>
  <c r="CI33" i="46"/>
  <c r="CH33" i="46"/>
  <c r="CG33" i="46"/>
  <c r="CF33" i="46"/>
  <c r="CE33" i="46"/>
  <c r="P33" i="46" s="1"/>
  <c r="CD33" i="46"/>
  <c r="CC33" i="46"/>
  <c r="N33" i="46" s="1"/>
  <c r="CB33" i="46"/>
  <c r="CA33" i="46"/>
  <c r="L33" i="46" s="1"/>
  <c r="BZ33" i="46"/>
  <c r="BY33" i="46"/>
  <c r="BX33" i="46"/>
  <c r="BW33" i="46"/>
  <c r="H33" i="46" s="1"/>
  <c r="BV33" i="46"/>
  <c r="BU33" i="46"/>
  <c r="F33" i="46" s="1"/>
  <c r="BT33" i="46"/>
  <c r="BS33" i="46"/>
  <c r="BO33" i="46"/>
  <c r="BN33" i="46"/>
  <c r="B33" i="46"/>
  <c r="B33" i="44" s="1"/>
  <c r="A33" i="46"/>
  <c r="A31" i="27" s="1"/>
  <c r="EF32" i="46"/>
  <c r="EE32" i="46"/>
  <c r="ED32" i="46"/>
  <c r="BO32" i="46" s="1"/>
  <c r="EC32" i="46"/>
  <c r="EB32" i="46"/>
  <c r="EA32" i="46"/>
  <c r="BL32" i="46" s="1"/>
  <c r="DZ32" i="46"/>
  <c r="DY32" i="46"/>
  <c r="DX32" i="46"/>
  <c r="BI32" i="46" s="1"/>
  <c r="DW32" i="46"/>
  <c r="BH32" i="46" s="1"/>
  <c r="DV32" i="46"/>
  <c r="BG32" i="46" s="1"/>
  <c r="DU32" i="46"/>
  <c r="DT32" i="46"/>
  <c r="DS32" i="46"/>
  <c r="BD32" i="46" s="1"/>
  <c r="DR32" i="46"/>
  <c r="DQ32" i="46"/>
  <c r="DP32" i="46"/>
  <c r="DO32" i="46"/>
  <c r="AZ32" i="46" s="1"/>
  <c r="DN32" i="46"/>
  <c r="AY32" i="46" s="1"/>
  <c r="DM32" i="46"/>
  <c r="DL32" i="46"/>
  <c r="AW32" i="46" s="1"/>
  <c r="DK32" i="46"/>
  <c r="DJ32" i="46"/>
  <c r="DI32" i="46"/>
  <c r="DH32" i="46"/>
  <c r="AS32" i="46" s="1"/>
  <c r="DG32" i="46"/>
  <c r="DF32" i="46"/>
  <c r="AQ32" i="46" s="1"/>
  <c r="DE32" i="46"/>
  <c r="DD32" i="46"/>
  <c r="AO32" i="46" s="1"/>
  <c r="DC32" i="46"/>
  <c r="AN32" i="46" s="1"/>
  <c r="DB32" i="46"/>
  <c r="DA32" i="46"/>
  <c r="CZ32" i="46"/>
  <c r="CY32" i="46"/>
  <c r="CX32" i="46"/>
  <c r="AI32" i="46" s="1"/>
  <c r="CW32" i="46"/>
  <c r="AH32" i="46" s="1"/>
  <c r="CV32" i="46"/>
  <c r="AG32" i="46" s="1"/>
  <c r="CU32" i="46"/>
  <c r="CT32" i="46"/>
  <c r="CS32" i="46"/>
  <c r="CR32" i="46"/>
  <c r="CQ32" i="46"/>
  <c r="CP32" i="46"/>
  <c r="AA32" i="46" s="1"/>
  <c r="CO32" i="46"/>
  <c r="Z32" i="46" s="1"/>
  <c r="CN32" i="46"/>
  <c r="Y32" i="46" s="1"/>
  <c r="CM32" i="46"/>
  <c r="CL32" i="46"/>
  <c r="W32" i="46" s="1"/>
  <c r="CK32" i="46"/>
  <c r="CJ32" i="46"/>
  <c r="U32" i="46" s="1"/>
  <c r="CI32" i="46"/>
  <c r="CH32" i="46"/>
  <c r="S32" i="46" s="1"/>
  <c r="CG32" i="46"/>
  <c r="R32" i="46" s="1"/>
  <c r="CF32" i="46"/>
  <c r="CE32" i="46"/>
  <c r="P32" i="46" s="1"/>
  <c r="CD32" i="46"/>
  <c r="O32" i="46" s="1"/>
  <c r="CC32" i="46"/>
  <c r="CB32" i="46"/>
  <c r="CA32" i="46"/>
  <c r="BZ32" i="46"/>
  <c r="K32" i="46" s="1"/>
  <c r="BY32" i="46"/>
  <c r="BX32" i="46"/>
  <c r="I32" i="46" s="1"/>
  <c r="BW32" i="46"/>
  <c r="H32" i="46" s="1"/>
  <c r="BV32" i="46"/>
  <c r="G32" i="46" s="1"/>
  <c r="BU32" i="46"/>
  <c r="F32" i="46" s="1"/>
  <c r="BT32" i="46"/>
  <c r="E32" i="46" s="1"/>
  <c r="BS32" i="46"/>
  <c r="D32" i="46" s="1"/>
  <c r="B32" i="46"/>
  <c r="B32" i="44" s="1"/>
  <c r="A32" i="46"/>
  <c r="A32" i="44" s="1"/>
  <c r="EF31" i="46"/>
  <c r="EE31" i="46"/>
  <c r="BP31" i="46" s="1"/>
  <c r="ED31" i="46"/>
  <c r="EC31" i="46"/>
  <c r="EB31" i="46"/>
  <c r="BM31" i="46" s="1"/>
  <c r="EA31" i="46"/>
  <c r="DZ31" i="46"/>
  <c r="BK31" i="46" s="1"/>
  <c r="DY31" i="46"/>
  <c r="DX31" i="46"/>
  <c r="DW31" i="46"/>
  <c r="BH31" i="46" s="1"/>
  <c r="DV31" i="46"/>
  <c r="BG31" i="46" s="1"/>
  <c r="DU31" i="46"/>
  <c r="DT31" i="46"/>
  <c r="DS31" i="46"/>
  <c r="DR31" i="46"/>
  <c r="BC31" i="46" s="1"/>
  <c r="DQ31" i="46"/>
  <c r="DP31" i="46"/>
  <c r="DO31" i="46"/>
  <c r="AZ31" i="46" s="1"/>
  <c r="DN31" i="46"/>
  <c r="AY31" i="46" s="1"/>
  <c r="DM31" i="46"/>
  <c r="AX31" i="46" s="1"/>
  <c r="DL31" i="46"/>
  <c r="AW31" i="46" s="1"/>
  <c r="DK31" i="46"/>
  <c r="AV31" i="46" s="1"/>
  <c r="DJ31" i="46"/>
  <c r="AU31" i="46" s="1"/>
  <c r="DI31" i="46"/>
  <c r="DH31" i="46"/>
  <c r="AS31" i="46" s="1"/>
  <c r="DG31" i="46"/>
  <c r="AR31" i="46" s="1"/>
  <c r="DF31" i="46"/>
  <c r="DE31" i="46"/>
  <c r="DD31" i="46"/>
  <c r="AO31" i="46" s="1"/>
  <c r="DC31" i="46"/>
  <c r="DB31" i="46"/>
  <c r="AM31" i="46" s="1"/>
  <c r="DA31" i="46"/>
  <c r="AL31" i="46" s="1"/>
  <c r="CZ31" i="46"/>
  <c r="CY31" i="46"/>
  <c r="CX31" i="46"/>
  <c r="AI31" i="46" s="1"/>
  <c r="CW31" i="46"/>
  <c r="AH31" i="46" s="1"/>
  <c r="CV31" i="46"/>
  <c r="AG31" i="46" s="1"/>
  <c r="CU31" i="46"/>
  <c r="CT31" i="46"/>
  <c r="AE31" i="46" s="1"/>
  <c r="CS31" i="46"/>
  <c r="CR31" i="46"/>
  <c r="CQ31" i="46"/>
  <c r="AB31" i="46" s="1"/>
  <c r="CP31" i="46"/>
  <c r="AA31" i="46" s="1"/>
  <c r="CO31" i="46"/>
  <c r="CN31" i="46"/>
  <c r="CM31" i="46"/>
  <c r="CL31" i="46"/>
  <c r="W31" i="46" s="1"/>
  <c r="CK31" i="46"/>
  <c r="CJ31" i="46"/>
  <c r="CI31" i="46"/>
  <c r="T31" i="46" s="1"/>
  <c r="CH31" i="46"/>
  <c r="CG31" i="46"/>
  <c r="R31" i="46" s="1"/>
  <c r="CF31" i="46"/>
  <c r="CE31" i="46"/>
  <c r="P31" i="46" s="1"/>
  <c r="CD31" i="46"/>
  <c r="O31" i="46" s="1"/>
  <c r="CC31" i="46"/>
  <c r="N31" i="46" s="1"/>
  <c r="CB31" i="46"/>
  <c r="CA31" i="46"/>
  <c r="L31" i="46" s="1"/>
  <c r="BZ31" i="46"/>
  <c r="K31" i="46" s="1"/>
  <c r="BY31" i="46"/>
  <c r="BX31" i="46"/>
  <c r="I31" i="46" s="1"/>
  <c r="BW31" i="46"/>
  <c r="BV31" i="46"/>
  <c r="G31" i="46" s="1"/>
  <c r="BU31" i="46"/>
  <c r="F31" i="46" s="1"/>
  <c r="BT31" i="46"/>
  <c r="BS31" i="46"/>
  <c r="D31" i="46" s="1"/>
  <c r="B31" i="46"/>
  <c r="B31" i="44" s="1"/>
  <c r="A31" i="46"/>
  <c r="A29" i="27" s="1"/>
  <c r="EF30" i="46"/>
  <c r="EE30" i="46"/>
  <c r="ED30" i="46"/>
  <c r="BO30" i="44" s="1"/>
  <c r="EC30" i="46"/>
  <c r="BN30" i="46" s="1"/>
  <c r="EB30" i="46"/>
  <c r="BM30" i="46" s="1"/>
  <c r="EA30" i="46"/>
  <c r="BL30" i="46" s="1"/>
  <c r="DZ30" i="46"/>
  <c r="DY30" i="46"/>
  <c r="DX30" i="46"/>
  <c r="BI30" i="46" s="1"/>
  <c r="DW30" i="46"/>
  <c r="BH30" i="46" s="1"/>
  <c r="DV30" i="46"/>
  <c r="DU30" i="46"/>
  <c r="BF30" i="46" s="1"/>
  <c r="DT30" i="46"/>
  <c r="DS30" i="46"/>
  <c r="DR30" i="46"/>
  <c r="BC30" i="46" s="1"/>
  <c r="DQ30" i="46"/>
  <c r="DP30" i="46"/>
  <c r="DO30" i="46"/>
  <c r="DN30" i="46"/>
  <c r="DM30" i="46"/>
  <c r="AX30" i="46" s="1"/>
  <c r="DL30" i="46"/>
  <c r="AW30" i="46" s="1"/>
  <c r="DK30" i="46"/>
  <c r="AV30" i="46" s="1"/>
  <c r="DJ30" i="46"/>
  <c r="DI30" i="46"/>
  <c r="AT30" i="46" s="1"/>
  <c r="DH30" i="46"/>
  <c r="DG30" i="46"/>
  <c r="AR30" i="46" s="1"/>
  <c r="DF30" i="46"/>
  <c r="DE30" i="46"/>
  <c r="DD30" i="46"/>
  <c r="DC30" i="46"/>
  <c r="AN30" i="46" s="1"/>
  <c r="DB30" i="46"/>
  <c r="DA30" i="46"/>
  <c r="AL30" i="46" s="1"/>
  <c r="CZ30" i="46"/>
  <c r="AK30" i="46" s="1"/>
  <c r="CY30" i="46"/>
  <c r="CX30" i="46"/>
  <c r="CW30" i="46"/>
  <c r="CV30" i="46"/>
  <c r="CU30" i="46"/>
  <c r="AF30" i="46" s="1"/>
  <c r="CT30" i="46"/>
  <c r="CS30" i="46"/>
  <c r="AD30" i="46" s="1"/>
  <c r="CR30" i="46"/>
  <c r="AC30" i="46" s="1"/>
  <c r="CQ30" i="46"/>
  <c r="CP30" i="46"/>
  <c r="CO30" i="46"/>
  <c r="CN30" i="46"/>
  <c r="CM30" i="46"/>
  <c r="X30" i="46" s="1"/>
  <c r="CL30" i="46"/>
  <c r="W30" i="46" s="1"/>
  <c r="CK30" i="46"/>
  <c r="V30" i="46" s="1"/>
  <c r="CJ30" i="46"/>
  <c r="U30" i="46" s="1"/>
  <c r="CI30" i="46"/>
  <c r="CH30" i="46"/>
  <c r="CG30" i="46"/>
  <c r="CF30" i="46"/>
  <c r="CE30" i="46"/>
  <c r="P30" i="46" s="1"/>
  <c r="CD30" i="46"/>
  <c r="CC30" i="46"/>
  <c r="CB30" i="46"/>
  <c r="M30" i="46" s="1"/>
  <c r="CA30" i="46"/>
  <c r="BZ30" i="46"/>
  <c r="BY30" i="46"/>
  <c r="BX30" i="46"/>
  <c r="BW30" i="46"/>
  <c r="H30" i="46" s="1"/>
  <c r="BV30" i="46"/>
  <c r="G30" i="46" s="1"/>
  <c r="BU30" i="46"/>
  <c r="F30" i="46" s="1"/>
  <c r="BT30" i="46"/>
  <c r="E30" i="46" s="1"/>
  <c r="BS30" i="46"/>
  <c r="B30" i="46"/>
  <c r="B30" i="44" s="1"/>
  <c r="A30" i="46"/>
  <c r="EF29" i="46"/>
  <c r="BQ29" i="46" s="1"/>
  <c r="EE29" i="46"/>
  <c r="ED29" i="46"/>
  <c r="EC29" i="46"/>
  <c r="EB29" i="46"/>
  <c r="BM29" i="46" s="1"/>
  <c r="EA29" i="46"/>
  <c r="DZ29" i="46"/>
  <c r="DY29" i="46"/>
  <c r="DX29" i="46"/>
  <c r="BI29" i="46" s="1"/>
  <c r="DW29" i="46"/>
  <c r="BH29" i="46" s="1"/>
  <c r="DV29" i="46"/>
  <c r="BG29" i="46" s="1"/>
  <c r="DU29" i="46"/>
  <c r="DT29" i="46"/>
  <c r="DS29" i="46"/>
  <c r="DR29" i="46"/>
  <c r="BC29" i="46" s="1"/>
  <c r="DQ29" i="46"/>
  <c r="DP29" i="46"/>
  <c r="BA29" i="46" s="1"/>
  <c r="DO29" i="46"/>
  <c r="DN29" i="46"/>
  <c r="DM29" i="46"/>
  <c r="AX29" i="46" s="1"/>
  <c r="DL29" i="46"/>
  <c r="DK29" i="46"/>
  <c r="DJ29" i="46"/>
  <c r="AU29" i="46" s="1"/>
  <c r="DI29" i="46"/>
  <c r="DH29" i="46"/>
  <c r="AS29" i="46" s="1"/>
  <c r="DG29" i="46"/>
  <c r="DF29" i="46"/>
  <c r="AQ29" i="44" s="1"/>
  <c r="DE29" i="46"/>
  <c r="AP29" i="46" s="1"/>
  <c r="DD29" i="46"/>
  <c r="DC29" i="46"/>
  <c r="DB29" i="46"/>
  <c r="DA29" i="46"/>
  <c r="CZ29" i="46"/>
  <c r="CY29" i="46"/>
  <c r="AJ29" i="46" s="1"/>
  <c r="CX29" i="46"/>
  <c r="CW29" i="46"/>
  <c r="CV29" i="46"/>
  <c r="AG29" i="46" s="1"/>
  <c r="CU29" i="46"/>
  <c r="CT29" i="46"/>
  <c r="CS29" i="46"/>
  <c r="AD29" i="46" s="1"/>
  <c r="CR29" i="46"/>
  <c r="AC29" i="46" s="1"/>
  <c r="CQ29" i="46"/>
  <c r="CP29" i="46"/>
  <c r="CO29" i="46"/>
  <c r="CN29" i="46"/>
  <c r="CM29" i="46"/>
  <c r="CL29" i="46"/>
  <c r="W29" i="46" s="1"/>
  <c r="CK29" i="46"/>
  <c r="V29" i="46" s="1"/>
  <c r="CJ29" i="46"/>
  <c r="U29" i="46" s="1"/>
  <c r="CI29" i="46"/>
  <c r="CH29" i="46"/>
  <c r="S29" i="46" s="1"/>
  <c r="CG29" i="46"/>
  <c r="CF29" i="46"/>
  <c r="CE29" i="46"/>
  <c r="CD29" i="46"/>
  <c r="O29" i="46" s="1"/>
  <c r="CC29" i="46"/>
  <c r="CB29" i="46"/>
  <c r="CA29" i="46"/>
  <c r="L29" i="46" s="1"/>
  <c r="BZ29" i="46"/>
  <c r="BY29" i="46"/>
  <c r="BX29" i="46"/>
  <c r="I29" i="46" s="1"/>
  <c r="BW29" i="46"/>
  <c r="BV29" i="46"/>
  <c r="BU29" i="46"/>
  <c r="BT29" i="46"/>
  <c r="E29" i="46" s="1"/>
  <c r="BS29" i="46"/>
  <c r="D29" i="46" s="1"/>
  <c r="AQ29" i="46"/>
  <c r="B29" i="46"/>
  <c r="B29" i="44" s="1"/>
  <c r="A29" i="46"/>
  <c r="A29" i="44" s="1"/>
  <c r="EF28" i="46"/>
  <c r="BQ28" i="46" s="1"/>
  <c r="EE28" i="46"/>
  <c r="ED28" i="46"/>
  <c r="BO28" i="44" s="1"/>
  <c r="EC28" i="46"/>
  <c r="BN28" i="44" s="1"/>
  <c r="EB28" i="46"/>
  <c r="EA28" i="46"/>
  <c r="DZ28" i="46"/>
  <c r="DY28" i="46"/>
  <c r="BJ28" i="46" s="1"/>
  <c r="DX28" i="46"/>
  <c r="BI28" i="46" s="1"/>
  <c r="DW28" i="46"/>
  <c r="DV28" i="46"/>
  <c r="DU28" i="46"/>
  <c r="BF28" i="46" s="1"/>
  <c r="DT28" i="46"/>
  <c r="BE28" i="46" s="1"/>
  <c r="DS28" i="46"/>
  <c r="DR28" i="46"/>
  <c r="DQ28" i="46"/>
  <c r="BB28" i="46" s="1"/>
  <c r="DP28" i="46"/>
  <c r="BA28" i="46" s="1"/>
  <c r="DO28" i="46"/>
  <c r="DN28" i="46"/>
  <c r="AY28" i="46" s="1"/>
  <c r="DM28" i="46"/>
  <c r="AX28" i="46" s="1"/>
  <c r="DL28" i="46"/>
  <c r="DK28" i="46"/>
  <c r="DJ28" i="46"/>
  <c r="AU28" i="46" s="1"/>
  <c r="DI28" i="46"/>
  <c r="DH28" i="46"/>
  <c r="AS28" i="46" s="1"/>
  <c r="DG28" i="46"/>
  <c r="DF28" i="46"/>
  <c r="DE28" i="46"/>
  <c r="DD28" i="46"/>
  <c r="AO28" i="46" s="1"/>
  <c r="DC28" i="46"/>
  <c r="AN28" i="46" s="1"/>
  <c r="DB28" i="46"/>
  <c r="DA28" i="46"/>
  <c r="CZ28" i="46"/>
  <c r="AK28" i="46" s="1"/>
  <c r="CY28" i="46"/>
  <c r="CX28" i="46"/>
  <c r="CW28" i="46"/>
  <c r="AH28" i="46" s="1"/>
  <c r="CV28" i="46"/>
  <c r="AG28" i="46" s="1"/>
  <c r="CU28" i="46"/>
  <c r="AF28" i="46" s="1"/>
  <c r="CT28" i="46"/>
  <c r="AE28" i="46" s="1"/>
  <c r="CS28" i="46"/>
  <c r="AD28" i="46" s="1"/>
  <c r="CR28" i="46"/>
  <c r="AC28" i="46" s="1"/>
  <c r="CQ28" i="46"/>
  <c r="AB28" i="46" s="1"/>
  <c r="CP28" i="46"/>
  <c r="CO28" i="46"/>
  <c r="Z28" i="46" s="1"/>
  <c r="CN28" i="46"/>
  <c r="Y28" i="46" s="1"/>
  <c r="CM28" i="46"/>
  <c r="X28" i="46" s="1"/>
  <c r="CL28" i="46"/>
  <c r="CK28" i="46"/>
  <c r="V28" i="46" s="1"/>
  <c r="CJ28" i="46"/>
  <c r="U28" i="46" s="1"/>
  <c r="CI28" i="46"/>
  <c r="T28" i="46" s="1"/>
  <c r="CH28" i="46"/>
  <c r="S28" i="46" s="1"/>
  <c r="CG28" i="46"/>
  <c r="R28" i="46" s="1"/>
  <c r="CF28" i="46"/>
  <c r="Q28" i="46" s="1"/>
  <c r="CE28" i="46"/>
  <c r="CD28" i="46"/>
  <c r="CC28" i="46"/>
  <c r="CB28" i="46"/>
  <c r="M28" i="46" s="1"/>
  <c r="CA28" i="46"/>
  <c r="L28" i="46" s="1"/>
  <c r="BZ28" i="46"/>
  <c r="BY28" i="46"/>
  <c r="J28" i="46" s="1"/>
  <c r="BX28" i="46"/>
  <c r="I28" i="46" s="1"/>
  <c r="BW28" i="46"/>
  <c r="H28" i="46" s="1"/>
  <c r="BV28" i="46"/>
  <c r="G28" i="46" s="1"/>
  <c r="BU28" i="46"/>
  <c r="BT28" i="46"/>
  <c r="E28" i="46" s="1"/>
  <c r="BS28" i="46"/>
  <c r="D28" i="46" s="1"/>
  <c r="BO28" i="46"/>
  <c r="BN28" i="46"/>
  <c r="B28" i="46"/>
  <c r="A28" i="46"/>
  <c r="EF27" i="46"/>
  <c r="BQ27" i="46" s="1"/>
  <c r="EE27" i="46"/>
  <c r="BP27" i="46" s="1"/>
  <c r="ED27" i="46"/>
  <c r="EC27" i="46"/>
  <c r="EB27" i="46"/>
  <c r="EA27" i="46"/>
  <c r="DZ27" i="46"/>
  <c r="BK27" i="46" s="1"/>
  <c r="DY27" i="46"/>
  <c r="BJ27" i="46" s="1"/>
  <c r="DX27" i="46"/>
  <c r="BI27" i="46" s="1"/>
  <c r="DW27" i="46"/>
  <c r="DV27" i="46"/>
  <c r="DU27" i="46"/>
  <c r="BF27" i="46" s="1"/>
  <c r="DT27" i="46"/>
  <c r="DS27" i="46"/>
  <c r="BD27" i="46" s="1"/>
  <c r="DR27" i="46"/>
  <c r="BC27" i="46" s="1"/>
  <c r="DQ27" i="46"/>
  <c r="BB27" i="46" s="1"/>
  <c r="DP27" i="46"/>
  <c r="DO27" i="46"/>
  <c r="AZ27" i="46" s="1"/>
  <c r="DN27" i="46"/>
  <c r="DM27" i="46"/>
  <c r="DL27" i="46"/>
  <c r="DK27" i="46"/>
  <c r="AV27" i="46" s="1"/>
  <c r="DJ27" i="46"/>
  <c r="AU27" i="46" s="1"/>
  <c r="DI27" i="46"/>
  <c r="AT27" i="46" s="1"/>
  <c r="DH27" i="46"/>
  <c r="DG27" i="46"/>
  <c r="DF27" i="46"/>
  <c r="DE27" i="46"/>
  <c r="DD27" i="46"/>
  <c r="DC27" i="46"/>
  <c r="AN27" i="46" s="1"/>
  <c r="DB27" i="46"/>
  <c r="AM27" i="46" s="1"/>
  <c r="DA27" i="46"/>
  <c r="CZ27" i="46"/>
  <c r="CY27" i="46"/>
  <c r="CX27" i="46"/>
  <c r="CW27" i="46"/>
  <c r="CV27" i="46"/>
  <c r="CU27" i="46"/>
  <c r="AF27" i="46" s="1"/>
  <c r="CT27" i="46"/>
  <c r="AE27" i="46" s="1"/>
  <c r="CS27" i="46"/>
  <c r="CR27" i="46"/>
  <c r="CQ27" i="46"/>
  <c r="AB27" i="46" s="1"/>
  <c r="CP27" i="46"/>
  <c r="CO27" i="46"/>
  <c r="CN27" i="46"/>
  <c r="CM27" i="46"/>
  <c r="X27" i="46" s="1"/>
  <c r="CL27" i="46"/>
  <c r="CK27" i="46"/>
  <c r="V27" i="46" s="1"/>
  <c r="CJ27" i="46"/>
  <c r="U27" i="46" s="1"/>
  <c r="CI27" i="46"/>
  <c r="CH27" i="46"/>
  <c r="CG27" i="46"/>
  <c r="R27" i="46" s="1"/>
  <c r="CF27" i="46"/>
  <c r="CE27" i="46"/>
  <c r="CD27" i="46"/>
  <c r="CC27" i="46"/>
  <c r="N27" i="46" s="1"/>
  <c r="CB27" i="46"/>
  <c r="M27" i="46" s="1"/>
  <c r="CA27" i="46"/>
  <c r="BZ27" i="46"/>
  <c r="BY27" i="46"/>
  <c r="BX27" i="46"/>
  <c r="I27" i="46" s="1"/>
  <c r="BW27" i="46"/>
  <c r="H27" i="46" s="1"/>
  <c r="BV27" i="46"/>
  <c r="G27" i="46" s="1"/>
  <c r="BU27" i="46"/>
  <c r="BT27" i="46"/>
  <c r="BS27" i="46"/>
  <c r="D27" i="46" s="1"/>
  <c r="B27" i="46"/>
  <c r="A27" i="46"/>
  <c r="EF26" i="46"/>
  <c r="EE26" i="46"/>
  <c r="BP26" i="46" s="1"/>
  <c r="ED26" i="46"/>
  <c r="BO26" i="44" s="1"/>
  <c r="EC26" i="46"/>
  <c r="EB26" i="46"/>
  <c r="EA26" i="46"/>
  <c r="BL26" i="46" s="1"/>
  <c r="DZ26" i="46"/>
  <c r="BK26" i="46" s="1"/>
  <c r="DY26" i="46"/>
  <c r="DX26" i="46"/>
  <c r="BI26" i="46" s="1"/>
  <c r="DW26" i="46"/>
  <c r="BH26" i="46" s="1"/>
  <c r="DV26" i="46"/>
  <c r="BG26" i="46" s="1"/>
  <c r="DU26" i="46"/>
  <c r="BF26" i="46" s="1"/>
  <c r="DT26" i="46"/>
  <c r="BE26" i="46" s="1"/>
  <c r="DS26" i="46"/>
  <c r="DR26" i="46"/>
  <c r="BC26" i="46" s="1"/>
  <c r="DQ26" i="46"/>
  <c r="BB26" i="46" s="1"/>
  <c r="DP26" i="46"/>
  <c r="DO26" i="46"/>
  <c r="AZ26" i="46" s="1"/>
  <c r="DN26" i="46"/>
  <c r="AY26" i="46" s="1"/>
  <c r="DM26" i="46"/>
  <c r="DL26" i="46"/>
  <c r="DK26" i="46"/>
  <c r="DJ26" i="46"/>
  <c r="AU26" i="46" s="1"/>
  <c r="DI26" i="46"/>
  <c r="DH26" i="46"/>
  <c r="DG26" i="46"/>
  <c r="AR26" i="46" s="1"/>
  <c r="DF26" i="46"/>
  <c r="DE26" i="46"/>
  <c r="AP26" i="46" s="1"/>
  <c r="DD26" i="46"/>
  <c r="AO26" i="46" s="1"/>
  <c r="DC26" i="46"/>
  <c r="AN26" i="46" s="1"/>
  <c r="DB26" i="46"/>
  <c r="AM26" i="46" s="1"/>
  <c r="DA26" i="46"/>
  <c r="AL26" i="46" s="1"/>
  <c r="CZ26" i="46"/>
  <c r="CY26" i="46"/>
  <c r="CX26" i="46"/>
  <c r="AI26" i="46" s="1"/>
  <c r="CW26" i="46"/>
  <c r="CV26" i="46"/>
  <c r="CU26" i="46"/>
  <c r="AF26" i="46" s="1"/>
  <c r="CT26" i="46"/>
  <c r="AE26" i="46" s="1"/>
  <c r="CS26" i="46"/>
  <c r="AD26" i="46" s="1"/>
  <c r="CR26" i="46"/>
  <c r="CQ26" i="46"/>
  <c r="CP26" i="46"/>
  <c r="AA26" i="46" s="1"/>
  <c r="CO26" i="46"/>
  <c r="Z26" i="46" s="1"/>
  <c r="CN26" i="46"/>
  <c r="CM26" i="46"/>
  <c r="CL26" i="46"/>
  <c r="W26" i="46" s="1"/>
  <c r="CK26" i="46"/>
  <c r="V26" i="46" s="1"/>
  <c r="CJ26" i="46"/>
  <c r="U26" i="46" s="1"/>
  <c r="CI26" i="46"/>
  <c r="T26" i="46" s="1"/>
  <c r="CH26" i="46"/>
  <c r="CG26" i="46"/>
  <c r="CF26" i="46"/>
  <c r="CE26" i="46"/>
  <c r="P26" i="46" s="1"/>
  <c r="CD26" i="46"/>
  <c r="O26" i="46" s="1"/>
  <c r="CC26" i="46"/>
  <c r="CB26" i="46"/>
  <c r="M26" i="46" s="1"/>
  <c r="CA26" i="46"/>
  <c r="L26" i="46" s="1"/>
  <c r="BZ26" i="46"/>
  <c r="BY26" i="46"/>
  <c r="BX26" i="46"/>
  <c r="BW26" i="46"/>
  <c r="BV26" i="46"/>
  <c r="G26" i="46" s="1"/>
  <c r="BU26" i="46"/>
  <c r="F26" i="46" s="1"/>
  <c r="BT26" i="46"/>
  <c r="BS26" i="46"/>
  <c r="D26" i="46" s="1"/>
  <c r="B26" i="46"/>
  <c r="A26" i="46"/>
  <c r="A26" i="44" s="1"/>
  <c r="EF25" i="46"/>
  <c r="BQ25" i="46" s="1"/>
  <c r="EE25" i="46"/>
  <c r="ED25" i="46"/>
  <c r="BO25" i="46" s="1"/>
  <c r="EC25" i="46"/>
  <c r="EB25" i="46"/>
  <c r="BM25" i="46" s="1"/>
  <c r="EA25" i="46"/>
  <c r="DZ25" i="46"/>
  <c r="BK25" i="46" s="1"/>
  <c r="DY25" i="46"/>
  <c r="BJ25" i="46" s="1"/>
  <c r="DX25" i="46"/>
  <c r="BI25" i="46" s="1"/>
  <c r="DW25" i="46"/>
  <c r="DV25" i="46"/>
  <c r="DU25" i="46"/>
  <c r="DT25" i="46"/>
  <c r="DS25" i="46"/>
  <c r="BD25" i="46" s="1"/>
  <c r="DR25" i="46"/>
  <c r="DQ25" i="46"/>
  <c r="DP25" i="46"/>
  <c r="DO25" i="46"/>
  <c r="DN25" i="46"/>
  <c r="AY25" i="46" s="1"/>
  <c r="DM25" i="46"/>
  <c r="AX25" i="46" s="1"/>
  <c r="DL25" i="46"/>
  <c r="AW25" i="46" s="1"/>
  <c r="DK25" i="46"/>
  <c r="DJ25" i="46"/>
  <c r="AU25" i="46" s="1"/>
  <c r="DI25" i="46"/>
  <c r="AT25" i="46" s="1"/>
  <c r="DH25" i="46"/>
  <c r="AS25" i="46" s="1"/>
  <c r="DG25" i="46"/>
  <c r="DF25" i="46"/>
  <c r="AQ25" i="46" s="1"/>
  <c r="DE25" i="46"/>
  <c r="DD25" i="46"/>
  <c r="AO25" i="46" s="1"/>
  <c r="DC25" i="46"/>
  <c r="DB25" i="46"/>
  <c r="DA25" i="46"/>
  <c r="AL25" i="46" s="1"/>
  <c r="CZ25" i="46"/>
  <c r="AK25" i="46" s="1"/>
  <c r="CY25" i="46"/>
  <c r="CX25" i="46"/>
  <c r="AI25" i="46" s="1"/>
  <c r="CW25" i="46"/>
  <c r="CV25" i="46"/>
  <c r="AG25" i="46" s="1"/>
  <c r="CU25" i="46"/>
  <c r="AF25" i="46" s="1"/>
  <c r="CT25" i="46"/>
  <c r="CS25" i="46"/>
  <c r="CR25" i="46"/>
  <c r="AC25" i="46" s="1"/>
  <c r="CQ25" i="46"/>
  <c r="CP25" i="46"/>
  <c r="AA25" i="46" s="1"/>
  <c r="CO25" i="46"/>
  <c r="Z25" i="46" s="1"/>
  <c r="CN25" i="46"/>
  <c r="Y25" i="46" s="1"/>
  <c r="CM25" i="46"/>
  <c r="CL25" i="46"/>
  <c r="W25" i="46" s="1"/>
  <c r="CK25" i="46"/>
  <c r="CJ25" i="46"/>
  <c r="CI25" i="46"/>
  <c r="CH25" i="46"/>
  <c r="S25" i="46" s="1"/>
  <c r="CG25" i="46"/>
  <c r="CF25" i="46"/>
  <c r="Q25" i="46" s="1"/>
  <c r="CE25" i="46"/>
  <c r="CD25" i="46"/>
  <c r="CC25" i="46"/>
  <c r="CB25" i="46"/>
  <c r="M25" i="46" s="1"/>
  <c r="CA25" i="46"/>
  <c r="BZ25" i="46"/>
  <c r="BY25" i="46"/>
  <c r="BX25" i="46"/>
  <c r="I25" i="46" s="1"/>
  <c r="BW25" i="46"/>
  <c r="H25" i="46" s="1"/>
  <c r="BV25" i="46"/>
  <c r="G25" i="46" s="1"/>
  <c r="BU25" i="46"/>
  <c r="BT25" i="46"/>
  <c r="E25" i="46" s="1"/>
  <c r="BS25" i="46"/>
  <c r="B25" i="46"/>
  <c r="A25" i="46"/>
  <c r="C25" i="46" s="1"/>
  <c r="C25" i="44" s="1"/>
  <c r="EF24" i="46"/>
  <c r="BQ24" i="46" s="1"/>
  <c r="EE24" i="46"/>
  <c r="ED24" i="46"/>
  <c r="BO24" i="44" s="1"/>
  <c r="EC24" i="46"/>
  <c r="BN24" i="44" s="1"/>
  <c r="EB24" i="46"/>
  <c r="EA24" i="46"/>
  <c r="DZ24" i="46"/>
  <c r="BK24" i="46" s="1"/>
  <c r="DY24" i="46"/>
  <c r="DX24" i="46"/>
  <c r="BI24" i="46" s="1"/>
  <c r="DW24" i="46"/>
  <c r="BH24" i="46" s="1"/>
  <c r="DV24" i="46"/>
  <c r="DU24" i="46"/>
  <c r="DT24" i="46"/>
  <c r="BE24" i="46" s="1"/>
  <c r="DS24" i="46"/>
  <c r="DR24" i="46"/>
  <c r="BC24" i="46" s="1"/>
  <c r="DQ24" i="46"/>
  <c r="DP24" i="46"/>
  <c r="BA24" i="46" s="1"/>
  <c r="DO24" i="46"/>
  <c r="AZ24" i="46" s="1"/>
  <c r="DN24" i="46"/>
  <c r="DM24" i="46"/>
  <c r="DL24" i="46"/>
  <c r="DK24" i="46"/>
  <c r="DJ24" i="46"/>
  <c r="AU24" i="46" s="1"/>
  <c r="DI24" i="46"/>
  <c r="AT24" i="46" s="1"/>
  <c r="DH24" i="46"/>
  <c r="AS24" i="46" s="1"/>
  <c r="DG24" i="46"/>
  <c r="AR24" i="46" s="1"/>
  <c r="DF24" i="46"/>
  <c r="AQ24" i="46" s="1"/>
  <c r="DE24" i="46"/>
  <c r="DD24" i="46"/>
  <c r="DC24" i="46"/>
  <c r="DB24" i="46"/>
  <c r="DA24" i="46"/>
  <c r="AL24" i="46" s="1"/>
  <c r="CZ24" i="46"/>
  <c r="AK24" i="46" s="1"/>
  <c r="CY24" i="46"/>
  <c r="AJ24" i="46" s="1"/>
  <c r="CX24" i="46"/>
  <c r="CW24" i="46"/>
  <c r="AH24" i="46" s="1"/>
  <c r="CV24" i="46"/>
  <c r="AG24" i="46" s="1"/>
  <c r="CU24" i="46"/>
  <c r="CT24" i="46"/>
  <c r="CS24" i="46"/>
  <c r="CR24" i="46"/>
  <c r="AC24" i="46" s="1"/>
  <c r="CQ24" i="46"/>
  <c r="AB24" i="46" s="1"/>
  <c r="CP24" i="46"/>
  <c r="AA24" i="46" s="1"/>
  <c r="CO24" i="46"/>
  <c r="Z24" i="46" s="1"/>
  <c r="CN24" i="46"/>
  <c r="Y24" i="46" s="1"/>
  <c r="CM24" i="46"/>
  <c r="CL24" i="46"/>
  <c r="W24" i="46" s="1"/>
  <c r="CK24" i="46"/>
  <c r="CJ24" i="46"/>
  <c r="U24" i="46" s="1"/>
  <c r="CI24" i="46"/>
  <c r="T24" i="46" s="1"/>
  <c r="CH24" i="46"/>
  <c r="S24" i="46" s="1"/>
  <c r="CG24" i="46"/>
  <c r="R24" i="46" s="1"/>
  <c r="CF24" i="46"/>
  <c r="Q24" i="46" s="1"/>
  <c r="CE24" i="46"/>
  <c r="CD24" i="46"/>
  <c r="O24" i="46" s="1"/>
  <c r="CC24" i="46"/>
  <c r="CB24" i="46"/>
  <c r="CA24" i="46"/>
  <c r="BZ24" i="46"/>
  <c r="BY24" i="46"/>
  <c r="J24" i="46" s="1"/>
  <c r="BX24" i="46"/>
  <c r="I24" i="46" s="1"/>
  <c r="BW24" i="46"/>
  <c r="BV24" i="46"/>
  <c r="G24" i="46" s="1"/>
  <c r="BU24" i="46"/>
  <c r="BT24" i="46"/>
  <c r="E24" i="46" s="1"/>
  <c r="BS24" i="46"/>
  <c r="BO24" i="46"/>
  <c r="BN24" i="46"/>
  <c r="B24" i="46"/>
  <c r="A24" i="46"/>
  <c r="A22" i="27" s="1"/>
  <c r="EF23" i="46"/>
  <c r="BQ23" i="46" s="1"/>
  <c r="EE23" i="46"/>
  <c r="ED23" i="46"/>
  <c r="BO23" i="46" s="1"/>
  <c r="EC23" i="46"/>
  <c r="EB23" i="46"/>
  <c r="EA23" i="46"/>
  <c r="DZ23" i="46"/>
  <c r="DY23" i="46"/>
  <c r="DX23" i="46"/>
  <c r="DW23" i="46"/>
  <c r="DV23" i="46"/>
  <c r="BG23" i="46" s="1"/>
  <c r="DU23" i="46"/>
  <c r="DT23" i="46"/>
  <c r="BE23" i="46" s="1"/>
  <c r="DS23" i="46"/>
  <c r="BD23" i="46" s="1"/>
  <c r="DR23" i="46"/>
  <c r="BC23" i="46" s="1"/>
  <c r="DQ23" i="46"/>
  <c r="DP23" i="46"/>
  <c r="BA23" i="46" s="1"/>
  <c r="DO23" i="46"/>
  <c r="DN23" i="46"/>
  <c r="AY23" i="46" s="1"/>
  <c r="DM23" i="46"/>
  <c r="AX23" i="46" s="1"/>
  <c r="DL23" i="46"/>
  <c r="DK23" i="46"/>
  <c r="DJ23" i="46"/>
  <c r="AU23" i="46" s="1"/>
  <c r="DI23" i="46"/>
  <c r="DH23" i="46"/>
  <c r="AS23" i="46" s="1"/>
  <c r="DG23" i="46"/>
  <c r="DF23" i="46"/>
  <c r="DE23" i="46"/>
  <c r="AP23" i="46" s="1"/>
  <c r="DD23" i="46"/>
  <c r="AO23" i="46" s="1"/>
  <c r="DC23" i="46"/>
  <c r="AN23" i="46" s="1"/>
  <c r="DB23" i="46"/>
  <c r="AM23" i="46" s="1"/>
  <c r="DA23" i="46"/>
  <c r="CZ23" i="46"/>
  <c r="AK23" i="46" s="1"/>
  <c r="CY23" i="46"/>
  <c r="AJ23" i="46" s="1"/>
  <c r="CX23" i="46"/>
  <c r="AI23" i="46" s="1"/>
  <c r="CW23" i="46"/>
  <c r="CV23" i="46"/>
  <c r="AG23" i="46" s="1"/>
  <c r="CU23" i="46"/>
  <c r="CT23" i="46"/>
  <c r="CS23" i="46"/>
  <c r="CR23" i="46"/>
  <c r="AC23" i="46" s="1"/>
  <c r="CQ23" i="46"/>
  <c r="CP23" i="46"/>
  <c r="AA23" i="46" s="1"/>
  <c r="CO23" i="46"/>
  <c r="Z23" i="46" s="1"/>
  <c r="CN23" i="46"/>
  <c r="CM23" i="46"/>
  <c r="X23" i="46" s="1"/>
  <c r="CL23" i="46"/>
  <c r="W23" i="46" s="1"/>
  <c r="CK23" i="46"/>
  <c r="CJ23" i="46"/>
  <c r="U23" i="46" s="1"/>
  <c r="CI23" i="46"/>
  <c r="CH23" i="46"/>
  <c r="S23" i="46" s="1"/>
  <c r="CG23" i="46"/>
  <c r="R23" i="46" s="1"/>
  <c r="CF23" i="46"/>
  <c r="Q23" i="46" s="1"/>
  <c r="CE23" i="46"/>
  <c r="CD23" i="46"/>
  <c r="O23" i="46" s="1"/>
  <c r="CC23" i="46"/>
  <c r="CB23" i="46"/>
  <c r="M23" i="46" s="1"/>
  <c r="CA23" i="46"/>
  <c r="BZ23" i="46"/>
  <c r="K23" i="46" s="1"/>
  <c r="BY23" i="46"/>
  <c r="J23" i="46" s="1"/>
  <c r="BX23" i="46"/>
  <c r="BW23" i="46"/>
  <c r="BV23" i="46"/>
  <c r="BU23" i="46"/>
  <c r="F23" i="46" s="1"/>
  <c r="BT23" i="46"/>
  <c r="BS23" i="46"/>
  <c r="B23" i="46"/>
  <c r="A23" i="46"/>
  <c r="A21" i="27" s="1"/>
  <c r="EF22" i="46"/>
  <c r="BQ22" i="46" s="1"/>
  <c r="EE22" i="46"/>
  <c r="BP22" i="46" s="1"/>
  <c r="ED22" i="46"/>
  <c r="BO22" i="44" s="1"/>
  <c r="EC22" i="46"/>
  <c r="BN22" i="44" s="1"/>
  <c r="EB22" i="46"/>
  <c r="BM22" i="46" s="1"/>
  <c r="EA22" i="46"/>
  <c r="DZ22" i="46"/>
  <c r="BK22" i="46" s="1"/>
  <c r="DY22" i="46"/>
  <c r="BJ22" i="46" s="1"/>
  <c r="DX22" i="46"/>
  <c r="DW22" i="46"/>
  <c r="BH22" i="46" s="1"/>
  <c r="DV22" i="46"/>
  <c r="BG22" i="46" s="1"/>
  <c r="DU22" i="46"/>
  <c r="DT22" i="46"/>
  <c r="BE22" i="46" s="1"/>
  <c r="DS22" i="46"/>
  <c r="DR22" i="46"/>
  <c r="DQ22" i="46"/>
  <c r="BB22" i="46" s="1"/>
  <c r="DP22" i="46"/>
  <c r="DO22" i="46"/>
  <c r="AZ22" i="46" s="1"/>
  <c r="DN22" i="46"/>
  <c r="AY22" i="46" s="1"/>
  <c r="DM22" i="46"/>
  <c r="DL22" i="46"/>
  <c r="AW22" i="46" s="1"/>
  <c r="DK22" i="46"/>
  <c r="DJ22" i="46"/>
  <c r="AU22" i="46" s="1"/>
  <c r="DI22" i="46"/>
  <c r="DH22" i="46"/>
  <c r="DG22" i="46"/>
  <c r="AR22" i="46" s="1"/>
  <c r="DF22" i="46"/>
  <c r="AQ22" i="46" s="1"/>
  <c r="DE22" i="46"/>
  <c r="DD22" i="46"/>
  <c r="AO22" i="46" s="1"/>
  <c r="DC22" i="46"/>
  <c r="AN22" i="46" s="1"/>
  <c r="DB22" i="46"/>
  <c r="AM22" i="46" s="1"/>
  <c r="DA22" i="46"/>
  <c r="AL22" i="46" s="1"/>
  <c r="CZ22" i="46"/>
  <c r="CY22" i="46"/>
  <c r="CX22" i="46"/>
  <c r="AI22" i="46" s="1"/>
  <c r="CW22" i="46"/>
  <c r="CV22" i="46"/>
  <c r="AG22" i="46" s="1"/>
  <c r="CU22" i="46"/>
  <c r="AF22" i="46" s="1"/>
  <c r="CT22" i="46"/>
  <c r="AE22" i="46" s="1"/>
  <c r="CS22" i="46"/>
  <c r="AD22" i="46" s="1"/>
  <c r="CR22" i="46"/>
  <c r="CQ22" i="46"/>
  <c r="CP22" i="46"/>
  <c r="AA22" i="46" s="1"/>
  <c r="CO22" i="46"/>
  <c r="CN22" i="46"/>
  <c r="Y22" i="46" s="1"/>
  <c r="CM22" i="46"/>
  <c r="CL22" i="46"/>
  <c r="W22" i="46" s="1"/>
  <c r="CK22" i="46"/>
  <c r="V22" i="46" s="1"/>
  <c r="CJ22" i="46"/>
  <c r="CI22" i="46"/>
  <c r="T22" i="46" s="1"/>
  <c r="CH22" i="46"/>
  <c r="CG22" i="46"/>
  <c r="CF22" i="46"/>
  <c r="Q22" i="46" s="1"/>
  <c r="CE22" i="46"/>
  <c r="CD22" i="46"/>
  <c r="O22" i="46" s="1"/>
  <c r="CC22" i="46"/>
  <c r="N22" i="46" s="1"/>
  <c r="CB22" i="46"/>
  <c r="M22" i="46" s="1"/>
  <c r="CA22" i="46"/>
  <c r="BZ22" i="46"/>
  <c r="K22" i="46" s="1"/>
  <c r="BY22" i="46"/>
  <c r="BX22" i="46"/>
  <c r="BW22" i="46"/>
  <c r="H22" i="46" s="1"/>
  <c r="BV22" i="46"/>
  <c r="G22" i="46" s="1"/>
  <c r="BU22" i="46"/>
  <c r="F22" i="46" s="1"/>
  <c r="BT22" i="46"/>
  <c r="BS22" i="46"/>
  <c r="BO22" i="46"/>
  <c r="BN22" i="46"/>
  <c r="B22" i="46"/>
  <c r="A22" i="46"/>
  <c r="C22" i="46" s="1"/>
  <c r="C22" i="44" s="1"/>
  <c r="EF21" i="46"/>
  <c r="BQ21" i="46" s="1"/>
  <c r="EE21" i="46"/>
  <c r="BP21" i="46" s="1"/>
  <c r="ED21" i="46"/>
  <c r="BO21" i="46" s="1"/>
  <c r="EC21" i="46"/>
  <c r="EB21" i="46"/>
  <c r="EA21" i="46"/>
  <c r="BL21" i="46" s="1"/>
  <c r="DZ21" i="46"/>
  <c r="BK21" i="46" s="1"/>
  <c r="DY21" i="46"/>
  <c r="DX21" i="46"/>
  <c r="BI21" i="46" s="1"/>
  <c r="DW21" i="46"/>
  <c r="BH21" i="46" s="1"/>
  <c r="DV21" i="46"/>
  <c r="DU21" i="46"/>
  <c r="DT21" i="46"/>
  <c r="BE21" i="46" s="1"/>
  <c r="DS21" i="46"/>
  <c r="BD21" i="46" s="1"/>
  <c r="DR21" i="46"/>
  <c r="DQ21" i="46"/>
  <c r="BB21" i="46" s="1"/>
  <c r="DP21" i="46"/>
  <c r="BA21" i="46" s="1"/>
  <c r="DO21" i="46"/>
  <c r="AZ21" i="46" s="1"/>
  <c r="DN21" i="46"/>
  <c r="AY21" i="46" s="1"/>
  <c r="DM21" i="46"/>
  <c r="DL21" i="46"/>
  <c r="AW21" i="46" s="1"/>
  <c r="DK21" i="46"/>
  <c r="DJ21" i="46"/>
  <c r="DI21" i="46"/>
  <c r="AT21" i="46" s="1"/>
  <c r="DH21" i="46"/>
  <c r="AS21" i="46" s="1"/>
  <c r="DG21" i="46"/>
  <c r="AR21" i="46" s="1"/>
  <c r="DF21" i="46"/>
  <c r="DE21" i="46"/>
  <c r="DD21" i="46"/>
  <c r="AO21" i="46" s="1"/>
  <c r="DC21" i="46"/>
  <c r="DB21" i="46"/>
  <c r="AM21" i="46" s="1"/>
  <c r="DA21" i="46"/>
  <c r="CZ21" i="46"/>
  <c r="AK21" i="46" s="1"/>
  <c r="CY21" i="46"/>
  <c r="AJ21" i="46" s="1"/>
  <c r="CX21" i="46"/>
  <c r="AI21" i="46" s="1"/>
  <c r="CW21" i="46"/>
  <c r="AH21" i="46" s="1"/>
  <c r="CV21" i="46"/>
  <c r="CU21" i="46"/>
  <c r="CT21" i="46"/>
  <c r="CS21" i="46"/>
  <c r="AD21" i="46" s="1"/>
  <c r="CR21" i="46"/>
  <c r="AC21" i="46" s="1"/>
  <c r="CQ21" i="46"/>
  <c r="AB21" i="46" s="1"/>
  <c r="CP21" i="46"/>
  <c r="CO21" i="46"/>
  <c r="CN21" i="46"/>
  <c r="Y21" i="46" s="1"/>
  <c r="CM21" i="46"/>
  <c r="X21" i="46" s="1"/>
  <c r="CL21" i="46"/>
  <c r="W21" i="46" s="1"/>
  <c r="CK21" i="46"/>
  <c r="V21" i="46" s="1"/>
  <c r="CJ21" i="46"/>
  <c r="U21" i="46" s="1"/>
  <c r="CI21" i="46"/>
  <c r="CH21" i="46"/>
  <c r="S21" i="46" s="1"/>
  <c r="CG21" i="46"/>
  <c r="CF21" i="46"/>
  <c r="Q21" i="46" s="1"/>
  <c r="CE21" i="46"/>
  <c r="P21" i="46" s="1"/>
  <c r="CD21" i="46"/>
  <c r="O21" i="46" s="1"/>
  <c r="CC21" i="46"/>
  <c r="CB21" i="46"/>
  <c r="M21" i="46" s="1"/>
  <c r="CA21" i="46"/>
  <c r="L21" i="46" s="1"/>
  <c r="BZ21" i="46"/>
  <c r="K21" i="46" s="1"/>
  <c r="BY21" i="46"/>
  <c r="BX21" i="46"/>
  <c r="BW21" i="46"/>
  <c r="BV21" i="46"/>
  <c r="BU21" i="46"/>
  <c r="F21" i="46" s="1"/>
  <c r="BT21" i="46"/>
  <c r="E21" i="46" s="1"/>
  <c r="BS21" i="46"/>
  <c r="D21" i="46" s="1"/>
  <c r="B21" i="46"/>
  <c r="A21" i="46"/>
  <c r="A19" i="27" s="1"/>
  <c r="EF20" i="46"/>
  <c r="BQ20" i="46" s="1"/>
  <c r="EE20" i="46"/>
  <c r="BP20" i="46" s="1"/>
  <c r="ED20" i="46"/>
  <c r="BO20" i="44" s="1"/>
  <c r="EC20" i="46"/>
  <c r="BN20" i="46" s="1"/>
  <c r="EB20" i="46"/>
  <c r="BM20" i="46" s="1"/>
  <c r="EA20" i="46"/>
  <c r="BL20" i="46" s="1"/>
  <c r="DZ20" i="46"/>
  <c r="DY20" i="46"/>
  <c r="BJ20" i="46" s="1"/>
  <c r="DX20" i="46"/>
  <c r="BI20" i="46" s="1"/>
  <c r="DW20" i="46"/>
  <c r="BH20" i="46" s="1"/>
  <c r="DV20" i="46"/>
  <c r="BG20" i="46" s="1"/>
  <c r="DU20" i="46"/>
  <c r="BF20" i="46" s="1"/>
  <c r="DT20" i="46"/>
  <c r="BE20" i="46" s="1"/>
  <c r="DS20" i="46"/>
  <c r="DR20" i="46"/>
  <c r="BC20" i="46" s="1"/>
  <c r="DQ20" i="46"/>
  <c r="DP20" i="46"/>
  <c r="DO20" i="46"/>
  <c r="AZ20" i="46" s="1"/>
  <c r="DN20" i="46"/>
  <c r="AY20" i="46" s="1"/>
  <c r="DM20" i="46"/>
  <c r="DL20" i="46"/>
  <c r="AW20" i="46" s="1"/>
  <c r="DK20" i="46"/>
  <c r="DJ20" i="46"/>
  <c r="AU20" i="46" s="1"/>
  <c r="DI20" i="46"/>
  <c r="AT20" i="46" s="1"/>
  <c r="DH20" i="46"/>
  <c r="AS20" i="46" s="1"/>
  <c r="DG20" i="46"/>
  <c r="AR20" i="46" s="1"/>
  <c r="DF20" i="46"/>
  <c r="DE20" i="46"/>
  <c r="AP20" i="46" s="1"/>
  <c r="DD20" i="46"/>
  <c r="AO20" i="46" s="1"/>
  <c r="DC20" i="46"/>
  <c r="DB20" i="46"/>
  <c r="AM20" i="46" s="1"/>
  <c r="DA20" i="46"/>
  <c r="AL20" i="46" s="1"/>
  <c r="CZ20" i="46"/>
  <c r="CY20" i="46"/>
  <c r="AJ20" i="46" s="1"/>
  <c r="CX20" i="46"/>
  <c r="AI20" i="46" s="1"/>
  <c r="CW20" i="46"/>
  <c r="AH20" i="46" s="1"/>
  <c r="CV20" i="46"/>
  <c r="CU20" i="46"/>
  <c r="AF20" i="46" s="1"/>
  <c r="CT20" i="46"/>
  <c r="AE20" i="46" s="1"/>
  <c r="CS20" i="46"/>
  <c r="AD20" i="46" s="1"/>
  <c r="CR20" i="46"/>
  <c r="CQ20" i="46"/>
  <c r="AB20" i="46" s="1"/>
  <c r="CP20" i="46"/>
  <c r="AA20" i="46" s="1"/>
  <c r="CO20" i="46"/>
  <c r="Z20" i="46" s="1"/>
  <c r="CN20" i="46"/>
  <c r="Y20" i="46" s="1"/>
  <c r="CM20" i="46"/>
  <c r="X20" i="46" s="1"/>
  <c r="CL20" i="46"/>
  <c r="W20" i="46" s="1"/>
  <c r="CK20" i="46"/>
  <c r="CJ20" i="46"/>
  <c r="U20" i="46" s="1"/>
  <c r="CI20" i="46"/>
  <c r="T20" i="46" s="1"/>
  <c r="CH20" i="46"/>
  <c r="S20" i="46" s="1"/>
  <c r="CG20" i="46"/>
  <c r="CF20" i="46"/>
  <c r="CE20" i="46"/>
  <c r="P20" i="46" s="1"/>
  <c r="CD20" i="46"/>
  <c r="O20" i="46" s="1"/>
  <c r="CC20" i="46"/>
  <c r="N20" i="46" s="1"/>
  <c r="CB20" i="46"/>
  <c r="CA20" i="46"/>
  <c r="L20" i="46" s="1"/>
  <c r="BZ20" i="46"/>
  <c r="K20" i="46" s="1"/>
  <c r="BY20" i="46"/>
  <c r="J20" i="46" s="1"/>
  <c r="BX20" i="46"/>
  <c r="I20" i="46" s="1"/>
  <c r="BW20" i="46"/>
  <c r="H20" i="46" s="1"/>
  <c r="BV20" i="46"/>
  <c r="G20" i="46" s="1"/>
  <c r="BU20" i="46"/>
  <c r="BT20" i="46"/>
  <c r="E20" i="46" s="1"/>
  <c r="BS20" i="46"/>
  <c r="D20" i="46" s="1"/>
  <c r="BO20" i="46"/>
  <c r="B20" i="46"/>
  <c r="A20" i="46"/>
  <c r="A18" i="27" s="1"/>
  <c r="EF19" i="46"/>
  <c r="BQ19" i="46" s="1"/>
  <c r="EE19" i="46"/>
  <c r="ED19" i="46"/>
  <c r="EC19" i="46"/>
  <c r="EB19" i="46"/>
  <c r="BM19" i="46" s="1"/>
  <c r="EA19" i="46"/>
  <c r="BL19" i="46" s="1"/>
  <c r="DZ19" i="46"/>
  <c r="BK19" i="46" s="1"/>
  <c r="DY19" i="46"/>
  <c r="BJ19" i="46" s="1"/>
  <c r="DX19" i="46"/>
  <c r="BI19" i="46" s="1"/>
  <c r="DW19" i="46"/>
  <c r="BH19" i="46" s="1"/>
  <c r="DV19" i="46"/>
  <c r="BG19" i="46" s="1"/>
  <c r="DU19" i="46"/>
  <c r="BF19" i="46" s="1"/>
  <c r="DT19" i="46"/>
  <c r="BE19" i="46" s="1"/>
  <c r="DS19" i="46"/>
  <c r="DR19" i="46"/>
  <c r="DQ19" i="46"/>
  <c r="BB19" i="46" s="1"/>
  <c r="DP19" i="46"/>
  <c r="BA19" i="46" s="1"/>
  <c r="DO19" i="46"/>
  <c r="AZ19" i="46" s="1"/>
  <c r="DN19" i="46"/>
  <c r="AY19" i="46" s="1"/>
  <c r="DM19" i="46"/>
  <c r="DL19" i="46"/>
  <c r="DK19" i="46"/>
  <c r="AV19" i="46" s="1"/>
  <c r="DJ19" i="46"/>
  <c r="DI19" i="46"/>
  <c r="DH19" i="46"/>
  <c r="AS19" i="46" s="1"/>
  <c r="DG19" i="46"/>
  <c r="DF19" i="46"/>
  <c r="AQ19" i="46" s="1"/>
  <c r="DE19" i="46"/>
  <c r="AP19" i="46" s="1"/>
  <c r="DD19" i="46"/>
  <c r="DC19" i="46"/>
  <c r="AN19" i="46" s="1"/>
  <c r="DB19" i="46"/>
  <c r="AM19" i="46" s="1"/>
  <c r="DA19" i="46"/>
  <c r="AL19" i="46" s="1"/>
  <c r="CZ19" i="46"/>
  <c r="AK19" i="46" s="1"/>
  <c r="CY19" i="46"/>
  <c r="AJ19" i="46" s="1"/>
  <c r="CX19" i="46"/>
  <c r="CW19" i="46"/>
  <c r="AH19" i="46" s="1"/>
  <c r="CV19" i="46"/>
  <c r="CU19" i="46"/>
  <c r="AF19" i="46" s="1"/>
  <c r="CT19" i="46"/>
  <c r="AE19" i="46" s="1"/>
  <c r="CS19" i="46"/>
  <c r="AD19" i="46" s="1"/>
  <c r="CR19" i="46"/>
  <c r="AC19" i="46" s="1"/>
  <c r="CQ19" i="46"/>
  <c r="AB19" i="46" s="1"/>
  <c r="CP19" i="46"/>
  <c r="AA19" i="46" s="1"/>
  <c r="CO19" i="46"/>
  <c r="CN19" i="46"/>
  <c r="CM19" i="46"/>
  <c r="CL19" i="46"/>
  <c r="W19" i="46" s="1"/>
  <c r="CK19" i="46"/>
  <c r="V19" i="46" s="1"/>
  <c r="CJ19" i="46"/>
  <c r="U19" i="46" s="1"/>
  <c r="CI19" i="46"/>
  <c r="T19" i="46" s="1"/>
  <c r="CH19" i="46"/>
  <c r="CG19" i="46"/>
  <c r="CF19" i="46"/>
  <c r="CE19" i="46"/>
  <c r="P19" i="46" s="1"/>
  <c r="CD19" i="46"/>
  <c r="CC19" i="46"/>
  <c r="N19" i="46" s="1"/>
  <c r="CB19" i="46"/>
  <c r="M19" i="46" s="1"/>
  <c r="CA19" i="46"/>
  <c r="BZ19" i="46"/>
  <c r="K19" i="46" s="1"/>
  <c r="BY19" i="46"/>
  <c r="J19" i="46" s="1"/>
  <c r="BX19" i="46"/>
  <c r="I19" i="46" s="1"/>
  <c r="BW19" i="46"/>
  <c r="H19" i="46" s="1"/>
  <c r="BV19" i="46"/>
  <c r="G19" i="46" s="1"/>
  <c r="BU19" i="46"/>
  <c r="F19" i="46" s="1"/>
  <c r="BT19" i="46"/>
  <c r="E19" i="46" s="1"/>
  <c r="BS19" i="46"/>
  <c r="B19" i="46"/>
  <c r="A19" i="46"/>
  <c r="A17" i="27" s="1"/>
  <c r="EF18" i="46"/>
  <c r="EE18" i="46"/>
  <c r="BP18" i="46" s="1"/>
  <c r="ED18" i="46"/>
  <c r="BO18" i="46" s="1"/>
  <c r="EC18" i="46"/>
  <c r="BN18" i="46" s="1"/>
  <c r="EB18" i="46"/>
  <c r="BM18" i="46" s="1"/>
  <c r="EA18" i="46"/>
  <c r="DZ18" i="46"/>
  <c r="DY18" i="46"/>
  <c r="BJ18" i="46" s="1"/>
  <c r="DX18" i="46"/>
  <c r="DW18" i="46"/>
  <c r="DV18" i="46"/>
  <c r="BG18" i="46" s="1"/>
  <c r="DU18" i="46"/>
  <c r="BF18" i="46" s="1"/>
  <c r="DT18" i="46"/>
  <c r="BE18" i="46" s="1"/>
  <c r="DS18" i="46"/>
  <c r="BD18" i="46" s="1"/>
  <c r="DR18" i="46"/>
  <c r="BC18" i="46" s="1"/>
  <c r="DQ18" i="46"/>
  <c r="DP18" i="46"/>
  <c r="DO18" i="46"/>
  <c r="DN18" i="46"/>
  <c r="DM18" i="46"/>
  <c r="AX18" i="46" s="1"/>
  <c r="DL18" i="46"/>
  <c r="DK18" i="46"/>
  <c r="AV18" i="46" s="1"/>
  <c r="DJ18" i="46"/>
  <c r="DI18" i="46"/>
  <c r="AT18" i="46" s="1"/>
  <c r="DH18" i="46"/>
  <c r="DG18" i="46"/>
  <c r="AR18" i="46" s="1"/>
  <c r="DF18" i="46"/>
  <c r="AQ18" i="46" s="1"/>
  <c r="DE18" i="46"/>
  <c r="DD18" i="46"/>
  <c r="DC18" i="46"/>
  <c r="AN18" i="46" s="1"/>
  <c r="DB18" i="46"/>
  <c r="AM18" i="46" s="1"/>
  <c r="DA18" i="46"/>
  <c r="AL18" i="46" s="1"/>
  <c r="CZ18" i="46"/>
  <c r="CY18" i="46"/>
  <c r="AJ18" i="46" s="1"/>
  <c r="CX18" i="46"/>
  <c r="CW18" i="46"/>
  <c r="AH18" i="46" s="1"/>
  <c r="CV18" i="46"/>
  <c r="CU18" i="46"/>
  <c r="CT18" i="46"/>
  <c r="AE18" i="46" s="1"/>
  <c r="CS18" i="46"/>
  <c r="CR18" i="46"/>
  <c r="CQ18" i="46"/>
  <c r="AB18" i="46" s="1"/>
  <c r="CP18" i="46"/>
  <c r="AA18" i="46" s="1"/>
  <c r="CO18" i="46"/>
  <c r="Z18" i="46" s="1"/>
  <c r="CN18" i="46"/>
  <c r="Y18" i="46" s="1"/>
  <c r="CM18" i="46"/>
  <c r="CL18" i="46"/>
  <c r="CK18" i="46"/>
  <c r="V18" i="46" s="1"/>
  <c r="CJ18" i="46"/>
  <c r="CI18" i="46"/>
  <c r="T18" i="46" s="1"/>
  <c r="CH18" i="46"/>
  <c r="S18" i="46" s="1"/>
  <c r="CG18" i="46"/>
  <c r="R18" i="46" s="1"/>
  <c r="CF18" i="46"/>
  <c r="Q18" i="46" s="1"/>
  <c r="CE18" i="46"/>
  <c r="CD18" i="46"/>
  <c r="CC18" i="46"/>
  <c r="CB18" i="46"/>
  <c r="CA18" i="46"/>
  <c r="L18" i="46" s="1"/>
  <c r="BZ18" i="46"/>
  <c r="K18" i="46" s="1"/>
  <c r="BY18" i="46"/>
  <c r="J18" i="46" s="1"/>
  <c r="BX18" i="46"/>
  <c r="I18" i="46" s="1"/>
  <c r="BW18" i="46"/>
  <c r="H18" i="46" s="1"/>
  <c r="BV18" i="46"/>
  <c r="G18" i="46" s="1"/>
  <c r="BU18" i="46"/>
  <c r="BT18" i="46"/>
  <c r="BS18" i="46"/>
  <c r="D18" i="46" s="1"/>
  <c r="B18" i="46"/>
  <c r="A18" i="46"/>
  <c r="A16" i="27" s="1"/>
  <c r="EF17" i="46"/>
  <c r="EE17" i="46"/>
  <c r="ED17" i="46"/>
  <c r="EC17" i="46"/>
  <c r="BN17" i="46" s="1"/>
  <c r="EB17" i="46"/>
  <c r="EA17" i="46"/>
  <c r="BL17" i="46" s="1"/>
  <c r="DZ17" i="46"/>
  <c r="DY17" i="46"/>
  <c r="DX17" i="46"/>
  <c r="BI17" i="46" s="1"/>
  <c r="DW17" i="46"/>
  <c r="BH17" i="46" s="1"/>
  <c r="DV17" i="46"/>
  <c r="BG17" i="46" s="1"/>
  <c r="DU17" i="46"/>
  <c r="BF17" i="46" s="1"/>
  <c r="DT17" i="46"/>
  <c r="DS17" i="46"/>
  <c r="DR17" i="46"/>
  <c r="BC17" i="46" s="1"/>
  <c r="DQ17" i="46"/>
  <c r="BB17" i="46" s="1"/>
  <c r="DP17" i="46"/>
  <c r="DO17" i="46"/>
  <c r="DN17" i="46"/>
  <c r="AY17" i="46" s="1"/>
  <c r="DM17" i="46"/>
  <c r="DL17" i="46"/>
  <c r="DK17" i="46"/>
  <c r="AV17" i="46" s="1"/>
  <c r="DJ17" i="46"/>
  <c r="AU17" i="46" s="1"/>
  <c r="DI17" i="46"/>
  <c r="AT17" i="46" s="1"/>
  <c r="DH17" i="46"/>
  <c r="AS17" i="46" s="1"/>
  <c r="DG17" i="46"/>
  <c r="DF17" i="46"/>
  <c r="DE17" i="46"/>
  <c r="AP17" i="46" s="1"/>
  <c r="DD17" i="46"/>
  <c r="DC17" i="46"/>
  <c r="AN17" i="46" s="1"/>
  <c r="DB17" i="46"/>
  <c r="AM17" i="46" s="1"/>
  <c r="DA17" i="46"/>
  <c r="AL17" i="46" s="1"/>
  <c r="CZ17" i="46"/>
  <c r="CY17" i="46"/>
  <c r="CX17" i="46"/>
  <c r="CW17" i="46"/>
  <c r="CV17" i="46"/>
  <c r="CU17" i="46"/>
  <c r="AF17" i="46" s="1"/>
  <c r="CT17" i="46"/>
  <c r="AE17" i="46" s="1"/>
  <c r="CS17" i="46"/>
  <c r="AD17" i="46" s="1"/>
  <c r="CR17" i="46"/>
  <c r="AC17" i="46" s="1"/>
  <c r="CQ17" i="46"/>
  <c r="AB17" i="46" s="1"/>
  <c r="CP17" i="46"/>
  <c r="AA17" i="46" s="1"/>
  <c r="CO17" i="46"/>
  <c r="CN17" i="46"/>
  <c r="CM17" i="46"/>
  <c r="X17" i="46" s="1"/>
  <c r="CL17" i="46"/>
  <c r="W17" i="46" s="1"/>
  <c r="CK17" i="46"/>
  <c r="V17" i="46" s="1"/>
  <c r="CJ17" i="46"/>
  <c r="CI17" i="46"/>
  <c r="T17" i="46" s="1"/>
  <c r="CH17" i="46"/>
  <c r="S17" i="46" s="1"/>
  <c r="CG17" i="46"/>
  <c r="R17" i="46" s="1"/>
  <c r="CF17" i="46"/>
  <c r="CE17" i="46"/>
  <c r="CD17" i="46"/>
  <c r="O17" i="46" s="1"/>
  <c r="CC17" i="46"/>
  <c r="N17" i="46" s="1"/>
  <c r="CB17" i="46"/>
  <c r="CA17" i="46"/>
  <c r="L17" i="46" s="1"/>
  <c r="BZ17" i="46"/>
  <c r="BY17" i="46"/>
  <c r="J17" i="46" s="1"/>
  <c r="BX17" i="46"/>
  <c r="BW17" i="46"/>
  <c r="H17" i="46" s="1"/>
  <c r="BV17" i="46"/>
  <c r="BU17" i="46"/>
  <c r="F17" i="46" s="1"/>
  <c r="BT17" i="46"/>
  <c r="E17" i="46" s="1"/>
  <c r="BS17" i="46"/>
  <c r="D17" i="46" s="1"/>
  <c r="B17" i="46"/>
  <c r="A17" i="46"/>
  <c r="A17" i="44" s="1"/>
  <c r="EF16" i="46"/>
  <c r="BQ16" i="46" s="1"/>
  <c r="EE16" i="46"/>
  <c r="BP16" i="46" s="1"/>
  <c r="ED16" i="46"/>
  <c r="BO16" i="46" s="1"/>
  <c r="EC16" i="46"/>
  <c r="BN16" i="46" s="1"/>
  <c r="EB16" i="46"/>
  <c r="BM16" i="46" s="1"/>
  <c r="EA16" i="46"/>
  <c r="DZ16" i="46"/>
  <c r="DY16" i="46"/>
  <c r="DX16" i="46"/>
  <c r="BI16" i="46" s="1"/>
  <c r="DW16" i="46"/>
  <c r="BH16" i="46" s="1"/>
  <c r="DV16" i="46"/>
  <c r="BG16" i="46" s="1"/>
  <c r="DU16" i="46"/>
  <c r="BF16" i="46" s="1"/>
  <c r="DT16" i="46"/>
  <c r="BE16" i="46" s="1"/>
  <c r="DS16" i="46"/>
  <c r="BD16" i="46" s="1"/>
  <c r="DR16" i="46"/>
  <c r="DQ16" i="46"/>
  <c r="BB16" i="46" s="1"/>
  <c r="DP16" i="46"/>
  <c r="BA16" i="46" s="1"/>
  <c r="DO16" i="46"/>
  <c r="AZ16" i="46" s="1"/>
  <c r="DN16" i="46"/>
  <c r="AY16" i="46" s="1"/>
  <c r="DM16" i="46"/>
  <c r="AX16" i="46" s="1"/>
  <c r="DL16" i="46"/>
  <c r="DK16" i="46"/>
  <c r="DJ16" i="46"/>
  <c r="DI16" i="46"/>
  <c r="DH16" i="46"/>
  <c r="AS16" i="46" s="1"/>
  <c r="DG16" i="46"/>
  <c r="DF16" i="46"/>
  <c r="AQ16" i="46" s="1"/>
  <c r="DE16" i="46"/>
  <c r="AP16" i="46" s="1"/>
  <c r="DD16" i="46"/>
  <c r="AO16" i="46" s="1"/>
  <c r="DC16" i="46"/>
  <c r="AN16" i="46" s="1"/>
  <c r="DB16" i="46"/>
  <c r="AM16" i="46" s="1"/>
  <c r="DA16" i="46"/>
  <c r="AL16" i="46" s="1"/>
  <c r="CZ16" i="46"/>
  <c r="AK16" i="46" s="1"/>
  <c r="CY16" i="46"/>
  <c r="CX16" i="46"/>
  <c r="AI16" i="46" s="1"/>
  <c r="CW16" i="46"/>
  <c r="AH16" i="46" s="1"/>
  <c r="CV16" i="46"/>
  <c r="AG16" i="46" s="1"/>
  <c r="CU16" i="46"/>
  <c r="AF16" i="46" s="1"/>
  <c r="CT16" i="46"/>
  <c r="CS16" i="46"/>
  <c r="CR16" i="46"/>
  <c r="AC16" i="46" s="1"/>
  <c r="CQ16" i="46"/>
  <c r="AB16" i="46" s="1"/>
  <c r="CP16" i="46"/>
  <c r="CO16" i="46"/>
  <c r="Z16" i="46" s="1"/>
  <c r="CN16" i="46"/>
  <c r="Y16" i="46" s="1"/>
  <c r="CM16" i="46"/>
  <c r="CL16" i="46"/>
  <c r="W16" i="46" s="1"/>
  <c r="CK16" i="46"/>
  <c r="V16" i="46" s="1"/>
  <c r="CJ16" i="46"/>
  <c r="U16" i="46" s="1"/>
  <c r="CI16" i="46"/>
  <c r="T16" i="46" s="1"/>
  <c r="CH16" i="46"/>
  <c r="CG16" i="46"/>
  <c r="CF16" i="46"/>
  <c r="Q16" i="46" s="1"/>
  <c r="CE16" i="46"/>
  <c r="CD16" i="46"/>
  <c r="CC16" i="46"/>
  <c r="N16" i="46" s="1"/>
  <c r="CB16" i="46"/>
  <c r="M16" i="46" s="1"/>
  <c r="CA16" i="46"/>
  <c r="L16" i="46" s="1"/>
  <c r="BZ16" i="46"/>
  <c r="BY16" i="46"/>
  <c r="J16" i="46" s="1"/>
  <c r="BX16" i="46"/>
  <c r="BW16" i="46"/>
  <c r="BV16" i="46"/>
  <c r="G16" i="46" s="1"/>
  <c r="BU16" i="46"/>
  <c r="F16" i="46" s="1"/>
  <c r="BT16" i="46"/>
  <c r="E16" i="46" s="1"/>
  <c r="BS16" i="46"/>
  <c r="D16" i="46" s="1"/>
  <c r="A16" i="46"/>
  <c r="A14" i="27" s="1"/>
  <c r="EF15" i="46"/>
  <c r="BQ15" i="46" s="1"/>
  <c r="EE15" i="46"/>
  <c r="BP15" i="46" s="1"/>
  <c r="ED15" i="46"/>
  <c r="BO15" i="46" s="1"/>
  <c r="EC15" i="46"/>
  <c r="EB15" i="46"/>
  <c r="EA15" i="46"/>
  <c r="BL15" i="46" s="1"/>
  <c r="DZ15" i="46"/>
  <c r="BK15" i="46" s="1"/>
  <c r="DY15" i="46"/>
  <c r="BJ15" i="46" s="1"/>
  <c r="DX15" i="46"/>
  <c r="BI15" i="46" s="1"/>
  <c r="DW15" i="46"/>
  <c r="BH15" i="46" s="1"/>
  <c r="DV15" i="46"/>
  <c r="DU15" i="46"/>
  <c r="BF15" i="46" s="1"/>
  <c r="DT15" i="46"/>
  <c r="DS15" i="46"/>
  <c r="BD15" i="46" s="1"/>
  <c r="DR15" i="46"/>
  <c r="BC15" i="46" s="1"/>
  <c r="DQ15" i="46"/>
  <c r="DP15" i="46"/>
  <c r="BA15" i="46" s="1"/>
  <c r="DO15" i="46"/>
  <c r="AZ15" i="46" s="1"/>
  <c r="DN15" i="46"/>
  <c r="DM15" i="46"/>
  <c r="AX15" i="46" s="1"/>
  <c r="DL15" i="46"/>
  <c r="AW15" i="46" s="1"/>
  <c r="DK15" i="46"/>
  <c r="DJ15" i="46"/>
  <c r="AU15" i="46" s="1"/>
  <c r="DI15" i="46"/>
  <c r="AT15" i="46" s="1"/>
  <c r="DH15" i="46"/>
  <c r="AS15" i="46" s="1"/>
  <c r="DG15" i="46"/>
  <c r="AR15" i="46" s="1"/>
  <c r="DF15" i="46"/>
  <c r="DE15" i="46"/>
  <c r="AP15" i="46" s="1"/>
  <c r="DD15" i="46"/>
  <c r="AO15" i="46" s="1"/>
  <c r="DC15" i="46"/>
  <c r="DB15" i="46"/>
  <c r="AM15" i="46" s="1"/>
  <c r="DA15" i="46"/>
  <c r="CZ15" i="46"/>
  <c r="AK15" i="46" s="1"/>
  <c r="CY15" i="46"/>
  <c r="AJ15" i="46" s="1"/>
  <c r="CX15" i="46"/>
  <c r="CW15" i="46"/>
  <c r="CV15" i="46"/>
  <c r="CU15" i="46"/>
  <c r="CT15" i="46"/>
  <c r="AE15" i="46" s="1"/>
  <c r="CS15" i="46"/>
  <c r="AD15" i="46" s="1"/>
  <c r="CR15" i="46"/>
  <c r="AC15" i="46" s="1"/>
  <c r="CQ15" i="46"/>
  <c r="AB15" i="46" s="1"/>
  <c r="CP15" i="46"/>
  <c r="AA15" i="46" s="1"/>
  <c r="CO15" i="46"/>
  <c r="Z15" i="46" s="1"/>
  <c r="CN15" i="46"/>
  <c r="CM15" i="46"/>
  <c r="CL15" i="46"/>
  <c r="CK15" i="46"/>
  <c r="CJ15" i="46"/>
  <c r="U15" i="46" s="1"/>
  <c r="CI15" i="46"/>
  <c r="T15" i="46" s="1"/>
  <c r="CH15" i="46"/>
  <c r="CG15" i="46"/>
  <c r="R15" i="46" s="1"/>
  <c r="CF15" i="46"/>
  <c r="CE15" i="46"/>
  <c r="P15" i="46" s="1"/>
  <c r="CD15" i="46"/>
  <c r="O15" i="46" s="1"/>
  <c r="CC15" i="46"/>
  <c r="CB15" i="46"/>
  <c r="M15" i="46" s="1"/>
  <c r="CA15" i="46"/>
  <c r="L15" i="46" s="1"/>
  <c r="BZ15" i="46"/>
  <c r="BY15" i="46"/>
  <c r="J15" i="46" s="1"/>
  <c r="BX15" i="46"/>
  <c r="I15" i="46" s="1"/>
  <c r="BW15" i="46"/>
  <c r="H15" i="46" s="1"/>
  <c r="BV15" i="46"/>
  <c r="G15" i="46" s="1"/>
  <c r="BU15" i="46"/>
  <c r="F15" i="46" s="1"/>
  <c r="BT15" i="46"/>
  <c r="E15" i="46" s="1"/>
  <c r="BS15" i="46"/>
  <c r="D15" i="46" s="1"/>
  <c r="A15" i="46"/>
  <c r="EF14" i="46"/>
  <c r="BQ14" i="46" s="1"/>
  <c r="EE14" i="46"/>
  <c r="ED14" i="46"/>
  <c r="BO14" i="44" s="1"/>
  <c r="EC14" i="46"/>
  <c r="BN14" i="46" s="1"/>
  <c r="EB14" i="46"/>
  <c r="EA14" i="46"/>
  <c r="BL14" i="46" s="1"/>
  <c r="DZ14" i="46"/>
  <c r="BK14" i="46" s="1"/>
  <c r="DY14" i="46"/>
  <c r="BJ14" i="46" s="1"/>
  <c r="DX14" i="46"/>
  <c r="BI14" i="46" s="1"/>
  <c r="DW14" i="46"/>
  <c r="BH14" i="46" s="1"/>
  <c r="DV14" i="46"/>
  <c r="DU14" i="46"/>
  <c r="BF14" i="46" s="1"/>
  <c r="DT14" i="46"/>
  <c r="BE14" i="46" s="1"/>
  <c r="DS14" i="46"/>
  <c r="BD14" i="46" s="1"/>
  <c r="DR14" i="46"/>
  <c r="DQ14" i="46"/>
  <c r="BB14" i="46" s="1"/>
  <c r="DP14" i="46"/>
  <c r="DO14" i="46"/>
  <c r="DN14" i="46"/>
  <c r="DM14" i="46"/>
  <c r="AX14" i="46" s="1"/>
  <c r="DL14" i="46"/>
  <c r="AW14" i="46" s="1"/>
  <c r="DK14" i="46"/>
  <c r="AV14" i="46" s="1"/>
  <c r="DJ14" i="46"/>
  <c r="AU14" i="46" s="1"/>
  <c r="DI14" i="46"/>
  <c r="AT14" i="46" s="1"/>
  <c r="DH14" i="46"/>
  <c r="AS14" i="46" s="1"/>
  <c r="DG14" i="46"/>
  <c r="DF14" i="46"/>
  <c r="AQ14" i="46" s="1"/>
  <c r="DE14" i="46"/>
  <c r="AP14" i="46" s="1"/>
  <c r="DD14" i="46"/>
  <c r="AO14" i="46" s="1"/>
  <c r="DC14" i="46"/>
  <c r="AN14" i="46" s="1"/>
  <c r="DB14" i="46"/>
  <c r="AM14" i="46" s="1"/>
  <c r="DA14" i="46"/>
  <c r="AL14" i="46" s="1"/>
  <c r="CZ14" i="46"/>
  <c r="AK14" i="46" s="1"/>
  <c r="CY14" i="46"/>
  <c r="AJ14" i="46" s="1"/>
  <c r="CX14" i="46"/>
  <c r="AI14" i="46" s="1"/>
  <c r="CW14" i="46"/>
  <c r="CV14" i="46"/>
  <c r="CU14" i="46"/>
  <c r="AF14" i="46" s="1"/>
  <c r="CT14" i="46"/>
  <c r="AE14" i="46" s="1"/>
  <c r="CS14" i="46"/>
  <c r="AD14" i="46" s="1"/>
  <c r="CR14" i="46"/>
  <c r="AC14" i="46" s="1"/>
  <c r="CQ14" i="46"/>
  <c r="CP14" i="46"/>
  <c r="AA14" i="46" s="1"/>
  <c r="CO14" i="46"/>
  <c r="CN14" i="46"/>
  <c r="Y14" i="46" s="1"/>
  <c r="CM14" i="46"/>
  <c r="X14" i="46" s="1"/>
  <c r="CL14" i="46"/>
  <c r="CK14" i="46"/>
  <c r="V14" i="46" s="1"/>
  <c r="CJ14" i="46"/>
  <c r="U14" i="46" s="1"/>
  <c r="CI14" i="46"/>
  <c r="T14" i="46" s="1"/>
  <c r="CH14" i="46"/>
  <c r="CG14" i="46"/>
  <c r="R14" i="46" s="1"/>
  <c r="CF14" i="46"/>
  <c r="Q14" i="46" s="1"/>
  <c r="CE14" i="46"/>
  <c r="P14" i="46" s="1"/>
  <c r="CD14" i="46"/>
  <c r="O14" i="46" s="1"/>
  <c r="CC14" i="46"/>
  <c r="N14" i="46" s="1"/>
  <c r="CB14" i="46"/>
  <c r="M14" i="46" s="1"/>
  <c r="CA14" i="46"/>
  <c r="BZ14" i="46"/>
  <c r="K14" i="46" s="1"/>
  <c r="BY14" i="46"/>
  <c r="J14" i="46" s="1"/>
  <c r="BX14" i="46"/>
  <c r="BW14" i="46"/>
  <c r="H14" i="46" s="1"/>
  <c r="BV14" i="46"/>
  <c r="G14" i="46" s="1"/>
  <c r="BU14" i="46"/>
  <c r="BT14" i="46"/>
  <c r="E14" i="46" s="1"/>
  <c r="BS14" i="46"/>
  <c r="BO14" i="46"/>
  <c r="A14" i="46"/>
  <c r="A12" i="27" s="1"/>
  <c r="EF13" i="46"/>
  <c r="BQ13" i="46" s="1"/>
  <c r="EE13" i="46"/>
  <c r="BP13" i="46" s="1"/>
  <c r="ED13" i="46"/>
  <c r="EC13" i="46"/>
  <c r="BN13" i="46" s="1"/>
  <c r="EB13" i="46"/>
  <c r="BM13" i="46" s="1"/>
  <c r="EA13" i="46"/>
  <c r="DZ13" i="46"/>
  <c r="BK13" i="46" s="1"/>
  <c r="DY13" i="46"/>
  <c r="BJ13" i="46" s="1"/>
  <c r="DX13" i="46"/>
  <c r="BI13" i="46" s="1"/>
  <c r="DW13" i="46"/>
  <c r="BH13" i="46" s="1"/>
  <c r="DV13" i="46"/>
  <c r="DU13" i="46"/>
  <c r="DT13" i="46"/>
  <c r="DS13" i="46"/>
  <c r="BD13" i="46" s="1"/>
  <c r="DR13" i="46"/>
  <c r="BC13" i="46" s="1"/>
  <c r="DQ13" i="46"/>
  <c r="BB13" i="46" s="1"/>
  <c r="DP13" i="46"/>
  <c r="BA13" i="46" s="1"/>
  <c r="DO13" i="46"/>
  <c r="AZ13" i="46" s="1"/>
  <c r="DN13" i="46"/>
  <c r="DM13" i="46"/>
  <c r="AX13" i="46" s="1"/>
  <c r="DL13" i="46"/>
  <c r="AW13" i="46" s="1"/>
  <c r="DK13" i="46"/>
  <c r="AV13" i="46" s="1"/>
  <c r="DJ13" i="46"/>
  <c r="AU13" i="46" s="1"/>
  <c r="DI13" i="46"/>
  <c r="DH13" i="46"/>
  <c r="AS13" i="46" s="1"/>
  <c r="DG13" i="46"/>
  <c r="DF13" i="46"/>
  <c r="DE13" i="46"/>
  <c r="DD13" i="46"/>
  <c r="AO13" i="46" s="1"/>
  <c r="DC13" i="46"/>
  <c r="DB13" i="46"/>
  <c r="AM13" i="46" s="1"/>
  <c r="DA13" i="46"/>
  <c r="AL13" i="46" s="1"/>
  <c r="CZ13" i="46"/>
  <c r="CY13" i="46"/>
  <c r="AJ13" i="46" s="1"/>
  <c r="CX13" i="46"/>
  <c r="CW13" i="46"/>
  <c r="CV13" i="46"/>
  <c r="AG13" i="46" s="1"/>
  <c r="CU13" i="46"/>
  <c r="CT13" i="46"/>
  <c r="AE13" i="46" s="1"/>
  <c r="CS13" i="46"/>
  <c r="AD13" i="46" s="1"/>
  <c r="CR13" i="46"/>
  <c r="AC13" i="46" s="1"/>
  <c r="CQ13" i="46"/>
  <c r="AB13" i="46" s="1"/>
  <c r="CP13" i="46"/>
  <c r="CO13" i="46"/>
  <c r="CN13" i="46"/>
  <c r="Y13" i="46" s="1"/>
  <c r="CM13" i="46"/>
  <c r="X13" i="46" s="1"/>
  <c r="CL13" i="46"/>
  <c r="W13" i="46" s="1"/>
  <c r="CK13" i="46"/>
  <c r="V13" i="46" s="1"/>
  <c r="CJ13" i="46"/>
  <c r="U13" i="46" s="1"/>
  <c r="CI13" i="46"/>
  <c r="T13" i="46" s="1"/>
  <c r="CH13" i="46"/>
  <c r="CG13" i="46"/>
  <c r="R13" i="46" s="1"/>
  <c r="CF13" i="46"/>
  <c r="CE13" i="46"/>
  <c r="CD13" i="46"/>
  <c r="O13" i="46" s="1"/>
  <c r="CC13" i="46"/>
  <c r="N13" i="46" s="1"/>
  <c r="CB13" i="46"/>
  <c r="M13" i="46" s="1"/>
  <c r="CA13" i="46"/>
  <c r="L13" i="46" s="1"/>
  <c r="BZ13" i="46"/>
  <c r="BY13" i="46"/>
  <c r="J13" i="46" s="1"/>
  <c r="BX13" i="46"/>
  <c r="I13" i="46" s="1"/>
  <c r="BW13" i="46"/>
  <c r="BV13" i="46"/>
  <c r="G13" i="46" s="1"/>
  <c r="BU13" i="46"/>
  <c r="BT13" i="46"/>
  <c r="E13" i="46" s="1"/>
  <c r="BS13" i="46"/>
  <c r="D13" i="46" s="1"/>
  <c r="A13" i="46"/>
  <c r="A11" i="27" s="1"/>
  <c r="EF12" i="46"/>
  <c r="EE12" i="46"/>
  <c r="ED12" i="46"/>
  <c r="BO12" i="44" s="1"/>
  <c r="EC12" i="46"/>
  <c r="BN12" i="46" s="1"/>
  <c r="EB12" i="46"/>
  <c r="BM12" i="46" s="1"/>
  <c r="EA12" i="46"/>
  <c r="BL12" i="46" s="1"/>
  <c r="DZ12" i="46"/>
  <c r="BK12" i="46" s="1"/>
  <c r="DY12" i="46"/>
  <c r="BJ12" i="46" s="1"/>
  <c r="DX12" i="46"/>
  <c r="BI12" i="46" s="1"/>
  <c r="DW12" i="46"/>
  <c r="DV12" i="46"/>
  <c r="DU12" i="46"/>
  <c r="BF12" i="46" s="1"/>
  <c r="DT12" i="46"/>
  <c r="DS12" i="46"/>
  <c r="BD12" i="46" s="1"/>
  <c r="DR12" i="46"/>
  <c r="BC12" i="46" s="1"/>
  <c r="DQ12" i="46"/>
  <c r="BB12" i="46" s="1"/>
  <c r="DP12" i="46"/>
  <c r="BA12" i="46" s="1"/>
  <c r="DO12" i="46"/>
  <c r="DN12" i="46"/>
  <c r="DM12" i="46"/>
  <c r="DL12" i="46"/>
  <c r="AW12" i="46" s="1"/>
  <c r="DK12" i="46"/>
  <c r="DJ12" i="46"/>
  <c r="AU12" i="46" s="1"/>
  <c r="DI12" i="46"/>
  <c r="AT12" i="46" s="1"/>
  <c r="DH12" i="46"/>
  <c r="AS12" i="46" s="1"/>
  <c r="DG12" i="46"/>
  <c r="DF12" i="46"/>
  <c r="AQ12" i="46" s="1"/>
  <c r="DE12" i="46"/>
  <c r="AP12" i="46" s="1"/>
  <c r="DD12" i="46"/>
  <c r="AO12" i="46" s="1"/>
  <c r="DC12" i="46"/>
  <c r="AN12" i="46" s="1"/>
  <c r="DB12" i="46"/>
  <c r="AM12" i="46" s="1"/>
  <c r="DA12" i="46"/>
  <c r="AL12" i="46" s="1"/>
  <c r="CZ12" i="46"/>
  <c r="CY12" i="46"/>
  <c r="CX12" i="46"/>
  <c r="CW12" i="46"/>
  <c r="AH12" i="46" s="1"/>
  <c r="CV12" i="46"/>
  <c r="AG12" i="46" s="1"/>
  <c r="CU12" i="46"/>
  <c r="AF12" i="46" s="1"/>
  <c r="CT12" i="46"/>
  <c r="AE12" i="46" s="1"/>
  <c r="CS12" i="46"/>
  <c r="AD12" i="46" s="1"/>
  <c r="CR12" i="46"/>
  <c r="AC12" i="46" s="1"/>
  <c r="CQ12" i="46"/>
  <c r="CP12" i="46"/>
  <c r="CO12" i="46"/>
  <c r="Z12" i="46" s="1"/>
  <c r="CN12" i="46"/>
  <c r="Y12" i="46" s="1"/>
  <c r="CM12" i="46"/>
  <c r="CL12" i="46"/>
  <c r="W12" i="46" s="1"/>
  <c r="CK12" i="46"/>
  <c r="V12" i="46" s="1"/>
  <c r="CJ12" i="46"/>
  <c r="U12" i="46" s="1"/>
  <c r="CI12" i="46"/>
  <c r="T12" i="46" s="1"/>
  <c r="CH12" i="46"/>
  <c r="CG12" i="46"/>
  <c r="R12" i="46" s="1"/>
  <c r="CF12" i="46"/>
  <c r="Q12" i="46" s="1"/>
  <c r="CE12" i="46"/>
  <c r="P12" i="46" s="1"/>
  <c r="CD12" i="46"/>
  <c r="O12" i="46" s="1"/>
  <c r="CC12" i="46"/>
  <c r="N12" i="46" s="1"/>
  <c r="CB12" i="46"/>
  <c r="M12" i="46" s="1"/>
  <c r="CA12" i="46"/>
  <c r="BZ12" i="46"/>
  <c r="K12" i="46" s="1"/>
  <c r="BY12" i="46"/>
  <c r="J12" i="46" s="1"/>
  <c r="BX12" i="46"/>
  <c r="BW12" i="46"/>
  <c r="BV12" i="46"/>
  <c r="G12" i="46" s="1"/>
  <c r="BU12" i="46"/>
  <c r="F12" i="46" s="1"/>
  <c r="BT12" i="46"/>
  <c r="BS12" i="46"/>
  <c r="A12" i="46"/>
  <c r="A10" i="27" s="1"/>
  <c r="EF11" i="46"/>
  <c r="EE11" i="46"/>
  <c r="BP11" i="46" s="1"/>
  <c r="ED11" i="46"/>
  <c r="BO11" i="46" s="1"/>
  <c r="EC11" i="46"/>
  <c r="BN11" i="46" s="1"/>
  <c r="EB11" i="46"/>
  <c r="BM11" i="46" s="1"/>
  <c r="EA11" i="46"/>
  <c r="DZ11" i="46"/>
  <c r="DY11" i="46"/>
  <c r="BJ11" i="46" s="1"/>
  <c r="DX11" i="46"/>
  <c r="DW11" i="46"/>
  <c r="BH11" i="46" s="1"/>
  <c r="DV11" i="46"/>
  <c r="BG11" i="46" s="1"/>
  <c r="DU11" i="46"/>
  <c r="BF11" i="46" s="1"/>
  <c r="DT11" i="46"/>
  <c r="BE11" i="46" s="1"/>
  <c r="DS11" i="46"/>
  <c r="DR11" i="46"/>
  <c r="DQ11" i="46"/>
  <c r="BB11" i="46" s="1"/>
  <c r="DP11" i="46"/>
  <c r="BA11" i="46" s="1"/>
  <c r="DO11" i="46"/>
  <c r="AZ11" i="46" s="1"/>
  <c r="DN11" i="46"/>
  <c r="AY11" i="46" s="1"/>
  <c r="DM11" i="46"/>
  <c r="AX11" i="46" s="1"/>
  <c r="DL11" i="46"/>
  <c r="AW11" i="46" s="1"/>
  <c r="DK11" i="46"/>
  <c r="AV11" i="46" s="1"/>
  <c r="DJ11" i="46"/>
  <c r="DI11" i="46"/>
  <c r="AT11" i="46" s="1"/>
  <c r="DH11" i="46"/>
  <c r="AS11" i="46" s="1"/>
  <c r="DG11" i="46"/>
  <c r="DF11" i="46"/>
  <c r="AQ11" i="46" s="1"/>
  <c r="DE11" i="46"/>
  <c r="AP11" i="46" s="1"/>
  <c r="DD11" i="46"/>
  <c r="AO11" i="46" s="1"/>
  <c r="DC11" i="46"/>
  <c r="AN11" i="46" s="1"/>
  <c r="DB11" i="46"/>
  <c r="DA11" i="46"/>
  <c r="AL11" i="46" s="1"/>
  <c r="CZ11" i="46"/>
  <c r="CY11" i="46"/>
  <c r="CX11" i="46"/>
  <c r="CW11" i="46"/>
  <c r="AH11" i="46" s="1"/>
  <c r="CV11" i="46"/>
  <c r="AG11" i="46" s="1"/>
  <c r="CU11" i="46"/>
  <c r="AF11" i="46" s="1"/>
  <c r="CT11" i="46"/>
  <c r="AE11" i="46" s="1"/>
  <c r="CS11" i="46"/>
  <c r="AD11" i="46" s="1"/>
  <c r="CR11" i="46"/>
  <c r="AC11" i="46" s="1"/>
  <c r="CQ11" i="46"/>
  <c r="AB11" i="46" s="1"/>
  <c r="CP11" i="46"/>
  <c r="AA11" i="46" s="1"/>
  <c r="CO11" i="46"/>
  <c r="Z11" i="46" s="1"/>
  <c r="CN11" i="46"/>
  <c r="CM11" i="46"/>
  <c r="CL11" i="46"/>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BU11" i="46"/>
  <c r="F11" i="46" s="1"/>
  <c r="BT11" i="46"/>
  <c r="E11" i="46" s="1"/>
  <c r="BS11" i="46"/>
  <c r="D11" i="46" s="1"/>
  <c r="A11" i="46"/>
  <c r="A9" i="27" s="1"/>
  <c r="EF10" i="46"/>
  <c r="BQ10" i="46" s="1"/>
  <c r="EE10" i="46"/>
  <c r="BP10" i="46" s="1"/>
  <c r="ED10" i="46"/>
  <c r="BO10" i="44" s="1"/>
  <c r="EC10" i="46"/>
  <c r="BN10" i="44" s="1"/>
  <c r="EB10" i="46"/>
  <c r="BM10" i="46" s="1"/>
  <c r="EA10" i="46"/>
  <c r="DZ10" i="46"/>
  <c r="BK10" i="46" s="1"/>
  <c r="DY10" i="46"/>
  <c r="BJ10" i="46" s="1"/>
  <c r="DX10" i="46"/>
  <c r="BI10" i="46" s="1"/>
  <c r="DW10" i="46"/>
  <c r="BH10" i="46" s="1"/>
  <c r="DV10" i="46"/>
  <c r="BG10" i="46" s="1"/>
  <c r="DU10" i="46"/>
  <c r="DT10" i="46"/>
  <c r="BE10" i="46" s="1"/>
  <c r="DS10" i="46"/>
  <c r="BD10" i="46" s="1"/>
  <c r="DR10" i="46"/>
  <c r="BC10" i="46" s="1"/>
  <c r="DQ10" i="46"/>
  <c r="BB10" i="46" s="1"/>
  <c r="DP10" i="46"/>
  <c r="BA10" i="46" s="1"/>
  <c r="DO10" i="46"/>
  <c r="DN10" i="46"/>
  <c r="AY10" i="46" s="1"/>
  <c r="DM10" i="46"/>
  <c r="AX10" i="46" s="1"/>
  <c r="DL10" i="46"/>
  <c r="AW10" i="46" s="1"/>
  <c r="DK10" i="46"/>
  <c r="AV10" i="46" s="1"/>
  <c r="DJ10" i="46"/>
  <c r="AU10" i="46" s="1"/>
  <c r="DI10" i="46"/>
  <c r="AT10" i="46" s="1"/>
  <c r="DH10" i="46"/>
  <c r="AS10" i="46" s="1"/>
  <c r="DG10" i="46"/>
  <c r="AR10" i="46" s="1"/>
  <c r="DF10" i="46"/>
  <c r="DE10" i="46"/>
  <c r="AP10" i="46" s="1"/>
  <c r="DD10" i="46"/>
  <c r="AO10" i="46" s="1"/>
  <c r="DC10" i="46"/>
  <c r="AN10" i="46" s="1"/>
  <c r="DB10" i="46"/>
  <c r="AM10" i="46" s="1"/>
  <c r="DA10" i="46"/>
  <c r="AL10" i="46" s="1"/>
  <c r="CZ10" i="46"/>
  <c r="AK10" i="46" s="1"/>
  <c r="CY10" i="46"/>
  <c r="AJ10" i="46" s="1"/>
  <c r="CX10" i="46"/>
  <c r="AI10" i="46" s="1"/>
  <c r="CW10" i="46"/>
  <c r="CV10" i="46"/>
  <c r="AG10" i="46" s="1"/>
  <c r="CU10" i="46"/>
  <c r="CT10" i="46"/>
  <c r="CS10" i="46"/>
  <c r="AD10" i="46" s="1"/>
  <c r="CR10" i="46"/>
  <c r="AC10" i="46" s="1"/>
  <c r="CQ10" i="46"/>
  <c r="CP10" i="46"/>
  <c r="AA10" i="46" s="1"/>
  <c r="CO10" i="46"/>
  <c r="Z10" i="46" s="1"/>
  <c r="CN10" i="46"/>
  <c r="Y10" i="46" s="1"/>
  <c r="CM10" i="46"/>
  <c r="CL10" i="46"/>
  <c r="CK10" i="46"/>
  <c r="V10" i="46" s="1"/>
  <c r="CJ10" i="46"/>
  <c r="U10" i="46" s="1"/>
  <c r="CI10" i="46"/>
  <c r="CH10" i="46"/>
  <c r="CG10" i="46"/>
  <c r="R10" i="46" s="1"/>
  <c r="CF10" i="46"/>
  <c r="Q10" i="46" s="1"/>
  <c r="CE10" i="46"/>
  <c r="P10" i="46" s="1"/>
  <c r="CD10" i="46"/>
  <c r="O10" i="46" s="1"/>
  <c r="CC10" i="46"/>
  <c r="N10" i="46" s="1"/>
  <c r="CB10" i="46"/>
  <c r="M10" i="46" s="1"/>
  <c r="CA10" i="46"/>
  <c r="L10" i="46" s="1"/>
  <c r="BZ10" i="46"/>
  <c r="K10" i="46" s="1"/>
  <c r="BY10" i="46"/>
  <c r="BX10" i="46"/>
  <c r="I10" i="46" s="1"/>
  <c r="BW10" i="46"/>
  <c r="H10" i="46" s="1"/>
  <c r="BV10" i="46"/>
  <c r="BU10" i="46"/>
  <c r="F10" i="46" s="1"/>
  <c r="BT10" i="46"/>
  <c r="E10" i="46" s="1"/>
  <c r="BS10" i="46"/>
  <c r="D10" i="46" s="1"/>
  <c r="A10" i="46"/>
  <c r="A8" i="27" s="1"/>
  <c r="EF9" i="46"/>
  <c r="BQ9" i="46" s="1"/>
  <c r="EE9" i="46"/>
  <c r="BP9" i="46" s="1"/>
  <c r="ED9" i="46"/>
  <c r="BO9" i="46" s="1"/>
  <c r="EC9" i="46"/>
  <c r="BN9" i="46" s="1"/>
  <c r="EB9" i="46"/>
  <c r="BM9" i="46" s="1"/>
  <c r="EA9" i="46"/>
  <c r="BL9" i="46" s="1"/>
  <c r="DZ9" i="46"/>
  <c r="DY9" i="46"/>
  <c r="BJ9" i="46" s="1"/>
  <c r="DX9" i="46"/>
  <c r="BI9" i="46" s="1"/>
  <c r="DW9" i="46"/>
  <c r="DV9" i="46"/>
  <c r="BG9" i="46" s="1"/>
  <c r="DU9" i="46"/>
  <c r="BF9" i="46" s="1"/>
  <c r="DT9" i="46"/>
  <c r="DS9" i="46"/>
  <c r="BD9" i="46" s="1"/>
  <c r="DR9" i="46"/>
  <c r="BC9" i="46" s="1"/>
  <c r="DQ9" i="46"/>
  <c r="BB9" i="46" s="1"/>
  <c r="DP9" i="46"/>
  <c r="BA9" i="46" s="1"/>
  <c r="DO9" i="46"/>
  <c r="AZ9" i="46" s="1"/>
  <c r="DN9" i="46"/>
  <c r="AY9" i="46" s="1"/>
  <c r="DM9" i="46"/>
  <c r="AX9" i="46" s="1"/>
  <c r="DL9" i="46"/>
  <c r="AW9" i="46" s="1"/>
  <c r="DK9" i="46"/>
  <c r="AV9" i="46" s="1"/>
  <c r="DJ9" i="46"/>
  <c r="DI9" i="46"/>
  <c r="AT9" i="46" s="1"/>
  <c r="DH9" i="46"/>
  <c r="AS9" i="46" s="1"/>
  <c r="DG9" i="46"/>
  <c r="AR9" i="46" s="1"/>
  <c r="DF9" i="46"/>
  <c r="AQ9" i="46" s="1"/>
  <c r="DE9" i="46"/>
  <c r="AP9" i="46" s="1"/>
  <c r="DD9" i="46"/>
  <c r="DC9" i="46"/>
  <c r="AN9" i="46" s="1"/>
  <c r="DB9" i="46"/>
  <c r="DA9" i="46"/>
  <c r="AL9" i="46" s="1"/>
  <c r="CZ9" i="46"/>
  <c r="AK9" i="46" s="1"/>
  <c r="CY9" i="46"/>
  <c r="AJ9" i="46" s="1"/>
  <c r="CX9" i="46"/>
  <c r="AI9" i="46" s="1"/>
  <c r="CW9" i="46"/>
  <c r="AH9" i="46" s="1"/>
  <c r="CV9" i="46"/>
  <c r="AG9" i="46" s="1"/>
  <c r="CU9" i="46"/>
  <c r="AF9" i="46" s="1"/>
  <c r="CT9" i="46"/>
  <c r="AE9" i="46" s="1"/>
  <c r="CS9" i="46"/>
  <c r="AD9" i="46" s="1"/>
  <c r="CR9" i="46"/>
  <c r="AC9" i="46" s="1"/>
  <c r="CQ9" i="46"/>
  <c r="CP9" i="46"/>
  <c r="AA9" i="46" s="1"/>
  <c r="CO9" i="46"/>
  <c r="Z9" i="46" s="1"/>
  <c r="CN9" i="46"/>
  <c r="Y9" i="46" s="1"/>
  <c r="CM9" i="46"/>
  <c r="X9" i="46" s="1"/>
  <c r="CL9" i="46"/>
  <c r="W9" i="46" s="1"/>
  <c r="CK9" i="46"/>
  <c r="V9" i="46" s="1"/>
  <c r="CJ9" i="46"/>
  <c r="CI9" i="46"/>
  <c r="T9" i="46" s="1"/>
  <c r="CH9" i="46"/>
  <c r="S9" i="46" s="1"/>
  <c r="CG9" i="46"/>
  <c r="R9" i="46" s="1"/>
  <c r="CF9" i="46"/>
  <c r="Q9" i="46" s="1"/>
  <c r="CE9" i="46"/>
  <c r="P9" i="46" s="1"/>
  <c r="CD9" i="46"/>
  <c r="O9" i="46" s="1"/>
  <c r="CC9" i="46"/>
  <c r="N9" i="46" s="1"/>
  <c r="CB9" i="46"/>
  <c r="M9" i="46" s="1"/>
  <c r="CA9" i="46"/>
  <c r="L9" i="46" s="1"/>
  <c r="BZ9" i="46"/>
  <c r="K9" i="46" s="1"/>
  <c r="BY9" i="46"/>
  <c r="J9" i="46" s="1"/>
  <c r="BX9" i="46"/>
  <c r="BW9" i="46"/>
  <c r="H9" i="46" s="1"/>
  <c r="BV9" i="46"/>
  <c r="G9" i="46" s="1"/>
  <c r="BU9" i="46"/>
  <c r="F9" i="46" s="1"/>
  <c r="BT9" i="46"/>
  <c r="E9" i="46" s="1"/>
  <c r="BS9" i="46"/>
  <c r="D9" i="46" s="1"/>
  <c r="A9" i="46"/>
  <c r="A7" i="27" s="1"/>
  <c r="EF8" i="46"/>
  <c r="BQ8" i="46" s="1"/>
  <c r="EE8" i="46"/>
  <c r="ED8" i="46"/>
  <c r="BO8" i="46" s="1"/>
  <c r="EC8" i="46"/>
  <c r="EB8" i="46"/>
  <c r="BM8" i="46" s="1"/>
  <c r="EA8" i="46"/>
  <c r="BL8" i="46" s="1"/>
  <c r="DZ8" i="46"/>
  <c r="BK8" i="46" s="1"/>
  <c r="DY8" i="46"/>
  <c r="BJ8" i="46" s="1"/>
  <c r="DX8" i="46"/>
  <c r="BI8" i="46" s="1"/>
  <c r="DW8" i="46"/>
  <c r="BH8" i="46" s="1"/>
  <c r="DV8" i="46"/>
  <c r="BG8" i="46" s="1"/>
  <c r="DU8" i="46"/>
  <c r="BF8" i="46" s="1"/>
  <c r="DT8" i="46"/>
  <c r="BE8" i="46" s="1"/>
  <c r="DS8" i="46"/>
  <c r="BD8" i="46" s="1"/>
  <c r="DR8" i="46"/>
  <c r="DQ8" i="46"/>
  <c r="BB8" i="46" s="1"/>
  <c r="DP8" i="46"/>
  <c r="BA8" i="46" s="1"/>
  <c r="DO8" i="46"/>
  <c r="AZ8" i="46" s="1"/>
  <c r="DN8" i="46"/>
  <c r="DM8" i="46"/>
  <c r="AX8" i="46" s="1"/>
  <c r="DL8" i="46"/>
  <c r="AW8" i="46" s="1"/>
  <c r="DK8" i="46"/>
  <c r="AV8" i="46" s="1"/>
  <c r="DJ8" i="46"/>
  <c r="DI8" i="46"/>
  <c r="AT8" i="46" s="1"/>
  <c r="DH8" i="46"/>
  <c r="AS8" i="46" s="1"/>
  <c r="DG8" i="46"/>
  <c r="AR8" i="46" s="1"/>
  <c r="DF8" i="46"/>
  <c r="AQ8" i="46" s="1"/>
  <c r="DE8" i="46"/>
  <c r="AP8" i="46" s="1"/>
  <c r="DD8" i="46"/>
  <c r="AO8" i="46" s="1"/>
  <c r="DC8" i="46"/>
  <c r="AN8" i="46" s="1"/>
  <c r="DB8" i="46"/>
  <c r="DA8" i="46"/>
  <c r="AL8" i="46" s="1"/>
  <c r="CZ8" i="46"/>
  <c r="AK8" i="46" s="1"/>
  <c r="CY8" i="46"/>
  <c r="AJ8" i="46" s="1"/>
  <c r="CX8" i="46"/>
  <c r="AI8" i="46" s="1"/>
  <c r="CW8" i="46"/>
  <c r="CV8" i="46"/>
  <c r="AG8" i="46" s="1"/>
  <c r="CU8" i="46"/>
  <c r="AF8" i="46" s="1"/>
  <c r="CT8" i="46"/>
  <c r="AE8" i="46" s="1"/>
  <c r="CS8" i="46"/>
  <c r="AD8" i="46" s="1"/>
  <c r="CR8" i="46"/>
  <c r="AC8" i="46" s="1"/>
  <c r="CQ8" i="46"/>
  <c r="AB8" i="46" s="1"/>
  <c r="CP8" i="46"/>
  <c r="CO8" i="46"/>
  <c r="Z8" i="46" s="1"/>
  <c r="CN8" i="46"/>
  <c r="Y8" i="46" s="1"/>
  <c r="CM8" i="46"/>
  <c r="CL8" i="46"/>
  <c r="W8" i="46" s="1"/>
  <c r="CK8" i="46"/>
  <c r="V8" i="46" s="1"/>
  <c r="CJ8" i="46"/>
  <c r="U8" i="46" s="1"/>
  <c r="CI8" i="46"/>
  <c r="T8" i="46" s="1"/>
  <c r="CH8" i="46"/>
  <c r="S8" i="46" s="1"/>
  <c r="CG8" i="46"/>
  <c r="CF8" i="46"/>
  <c r="Q8" i="46" s="1"/>
  <c r="CE8" i="46"/>
  <c r="P8" i="46" s="1"/>
  <c r="CD8" i="46"/>
  <c r="O8" i="46" s="1"/>
  <c r="CC8" i="46"/>
  <c r="N8" i="46" s="1"/>
  <c r="CB8" i="46"/>
  <c r="M8" i="46" s="1"/>
  <c r="CA8" i="46"/>
  <c r="L8" i="46" s="1"/>
  <c r="BZ8" i="46"/>
  <c r="K8" i="46" s="1"/>
  <c r="BY8" i="46"/>
  <c r="BX8" i="46"/>
  <c r="I8" i="46" s="1"/>
  <c r="BW8" i="46"/>
  <c r="H8" i="46" s="1"/>
  <c r="BV8" i="46"/>
  <c r="G8" i="46" s="1"/>
  <c r="BU8" i="46"/>
  <c r="F8" i="46" s="1"/>
  <c r="BT8" i="46"/>
  <c r="E8" i="46" s="1"/>
  <c r="BS8" i="46"/>
  <c r="D8" i="46" s="1"/>
  <c r="A8" i="46"/>
  <c r="A6" i="27" s="1"/>
  <c r="EF7" i="46"/>
  <c r="BQ7" i="46" s="1"/>
  <c r="EE7" i="46"/>
  <c r="BP7" i="46" s="1"/>
  <c r="ED7" i="46"/>
  <c r="BO7" i="46"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DP7" i="46"/>
  <c r="BA7" i="46" s="1"/>
  <c r="DO7" i="46"/>
  <c r="AZ7" i="46" s="1"/>
  <c r="DN7" i="46"/>
  <c r="AY7" i="46" s="1"/>
  <c r="DM7" i="46"/>
  <c r="AX7" i="46" s="1"/>
  <c r="DL7" i="46"/>
  <c r="AW7" i="46" s="1"/>
  <c r="DK7" i="46"/>
  <c r="DJ7" i="46"/>
  <c r="DI7" i="46"/>
  <c r="AT7" i="46" s="1"/>
  <c r="DH7" i="46"/>
  <c r="AS7" i="46" s="1"/>
  <c r="DG7" i="46"/>
  <c r="AR7" i="46" s="1"/>
  <c r="DF7" i="46"/>
  <c r="AQ7" i="46" s="1"/>
  <c r="DE7" i="46"/>
  <c r="AP7" i="46" s="1"/>
  <c r="DD7" i="46"/>
  <c r="AO7" i="46" s="1"/>
  <c r="DC7" i="46"/>
  <c r="DB7" i="46"/>
  <c r="AM7" i="46" s="1"/>
  <c r="DA7" i="46"/>
  <c r="AL7" i="46" s="1"/>
  <c r="CZ7" i="46"/>
  <c r="AK7" i="46" s="1"/>
  <c r="CY7" i="46"/>
  <c r="AJ7" i="46" s="1"/>
  <c r="CX7" i="46"/>
  <c r="AI7" i="46" s="1"/>
  <c r="CW7" i="46"/>
  <c r="AH7" i="46" s="1"/>
  <c r="CV7" i="46"/>
  <c r="AG7" i="46" s="1"/>
  <c r="CU7" i="46"/>
  <c r="AF7" i="46" s="1"/>
  <c r="CT7" i="46"/>
  <c r="CS7" i="46"/>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CB7" i="46"/>
  <c r="M7" i="46" s="1"/>
  <c r="CA7" i="46"/>
  <c r="L7" i="46" s="1"/>
  <c r="BZ7" i="46"/>
  <c r="K7" i="46" s="1"/>
  <c r="BY7" i="46"/>
  <c r="J7" i="46" s="1"/>
  <c r="BX7" i="46"/>
  <c r="I7" i="46" s="1"/>
  <c r="BW7" i="46"/>
  <c r="H7" i="46" s="1"/>
  <c r="BV7" i="46"/>
  <c r="G7" i="46" s="1"/>
  <c r="BU7" i="46"/>
  <c r="F7" i="46" s="1"/>
  <c r="BT7" i="46"/>
  <c r="BS7" i="46"/>
  <c r="D7" i="46" s="1"/>
  <c r="A7" i="46"/>
  <c r="A5" i="27" s="1"/>
  <c r="EF6" i="46"/>
  <c r="BQ6" i="46" s="1"/>
  <c r="EE6" i="46"/>
  <c r="BP6" i="46" s="1"/>
  <c r="ED6" i="46"/>
  <c r="EC6" i="46"/>
  <c r="BN6" i="46" s="1"/>
  <c r="EB6" i="46"/>
  <c r="BM6" i="46" s="1"/>
  <c r="EA6" i="46"/>
  <c r="DZ6" i="46"/>
  <c r="DY6" i="46"/>
  <c r="DX6" i="46"/>
  <c r="BI6" i="46" s="1"/>
  <c r="DW6" i="46"/>
  <c r="BH6" i="46" s="1"/>
  <c r="DV6" i="46"/>
  <c r="DU6" i="46"/>
  <c r="BF6" i="46" s="1"/>
  <c r="DT6" i="46"/>
  <c r="BE6" i="46" s="1"/>
  <c r="DS6" i="46"/>
  <c r="DR6" i="46"/>
  <c r="DQ6" i="46"/>
  <c r="DP6" i="46"/>
  <c r="BA6" i="46" s="1"/>
  <c r="DO6" i="46"/>
  <c r="AZ6" i="46" s="1"/>
  <c r="DN6" i="46"/>
  <c r="DM6" i="46"/>
  <c r="AX6" i="46" s="1"/>
  <c r="DL6" i="46"/>
  <c r="AW6" i="46" s="1"/>
  <c r="DK6" i="46"/>
  <c r="DJ6" i="46"/>
  <c r="DI6" i="46"/>
  <c r="DH6" i="46"/>
  <c r="AS6" i="46" s="1"/>
  <c r="DG6" i="46"/>
  <c r="AR6" i="46" s="1"/>
  <c r="DF6" i="46"/>
  <c r="DE6" i="46"/>
  <c r="AP6" i="46" s="1"/>
  <c r="DD6" i="46"/>
  <c r="AO6" i="46" s="1"/>
  <c r="DC6" i="46"/>
  <c r="AN6" i="46" s="1"/>
  <c r="DB6" i="46"/>
  <c r="DA6" i="46"/>
  <c r="CZ6" i="46"/>
  <c r="AK6" i="46" s="1"/>
  <c r="CY6" i="46"/>
  <c r="AJ6" i="46" s="1"/>
  <c r="CX6" i="46"/>
  <c r="CW6" i="46"/>
  <c r="AH6" i="46" s="1"/>
  <c r="CV6" i="46"/>
  <c r="AG6" i="46" s="1"/>
  <c r="CU6" i="46"/>
  <c r="CT6" i="46"/>
  <c r="CS6" i="46"/>
  <c r="CR6" i="46"/>
  <c r="AC6" i="46" s="1"/>
  <c r="CQ6" i="46"/>
  <c r="AB6" i="46" s="1"/>
  <c r="CP6" i="46"/>
  <c r="CO6" i="46"/>
  <c r="Z6" i="46" s="1"/>
  <c r="CN6" i="46"/>
  <c r="Y6" i="46" s="1"/>
  <c r="CM6" i="46"/>
  <c r="CL6" i="46"/>
  <c r="CK6" i="46"/>
  <c r="CJ6" i="46"/>
  <c r="U6" i="46" s="1"/>
  <c r="CI6" i="46"/>
  <c r="T6" i="46" s="1"/>
  <c r="CH6" i="46"/>
  <c r="CG6" i="46"/>
  <c r="R6" i="46" s="1"/>
  <c r="CF6" i="46"/>
  <c r="Q6" i="46" s="1"/>
  <c r="CE6" i="46"/>
  <c r="CD6" i="46"/>
  <c r="CC6" i="46"/>
  <c r="CB6" i="46"/>
  <c r="M6" i="46" s="1"/>
  <c r="CA6" i="46"/>
  <c r="L6" i="46" s="1"/>
  <c r="BZ6" i="46"/>
  <c r="BY6" i="46"/>
  <c r="J6" i="46" s="1"/>
  <c r="BX6" i="46"/>
  <c r="I6" i="46" s="1"/>
  <c r="BW6" i="46"/>
  <c r="H6" i="46" s="1"/>
  <c r="BV6" i="46"/>
  <c r="BU6" i="46"/>
  <c r="BT6" i="46"/>
  <c r="E6" i="46" s="1"/>
  <c r="BS6" i="46"/>
  <c r="D6" i="46" s="1"/>
  <c r="BO6" i="46"/>
  <c r="BL6" i="46"/>
  <c r="BK6" i="46"/>
  <c r="BJ6" i="46"/>
  <c r="BG6" i="46"/>
  <c r="BD6" i="46"/>
  <c r="BC6" i="46"/>
  <c r="BB6" i="46"/>
  <c r="AY6" i="46"/>
  <c r="AV6" i="46"/>
  <c r="AU6" i="46"/>
  <c r="AT6" i="46"/>
  <c r="AQ6" i="46"/>
  <c r="AM6" i="46"/>
  <c r="AL6" i="46"/>
  <c r="AI6" i="46"/>
  <c r="AF6" i="46"/>
  <c r="AE6" i="46"/>
  <c r="AD6" i="46"/>
  <c r="AA6" i="46"/>
  <c r="X6" i="46"/>
  <c r="W6" i="46"/>
  <c r="V6" i="46"/>
  <c r="S6" i="46"/>
  <c r="P6" i="46"/>
  <c r="O6" i="46"/>
  <c r="N6" i="46"/>
  <c r="K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W207" i="44"/>
  <c r="BA206" i="44"/>
  <c r="AQ206" i="44"/>
  <c r="AA206" i="44"/>
  <c r="S206" i="44"/>
  <c r="AG205" i="44"/>
  <c r="G205" i="44"/>
  <c r="AL203" i="44"/>
  <c r="X203" i="44"/>
  <c r="BK201" i="44"/>
  <c r="P201" i="44"/>
  <c r="O201" i="44"/>
  <c r="AS200" i="44"/>
  <c r="AC200" i="44"/>
  <c r="U200" i="44"/>
  <c r="BD199" i="44"/>
  <c r="AP199" i="44"/>
  <c r="BJ198" i="44"/>
  <c r="AT198" i="44"/>
  <c r="AL198" i="44"/>
  <c r="AC198" i="44"/>
  <c r="BN197" i="44"/>
  <c r="AZ197" i="44"/>
  <c r="AX197" i="44"/>
  <c r="I197" i="44"/>
  <c r="BB196" i="44"/>
  <c r="AM196" i="44"/>
  <c r="AQ195" i="44"/>
  <c r="AA195" i="44"/>
  <c r="K195" i="44"/>
  <c r="AT194" i="44"/>
  <c r="AE194" i="44"/>
  <c r="P194" i="44"/>
  <c r="O194" i="44"/>
  <c r="BO193" i="44"/>
  <c r="BD192" i="44"/>
  <c r="X192" i="44"/>
  <c r="P192" i="44"/>
  <c r="AY191" i="44"/>
  <c r="AT191" i="44"/>
  <c r="AJ191" i="44"/>
  <c r="N191" i="44"/>
  <c r="J190" i="44"/>
  <c r="AD189" i="44"/>
  <c r="N189" i="44"/>
  <c r="BQ188" i="44"/>
  <c r="AM187" i="44"/>
  <c r="P187" i="44"/>
  <c r="BO186" i="44"/>
  <c r="AY186" i="44"/>
  <c r="AH186" i="44"/>
  <c r="S186" i="44"/>
  <c r="BK185" i="44"/>
  <c r="BC185" i="44"/>
  <c r="AI184" i="44"/>
  <c r="BK183" i="44"/>
  <c r="AU183" i="44"/>
  <c r="AT183" i="44"/>
  <c r="AF183" i="44"/>
  <c r="G183" i="44"/>
  <c r="AI182" i="44"/>
  <c r="K182" i="44"/>
  <c r="AS180" i="44"/>
  <c r="AW179" i="44"/>
  <c r="Y179" i="44"/>
  <c r="P179" i="44"/>
  <c r="AZ177" i="44"/>
  <c r="S177" i="44"/>
  <c r="M175" i="44"/>
  <c r="AY169" i="44"/>
  <c r="K164"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K29" i="42" s="1"/>
  <c r="L29" i="42" s="1"/>
  <c r="M29" i="42" s="1"/>
  <c r="C29" i="42"/>
  <c r="C28" i="42"/>
  <c r="C206" i="46"/>
  <c r="C206" i="44" s="1"/>
  <c r="C192" i="46"/>
  <c r="C192" i="44" s="1"/>
  <c r="C6" i="46"/>
  <c r="C6" i="44" s="1"/>
  <c r="B206" i="44"/>
  <c r="A206" i="44"/>
  <c r="B204" i="44"/>
  <c r="A201" i="44"/>
  <c r="A195" i="44"/>
  <c r="B188" i="44"/>
  <c r="B182" i="44"/>
  <c r="A181" i="44"/>
  <c r="A6" i="44"/>
  <c r="R29" i="42"/>
  <c r="S29" i="42" s="1"/>
  <c r="T29" i="42" s="1"/>
  <c r="D29" i="42"/>
  <c r="E29" i="42" s="1"/>
  <c r="F29" i="42" s="1"/>
  <c r="L46" i="41"/>
  <c r="AH12" i="40" a="1"/>
  <c r="AH12" i="40" s="1"/>
  <c r="X7" i="40" a="1"/>
  <c r="X7" i="40" s="1"/>
  <c r="X8" i="40" s="1"/>
  <c r="DD5" i="29"/>
  <c r="DB5" i="29"/>
  <c r="DE4" i="29"/>
  <c r="DE5" i="29" s="1"/>
  <c r="DD4" i="29"/>
  <c r="DC4" i="29"/>
  <c r="DC5" i="29" s="1"/>
  <c r="DB4" i="29"/>
  <c r="DA4" i="29"/>
  <c r="DA5" i="29" s="1"/>
  <c r="CZ4" i="29"/>
  <c r="CZ5" i="29" s="1"/>
  <c r="H17" i="28"/>
  <c r="AH14" i="28"/>
  <c r="X14" i="28"/>
  <c r="X5" i="28" s="1"/>
  <c r="N14" i="28"/>
  <c r="H14" i="28"/>
  <c r="H4" i="28" s="1"/>
  <c r="AH8" i="28"/>
  <c r="N8"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Q6" i="28"/>
  <c r="P6" i="28"/>
  <c r="O6" i="28"/>
  <c r="N6" i="28"/>
  <c r="I6" i="28"/>
  <c r="G6" i="28"/>
  <c r="F6" i="28"/>
  <c r="E6" i="28"/>
  <c r="D6" i="28"/>
  <c r="DE5" i="28"/>
  <c r="DD5" i="28"/>
  <c r="DC5" i="28"/>
  <c r="DB5" i="28"/>
  <c r="DA5" i="28"/>
  <c r="CZ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Q5" i="28"/>
  <c r="P5" i="28"/>
  <c r="O5" i="28"/>
  <c r="N5" i="28"/>
  <c r="I5" i="28"/>
  <c r="G5" i="28"/>
  <c r="F5" i="28"/>
  <c r="E5" i="28"/>
  <c r="D5" i="28"/>
  <c r="DE4" i="28"/>
  <c r="DD4" i="28"/>
  <c r="DC4" i="28"/>
  <c r="DB4" i="28"/>
  <c r="DA4" i="28"/>
  <c r="CZ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S4" i="28"/>
  <c r="R4" i="28"/>
  <c r="Q4" i="28"/>
  <c r="P4" i="28"/>
  <c r="O4" i="28"/>
  <c r="N4" i="28"/>
  <c r="I4" i="28"/>
  <c r="G4" i="28"/>
  <c r="F4" i="28"/>
  <c r="E4" i="28"/>
  <c r="D4" i="28"/>
  <c r="AH15" i="27"/>
  <c r="X15" i="27"/>
  <c r="N15" i="27"/>
  <c r="D15"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DE5" i="27"/>
  <c r="DD5" i="27"/>
  <c r="DC5" i="27"/>
  <c r="DB5" i="27"/>
  <c r="DA5" i="27"/>
  <c r="CZ5"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K5" i="27"/>
  <c r="AJ5" i="27"/>
  <c r="AI5" i="27"/>
  <c r="AB5" i="27"/>
  <c r="AA5" i="27"/>
  <c r="Z5" i="27"/>
  <c r="Y5" i="27"/>
  <c r="X5" i="27"/>
  <c r="P5" i="27"/>
  <c r="O5" i="27"/>
  <c r="H5" i="27"/>
  <c r="G5" i="27"/>
  <c r="F5" i="27"/>
  <c r="E5" i="27"/>
  <c r="D5"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N168" i="44" l="1"/>
  <c r="T177" i="44"/>
  <c r="U180" i="44"/>
  <c r="AQ182" i="44"/>
  <c r="AA184" i="44"/>
  <c r="K186" i="44"/>
  <c r="BB189" i="44"/>
  <c r="AR191" i="44"/>
  <c r="AF192" i="44"/>
  <c r="AI195" i="44"/>
  <c r="BK196" i="44"/>
  <c r="BF197" i="44"/>
  <c r="BB198" i="44"/>
  <c r="AK200" i="44"/>
  <c r="X201" i="44"/>
  <c r="AZ204" i="44"/>
  <c r="AI206" i="44"/>
  <c r="AY184" i="44"/>
  <c r="AY195" i="44"/>
  <c r="BA200" i="44"/>
  <c r="AY206" i="44"/>
  <c r="P171" i="44"/>
  <c r="W183" i="44"/>
  <c r="R190" i="44"/>
  <c r="AM194" i="44"/>
  <c r="R197" i="44"/>
  <c r="D202" i="44"/>
  <c r="AE183" i="44"/>
  <c r="BK187" i="44"/>
  <c r="AA193" i="44"/>
  <c r="AB202" i="44"/>
  <c r="A190" i="44"/>
  <c r="H178" i="44"/>
  <c r="BC187" i="44"/>
  <c r="AN181" i="44"/>
  <c r="AZ191" i="44"/>
  <c r="G196" i="44"/>
  <c r="N198" i="44"/>
  <c r="BI200" i="44"/>
  <c r="AI193" i="44"/>
  <c r="AH197" i="44"/>
  <c r="AJ202" i="44"/>
  <c r="BQ180" i="44"/>
  <c r="AA186" i="44"/>
  <c r="K193" i="44"/>
  <c r="F198" i="44"/>
  <c r="AM173" i="44"/>
  <c r="P178" i="44"/>
  <c r="BG184" i="44"/>
  <c r="Z190" i="44"/>
  <c r="Z197" i="44"/>
  <c r="AM205" i="44"/>
  <c r="AV181" i="44"/>
  <c r="O185" i="44"/>
  <c r="AI186" i="44"/>
  <c r="AP190" i="44"/>
  <c r="BH191" i="44"/>
  <c r="AU194" i="44"/>
  <c r="O196" i="44"/>
  <c r="E200" i="44"/>
  <c r="BQ200" i="44"/>
  <c r="AU205" i="44"/>
  <c r="BG206" i="44"/>
  <c r="C199" i="46"/>
  <c r="C199" i="44" s="1"/>
  <c r="AF176" i="44"/>
  <c r="Q179" i="44"/>
  <c r="BD181" i="44"/>
  <c r="W185" i="44"/>
  <c r="AQ186" i="44"/>
  <c r="F189" i="44"/>
  <c r="L191" i="44"/>
  <c r="H192" i="44"/>
  <c r="BG193" i="44"/>
  <c r="BK194" i="44"/>
  <c r="W196" i="44"/>
  <c r="AP197" i="44"/>
  <c r="AD198" i="44"/>
  <c r="M200" i="44"/>
  <c r="H201" i="44"/>
  <c r="BP202" i="44"/>
  <c r="K206" i="44"/>
  <c r="BO206" i="44"/>
  <c r="BD176" i="44"/>
  <c r="S192" i="44"/>
  <c r="AG125" i="46"/>
  <c r="W202" i="44"/>
  <c r="A185" i="44"/>
  <c r="AT143" i="44"/>
  <c r="AE156" i="44"/>
  <c r="F172" i="44"/>
  <c r="AM177" i="44"/>
  <c r="BJ188" i="44"/>
  <c r="N195" i="44"/>
  <c r="BE207" i="44"/>
  <c r="H180" i="44"/>
  <c r="V184" i="44"/>
  <c r="U190" i="44"/>
  <c r="AQ163" i="44"/>
  <c r="AQ174" i="44"/>
  <c r="BD159" i="44"/>
  <c r="D179" i="44"/>
  <c r="F206" i="44"/>
  <c r="V167" i="44"/>
  <c r="AQ201" i="44"/>
  <c r="AW189" i="44"/>
  <c r="AU191" i="44"/>
  <c r="AL206" i="44"/>
  <c r="AX187" i="44"/>
  <c r="AY203" i="44"/>
  <c r="Y198" i="44"/>
  <c r="AU204" i="44"/>
  <c r="A196" i="44"/>
  <c r="A207" i="44"/>
  <c r="N145" i="44"/>
  <c r="K157" i="44"/>
  <c r="R160" i="44"/>
  <c r="AY163" i="44"/>
  <c r="BQ169" i="44"/>
  <c r="N172" i="44"/>
  <c r="AY176" i="44"/>
  <c r="AQ181" i="44"/>
  <c r="AL182" i="44"/>
  <c r="R185" i="44"/>
  <c r="N186" i="44"/>
  <c r="BB186" i="44"/>
  <c r="BF196" i="44"/>
  <c r="AC197" i="44"/>
  <c r="BI197" i="44"/>
  <c r="BE198" i="44"/>
  <c r="AZ199" i="44"/>
  <c r="K201" i="44"/>
  <c r="AY201" i="44"/>
  <c r="K203" i="44"/>
  <c r="BG203" i="44"/>
  <c r="AH205" i="44"/>
  <c r="I207" i="44"/>
  <c r="BM207" i="44"/>
  <c r="A187" i="44"/>
  <c r="AX194" i="44"/>
  <c r="AT206" i="44"/>
  <c r="BC204" i="44"/>
  <c r="AQ157" i="44"/>
  <c r="AG168" i="44"/>
  <c r="O175" i="44"/>
  <c r="J187" i="44"/>
  <c r="BM189" i="44"/>
  <c r="BN196" i="44"/>
  <c r="AG198" i="44"/>
  <c r="BH199" i="44"/>
  <c r="G204" i="44"/>
  <c r="BK204" i="44"/>
  <c r="M147" i="44"/>
  <c r="W170" i="44"/>
  <c r="AD184" i="44"/>
  <c r="W191" i="44"/>
  <c r="AE202" i="44"/>
  <c r="A162" i="44"/>
  <c r="C173" i="46"/>
  <c r="C173" i="44" s="1"/>
  <c r="U147" i="44"/>
  <c r="AX160" i="44"/>
  <c r="N164" i="44"/>
  <c r="AU170" i="44"/>
  <c r="J173" i="44"/>
  <c r="BO176" i="44"/>
  <c r="AN180" i="44"/>
  <c r="BB182" i="44"/>
  <c r="AH185" i="44"/>
  <c r="BN187" i="44"/>
  <c r="AK190" i="44"/>
  <c r="AE191" i="44"/>
  <c r="AI192" i="44"/>
  <c r="R194" i="44"/>
  <c r="BF194" i="44"/>
  <c r="BQ197" i="44"/>
  <c r="BM198" i="44"/>
  <c r="AP205" i="44"/>
  <c r="A165" i="44"/>
  <c r="C183" i="46"/>
  <c r="C183" i="44" s="1"/>
  <c r="AV152" i="44"/>
  <c r="AY157" i="44"/>
  <c r="V161" i="44"/>
  <c r="AL164" i="44"/>
  <c r="BE168" i="44"/>
  <c r="BK170" i="44"/>
  <c r="AM175" i="44"/>
  <c r="O177" i="44"/>
  <c r="AB179" i="44"/>
  <c r="BG181" i="44"/>
  <c r="AT184" i="44"/>
  <c r="AX185" i="44"/>
  <c r="AD186" i="44"/>
  <c r="F188" i="44"/>
  <c r="Q189" i="44"/>
  <c r="E190" i="44"/>
  <c r="BK191" i="44"/>
  <c r="AY192" i="44"/>
  <c r="AL193" i="44"/>
  <c r="AH196" i="44"/>
  <c r="E197" i="44"/>
  <c r="AS197" i="44"/>
  <c r="D199" i="44"/>
  <c r="BP199" i="44"/>
  <c r="S201" i="44"/>
  <c r="AM202" i="44"/>
  <c r="AA203" i="44"/>
  <c r="O204" i="44"/>
  <c r="V206" i="44"/>
  <c r="Y207" i="44"/>
  <c r="Z160" i="44"/>
  <c r="AD195" i="44"/>
  <c r="BG201" i="44"/>
  <c r="BO203" i="44"/>
  <c r="T158" i="44"/>
  <c r="J183" i="44"/>
  <c r="V188" i="44"/>
  <c r="BA190" i="44"/>
  <c r="BN194" i="44"/>
  <c r="I198" i="44"/>
  <c r="L199" i="44"/>
  <c r="AU202" i="44"/>
  <c r="J205" i="44"/>
  <c r="AX205" i="44"/>
  <c r="AG207" i="44"/>
  <c r="C194" i="46"/>
  <c r="C194" i="44" s="1"/>
  <c r="Y168" i="44"/>
  <c r="BC177" i="44"/>
  <c r="AH183" i="44"/>
  <c r="BE189" i="44"/>
  <c r="S203" i="44"/>
  <c r="N206" i="44"/>
  <c r="BD152" i="44"/>
  <c r="R165" i="44"/>
  <c r="K174" i="44"/>
  <c r="S178" i="44"/>
  <c r="F182" i="44"/>
  <c r="AX183" i="44"/>
  <c r="Z187" i="44"/>
  <c r="AT193" i="44"/>
  <c r="AT195" i="44"/>
  <c r="BD200" i="44"/>
  <c r="W204" i="44"/>
  <c r="BB206" i="44"/>
  <c r="AE154" i="44"/>
  <c r="BD162" i="44"/>
  <c r="S171" i="44"/>
  <c r="K176" i="44"/>
  <c r="AI178" i="44"/>
  <c r="K181" i="44"/>
  <c r="R183" i="44"/>
  <c r="AH187" i="44"/>
  <c r="BI190" i="44"/>
  <c r="K192" i="44"/>
  <c r="H200" i="44"/>
  <c r="AA201" i="44"/>
  <c r="R205" i="44"/>
  <c r="S157" i="44"/>
  <c r="AT172" i="44"/>
  <c r="X180" i="44"/>
  <c r="AC190" i="44"/>
  <c r="AD193" i="44"/>
  <c r="R196" i="44"/>
  <c r="Q207" i="44"/>
  <c r="BB161" i="44"/>
  <c r="E169" i="44"/>
  <c r="BK175" i="44"/>
  <c r="AR179" i="44"/>
  <c r="Y189" i="44"/>
  <c r="AM191" i="44"/>
  <c r="AH194" i="44"/>
  <c r="AO198" i="44"/>
  <c r="AI203" i="44"/>
  <c r="X159" i="44"/>
  <c r="BF165" i="44"/>
  <c r="AK169" i="44"/>
  <c r="S174" i="44"/>
  <c r="AD188" i="44"/>
  <c r="M190" i="44"/>
  <c r="BG192" i="44"/>
  <c r="F195" i="44"/>
  <c r="AP196" i="44"/>
  <c r="M197" i="44"/>
  <c r="AB199" i="44"/>
  <c r="G202" i="44"/>
  <c r="BC202" i="44"/>
  <c r="AE204" i="44"/>
  <c r="BF205" i="44"/>
  <c r="AD206" i="44"/>
  <c r="AO207" i="44"/>
  <c r="C189" i="46"/>
  <c r="C189" i="44" s="1"/>
  <c r="AO139" i="44"/>
  <c r="AM154" i="44"/>
  <c r="AV159" i="44"/>
  <c r="S163" i="44"/>
  <c r="BJ166" i="44"/>
  <c r="AS169" i="44"/>
  <c r="AY171" i="44"/>
  <c r="AI174" i="44"/>
  <c r="S176" i="44"/>
  <c r="W177" i="44"/>
  <c r="BG178" i="44"/>
  <c r="BH179" i="44"/>
  <c r="AA181" i="44"/>
  <c r="V182" i="44"/>
  <c r="F184" i="44"/>
  <c r="BJ184" i="44"/>
  <c r="BN185" i="44"/>
  <c r="BB188" i="44"/>
  <c r="AO189" i="44"/>
  <c r="G191" i="44"/>
  <c r="F193" i="44"/>
  <c r="BJ193" i="44"/>
  <c r="AP194" i="44"/>
  <c r="BJ195" i="44"/>
  <c r="AX196" i="44"/>
  <c r="BA197" i="44"/>
  <c r="Q198" i="44"/>
  <c r="AW198" i="44"/>
  <c r="AJ199" i="44"/>
  <c r="AI201" i="44"/>
  <c r="O202" i="44"/>
  <c r="BK202" i="44"/>
  <c r="AQ203" i="44"/>
  <c r="AM204" i="44"/>
  <c r="Z205" i="44"/>
  <c r="BN205" i="44"/>
  <c r="BJ206" i="44"/>
  <c r="AW207" i="44"/>
  <c r="BN95" i="46"/>
  <c r="BO95" i="46"/>
  <c r="BG152" i="44"/>
  <c r="R204" i="44"/>
  <c r="I193" i="44"/>
  <c r="AY167" i="44"/>
  <c r="V177" i="44"/>
  <c r="BB199" i="44"/>
  <c r="N203" i="44"/>
  <c r="A202" i="44"/>
  <c r="AW204" i="44"/>
  <c r="AP180" i="44"/>
  <c r="A193" i="44"/>
  <c r="AV188" i="44"/>
  <c r="C200" i="46"/>
  <c r="C200" i="44" s="1"/>
  <c r="BI162" i="44"/>
  <c r="AI166" i="44"/>
  <c r="BM57" i="46"/>
  <c r="BL157" i="44"/>
  <c r="U182" i="44"/>
  <c r="AR154" i="44"/>
  <c r="U159" i="44"/>
  <c r="K161" i="44"/>
  <c r="S166" i="44"/>
  <c r="Z178" i="44"/>
  <c r="AB197" i="44"/>
  <c r="E162" i="44"/>
  <c r="D177" i="44"/>
  <c r="BL178" i="44"/>
  <c r="BL181" i="44"/>
  <c r="K184" i="44"/>
  <c r="BM183" i="44"/>
  <c r="AK159" i="44"/>
  <c r="BA162" i="44"/>
  <c r="S164" i="44"/>
  <c r="AA167" i="44"/>
  <c r="AN171" i="44"/>
  <c r="H176" i="44"/>
  <c r="BH177" i="44"/>
  <c r="X181" i="44"/>
  <c r="BG182" i="44"/>
  <c r="AM183" i="44"/>
  <c r="G185" i="44"/>
  <c r="BM194" i="44"/>
  <c r="BI177" i="44"/>
  <c r="AR193" i="44"/>
  <c r="AJ206" i="44"/>
  <c r="AO176" i="44"/>
  <c r="AV194" i="44"/>
  <c r="AK204" i="44"/>
  <c r="U175" i="44"/>
  <c r="BQ177" i="44"/>
  <c r="AF187" i="44"/>
  <c r="AI190" i="44"/>
  <c r="G198" i="44"/>
  <c r="L172" i="44"/>
  <c r="AK177" i="44"/>
  <c r="AX179" i="44"/>
  <c r="AO181" i="44"/>
  <c r="U191" i="44"/>
  <c r="BD194" i="44"/>
  <c r="AM207" i="44"/>
  <c r="E170" i="44"/>
  <c r="I174" i="44"/>
  <c r="BJ200" i="44"/>
  <c r="BM203" i="44"/>
  <c r="AR166" i="44"/>
  <c r="J179" i="44"/>
  <c r="BI202" i="44"/>
  <c r="X205" i="44"/>
  <c r="T206" i="44"/>
  <c r="BP206" i="44"/>
  <c r="AS177" i="44"/>
  <c r="AT180" i="44"/>
  <c r="BN199" i="44"/>
  <c r="BL205" i="44"/>
  <c r="AU207" i="44"/>
  <c r="AG192" i="44"/>
  <c r="AN194" i="44"/>
  <c r="AJ164" i="44"/>
  <c r="BP172" i="44"/>
  <c r="Y178" i="44"/>
  <c r="BP193" i="44"/>
  <c r="AC202" i="44"/>
  <c r="AO203" i="44"/>
  <c r="AZ206" i="44"/>
  <c r="O207" i="44"/>
  <c r="AV173" i="44"/>
  <c r="P196" i="44"/>
  <c r="R199" i="44"/>
  <c r="AL200" i="44"/>
  <c r="N180" i="44"/>
  <c r="BE181" i="44"/>
  <c r="AN185" i="44"/>
  <c r="BD187" i="44"/>
  <c r="BO190" i="44"/>
  <c r="AR195" i="44"/>
  <c r="BC198" i="44"/>
  <c r="U204" i="44"/>
  <c r="D206" i="44"/>
  <c r="G153" i="44"/>
  <c r="A182" i="44"/>
  <c r="C175" i="46"/>
  <c r="C175" i="44" s="1"/>
  <c r="AS185" i="44"/>
  <c r="AT155" i="44"/>
  <c r="Z181" i="44"/>
  <c r="W200" i="44"/>
  <c r="V170" i="44"/>
  <c r="AK184" i="44"/>
  <c r="AG194" i="44"/>
  <c r="AP201" i="44"/>
  <c r="AX203" i="44"/>
  <c r="AK206" i="44"/>
  <c r="A205" i="44"/>
  <c r="AS164" i="44"/>
  <c r="I183" i="44"/>
  <c r="Q185" i="44"/>
  <c r="AW187" i="44"/>
  <c r="AB190" i="44"/>
  <c r="AX192" i="44"/>
  <c r="AS193" i="44"/>
  <c r="I194" i="44"/>
  <c r="AW194" i="44"/>
  <c r="K199" i="44"/>
  <c r="Z203" i="44"/>
  <c r="AT204" i="44"/>
  <c r="BJ177" i="44"/>
  <c r="C178" i="46"/>
  <c r="C178" i="44" s="1"/>
  <c r="V154" i="44"/>
  <c r="BF181" i="44"/>
  <c r="AW185" i="44"/>
  <c r="Q187" i="44"/>
  <c r="M188" i="44"/>
  <c r="R192" i="44"/>
  <c r="E195" i="44"/>
  <c r="AQ199" i="44"/>
  <c r="F202" i="44"/>
  <c r="BJ202" i="44"/>
  <c r="I205" i="44"/>
  <c r="BM205" i="44"/>
  <c r="BI164" i="44"/>
  <c r="BQ166" i="44"/>
  <c r="AD170" i="44"/>
  <c r="E172" i="44"/>
  <c r="AX178" i="44"/>
  <c r="AK182" i="44"/>
  <c r="AO183" i="44"/>
  <c r="Y187" i="44"/>
  <c r="M193" i="44"/>
  <c r="BQ195" i="44"/>
  <c r="L197" i="44"/>
  <c r="AJ197" i="44"/>
  <c r="BH197" i="44"/>
  <c r="R201" i="44"/>
  <c r="AX201" i="44"/>
  <c r="AO205" i="44"/>
  <c r="AV207" i="44"/>
  <c r="AH178" i="44"/>
  <c r="AD202" i="44"/>
  <c r="S179" i="44"/>
  <c r="BP190" i="44"/>
  <c r="G200" i="44"/>
  <c r="BK200" i="44"/>
  <c r="Q205" i="44"/>
  <c r="BB191" i="44"/>
  <c r="N202" i="44"/>
  <c r="W162" i="44"/>
  <c r="BI184" i="44"/>
  <c r="F191" i="44"/>
  <c r="Z192" i="44"/>
  <c r="BI193" i="44"/>
  <c r="BE194" i="44"/>
  <c r="AR197" i="44"/>
  <c r="BF201" i="44"/>
  <c r="AX171" i="44"/>
  <c r="BN176" i="44"/>
  <c r="E184" i="44"/>
  <c r="AO187" i="44"/>
  <c r="BH190" i="44"/>
  <c r="AP192" i="44"/>
  <c r="M184" i="44"/>
  <c r="BA186" i="44"/>
  <c r="AK195" i="44"/>
  <c r="AL202" i="44"/>
  <c r="V204" i="44"/>
  <c r="AS206" i="44"/>
  <c r="I160" i="44"/>
  <c r="R178" i="44"/>
  <c r="BE185" i="44"/>
  <c r="BF192" i="44"/>
  <c r="Q194" i="44"/>
  <c r="M195" i="44"/>
  <c r="AA199" i="44"/>
  <c r="AM200" i="44"/>
  <c r="Z155" i="44"/>
  <c r="AX176" i="44"/>
  <c r="J181" i="44"/>
  <c r="BA182" i="44"/>
  <c r="Y183" i="44"/>
  <c r="AG185" i="44"/>
  <c r="AC186" i="44"/>
  <c r="AG187" i="44"/>
  <c r="BE187" i="44"/>
  <c r="T197" i="44"/>
  <c r="BG199" i="44"/>
  <c r="Z201" i="44"/>
  <c r="AD204" i="44"/>
  <c r="BB204" i="44"/>
  <c r="BQ206" i="44"/>
  <c r="AF207" i="44"/>
  <c r="AQ153" i="44"/>
  <c r="BI172" i="44"/>
  <c r="E186" i="44"/>
  <c r="BQ193" i="44"/>
  <c r="AC195" i="44"/>
  <c r="F177" i="44"/>
  <c r="BF178" i="44"/>
  <c r="X207" i="44"/>
  <c r="M164" i="44"/>
  <c r="E182" i="44"/>
  <c r="Y185" i="44"/>
  <c r="AL191" i="44"/>
  <c r="AO194" i="44"/>
  <c r="BN203" i="44"/>
  <c r="AC206" i="44"/>
  <c r="BD207" i="44"/>
  <c r="A203" i="44"/>
  <c r="AH155" i="44"/>
  <c r="U166" i="44"/>
  <c r="AS172" i="44"/>
  <c r="BN178" i="44"/>
  <c r="AX181" i="44"/>
  <c r="BQ184" i="44"/>
  <c r="BM185" i="44"/>
  <c r="BQ186" i="44"/>
  <c r="T190" i="44"/>
  <c r="AR190" i="44"/>
  <c r="E193" i="44"/>
  <c r="AK193" i="44"/>
  <c r="Y194" i="44"/>
  <c r="U195" i="44"/>
  <c r="AS195" i="44"/>
  <c r="AI199" i="44"/>
  <c r="O200" i="44"/>
  <c r="AU200" i="44"/>
  <c r="J201" i="44"/>
  <c r="BB202" i="44"/>
  <c r="R203" i="44"/>
  <c r="AP203" i="44"/>
  <c r="F204" i="44"/>
  <c r="BE205" i="44"/>
  <c r="M206" i="44"/>
  <c r="H207" i="44"/>
  <c r="AT179" i="44"/>
  <c r="V199" i="44"/>
  <c r="W197" i="44"/>
  <c r="BI174" i="44"/>
  <c r="BQ176" i="44"/>
  <c r="AF195" i="44"/>
  <c r="K152" i="44"/>
  <c r="BF154" i="44"/>
  <c r="AE165" i="44"/>
  <c r="O173" i="44"/>
  <c r="AU149" i="44"/>
  <c r="BC162" i="44"/>
  <c r="AK166" i="44"/>
  <c r="AT170" i="44"/>
  <c r="BA172" i="44"/>
  <c r="AD177" i="44"/>
  <c r="AH181" i="44"/>
  <c r="M182" i="44"/>
  <c r="AS182" i="44"/>
  <c r="AS184" i="44"/>
  <c r="BI186" i="44"/>
  <c r="U188" i="44"/>
  <c r="AZ190" i="44"/>
  <c r="BJ191" i="44"/>
  <c r="Y165" i="44"/>
  <c r="BA145" i="44"/>
  <c r="U164" i="44"/>
  <c r="AE149" i="44"/>
  <c r="BE160" i="44"/>
  <c r="A171" i="44"/>
  <c r="N177" i="44"/>
  <c r="C157" i="46"/>
  <c r="C157" i="44" s="1"/>
  <c r="Q146" i="44"/>
  <c r="K155" i="44"/>
  <c r="AP157" i="44"/>
  <c r="BI166" i="44"/>
  <c r="F170" i="44"/>
  <c r="AP181" i="44"/>
  <c r="AC182" i="44"/>
  <c r="BE183" i="44"/>
  <c r="BA184" i="44"/>
  <c r="M186" i="44"/>
  <c r="I187" i="44"/>
  <c r="AK188" i="44"/>
  <c r="J192" i="44"/>
  <c r="AC193" i="44"/>
  <c r="BA193" i="44"/>
  <c r="BA195" i="44"/>
  <c r="BP197" i="44"/>
  <c r="S199" i="44"/>
  <c r="AY199" i="44"/>
  <c r="BC200" i="44"/>
  <c r="AH201" i="44"/>
  <c r="V202" i="44"/>
  <c r="N204" i="44"/>
  <c r="U206" i="44"/>
  <c r="BL207" i="44"/>
  <c r="BA166" i="44"/>
  <c r="BJ170" i="44"/>
  <c r="R155" i="44"/>
  <c r="AK164" i="44"/>
  <c r="E166" i="44"/>
  <c r="N170" i="44"/>
  <c r="M172" i="44"/>
  <c r="AX174" i="44"/>
  <c r="BF176" i="44"/>
  <c r="AT177" i="44"/>
  <c r="J178" i="44"/>
  <c r="AP178" i="44"/>
  <c r="K179" i="44"/>
  <c r="R181" i="44"/>
  <c r="BN181" i="44"/>
  <c r="BQ182" i="44"/>
  <c r="AC184" i="44"/>
  <c r="AS186" i="44"/>
  <c r="BM187" i="44"/>
  <c r="L190" i="44"/>
  <c r="AD191" i="44"/>
  <c r="AH192" i="44"/>
  <c r="BN192" i="44"/>
  <c r="BI195" i="44"/>
  <c r="D197" i="44"/>
  <c r="AE200" i="44"/>
  <c r="BN201" i="44"/>
  <c r="AT202" i="44"/>
  <c r="J203" i="44"/>
  <c r="AH203" i="44"/>
  <c r="BF203" i="44"/>
  <c r="AL204" i="44"/>
  <c r="BJ204" i="44"/>
  <c r="Y205" i="44"/>
  <c r="AW205" i="44"/>
  <c r="E206" i="44"/>
  <c r="BI206" i="44"/>
  <c r="P207" i="44"/>
  <c r="AN207" i="44"/>
  <c r="AS135" i="44"/>
  <c r="Q148" i="44"/>
  <c r="BI159" i="44"/>
  <c r="AN163" i="44"/>
  <c r="BC165" i="44"/>
  <c r="AO179" i="44"/>
  <c r="E180" i="44"/>
  <c r="O183" i="44"/>
  <c r="W187" i="44"/>
  <c r="AU187" i="44"/>
  <c r="AL189" i="44"/>
  <c r="BL192" i="44"/>
  <c r="AY193" i="44"/>
  <c r="G194" i="44"/>
  <c r="BE178" i="44"/>
  <c r="BB180" i="44"/>
  <c r="Q176" i="44"/>
  <c r="AZ164" i="44"/>
  <c r="AA169" i="44"/>
  <c r="AG178" i="44"/>
  <c r="AQ190" i="44"/>
  <c r="AZ195" i="44"/>
  <c r="S169" i="44"/>
  <c r="P173" i="44"/>
  <c r="AK175" i="44"/>
  <c r="AH179" i="44"/>
  <c r="BH167" i="44"/>
  <c r="E177" i="44"/>
  <c r="Q163" i="44"/>
  <c r="D167" i="44"/>
  <c r="U170" i="44"/>
  <c r="D172" i="44"/>
  <c r="AF173" i="44"/>
  <c r="Y174" i="44"/>
  <c r="BM174" i="44"/>
  <c r="BA175" i="44"/>
  <c r="Y176" i="44"/>
  <c r="BE176" i="44"/>
  <c r="BA177" i="44"/>
  <c r="AP179" i="44"/>
  <c r="BN179" i="44"/>
  <c r="AD180" i="44"/>
  <c r="BM181" i="44"/>
  <c r="AB182" i="44"/>
  <c r="AN183" i="44"/>
  <c r="D184" i="44"/>
  <c r="X187" i="44"/>
  <c r="AO192" i="44"/>
  <c r="AJ195" i="44"/>
  <c r="AD200" i="44"/>
  <c r="AW203" i="44"/>
  <c r="AC204" i="44"/>
  <c r="H205" i="44"/>
  <c r="BD205" i="44"/>
  <c r="G207" i="44"/>
  <c r="A163" i="44"/>
  <c r="AZ167" i="44"/>
  <c r="AR172" i="44"/>
  <c r="V180" i="44"/>
  <c r="X173" i="44"/>
  <c r="BJ180" i="44"/>
  <c r="AV185" i="44"/>
  <c r="G189" i="44"/>
  <c r="L167" i="44"/>
  <c r="AQ169" i="44"/>
  <c r="M177" i="44"/>
  <c r="R179" i="44"/>
  <c r="L186" i="44"/>
  <c r="BI191" i="44"/>
  <c r="H194" i="44"/>
  <c r="O198" i="44"/>
  <c r="BC207" i="44"/>
  <c r="AL159" i="44"/>
  <c r="U177" i="44"/>
  <c r="BI170" i="44"/>
  <c r="I178" i="44"/>
  <c r="Y181" i="44"/>
  <c r="AN187" i="44"/>
  <c r="X194" i="44"/>
  <c r="AG174" i="44"/>
  <c r="BI175" i="44"/>
  <c r="AC177" i="44"/>
  <c r="AL180" i="44"/>
  <c r="I181" i="44"/>
  <c r="AW181" i="44"/>
  <c r="BL187" i="44"/>
  <c r="X196" i="44"/>
  <c r="AG203" i="44"/>
  <c r="AB164" i="44"/>
  <c r="AN173" i="44"/>
  <c r="E175" i="44"/>
  <c r="AG176" i="44"/>
  <c r="BM176" i="44"/>
  <c r="Q178" i="44"/>
  <c r="AO178" i="44"/>
  <c r="BM178" i="44"/>
  <c r="F180" i="44"/>
  <c r="AG181" i="44"/>
  <c r="BH182" i="44"/>
  <c r="X183" i="44"/>
  <c r="AJ184" i="44"/>
  <c r="AF185" i="44"/>
  <c r="H187" i="44"/>
  <c r="AV187" i="44"/>
  <c r="AJ193" i="44"/>
  <c r="AF194" i="44"/>
  <c r="BL194" i="44"/>
  <c r="AF196" i="44"/>
  <c r="BL196" i="44"/>
  <c r="AU198" i="44"/>
  <c r="J199" i="44"/>
  <c r="AH199" i="44"/>
  <c r="BA204" i="44"/>
  <c r="L206" i="44"/>
  <c r="AB206" i="44"/>
  <c r="AR206" i="44"/>
  <c r="BH206" i="44"/>
  <c r="AJ167" i="44"/>
  <c r="BK168" i="44"/>
  <c r="AK170" i="44"/>
  <c r="Y171" i="44"/>
  <c r="BL173" i="44"/>
  <c r="AW174" i="44"/>
  <c r="I176" i="44"/>
  <c r="AW176" i="44"/>
  <c r="AW178" i="44"/>
  <c r="Z179" i="44"/>
  <c r="Q181" i="44"/>
  <c r="AU199" i="44"/>
  <c r="AP204" i="44"/>
  <c r="A151" i="44"/>
  <c r="C156" i="46"/>
  <c r="C156" i="44" s="1"/>
  <c r="R154" i="44"/>
  <c r="BN204" i="44"/>
  <c r="T207" i="44"/>
  <c r="Y180" i="44"/>
  <c r="A198" i="44"/>
  <c r="AO152" i="44"/>
  <c r="I158" i="44"/>
  <c r="S161" i="44"/>
  <c r="BF169" i="44"/>
  <c r="BL171" i="44"/>
  <c r="BC173" i="44"/>
  <c r="L175" i="44"/>
  <c r="BD178" i="44"/>
  <c r="AS159" i="44"/>
  <c r="AE160" i="44"/>
  <c r="H163" i="44"/>
  <c r="AV163" i="44"/>
  <c r="G165" i="44"/>
  <c r="BK165" i="44"/>
  <c r="BG167" i="44"/>
  <c r="BB168" i="44"/>
  <c r="BN169" i="44"/>
  <c r="AZ170" i="44"/>
  <c r="X171" i="44"/>
  <c r="BK173" i="44"/>
  <c r="AR175" i="44"/>
  <c r="AN176" i="44"/>
  <c r="AR177" i="44"/>
  <c r="AC180" i="44"/>
  <c r="BA180" i="44"/>
  <c r="AF181" i="44"/>
  <c r="AA182" i="44"/>
  <c r="AY182" i="44"/>
  <c r="BC183" i="44"/>
  <c r="AU185" i="44"/>
  <c r="AE187" i="44"/>
  <c r="V189" i="44"/>
  <c r="D191" i="44"/>
  <c r="AB191" i="44"/>
  <c r="BP191" i="44"/>
  <c r="AV192" i="44"/>
  <c r="W194" i="44"/>
  <c r="BC194" i="44"/>
  <c r="BO195" i="44"/>
  <c r="AE196" i="44"/>
  <c r="BC196" i="44"/>
  <c r="J197" i="44"/>
  <c r="BQ162" i="44"/>
  <c r="K167" i="44"/>
  <c r="Z169" i="44"/>
  <c r="X157" i="44"/>
  <c r="Y158" i="44"/>
  <c r="AM160" i="44"/>
  <c r="AA161" i="44"/>
  <c r="AC162" i="44"/>
  <c r="P163" i="44"/>
  <c r="AI164" i="44"/>
  <c r="AY166" i="44"/>
  <c r="S167" i="44"/>
  <c r="AH169" i="44"/>
  <c r="AE173" i="44"/>
  <c r="AF174" i="44"/>
  <c r="AZ175" i="44"/>
  <c r="P176" i="44"/>
  <c r="BL176" i="44"/>
  <c r="L177" i="44"/>
  <c r="BP177" i="44"/>
  <c r="AN178" i="44"/>
  <c r="AG179" i="44"/>
  <c r="BE179" i="44"/>
  <c r="P181" i="44"/>
  <c r="S184" i="44"/>
  <c r="AQ184" i="44"/>
  <c r="BO184" i="44"/>
  <c r="AE185" i="44"/>
  <c r="BG186" i="44"/>
  <c r="O187" i="44"/>
  <c r="BJ189" i="44"/>
  <c r="E152" i="44"/>
  <c r="P157" i="44"/>
  <c r="M162" i="44"/>
  <c r="AL168" i="44"/>
  <c r="X174" i="44"/>
  <c r="I179" i="44"/>
  <c r="A140" i="44"/>
  <c r="AL134" i="44"/>
  <c r="BL155" i="44"/>
  <c r="AG158" i="44"/>
  <c r="AU160" i="44"/>
  <c r="AY161" i="44"/>
  <c r="AK162" i="44"/>
  <c r="BD163" i="44"/>
  <c r="K166" i="44"/>
  <c r="F168" i="44"/>
  <c r="BJ168" i="44"/>
  <c r="D170" i="44"/>
  <c r="AB170" i="44"/>
  <c r="AF171" i="44"/>
  <c r="H174" i="44"/>
  <c r="BL174" i="44"/>
  <c r="T175" i="44"/>
  <c r="AV176" i="44"/>
  <c r="AB177" i="44"/>
  <c r="X178" i="44"/>
  <c r="M180" i="44"/>
  <c r="AK180" i="44"/>
  <c r="BI180" i="44"/>
  <c r="A169" i="44"/>
  <c r="AV157" i="44"/>
  <c r="BQ159" i="44"/>
  <c r="BG161" i="44"/>
  <c r="X163" i="44"/>
  <c r="AV171" i="44"/>
  <c r="G173" i="44"/>
  <c r="AV178" i="44"/>
  <c r="AZ156" i="44"/>
  <c r="AM165" i="44"/>
  <c r="V168" i="44"/>
  <c r="AJ170" i="44"/>
  <c r="BP170" i="44"/>
  <c r="AB175" i="44"/>
  <c r="X176" i="44"/>
  <c r="BH156" i="44"/>
  <c r="AC159" i="44"/>
  <c r="BK160" i="44"/>
  <c r="BO161" i="44"/>
  <c r="AF163" i="44"/>
  <c r="AU165" i="44"/>
  <c r="AA166" i="44"/>
  <c r="AQ167" i="44"/>
  <c r="R169" i="44"/>
  <c r="AX169" i="44"/>
  <c r="L170" i="44"/>
  <c r="H171" i="44"/>
  <c r="AU173" i="44"/>
  <c r="P174" i="44"/>
  <c r="AV174" i="44"/>
  <c r="D175" i="44"/>
  <c r="AJ175" i="44"/>
  <c r="BP175" i="44"/>
  <c r="AJ177" i="44"/>
  <c r="AF178" i="44"/>
  <c r="BM179" i="44"/>
  <c r="H181" i="44"/>
  <c r="S182" i="44"/>
  <c r="AM185" i="44"/>
  <c r="G187" i="44"/>
  <c r="AT189" i="44"/>
  <c r="T191" i="44"/>
  <c r="AN192" i="44"/>
  <c r="S193" i="44"/>
  <c r="AQ193" i="44"/>
  <c r="S195" i="44"/>
  <c r="BG195" i="44"/>
  <c r="AU196" i="44"/>
  <c r="V198" i="44"/>
  <c r="AF203" i="44"/>
  <c r="D204" i="44"/>
  <c r="AR204" i="44"/>
  <c r="AZ161" i="44"/>
  <c r="AD162" i="44"/>
  <c r="BB149" i="44"/>
  <c r="BB162" i="44"/>
  <c r="O152" i="44"/>
  <c r="Z157" i="44"/>
  <c r="AG160" i="44"/>
  <c r="BN10" i="46"/>
  <c r="BO10" i="46"/>
  <c r="BO12" i="46"/>
  <c r="H186" i="44"/>
  <c r="AN206" i="44"/>
  <c r="BQ155" i="44"/>
  <c r="N158" i="44"/>
  <c r="AI189" i="44"/>
  <c r="AB187" i="44"/>
  <c r="AJ194" i="44"/>
  <c r="P195" i="44"/>
  <c r="L196" i="44"/>
  <c r="BL172" i="44"/>
  <c r="H182" i="44"/>
  <c r="AZ185" i="44"/>
  <c r="X188" i="44"/>
  <c r="AK176" i="44"/>
  <c r="AO156" i="44"/>
  <c r="AC178" i="44"/>
  <c r="BB179" i="44"/>
  <c r="AS181" i="44"/>
  <c r="AF182" i="44"/>
  <c r="BL184" i="44"/>
  <c r="T185" i="44"/>
  <c r="AF186" i="44"/>
  <c r="AF188" i="44"/>
  <c r="W190" i="44"/>
  <c r="AI198" i="44"/>
  <c r="I204" i="44"/>
  <c r="W169" i="44"/>
  <c r="AD179" i="44"/>
  <c r="AW170" i="44"/>
  <c r="G190" i="44"/>
  <c r="BP205" i="44"/>
  <c r="AF206" i="44"/>
  <c r="AA207" i="44"/>
  <c r="C180" i="46"/>
  <c r="C180" i="44" s="1"/>
  <c r="AR165" i="44"/>
  <c r="U176" i="44"/>
  <c r="AV184" i="44"/>
  <c r="BJ158" i="44"/>
  <c r="X161" i="44"/>
  <c r="Y177" i="44"/>
  <c r="BL166" i="44"/>
  <c r="I175" i="44"/>
  <c r="E176" i="44"/>
  <c r="BQ178" i="44"/>
  <c r="D185" i="44"/>
  <c r="P186" i="44"/>
  <c r="BL195" i="44"/>
  <c r="AU197" i="44"/>
  <c r="BO198" i="44"/>
  <c r="Q204" i="44"/>
  <c r="BF180" i="44"/>
  <c r="AV172" i="44"/>
  <c r="BA178" i="44"/>
  <c r="BQ181" i="44"/>
  <c r="G169" i="44"/>
  <c r="E178" i="44"/>
  <c r="U178" i="44"/>
  <c r="X182" i="44"/>
  <c r="BP185" i="44"/>
  <c r="AA189" i="44"/>
  <c r="AE190" i="44"/>
  <c r="AR194" i="44"/>
  <c r="S207" i="44"/>
  <c r="F165" i="44"/>
  <c r="Z167" i="44"/>
  <c r="O178" i="44"/>
  <c r="AV179" i="44"/>
  <c r="BH180" i="44"/>
  <c r="A186" i="44"/>
  <c r="AU178" i="44"/>
  <c r="AD187" i="44"/>
  <c r="AW190" i="44"/>
  <c r="AA202" i="44"/>
  <c r="BO202" i="44"/>
  <c r="AC207" i="44"/>
  <c r="C184" i="46"/>
  <c r="C184" i="44" s="1"/>
  <c r="AP166" i="44"/>
  <c r="AD185" i="44"/>
  <c r="Z188" i="44"/>
  <c r="BE197" i="44"/>
  <c r="BC201" i="44"/>
  <c r="AY202" i="44"/>
  <c r="BA207" i="44"/>
  <c r="A188" i="44"/>
  <c r="J166" i="44"/>
  <c r="AQ175" i="44"/>
  <c r="AB180" i="44"/>
  <c r="H199" i="44"/>
  <c r="AE201" i="44"/>
  <c r="K202" i="44"/>
  <c r="E207" i="44"/>
  <c r="AK207" i="44"/>
  <c r="AL187" i="44"/>
  <c r="J188" i="44"/>
  <c r="AK198" i="44"/>
  <c r="R184" i="44"/>
  <c r="BM190" i="44"/>
  <c r="O192" i="44"/>
  <c r="V196" i="44"/>
  <c r="BD140" i="44"/>
  <c r="G163" i="44"/>
  <c r="T180" i="44"/>
  <c r="AH182" i="44"/>
  <c r="U189" i="44"/>
  <c r="Y190" i="44"/>
  <c r="BI198" i="44"/>
  <c r="BI207" i="44"/>
  <c r="BI163" i="44"/>
  <c r="O116" i="44"/>
  <c r="AL154" i="44"/>
  <c r="AX155" i="44"/>
  <c r="J157" i="44"/>
  <c r="BP147" i="44"/>
  <c r="BB151" i="44"/>
  <c r="BK152" i="44"/>
  <c r="BF155" i="44"/>
  <c r="G162" i="44"/>
  <c r="R150" i="44"/>
  <c r="K148" i="44"/>
  <c r="AW160" i="44"/>
  <c r="F141" i="44"/>
  <c r="V141" i="44"/>
  <c r="F138" i="44"/>
  <c r="Y142" i="44"/>
  <c r="U145" i="44"/>
  <c r="AC145" i="44"/>
  <c r="AI148" i="44"/>
  <c r="AI153" i="44"/>
  <c r="AQ148" i="44"/>
  <c r="BD139" i="44"/>
  <c r="BD146" i="44"/>
  <c r="AP150" i="44"/>
  <c r="AX150" i="44"/>
  <c r="BE144" i="44"/>
  <c r="AL151" i="44"/>
  <c r="N154" i="44"/>
  <c r="BJ154" i="44"/>
  <c r="AW142" i="44"/>
  <c r="AO144" i="44"/>
  <c r="AY148" i="44"/>
  <c r="AU152" i="44"/>
  <c r="AY153" i="44"/>
  <c r="AB147" i="44"/>
  <c r="W149" i="44"/>
  <c r="AT151" i="44"/>
  <c r="BN155" i="44"/>
  <c r="BF157" i="44"/>
  <c r="AS138" i="44"/>
  <c r="BE152" i="44"/>
  <c r="BL154" i="44"/>
  <c r="BA138" i="44"/>
  <c r="BQ138" i="44"/>
  <c r="BL146" i="44"/>
  <c r="AM149" i="44"/>
  <c r="V151" i="44"/>
  <c r="AM152" i="44"/>
  <c r="O136" i="44"/>
  <c r="AO137" i="44"/>
  <c r="U143" i="44"/>
  <c r="A152" i="44"/>
  <c r="BQ145" i="44"/>
  <c r="AJ147" i="44"/>
  <c r="BG148" i="44"/>
  <c r="Z150" i="44"/>
  <c r="BG153" i="44"/>
  <c r="AT154" i="44"/>
  <c r="AH157" i="44"/>
  <c r="Q160" i="44"/>
  <c r="O162" i="44"/>
  <c r="AI140" i="44"/>
  <c r="M138" i="44"/>
  <c r="BG140" i="44"/>
  <c r="BI143" i="44"/>
  <c r="H146" i="44"/>
  <c r="AR147" i="44"/>
  <c r="AH150" i="44"/>
  <c r="G152" i="44"/>
  <c r="BO97" i="46"/>
  <c r="A117" i="44"/>
  <c r="BG177" i="44"/>
  <c r="BC178" i="44"/>
  <c r="A197" i="44"/>
  <c r="AD165" i="44"/>
  <c r="BP165" i="44"/>
  <c r="BE170" i="44"/>
  <c r="I177" i="44"/>
  <c r="BK181" i="44"/>
  <c r="AK189" i="44"/>
  <c r="BE190" i="44"/>
  <c r="AU192" i="44"/>
  <c r="AG197" i="44"/>
  <c r="AS198" i="44"/>
  <c r="AN199" i="44"/>
  <c r="S202" i="44"/>
  <c r="V205" i="44"/>
  <c r="AV158" i="44"/>
  <c r="BM135" i="44"/>
  <c r="C138" i="46"/>
  <c r="C138" i="44" s="1"/>
  <c r="K156" i="44"/>
  <c r="AN158" i="44"/>
  <c r="AR159" i="44"/>
  <c r="AH161" i="44"/>
  <c r="BB160" i="44"/>
  <c r="U127" i="44"/>
  <c r="Q169" i="44"/>
  <c r="AE157" i="44"/>
  <c r="A145" i="44"/>
  <c r="C161" i="46"/>
  <c r="C161" i="44" s="1"/>
  <c r="BE147" i="44"/>
  <c r="AD160" i="44"/>
  <c r="R166" i="44"/>
  <c r="BH159" i="44"/>
  <c r="V165" i="44"/>
  <c r="K175" i="44"/>
  <c r="C166" i="46"/>
  <c r="C166" i="44" s="1"/>
  <c r="AM163" i="44"/>
  <c r="BJ165" i="44"/>
  <c r="AQ170" i="44"/>
  <c r="E144" i="44"/>
  <c r="BN151" i="44"/>
  <c r="AL133" i="44"/>
  <c r="BA135" i="46"/>
  <c r="BA135" i="44"/>
  <c r="AJ140" i="46"/>
  <c r="AJ140" i="44"/>
  <c r="A140" i="27"/>
  <c r="C142" i="46"/>
  <c r="C142" i="44" s="1"/>
  <c r="R142" i="46"/>
  <c r="R142" i="44"/>
  <c r="A142" i="27"/>
  <c r="C144" i="46"/>
  <c r="C144" i="44" s="1"/>
  <c r="A144" i="44"/>
  <c r="AC147" i="46"/>
  <c r="AC147" i="44"/>
  <c r="BQ147" i="46"/>
  <c r="BQ147" i="44"/>
  <c r="AN152" i="46"/>
  <c r="AN152" i="44"/>
  <c r="AU154" i="46"/>
  <c r="AU154" i="44"/>
  <c r="AY155" i="46"/>
  <c r="AY155" i="44"/>
  <c r="G156" i="46"/>
  <c r="G156" i="44"/>
  <c r="BO157" i="46"/>
  <c r="BO157" i="44"/>
  <c r="D158" i="46"/>
  <c r="D158" i="44"/>
  <c r="AB158" i="46"/>
  <c r="AB158" i="44"/>
  <c r="AJ158" i="46"/>
  <c r="AJ158" i="44"/>
  <c r="AH160" i="46"/>
  <c r="AH160" i="44"/>
  <c r="K163" i="46"/>
  <c r="K163" i="44"/>
  <c r="AI163" i="46"/>
  <c r="AI163" i="44"/>
  <c r="BO163" i="46"/>
  <c r="BO163" i="44"/>
  <c r="F164" i="46"/>
  <c r="F164" i="44"/>
  <c r="V164" i="46"/>
  <c r="V164" i="44"/>
  <c r="Z165" i="46"/>
  <c r="Z165" i="44"/>
  <c r="AX165" i="46"/>
  <c r="AX165" i="44"/>
  <c r="BB166" i="46"/>
  <c r="BB166" i="44"/>
  <c r="C167" i="46"/>
  <c r="C167" i="44" s="1"/>
  <c r="A167" i="44"/>
  <c r="N167" i="46"/>
  <c r="N167" i="44"/>
  <c r="AL167" i="46"/>
  <c r="AL167" i="44"/>
  <c r="AT167" i="46"/>
  <c r="AT167" i="44"/>
  <c r="I168" i="46"/>
  <c r="I168" i="44"/>
  <c r="AO168" i="46"/>
  <c r="AO168" i="44"/>
  <c r="AW168" i="46"/>
  <c r="AW168" i="44"/>
  <c r="M169" i="46"/>
  <c r="M169" i="44"/>
  <c r="AC169" i="46"/>
  <c r="AC169" i="44"/>
  <c r="BA169" i="46"/>
  <c r="BA169" i="44"/>
  <c r="BI169" i="46"/>
  <c r="BI169" i="44"/>
  <c r="G170" i="46"/>
  <c r="G170" i="44"/>
  <c r="AE170" i="46"/>
  <c r="AE170" i="44"/>
  <c r="BC170" i="46"/>
  <c r="BC170" i="44"/>
  <c r="AI171" i="46"/>
  <c r="AI171" i="44"/>
  <c r="AQ171" i="46"/>
  <c r="AQ171" i="44"/>
  <c r="BO171" i="46"/>
  <c r="BO171" i="44"/>
  <c r="AD172" i="46"/>
  <c r="AD172" i="44"/>
  <c r="AL172" i="46"/>
  <c r="AL172" i="44"/>
  <c r="BJ172" i="46"/>
  <c r="BJ172" i="44"/>
  <c r="R173" i="46"/>
  <c r="R173" i="44"/>
  <c r="Z173" i="46"/>
  <c r="Z173" i="44"/>
  <c r="AP173" i="46"/>
  <c r="AP173" i="44"/>
  <c r="BN173" i="46"/>
  <c r="BN173" i="44"/>
  <c r="AA174" i="46"/>
  <c r="AA174" i="44"/>
  <c r="AY174" i="46"/>
  <c r="AY174" i="44"/>
  <c r="BG174" i="46"/>
  <c r="BG174" i="44"/>
  <c r="G175" i="46"/>
  <c r="G175" i="44"/>
  <c r="W175" i="46"/>
  <c r="W175" i="44"/>
  <c r="AU175" i="46"/>
  <c r="AU175" i="44"/>
  <c r="AA176" i="46"/>
  <c r="AA176" i="44"/>
  <c r="AQ176" i="46"/>
  <c r="AQ176" i="44"/>
  <c r="BG176" i="46"/>
  <c r="BG176" i="44"/>
  <c r="G177" i="46"/>
  <c r="G177" i="44"/>
  <c r="AE177" i="46"/>
  <c r="AE177" i="44"/>
  <c r="AU177" i="46"/>
  <c r="AU177" i="44"/>
  <c r="BK177" i="46"/>
  <c r="BK177" i="44"/>
  <c r="K178" i="46"/>
  <c r="K178" i="44"/>
  <c r="AA178" i="46"/>
  <c r="AA178" i="44"/>
  <c r="AQ178" i="46"/>
  <c r="AQ178" i="44"/>
  <c r="AY178" i="46"/>
  <c r="AY178" i="44"/>
  <c r="BO178" i="46"/>
  <c r="BO178" i="44"/>
  <c r="L179" i="46"/>
  <c r="L179" i="44"/>
  <c r="AJ179" i="46"/>
  <c r="AJ179" i="44"/>
  <c r="BP179" i="46"/>
  <c r="BP179" i="44"/>
  <c r="P180" i="46"/>
  <c r="P180" i="44"/>
  <c r="AF180" i="46"/>
  <c r="AF180" i="44"/>
  <c r="AV180" i="46"/>
  <c r="AV180" i="44"/>
  <c r="BD180" i="46"/>
  <c r="BD180" i="44"/>
  <c r="BL180" i="46"/>
  <c r="BL180" i="44"/>
  <c r="S181" i="46"/>
  <c r="S181" i="44"/>
  <c r="AI181" i="46"/>
  <c r="AI181" i="44"/>
  <c r="AY181" i="46"/>
  <c r="AY181" i="44"/>
  <c r="N182" i="46"/>
  <c r="N182" i="44"/>
  <c r="AD182" i="46"/>
  <c r="AD182" i="44"/>
  <c r="AT182" i="46"/>
  <c r="AT182" i="44"/>
  <c r="BJ182" i="46"/>
  <c r="BJ182" i="44"/>
  <c r="Z183" i="46"/>
  <c r="Z183" i="44"/>
  <c r="AP183" i="46"/>
  <c r="AP183" i="44"/>
  <c r="BF183" i="46"/>
  <c r="BF183" i="44"/>
  <c r="BN183" i="46"/>
  <c r="BN183" i="44"/>
  <c r="N184" i="46"/>
  <c r="N184" i="44"/>
  <c r="AL184" i="46"/>
  <c r="AL184" i="44"/>
  <c r="BB184" i="46"/>
  <c r="BB184" i="44"/>
  <c r="J185" i="46"/>
  <c r="J185" i="44"/>
  <c r="Z185" i="46"/>
  <c r="Z185" i="44"/>
  <c r="AP185" i="46"/>
  <c r="AP185" i="44"/>
  <c r="BF185" i="46"/>
  <c r="BF185" i="44"/>
  <c r="F186" i="46"/>
  <c r="F186" i="44"/>
  <c r="V186" i="46"/>
  <c r="V186" i="44"/>
  <c r="BF137" i="46"/>
  <c r="BF137" i="44"/>
  <c r="AP144" i="46"/>
  <c r="AP144" i="44"/>
  <c r="W156" i="46"/>
  <c r="W156" i="44"/>
  <c r="AI157" i="46"/>
  <c r="AI157" i="44"/>
  <c r="BP158" i="46"/>
  <c r="BP158" i="44"/>
  <c r="P159" i="46"/>
  <c r="P159" i="44"/>
  <c r="AN159" i="46"/>
  <c r="AN159" i="44"/>
  <c r="BL159" i="46"/>
  <c r="BL159" i="44"/>
  <c r="BJ161" i="46"/>
  <c r="BJ161" i="44"/>
  <c r="P162" i="46"/>
  <c r="P162" i="44"/>
  <c r="BB164" i="46"/>
  <c r="BB164" i="44"/>
  <c r="F166" i="46"/>
  <c r="F166" i="44"/>
  <c r="K171" i="46"/>
  <c r="K171" i="44"/>
  <c r="V138" i="44"/>
  <c r="BE139" i="44"/>
  <c r="BB141" i="44"/>
  <c r="V145" i="44"/>
  <c r="AG146" i="44"/>
  <c r="P152" i="44"/>
  <c r="G154" i="44"/>
  <c r="BG155" i="44"/>
  <c r="AU156" i="44"/>
  <c r="AT164" i="44"/>
  <c r="N166" i="44"/>
  <c r="AL166" i="44"/>
  <c r="BJ167" i="44"/>
  <c r="BB172" i="44"/>
  <c r="AX173" i="44"/>
  <c r="BI135" i="46"/>
  <c r="BI135" i="44"/>
  <c r="AH137" i="46"/>
  <c r="AH137" i="44"/>
  <c r="AT138" i="46"/>
  <c r="AT138" i="44"/>
  <c r="H152" i="46"/>
  <c r="H152" i="44"/>
  <c r="S155" i="46"/>
  <c r="S155" i="44"/>
  <c r="BK156" i="46"/>
  <c r="BK156" i="44"/>
  <c r="L140" i="44"/>
  <c r="AA155" i="44"/>
  <c r="AF162" i="44"/>
  <c r="U169" i="44"/>
  <c r="BG171" i="44"/>
  <c r="V172" i="44"/>
  <c r="BF173" i="44"/>
  <c r="AE175" i="44"/>
  <c r="BC175" i="44"/>
  <c r="AI176" i="44"/>
  <c r="BQ128" i="46"/>
  <c r="BQ128" i="44"/>
  <c r="J142" i="46"/>
  <c r="J142" i="44"/>
  <c r="BB143" i="46"/>
  <c r="BB143" i="44"/>
  <c r="A144" i="27"/>
  <c r="C146" i="46"/>
  <c r="C146" i="44" s="1"/>
  <c r="AK147" i="46"/>
  <c r="AK147" i="44"/>
  <c r="O154" i="46"/>
  <c r="O154" i="44"/>
  <c r="AD138" i="44"/>
  <c r="X152" i="44"/>
  <c r="AF159" i="44"/>
  <c r="AG129" i="44"/>
  <c r="AF136" i="44"/>
  <c r="Z144" i="44"/>
  <c r="AD145" i="44"/>
  <c r="AS147" i="44"/>
  <c r="AF152" i="44"/>
  <c r="BC156" i="44"/>
  <c r="A139" i="44"/>
  <c r="C168" i="46"/>
  <c r="C168" i="44" s="1"/>
  <c r="U130" i="44"/>
  <c r="AV136" i="44"/>
  <c r="BN142" i="44"/>
  <c r="AH144" i="44"/>
  <c r="BM146" i="44"/>
  <c r="AI155" i="44"/>
  <c r="BO155" i="44"/>
  <c r="L158" i="44"/>
  <c r="AZ158" i="44"/>
  <c r="AL161" i="44"/>
  <c r="BL162" i="44"/>
  <c r="AA163" i="44"/>
  <c r="AH165" i="44"/>
  <c r="AT166" i="44"/>
  <c r="F167" i="44"/>
  <c r="Q168" i="44"/>
  <c r="AH173" i="44"/>
  <c r="BJ143" i="46"/>
  <c r="BJ143" i="44"/>
  <c r="BF144" i="46"/>
  <c r="BF144" i="44"/>
  <c r="AT145" i="46"/>
  <c r="AT145" i="44"/>
  <c r="BB145" i="46"/>
  <c r="BB145" i="44"/>
  <c r="AO146" i="46"/>
  <c r="AO146" i="44"/>
  <c r="BL152" i="46"/>
  <c r="BL152" i="44"/>
  <c r="BC154" i="46"/>
  <c r="BC154" i="44"/>
  <c r="P136" i="44"/>
  <c r="J144" i="44"/>
  <c r="AR158" i="44"/>
  <c r="BD136" i="44"/>
  <c r="F143" i="44"/>
  <c r="BJ145" i="44"/>
  <c r="E147" i="44"/>
  <c r="BI147" i="44"/>
  <c r="W154" i="44"/>
  <c r="BK154" i="44"/>
  <c r="AQ155" i="44"/>
  <c r="BH158" i="44"/>
  <c r="J160" i="44"/>
  <c r="AP160" i="44"/>
  <c r="AT161" i="44"/>
  <c r="H162" i="44"/>
  <c r="AN162" i="44"/>
  <c r="V166" i="44"/>
  <c r="BM168" i="44"/>
  <c r="O170" i="44"/>
  <c r="AM170" i="44"/>
  <c r="AA171" i="44"/>
  <c r="I139" i="44"/>
  <c r="N161" i="44"/>
  <c r="AV162" i="44"/>
  <c r="J165" i="44"/>
  <c r="AP165" i="44"/>
  <c r="AL186" i="44"/>
  <c r="BJ186" i="44"/>
  <c r="AS190" i="44"/>
  <c r="O191" i="44"/>
  <c r="BC191" i="44"/>
  <c r="AA192" i="44"/>
  <c r="AQ192" i="44"/>
  <c r="N193" i="44"/>
  <c r="BB193" i="44"/>
  <c r="U197" i="44"/>
  <c r="AK197" i="44"/>
  <c r="T199" i="44"/>
  <c r="AF200" i="44"/>
  <c r="BF187" i="44"/>
  <c r="I189" i="44"/>
  <c r="AP187" i="44"/>
  <c r="N188" i="44"/>
  <c r="AL188" i="44"/>
  <c r="AG189" i="44"/>
  <c r="AT186" i="44"/>
  <c r="R187" i="44"/>
  <c r="AT188" i="44"/>
  <c r="BQ190" i="44"/>
  <c r="BO192" i="44"/>
  <c r="V193" i="44"/>
  <c r="J194" i="44"/>
  <c r="Z194" i="44"/>
  <c r="V195" i="44"/>
  <c r="AL195" i="44"/>
  <c r="BB195" i="44"/>
  <c r="J196" i="44"/>
  <c r="Z196" i="44"/>
  <c r="AR199" i="44"/>
  <c r="P200" i="44"/>
  <c r="N159" i="44"/>
  <c r="F162" i="44"/>
  <c r="BH164" i="44"/>
  <c r="H160" i="44"/>
  <c r="AV165" i="44"/>
  <c r="AX158" i="44"/>
  <c r="AT159" i="44"/>
  <c r="BQ156" i="44"/>
  <c r="Z158" i="44"/>
  <c r="AB161" i="44"/>
  <c r="N162" i="44"/>
  <c r="T172" i="44"/>
  <c r="AS175" i="44"/>
  <c r="BM157" i="44"/>
  <c r="BH161" i="44"/>
  <c r="AF165" i="44"/>
  <c r="M170" i="44"/>
  <c r="BQ170" i="44"/>
  <c r="AZ172" i="44"/>
  <c r="BD173" i="44"/>
  <c r="BQ175" i="44"/>
  <c r="D161" i="44"/>
  <c r="P165" i="44"/>
  <c r="BA170" i="44"/>
  <c r="Q174" i="44"/>
  <c r="AO174" i="44"/>
  <c r="AC175" i="44"/>
  <c r="BM155" i="44"/>
  <c r="AD159" i="44"/>
  <c r="AS154" i="44"/>
  <c r="A150" i="44"/>
  <c r="AP153" i="44"/>
  <c r="U154" i="44"/>
  <c r="Q155" i="44"/>
  <c r="F159" i="44"/>
  <c r="M157" i="44"/>
  <c r="AH162" i="44"/>
  <c r="X166" i="44"/>
  <c r="H172" i="44"/>
  <c r="AR173" i="44"/>
  <c r="AG177" i="44"/>
  <c r="AK181" i="44"/>
  <c r="AB106" i="44"/>
  <c r="A159" i="44"/>
  <c r="F148" i="44"/>
  <c r="Y156" i="44"/>
  <c r="BI157" i="44"/>
  <c r="BO72" i="46"/>
  <c r="BF129" i="44"/>
  <c r="C148" i="46"/>
  <c r="C148" i="44" s="1"/>
  <c r="BE119" i="44"/>
  <c r="N123" i="44"/>
  <c r="BN129" i="44"/>
  <c r="AP134" i="44"/>
  <c r="AO149" i="44"/>
  <c r="AL126" i="44"/>
  <c r="AX134" i="44"/>
  <c r="BB130" i="44"/>
  <c r="AX127" i="44"/>
  <c r="G131" i="44"/>
  <c r="A148" i="44"/>
  <c r="BF127" i="44"/>
  <c r="AA132" i="44"/>
  <c r="N133" i="44"/>
  <c r="U135" i="44"/>
  <c r="AN136" i="44"/>
  <c r="AG139" i="44"/>
  <c r="AR140" i="44"/>
  <c r="BJ141" i="44"/>
  <c r="AP137" i="44"/>
  <c r="AB140" i="44"/>
  <c r="N141" i="44"/>
  <c r="AX142" i="44"/>
  <c r="C117" i="46"/>
  <c r="C117" i="44" s="1"/>
  <c r="W130" i="44"/>
  <c r="O131" i="44"/>
  <c r="BF134" i="44"/>
  <c r="Y119" i="44"/>
  <c r="BC131" i="44"/>
  <c r="AT123" i="44"/>
  <c r="T151" i="44"/>
  <c r="A124" i="44"/>
  <c r="BJ123" i="44"/>
  <c r="AH129" i="44"/>
  <c r="AN155" i="44"/>
  <c r="AB156" i="44"/>
  <c r="AS124" i="44"/>
  <c r="AX129" i="44"/>
  <c r="H157" i="44"/>
  <c r="Q158" i="44"/>
  <c r="AO158" i="44"/>
  <c r="E159" i="44"/>
  <c r="O160" i="44"/>
  <c r="J125" i="44"/>
  <c r="A129" i="44"/>
  <c r="C124" i="46"/>
  <c r="C124" i="44" s="1"/>
  <c r="BA120" i="44"/>
  <c r="F128" i="44"/>
  <c r="F130" i="44"/>
  <c r="BQ120" i="44"/>
  <c r="R125" i="44"/>
  <c r="N128" i="44"/>
  <c r="AI132" i="44"/>
  <c r="E120" i="44"/>
  <c r="BN125" i="44"/>
  <c r="AX122" i="44"/>
  <c r="BF122" i="44"/>
  <c r="F126" i="44"/>
  <c r="AT130" i="44"/>
  <c r="V133" i="44"/>
  <c r="Q121" i="44"/>
  <c r="AL128" i="44"/>
  <c r="W152" i="44"/>
  <c r="BO153" i="44"/>
  <c r="R157" i="44"/>
  <c r="AT126" i="44"/>
  <c r="AT133" i="44"/>
  <c r="P146" i="44"/>
  <c r="BN150" i="44"/>
  <c r="J155" i="44"/>
  <c r="E164" i="44"/>
  <c r="AS166" i="44"/>
  <c r="A134" i="44"/>
  <c r="C129" i="46"/>
  <c r="C129" i="44" s="1"/>
  <c r="C155" i="46"/>
  <c r="C155" i="44" s="1"/>
  <c r="AS118" i="44"/>
  <c r="AO121" i="44"/>
  <c r="AW124" i="44"/>
  <c r="BB126" i="44"/>
  <c r="K132" i="44"/>
  <c r="BB133" i="44"/>
  <c r="E145" i="44"/>
  <c r="AS145" i="44"/>
  <c r="S148" i="44"/>
  <c r="G149" i="44"/>
  <c r="BC149" i="44"/>
  <c r="F151" i="44"/>
  <c r="BC152" i="44"/>
  <c r="S153" i="44"/>
  <c r="F154" i="44"/>
  <c r="AD154" i="44"/>
  <c r="AV154" i="44"/>
  <c r="Y160" i="44"/>
  <c r="BM160" i="44"/>
  <c r="AC164" i="44"/>
  <c r="BA164" i="44"/>
  <c r="Q165" i="44"/>
  <c r="AG165" i="44"/>
  <c r="AL170" i="44"/>
  <c r="BB170" i="44"/>
  <c r="AH171" i="44"/>
  <c r="AL177" i="44"/>
  <c r="BB177" i="44"/>
  <c r="AY179" i="44"/>
  <c r="BO179" i="44"/>
  <c r="BI182" i="44"/>
  <c r="Q183" i="44"/>
  <c r="AG183" i="44"/>
  <c r="AW183" i="44"/>
  <c r="U184" i="44"/>
  <c r="I185" i="44"/>
  <c r="AO185" i="44"/>
  <c r="U186" i="44"/>
  <c r="AK186" i="44"/>
  <c r="E188" i="44"/>
  <c r="D190" i="44"/>
  <c r="AJ190" i="44"/>
  <c r="V191" i="44"/>
  <c r="U193" i="44"/>
  <c r="C127" i="46"/>
  <c r="C127" i="44" s="1"/>
  <c r="BK131" i="44"/>
  <c r="U138" i="44"/>
  <c r="BA141" i="44"/>
  <c r="AK145" i="44"/>
  <c r="BJ151" i="44"/>
  <c r="K153" i="44"/>
  <c r="BN157" i="44"/>
  <c r="AO160" i="44"/>
  <c r="C136" i="46"/>
  <c r="C136" i="44" s="1"/>
  <c r="I119" i="44"/>
  <c r="AW121" i="44"/>
  <c r="BM124" i="44"/>
  <c r="BJ126" i="44"/>
  <c r="AD130" i="44"/>
  <c r="S132" i="44"/>
  <c r="BJ133" i="44"/>
  <c r="AC138" i="44"/>
  <c r="M143" i="44"/>
  <c r="Y144" i="44"/>
  <c r="M145" i="44"/>
  <c r="X146" i="44"/>
  <c r="BH147" i="44"/>
  <c r="AA148" i="44"/>
  <c r="O149" i="44"/>
  <c r="J150" i="44"/>
  <c r="N151" i="44"/>
  <c r="AE152" i="44"/>
  <c r="AA153" i="44"/>
  <c r="BB154" i="44"/>
  <c r="AP155" i="44"/>
  <c r="AX157" i="44"/>
  <c r="AQ160" i="44"/>
  <c r="BK162" i="44"/>
  <c r="M166" i="44"/>
  <c r="AC166" i="44"/>
  <c r="AE167" i="44"/>
  <c r="AY194" i="44"/>
  <c r="C131" i="46"/>
  <c r="C131" i="44" s="1"/>
  <c r="M120" i="44"/>
  <c r="R122" i="44"/>
  <c r="Y124" i="44"/>
  <c r="AX125" i="44"/>
  <c r="J127" i="44"/>
  <c r="W131" i="44"/>
  <c r="BO132" i="44"/>
  <c r="R134" i="44"/>
  <c r="C134" i="46"/>
  <c r="C134" i="44" s="1"/>
  <c r="M118" i="44"/>
  <c r="U120" i="44"/>
  <c r="Z122" i="44"/>
  <c r="AO124" i="44"/>
  <c r="R127" i="44"/>
  <c r="J129" i="44"/>
  <c r="V130" i="44"/>
  <c r="AE131" i="44"/>
  <c r="F133" i="44"/>
  <c r="AH134" i="44"/>
  <c r="Q119" i="44"/>
  <c r="I121" i="44"/>
  <c r="BE124" i="44"/>
  <c r="C160" i="46"/>
  <c r="C160" i="44" s="1"/>
  <c r="BM163" i="44"/>
  <c r="W168" i="44"/>
  <c r="H173" i="44"/>
  <c r="BN153" i="44"/>
  <c r="AG157" i="44"/>
  <c r="AJ161" i="44"/>
  <c r="AO163" i="44"/>
  <c r="AN165" i="44"/>
  <c r="AW171" i="44"/>
  <c r="AK151" i="44"/>
  <c r="F152" i="44"/>
  <c r="AH158" i="44"/>
  <c r="BF158" i="44"/>
  <c r="X160" i="44"/>
  <c r="AN160" i="44"/>
  <c r="BD160" i="44"/>
  <c r="AT162" i="44"/>
  <c r="AB166" i="44"/>
  <c r="BP166" i="44"/>
  <c r="T167" i="44"/>
  <c r="BC168" i="44"/>
  <c r="I171" i="44"/>
  <c r="AG171" i="44"/>
  <c r="J158" i="44"/>
  <c r="L161" i="44"/>
  <c r="L166" i="44"/>
  <c r="BP167" i="44"/>
  <c r="AB172" i="44"/>
  <c r="BI156" i="44"/>
  <c r="Q157" i="44"/>
  <c r="Y163" i="44"/>
  <c r="H165" i="44"/>
  <c r="BL165" i="44"/>
  <c r="G168" i="44"/>
  <c r="AE168" i="44"/>
  <c r="AI169" i="44"/>
  <c r="BG169" i="44"/>
  <c r="AC170" i="44"/>
  <c r="AS170" i="44"/>
  <c r="BH172" i="44"/>
  <c r="BI151" i="44"/>
  <c r="N152" i="44"/>
  <c r="BB159" i="44"/>
  <c r="BE163" i="44"/>
  <c r="L164" i="44"/>
  <c r="BH166" i="44"/>
  <c r="AB167" i="44"/>
  <c r="O168" i="44"/>
  <c r="AM168" i="44"/>
  <c r="AO171" i="44"/>
  <c r="BM171" i="44"/>
  <c r="BN76" i="46"/>
  <c r="BD114" i="44"/>
  <c r="H136" i="44"/>
  <c r="J137" i="44"/>
  <c r="N138" i="44"/>
  <c r="BJ138" i="44"/>
  <c r="BM139" i="44"/>
  <c r="AZ140" i="44"/>
  <c r="AL141" i="44"/>
  <c r="Z142" i="44"/>
  <c r="V143" i="44"/>
  <c r="R144" i="44"/>
  <c r="BN144" i="44"/>
  <c r="BE146" i="44"/>
  <c r="A142" i="44"/>
  <c r="M135" i="44"/>
  <c r="R137" i="44"/>
  <c r="D140" i="44"/>
  <c r="AT141" i="44"/>
  <c r="AP142" i="44"/>
  <c r="AD143" i="44"/>
  <c r="AL145" i="44"/>
  <c r="I146" i="44"/>
  <c r="C139" i="46"/>
  <c r="C139" i="44" s="1"/>
  <c r="Y134" i="44"/>
  <c r="AK135" i="44"/>
  <c r="X136" i="44"/>
  <c r="Y139" i="44"/>
  <c r="T140" i="44"/>
  <c r="BH140" i="44"/>
  <c r="BO76" i="46"/>
  <c r="U122" i="44"/>
  <c r="BQ139" i="44"/>
  <c r="V142" i="44"/>
  <c r="BF145" i="44"/>
  <c r="BF141" i="44"/>
  <c r="BM130" i="44"/>
  <c r="BO127" i="44"/>
  <c r="S127" i="44"/>
  <c r="I102" i="44"/>
  <c r="AP131" i="44"/>
  <c r="BK130" i="44"/>
  <c r="A121" i="44"/>
  <c r="BO37" i="46"/>
  <c r="AX148" i="44"/>
  <c r="AD149" i="44"/>
  <c r="E151" i="44"/>
  <c r="AL152" i="44"/>
  <c r="R153" i="44"/>
  <c r="AA130" i="44"/>
  <c r="AG150" i="44"/>
  <c r="I155" i="44"/>
  <c r="AG155" i="44"/>
  <c r="AS156" i="44"/>
  <c r="R158" i="44"/>
  <c r="P160" i="44"/>
  <c r="AF160" i="44"/>
  <c r="BL160" i="44"/>
  <c r="T161" i="44"/>
  <c r="AR161" i="44"/>
  <c r="I163" i="44"/>
  <c r="AW163" i="44"/>
  <c r="D164" i="44"/>
  <c r="T164" i="44"/>
  <c r="D166" i="44"/>
  <c r="AU168" i="44"/>
  <c r="BO169" i="44"/>
  <c r="Q171" i="44"/>
  <c r="BE171" i="44"/>
  <c r="AJ172" i="44"/>
  <c r="AH153" i="44"/>
  <c r="BE155" i="44"/>
  <c r="AV160" i="44"/>
  <c r="BP161" i="44"/>
  <c r="AL162" i="44"/>
  <c r="AR164" i="44"/>
  <c r="BP164" i="44"/>
  <c r="R148" i="44"/>
  <c r="I157" i="44"/>
  <c r="V159" i="44"/>
  <c r="BJ159" i="44"/>
  <c r="AG163" i="44"/>
  <c r="A153" i="44"/>
  <c r="AQ130" i="44"/>
  <c r="AM146" i="44"/>
  <c r="AP158" i="44"/>
  <c r="V162" i="44"/>
  <c r="BJ162" i="44"/>
  <c r="X165" i="44"/>
  <c r="BD165" i="44"/>
  <c r="T166" i="44"/>
  <c r="AJ166" i="44"/>
  <c r="AZ166" i="44"/>
  <c r="AR167" i="44"/>
  <c r="K169" i="44"/>
  <c r="BM150" i="44"/>
  <c r="BB152" i="44"/>
  <c r="J153" i="44"/>
  <c r="H139" i="44"/>
  <c r="AK141" i="44"/>
  <c r="Q142" i="44"/>
  <c r="BE142" i="44"/>
  <c r="BA143" i="44"/>
  <c r="BA110" i="44"/>
  <c r="AB135" i="44"/>
  <c r="BD107" i="44"/>
  <c r="AM136" i="44"/>
  <c r="X139" i="44"/>
  <c r="AY140" i="44"/>
  <c r="AC143" i="44"/>
  <c r="S140" i="44"/>
  <c r="BM142" i="44"/>
  <c r="AK143" i="44"/>
  <c r="Q144" i="44"/>
  <c r="J110" i="44"/>
  <c r="AQ127" i="44"/>
  <c r="AM128" i="44"/>
  <c r="BC123" i="44"/>
  <c r="AZ108" i="44"/>
  <c r="AI127" i="44"/>
  <c r="AU130" i="44"/>
  <c r="F116" i="44"/>
  <c r="AE130" i="44"/>
  <c r="BB116" i="44"/>
  <c r="G130" i="44"/>
  <c r="BN110" i="44"/>
  <c r="AL111" i="44"/>
  <c r="BG127" i="44"/>
  <c r="BN103" i="44"/>
  <c r="BB113" i="44"/>
  <c r="BA123" i="44"/>
  <c r="I127" i="44"/>
  <c r="AX153" i="44"/>
  <c r="AO155" i="44"/>
  <c r="U156" i="44"/>
  <c r="AW157" i="44"/>
  <c r="BO135" i="46"/>
  <c r="M176" i="44"/>
  <c r="AX180" i="44"/>
  <c r="M181" i="44"/>
  <c r="AR183" i="44"/>
  <c r="BH185" i="44"/>
  <c r="L194" i="44"/>
  <c r="BH194" i="44"/>
  <c r="BC197" i="44"/>
  <c r="Z200" i="44"/>
  <c r="AZ165" i="44"/>
  <c r="BQ171" i="44"/>
  <c r="AC176" i="44"/>
  <c r="X186" i="44"/>
  <c r="AM190" i="44"/>
  <c r="AM197" i="44"/>
  <c r="AQ198" i="44"/>
  <c r="AP200" i="44"/>
  <c r="AI207" i="44"/>
  <c r="BH144" i="44"/>
  <c r="BQ157" i="44"/>
  <c r="AL158" i="44"/>
  <c r="E163" i="44"/>
  <c r="AK163" i="44"/>
  <c r="P166" i="44"/>
  <c r="H167" i="44"/>
  <c r="S168" i="44"/>
  <c r="BG168" i="44"/>
  <c r="BK169" i="44"/>
  <c r="L173" i="44"/>
  <c r="BA174" i="44"/>
  <c r="Q175" i="44"/>
  <c r="AG175" i="44"/>
  <c r="M178" i="44"/>
  <c r="AK178" i="44"/>
  <c r="J180" i="44"/>
  <c r="BN180" i="44"/>
  <c r="BA181" i="44"/>
  <c r="AN182" i="44"/>
  <c r="D183" i="44"/>
  <c r="BH183" i="44"/>
  <c r="X184" i="44"/>
  <c r="BD186" i="44"/>
  <c r="AR205" i="44"/>
  <c r="AV206" i="44"/>
  <c r="AY207" i="44"/>
  <c r="H161" i="44"/>
  <c r="AN166" i="44"/>
  <c r="X167" i="44"/>
  <c r="AN172" i="44"/>
  <c r="AZ187" i="44"/>
  <c r="S189" i="44"/>
  <c r="X195" i="44"/>
  <c r="T196" i="44"/>
  <c r="AM116" i="44"/>
  <c r="BB158" i="44"/>
  <c r="AU169" i="44"/>
  <c r="I170" i="44"/>
  <c r="BM175" i="44"/>
  <c r="Q177" i="44"/>
  <c r="AO177" i="44"/>
  <c r="BM177" i="44"/>
  <c r="F179" i="44"/>
  <c r="BJ179" i="44"/>
  <c r="BD182" i="44"/>
  <c r="T183" i="44"/>
  <c r="H184" i="44"/>
  <c r="AJ185" i="44"/>
  <c r="AN186" i="44"/>
  <c r="P188" i="44"/>
  <c r="BG189" i="44"/>
  <c r="BC190" i="44"/>
  <c r="AN195" i="44"/>
  <c r="U133" i="44"/>
  <c r="BL145" i="44"/>
  <c r="AW156" i="44"/>
  <c r="E157" i="44"/>
  <c r="AF161" i="44"/>
  <c r="H164" i="44"/>
  <c r="AN164" i="44"/>
  <c r="BD164" i="44"/>
  <c r="AQ168" i="44"/>
  <c r="O169" i="44"/>
  <c r="Y170" i="44"/>
  <c r="E171" i="44"/>
  <c r="BA171" i="44"/>
  <c r="X172" i="44"/>
  <c r="BP173" i="44"/>
  <c r="U174" i="44"/>
  <c r="AK174" i="44"/>
  <c r="AW175" i="44"/>
  <c r="BI176" i="44"/>
  <c r="BI178" i="44"/>
  <c r="AC181" i="44"/>
  <c r="T187" i="44"/>
  <c r="BP187" i="44"/>
  <c r="AN188" i="44"/>
  <c r="AB194" i="44"/>
  <c r="AD199" i="44"/>
  <c r="J200" i="44"/>
  <c r="E201" i="44"/>
  <c r="U201" i="44"/>
  <c r="AK201" i="44"/>
  <c r="BI201" i="44"/>
  <c r="I202" i="44"/>
  <c r="U203" i="44"/>
  <c r="BA203" i="44"/>
  <c r="AO204" i="44"/>
  <c r="AB205" i="44"/>
  <c r="X206" i="44"/>
  <c r="W116" i="44"/>
  <c r="AJ165" i="44"/>
  <c r="BD172" i="44"/>
  <c r="BQ174" i="44"/>
  <c r="AS176" i="44"/>
  <c r="AH180" i="44"/>
  <c r="BD184" i="44"/>
  <c r="D187" i="44"/>
  <c r="BL188" i="44"/>
  <c r="H195" i="44"/>
  <c r="H206" i="44"/>
  <c r="C154" i="46"/>
  <c r="C154" i="44" s="1"/>
  <c r="BK116" i="44"/>
  <c r="M126" i="44"/>
  <c r="H141" i="44"/>
  <c r="AK157" i="44"/>
  <c r="F158" i="44"/>
  <c r="BD161" i="44"/>
  <c r="AP162" i="44"/>
  <c r="BF162" i="44"/>
  <c r="X164" i="44"/>
  <c r="H166" i="44"/>
  <c r="AF166" i="44"/>
  <c r="AV167" i="44"/>
  <c r="AE169" i="44"/>
  <c r="AJ173" i="44"/>
  <c r="AZ173" i="44"/>
  <c r="BE177" i="44"/>
  <c r="V179" i="44"/>
  <c r="AL179" i="44"/>
  <c r="Z180" i="44"/>
  <c r="E181" i="44"/>
  <c r="P182" i="44"/>
  <c r="AJ183" i="44"/>
  <c r="L185" i="44"/>
  <c r="AB185" i="44"/>
  <c r="AR187" i="44"/>
  <c r="AQ189" i="44"/>
  <c r="O190" i="44"/>
  <c r="D194" i="44"/>
  <c r="AZ194" i="44"/>
  <c r="BD195" i="44"/>
  <c r="AR196" i="44"/>
  <c r="O197" i="44"/>
  <c r="AE197" i="44"/>
  <c r="N199" i="44"/>
  <c r="AT199" i="44"/>
  <c r="BJ199" i="44"/>
  <c r="L205" i="44"/>
  <c r="BL206" i="44"/>
  <c r="K207" i="44"/>
  <c r="BE156" i="44"/>
  <c r="AF167" i="44"/>
  <c r="AY168" i="44"/>
  <c r="BC169" i="44"/>
  <c r="AS171" i="44"/>
  <c r="T173" i="44"/>
  <c r="Y175" i="44"/>
  <c r="BA176" i="44"/>
  <c r="R180" i="44"/>
  <c r="U181" i="44"/>
  <c r="AV182" i="44"/>
  <c r="L183" i="44"/>
  <c r="AZ183" i="44"/>
  <c r="BP183" i="44"/>
  <c r="AV186" i="44"/>
  <c r="BL186" i="44"/>
  <c r="L187" i="44"/>
  <c r="AJ187" i="44"/>
  <c r="BH187" i="44"/>
  <c r="H188" i="44"/>
  <c r="K189" i="44"/>
  <c r="AU190" i="44"/>
  <c r="BK190" i="44"/>
  <c r="H193" i="44"/>
  <c r="X193" i="44"/>
  <c r="AN193" i="44"/>
  <c r="T194" i="44"/>
  <c r="BP194" i="44"/>
  <c r="AB196" i="44"/>
  <c r="BK197" i="44"/>
  <c r="AY198" i="44"/>
  <c r="AJ205" i="44"/>
  <c r="AZ205" i="44"/>
  <c r="P206" i="44"/>
  <c r="AQ207" i="44"/>
  <c r="AE147" i="44"/>
  <c r="F153" i="44"/>
  <c r="E155" i="44"/>
  <c r="J162" i="44"/>
  <c r="AC163" i="44"/>
  <c r="AC171" i="44"/>
  <c r="AF172" i="44"/>
  <c r="AO175" i="44"/>
  <c r="BI203" i="44"/>
  <c r="BP120" i="44"/>
  <c r="AZ142" i="44"/>
  <c r="AO151" i="44"/>
  <c r="AW154" i="44"/>
  <c r="AC157" i="44"/>
  <c r="AS157" i="44"/>
  <c r="Z159" i="44"/>
  <c r="AX162" i="44"/>
  <c r="M163" i="44"/>
  <c r="AV164" i="44"/>
  <c r="D165" i="44"/>
  <c r="T165" i="44"/>
  <c r="BD167" i="44"/>
  <c r="Q170" i="44"/>
  <c r="M171" i="44"/>
  <c r="M174" i="44"/>
  <c r="AC174" i="44"/>
  <c r="BE175" i="44"/>
  <c r="AW177" i="44"/>
  <c r="AS178" i="44"/>
  <c r="N179" i="44"/>
  <c r="BI181" i="44"/>
  <c r="BL182" i="44"/>
  <c r="AB183" i="44"/>
  <c r="AR185" i="44"/>
  <c r="BD188" i="44"/>
  <c r="AY189" i="44"/>
  <c r="AV195" i="44"/>
  <c r="G197" i="44"/>
  <c r="F199" i="44"/>
  <c r="AL199" i="44"/>
  <c r="AC201" i="44"/>
  <c r="BQ201" i="44"/>
  <c r="Q202" i="44"/>
  <c r="M203" i="44"/>
  <c r="AS203" i="44"/>
  <c r="BD206" i="44"/>
  <c r="BG207" i="44"/>
  <c r="M87" i="44"/>
  <c r="BG149" i="44"/>
  <c r="AW143" i="44"/>
  <c r="AB146" i="44"/>
  <c r="BP146" i="44"/>
  <c r="AA152" i="44"/>
  <c r="Z154" i="44"/>
  <c r="V155" i="44"/>
  <c r="BJ155" i="44"/>
  <c r="AQ118" i="46"/>
  <c r="AW80" i="44"/>
  <c r="AE91" i="44"/>
  <c r="AW122" i="44"/>
  <c r="Q127" i="44"/>
  <c r="AS130" i="44"/>
  <c r="AS133" i="44"/>
  <c r="AJ135" i="44"/>
  <c r="AU136" i="44"/>
  <c r="AW137" i="44"/>
  <c r="P139" i="44"/>
  <c r="AQ140" i="44"/>
  <c r="E141" i="44"/>
  <c r="BM144" i="44"/>
  <c r="BK149" i="44"/>
  <c r="BF150" i="44"/>
  <c r="AD151" i="44"/>
  <c r="BE117" i="44"/>
  <c r="BE122" i="44"/>
  <c r="X124" i="44"/>
  <c r="AW134" i="44"/>
  <c r="AR135" i="44"/>
  <c r="AO129" i="44"/>
  <c r="Q122" i="44"/>
  <c r="AN124" i="44"/>
  <c r="AW125" i="44"/>
  <c r="AC128" i="44"/>
  <c r="BJ131" i="44"/>
  <c r="Q134" i="44"/>
  <c r="AZ135" i="44"/>
  <c r="AE136" i="44"/>
  <c r="U141" i="44"/>
  <c r="BI141" i="44"/>
  <c r="AO142" i="44"/>
  <c r="E143" i="44"/>
  <c r="AS143" i="44"/>
  <c r="AW144" i="44"/>
  <c r="H119" i="44"/>
  <c r="H77" i="44"/>
  <c r="S78" i="44"/>
  <c r="AF106" i="44"/>
  <c r="BJ113" i="44"/>
  <c r="BJ116" i="44"/>
  <c r="AR85" i="44"/>
  <c r="AY139" i="44"/>
  <c r="BN101" i="46"/>
  <c r="BK139" i="44"/>
  <c r="AL149" i="44"/>
  <c r="AO150" i="44"/>
  <c r="M154" i="44"/>
  <c r="E156" i="44"/>
  <c r="AC156" i="44"/>
  <c r="BA156" i="44"/>
  <c r="I150" i="44"/>
  <c r="AS151" i="44"/>
  <c r="AP140" i="44"/>
  <c r="AP148" i="44"/>
  <c r="AT152" i="44"/>
  <c r="BJ152" i="44"/>
  <c r="AK154" i="44"/>
  <c r="BQ154" i="44"/>
  <c r="AK156" i="44"/>
  <c r="Y157" i="44"/>
  <c r="AO157" i="44"/>
  <c r="BE157" i="44"/>
  <c r="M151" i="44"/>
  <c r="N149" i="44"/>
  <c r="AT149" i="44"/>
  <c r="Q150" i="44"/>
  <c r="BE150" i="44"/>
  <c r="BA151" i="44"/>
  <c r="AD152" i="44"/>
  <c r="Z153" i="44"/>
  <c r="BA154" i="44"/>
  <c r="M156" i="44"/>
  <c r="AW127" i="44"/>
  <c r="AK128" i="44"/>
  <c r="AD131" i="44"/>
  <c r="Z132" i="44"/>
  <c r="BH120" i="44"/>
  <c r="AS126" i="44"/>
  <c r="BA128" i="44"/>
  <c r="AP132" i="44"/>
  <c r="Y122" i="44"/>
  <c r="AS123" i="44"/>
  <c r="Y127" i="44"/>
  <c r="AK130" i="44"/>
  <c r="AW117" i="44"/>
  <c r="Q129" i="44"/>
  <c r="BQ133" i="44"/>
  <c r="AK121" i="44"/>
  <c r="BJ148" i="46"/>
  <c r="A96" i="44"/>
  <c r="D137" i="44"/>
  <c r="BL141" i="44"/>
  <c r="Q149" i="44"/>
  <c r="G193" i="44"/>
  <c r="AT197" i="44"/>
  <c r="AN143" i="44"/>
  <c r="AR121" i="44"/>
  <c r="AS127" i="44"/>
  <c r="E134" i="44"/>
  <c r="AY146" i="44"/>
  <c r="BH155" i="44"/>
  <c r="A136" i="44"/>
  <c r="C121" i="46"/>
  <c r="C121" i="44" s="1"/>
  <c r="BC116" i="44"/>
  <c r="AN141" i="44"/>
  <c r="Y151" i="44"/>
  <c r="AR155" i="44"/>
  <c r="AG156" i="44"/>
  <c r="AQ173" i="44"/>
  <c r="C96" i="46"/>
  <c r="C96" i="44" s="1"/>
  <c r="M148" i="44"/>
  <c r="AE161" i="44"/>
  <c r="BJ169" i="44"/>
  <c r="AV111" i="44"/>
  <c r="BK119" i="44"/>
  <c r="AM139" i="44"/>
  <c r="X144" i="44"/>
  <c r="I132" i="44"/>
  <c r="AB113" i="44"/>
  <c r="AZ126" i="44"/>
  <c r="BD124" i="44"/>
  <c r="E128" i="44"/>
  <c r="BI128" i="44"/>
  <c r="BI130" i="44"/>
  <c r="AK133" i="44"/>
  <c r="I134" i="44"/>
  <c r="BM137" i="44"/>
  <c r="AK138" i="44"/>
  <c r="BI149" i="44"/>
  <c r="T156" i="44"/>
  <c r="M159" i="44"/>
  <c r="G160" i="44"/>
  <c r="W160" i="44"/>
  <c r="BL163" i="44"/>
  <c r="AA164" i="44"/>
  <c r="O165" i="44"/>
  <c r="AQ166" i="44"/>
  <c r="BG166" i="44"/>
  <c r="BN35" i="46"/>
  <c r="BH137" i="44"/>
  <c r="AU172" i="44"/>
  <c r="AB178" i="44"/>
  <c r="AB181" i="44"/>
  <c r="BC193" i="44"/>
  <c r="D142" i="44"/>
  <c r="AA146" i="44"/>
  <c r="T150" i="44"/>
  <c r="AC153" i="44"/>
  <c r="AN175" i="44"/>
  <c r="AQ183" i="44"/>
  <c r="AQ194" i="44"/>
  <c r="D201" i="44"/>
  <c r="AI205" i="44"/>
  <c r="BL116" i="44"/>
  <c r="P130" i="44"/>
  <c r="X138" i="44"/>
  <c r="AL140" i="44"/>
  <c r="AV145" i="44"/>
  <c r="BK147" i="44"/>
  <c r="AS148" i="44"/>
  <c r="Y149" i="44"/>
  <c r="BM149" i="44"/>
  <c r="BA153" i="44"/>
  <c r="AC158" i="44"/>
  <c r="BC167" i="44"/>
  <c r="X202" i="44"/>
  <c r="BN90" i="44"/>
  <c r="AQ121" i="44"/>
  <c r="BG124" i="44"/>
  <c r="F140" i="44"/>
  <c r="AJ144" i="44"/>
  <c r="AR150" i="44"/>
  <c r="BL151" i="44"/>
  <c r="AG159" i="44"/>
  <c r="AR176" i="44"/>
  <c r="E199" i="44"/>
  <c r="P116" i="44"/>
  <c r="AB122" i="44"/>
  <c r="D127" i="44"/>
  <c r="AJ129" i="44"/>
  <c r="BE131" i="44"/>
  <c r="AM135" i="44"/>
  <c r="AB142" i="44"/>
  <c r="BH142" i="44"/>
  <c r="X145" i="44"/>
  <c r="X151" i="44"/>
  <c r="H154" i="44"/>
  <c r="D155" i="44"/>
  <c r="T163" i="44"/>
  <c r="O164" i="44"/>
  <c r="BO173" i="44"/>
  <c r="AY205" i="44"/>
  <c r="G95" i="44"/>
  <c r="BE113" i="44"/>
  <c r="AR117" i="44"/>
  <c r="AF126" i="44"/>
  <c r="AJ127" i="44"/>
  <c r="BP127" i="44"/>
  <c r="X133" i="44"/>
  <c r="BL133" i="44"/>
  <c r="AB134" i="44"/>
  <c r="BH134" i="44"/>
  <c r="J136" i="44"/>
  <c r="AP136" i="44"/>
  <c r="T137" i="44"/>
  <c r="BP137" i="44"/>
  <c r="BL138" i="44"/>
  <c r="AA139" i="44"/>
  <c r="BG139" i="44"/>
  <c r="N140" i="44"/>
  <c r="L142" i="44"/>
  <c r="X143" i="44"/>
  <c r="BG146" i="44"/>
  <c r="O147" i="44"/>
  <c r="BQ148" i="44"/>
  <c r="AW149" i="44"/>
  <c r="D150" i="44"/>
  <c r="AB150" i="44"/>
  <c r="AZ150" i="44"/>
  <c r="AV151" i="44"/>
  <c r="M153" i="44"/>
  <c r="X154" i="44"/>
  <c r="AN154" i="44"/>
  <c r="T155" i="44"/>
  <c r="AJ155" i="44"/>
  <c r="P156" i="44"/>
  <c r="X170" i="44"/>
  <c r="BP174" i="44"/>
  <c r="BD175" i="44"/>
  <c r="T178" i="44"/>
  <c r="T181" i="44"/>
  <c r="BG183" i="44"/>
  <c r="AR192" i="44"/>
  <c r="AD197" i="44"/>
  <c r="BF198" i="44"/>
  <c r="BA199" i="44"/>
  <c r="BL202" i="44"/>
  <c r="AN123" i="44"/>
  <c r="U132" i="44"/>
  <c r="BD138" i="44"/>
  <c r="G147" i="44"/>
  <c r="BP150" i="44"/>
  <c r="A191" i="44"/>
  <c r="D122" i="44"/>
  <c r="AQ124" i="44"/>
  <c r="BJ140" i="44"/>
  <c r="X141" i="44"/>
  <c r="BD141" i="44"/>
  <c r="AR144" i="44"/>
  <c r="H145" i="44"/>
  <c r="K146" i="44"/>
  <c r="AI146" i="44"/>
  <c r="U148" i="44"/>
  <c r="H151" i="44"/>
  <c r="Q152" i="44"/>
  <c r="AG152" i="44"/>
  <c r="AW152" i="44"/>
  <c r="AK153" i="44"/>
  <c r="BI153" i="44"/>
  <c r="AZ155" i="44"/>
  <c r="BD156" i="44"/>
  <c r="BE159" i="44"/>
  <c r="AH168" i="44"/>
  <c r="AJ171" i="44"/>
  <c r="O172" i="44"/>
  <c r="T176" i="44"/>
  <c r="P177" i="44"/>
  <c r="V190" i="44"/>
  <c r="BL191" i="44"/>
  <c r="BE200" i="44"/>
  <c r="BP203" i="44"/>
  <c r="AN116" i="44"/>
  <c r="H138" i="44"/>
  <c r="AI139" i="44"/>
  <c r="AF141" i="44"/>
  <c r="AF145" i="44"/>
  <c r="BD145" i="44"/>
  <c r="AU147" i="44"/>
  <c r="BA148" i="44"/>
  <c r="AO159" i="44"/>
  <c r="S165" i="44"/>
  <c r="C141" i="46"/>
  <c r="C141" i="44" s="1"/>
  <c r="E132" i="44"/>
  <c r="AG149" i="44"/>
  <c r="J105" i="44"/>
  <c r="BD123" i="44"/>
  <c r="W135" i="44"/>
  <c r="AT140" i="44"/>
  <c r="AF143" i="44"/>
  <c r="L150" i="44"/>
  <c r="BH150" i="44"/>
  <c r="E153" i="44"/>
  <c r="P154" i="44"/>
  <c r="U158" i="44"/>
  <c r="P170" i="44"/>
  <c r="H177" i="44"/>
  <c r="AR142" i="44"/>
  <c r="W147" i="44"/>
  <c r="E148" i="44"/>
  <c r="I149" i="44"/>
  <c r="G161" i="44"/>
  <c r="AN133" i="44"/>
  <c r="T142" i="44"/>
  <c r="BD143" i="44"/>
  <c r="BC147" i="44"/>
  <c r="AC148" i="44"/>
  <c r="BE149" i="44"/>
  <c r="AJ150" i="44"/>
  <c r="BD151" i="44"/>
  <c r="U153" i="44"/>
  <c r="AA160" i="44"/>
  <c r="BG173" i="44"/>
  <c r="BH174" i="44"/>
  <c r="AQ187" i="44"/>
  <c r="W195" i="44"/>
  <c r="BK195" i="44"/>
  <c r="V106" i="44"/>
  <c r="BA115" i="44"/>
  <c r="BP129" i="44"/>
  <c r="AG131" i="44"/>
  <c r="L134" i="44"/>
  <c r="AR134" i="44"/>
  <c r="BC135" i="44"/>
  <c r="BN136" i="44"/>
  <c r="K139" i="44"/>
  <c r="AD140" i="44"/>
  <c r="H143" i="44"/>
  <c r="P145" i="44"/>
  <c r="S146" i="44"/>
  <c r="AQ146" i="44"/>
  <c r="BI148" i="44"/>
  <c r="P151" i="44"/>
  <c r="AN151" i="44"/>
  <c r="I152" i="44"/>
  <c r="Y152" i="44"/>
  <c r="AS153" i="44"/>
  <c r="BQ153" i="44"/>
  <c r="AF154" i="44"/>
  <c r="L155" i="44"/>
  <c r="AB155" i="44"/>
  <c r="AU161" i="44"/>
  <c r="AR163" i="44"/>
  <c r="AM164" i="44"/>
  <c r="W166" i="44"/>
  <c r="AU166" i="44"/>
  <c r="BF168" i="44"/>
  <c r="G172" i="44"/>
  <c r="AB174" i="44"/>
  <c r="BL175" i="44"/>
  <c r="L176" i="44"/>
  <c r="W182" i="44"/>
  <c r="AP189" i="44"/>
  <c r="BD191" i="44"/>
  <c r="D192" i="44"/>
  <c r="T192" i="44"/>
  <c r="I200" i="44"/>
  <c r="BH203" i="44"/>
  <c r="H144" i="44"/>
  <c r="BC124" i="44"/>
  <c r="AO51" i="44"/>
  <c r="C101" i="46"/>
  <c r="C101" i="44" s="1"/>
  <c r="BK121" i="44"/>
  <c r="BD134" i="44"/>
  <c r="H137" i="44"/>
  <c r="D156" i="44"/>
  <c r="AR156" i="44"/>
  <c r="AN157" i="44"/>
  <c r="AW158" i="44"/>
  <c r="AI161" i="44"/>
  <c r="AD168" i="44"/>
  <c r="AT168" i="44"/>
  <c r="T170" i="44"/>
  <c r="BH170" i="44"/>
  <c r="BD171" i="44"/>
  <c r="AN174" i="44"/>
  <c r="BD174" i="44"/>
  <c r="BO30" i="46"/>
  <c r="Q117" i="44"/>
  <c r="BH118" i="44"/>
  <c r="BP118" i="44"/>
  <c r="AG112" i="44"/>
  <c r="E116" i="44"/>
  <c r="D118" i="44"/>
  <c r="L118" i="44"/>
  <c r="X119" i="44"/>
  <c r="AX128" i="44"/>
  <c r="AE153" i="44"/>
  <c r="D189" i="44"/>
  <c r="A172" i="44"/>
  <c r="D103" i="44"/>
  <c r="R133" i="44"/>
  <c r="AH138" i="44"/>
  <c r="BJ144" i="44"/>
  <c r="AP145" i="44"/>
  <c r="Y147" i="44"/>
  <c r="AI152" i="44"/>
  <c r="BC153" i="44"/>
  <c r="AX154" i="44"/>
  <c r="BN154" i="44"/>
  <c r="N155" i="44"/>
  <c r="AY159" i="44"/>
  <c r="AS160" i="44"/>
  <c r="AL192" i="44"/>
  <c r="N201" i="44"/>
  <c r="BH207" i="44"/>
  <c r="C158" i="46"/>
  <c r="C158" i="44" s="1"/>
  <c r="BG131" i="44"/>
  <c r="BL140" i="44"/>
  <c r="N142" i="44"/>
  <c r="U146" i="44"/>
  <c r="AD155" i="44"/>
  <c r="H87" i="44"/>
  <c r="AH128" i="44"/>
  <c r="BQ121" i="44"/>
  <c r="AX130" i="44"/>
  <c r="C113" i="46"/>
  <c r="C113" i="44" s="1"/>
  <c r="BJ110" i="44"/>
  <c r="U121" i="44"/>
  <c r="F125" i="44"/>
  <c r="V129" i="44"/>
  <c r="N137" i="44"/>
  <c r="AL123" i="44"/>
  <c r="Z125" i="44"/>
  <c r="BM96" i="44"/>
  <c r="BH108" i="44"/>
  <c r="AL116" i="44"/>
  <c r="AG119" i="44"/>
  <c r="AK120" i="44"/>
  <c r="AH122" i="44"/>
  <c r="Q124" i="44"/>
  <c r="AD126" i="44"/>
  <c r="AH127" i="44"/>
  <c r="AD128" i="44"/>
  <c r="BJ128" i="44"/>
  <c r="N130" i="44"/>
  <c r="A127" i="44"/>
  <c r="C110" i="46"/>
  <c r="C110" i="44" s="1"/>
  <c r="AV98" i="44"/>
  <c r="P105" i="44"/>
  <c r="BP108" i="44"/>
  <c r="S115" i="44"/>
  <c r="BI118" i="44"/>
  <c r="AO119" i="44"/>
  <c r="AS120" i="44"/>
  <c r="AG121" i="44"/>
  <c r="AP122" i="44"/>
  <c r="AP125" i="44"/>
  <c r="BN127" i="44"/>
  <c r="AP129" i="44"/>
  <c r="AL130" i="44"/>
  <c r="AM131" i="44"/>
  <c r="BG132" i="44"/>
  <c r="AD133" i="44"/>
  <c r="Z134" i="44"/>
  <c r="BA134" i="44"/>
  <c r="AC135" i="44"/>
  <c r="BL136" i="44"/>
  <c r="Z137" i="44"/>
  <c r="Q139" i="44"/>
  <c r="AW139" i="44"/>
  <c r="BP140" i="44"/>
  <c r="AD141" i="44"/>
  <c r="AH142" i="44"/>
  <c r="BF142" i="44"/>
  <c r="N143" i="44"/>
  <c r="AL143" i="44"/>
  <c r="AX144" i="44"/>
  <c r="F145" i="44"/>
  <c r="Y146" i="44"/>
  <c r="AW146" i="44"/>
  <c r="BA147" i="44"/>
  <c r="BL98" i="44"/>
  <c r="BJ109" i="44"/>
  <c r="BF112" i="44"/>
  <c r="AW119" i="44"/>
  <c r="AP101" i="44"/>
  <c r="AD102" i="44"/>
  <c r="H107" i="44"/>
  <c r="AC92" i="44"/>
  <c r="I117" i="44"/>
  <c r="Q88" i="44"/>
  <c r="AE100" i="44"/>
  <c r="AN119" i="44"/>
  <c r="BL121" i="44"/>
  <c r="BI123" i="44"/>
  <c r="M128" i="44"/>
  <c r="Y129" i="44"/>
  <c r="N131" i="44"/>
  <c r="AT131" i="44"/>
  <c r="J132" i="44"/>
  <c r="BB136" i="46"/>
  <c r="BB136" i="44"/>
  <c r="X103" i="44"/>
  <c r="BP109" i="44"/>
  <c r="BP133" i="44"/>
  <c r="AN142" i="44"/>
  <c r="BL137" i="44"/>
  <c r="AI147" i="44"/>
  <c r="M168" i="44"/>
  <c r="I84" i="46"/>
  <c r="I84" i="44"/>
  <c r="T123" i="46"/>
  <c r="T123" i="44"/>
  <c r="AX106" i="44"/>
  <c r="X127" i="44"/>
  <c r="AV134" i="44"/>
  <c r="BN140" i="44"/>
  <c r="S135" i="44"/>
  <c r="AR138" i="44"/>
  <c r="BP141" i="44"/>
  <c r="AJ143" i="44"/>
  <c r="AN144" i="44"/>
  <c r="E149" i="44"/>
  <c r="L154" i="44"/>
  <c r="R164" i="44"/>
  <c r="AP164" i="44"/>
  <c r="AO169" i="44"/>
  <c r="A99" i="44"/>
  <c r="C174" i="46"/>
  <c r="C174" i="44" s="1"/>
  <c r="D104" i="44"/>
  <c r="BC119" i="44"/>
  <c r="AR123" i="44"/>
  <c r="O124" i="44"/>
  <c r="AU124" i="44"/>
  <c r="AF127" i="44"/>
  <c r="BD127" i="44"/>
  <c r="BL129" i="44"/>
  <c r="E131" i="44"/>
  <c r="BQ131" i="44"/>
  <c r="F136" i="44"/>
  <c r="AB141" i="44"/>
  <c r="AJ145" i="44"/>
  <c r="AZ145" i="44"/>
  <c r="BE148" i="44"/>
  <c r="AC149" i="44"/>
  <c r="BL150" i="44"/>
  <c r="U152" i="44"/>
  <c r="BM153" i="44"/>
  <c r="AV155" i="44"/>
  <c r="AQ156" i="44"/>
  <c r="BK157" i="44"/>
  <c r="H158" i="44"/>
  <c r="T159" i="44"/>
  <c r="L162" i="44"/>
  <c r="AB162" i="44"/>
  <c r="AH164" i="44"/>
  <c r="BB165" i="44"/>
  <c r="AX166" i="44"/>
  <c r="Z172" i="44"/>
  <c r="AA177" i="44"/>
  <c r="G178" i="44"/>
  <c r="AM178" i="44"/>
  <c r="AE181" i="44"/>
  <c r="AX182" i="44"/>
  <c r="J184" i="44"/>
  <c r="BF184" i="44"/>
  <c r="AX186" i="44"/>
  <c r="V187" i="44"/>
  <c r="M189" i="44"/>
  <c r="AC189" i="44"/>
  <c r="AO190" i="44"/>
  <c r="AM121" i="46"/>
  <c r="AM121" i="44"/>
  <c r="BL134" i="46"/>
  <c r="BL134" i="44"/>
  <c r="P112" i="44"/>
  <c r="AD136" i="44"/>
  <c r="AH140" i="44"/>
  <c r="AI120" i="44"/>
  <c r="Y132" i="44"/>
  <c r="AQ135" i="44"/>
  <c r="BP145" i="44"/>
  <c r="AS152" i="44"/>
  <c r="Y153" i="44"/>
  <c r="G157" i="44"/>
  <c r="BL158" i="44"/>
  <c r="BL112" i="44"/>
  <c r="Y115" i="44"/>
  <c r="AQ120" i="44"/>
  <c r="O121" i="44"/>
  <c r="D126" i="44"/>
  <c r="P127" i="44"/>
  <c r="H134" i="44"/>
  <c r="AN137" i="44"/>
  <c r="BF140" i="44"/>
  <c r="H142" i="44"/>
  <c r="BL144" i="44"/>
  <c r="AO148" i="44"/>
  <c r="X150" i="44"/>
  <c r="BI152" i="44"/>
  <c r="X155" i="44"/>
  <c r="AA156" i="44"/>
  <c r="X158" i="44"/>
  <c r="AJ159" i="44"/>
  <c r="R161" i="44"/>
  <c r="AX161" i="44"/>
  <c r="AU163" i="44"/>
  <c r="BK163" i="44"/>
  <c r="J164" i="44"/>
  <c r="AY177" i="44"/>
  <c r="BC181" i="44"/>
  <c r="Z182" i="44"/>
  <c r="N183" i="44"/>
  <c r="BJ185" i="44"/>
  <c r="J186" i="44"/>
  <c r="BN186" i="44"/>
  <c r="R188" i="44"/>
  <c r="BN188" i="44"/>
  <c r="Q190" i="44"/>
  <c r="T116" i="46"/>
  <c r="T116" i="44"/>
  <c r="L123" i="46"/>
  <c r="L123" i="44"/>
  <c r="AZ123" i="46"/>
  <c r="AZ123" i="44"/>
  <c r="BD125" i="46"/>
  <c r="BD125" i="44"/>
  <c r="BL127" i="46"/>
  <c r="BL127" i="44"/>
  <c r="X134" i="46"/>
  <c r="X134" i="44"/>
  <c r="AN134" i="46"/>
  <c r="AN134" i="44"/>
  <c r="AF137" i="46"/>
  <c r="AF137" i="44"/>
  <c r="L138" i="46"/>
  <c r="L138" i="44"/>
  <c r="G139" i="46"/>
  <c r="G139" i="44"/>
  <c r="J140" i="46"/>
  <c r="J140" i="44"/>
  <c r="BH143" i="46"/>
  <c r="BH143" i="44"/>
  <c r="AW148" i="46"/>
  <c r="AW148" i="44"/>
  <c r="BQ149" i="46"/>
  <c r="BQ149" i="44"/>
  <c r="AB151" i="46"/>
  <c r="AB151" i="44"/>
  <c r="AJ151" i="46"/>
  <c r="AJ151" i="44"/>
  <c r="M152" i="46"/>
  <c r="M152" i="44"/>
  <c r="AK152" i="46"/>
  <c r="AK152" i="44"/>
  <c r="BQ152" i="46"/>
  <c r="BQ152" i="44"/>
  <c r="BE153" i="46"/>
  <c r="BE153" i="44"/>
  <c r="T154" i="46"/>
  <c r="T154" i="44"/>
  <c r="AF155" i="46"/>
  <c r="AF155" i="44"/>
  <c r="BO156" i="46"/>
  <c r="AI156" i="46"/>
  <c r="AI156" i="44"/>
  <c r="AY156" i="46"/>
  <c r="AY156" i="44"/>
  <c r="BG156" i="46"/>
  <c r="BG156" i="44"/>
  <c r="AU157" i="46"/>
  <c r="AU157" i="44"/>
  <c r="AF158" i="46"/>
  <c r="AF158" i="44"/>
  <c r="BD158" i="46"/>
  <c r="BD158" i="44"/>
  <c r="BP159" i="46"/>
  <c r="BP159" i="44"/>
  <c r="AP161" i="46"/>
  <c r="AP161" i="44"/>
  <c r="BF161" i="46"/>
  <c r="BF161" i="44"/>
  <c r="O163" i="46"/>
  <c r="O163" i="44"/>
  <c r="Z164" i="46"/>
  <c r="Z164" i="44"/>
  <c r="AX164" i="46"/>
  <c r="AX164" i="44"/>
  <c r="BF164" i="46"/>
  <c r="BF164" i="44"/>
  <c r="BN164" i="46"/>
  <c r="BN164" i="44"/>
  <c r="N165" i="46"/>
  <c r="N165" i="44"/>
  <c r="AL165" i="46"/>
  <c r="AL165" i="44"/>
  <c r="Z166" i="46"/>
  <c r="Z166" i="44"/>
  <c r="AH166" i="46"/>
  <c r="AH166" i="44"/>
  <c r="BF166" i="46"/>
  <c r="BF166" i="44"/>
  <c r="BN166" i="46"/>
  <c r="BN166" i="44"/>
  <c r="J167" i="46"/>
  <c r="J167" i="44"/>
  <c r="R167" i="46"/>
  <c r="R167" i="44"/>
  <c r="BF167" i="46"/>
  <c r="BF167" i="44"/>
  <c r="U168" i="46"/>
  <c r="U168" i="44"/>
  <c r="AC168" i="46"/>
  <c r="AC168" i="44"/>
  <c r="AK168" i="46"/>
  <c r="AK168" i="44"/>
  <c r="AS168" i="46"/>
  <c r="AS168" i="44"/>
  <c r="Y169" i="46"/>
  <c r="Y169" i="44"/>
  <c r="BG170" i="46"/>
  <c r="BG170" i="44"/>
  <c r="J172" i="46"/>
  <c r="J172" i="44"/>
  <c r="AX172" i="46"/>
  <c r="AX172" i="44"/>
  <c r="BF172" i="46"/>
  <c r="BF172" i="44"/>
  <c r="F173" i="46"/>
  <c r="F173" i="44"/>
  <c r="N173" i="46"/>
  <c r="N173" i="44"/>
  <c r="V173" i="46"/>
  <c r="V173" i="44"/>
  <c r="AD173" i="46"/>
  <c r="AD173" i="44"/>
  <c r="AL173" i="46"/>
  <c r="AL173" i="44"/>
  <c r="AT173" i="46"/>
  <c r="AT173" i="44"/>
  <c r="BB173" i="46"/>
  <c r="BB173" i="44"/>
  <c r="BJ173" i="46"/>
  <c r="BJ173" i="44"/>
  <c r="AA175" i="46"/>
  <c r="AA175" i="44"/>
  <c r="AI175" i="46"/>
  <c r="AI175" i="44"/>
  <c r="BG175" i="46"/>
  <c r="BG175" i="44"/>
  <c r="BO175" i="46"/>
  <c r="BO175" i="44"/>
  <c r="G176" i="46"/>
  <c r="G176" i="44"/>
  <c r="O176" i="46"/>
  <c r="O176" i="44"/>
  <c r="W176" i="46"/>
  <c r="W176" i="44"/>
  <c r="AM176" i="46"/>
  <c r="AM176" i="44"/>
  <c r="AU176" i="46"/>
  <c r="AU176" i="44"/>
  <c r="BC176" i="46"/>
  <c r="BC176" i="44"/>
  <c r="BK176" i="46"/>
  <c r="BK176" i="44"/>
  <c r="K177" i="46"/>
  <c r="K177" i="44"/>
  <c r="AI177" i="46"/>
  <c r="AI177" i="44"/>
  <c r="BO177" i="46"/>
  <c r="BO177" i="44"/>
  <c r="W178" i="46"/>
  <c r="W178" i="44"/>
  <c r="AE178" i="46"/>
  <c r="AE178" i="44"/>
  <c r="BK178" i="46"/>
  <c r="BK178" i="44"/>
  <c r="H179" i="46"/>
  <c r="H179" i="44"/>
  <c r="X179" i="46"/>
  <c r="X179" i="44"/>
  <c r="AF179" i="46"/>
  <c r="AF179" i="44"/>
  <c r="AN179" i="46"/>
  <c r="AN179" i="44"/>
  <c r="BD179" i="46"/>
  <c r="BD179" i="44"/>
  <c r="BL179" i="46"/>
  <c r="BL179" i="44"/>
  <c r="L180" i="46"/>
  <c r="L180" i="44"/>
  <c r="AJ180" i="46"/>
  <c r="AJ180" i="44"/>
  <c r="AZ180" i="46"/>
  <c r="AZ180" i="44"/>
  <c r="BP180" i="46"/>
  <c r="BP180" i="44"/>
  <c r="W181" i="46"/>
  <c r="W181" i="44"/>
  <c r="AM181" i="46"/>
  <c r="AM181" i="44"/>
  <c r="J182" i="46"/>
  <c r="J182" i="44"/>
  <c r="R182" i="46"/>
  <c r="R182" i="44"/>
  <c r="AP182" i="46"/>
  <c r="AP182" i="44"/>
  <c r="BF182" i="46"/>
  <c r="BF182" i="44"/>
  <c r="BN182" i="46"/>
  <c r="BN182" i="44"/>
  <c r="F183" i="46"/>
  <c r="F183" i="44"/>
  <c r="V183" i="46"/>
  <c r="V183" i="44"/>
  <c r="AD183" i="46"/>
  <c r="AD183" i="44"/>
  <c r="AL183" i="46"/>
  <c r="AL183" i="44"/>
  <c r="BB183" i="46"/>
  <c r="BB183" i="44"/>
  <c r="BJ183" i="46"/>
  <c r="BJ183" i="44"/>
  <c r="Z184" i="46"/>
  <c r="Z184" i="44"/>
  <c r="AH184" i="46"/>
  <c r="AH184" i="44"/>
  <c r="AP184" i="46"/>
  <c r="AP184" i="44"/>
  <c r="AX184" i="46"/>
  <c r="AX184" i="44"/>
  <c r="BN184" i="46"/>
  <c r="BN184" i="44"/>
  <c r="F185" i="46"/>
  <c r="F185" i="44"/>
  <c r="N185" i="46"/>
  <c r="N185" i="44"/>
  <c r="V185" i="46"/>
  <c r="V185" i="44"/>
  <c r="AL185" i="46"/>
  <c r="AL185" i="44"/>
  <c r="AT185" i="46"/>
  <c r="AT185" i="44"/>
  <c r="BB185" i="46"/>
  <c r="BB185" i="44"/>
  <c r="R186" i="46"/>
  <c r="R186" i="44"/>
  <c r="Z186" i="46"/>
  <c r="Z186" i="44"/>
  <c r="AP186" i="46"/>
  <c r="AP186" i="44"/>
  <c r="BF186" i="46"/>
  <c r="BF186" i="44"/>
  <c r="N187" i="46"/>
  <c r="N187" i="44"/>
  <c r="AT187" i="46"/>
  <c r="AT187" i="44"/>
  <c r="BB187" i="46"/>
  <c r="BB187" i="44"/>
  <c r="BJ187" i="46"/>
  <c r="BJ187" i="44"/>
  <c r="AH188" i="46"/>
  <c r="AH188" i="44"/>
  <c r="AP188" i="46"/>
  <c r="AP188" i="44"/>
  <c r="AX188" i="46"/>
  <c r="AX188" i="44"/>
  <c r="BF188" i="46"/>
  <c r="BF188" i="44"/>
  <c r="E189" i="46"/>
  <c r="E189" i="44"/>
  <c r="AS189" i="46"/>
  <c r="AS189" i="44"/>
  <c r="BA189" i="46"/>
  <c r="BA189" i="44"/>
  <c r="BI189" i="46"/>
  <c r="BI189" i="44"/>
  <c r="BQ189" i="46"/>
  <c r="BQ189" i="44"/>
  <c r="I190" i="46"/>
  <c r="I190" i="44"/>
  <c r="AG190" i="46"/>
  <c r="AG190" i="44"/>
  <c r="AI191" i="46"/>
  <c r="AI191" i="44"/>
  <c r="W192" i="46"/>
  <c r="W192" i="44"/>
  <c r="AE192" i="46"/>
  <c r="AE192" i="44"/>
  <c r="F194" i="46"/>
  <c r="F194" i="44"/>
  <c r="N194" i="46"/>
  <c r="N194" i="44"/>
  <c r="V194" i="46"/>
  <c r="V194" i="44"/>
  <c r="AD194" i="46"/>
  <c r="AD194" i="44"/>
  <c r="AL194" i="46"/>
  <c r="AL194" i="44"/>
  <c r="BB194" i="46"/>
  <c r="BB194" i="44"/>
  <c r="BJ194" i="46"/>
  <c r="BJ194" i="44"/>
  <c r="F196" i="46"/>
  <c r="F196" i="44"/>
  <c r="N196" i="46"/>
  <c r="N196" i="44"/>
  <c r="AD196" i="46"/>
  <c r="AD196" i="44"/>
  <c r="AL196" i="46"/>
  <c r="AL196" i="44"/>
  <c r="AT196" i="46"/>
  <c r="AT196" i="44"/>
  <c r="BJ196" i="46"/>
  <c r="BJ196" i="44"/>
  <c r="Q197" i="46"/>
  <c r="Q197" i="44"/>
  <c r="Y197" i="46"/>
  <c r="Y197" i="44"/>
  <c r="AO197" i="46"/>
  <c r="AO197" i="44"/>
  <c r="AW197" i="46"/>
  <c r="AW197" i="44"/>
  <c r="BM197" i="46"/>
  <c r="BM197" i="44"/>
  <c r="E198" i="46"/>
  <c r="E198" i="44"/>
  <c r="M198" i="46"/>
  <c r="M198" i="44"/>
  <c r="U198" i="46"/>
  <c r="U198" i="44"/>
  <c r="BA198" i="46"/>
  <c r="BA198" i="44"/>
  <c r="BQ198" i="46"/>
  <c r="BQ198" i="44"/>
  <c r="D200" i="46"/>
  <c r="D200" i="44"/>
  <c r="L200" i="46"/>
  <c r="L200" i="44"/>
  <c r="T200" i="46"/>
  <c r="T200" i="44"/>
  <c r="AB200" i="46"/>
  <c r="AB200" i="44"/>
  <c r="AJ200" i="46"/>
  <c r="AJ200" i="44"/>
  <c r="AR200" i="46"/>
  <c r="AR200" i="44"/>
  <c r="AZ200" i="46"/>
  <c r="AZ200" i="44"/>
  <c r="BH200" i="46"/>
  <c r="BH200" i="44"/>
  <c r="BP200" i="46"/>
  <c r="BP200" i="44"/>
  <c r="G201" i="46"/>
  <c r="G201" i="44"/>
  <c r="W201" i="46"/>
  <c r="W201" i="44"/>
  <c r="AM201" i="46"/>
  <c r="AM201" i="44"/>
  <c r="AU201" i="46"/>
  <c r="AU201" i="44"/>
  <c r="AI202" i="46"/>
  <c r="AI202" i="44"/>
  <c r="AQ202" i="46"/>
  <c r="AQ202" i="44"/>
  <c r="BG202" i="46"/>
  <c r="BG202" i="44"/>
  <c r="F205" i="46"/>
  <c r="F205" i="44"/>
  <c r="N205" i="46"/>
  <c r="N205" i="44"/>
  <c r="AD205" i="46"/>
  <c r="AD205" i="44"/>
  <c r="AL205" i="46"/>
  <c r="AL205" i="44"/>
  <c r="AT205" i="46"/>
  <c r="AT205" i="44"/>
  <c r="BB205" i="46"/>
  <c r="BB205" i="44"/>
  <c r="BJ205" i="46"/>
  <c r="BJ205" i="44"/>
  <c r="M207" i="46"/>
  <c r="M207" i="44"/>
  <c r="U207" i="46"/>
  <c r="U207" i="44"/>
  <c r="AS207" i="46"/>
  <c r="AS207" i="44"/>
  <c r="BN108" i="46"/>
  <c r="BN108" i="44"/>
  <c r="X112" i="46"/>
  <c r="X112" i="44"/>
  <c r="BP123" i="46"/>
  <c r="BP123" i="44"/>
  <c r="U131" i="46"/>
  <c r="U131" i="44"/>
  <c r="T133" i="46"/>
  <c r="T133" i="44"/>
  <c r="AB133" i="46"/>
  <c r="AB133" i="44"/>
  <c r="AL136" i="46"/>
  <c r="AL136" i="44"/>
  <c r="A135" i="27"/>
  <c r="C137" i="46"/>
  <c r="C137" i="44" s="1"/>
  <c r="AE139" i="46"/>
  <c r="AE139" i="44"/>
  <c r="AJ141" i="46"/>
  <c r="AJ141" i="44"/>
  <c r="AF142" i="46"/>
  <c r="AF142" i="44"/>
  <c r="AV142" i="46"/>
  <c r="AV142" i="44"/>
  <c r="AF144" i="46"/>
  <c r="AF144" i="44"/>
  <c r="D145" i="46"/>
  <c r="D145" i="44"/>
  <c r="L145" i="46"/>
  <c r="L145" i="44"/>
  <c r="T145" i="46"/>
  <c r="T145" i="44"/>
  <c r="G146" i="46"/>
  <c r="G146" i="44"/>
  <c r="W146" i="46"/>
  <c r="W146" i="44"/>
  <c r="AN150" i="46"/>
  <c r="AN150" i="44"/>
  <c r="AV150" i="46"/>
  <c r="AV150" i="44"/>
  <c r="AZ151" i="46"/>
  <c r="AZ151" i="44"/>
  <c r="BH151" i="46"/>
  <c r="BH151" i="44"/>
  <c r="I153" i="46"/>
  <c r="I153" i="44"/>
  <c r="AG153" i="46"/>
  <c r="AG153" i="44"/>
  <c r="AO153" i="46"/>
  <c r="AO153" i="44"/>
  <c r="AB154" i="46"/>
  <c r="AB154" i="44"/>
  <c r="AZ154" i="46"/>
  <c r="AZ154" i="44"/>
  <c r="S156" i="46"/>
  <c r="S156" i="44"/>
  <c r="W157" i="46"/>
  <c r="W157" i="44"/>
  <c r="AM157" i="46"/>
  <c r="AM157" i="44"/>
  <c r="P158" i="46"/>
  <c r="P158" i="44"/>
  <c r="D159" i="46"/>
  <c r="D159" i="44"/>
  <c r="AB159" i="46"/>
  <c r="AB159" i="44"/>
  <c r="AZ159" i="46"/>
  <c r="AZ159" i="44"/>
  <c r="N160" i="46"/>
  <c r="N160" i="44"/>
  <c r="AL160" i="46"/>
  <c r="AL160" i="44"/>
  <c r="Z161" i="46"/>
  <c r="Z161" i="44"/>
  <c r="BN161" i="46"/>
  <c r="BN161" i="44"/>
  <c r="D162" i="46"/>
  <c r="D162" i="44"/>
  <c r="AR162" i="46"/>
  <c r="AR162" i="44"/>
  <c r="BP162" i="46"/>
  <c r="BP162" i="44"/>
  <c r="AE163" i="46"/>
  <c r="AE163" i="44"/>
  <c r="BC163" i="46"/>
  <c r="BC163" i="44"/>
  <c r="AT165" i="46"/>
  <c r="AT165" i="44"/>
  <c r="AH167" i="46"/>
  <c r="AH167" i="44"/>
  <c r="AX167" i="46"/>
  <c r="AX167" i="44"/>
  <c r="BI168" i="46"/>
  <c r="BI168" i="44"/>
  <c r="BQ168" i="46"/>
  <c r="BQ168" i="44"/>
  <c r="I169" i="46"/>
  <c r="I169" i="44"/>
  <c r="BE169" i="46"/>
  <c r="BE169" i="44"/>
  <c r="BM169" i="46"/>
  <c r="BM169" i="44"/>
  <c r="S170" i="46"/>
  <c r="S170" i="44"/>
  <c r="AA170" i="46"/>
  <c r="AA170" i="44"/>
  <c r="AI170" i="46"/>
  <c r="AI170" i="44"/>
  <c r="AY170" i="46"/>
  <c r="AY170" i="44"/>
  <c r="R172" i="46"/>
  <c r="R172" i="44"/>
  <c r="A82" i="44"/>
  <c r="AJ111" i="44"/>
  <c r="BM115" i="44"/>
  <c r="AY120" i="44"/>
  <c r="AF125" i="44"/>
  <c r="D138" i="44"/>
  <c r="BH141" i="44"/>
  <c r="AB143" i="44"/>
  <c r="AR143" i="44"/>
  <c r="BC146" i="44"/>
  <c r="AA147" i="44"/>
  <c r="BO147" i="44"/>
  <c r="P155" i="44"/>
  <c r="F160" i="44"/>
  <c r="BH162" i="44"/>
  <c r="W163" i="44"/>
  <c r="E168" i="44"/>
  <c r="BA168" i="44"/>
  <c r="AG169" i="44"/>
  <c r="AW169" i="44"/>
  <c r="AQ177" i="44"/>
  <c r="O181" i="44"/>
  <c r="AU181" i="44"/>
  <c r="AC93" i="46"/>
  <c r="AC93" i="44"/>
  <c r="AM119" i="46"/>
  <c r="AM119" i="44"/>
  <c r="BL125" i="46"/>
  <c r="BL125" i="44"/>
  <c r="Q132" i="46"/>
  <c r="Q132" i="44"/>
  <c r="AY135" i="46"/>
  <c r="AY135" i="44"/>
  <c r="BD137" i="46"/>
  <c r="BD137" i="44"/>
  <c r="BC139" i="46"/>
  <c r="BC139" i="44"/>
  <c r="D143" i="46"/>
  <c r="D143" i="44"/>
  <c r="AU146" i="46"/>
  <c r="AU146" i="44"/>
  <c r="AQ147" i="46"/>
  <c r="AQ147" i="44"/>
  <c r="AY147" i="46"/>
  <c r="AY147" i="44"/>
  <c r="AK149" i="46"/>
  <c r="AK149" i="44"/>
  <c r="AN117" i="44"/>
  <c r="T126" i="44"/>
  <c r="P134" i="44"/>
  <c r="AU139" i="44"/>
  <c r="BP143" i="44"/>
  <c r="BD150" i="44"/>
  <c r="BC157" i="44"/>
  <c r="L159" i="44"/>
  <c r="V160" i="44"/>
  <c r="AF110" i="46"/>
  <c r="AF110" i="44"/>
  <c r="AG132" i="46"/>
  <c r="AG132" i="44"/>
  <c r="D133" i="46"/>
  <c r="D133" i="44"/>
  <c r="BH133" i="46"/>
  <c r="BH133" i="44"/>
  <c r="P137" i="46"/>
  <c r="P137" i="44"/>
  <c r="AB138" i="46"/>
  <c r="AB138" i="44"/>
  <c r="AZ138" i="46"/>
  <c r="AZ138" i="44"/>
  <c r="X142" i="46"/>
  <c r="X142" i="44"/>
  <c r="AG148" i="46"/>
  <c r="AG148" i="44"/>
  <c r="AF150" i="46"/>
  <c r="AF150" i="44"/>
  <c r="L151" i="46"/>
  <c r="L151" i="44"/>
  <c r="AZ102" i="44"/>
  <c r="AR109" i="44"/>
  <c r="AZ116" i="44"/>
  <c r="AB123" i="44"/>
  <c r="BH126" i="44"/>
  <c r="W139" i="44"/>
  <c r="AR145" i="44"/>
  <c r="BD155" i="44"/>
  <c r="S120" i="44"/>
  <c r="AJ123" i="44"/>
  <c r="BM132" i="44"/>
  <c r="K135" i="44"/>
  <c r="BG135" i="44"/>
  <c r="P142" i="44"/>
  <c r="BD142" i="44"/>
  <c r="K147" i="44"/>
  <c r="U149" i="44"/>
  <c r="P150" i="44"/>
  <c r="BP151" i="44"/>
  <c r="AC152" i="44"/>
  <c r="AJ154" i="44"/>
  <c r="BH154" i="44"/>
  <c r="H155" i="44"/>
  <c r="O157" i="44"/>
  <c r="AT160" i="44"/>
  <c r="BJ160" i="44"/>
  <c r="J161" i="44"/>
  <c r="T162" i="44"/>
  <c r="AJ162" i="44"/>
  <c r="AZ162" i="44"/>
  <c r="AP167" i="44"/>
  <c r="K170" i="44"/>
  <c r="AE176" i="44"/>
  <c r="D180" i="44"/>
  <c r="AR180" i="44"/>
  <c r="G181" i="44"/>
  <c r="F187" i="44"/>
  <c r="BM58" i="44"/>
  <c r="C149" i="46"/>
  <c r="C149" i="44" s="1"/>
  <c r="I141" i="44"/>
  <c r="E142" i="44"/>
  <c r="F66" i="44"/>
  <c r="BK140" i="44"/>
  <c r="BE141" i="44"/>
  <c r="AL148" i="44"/>
  <c r="M150" i="44"/>
  <c r="M155" i="44"/>
  <c r="A98" i="44"/>
  <c r="V68" i="44"/>
  <c r="AL97" i="44"/>
  <c r="S124" i="44"/>
  <c r="I138" i="44"/>
  <c r="BI155" i="44"/>
  <c r="BP163" i="44"/>
  <c r="AI165" i="44"/>
  <c r="AM167" i="44"/>
  <c r="T171" i="44"/>
  <c r="BC172" i="44"/>
  <c r="D174" i="44"/>
  <c r="T174" i="44"/>
  <c r="C78" i="46"/>
  <c r="C78" i="44" s="1"/>
  <c r="H71" i="44"/>
  <c r="AM97" i="44"/>
  <c r="A85" i="44"/>
  <c r="AH44" i="44"/>
  <c r="A119" i="44"/>
  <c r="C119" i="46"/>
  <c r="C119" i="44" s="1"/>
  <c r="X83" i="44"/>
  <c r="AM123" i="44"/>
  <c r="K127" i="44"/>
  <c r="AA127" i="44"/>
  <c r="O130" i="44"/>
  <c r="BC130" i="44"/>
  <c r="D66" i="44"/>
  <c r="L81" i="44"/>
  <c r="P87" i="44"/>
  <c r="AP141" i="44"/>
  <c r="O148" i="44"/>
  <c r="Z151" i="44"/>
  <c r="AP151" i="44"/>
  <c r="BF151" i="44"/>
  <c r="AH71" i="44"/>
  <c r="AB88" i="44"/>
  <c r="AR114" i="44"/>
  <c r="AD117" i="44"/>
  <c r="Y118" i="44"/>
  <c r="Z133" i="44"/>
  <c r="BE135" i="44"/>
  <c r="F137" i="44"/>
  <c r="BJ142" i="44"/>
  <c r="AH143" i="44"/>
  <c r="BC148" i="44"/>
  <c r="AQ152" i="44"/>
  <c r="AU153" i="44"/>
  <c r="C145" i="46"/>
  <c r="C145" i="44" s="1"/>
  <c r="BI72" i="44"/>
  <c r="BK84" i="44"/>
  <c r="AJ88" i="44"/>
  <c r="BH105" i="44"/>
  <c r="S131" i="44"/>
  <c r="AD134" i="44"/>
  <c r="BJ137" i="44"/>
  <c r="AF140" i="44"/>
  <c r="AH141" i="44"/>
  <c r="AD142" i="44"/>
  <c r="AG75" i="44"/>
  <c r="BH88" i="44"/>
  <c r="A87" i="44"/>
  <c r="AY85" i="44"/>
  <c r="Q60" i="44"/>
  <c r="BB84" i="44"/>
  <c r="BO94" i="44"/>
  <c r="Y133" i="44"/>
  <c r="BP139" i="44"/>
  <c r="AG60" i="44"/>
  <c r="H100" i="44"/>
  <c r="I133" i="44"/>
  <c r="AS144" i="44"/>
  <c r="AC63" i="44"/>
  <c r="BL95" i="44"/>
  <c r="BQ117" i="44"/>
  <c r="P120" i="44"/>
  <c r="A69" i="44"/>
  <c r="AZ96" i="44"/>
  <c r="AA107" i="44"/>
  <c r="U50" i="46"/>
  <c r="U50" i="44"/>
  <c r="AN75" i="46"/>
  <c r="AN75" i="44"/>
  <c r="AE164" i="46"/>
  <c r="AE164" i="44"/>
  <c r="J168" i="46"/>
  <c r="J168" i="44"/>
  <c r="A170" i="44"/>
  <c r="C170" i="46"/>
  <c r="C170" i="44" s="1"/>
  <c r="H175" i="46"/>
  <c r="H175" i="44"/>
  <c r="AR178" i="46"/>
  <c r="AR178" i="44"/>
  <c r="AU182" i="46"/>
  <c r="AU182" i="44"/>
  <c r="AA183" i="46"/>
  <c r="AA183" i="44"/>
  <c r="O188" i="46"/>
  <c r="O188" i="44"/>
  <c r="J189" i="46"/>
  <c r="J189" i="44"/>
  <c r="F190" i="46"/>
  <c r="F190" i="44"/>
  <c r="AD190" i="46"/>
  <c r="AD190" i="44"/>
  <c r="BJ190" i="46"/>
  <c r="BJ190" i="44"/>
  <c r="X191" i="46"/>
  <c r="X191" i="44"/>
  <c r="AF191" i="46"/>
  <c r="AF191" i="44"/>
  <c r="L192" i="46"/>
  <c r="L192" i="44"/>
  <c r="AZ192" i="46"/>
  <c r="AZ192" i="44"/>
  <c r="BH192" i="46"/>
  <c r="BH192" i="44"/>
  <c r="BP192" i="46"/>
  <c r="BP192" i="44"/>
  <c r="W193" i="46"/>
  <c r="W193" i="44"/>
  <c r="BK193" i="46"/>
  <c r="BK193" i="44"/>
  <c r="K194" i="46"/>
  <c r="K194" i="44"/>
  <c r="AA194" i="46"/>
  <c r="AA194" i="44"/>
  <c r="AI194" i="46"/>
  <c r="AI194" i="44"/>
  <c r="BG194" i="46"/>
  <c r="BG194" i="44"/>
  <c r="BO194" i="46"/>
  <c r="BO194" i="44"/>
  <c r="G195" i="46"/>
  <c r="G195" i="44"/>
  <c r="O195" i="46"/>
  <c r="O195" i="44"/>
  <c r="AM195" i="46"/>
  <c r="AM195" i="44"/>
  <c r="AU195" i="46"/>
  <c r="AU195" i="44"/>
  <c r="K196" i="46"/>
  <c r="K196" i="44"/>
  <c r="S196" i="46"/>
  <c r="S196" i="44"/>
  <c r="AA196" i="46"/>
  <c r="AA196" i="44"/>
  <c r="AQ196" i="46"/>
  <c r="AQ196" i="44"/>
  <c r="AY196" i="46"/>
  <c r="AY196" i="44"/>
  <c r="BG196" i="46"/>
  <c r="BG196" i="44"/>
  <c r="BO196" i="46"/>
  <c r="BO196" i="44"/>
  <c r="V197" i="46"/>
  <c r="V197" i="44"/>
  <c r="AL197" i="46"/>
  <c r="AL197" i="44"/>
  <c r="BB197" i="46"/>
  <c r="BB197" i="44"/>
  <c r="J198" i="46"/>
  <c r="J198" i="44"/>
  <c r="R198" i="46"/>
  <c r="R198" i="44"/>
  <c r="Z198" i="46"/>
  <c r="Z198" i="44"/>
  <c r="AH198" i="46"/>
  <c r="AH198" i="44"/>
  <c r="M199" i="46"/>
  <c r="M199" i="44"/>
  <c r="AS199" i="46"/>
  <c r="AS199" i="44"/>
  <c r="Q200" i="46"/>
  <c r="Q200" i="44"/>
  <c r="Y200" i="46"/>
  <c r="Y200" i="44"/>
  <c r="AG200" i="46"/>
  <c r="AG200" i="44"/>
  <c r="AO200" i="46"/>
  <c r="AO200" i="44"/>
  <c r="BM200" i="46"/>
  <c r="BM200" i="44"/>
  <c r="L201" i="46"/>
  <c r="L201" i="44"/>
  <c r="T201" i="46"/>
  <c r="T201" i="44"/>
  <c r="AB201" i="46"/>
  <c r="AB201" i="44"/>
  <c r="AR201" i="46"/>
  <c r="AR201" i="44"/>
  <c r="BH201" i="46"/>
  <c r="BH201" i="44"/>
  <c r="BP201" i="46"/>
  <c r="BP201" i="44"/>
  <c r="H202" i="46"/>
  <c r="H202" i="44"/>
  <c r="AF202" i="46"/>
  <c r="AF202" i="44"/>
  <c r="L203" i="46"/>
  <c r="L203" i="44"/>
  <c r="AJ203" i="46"/>
  <c r="AJ203" i="44"/>
  <c r="AR203" i="46"/>
  <c r="AR203" i="44"/>
  <c r="H204" i="46"/>
  <c r="H204" i="44"/>
  <c r="X204" i="46"/>
  <c r="X204" i="44"/>
  <c r="AF204" i="46"/>
  <c r="AF204" i="44"/>
  <c r="AN204" i="46"/>
  <c r="AN204" i="44"/>
  <c r="AV204" i="46"/>
  <c r="AV204" i="44"/>
  <c r="BD204" i="46"/>
  <c r="BD204" i="44"/>
  <c r="BL204" i="46"/>
  <c r="BL204" i="44"/>
  <c r="K205" i="46"/>
  <c r="K205" i="44"/>
  <c r="S205" i="46"/>
  <c r="S205" i="44"/>
  <c r="AA205" i="46"/>
  <c r="AA205" i="44"/>
  <c r="AQ205" i="46"/>
  <c r="AQ205" i="44"/>
  <c r="BO205" i="46"/>
  <c r="BO205" i="44"/>
  <c r="J207" i="46"/>
  <c r="J207" i="44"/>
  <c r="R207" i="46"/>
  <c r="R207" i="44"/>
  <c r="BM60" i="46"/>
  <c r="BM60" i="44"/>
  <c r="E63" i="46"/>
  <c r="E63" i="44"/>
  <c r="AH67" i="46"/>
  <c r="AH67" i="44"/>
  <c r="AQ107" i="46"/>
  <c r="AQ107" i="44"/>
  <c r="AA114" i="46"/>
  <c r="AA114" i="44"/>
  <c r="F115" i="46"/>
  <c r="F115" i="44"/>
  <c r="BP119" i="46"/>
  <c r="BP119" i="44"/>
  <c r="BM126" i="46"/>
  <c r="BM126" i="44"/>
  <c r="Y130" i="46"/>
  <c r="Y130" i="44"/>
  <c r="BA137" i="46"/>
  <c r="BA137" i="44"/>
  <c r="AG138" i="46"/>
  <c r="AG138" i="44"/>
  <c r="BQ144" i="46"/>
  <c r="BQ144" i="44"/>
  <c r="BD147" i="46"/>
  <c r="BD147" i="44"/>
  <c r="AC150" i="46"/>
  <c r="AC150" i="44"/>
  <c r="BI150" i="46"/>
  <c r="BI150" i="44"/>
  <c r="AD153" i="46"/>
  <c r="AD153" i="44"/>
  <c r="AJ157" i="46"/>
  <c r="AJ157" i="44"/>
  <c r="AS158" i="46"/>
  <c r="AS158" i="44"/>
  <c r="Q159" i="46"/>
  <c r="Q159" i="44"/>
  <c r="S160" i="46"/>
  <c r="S160" i="44"/>
  <c r="AD169" i="46"/>
  <c r="AD169" i="44"/>
  <c r="D171" i="46"/>
  <c r="D171" i="44"/>
  <c r="D178" i="46"/>
  <c r="D178" i="44"/>
  <c r="BP178" i="46"/>
  <c r="BP178" i="44"/>
  <c r="AW180" i="46"/>
  <c r="AW180" i="44"/>
  <c r="AJ181" i="46"/>
  <c r="AJ181" i="44"/>
  <c r="BH181" i="46"/>
  <c r="BH181" i="44"/>
  <c r="K187" i="46"/>
  <c r="K187" i="44"/>
  <c r="BG187" i="46"/>
  <c r="BG187" i="44"/>
  <c r="BC188" i="46"/>
  <c r="BC188" i="44"/>
  <c r="R189" i="46"/>
  <c r="R189" i="44"/>
  <c r="AX189" i="46"/>
  <c r="AX189" i="44"/>
  <c r="BF189" i="46"/>
  <c r="BF189" i="44"/>
  <c r="AT190" i="46"/>
  <c r="AT190" i="44"/>
  <c r="H191" i="46"/>
  <c r="H191" i="44"/>
  <c r="AV191" i="46"/>
  <c r="AV191" i="44"/>
  <c r="AB192" i="46"/>
  <c r="AB192" i="44"/>
  <c r="AJ192" i="46"/>
  <c r="AJ192" i="44"/>
  <c r="AM193" i="46"/>
  <c r="AM193" i="44"/>
  <c r="AU193" i="46"/>
  <c r="AU193" i="44"/>
  <c r="AX198" i="46"/>
  <c r="AX198" i="44"/>
  <c r="BI52" i="44"/>
  <c r="E61" i="44"/>
  <c r="BL75" i="44"/>
  <c r="BJ84" i="44"/>
  <c r="AE87" i="44"/>
  <c r="AQ100" i="44"/>
  <c r="AA105" i="44"/>
  <c r="Q113" i="44"/>
  <c r="AO116" i="44"/>
  <c r="AR119" i="44"/>
  <c r="BF131" i="44"/>
  <c r="W140" i="44"/>
  <c r="Y141" i="44"/>
  <c r="D146" i="44"/>
  <c r="T146" i="44"/>
  <c r="BB153" i="44"/>
  <c r="BA155" i="44"/>
  <c r="H156" i="44"/>
  <c r="BI158" i="44"/>
  <c r="I159" i="44"/>
  <c r="L163" i="44"/>
  <c r="AJ163" i="44"/>
  <c r="G164" i="44"/>
  <c r="AM166" i="44"/>
  <c r="AN170" i="44"/>
  <c r="AB171" i="44"/>
  <c r="AZ171" i="44"/>
  <c r="W172" i="44"/>
  <c r="AJ174" i="44"/>
  <c r="D176" i="44"/>
  <c r="AJ176" i="44"/>
  <c r="BD177" i="44"/>
  <c r="L181" i="44"/>
  <c r="S183" i="44"/>
  <c r="S187" i="44"/>
  <c r="BN189" i="44"/>
  <c r="AE195" i="44"/>
  <c r="N197" i="44"/>
  <c r="BN198" i="44"/>
  <c r="T203" i="44"/>
  <c r="AV55" i="46"/>
  <c r="AV55" i="44"/>
  <c r="AK59" i="46"/>
  <c r="AK59" i="44"/>
  <c r="AE97" i="46"/>
  <c r="AE97" i="44"/>
  <c r="Y102" i="46"/>
  <c r="Y102" i="44"/>
  <c r="BE102" i="46"/>
  <c r="BE102" i="44"/>
  <c r="O106" i="46"/>
  <c r="O106" i="44"/>
  <c r="AK110" i="46"/>
  <c r="AK110" i="44"/>
  <c r="BM116" i="46"/>
  <c r="BM116" i="44"/>
  <c r="T121" i="46"/>
  <c r="T121" i="44"/>
  <c r="BA122" i="46"/>
  <c r="BA122" i="44"/>
  <c r="AG123" i="46"/>
  <c r="AG123" i="44"/>
  <c r="BI125" i="46"/>
  <c r="BI125" i="44"/>
  <c r="BI127" i="46"/>
  <c r="BI127" i="44"/>
  <c r="F132" i="46"/>
  <c r="F132" i="44"/>
  <c r="U137" i="46"/>
  <c r="U137" i="44"/>
  <c r="AE140" i="46"/>
  <c r="AE140" i="44"/>
  <c r="N148" i="46"/>
  <c r="N148" i="44"/>
  <c r="AD148" i="46"/>
  <c r="AD148" i="44"/>
  <c r="U150" i="46"/>
  <c r="U150" i="44"/>
  <c r="AX152" i="46"/>
  <c r="AX152" i="44"/>
  <c r="AF156" i="46"/>
  <c r="AF156" i="44"/>
  <c r="D157" i="46"/>
  <c r="D157" i="44"/>
  <c r="AW159" i="46"/>
  <c r="AW159" i="44"/>
  <c r="AI160" i="46"/>
  <c r="AI160" i="44"/>
  <c r="AZ163" i="46"/>
  <c r="AZ163" i="44"/>
  <c r="AU164" i="46"/>
  <c r="AU164" i="44"/>
  <c r="W167" i="46"/>
  <c r="W167" i="44"/>
  <c r="H170" i="46"/>
  <c r="H170" i="44"/>
  <c r="BL170" i="46"/>
  <c r="BL170" i="44"/>
  <c r="AI173" i="46"/>
  <c r="AI173" i="44"/>
  <c r="AY173" i="46"/>
  <c r="AY173" i="44"/>
  <c r="AR174" i="46"/>
  <c r="AR174" i="44"/>
  <c r="AF175" i="46"/>
  <c r="AF175" i="44"/>
  <c r="AV175" i="46"/>
  <c r="AV175" i="44"/>
  <c r="AZ176" i="46"/>
  <c r="AZ176" i="44"/>
  <c r="AF177" i="46"/>
  <c r="AF177" i="44"/>
  <c r="BM180" i="46"/>
  <c r="BM180" i="44"/>
  <c r="D181" i="46"/>
  <c r="D181" i="44"/>
  <c r="G182" i="46"/>
  <c r="G182" i="44"/>
  <c r="AA187" i="46"/>
  <c r="AA187" i="44"/>
  <c r="W188" i="46"/>
  <c r="W188" i="44"/>
  <c r="AE188" i="46"/>
  <c r="AE188" i="44"/>
  <c r="F197" i="46"/>
  <c r="F197" i="44"/>
  <c r="A78" i="44"/>
  <c r="AT66" i="44"/>
  <c r="H55" i="44"/>
  <c r="Q62" i="44"/>
  <c r="AP67" i="44"/>
  <c r="BK87" i="44"/>
  <c r="Y92" i="44"/>
  <c r="W97" i="44"/>
  <c r="AK103" i="44"/>
  <c r="M110" i="44"/>
  <c r="M112" i="44"/>
  <c r="BD120" i="44"/>
  <c r="AO123" i="44"/>
  <c r="AZ124" i="44"/>
  <c r="BA125" i="44"/>
  <c r="AW126" i="44"/>
  <c r="BQ127" i="44"/>
  <c r="I130" i="44"/>
  <c r="Q133" i="44"/>
  <c r="AC134" i="44"/>
  <c r="K136" i="44"/>
  <c r="AK142" i="44"/>
  <c r="M144" i="44"/>
  <c r="H147" i="44"/>
  <c r="AX149" i="44"/>
  <c r="Q154" i="44"/>
  <c r="BL156" i="44"/>
  <c r="AR157" i="44"/>
  <c r="BP157" i="44"/>
  <c r="M158" i="44"/>
  <c r="BM159" i="44"/>
  <c r="K160" i="44"/>
  <c r="BK161" i="44"/>
  <c r="Q162" i="44"/>
  <c r="AG162" i="44"/>
  <c r="BE162" i="44"/>
  <c r="AA165" i="44"/>
  <c r="AE166" i="44"/>
  <c r="AX168" i="44"/>
  <c r="AT169" i="44"/>
  <c r="BP171" i="44"/>
  <c r="AM172" i="44"/>
  <c r="AZ174" i="44"/>
  <c r="BP176" i="44"/>
  <c r="AV177" i="44"/>
  <c r="BH178" i="44"/>
  <c r="AG180" i="44"/>
  <c r="BE180" i="44"/>
  <c r="BK182" i="44"/>
  <c r="O193" i="44"/>
  <c r="AE193" i="44"/>
  <c r="S194" i="44"/>
  <c r="BJ197" i="44"/>
  <c r="AP198" i="44"/>
  <c r="AN202" i="44"/>
  <c r="BD202" i="44"/>
  <c r="D203" i="44"/>
  <c r="BK206" i="44"/>
  <c r="AD94" i="46"/>
  <c r="AD94" i="44"/>
  <c r="AU106" i="46"/>
  <c r="AU106" i="44"/>
  <c r="AO126" i="46"/>
  <c r="AO126" i="44"/>
  <c r="AG130" i="46"/>
  <c r="AG130" i="44"/>
  <c r="AL132" i="46"/>
  <c r="AL132" i="44"/>
  <c r="AI136" i="46"/>
  <c r="AI136" i="44"/>
  <c r="Y138" i="46"/>
  <c r="Y138" i="44"/>
  <c r="BA142" i="46"/>
  <c r="BA142" i="44"/>
  <c r="I143" i="46"/>
  <c r="I143" i="44"/>
  <c r="AO154" i="46"/>
  <c r="AO154" i="44"/>
  <c r="BG160" i="46"/>
  <c r="BG160" i="44"/>
  <c r="BM162" i="46"/>
  <c r="BM162" i="44"/>
  <c r="BG165" i="46"/>
  <c r="BG165" i="44"/>
  <c r="BO165" i="46"/>
  <c r="BO165" i="44"/>
  <c r="BB169" i="46"/>
  <c r="BB169" i="44"/>
  <c r="BL177" i="46"/>
  <c r="BL177" i="44"/>
  <c r="L178" i="46"/>
  <c r="L178" i="44"/>
  <c r="I180" i="46"/>
  <c r="I180" i="44"/>
  <c r="Q180" i="46"/>
  <c r="Q180" i="44"/>
  <c r="AR181" i="46"/>
  <c r="AR181" i="44"/>
  <c r="AM182" i="46"/>
  <c r="AM182" i="44"/>
  <c r="AI183" i="46"/>
  <c r="AI183" i="44"/>
  <c r="AY183" i="46"/>
  <c r="AY183" i="44"/>
  <c r="BO183" i="46"/>
  <c r="BO183" i="44"/>
  <c r="BO187" i="46"/>
  <c r="BO187" i="44"/>
  <c r="AM188" i="46"/>
  <c r="AM188" i="44"/>
  <c r="BC195" i="46"/>
  <c r="BC195" i="44"/>
  <c r="BQ57" i="44"/>
  <c r="BM62" i="44"/>
  <c r="BN67" i="44"/>
  <c r="BQ101" i="44"/>
  <c r="AL115" i="44"/>
  <c r="X120" i="44"/>
  <c r="BE123" i="44"/>
  <c r="U125" i="44"/>
  <c r="Y126" i="44"/>
  <c r="AN135" i="44"/>
  <c r="BO136" i="44"/>
  <c r="BQ137" i="44"/>
  <c r="BM138" i="44"/>
  <c r="BH139" i="44"/>
  <c r="R149" i="44"/>
  <c r="BQ150" i="44"/>
  <c r="Q151" i="44"/>
  <c r="BM154" i="44"/>
  <c r="L157" i="44"/>
  <c r="BA158" i="44"/>
  <c r="I162" i="44"/>
  <c r="D163" i="44"/>
  <c r="BC164" i="44"/>
  <c r="BK167" i="44"/>
  <c r="V169" i="44"/>
  <c r="AF170" i="44"/>
  <c r="AR171" i="44"/>
  <c r="AA173" i="44"/>
  <c r="AB176" i="44"/>
  <c r="AN177" i="44"/>
  <c r="AZ178" i="44"/>
  <c r="AE182" i="44"/>
  <c r="BC182" i="44"/>
  <c r="AY187" i="44"/>
  <c r="Z189" i="44"/>
  <c r="AL190" i="44"/>
  <c r="AI196" i="44"/>
  <c r="AW200" i="44"/>
  <c r="AJ201" i="44"/>
  <c r="AZ201" i="44"/>
  <c r="P202" i="44"/>
  <c r="AZ203" i="44"/>
  <c r="P204" i="44"/>
  <c r="H64" i="44"/>
  <c r="G87" i="44"/>
  <c r="AG104" i="44"/>
  <c r="BB115" i="44"/>
  <c r="BE130" i="44"/>
  <c r="BM151" i="44"/>
  <c r="AC59" i="44"/>
  <c r="Y116" i="44"/>
  <c r="AG141" i="44"/>
  <c r="AF147" i="44"/>
  <c r="J152" i="44"/>
  <c r="A149" i="44"/>
  <c r="C67" i="46"/>
  <c r="C67" i="44" s="1"/>
  <c r="Z44" i="44"/>
  <c r="I60" i="44"/>
  <c r="BL64" i="44"/>
  <c r="AG102" i="44"/>
  <c r="BM104" i="44"/>
  <c r="BA112" i="44"/>
  <c r="AW123" i="44"/>
  <c r="AK125" i="44"/>
  <c r="AG126" i="44"/>
  <c r="AX131" i="44"/>
  <c r="O140" i="44"/>
  <c r="AC142" i="44"/>
  <c r="BF149" i="44"/>
  <c r="BF152" i="44"/>
  <c r="AV156" i="44"/>
  <c r="AB157" i="44"/>
  <c r="O161" i="44"/>
  <c r="AQ165" i="44"/>
  <c r="BC166" i="44"/>
  <c r="R168" i="44"/>
  <c r="BN168" i="44"/>
  <c r="AL169" i="44"/>
  <c r="BH171" i="44"/>
  <c r="AE172" i="44"/>
  <c r="S173" i="44"/>
  <c r="P175" i="44"/>
  <c r="X177" i="44"/>
  <c r="AJ178" i="44"/>
  <c r="BP181" i="44"/>
  <c r="BB190" i="44"/>
  <c r="AV202" i="44"/>
  <c r="AB203" i="44"/>
  <c r="G206" i="44"/>
  <c r="A80" i="44"/>
  <c r="A113" i="44"/>
  <c r="C112" i="46"/>
  <c r="C112" i="44" s="1"/>
  <c r="O84" i="44"/>
  <c r="AR90" i="44"/>
  <c r="N101" i="44"/>
  <c r="AT113" i="44"/>
  <c r="BJ117" i="44"/>
  <c r="AO122" i="44"/>
  <c r="M92" i="44"/>
  <c r="H96" i="44"/>
  <c r="BD100" i="44"/>
  <c r="BA95" i="44"/>
  <c r="BL100" i="44"/>
  <c r="BJ92" i="44"/>
  <c r="T99" i="44"/>
  <c r="A131" i="44"/>
  <c r="A143" i="44"/>
  <c r="C93" i="46"/>
  <c r="C93" i="44" s="1"/>
  <c r="AQ83" i="44"/>
  <c r="AT86" i="44"/>
  <c r="BL87" i="44"/>
  <c r="BB101" i="44"/>
  <c r="AL104" i="44"/>
  <c r="L106" i="44"/>
  <c r="AL109" i="44"/>
  <c r="R112" i="44"/>
  <c r="R113" i="44"/>
  <c r="AN114" i="44"/>
  <c r="AQ115" i="44"/>
  <c r="AP116" i="44"/>
  <c r="BM119" i="44"/>
  <c r="AC120" i="44"/>
  <c r="Y121" i="44"/>
  <c r="BE121" i="44"/>
  <c r="AD123" i="44"/>
  <c r="AG124" i="44"/>
  <c r="N126" i="44"/>
  <c r="BN126" i="44"/>
  <c r="AT128" i="44"/>
  <c r="R129" i="44"/>
  <c r="AT129" i="44"/>
  <c r="Z130" i="44"/>
  <c r="BJ130" i="44"/>
  <c r="AU131" i="44"/>
  <c r="AQ132" i="44"/>
  <c r="J134" i="44"/>
  <c r="BN134" i="44"/>
  <c r="AT144" i="44"/>
  <c r="Q147" i="44"/>
  <c r="BM147" i="44"/>
  <c r="AU148" i="44"/>
  <c r="K149" i="44"/>
  <c r="AQ149" i="44"/>
  <c r="V150" i="44"/>
  <c r="BB150" i="44"/>
  <c r="Q156" i="44"/>
  <c r="BM156" i="44"/>
  <c r="AT158" i="44"/>
  <c r="AP159" i="44"/>
  <c r="BN159" i="44"/>
  <c r="AB165" i="44"/>
  <c r="BH165" i="44"/>
  <c r="BD166" i="44"/>
  <c r="AN167" i="44"/>
  <c r="K168" i="44"/>
  <c r="AI168" i="44"/>
  <c r="AM169" i="44"/>
  <c r="AG170" i="44"/>
  <c r="BM170" i="44"/>
  <c r="AK171" i="44"/>
  <c r="BI171" i="44"/>
  <c r="P172" i="44"/>
  <c r="D173" i="44"/>
  <c r="AB173" i="44"/>
  <c r="BH173" i="44"/>
  <c r="E174" i="44"/>
  <c r="AS174" i="44"/>
  <c r="A60" i="44"/>
  <c r="D88" i="44"/>
  <c r="AM93" i="44"/>
  <c r="BQ95" i="44"/>
  <c r="AZ97" i="44"/>
  <c r="AF100" i="44"/>
  <c r="BB104" i="44"/>
  <c r="AN107" i="44"/>
  <c r="V116" i="44"/>
  <c r="BQ118" i="44"/>
  <c r="A103" i="44"/>
  <c r="BJ70" i="44"/>
  <c r="AA94" i="44"/>
  <c r="AN98" i="44"/>
  <c r="R103" i="44"/>
  <c r="BJ104" i="44"/>
  <c r="A110" i="44"/>
  <c r="C114" i="46"/>
  <c r="C114" i="44" s="1"/>
  <c r="AG73" i="44"/>
  <c r="AU82" i="44"/>
  <c r="AF87" i="44"/>
  <c r="X89" i="44"/>
  <c r="AL92" i="44"/>
  <c r="AS95" i="44"/>
  <c r="BH99" i="44"/>
  <c r="Z101" i="44"/>
  <c r="AL102" i="44"/>
  <c r="N113" i="44"/>
  <c r="P114" i="44"/>
  <c r="W95" i="44"/>
  <c r="A109" i="44"/>
  <c r="C98" i="46"/>
  <c r="C98" i="44" s="1"/>
  <c r="AF92" i="44"/>
  <c r="F99" i="44"/>
  <c r="BD113" i="44"/>
  <c r="S56" i="44"/>
  <c r="AE95" i="44"/>
  <c r="BD126" i="44"/>
  <c r="AS132" i="44"/>
  <c r="A81" i="44"/>
  <c r="A141" i="44"/>
  <c r="AC50" i="44"/>
  <c r="E57" i="44"/>
  <c r="AN60" i="44"/>
  <c r="AU64" i="44"/>
  <c r="BF67" i="44"/>
  <c r="F84" i="44"/>
  <c r="E94" i="44"/>
  <c r="AF95" i="44"/>
  <c r="BG96" i="44"/>
  <c r="Z98" i="44"/>
  <c r="AD99" i="44"/>
  <c r="AX100" i="44"/>
  <c r="AJ103" i="44"/>
  <c r="H111" i="44"/>
  <c r="AP114" i="44"/>
  <c r="BH117" i="44"/>
  <c r="AA119" i="44"/>
  <c r="W120" i="44"/>
  <c r="AF123" i="44"/>
  <c r="AA124" i="44"/>
  <c r="D125" i="44"/>
  <c r="AJ125" i="44"/>
  <c r="AR127" i="44"/>
  <c r="BH127" i="44"/>
  <c r="T129" i="44"/>
  <c r="AV130" i="44"/>
  <c r="BP134" i="44"/>
  <c r="AH136" i="44"/>
  <c r="AX136" i="44"/>
  <c r="AR137" i="44"/>
  <c r="AN138" i="44"/>
  <c r="AJ142" i="44"/>
  <c r="L144" i="44"/>
  <c r="AB144" i="44"/>
  <c r="AN145" i="44"/>
  <c r="AM147" i="44"/>
  <c r="AK148" i="44"/>
  <c r="AF151" i="44"/>
  <c r="BD154" i="44"/>
  <c r="BP155" i="44"/>
  <c r="O156" i="44"/>
  <c r="AM156" i="44"/>
  <c r="AA157" i="44"/>
  <c r="BG157" i="44"/>
  <c r="H159" i="44"/>
  <c r="BF160" i="44"/>
  <c r="F161" i="44"/>
  <c r="AD161" i="44"/>
  <c r="X162" i="44"/>
  <c r="AD164" i="44"/>
  <c r="BJ164" i="44"/>
  <c r="BN165" i="44"/>
  <c r="AD166" i="44"/>
  <c r="AD167" i="44"/>
  <c r="BB167" i="44"/>
  <c r="AO83" i="44"/>
  <c r="BE93" i="44"/>
  <c r="BB108" i="44"/>
  <c r="M115" i="44"/>
  <c r="A90" i="44"/>
  <c r="AR101" i="44"/>
  <c r="D117" i="44"/>
  <c r="BO119" i="44"/>
  <c r="H126" i="44"/>
  <c r="AF130" i="44"/>
  <c r="L86" i="44"/>
  <c r="BL113" i="44"/>
  <c r="AC115" i="44"/>
  <c r="X116" i="44"/>
  <c r="AE118" i="44"/>
  <c r="AU120" i="44"/>
  <c r="AI121" i="44"/>
  <c r="T122" i="44"/>
  <c r="BP122" i="44"/>
  <c r="BH125" i="44"/>
  <c r="H130" i="44"/>
  <c r="P133" i="44"/>
  <c r="AY96" i="44"/>
  <c r="AZ112" i="44"/>
  <c r="AQ119" i="44"/>
  <c r="A100" i="44"/>
  <c r="AV71" i="44"/>
  <c r="R105" i="44"/>
  <c r="L112" i="44"/>
  <c r="BI115" i="44"/>
  <c r="AA121" i="44"/>
  <c r="AO131" i="44"/>
  <c r="AD89" i="44"/>
  <c r="I93" i="44"/>
  <c r="AL99" i="44"/>
  <c r="AN102" i="44"/>
  <c r="BN107" i="44"/>
  <c r="X111" i="44"/>
  <c r="BH112" i="44"/>
  <c r="X113" i="44"/>
  <c r="AY119" i="44"/>
  <c r="BG121" i="44"/>
  <c r="AR122" i="44"/>
  <c r="L127" i="44"/>
  <c r="H128" i="44"/>
  <c r="X130" i="44"/>
  <c r="BL130" i="44"/>
  <c r="BI132" i="44"/>
  <c r="G135" i="44"/>
  <c r="BE51" i="44"/>
  <c r="AH81" i="44"/>
  <c r="R90" i="44"/>
  <c r="Q93" i="44"/>
  <c r="V97" i="44"/>
  <c r="AT99" i="44"/>
  <c r="H102" i="44"/>
  <c r="AV102" i="44"/>
  <c r="AR103" i="44"/>
  <c r="F106" i="44"/>
  <c r="BB106" i="44"/>
  <c r="V108" i="44"/>
  <c r="H109" i="44"/>
  <c r="J114" i="44"/>
  <c r="AK115" i="44"/>
  <c r="AB117" i="44"/>
  <c r="AI119" i="44"/>
  <c r="G120" i="44"/>
  <c r="H123" i="44"/>
  <c r="AI124" i="44"/>
  <c r="BL126" i="44"/>
  <c r="AB127" i="44"/>
  <c r="BL128" i="44"/>
  <c r="Y131" i="44"/>
  <c r="M132" i="44"/>
  <c r="AV133" i="44"/>
  <c r="D134" i="44"/>
  <c r="AE135" i="44"/>
  <c r="AU135" i="44"/>
  <c r="BK135" i="44"/>
  <c r="R136" i="44"/>
  <c r="AZ137" i="44"/>
  <c r="S139" i="44"/>
  <c r="V140" i="44"/>
  <c r="BB140" i="44"/>
  <c r="P141" i="44"/>
  <c r="AV141" i="44"/>
  <c r="BP142" i="44"/>
  <c r="P143" i="44"/>
  <c r="AV143" i="44"/>
  <c r="BL143" i="44"/>
  <c r="H104" i="44"/>
  <c r="BD111" i="44"/>
  <c r="AH114" i="44"/>
  <c r="AM120" i="44"/>
  <c r="W118" i="44"/>
  <c r="BD128" i="44"/>
  <c r="BP91" i="44"/>
  <c r="BF81" i="44"/>
  <c r="Y93" i="44"/>
  <c r="AN113" i="44"/>
  <c r="H116" i="44"/>
  <c r="AR125" i="44"/>
  <c r="AN128" i="44"/>
  <c r="AK132" i="44"/>
  <c r="T134" i="44"/>
  <c r="BF136" i="44"/>
  <c r="P113" i="44"/>
  <c r="C100" i="46"/>
  <c r="C100" i="44" s="1"/>
  <c r="AL80" i="44"/>
  <c r="AR91" i="44"/>
  <c r="X104" i="44"/>
  <c r="BP110" i="44"/>
  <c r="BK118" i="44"/>
  <c r="C107" i="46"/>
  <c r="C107" i="44" s="1"/>
  <c r="AB28" i="44"/>
  <c r="AO69" i="44"/>
  <c r="BA84" i="44"/>
  <c r="Z90" i="44"/>
  <c r="X92" i="44"/>
  <c r="AK94" i="44"/>
  <c r="AX98" i="44"/>
  <c r="L101" i="44"/>
  <c r="BJ106" i="44"/>
  <c r="AD108" i="44"/>
  <c r="BP112" i="44"/>
  <c r="AU118" i="44"/>
  <c r="AE120" i="44"/>
  <c r="L125" i="44"/>
  <c r="AV126" i="44"/>
  <c r="BH129" i="44"/>
  <c r="AN130" i="44"/>
  <c r="AW131" i="44"/>
  <c r="L137" i="44"/>
  <c r="A107" i="44"/>
  <c r="O29" i="44"/>
  <c r="BP54" i="44"/>
  <c r="BF98" i="44"/>
  <c r="P102" i="44"/>
  <c r="BP103" i="44"/>
  <c r="AT108" i="44"/>
  <c r="AN109" i="44"/>
  <c r="AN111" i="44"/>
  <c r="AB112" i="44"/>
  <c r="H113" i="44"/>
  <c r="Z114" i="44"/>
  <c r="G118" i="44"/>
  <c r="BC118" i="44"/>
  <c r="K119" i="44"/>
  <c r="BG119" i="44"/>
  <c r="O120" i="44"/>
  <c r="BC120" i="44"/>
  <c r="BO121" i="44"/>
  <c r="AZ122" i="44"/>
  <c r="AZ127" i="44"/>
  <c r="X128" i="44"/>
  <c r="D129" i="44"/>
  <c r="BD130" i="44"/>
  <c r="BQ132" i="44"/>
  <c r="AF133" i="44"/>
  <c r="BD133" i="44"/>
  <c r="O135" i="44"/>
  <c r="Z136" i="44"/>
  <c r="AJ137" i="44"/>
  <c r="P138" i="44"/>
  <c r="AF138" i="44"/>
  <c r="AV138" i="44"/>
  <c r="AQ139" i="44"/>
  <c r="D144" i="44"/>
  <c r="T144" i="44"/>
  <c r="AZ144" i="44"/>
  <c r="BP144" i="44"/>
  <c r="A132" i="44"/>
  <c r="A138" i="44"/>
  <c r="C80" i="46"/>
  <c r="C80" i="44" s="1"/>
  <c r="Y73" i="44"/>
  <c r="AT79" i="44"/>
  <c r="T88" i="44"/>
  <c r="AB90" i="44"/>
  <c r="I112" i="44"/>
  <c r="AO117" i="44"/>
  <c r="AW118" i="44"/>
  <c r="L120" i="44"/>
  <c r="AB120" i="44"/>
  <c r="AF124" i="44"/>
  <c r="AV124" i="44"/>
  <c r="AK126" i="44"/>
  <c r="BA126" i="44"/>
  <c r="BQ126" i="44"/>
  <c r="BJ129" i="44"/>
  <c r="M130" i="44"/>
  <c r="AG134" i="44"/>
  <c r="Y137" i="44"/>
  <c r="BI138" i="44"/>
  <c r="AC139" i="44"/>
  <c r="AT142" i="44"/>
  <c r="V144" i="44"/>
  <c r="M146" i="44"/>
  <c r="W148" i="44"/>
  <c r="AM148" i="44"/>
  <c r="N150" i="44"/>
  <c r="L39" i="44"/>
  <c r="S106" i="44"/>
  <c r="BO106" i="44"/>
  <c r="O77" i="44"/>
  <c r="O82" i="44"/>
  <c r="AU105" i="44"/>
  <c r="BM110" i="44"/>
  <c r="AP115" i="44"/>
  <c r="AO93" i="46"/>
  <c r="AO93" i="44"/>
  <c r="BA94" i="46"/>
  <c r="BA94" i="44"/>
  <c r="BC95" i="46"/>
  <c r="BC95" i="44"/>
  <c r="R98" i="46"/>
  <c r="R98" i="44"/>
  <c r="BN98" i="46"/>
  <c r="BN98" i="44"/>
  <c r="BJ99" i="46"/>
  <c r="BJ99" i="44"/>
  <c r="AZ101" i="46"/>
  <c r="AZ101" i="44"/>
  <c r="BL102" i="46"/>
  <c r="BL102" i="44"/>
  <c r="AN104" i="46"/>
  <c r="AN104" i="44"/>
  <c r="Z105" i="46"/>
  <c r="Z105" i="44"/>
  <c r="N108" i="46"/>
  <c r="N108" i="44"/>
  <c r="BJ108" i="46"/>
  <c r="BJ108" i="44"/>
  <c r="AX114" i="46"/>
  <c r="AX114" i="44"/>
  <c r="AS115" i="46"/>
  <c r="AS115" i="44"/>
  <c r="BD116" i="46"/>
  <c r="BD116" i="44"/>
  <c r="T117" i="46"/>
  <c r="T117" i="44"/>
  <c r="O118" i="46"/>
  <c r="O118" i="44"/>
  <c r="AY121" i="46"/>
  <c r="AY121" i="44"/>
  <c r="AJ122" i="46"/>
  <c r="AJ122" i="44"/>
  <c r="K124" i="46"/>
  <c r="K124" i="44"/>
  <c r="AB125" i="46"/>
  <c r="AB125" i="44"/>
  <c r="AZ125" i="46"/>
  <c r="AZ125" i="44"/>
  <c r="BP125" i="46"/>
  <c r="BP125" i="44"/>
  <c r="X126" i="46"/>
  <c r="X126" i="44"/>
  <c r="AF128" i="46"/>
  <c r="AF128" i="44"/>
  <c r="AV128" i="46"/>
  <c r="AV128" i="44"/>
  <c r="AB129" i="46"/>
  <c r="AB129" i="44"/>
  <c r="AZ129" i="46"/>
  <c r="AZ129" i="44"/>
  <c r="I131" i="46"/>
  <c r="I131" i="44"/>
  <c r="AC132" i="46"/>
  <c r="AC132" i="44"/>
  <c r="H133" i="46"/>
  <c r="H133" i="44"/>
  <c r="AS52" i="46"/>
  <c r="AS52" i="44"/>
  <c r="BP56" i="46"/>
  <c r="BP56" i="44"/>
  <c r="BQ59" i="46"/>
  <c r="BQ59" i="44"/>
  <c r="U61" i="46"/>
  <c r="U61" i="44"/>
  <c r="J67" i="46"/>
  <c r="J67" i="44"/>
  <c r="BG100" i="46"/>
  <c r="BG100" i="44"/>
  <c r="BI103" i="46"/>
  <c r="BI103" i="44"/>
  <c r="BE109" i="46"/>
  <c r="BE109" i="44"/>
  <c r="AS110" i="46"/>
  <c r="AS110" i="44"/>
  <c r="AK112" i="46"/>
  <c r="AK112" i="44"/>
  <c r="I113" i="46"/>
  <c r="I113" i="44"/>
  <c r="V115" i="46"/>
  <c r="V115" i="44"/>
  <c r="I116" i="46"/>
  <c r="I116" i="44"/>
  <c r="BH119" i="46"/>
  <c r="BH119" i="44"/>
  <c r="D121" i="46"/>
  <c r="D121" i="44"/>
  <c r="Q123" i="46"/>
  <c r="Q123" i="44"/>
  <c r="Z131" i="46"/>
  <c r="Z131" i="44"/>
  <c r="BB132" i="46"/>
  <c r="BB132" i="44"/>
  <c r="BE133" i="46"/>
  <c r="BE133" i="44"/>
  <c r="BQ134" i="46"/>
  <c r="BQ134" i="44"/>
  <c r="X135" i="46"/>
  <c r="X135" i="44"/>
  <c r="BD135" i="46"/>
  <c r="BD135" i="44"/>
  <c r="AA136" i="46"/>
  <c r="AA136" i="44"/>
  <c r="M137" i="46"/>
  <c r="M137" i="44"/>
  <c r="L139" i="46"/>
  <c r="L139" i="44"/>
  <c r="AB139" i="46"/>
  <c r="AB139" i="44"/>
  <c r="BH146" i="46"/>
  <c r="BH146" i="44"/>
  <c r="BQ38" i="46"/>
  <c r="BQ38" i="44"/>
  <c r="AI45" i="44"/>
  <c r="AK74" i="46"/>
  <c r="AK74" i="44"/>
  <c r="AX78" i="46"/>
  <c r="AX78" i="44"/>
  <c r="BH81" i="46"/>
  <c r="BH81" i="44"/>
  <c r="AQ85" i="46"/>
  <c r="AQ85" i="44"/>
  <c r="L88" i="46"/>
  <c r="L88" i="44"/>
  <c r="BJ91" i="46"/>
  <c r="BJ91" i="44"/>
  <c r="A90" i="27"/>
  <c r="C92" i="46"/>
  <c r="C92" i="44" s="1"/>
  <c r="AP92" i="44"/>
  <c r="AP92" i="46"/>
  <c r="R111" i="46"/>
  <c r="R111" i="44"/>
  <c r="AW120" i="46"/>
  <c r="AW120" i="44"/>
  <c r="BB122" i="46"/>
  <c r="BB122" i="44"/>
  <c r="BQ124" i="46"/>
  <c r="BQ124" i="44"/>
  <c r="A128" i="27"/>
  <c r="A130" i="44"/>
  <c r="BF130" i="46"/>
  <c r="BF130" i="44"/>
  <c r="R32" i="44"/>
  <c r="BK46" i="44"/>
  <c r="Y58" i="44"/>
  <c r="AK63" i="44"/>
  <c r="BJ68" i="44"/>
  <c r="AR69" i="46"/>
  <c r="AR69" i="44"/>
  <c r="BC46" i="46"/>
  <c r="BC46" i="44"/>
  <c r="A67" i="44"/>
  <c r="C83" i="46"/>
  <c r="C83" i="44" s="1"/>
  <c r="BA38" i="44"/>
  <c r="AV53" i="44"/>
  <c r="N66" i="44"/>
  <c r="V84" i="44"/>
  <c r="A83" i="44"/>
  <c r="A111" i="44"/>
  <c r="C85" i="46"/>
  <c r="C85" i="44" s="1"/>
  <c r="C109" i="46"/>
  <c r="C109" i="44" s="1"/>
  <c r="H39" i="44"/>
  <c r="AM48" i="44"/>
  <c r="AB54" i="44"/>
  <c r="AG58" i="44"/>
  <c r="BE60" i="44"/>
  <c r="BQ63" i="44"/>
  <c r="AD66" i="44"/>
  <c r="P75" i="44"/>
  <c r="H80" i="44"/>
  <c r="BC82" i="44"/>
  <c r="AL84" i="44"/>
  <c r="AD86" i="44"/>
  <c r="BC87" i="44"/>
  <c r="AR88" i="44"/>
  <c r="AG93" i="44"/>
  <c r="AS94" i="44"/>
  <c r="BK95" i="44"/>
  <c r="F97" i="44"/>
  <c r="AH98" i="44"/>
  <c r="V99" i="44"/>
  <c r="AH100" i="44"/>
  <c r="AJ101" i="44"/>
  <c r="X102" i="44"/>
  <c r="BD102" i="44"/>
  <c r="AZ103" i="44"/>
  <c r="AV104" i="44"/>
  <c r="AI105" i="44"/>
  <c r="J107" i="44"/>
  <c r="AL108" i="44"/>
  <c r="X109" i="44"/>
  <c r="T110" i="44"/>
  <c r="BQ110" i="44"/>
  <c r="BL111" i="44"/>
  <c r="AV113" i="44"/>
  <c r="R114" i="44"/>
  <c r="BF114" i="44"/>
  <c r="AD115" i="44"/>
  <c r="BA117" i="44"/>
  <c r="D124" i="44"/>
  <c r="I126" i="44"/>
  <c r="AO128" i="44"/>
  <c r="BM128" i="44"/>
  <c r="BA129" i="44"/>
  <c r="R131" i="44"/>
  <c r="AH131" i="44"/>
  <c r="AG133" i="44"/>
  <c r="BL135" i="44"/>
  <c r="G41" i="44"/>
  <c r="Z20" i="44"/>
  <c r="T28" i="44"/>
  <c r="R42" i="44"/>
  <c r="BQ50" i="44"/>
  <c r="AJ134" i="44"/>
  <c r="AZ134" i="44"/>
  <c r="AB137" i="44"/>
  <c r="Z149" i="44"/>
  <c r="E150" i="44"/>
  <c r="AS150" i="44"/>
  <c r="R152" i="44"/>
  <c r="A147" i="44"/>
  <c r="E160" i="44"/>
  <c r="K180" i="44"/>
  <c r="AG186" i="44"/>
  <c r="A177" i="44"/>
  <c r="C125" i="46"/>
  <c r="C125" i="44" s="1"/>
  <c r="C147" i="46"/>
  <c r="C147" i="44" s="1"/>
  <c r="AY130" i="44"/>
  <c r="AW140" i="44"/>
  <c r="BG145" i="44"/>
  <c r="V146" i="44"/>
  <c r="D149" i="44"/>
  <c r="BA160" i="44"/>
  <c r="T168" i="44"/>
  <c r="AR168" i="44"/>
  <c r="AG193" i="44"/>
  <c r="BD197" i="44"/>
  <c r="AD201" i="44"/>
  <c r="BB201" i="44"/>
  <c r="AT203" i="44"/>
  <c r="AX204" i="44"/>
  <c r="BM206" i="44"/>
  <c r="AB207" i="44"/>
  <c r="AQ92" i="46"/>
  <c r="BG141" i="44"/>
  <c r="Z191" i="44"/>
  <c r="BJ192" i="44"/>
  <c r="V201" i="44"/>
  <c r="Y206" i="44"/>
  <c r="BE206" i="44"/>
  <c r="AZ207" i="44"/>
  <c r="C84" i="46"/>
  <c r="C84" i="44" s="1"/>
  <c r="BM70" i="44"/>
  <c r="AK160" i="44"/>
  <c r="D168" i="44"/>
  <c r="V171" i="44"/>
  <c r="BJ174" i="44"/>
  <c r="F178" i="44"/>
  <c r="N178" i="44"/>
  <c r="V178" i="44"/>
  <c r="AD178" i="44"/>
  <c r="AL178" i="44"/>
  <c r="AT178" i="44"/>
  <c r="BB178" i="44"/>
  <c r="BJ178" i="44"/>
  <c r="BE184" i="44"/>
  <c r="M185" i="44"/>
  <c r="BP189" i="44"/>
  <c r="AD192" i="44"/>
  <c r="W199" i="44"/>
  <c r="AM199" i="44"/>
  <c r="AT201" i="44"/>
  <c r="BJ203" i="44"/>
  <c r="Q206" i="44"/>
  <c r="AW206" i="44"/>
  <c r="L207" i="44"/>
  <c r="AR207" i="44"/>
  <c r="A179" i="44"/>
  <c r="AC160" i="44"/>
  <c r="BQ160" i="44"/>
  <c r="AW167" i="44"/>
  <c r="AL176" i="44"/>
  <c r="O179" i="44"/>
  <c r="BF191" i="44"/>
  <c r="BP198" i="44"/>
  <c r="F201" i="44"/>
  <c r="AD203" i="44"/>
  <c r="AH204" i="44"/>
  <c r="D207" i="44"/>
  <c r="BP207" i="44"/>
  <c r="A125" i="44"/>
  <c r="A204" i="44"/>
  <c r="X148" i="44"/>
  <c r="H153" i="44"/>
  <c r="AO161" i="44"/>
  <c r="AD176" i="44"/>
  <c r="R177" i="44"/>
  <c r="AH177" i="44"/>
  <c r="AX177" i="44"/>
  <c r="G179" i="44"/>
  <c r="AW184" i="44"/>
  <c r="E185" i="44"/>
  <c r="J204" i="44"/>
  <c r="BM79" i="44"/>
  <c r="AU150" i="44"/>
  <c r="U160" i="44"/>
  <c r="J177" i="44"/>
  <c r="Z177" i="44"/>
  <c r="AP177" i="44"/>
  <c r="BF177" i="44"/>
  <c r="BN177" i="44"/>
  <c r="BA196" i="44"/>
  <c r="AF197" i="44"/>
  <c r="F203" i="44"/>
  <c r="I206" i="44"/>
  <c r="AO206" i="44"/>
  <c r="AJ207" i="44"/>
  <c r="BL60" i="44"/>
  <c r="S80" i="44"/>
  <c r="BO143" i="44"/>
  <c r="O158" i="44"/>
  <c r="M160" i="44"/>
  <c r="BI160" i="44"/>
  <c r="J175" i="44"/>
  <c r="V176" i="44"/>
  <c r="Y184" i="44"/>
  <c r="I186" i="44"/>
  <c r="AH191" i="44"/>
  <c r="AC196" i="44"/>
  <c r="AJ198" i="44"/>
  <c r="AL201" i="44"/>
  <c r="BJ201" i="44"/>
  <c r="BB203" i="44"/>
  <c r="BF204" i="44"/>
  <c r="A164" i="44"/>
  <c r="AZ168" i="44"/>
  <c r="AF169" i="44"/>
  <c r="AC173" i="44"/>
  <c r="Q188" i="44"/>
  <c r="U196" i="44"/>
  <c r="V203" i="44"/>
  <c r="Z204" i="44"/>
  <c r="AG206" i="44"/>
  <c r="V89" i="44"/>
  <c r="AX90" i="44"/>
  <c r="M95" i="44"/>
  <c r="D97" i="44"/>
  <c r="BH97" i="44"/>
  <c r="AR99" i="44"/>
  <c r="N102" i="44"/>
  <c r="AT102" i="44"/>
  <c r="BB109" i="44"/>
  <c r="F111" i="44"/>
  <c r="BG115" i="44"/>
  <c r="BA82" i="44"/>
  <c r="C105" i="46"/>
  <c r="C105" i="44" s="1"/>
  <c r="J65" i="44"/>
  <c r="S74" i="44"/>
  <c r="BJ80" i="44"/>
  <c r="AK84" i="44"/>
  <c r="J90" i="44"/>
  <c r="AJ91" i="44"/>
  <c r="AO96" i="44"/>
  <c r="AF98" i="44"/>
  <c r="AP103" i="44"/>
  <c r="N104" i="44"/>
  <c r="AV105" i="44"/>
  <c r="V111" i="44"/>
  <c r="AH112" i="44"/>
  <c r="AD113" i="44"/>
  <c r="A105" i="44"/>
  <c r="C81" i="46"/>
  <c r="C81" i="44" s="1"/>
  <c r="V46" i="44"/>
  <c r="G56" i="44"/>
  <c r="H78" i="44"/>
  <c r="AC82" i="44"/>
  <c r="AW83" i="44"/>
  <c r="BB87" i="44"/>
  <c r="BJ89" i="44"/>
  <c r="L91" i="44"/>
  <c r="N92" i="44"/>
  <c r="L99" i="44"/>
  <c r="AZ99" i="44"/>
  <c r="AH101" i="44"/>
  <c r="V104" i="44"/>
  <c r="AN105" i="44"/>
  <c r="BH106" i="44"/>
  <c r="AV107" i="44"/>
  <c r="V109" i="44"/>
  <c r="N111" i="44"/>
  <c r="Z112" i="44"/>
  <c r="R117" i="44"/>
  <c r="A114" i="44"/>
  <c r="BH57" i="44"/>
  <c r="T61" i="44"/>
  <c r="AU75" i="44"/>
  <c r="AP81" i="44"/>
  <c r="BI82" i="44"/>
  <c r="N87" i="44"/>
  <c r="BN88" i="44"/>
  <c r="AD92" i="44"/>
  <c r="AG96" i="44"/>
  <c r="L97" i="44"/>
  <c r="BP97" i="44"/>
  <c r="AJ99" i="44"/>
  <c r="J101" i="44"/>
  <c r="AX101" i="44"/>
  <c r="V102" i="44"/>
  <c r="Z103" i="44"/>
  <c r="X105" i="44"/>
  <c r="D106" i="44"/>
  <c r="AJ106" i="44"/>
  <c r="T108" i="44"/>
  <c r="Z110" i="44"/>
  <c r="H114" i="44"/>
  <c r="AT116" i="44"/>
  <c r="AH117" i="44"/>
  <c r="T69" i="44"/>
  <c r="AH93" i="44"/>
  <c r="BI74" i="44"/>
  <c r="BD77" i="44"/>
  <c r="L85" i="44"/>
  <c r="Y89" i="44"/>
  <c r="AA69" i="44"/>
  <c r="AT72" i="44"/>
  <c r="AV80" i="44"/>
  <c r="G82" i="44"/>
  <c r="AA83" i="44"/>
  <c r="W84" i="44"/>
  <c r="AI85" i="44"/>
  <c r="BE87" i="44"/>
  <c r="I92" i="44"/>
  <c r="AN95" i="44"/>
  <c r="K100" i="44"/>
  <c r="BG105" i="44"/>
  <c r="AG109" i="44"/>
  <c r="BE111" i="44"/>
  <c r="AF19" i="44"/>
  <c r="BG20" i="44"/>
  <c r="M74" i="44"/>
  <c r="BQ88" i="44"/>
  <c r="C69" i="46"/>
  <c r="C69" i="44" s="1"/>
  <c r="C143" i="46"/>
  <c r="C143" i="44" s="1"/>
  <c r="D16" i="44"/>
  <c r="AW32" i="44"/>
  <c r="AD43" i="44"/>
  <c r="BB48" i="44"/>
  <c r="AF53" i="44"/>
  <c r="AB56" i="44"/>
  <c r="E59" i="44"/>
  <c r="AO60" i="44"/>
  <c r="Y62" i="44"/>
  <c r="AV64" i="44"/>
  <c r="AL66" i="44"/>
  <c r="AD68" i="44"/>
  <c r="AU79" i="44"/>
  <c r="BL80" i="44"/>
  <c r="W82" i="44"/>
  <c r="AE84" i="44"/>
  <c r="AA85" i="44"/>
  <c r="BJ86" i="44"/>
  <c r="AV87" i="44"/>
  <c r="H89" i="44"/>
  <c r="AL91" i="44"/>
  <c r="P92" i="44"/>
  <c r="AR96" i="44"/>
  <c r="K98" i="44"/>
  <c r="AY98" i="44"/>
  <c r="F103" i="44"/>
  <c r="U124" i="44"/>
  <c r="AH130" i="44"/>
  <c r="BC132" i="44"/>
  <c r="F134" i="44"/>
  <c r="BF138" i="44"/>
  <c r="BI146" i="44"/>
  <c r="AO147" i="44"/>
  <c r="AE148" i="44"/>
  <c r="AL150" i="44"/>
  <c r="BJ150" i="44"/>
  <c r="S152" i="44"/>
  <c r="W153" i="44"/>
  <c r="BK153" i="44"/>
  <c r="J154" i="44"/>
  <c r="BB155" i="44"/>
  <c r="AD158" i="44"/>
  <c r="J159" i="44"/>
  <c r="BF159" i="44"/>
  <c r="P161" i="44"/>
  <c r="AN161" i="44"/>
  <c r="R162" i="44"/>
  <c r="AS163" i="44"/>
  <c r="BQ163" i="44"/>
  <c r="AF164" i="44"/>
  <c r="BL164" i="44"/>
  <c r="AV166" i="44"/>
  <c r="P167" i="44"/>
  <c r="AA168" i="44"/>
  <c r="AO170" i="44"/>
  <c r="U171" i="44"/>
  <c r="N36" i="44"/>
  <c r="Q73" i="46"/>
  <c r="Q73" i="44"/>
  <c r="U74" i="46"/>
  <c r="U74" i="44"/>
  <c r="C88" i="46"/>
  <c r="C88" i="44" s="1"/>
  <c r="BE22" i="44"/>
  <c r="AW34" i="44"/>
  <c r="BL58" i="44"/>
  <c r="BO63" i="44"/>
  <c r="R65" i="44"/>
  <c r="AO67" i="44"/>
  <c r="AI70" i="44"/>
  <c r="BN71" i="44"/>
  <c r="AE73" i="44"/>
  <c r="AS74" i="44"/>
  <c r="W77" i="44"/>
  <c r="AV78" i="44"/>
  <c r="E80" i="44"/>
  <c r="I85" i="44"/>
  <c r="AZ86" i="44"/>
  <c r="AP88" i="44"/>
  <c r="M89" i="44"/>
  <c r="BA92" i="44"/>
  <c r="AM100" i="44"/>
  <c r="AW103" i="44"/>
  <c r="AF119" i="44"/>
  <c r="AZ120" i="44"/>
  <c r="H121" i="44"/>
  <c r="AF121" i="44"/>
  <c r="AN67" i="44"/>
  <c r="AQ54" i="44"/>
  <c r="BN60" i="44"/>
  <c r="AP109" i="46"/>
  <c r="AP109" i="44"/>
  <c r="J116" i="46"/>
  <c r="J116" i="44"/>
  <c r="N117" i="46"/>
  <c r="N117" i="44"/>
  <c r="BE118" i="46"/>
  <c r="BE118" i="44"/>
  <c r="AK119" i="46"/>
  <c r="AK119" i="44"/>
  <c r="BA119" i="46"/>
  <c r="BA119" i="44"/>
  <c r="BI124" i="46"/>
  <c r="BI124" i="44"/>
  <c r="N125" i="46"/>
  <c r="N125" i="44"/>
  <c r="J126" i="46"/>
  <c r="J126" i="44"/>
  <c r="AE78" i="44"/>
  <c r="M23" i="44"/>
  <c r="Z60" i="44"/>
  <c r="BP63" i="44"/>
  <c r="AA72" i="44"/>
  <c r="Q76" i="44"/>
  <c r="AK87" i="44"/>
  <c r="A88" i="44"/>
  <c r="A112" i="44"/>
  <c r="C132" i="46"/>
  <c r="C132" i="44" s="1"/>
  <c r="AU24" i="44"/>
  <c r="AK43" i="44"/>
  <c r="AL48" i="44"/>
  <c r="D59" i="44"/>
  <c r="AF60" i="44"/>
  <c r="BL62" i="44"/>
  <c r="AP65" i="44"/>
  <c r="Q69" i="44"/>
  <c r="AQ72" i="44"/>
  <c r="AM73" i="44"/>
  <c r="F75" i="44"/>
  <c r="Y76" i="44"/>
  <c r="AS77" i="44"/>
  <c r="BD78" i="44"/>
  <c r="Z81" i="44"/>
  <c r="M82" i="44"/>
  <c r="BP82" i="44"/>
  <c r="E84" i="44"/>
  <c r="Q85" i="44"/>
  <c r="BE85" i="44"/>
  <c r="J88" i="44"/>
  <c r="BF88" i="44"/>
  <c r="AZ91" i="44"/>
  <c r="BC93" i="44"/>
  <c r="AQ94" i="44"/>
  <c r="AC95" i="44"/>
  <c r="BE96" i="44"/>
  <c r="AB97" i="44"/>
  <c r="P98" i="44"/>
  <c r="AG101" i="44"/>
  <c r="BB102" i="44"/>
  <c r="Y103" i="44"/>
  <c r="BE103" i="44"/>
  <c r="H105" i="44"/>
  <c r="AE105" i="44"/>
  <c r="X107" i="44"/>
  <c r="L108" i="44"/>
  <c r="AD109" i="44"/>
  <c r="AX110" i="44"/>
  <c r="AP112" i="44"/>
  <c r="AK113" i="44"/>
  <c r="BL114" i="44"/>
  <c r="AA115" i="44"/>
  <c r="AK116" i="44"/>
  <c r="BA116" i="44"/>
  <c r="BN116" i="44"/>
  <c r="AG117" i="44"/>
  <c r="T118" i="44"/>
  <c r="AZ118" i="44"/>
  <c r="BD121" i="44"/>
  <c r="I122" i="44"/>
  <c r="BQ123" i="44"/>
  <c r="Q125" i="44"/>
  <c r="AO125" i="44"/>
  <c r="BE125" i="44"/>
  <c r="E126" i="44"/>
  <c r="BI126" i="44"/>
  <c r="AO127" i="44"/>
  <c r="AS128" i="44"/>
  <c r="BM129" i="44"/>
  <c r="BI133" i="44"/>
  <c r="BK136" i="44"/>
  <c r="AN139" i="44"/>
  <c r="AS141" i="44"/>
  <c r="AN146" i="44"/>
  <c r="D147" i="44"/>
  <c r="T147" i="44"/>
  <c r="J148" i="44"/>
  <c r="AH148" i="44"/>
  <c r="BF148" i="44"/>
  <c r="C74" i="46"/>
  <c r="C74" i="44" s="1"/>
  <c r="Y35" i="44"/>
  <c r="AV62" i="44"/>
  <c r="AO65" i="44"/>
  <c r="BQ68" i="44"/>
  <c r="AC77" i="44"/>
  <c r="A49" i="44"/>
  <c r="A74" i="44"/>
  <c r="AX14" i="44"/>
  <c r="Y44" i="44"/>
  <c r="AZ57" i="44"/>
  <c r="F61" i="44"/>
  <c r="I67" i="44"/>
  <c r="BM67" i="44"/>
  <c r="BP70" i="44"/>
  <c r="AS72" i="44"/>
  <c r="BK73" i="44"/>
  <c r="G75" i="44"/>
  <c r="AO76" i="44"/>
  <c r="AQ79" i="44"/>
  <c r="AD80" i="44"/>
  <c r="AG81" i="44"/>
  <c r="BQ82" i="44"/>
  <c r="AS84" i="44"/>
  <c r="Y85" i="44"/>
  <c r="BM85" i="44"/>
  <c r="BA87" i="44"/>
  <c r="AI99" i="44"/>
  <c r="BQ113" i="44"/>
  <c r="AM114" i="44"/>
  <c r="AR120" i="44"/>
  <c r="V75" i="46"/>
  <c r="V75" i="44"/>
  <c r="H85" i="46"/>
  <c r="H85" i="44"/>
  <c r="BG97" i="46"/>
  <c r="BG97" i="44"/>
  <c r="AQ99" i="46"/>
  <c r="AQ99" i="44"/>
  <c r="Q110" i="46"/>
  <c r="Q110" i="44"/>
  <c r="M111" i="46"/>
  <c r="M111" i="44"/>
  <c r="AC113" i="46"/>
  <c r="AC113" i="44"/>
  <c r="BC114" i="46"/>
  <c r="BC114" i="44"/>
  <c r="J115" i="46"/>
  <c r="J115" i="44"/>
  <c r="BF115" i="46"/>
  <c r="BF115" i="44"/>
  <c r="BD119" i="46"/>
  <c r="BD119" i="44"/>
  <c r="D120" i="46"/>
  <c r="D120" i="44"/>
  <c r="T120" i="46"/>
  <c r="T120" i="44"/>
  <c r="AJ120" i="46"/>
  <c r="AJ120" i="44"/>
  <c r="AG122" i="46"/>
  <c r="AG122" i="44"/>
  <c r="AC123" i="46"/>
  <c r="AC123" i="44"/>
  <c r="BL124" i="46"/>
  <c r="BL124" i="44"/>
  <c r="BM125" i="46"/>
  <c r="BM125" i="44"/>
  <c r="BE127" i="46"/>
  <c r="BE127" i="44"/>
  <c r="U128" i="46"/>
  <c r="U128" i="44"/>
  <c r="I129" i="46"/>
  <c r="I129" i="44"/>
  <c r="AW129" i="46"/>
  <c r="AW129" i="44"/>
  <c r="BE129" i="46"/>
  <c r="BE129" i="44"/>
  <c r="E130" i="46"/>
  <c r="E130" i="44"/>
  <c r="AC130" i="46"/>
  <c r="AC130" i="44"/>
  <c r="BA130" i="46"/>
  <c r="BA130" i="44"/>
  <c r="F131" i="46"/>
  <c r="F131" i="44"/>
  <c r="V131" i="46"/>
  <c r="V131" i="44"/>
  <c r="AL131" i="46"/>
  <c r="AL131" i="44"/>
  <c r="BB131" i="46"/>
  <c r="BB131" i="44"/>
  <c r="R132" i="46"/>
  <c r="R132" i="44"/>
  <c r="BA133" i="46"/>
  <c r="BA133" i="44"/>
  <c r="AO134" i="46"/>
  <c r="AO134" i="44"/>
  <c r="BP135" i="46"/>
  <c r="BP135" i="44"/>
  <c r="W136" i="46"/>
  <c r="W136" i="44"/>
  <c r="BC136" i="46"/>
  <c r="BC136" i="44"/>
  <c r="Q137" i="46"/>
  <c r="Q137" i="44"/>
  <c r="AG137" i="46"/>
  <c r="AG137" i="44"/>
  <c r="BE137" i="46"/>
  <c r="BE137" i="44"/>
  <c r="AF139" i="46"/>
  <c r="AF139" i="44"/>
  <c r="AV139" i="46"/>
  <c r="AV139" i="44"/>
  <c r="BL139" i="46"/>
  <c r="BL139" i="44"/>
  <c r="K140" i="46"/>
  <c r="K140" i="44"/>
  <c r="AA140" i="46"/>
  <c r="AA140" i="44"/>
  <c r="M141" i="46"/>
  <c r="M141" i="44"/>
  <c r="AC141" i="46"/>
  <c r="AC141" i="44"/>
  <c r="BQ141" i="46"/>
  <c r="BQ141" i="44"/>
  <c r="I142" i="46"/>
  <c r="I142" i="44"/>
  <c r="AG142" i="46"/>
  <c r="AG142" i="44"/>
  <c r="BQ143" i="46"/>
  <c r="BQ143" i="44"/>
  <c r="I144" i="46"/>
  <c r="I144" i="44"/>
  <c r="AG144" i="46"/>
  <c r="AG144" i="44"/>
  <c r="BI145" i="46"/>
  <c r="BI145" i="44"/>
  <c r="AF146" i="46"/>
  <c r="AF146" i="44"/>
  <c r="AV146" i="46"/>
  <c r="AV146" i="44"/>
  <c r="L147" i="46"/>
  <c r="L147" i="44"/>
  <c r="AZ147" i="46"/>
  <c r="AZ147" i="44"/>
  <c r="Z148" i="46"/>
  <c r="Z148" i="44"/>
  <c r="F149" i="46"/>
  <c r="F149" i="44"/>
  <c r="V149" i="46"/>
  <c r="V149" i="44"/>
  <c r="BJ149" i="46"/>
  <c r="BJ149" i="44"/>
  <c r="Y150" i="46"/>
  <c r="Y150" i="44"/>
  <c r="AW150" i="46"/>
  <c r="AW150" i="44"/>
  <c r="U151" i="46"/>
  <c r="U151" i="44"/>
  <c r="AC151" i="46"/>
  <c r="AC151" i="44"/>
  <c r="BQ151" i="46"/>
  <c r="BQ151" i="44"/>
  <c r="V152" i="46"/>
  <c r="V152" i="44"/>
  <c r="BF153" i="46"/>
  <c r="BF153" i="44"/>
  <c r="E154" i="46"/>
  <c r="E154" i="44"/>
  <c r="AC154" i="46"/>
  <c r="AC154" i="44"/>
  <c r="BI154" i="46"/>
  <c r="BI154" i="44"/>
  <c r="AZ61" i="46"/>
  <c r="AZ61" i="44"/>
  <c r="I69" i="46"/>
  <c r="I69" i="44"/>
  <c r="BH70" i="46"/>
  <c r="BH70" i="44"/>
  <c r="J81" i="46"/>
  <c r="J81" i="44"/>
  <c r="AR86" i="46"/>
  <c r="AR86" i="44"/>
  <c r="Z88" i="46"/>
  <c r="Z88" i="44"/>
  <c r="AT89" i="46"/>
  <c r="AT89" i="44"/>
  <c r="BF90" i="46"/>
  <c r="BF90" i="44"/>
  <c r="BH91" i="46"/>
  <c r="BH91" i="44"/>
  <c r="G93" i="46"/>
  <c r="G93" i="44"/>
  <c r="BI95" i="46"/>
  <c r="BI95" i="44"/>
  <c r="T97" i="46"/>
  <c r="T97" i="44"/>
  <c r="P100" i="46"/>
  <c r="P100" i="44"/>
  <c r="AH103" i="46"/>
  <c r="AH103" i="44"/>
  <c r="AF105" i="46"/>
  <c r="AF105" i="44"/>
  <c r="P107" i="46"/>
  <c r="P107" i="44"/>
  <c r="BL107" i="46"/>
  <c r="BL107" i="44"/>
  <c r="AR108" i="46"/>
  <c r="AR108" i="44"/>
  <c r="F109" i="46"/>
  <c r="F109" i="44"/>
  <c r="BF110" i="46"/>
  <c r="BF110" i="44"/>
  <c r="AT111" i="46"/>
  <c r="AT111" i="44"/>
  <c r="BJ111" i="46"/>
  <c r="BJ111" i="44"/>
  <c r="AL113" i="46"/>
  <c r="AL113" i="44"/>
  <c r="X114" i="46"/>
  <c r="X114" i="44"/>
  <c r="AV114" i="46"/>
  <c r="AV114" i="44"/>
  <c r="K115" i="46"/>
  <c r="K115" i="44"/>
  <c r="AI115" i="46"/>
  <c r="AI115" i="44"/>
  <c r="AD116" i="46"/>
  <c r="AD116" i="44"/>
  <c r="AX117" i="46"/>
  <c r="AX117" i="44"/>
  <c r="BN117" i="46"/>
  <c r="BN117" i="44"/>
  <c r="E118" i="46"/>
  <c r="E118" i="44"/>
  <c r="AC118" i="46"/>
  <c r="AC118" i="44"/>
  <c r="BI120" i="46"/>
  <c r="BI120" i="44"/>
  <c r="BM121" i="46"/>
  <c r="BM121" i="44"/>
  <c r="J122" i="46"/>
  <c r="J122" i="44"/>
  <c r="F123" i="46"/>
  <c r="F123" i="44"/>
  <c r="V123" i="46"/>
  <c r="V123" i="44"/>
  <c r="BB123" i="46"/>
  <c r="BB123" i="44"/>
  <c r="I124" i="46"/>
  <c r="I124" i="44"/>
  <c r="BB55" i="44"/>
  <c r="P67" i="44"/>
  <c r="H60" i="46"/>
  <c r="H60" i="44"/>
  <c r="AB63" i="46"/>
  <c r="AB63" i="44"/>
  <c r="AM64" i="46"/>
  <c r="AM64" i="44"/>
  <c r="BQ66" i="46"/>
  <c r="BQ66" i="44"/>
  <c r="BD71" i="46"/>
  <c r="BD71" i="44"/>
  <c r="BM76" i="46"/>
  <c r="BM76" i="44"/>
  <c r="T79" i="46"/>
  <c r="T79" i="44"/>
  <c r="N80" i="46"/>
  <c r="N80" i="44"/>
  <c r="A64" i="44"/>
  <c r="C62" i="46"/>
  <c r="C62" i="44" s="1"/>
  <c r="AB50" i="44"/>
  <c r="AU53" i="44"/>
  <c r="BB61" i="44"/>
  <c r="AJ63" i="44"/>
  <c r="M66" i="44"/>
  <c r="AC68" i="44"/>
  <c r="AQ69" i="44"/>
  <c r="AN71" i="44"/>
  <c r="G73" i="44"/>
  <c r="AA74" i="44"/>
  <c r="M77" i="44"/>
  <c r="X78" i="44"/>
  <c r="BG79" i="44"/>
  <c r="AX81" i="44"/>
  <c r="AG83" i="44"/>
  <c r="AO85" i="44"/>
  <c r="AJ86" i="44"/>
  <c r="F89" i="44"/>
  <c r="J94" i="44"/>
  <c r="D95" i="44"/>
  <c r="W105" i="44"/>
  <c r="AU107" i="44"/>
  <c r="BQ111" i="44"/>
  <c r="AJ118" i="44"/>
  <c r="AE132" i="46"/>
  <c r="AE132" i="44"/>
  <c r="BB134" i="46"/>
  <c r="BB134" i="44"/>
  <c r="E139" i="46"/>
  <c r="E139" i="44"/>
  <c r="V126" i="44"/>
  <c r="N129" i="44"/>
  <c r="Y155" i="44"/>
  <c r="AJ156" i="44"/>
  <c r="BD157" i="44"/>
  <c r="BM158" i="44"/>
  <c r="AW155" i="46"/>
  <c r="AW155" i="44"/>
  <c r="L156" i="46"/>
  <c r="L156" i="44"/>
  <c r="BP156" i="46"/>
  <c r="BP156" i="44"/>
  <c r="AF157" i="46"/>
  <c r="AF157" i="44"/>
  <c r="BA159" i="46"/>
  <c r="BA159" i="44"/>
  <c r="BC160" i="46"/>
  <c r="BC160" i="44"/>
  <c r="AQ161" i="46"/>
  <c r="AQ161" i="44"/>
  <c r="U162" i="46"/>
  <c r="U162" i="44"/>
  <c r="AS162" i="46"/>
  <c r="AS162" i="44"/>
  <c r="AH125" i="46"/>
  <c r="AH125" i="44"/>
  <c r="Z127" i="46"/>
  <c r="Z127" i="44"/>
  <c r="AP127" i="46"/>
  <c r="AP127" i="44"/>
  <c r="V128" i="46"/>
  <c r="V128" i="44"/>
  <c r="BB128" i="46"/>
  <c r="BB128" i="44"/>
  <c r="Z129" i="46"/>
  <c r="Z129" i="44"/>
  <c r="AY132" i="46"/>
  <c r="AY132" i="44"/>
  <c r="E135" i="46"/>
  <c r="E135" i="44"/>
  <c r="BQ135" i="46"/>
  <c r="BQ135" i="44"/>
  <c r="AX137" i="46"/>
  <c r="AX137" i="44"/>
  <c r="AL138" i="44"/>
  <c r="BB138" i="44"/>
  <c r="W165" i="44"/>
  <c r="BO166" i="44"/>
  <c r="AI167" i="44"/>
  <c r="J169" i="44"/>
  <c r="AP169" i="44"/>
  <c r="AR170" i="44"/>
  <c r="W173" i="44"/>
  <c r="AM58" i="44"/>
  <c r="A94" i="44"/>
  <c r="C76" i="46"/>
  <c r="C76" i="44" s="1"/>
  <c r="D57" i="44"/>
  <c r="AY61" i="44"/>
  <c r="AF67" i="44"/>
  <c r="D68" i="44"/>
  <c r="F73" i="44"/>
  <c r="H76" i="44"/>
  <c r="BA80" i="44"/>
  <c r="J87" i="44"/>
  <c r="S91" i="44"/>
  <c r="BH92" i="44"/>
  <c r="R94" i="44"/>
  <c r="BE94" i="44"/>
  <c r="W98" i="44"/>
  <c r="AA99" i="44"/>
  <c r="AY99" i="44"/>
  <c r="W100" i="44"/>
  <c r="BE101" i="44"/>
  <c r="AS102" i="44"/>
  <c r="BQ102" i="44"/>
  <c r="J104" i="44"/>
  <c r="O107" i="44"/>
  <c r="AC109" i="44"/>
  <c r="BD112" i="44"/>
  <c r="O114" i="44"/>
  <c r="BK114" i="44"/>
  <c r="R115" i="44"/>
  <c r="AH115" i="44"/>
  <c r="AX115" i="44"/>
  <c r="U116" i="44"/>
  <c r="BQ116" i="44"/>
  <c r="Y117" i="44"/>
  <c r="AT117" i="44"/>
  <c r="BM117" i="44"/>
  <c r="AO118" i="44"/>
  <c r="BG118" i="44"/>
  <c r="BL119" i="44"/>
  <c r="I120" i="44"/>
  <c r="E121" i="44"/>
  <c r="X121" i="44"/>
  <c r="AN121" i="44"/>
  <c r="F122" i="44"/>
  <c r="AV122" i="44"/>
  <c r="BJ122" i="44"/>
  <c r="M123" i="44"/>
  <c r="H124" i="44"/>
  <c r="W124" i="44"/>
  <c r="AM124" i="44"/>
  <c r="P125" i="44"/>
  <c r="AV125" i="44"/>
  <c r="U126" i="44"/>
  <c r="AJ126" i="44"/>
  <c r="AN127" i="44"/>
  <c r="BM127" i="44"/>
  <c r="J128" i="44"/>
  <c r="P129" i="44"/>
  <c r="AF129" i="44"/>
  <c r="AV129" i="44"/>
  <c r="BQ130" i="44"/>
  <c r="AO132" i="44"/>
  <c r="BF132" i="44"/>
  <c r="E133" i="44"/>
  <c r="AC133" i="44"/>
  <c r="AR133" i="44"/>
  <c r="AF134" i="44"/>
  <c r="BE134" i="44"/>
  <c r="D135" i="44"/>
  <c r="T135" i="44"/>
  <c r="AI135" i="44"/>
  <c r="BH135" i="44"/>
  <c r="G136" i="44"/>
  <c r="V136" i="44"/>
  <c r="E138" i="44"/>
  <c r="T138" i="44"/>
  <c r="D141" i="44"/>
  <c r="T141" i="44"/>
  <c r="AR141" i="44"/>
  <c r="BD144" i="44"/>
  <c r="C94" i="46"/>
  <c r="C94" i="44" s="1"/>
  <c r="AH72" i="44"/>
  <c r="AU78" i="44"/>
  <c r="AF96" i="44"/>
  <c r="AA97" i="44"/>
  <c r="AC102" i="44"/>
  <c r="I103" i="44"/>
  <c r="G105" i="44"/>
  <c r="BC105" i="44"/>
  <c r="BQ109" i="44"/>
  <c r="BG61" i="44"/>
  <c r="AL64" i="44"/>
  <c r="AQ77" i="44"/>
  <c r="I81" i="44"/>
  <c r="AH94" i="44"/>
  <c r="BL96" i="44"/>
  <c r="E102" i="44"/>
  <c r="AQ108" i="44"/>
  <c r="A76" i="44"/>
  <c r="C111" i="46"/>
  <c r="C111" i="44" s="1"/>
  <c r="AS9" i="44"/>
  <c r="W24" i="44"/>
  <c r="Q35" i="44"/>
  <c r="AJ68" i="44"/>
  <c r="AL75" i="44"/>
  <c r="AY79" i="44"/>
  <c r="AK80" i="44"/>
  <c r="BH84" i="44"/>
  <c r="BL85" i="44"/>
  <c r="Z87" i="44"/>
  <c r="BD90" i="44"/>
  <c r="L92" i="44"/>
  <c r="K99" i="44"/>
  <c r="G100" i="44"/>
  <c r="AL100" i="44"/>
  <c r="AW101" i="44"/>
  <c r="Q103" i="44"/>
  <c r="AO103" i="44"/>
  <c r="AM107" i="44"/>
  <c r="K108" i="44"/>
  <c r="I110" i="44"/>
  <c r="AO110" i="44"/>
  <c r="BM112" i="44"/>
  <c r="U113" i="44"/>
  <c r="AS113" i="44"/>
  <c r="BN113" i="44"/>
  <c r="Z115" i="44"/>
  <c r="AM115" i="44"/>
  <c r="M116" i="44"/>
  <c r="AS116" i="44"/>
  <c r="P117" i="44"/>
  <c r="BB117" i="44"/>
  <c r="AB118" i="44"/>
  <c r="AY118" i="44"/>
  <c r="BO118" i="44"/>
  <c r="BQ119" i="44"/>
  <c r="P121" i="44"/>
  <c r="AV121" i="44"/>
  <c r="E123" i="44"/>
  <c r="U123" i="44"/>
  <c r="AK123" i="44"/>
  <c r="P124" i="44"/>
  <c r="AE124" i="44"/>
  <c r="I125" i="44"/>
  <c r="Y125" i="44"/>
  <c r="AN125" i="44"/>
  <c r="L126" i="44"/>
  <c r="AC126" i="44"/>
  <c r="AR126" i="44"/>
  <c r="AG127" i="44"/>
  <c r="H129" i="44"/>
  <c r="AN129" i="44"/>
  <c r="AH132" i="44"/>
  <c r="AX132" i="44"/>
  <c r="BN132" i="44"/>
  <c r="M133" i="44"/>
  <c r="AJ133" i="44"/>
  <c r="AZ133" i="44"/>
  <c r="BM134" i="44"/>
  <c r="L135" i="44"/>
  <c r="AA135" i="44"/>
  <c r="N136" i="44"/>
  <c r="I137" i="44"/>
  <c r="BQ46" i="44"/>
  <c r="AH56" i="44"/>
  <c r="AQ59" i="44"/>
  <c r="AE62" i="44"/>
  <c r="K70" i="44"/>
  <c r="BP77" i="44"/>
  <c r="BC78" i="44"/>
  <c r="L82" i="44"/>
  <c r="AJ84" i="44"/>
  <c r="AN85" i="44"/>
  <c r="K86" i="44"/>
  <c r="BG91" i="44"/>
  <c r="AS92" i="44"/>
  <c r="AB95" i="44"/>
  <c r="AI97" i="44"/>
  <c r="E104" i="44"/>
  <c r="O105" i="44"/>
  <c r="AI106" i="44"/>
  <c r="E111" i="44"/>
  <c r="AC111" i="44"/>
  <c r="BI111" i="44"/>
  <c r="BC59" i="44"/>
  <c r="C73" i="46"/>
  <c r="C73" i="44" s="1"/>
  <c r="AE61" i="44"/>
  <c r="BF64" i="44"/>
  <c r="BO71" i="44"/>
  <c r="K78" i="44"/>
  <c r="I12" i="46"/>
  <c r="I12" i="44"/>
  <c r="R49" i="46"/>
  <c r="R49" i="44"/>
  <c r="K69" i="46"/>
  <c r="K69" i="44"/>
  <c r="F70" i="46"/>
  <c r="F70" i="44"/>
  <c r="J71" i="46"/>
  <c r="J71" i="44"/>
  <c r="M72" i="46"/>
  <c r="M72" i="44"/>
  <c r="BA74" i="46"/>
  <c r="BA74" i="44"/>
  <c r="AY76" i="46"/>
  <c r="AY76" i="44"/>
  <c r="AV82" i="46"/>
  <c r="AV82" i="44"/>
  <c r="AZ85" i="46"/>
  <c r="AZ85" i="44"/>
  <c r="M90" i="46"/>
  <c r="M90" i="44"/>
  <c r="AI98" i="46"/>
  <c r="AI98" i="44"/>
  <c r="BM102" i="46"/>
  <c r="BM102" i="44"/>
  <c r="BK106" i="46"/>
  <c r="BK106" i="44"/>
  <c r="U110" i="46"/>
  <c r="U110" i="44"/>
  <c r="K114" i="46"/>
  <c r="K114" i="44"/>
  <c r="AI114" i="46"/>
  <c r="AI114" i="44"/>
  <c r="BJ115" i="46"/>
  <c r="BJ115" i="44"/>
  <c r="AN118" i="46"/>
  <c r="AN118" i="44"/>
  <c r="BD118" i="46"/>
  <c r="BD118" i="44"/>
  <c r="AB119" i="46"/>
  <c r="AB119" i="44"/>
  <c r="AF120" i="46"/>
  <c r="AF120" i="44"/>
  <c r="AJ124" i="46"/>
  <c r="AJ124" i="44"/>
  <c r="M125" i="46"/>
  <c r="M125" i="44"/>
  <c r="AW128" i="46"/>
  <c r="AW128" i="44"/>
  <c r="AC129" i="46"/>
  <c r="AC129" i="44"/>
  <c r="AS129" i="46"/>
  <c r="AS129" i="44"/>
  <c r="A131" i="27"/>
  <c r="A133" i="44"/>
  <c r="AW133" i="46"/>
  <c r="AW133" i="44"/>
  <c r="U134" i="46"/>
  <c r="U134" i="44"/>
  <c r="AS134" i="46"/>
  <c r="AS134" i="44"/>
  <c r="AO141" i="46"/>
  <c r="AO141" i="44"/>
  <c r="M142" i="46"/>
  <c r="M142" i="44"/>
  <c r="BI142" i="46"/>
  <c r="BI142" i="44"/>
  <c r="Y143" i="46"/>
  <c r="Y143" i="44"/>
  <c r="I145" i="46"/>
  <c r="I145" i="44"/>
  <c r="AO145" i="46"/>
  <c r="AO145" i="44"/>
  <c r="BM145" i="46"/>
  <c r="BM145" i="44"/>
  <c r="L146" i="46"/>
  <c r="L146" i="44"/>
  <c r="AJ146" i="46"/>
  <c r="AJ146" i="44"/>
  <c r="X147" i="46"/>
  <c r="X147" i="44"/>
  <c r="AV147" i="46"/>
  <c r="AV147" i="44"/>
  <c r="Z152" i="46"/>
  <c r="Z152" i="44"/>
  <c r="BN64" i="44"/>
  <c r="AD72" i="44"/>
  <c r="AP87" i="46"/>
  <c r="AP87" i="44"/>
  <c r="BP100" i="46"/>
  <c r="BP100" i="44"/>
  <c r="H108" i="46"/>
  <c r="H108" i="44"/>
  <c r="Z116" i="46"/>
  <c r="Z116" i="44"/>
  <c r="BF116" i="46"/>
  <c r="BF116" i="44"/>
  <c r="A116" i="27"/>
  <c r="A118" i="44"/>
  <c r="A121" i="27"/>
  <c r="A123" i="44"/>
  <c r="K131" i="46"/>
  <c r="K131" i="44"/>
  <c r="A133" i="27"/>
  <c r="C135" i="46"/>
  <c r="C135" i="44" s="1"/>
  <c r="BB137" i="46"/>
  <c r="BB137" i="44"/>
  <c r="AV140" i="46"/>
  <c r="AV140" i="44"/>
  <c r="AX143" i="46"/>
  <c r="AX143" i="44"/>
  <c r="BN143" i="46"/>
  <c r="BN143" i="44"/>
  <c r="AL144" i="46"/>
  <c r="AL144" i="44"/>
  <c r="AA149" i="46"/>
  <c r="AA149" i="44"/>
  <c r="AS65" i="46"/>
  <c r="AS65" i="44"/>
  <c r="AZ69" i="44"/>
  <c r="AH109" i="46"/>
  <c r="AH109" i="44"/>
  <c r="F117" i="46"/>
  <c r="F117" i="44"/>
  <c r="Q118" i="46"/>
  <c r="Q118" i="44"/>
  <c r="BE120" i="46"/>
  <c r="BE120" i="44"/>
  <c r="A128" i="44"/>
  <c r="C40" i="46"/>
  <c r="C40" i="44" s="1"/>
  <c r="C89" i="46"/>
  <c r="C89" i="44" s="1"/>
  <c r="C128" i="46"/>
  <c r="C128" i="44" s="1"/>
  <c r="AV17" i="44"/>
  <c r="BC24" i="44"/>
  <c r="R35" i="44"/>
  <c r="N41" i="44"/>
  <c r="N46" i="44"/>
  <c r="AP49" i="44"/>
  <c r="BH52" i="44"/>
  <c r="G55" i="44"/>
  <c r="AJ59" i="44"/>
  <c r="BF93" i="44"/>
  <c r="AV95" i="44"/>
  <c r="E101" i="44"/>
  <c r="AK101" i="44"/>
  <c r="BE104" i="44"/>
  <c r="AM106" i="44"/>
  <c r="N110" i="44"/>
  <c r="AX116" i="44"/>
  <c r="AG120" i="44"/>
  <c r="AS121" i="44"/>
  <c r="L124" i="44"/>
  <c r="BJ125" i="44"/>
  <c r="AX126" i="44"/>
  <c r="AK127" i="44"/>
  <c r="AP128" i="44"/>
  <c r="BF128" i="44"/>
  <c r="BQ129" i="44"/>
  <c r="AX133" i="44"/>
  <c r="I135" i="44"/>
  <c r="AJ136" i="44"/>
  <c r="AS137" i="44"/>
  <c r="R138" i="44"/>
  <c r="AZ139" i="44"/>
  <c r="BC140" i="44"/>
  <c r="Z141" i="44"/>
  <c r="Z143" i="44"/>
  <c r="N144" i="44"/>
  <c r="AW145" i="44"/>
  <c r="AK146" i="44"/>
  <c r="S71" i="44"/>
  <c r="BB56" i="44"/>
  <c r="AQ78" i="44"/>
  <c r="Q80" i="44"/>
  <c r="BE80" i="44"/>
  <c r="I87" i="44"/>
  <c r="AG87" i="44"/>
  <c r="R55" i="44"/>
  <c r="Q32" i="46"/>
  <c r="Q32" i="44"/>
  <c r="AR52" i="46"/>
  <c r="AR52" i="44"/>
  <c r="AI54" i="46"/>
  <c r="AI54" i="44"/>
  <c r="BC55" i="46"/>
  <c r="BC55" i="44"/>
  <c r="AS66" i="46"/>
  <c r="AS66" i="44"/>
  <c r="AG67" i="46"/>
  <c r="AG67" i="44"/>
  <c r="AU73" i="46"/>
  <c r="AU73" i="44"/>
  <c r="AM75" i="46"/>
  <c r="AM75" i="44"/>
  <c r="BL66" i="44"/>
  <c r="D23" i="46"/>
  <c r="D23" i="44"/>
  <c r="BE37" i="46"/>
  <c r="BE37" i="44"/>
  <c r="Z42" i="46"/>
  <c r="Z42" i="44"/>
  <c r="O46" i="46"/>
  <c r="O46" i="44"/>
  <c r="AL79" i="44"/>
  <c r="F80" i="44"/>
  <c r="AT80" i="44"/>
  <c r="AP154" i="44"/>
  <c r="AL155" i="44"/>
  <c r="AM24" i="46"/>
  <c r="AM24" i="44"/>
  <c r="BG25" i="46"/>
  <c r="BG25" i="44"/>
  <c r="AP58" i="46"/>
  <c r="AP58" i="44"/>
  <c r="N70" i="46"/>
  <c r="N70" i="44"/>
  <c r="T16" i="44"/>
  <c r="AQ62" i="46"/>
  <c r="AQ62" i="44"/>
  <c r="AP64" i="46"/>
  <c r="AP64" i="44"/>
  <c r="AK65" i="46"/>
  <c r="AK65" i="44"/>
  <c r="AD74" i="46"/>
  <c r="AD74" i="44"/>
  <c r="AK88" i="46"/>
  <c r="AK88" i="44"/>
  <c r="AM99" i="46"/>
  <c r="AM99" i="44"/>
  <c r="AW109" i="46"/>
  <c r="AW109" i="44"/>
  <c r="AW111" i="46"/>
  <c r="AW111" i="44"/>
  <c r="AG113" i="46"/>
  <c r="AG113" i="44"/>
  <c r="AW113" i="46"/>
  <c r="AW113" i="44"/>
  <c r="Q116" i="46"/>
  <c r="Q116" i="44"/>
  <c r="AW116" i="46"/>
  <c r="AW116" i="44"/>
  <c r="H118" i="46"/>
  <c r="H118" i="44"/>
  <c r="BH121" i="46"/>
  <c r="BH121" i="44"/>
  <c r="T124" i="46"/>
  <c r="T124" i="44"/>
  <c r="BH124" i="46"/>
  <c r="BH124" i="44"/>
  <c r="E125" i="46"/>
  <c r="E125" i="44"/>
  <c r="BE126" i="46"/>
  <c r="BE126" i="44"/>
  <c r="AC127" i="46"/>
  <c r="AC127" i="44"/>
  <c r="I128" i="46"/>
  <c r="I128" i="44"/>
  <c r="AK129" i="46"/>
  <c r="AK129" i="44"/>
  <c r="AW130" i="46"/>
  <c r="AW130" i="44"/>
  <c r="V132" i="46"/>
  <c r="V132" i="44"/>
  <c r="AD132" i="46"/>
  <c r="AD132" i="44"/>
  <c r="AT132" i="46"/>
  <c r="AT132" i="44"/>
  <c r="M134" i="46"/>
  <c r="M134" i="44"/>
  <c r="P135" i="46"/>
  <c r="P135" i="44"/>
  <c r="AF135" i="46"/>
  <c r="AF135" i="44"/>
  <c r="E137" i="46"/>
  <c r="E137" i="44"/>
  <c r="AC137" i="46"/>
  <c r="AC137" i="44"/>
  <c r="D139" i="46"/>
  <c r="D139" i="44"/>
  <c r="AJ139" i="46"/>
  <c r="AJ139" i="44"/>
  <c r="AM140" i="46"/>
  <c r="AM140" i="44"/>
  <c r="Q141" i="46"/>
  <c r="Q141" i="44"/>
  <c r="BM141" i="46"/>
  <c r="BM141" i="44"/>
  <c r="U142" i="46"/>
  <c r="U142" i="44"/>
  <c r="AS142" i="46"/>
  <c r="AS142" i="44"/>
  <c r="Q143" i="46"/>
  <c r="Q143" i="44"/>
  <c r="AO143" i="46"/>
  <c r="AO143" i="44"/>
  <c r="BM143" i="46"/>
  <c r="BM143" i="44"/>
  <c r="U144" i="46"/>
  <c r="U144" i="44"/>
  <c r="AK144" i="46"/>
  <c r="AK144" i="44"/>
  <c r="BI144" i="46"/>
  <c r="BI144" i="44"/>
  <c r="Q145" i="46"/>
  <c r="Q145" i="44"/>
  <c r="Y145" i="46"/>
  <c r="Y145" i="44"/>
  <c r="AG145" i="46"/>
  <c r="AG145" i="44"/>
  <c r="BE145" i="46"/>
  <c r="BE145" i="44"/>
  <c r="AR146" i="46"/>
  <c r="AR146" i="44"/>
  <c r="AZ146" i="46"/>
  <c r="AZ146" i="44"/>
  <c r="P147" i="46"/>
  <c r="P147" i="44"/>
  <c r="AN147" i="46"/>
  <c r="AN147" i="44"/>
  <c r="BL147" i="46"/>
  <c r="BL147" i="44"/>
  <c r="V148" i="46"/>
  <c r="V148" i="44"/>
  <c r="BB148" i="46"/>
  <c r="BB148" i="44"/>
  <c r="J149" i="46"/>
  <c r="J149" i="44"/>
  <c r="AH149" i="46"/>
  <c r="AH149" i="44"/>
  <c r="BN149" i="46"/>
  <c r="BN149" i="44"/>
  <c r="AK150" i="46"/>
  <c r="AK150" i="44"/>
  <c r="BA150" i="46"/>
  <c r="BA150" i="44"/>
  <c r="I151" i="46"/>
  <c r="I151" i="44"/>
  <c r="AG151" i="46"/>
  <c r="AG151" i="44"/>
  <c r="BE151" i="46"/>
  <c r="BE151" i="44"/>
  <c r="N153" i="46"/>
  <c r="N153" i="44"/>
  <c r="AL153" i="46"/>
  <c r="AL153" i="44"/>
  <c r="BJ153" i="46"/>
  <c r="BJ153" i="44"/>
  <c r="I154" i="46"/>
  <c r="I154" i="44"/>
  <c r="Y154" i="46"/>
  <c r="Y154" i="44"/>
  <c r="BE154" i="46"/>
  <c r="BE154" i="44"/>
  <c r="U155" i="46"/>
  <c r="U155" i="44"/>
  <c r="AS155" i="46"/>
  <c r="AS155" i="44"/>
  <c r="X156" i="46"/>
  <c r="X156" i="44"/>
  <c r="AN156" i="46"/>
  <c r="AN156" i="44"/>
  <c r="T157" i="46"/>
  <c r="T157" i="44"/>
  <c r="AZ157" i="46"/>
  <c r="AZ157" i="44"/>
  <c r="BH157" i="46"/>
  <c r="BH157" i="44"/>
  <c r="E158" i="46"/>
  <c r="E158" i="44"/>
  <c r="AK158" i="46"/>
  <c r="AK158" i="44"/>
  <c r="BQ158" i="46"/>
  <c r="BQ158" i="44"/>
  <c r="Y159" i="46"/>
  <c r="Y159" i="44"/>
  <c r="AY160" i="46"/>
  <c r="AY160" i="44"/>
  <c r="W161" i="46"/>
  <c r="W161" i="44"/>
  <c r="AM161" i="46"/>
  <c r="AM161" i="44"/>
  <c r="BC161" i="46"/>
  <c r="BC161" i="44"/>
  <c r="Y162" i="46"/>
  <c r="Y162" i="44"/>
  <c r="AO162" i="46"/>
  <c r="AO162" i="44"/>
  <c r="AW162" i="46"/>
  <c r="AW162" i="44"/>
  <c r="BL17" i="44"/>
  <c r="O99" i="46"/>
  <c r="O99" i="44"/>
  <c r="S105" i="46"/>
  <c r="S105" i="44"/>
  <c r="AQ114" i="46"/>
  <c r="AQ114" i="44"/>
  <c r="AN120" i="46"/>
  <c r="AN120" i="44"/>
  <c r="BP121" i="46"/>
  <c r="BP121" i="44"/>
  <c r="AK122" i="46"/>
  <c r="AK122" i="44"/>
  <c r="AR124" i="46"/>
  <c r="AR124" i="44"/>
  <c r="AS125" i="46"/>
  <c r="AS125" i="44"/>
  <c r="M127" i="46"/>
  <c r="M127" i="44"/>
  <c r="BA127" i="46"/>
  <c r="BA127" i="44"/>
  <c r="Y128" i="46"/>
  <c r="Y128" i="44"/>
  <c r="M129" i="46"/>
  <c r="M129" i="44"/>
  <c r="BI134" i="46"/>
  <c r="BI134" i="44"/>
  <c r="AY136" i="46"/>
  <c r="AY136" i="44"/>
  <c r="AK137" i="46"/>
  <c r="AK137" i="44"/>
  <c r="AW138" i="46"/>
  <c r="AW138" i="44"/>
  <c r="G140" i="46"/>
  <c r="G140" i="44"/>
  <c r="C51" i="46"/>
  <c r="C51" i="44" s="1"/>
  <c r="C116" i="46"/>
  <c r="C116" i="44" s="1"/>
  <c r="BG7" i="44"/>
  <c r="H10" i="44"/>
  <c r="N13" i="44"/>
  <c r="BN14" i="44"/>
  <c r="AB16" i="44"/>
  <c r="D18" i="44"/>
  <c r="BL19" i="44"/>
  <c r="AM21" i="44"/>
  <c r="U23" i="44"/>
  <c r="BK24" i="44"/>
  <c r="W29" i="44"/>
  <c r="AP60" i="44"/>
  <c r="N61" i="44"/>
  <c r="Z64" i="44"/>
  <c r="AJ69" i="44"/>
  <c r="F74" i="44"/>
  <c r="BG78" i="44"/>
  <c r="BK86" i="44"/>
  <c r="Y87" i="44"/>
  <c r="AA98" i="44"/>
  <c r="AU99" i="44"/>
  <c r="E103" i="44"/>
  <c r="AC103" i="44"/>
  <c r="I104" i="44"/>
  <c r="AO104" i="44"/>
  <c r="W106" i="44"/>
  <c r="K107" i="44"/>
  <c r="I109" i="44"/>
  <c r="E110" i="44"/>
  <c r="AG111" i="44"/>
  <c r="AO113" i="44"/>
  <c r="AT115" i="44"/>
  <c r="H120" i="44"/>
  <c r="L121" i="44"/>
  <c r="AS122" i="44"/>
  <c r="BM123" i="44"/>
  <c r="BP124" i="44"/>
  <c r="AC125" i="44"/>
  <c r="AG128" i="44"/>
  <c r="BE128" i="44"/>
  <c r="E129" i="44"/>
  <c r="BI129" i="44"/>
  <c r="Q130" i="44"/>
  <c r="AO133" i="44"/>
  <c r="BM133" i="44"/>
  <c r="BI137" i="44"/>
  <c r="Q138" i="44"/>
  <c r="AO138" i="44"/>
  <c r="AR139" i="44"/>
  <c r="AW141" i="44"/>
  <c r="BE143" i="44"/>
  <c r="BA144" i="44"/>
  <c r="AP152" i="44"/>
  <c r="AG154" i="44"/>
  <c r="AK155" i="44"/>
  <c r="BA9" i="44"/>
  <c r="AN19" i="44"/>
  <c r="AZ67" i="46"/>
  <c r="AZ67" i="44"/>
  <c r="AB69" i="46"/>
  <c r="AB69" i="44"/>
  <c r="BN75" i="46"/>
  <c r="BN75" i="44"/>
  <c r="AV77" i="46"/>
  <c r="AV77" i="44"/>
  <c r="AI78" i="46"/>
  <c r="AI78" i="44"/>
  <c r="BM80" i="46"/>
  <c r="BM80" i="44"/>
  <c r="BL84" i="46"/>
  <c r="BL84" i="44"/>
  <c r="Y111" i="46"/>
  <c r="Y111" i="44"/>
  <c r="S114" i="46"/>
  <c r="S114" i="44"/>
  <c r="E117" i="46"/>
  <c r="E117" i="44"/>
  <c r="L119" i="46"/>
  <c r="L119" i="44"/>
  <c r="AZ121" i="46"/>
  <c r="AZ121" i="44"/>
  <c r="E122" i="46"/>
  <c r="E122" i="44"/>
  <c r="BQ125" i="46"/>
  <c r="BQ125" i="44"/>
  <c r="Q126" i="46"/>
  <c r="Q126" i="44"/>
  <c r="BJ132" i="46"/>
  <c r="BJ132" i="44"/>
  <c r="AK134" i="46"/>
  <c r="AK134" i="44"/>
  <c r="BQ142" i="46"/>
  <c r="BQ142" i="44"/>
  <c r="A7" i="44"/>
  <c r="A116" i="44"/>
  <c r="C57" i="46"/>
  <c r="C57" i="44" s="1"/>
  <c r="H8" i="44"/>
  <c r="AV10" i="44"/>
  <c r="V13" i="44"/>
  <c r="G15" i="44"/>
  <c r="AZ16" i="44"/>
  <c r="T18" i="44"/>
  <c r="K20" i="44"/>
  <c r="BK21" i="44"/>
  <c r="AK23" i="44"/>
  <c r="S25" i="44"/>
  <c r="F36" i="44"/>
  <c r="BK50" i="44"/>
  <c r="R58" i="44"/>
  <c r="J60" i="44"/>
  <c r="AX60" i="44"/>
  <c r="S62" i="44"/>
  <c r="R73" i="44"/>
  <c r="BJ74" i="44"/>
  <c r="BH76" i="44"/>
  <c r="E81" i="44"/>
  <c r="D83" i="44"/>
  <c r="M88" i="44"/>
  <c r="BE92" i="44"/>
  <c r="AJ96" i="44"/>
  <c r="BK97" i="44"/>
  <c r="AY100" i="44"/>
  <c r="BC106" i="44"/>
  <c r="AC110" i="44"/>
  <c r="I111" i="44"/>
  <c r="U112" i="44"/>
  <c r="AS112" i="44"/>
  <c r="BM113" i="44"/>
  <c r="M117" i="44"/>
  <c r="AC117" i="44"/>
  <c r="P118" i="44"/>
  <c r="AF118" i="44"/>
  <c r="BL118" i="44"/>
  <c r="T119" i="44"/>
  <c r="BL120" i="44"/>
  <c r="AB121" i="44"/>
  <c r="BI122" i="44"/>
  <c r="I123" i="44"/>
  <c r="AB124" i="44"/>
  <c r="E127" i="44"/>
  <c r="Q128" i="44"/>
  <c r="U129" i="44"/>
  <c r="AO130" i="44"/>
  <c r="J131" i="44"/>
  <c r="N132" i="44"/>
  <c r="H135" i="44"/>
  <c r="AV135" i="44"/>
  <c r="S136" i="44"/>
  <c r="BG136" i="44"/>
  <c r="BE138" i="44"/>
  <c r="T139" i="44"/>
  <c r="AU140" i="44"/>
  <c r="AG143" i="44"/>
  <c r="AC144" i="44"/>
  <c r="AT148" i="44"/>
  <c r="AP149" i="44"/>
  <c r="AW151" i="44"/>
  <c r="AH152" i="44"/>
  <c r="V153" i="44"/>
  <c r="AT153" i="44"/>
  <c r="AC155" i="44"/>
  <c r="AW12" i="44"/>
  <c r="W21" i="44"/>
  <c r="A14" i="44"/>
  <c r="AN8" i="44"/>
  <c r="E11" i="44"/>
  <c r="AD13" i="44"/>
  <c r="O15" i="44"/>
  <c r="BP16" i="44"/>
  <c r="AB18" i="44"/>
  <c r="S20" i="44"/>
  <c r="Q22" i="44"/>
  <c r="AS23" i="44"/>
  <c r="AA25" i="44"/>
  <c r="AY7" i="44"/>
  <c r="C14" i="46"/>
  <c r="C14" i="44" s="1"/>
  <c r="M11" i="44"/>
  <c r="AM15" i="44"/>
  <c r="AJ18" i="44"/>
  <c r="BQ23" i="44"/>
  <c r="BF14" i="44"/>
  <c r="E9" i="44"/>
  <c r="BB13" i="44"/>
  <c r="H17" i="44"/>
  <c r="Y22" i="44"/>
  <c r="AI25" i="44"/>
  <c r="M9" i="44"/>
  <c r="AS11" i="44"/>
  <c r="BJ13" i="44"/>
  <c r="AU15" i="44"/>
  <c r="X17" i="44"/>
  <c r="AR18" i="44"/>
  <c r="AA20" i="44"/>
  <c r="AO22" i="44"/>
  <c r="G24" i="44"/>
  <c r="AY25" i="44"/>
  <c r="Q34" i="44"/>
  <c r="Z49" i="44"/>
  <c r="AK9" i="44"/>
  <c r="BA11" i="44"/>
  <c r="AP14" i="44"/>
  <c r="BK15" i="44"/>
  <c r="AF17" i="44"/>
  <c r="H19" i="44"/>
  <c r="AI20" i="44"/>
  <c r="AJ33" i="46"/>
  <c r="AJ33" i="44"/>
  <c r="AW37" i="46"/>
  <c r="AW37" i="44"/>
  <c r="O41" i="46"/>
  <c r="O41" i="44"/>
  <c r="K45" i="46"/>
  <c r="K45" i="44"/>
  <c r="BG47" i="46"/>
  <c r="BG47" i="44"/>
  <c r="AR54" i="46"/>
  <c r="AR54" i="44"/>
  <c r="AS57" i="46"/>
  <c r="AS57" i="44"/>
  <c r="AB163" i="46"/>
  <c r="AB163" i="44"/>
  <c r="K165" i="46"/>
  <c r="K165" i="44"/>
  <c r="AY165" i="46"/>
  <c r="AY165" i="44"/>
  <c r="O166" i="46"/>
  <c r="O166" i="44"/>
  <c r="O167" i="46"/>
  <c r="O167" i="44"/>
  <c r="AU167" i="46"/>
  <c r="AU167" i="44"/>
  <c r="AP168" i="46"/>
  <c r="AP168" i="44"/>
  <c r="F169" i="46"/>
  <c r="F169" i="44"/>
  <c r="AV170" i="46"/>
  <c r="AV170" i="44"/>
  <c r="L171" i="46"/>
  <c r="L171" i="44"/>
  <c r="BK172" i="46"/>
  <c r="BK172" i="44"/>
  <c r="K173" i="46"/>
  <c r="K173" i="44"/>
  <c r="X175" i="46"/>
  <c r="X175" i="44"/>
  <c r="BH176" i="46"/>
  <c r="BH176" i="44"/>
  <c r="AO180" i="46"/>
  <c r="AO180" i="44"/>
  <c r="AZ181" i="46"/>
  <c r="AZ181" i="44"/>
  <c r="O182" i="46"/>
  <c r="O182" i="44"/>
  <c r="R71" i="44"/>
  <c r="BH163" i="44"/>
  <c r="W164" i="44"/>
  <c r="BK164" i="44"/>
  <c r="G166" i="44"/>
  <c r="BK166" i="44"/>
  <c r="G167" i="44"/>
  <c r="Z168" i="44"/>
  <c r="N169" i="44"/>
  <c r="BD170" i="44"/>
  <c r="L174" i="44"/>
  <c r="K183" i="44"/>
  <c r="AI187" i="44"/>
  <c r="G188" i="44"/>
  <c r="AU188" i="44"/>
  <c r="BK188" i="44"/>
  <c r="AH189" i="44"/>
  <c r="N190" i="44"/>
  <c r="P191" i="44"/>
  <c r="AN191" i="44"/>
  <c r="AG14" i="46"/>
  <c r="AG14" i="44"/>
  <c r="E13" i="44"/>
  <c r="AL26" i="44"/>
  <c r="AQ33" i="44"/>
  <c r="BB26" i="44"/>
  <c r="BN30" i="44"/>
  <c r="AR33" i="44"/>
  <c r="AK36" i="44"/>
  <c r="L40" i="44"/>
  <c r="AH42" i="44"/>
  <c r="S45" i="44"/>
  <c r="AX47" i="44"/>
  <c r="AF49" i="44"/>
  <c r="AM8" i="46"/>
  <c r="AM8" i="44"/>
  <c r="AD29" i="44"/>
  <c r="BI26" i="44"/>
  <c r="F31" i="44"/>
  <c r="AN37" i="44"/>
  <c r="T40" i="44"/>
  <c r="AC43" i="44"/>
  <c r="BF47" i="44"/>
  <c r="AN49" i="44"/>
  <c r="S28" i="44"/>
  <c r="N31" i="44"/>
  <c r="AA40" i="44"/>
  <c r="E46" i="46"/>
  <c r="E46" i="44"/>
  <c r="BI48" i="46"/>
  <c r="BI48" i="44"/>
  <c r="BM27" i="46"/>
  <c r="BM27" i="44"/>
  <c r="BG28" i="46"/>
  <c r="BG28" i="44"/>
  <c r="A28" i="27"/>
  <c r="A30" i="44"/>
  <c r="C30" i="46"/>
  <c r="C30" i="44" s="1"/>
  <c r="BM32" i="46"/>
  <c r="BM32" i="44"/>
  <c r="AI33" i="46"/>
  <c r="AI33" i="44"/>
  <c r="AE34" i="46"/>
  <c r="AE34" i="44"/>
  <c r="BM35" i="46"/>
  <c r="BM35" i="44"/>
  <c r="E36" i="46"/>
  <c r="E36" i="44"/>
  <c r="AS36" i="46"/>
  <c r="AS36" i="44"/>
  <c r="AB38" i="46"/>
  <c r="AB38" i="44"/>
  <c r="AM39" i="46"/>
  <c r="AM39" i="44"/>
  <c r="BK39" i="46"/>
  <c r="BK39" i="44"/>
  <c r="BO40" i="46"/>
  <c r="BO40" i="44"/>
  <c r="F41" i="46"/>
  <c r="F41" i="44"/>
  <c r="AT41" i="46"/>
  <c r="AT41" i="44"/>
  <c r="BJ41" i="46"/>
  <c r="BJ41" i="44"/>
  <c r="A40" i="27"/>
  <c r="A42" i="44"/>
  <c r="Q42" i="46"/>
  <c r="Q42" i="44"/>
  <c r="AW42" i="46"/>
  <c r="AW42" i="44"/>
  <c r="BE42" i="46"/>
  <c r="BE42" i="44"/>
  <c r="BM42" i="46"/>
  <c r="BM42" i="44"/>
  <c r="I44" i="46"/>
  <c r="I44" i="44"/>
  <c r="AO44" i="46"/>
  <c r="AO44" i="44"/>
  <c r="BE44" i="46"/>
  <c r="BE44" i="44"/>
  <c r="AX45" i="46"/>
  <c r="AX45" i="44"/>
  <c r="BF45" i="46"/>
  <c r="BF45" i="44"/>
  <c r="AD46" i="46"/>
  <c r="AD46" i="44"/>
  <c r="BB46" i="46"/>
  <c r="BB46" i="44"/>
  <c r="A45" i="27"/>
  <c r="C47" i="46"/>
  <c r="C47" i="44" s="1"/>
  <c r="R47" i="46"/>
  <c r="R47" i="44"/>
  <c r="Z47" i="46"/>
  <c r="Z47" i="44"/>
  <c r="BN47" i="46"/>
  <c r="BN47" i="44"/>
  <c r="AD48" i="46"/>
  <c r="AD48" i="44"/>
  <c r="BJ48" i="46"/>
  <c r="BJ48" i="44"/>
  <c r="H49" i="46"/>
  <c r="H49" i="44"/>
  <c r="BD49" i="46"/>
  <c r="BD49" i="44"/>
  <c r="BL49" i="46"/>
  <c r="BL49" i="44"/>
  <c r="L50" i="46"/>
  <c r="L50" i="44"/>
  <c r="AR50" i="46"/>
  <c r="AR50" i="44"/>
  <c r="AZ50" i="46"/>
  <c r="AZ50" i="44"/>
  <c r="BP50" i="46"/>
  <c r="BP50" i="44"/>
  <c r="L52" i="46"/>
  <c r="L52" i="44"/>
  <c r="T52" i="46"/>
  <c r="T52" i="44"/>
  <c r="AB52" i="46"/>
  <c r="AB52" i="44"/>
  <c r="O53" i="46"/>
  <c r="O53" i="44"/>
  <c r="W53" i="46"/>
  <c r="W53" i="44"/>
  <c r="BC53" i="46"/>
  <c r="BC53" i="44"/>
  <c r="BK53" i="46"/>
  <c r="BK53" i="44"/>
  <c r="S54" i="46"/>
  <c r="S54" i="44"/>
  <c r="AA54" i="46"/>
  <c r="AA54" i="44"/>
  <c r="AY54" i="46"/>
  <c r="AY54" i="44"/>
  <c r="BG54" i="46"/>
  <c r="BG54" i="44"/>
  <c r="BO54" i="46"/>
  <c r="BO54" i="44"/>
  <c r="O55" i="46"/>
  <c r="O55" i="44"/>
  <c r="AE55" i="46"/>
  <c r="AE55" i="44"/>
  <c r="AM55" i="46"/>
  <c r="AM55" i="44"/>
  <c r="BK55" i="46"/>
  <c r="BK55" i="44"/>
  <c r="AI56" i="46"/>
  <c r="AI56" i="44"/>
  <c r="AQ56" i="46"/>
  <c r="AQ56" i="44"/>
  <c r="BG56" i="46"/>
  <c r="BG56" i="44"/>
  <c r="BO56" i="46"/>
  <c r="BO56" i="44"/>
  <c r="T57" i="46"/>
  <c r="T57" i="44"/>
  <c r="AB57" i="46"/>
  <c r="AB57" i="44"/>
  <c r="AR57" i="46"/>
  <c r="AR57" i="44"/>
  <c r="P58" i="46"/>
  <c r="P58" i="44"/>
  <c r="X58" i="46"/>
  <c r="X58" i="44"/>
  <c r="AN58" i="46"/>
  <c r="AN58" i="44"/>
  <c r="AV58" i="46"/>
  <c r="AV58" i="44"/>
  <c r="L59" i="46"/>
  <c r="L59" i="44"/>
  <c r="T59" i="46"/>
  <c r="T59" i="44"/>
  <c r="AB59" i="46"/>
  <c r="AB59" i="44"/>
  <c r="AR59" i="46"/>
  <c r="AR59" i="44"/>
  <c r="AZ59" i="46"/>
  <c r="AZ59" i="44"/>
  <c r="BH59" i="46"/>
  <c r="BH59" i="44"/>
  <c r="X60" i="46"/>
  <c r="X60" i="44"/>
  <c r="AV60" i="46"/>
  <c r="AV60" i="44"/>
  <c r="D61" i="46"/>
  <c r="D61" i="44"/>
  <c r="L61" i="46"/>
  <c r="L61" i="44"/>
  <c r="AB61" i="46"/>
  <c r="AB61" i="44"/>
  <c r="AJ61" i="46"/>
  <c r="AJ61" i="44"/>
  <c r="BH61" i="46"/>
  <c r="BH61" i="44"/>
  <c r="H62" i="46"/>
  <c r="H62" i="44"/>
  <c r="P62" i="46"/>
  <c r="P62" i="44"/>
  <c r="X62" i="46"/>
  <c r="X62" i="44"/>
  <c r="AF62" i="46"/>
  <c r="AF62" i="44"/>
  <c r="D63" i="46"/>
  <c r="D63" i="44"/>
  <c r="L63" i="46"/>
  <c r="L63" i="44"/>
  <c r="T63" i="46"/>
  <c r="T63" i="44"/>
  <c r="AE10" i="46"/>
  <c r="AE10" i="44"/>
  <c r="AX20" i="46"/>
  <c r="AX20" i="44"/>
  <c r="A20" i="27"/>
  <c r="A22" i="44"/>
  <c r="AR23" i="46"/>
  <c r="AR23" i="44"/>
  <c r="BH23" i="46"/>
  <c r="BH23" i="44"/>
  <c r="BJ24" i="46"/>
  <c r="BJ24" i="44"/>
  <c r="BF25" i="46"/>
  <c r="BF25" i="44"/>
  <c r="N26" i="46"/>
  <c r="N26" i="44"/>
  <c r="BJ26" i="46"/>
  <c r="BJ26" i="44"/>
  <c r="A25" i="27"/>
  <c r="A27" i="44"/>
  <c r="C27" i="46"/>
  <c r="C27" i="44" s="1"/>
  <c r="Z27" i="46"/>
  <c r="Z27" i="44"/>
  <c r="AP27" i="46"/>
  <c r="AP27" i="44"/>
  <c r="AX27" i="46"/>
  <c r="AX27" i="44"/>
  <c r="AJ28" i="46"/>
  <c r="AJ28" i="44"/>
  <c r="AR28" i="46"/>
  <c r="AR28" i="44"/>
  <c r="BP28" i="46"/>
  <c r="BP28" i="44"/>
  <c r="G29" i="46"/>
  <c r="G29" i="44"/>
  <c r="AM29" i="46"/>
  <c r="AM29" i="44"/>
  <c r="BK29" i="46"/>
  <c r="BK29" i="44"/>
  <c r="R30" i="46"/>
  <c r="R30" i="44"/>
  <c r="AH30" i="46"/>
  <c r="AH30" i="44"/>
  <c r="AP30" i="46"/>
  <c r="AP30" i="44"/>
  <c r="V31" i="46"/>
  <c r="V31" i="44"/>
  <c r="AD31" i="46"/>
  <c r="AD31" i="44"/>
  <c r="AT31" i="46"/>
  <c r="AT31" i="44"/>
  <c r="BJ31" i="46"/>
  <c r="BJ31" i="44"/>
  <c r="A30" i="27"/>
  <c r="C32" i="46"/>
  <c r="C32" i="44" s="1"/>
  <c r="J32" i="46"/>
  <c r="J32" i="44"/>
  <c r="AX32" i="46"/>
  <c r="AX32" i="44"/>
  <c r="BF32" i="46"/>
  <c r="BF32" i="44"/>
  <c r="D33" i="46"/>
  <c r="D33" i="44"/>
  <c r="AZ33" i="46"/>
  <c r="AZ33" i="44"/>
  <c r="Z35" i="46"/>
  <c r="Z35" i="44"/>
  <c r="BF35" i="46"/>
  <c r="BF35" i="44"/>
  <c r="AL36" i="46"/>
  <c r="AL36" i="44"/>
  <c r="BB36" i="46"/>
  <c r="BB36" i="44"/>
  <c r="A35" i="27"/>
  <c r="C37" i="46"/>
  <c r="C37" i="44" s="1"/>
  <c r="I37" i="46"/>
  <c r="I37" i="44"/>
  <c r="Y37" i="46"/>
  <c r="Y37" i="44"/>
  <c r="E38" i="46"/>
  <c r="E38" i="44"/>
  <c r="M38" i="46"/>
  <c r="M38" i="44"/>
  <c r="U38" i="46"/>
  <c r="U38" i="44"/>
  <c r="AK38" i="46"/>
  <c r="AK38" i="44"/>
  <c r="AV39" i="46"/>
  <c r="AV39" i="44"/>
  <c r="BL39" i="46"/>
  <c r="BL39" i="44"/>
  <c r="AZ40" i="46"/>
  <c r="AZ40" i="44"/>
  <c r="BH40" i="46"/>
  <c r="BH40" i="44"/>
  <c r="BP40" i="46"/>
  <c r="BP40" i="44"/>
  <c r="AM41" i="46"/>
  <c r="AM41" i="44"/>
  <c r="AU41" i="46"/>
  <c r="AU41" i="44"/>
  <c r="BN42" i="46"/>
  <c r="BN42" i="44"/>
  <c r="F43" i="46"/>
  <c r="F43" i="44"/>
  <c r="AL43" i="46"/>
  <c r="AL43" i="44"/>
  <c r="BB43" i="46"/>
  <c r="BB43" i="44"/>
  <c r="BJ43" i="46"/>
  <c r="BJ43" i="44"/>
  <c r="A42" i="27"/>
  <c r="C44" i="46"/>
  <c r="C44" i="44" s="1"/>
  <c r="R44" i="46"/>
  <c r="R44" i="44"/>
  <c r="AP44" i="46"/>
  <c r="AP44" i="44"/>
  <c r="AX44" i="46"/>
  <c r="AX44" i="44"/>
  <c r="BF44" i="46"/>
  <c r="BF44" i="44"/>
  <c r="AQ45" i="46"/>
  <c r="AQ45" i="44"/>
  <c r="W46" i="46"/>
  <c r="W46" i="44"/>
  <c r="AE46" i="46"/>
  <c r="AE46" i="44"/>
  <c r="AU46" i="46"/>
  <c r="AU46" i="44"/>
  <c r="AA47" i="46"/>
  <c r="AA47" i="44"/>
  <c r="AI47" i="46"/>
  <c r="AI47" i="44"/>
  <c r="AQ47" i="46"/>
  <c r="AQ47" i="44"/>
  <c r="BO47" i="46"/>
  <c r="BO47" i="44"/>
  <c r="G48" i="46"/>
  <c r="G48" i="44"/>
  <c r="O48" i="46"/>
  <c r="O48" i="44"/>
  <c r="BK48" i="46"/>
  <c r="BK48" i="44"/>
  <c r="M50" i="46"/>
  <c r="M50" i="44"/>
  <c r="BA50" i="46"/>
  <c r="BA50" i="44"/>
  <c r="G58" i="44"/>
  <c r="AJ70" i="44"/>
  <c r="G64" i="44"/>
  <c r="AR56" i="44"/>
  <c r="E68" i="44"/>
  <c r="AV8" i="44"/>
  <c r="Y12" i="44"/>
  <c r="AZ54" i="44"/>
  <c r="I58" i="44"/>
  <c r="M59" i="44"/>
  <c r="BI61" i="44"/>
  <c r="K63" i="44"/>
  <c r="O64" i="44"/>
  <c r="AA65" i="44"/>
  <c r="U66" i="44"/>
  <c r="X67" i="44"/>
  <c r="M68" i="44"/>
  <c r="AW76" i="44"/>
  <c r="D79" i="44"/>
  <c r="AC84" i="44"/>
  <c r="H53" i="44"/>
  <c r="BL55" i="44"/>
  <c r="Z65" i="44"/>
  <c r="BA66" i="44"/>
  <c r="P10" i="44"/>
  <c r="U52" i="44"/>
  <c r="L54" i="44"/>
  <c r="AS59" i="44"/>
  <c r="AO62" i="44"/>
  <c r="AY63" i="44"/>
  <c r="BD64" i="44"/>
  <c r="AY65" i="44"/>
  <c r="BB66" i="44"/>
  <c r="AW67" i="44"/>
  <c r="AT68" i="44"/>
  <c r="BE69" i="44"/>
  <c r="AQ70" i="44"/>
  <c r="BK71" i="44"/>
  <c r="AQ74" i="44"/>
  <c r="BD75" i="44"/>
  <c r="I83" i="44"/>
  <c r="BE83" i="44"/>
  <c r="A93" i="44"/>
  <c r="C90" i="46"/>
  <c r="C90" i="44" s="1"/>
  <c r="C103" i="46"/>
  <c r="C103" i="44" s="1"/>
  <c r="S7" i="44"/>
  <c r="BL8" i="44"/>
  <c r="AG12" i="44"/>
  <c r="R14" i="44"/>
  <c r="AE15" i="44"/>
  <c r="BH16" i="44"/>
  <c r="L18" i="44"/>
  <c r="AV19" i="44"/>
  <c r="AY20" i="44"/>
  <c r="AW22" i="44"/>
  <c r="BA23" i="44"/>
  <c r="BO25" i="44"/>
  <c r="AO34" i="44"/>
  <c r="P53" i="44"/>
  <c r="J56" i="44"/>
  <c r="AK57" i="44"/>
  <c r="Y60" i="44"/>
  <c r="AW60" i="44"/>
  <c r="AQ61" i="44"/>
  <c r="AZ63" i="44"/>
  <c r="AH65" i="44"/>
  <c r="BG65" i="44"/>
  <c r="V66" i="44"/>
  <c r="BH66" i="44"/>
  <c r="Y67" i="44"/>
  <c r="N68" i="44"/>
  <c r="BA68" i="44"/>
  <c r="BM69" i="44"/>
  <c r="AR70" i="44"/>
  <c r="P71" i="44"/>
  <c r="W73" i="44"/>
  <c r="K74" i="44"/>
  <c r="X75" i="44"/>
  <c r="BK75" i="44"/>
  <c r="T77" i="44"/>
  <c r="BH77" i="44"/>
  <c r="K79" i="44"/>
  <c r="AZ79" i="44"/>
  <c r="Y81" i="44"/>
  <c r="BN81" i="44"/>
  <c r="P83" i="44"/>
  <c r="BM83" i="44"/>
  <c r="BI84" i="44"/>
  <c r="X85" i="44"/>
  <c r="AV85" i="44"/>
  <c r="AB86" i="44"/>
  <c r="BP86" i="44"/>
  <c r="W87" i="44"/>
  <c r="AT87" i="44"/>
  <c r="AH88" i="44"/>
  <c r="AL89" i="44"/>
  <c r="AP90" i="44"/>
  <c r="T91" i="44"/>
  <c r="AE93" i="44"/>
  <c r="BK93" i="44"/>
  <c r="AI94" i="44"/>
  <c r="E95" i="44"/>
  <c r="AK95" i="44"/>
  <c r="AW96" i="44"/>
  <c r="F102" i="44"/>
  <c r="T106" i="44"/>
  <c r="BP106" i="44"/>
  <c r="D108" i="44"/>
  <c r="AJ108" i="44"/>
  <c r="AT109" i="44"/>
  <c r="G116" i="44"/>
  <c r="AE116" i="44"/>
  <c r="U57" i="44"/>
  <c r="AR63" i="44"/>
  <c r="AX65" i="44"/>
  <c r="AS68" i="44"/>
  <c r="AI7" i="44"/>
  <c r="AK52" i="44"/>
  <c r="T54" i="44"/>
  <c r="AN55" i="44"/>
  <c r="L56" i="44"/>
  <c r="Q58" i="44"/>
  <c r="AW58" i="44"/>
  <c r="M61" i="44"/>
  <c r="AS61" i="44"/>
  <c r="AU62" i="44"/>
  <c r="BH63" i="44"/>
  <c r="AF64" i="44"/>
  <c r="BK64" i="44"/>
  <c r="AI65" i="44"/>
  <c r="BN65" i="44"/>
  <c r="AB66" i="44"/>
  <c r="BI66" i="44"/>
  <c r="BE67" i="44"/>
  <c r="U68" i="44"/>
  <c r="AG69" i="44"/>
  <c r="D70" i="44"/>
  <c r="AZ70" i="44"/>
  <c r="BG72" i="44"/>
  <c r="AE75" i="44"/>
  <c r="BE76" i="44"/>
  <c r="U77" i="44"/>
  <c r="L79" i="44"/>
  <c r="K57" i="46"/>
  <c r="K57" i="44"/>
  <c r="W60" i="46"/>
  <c r="W60" i="44"/>
  <c r="AA61" i="46"/>
  <c r="AA61" i="44"/>
  <c r="P69" i="46"/>
  <c r="P69" i="44"/>
  <c r="V73" i="46"/>
  <c r="V73" i="44"/>
  <c r="AD73" i="46"/>
  <c r="AD73" i="44"/>
  <c r="AX74" i="46"/>
  <c r="AX74" i="44"/>
  <c r="AR77" i="46"/>
  <c r="AR77" i="44"/>
  <c r="AC80" i="46"/>
  <c r="AC80" i="44"/>
  <c r="BE81" i="46"/>
  <c r="BE81" i="44"/>
  <c r="T82" i="46"/>
  <c r="T82" i="44"/>
  <c r="BH82" i="46"/>
  <c r="BH82" i="44"/>
  <c r="AV83" i="46"/>
  <c r="AV83" i="44"/>
  <c r="BL83" i="46"/>
  <c r="BL83" i="44"/>
  <c r="AR84" i="46"/>
  <c r="AR84" i="44"/>
  <c r="AF85" i="46"/>
  <c r="AF85" i="44"/>
  <c r="AI86" i="46"/>
  <c r="AI86" i="44"/>
  <c r="Y88" i="46"/>
  <c r="Y88" i="44"/>
  <c r="U89" i="46"/>
  <c r="U89" i="44"/>
  <c r="BQ89" i="46"/>
  <c r="BQ89" i="44"/>
  <c r="AW90" i="46"/>
  <c r="AW90" i="44"/>
  <c r="AQ91" i="46"/>
  <c r="AQ91" i="44"/>
  <c r="K97" i="46"/>
  <c r="K97" i="44"/>
  <c r="S97" i="46"/>
  <c r="S97" i="44"/>
  <c r="S99" i="46"/>
  <c r="S99" i="44"/>
  <c r="BC64" i="46"/>
  <c r="BC64" i="44"/>
  <c r="E66" i="46"/>
  <c r="E66" i="44"/>
  <c r="AK66" i="46"/>
  <c r="AK66" i="44"/>
  <c r="AK68" i="46"/>
  <c r="AK68" i="44"/>
  <c r="Y69" i="46"/>
  <c r="Y69" i="44"/>
  <c r="L70" i="46"/>
  <c r="L70" i="44"/>
  <c r="AB70" i="46"/>
  <c r="AB70" i="44"/>
  <c r="X71" i="46"/>
  <c r="X71" i="44"/>
  <c r="AF71" i="46"/>
  <c r="AF71" i="44"/>
  <c r="K72" i="46"/>
  <c r="K72" i="44"/>
  <c r="BC73" i="46"/>
  <c r="BC73" i="44"/>
  <c r="W75" i="46"/>
  <c r="W75" i="44"/>
  <c r="BC75" i="46"/>
  <c r="BC75" i="44"/>
  <c r="AG76" i="46"/>
  <c r="AG76" i="44"/>
  <c r="E77" i="46"/>
  <c r="E77" i="44"/>
  <c r="AK77" i="46"/>
  <c r="AK77" i="44"/>
  <c r="BQ77" i="46"/>
  <c r="BQ77" i="44"/>
  <c r="P78" i="46"/>
  <c r="P78" i="44"/>
  <c r="AN78" i="46"/>
  <c r="AN78" i="44"/>
  <c r="BL78" i="46"/>
  <c r="BL78" i="44"/>
  <c r="AB79" i="46"/>
  <c r="AB79" i="44"/>
  <c r="AR79" i="46"/>
  <c r="AR79" i="44"/>
  <c r="BH79" i="46"/>
  <c r="BH79" i="44"/>
  <c r="BP79" i="46"/>
  <c r="BP79" i="44"/>
  <c r="V80" i="46"/>
  <c r="V80" i="44"/>
  <c r="BB80" i="46"/>
  <c r="BB80" i="44"/>
  <c r="R81" i="46"/>
  <c r="R81" i="44"/>
  <c r="AS82" i="46"/>
  <c r="AS82" i="44"/>
  <c r="Y83" i="46"/>
  <c r="Y83" i="44"/>
  <c r="U84" i="46"/>
  <c r="U84" i="44"/>
  <c r="BQ84" i="46"/>
  <c r="BQ84" i="44"/>
  <c r="AG85" i="46"/>
  <c r="AG85" i="44"/>
  <c r="AW85" i="46"/>
  <c r="AW85" i="44"/>
  <c r="T86" i="46"/>
  <c r="T86" i="44"/>
  <c r="BH86" i="46"/>
  <c r="BH86" i="44"/>
  <c r="F87" i="46"/>
  <c r="F87" i="44"/>
  <c r="V87" i="46"/>
  <c r="V87" i="44"/>
  <c r="AD87" i="46"/>
  <c r="AD87" i="44"/>
  <c r="AL87" i="46"/>
  <c r="AL87" i="44"/>
  <c r="BJ87" i="46"/>
  <c r="BJ87" i="44"/>
  <c r="R88" i="46"/>
  <c r="R88" i="44"/>
  <c r="AX88" i="46"/>
  <c r="AX88" i="44"/>
  <c r="N89" i="46"/>
  <c r="N89" i="44"/>
  <c r="BB89" i="46"/>
  <c r="BB89" i="44"/>
  <c r="AH90" i="46"/>
  <c r="AH90" i="44"/>
  <c r="D91" i="46"/>
  <c r="D91" i="44"/>
  <c r="AB91" i="46"/>
  <c r="AB91" i="44"/>
  <c r="F92" i="46"/>
  <c r="F92" i="44"/>
  <c r="V92" i="46"/>
  <c r="V92" i="44"/>
  <c r="AT92" i="46"/>
  <c r="AT92" i="44"/>
  <c r="W93" i="46"/>
  <c r="W93" i="44"/>
  <c r="AU93" i="46"/>
  <c r="AU93" i="44"/>
  <c r="K94" i="46"/>
  <c r="K94" i="44"/>
  <c r="S94" i="46"/>
  <c r="S94" i="44"/>
  <c r="AY94" i="46"/>
  <c r="AY94" i="44"/>
  <c r="Q96" i="46"/>
  <c r="Q96" i="44"/>
  <c r="Y96" i="46"/>
  <c r="Y96" i="44"/>
  <c r="AJ97" i="46"/>
  <c r="AJ97" i="44"/>
  <c r="H98" i="46"/>
  <c r="H98" i="44"/>
  <c r="BD98" i="46"/>
  <c r="BD98" i="44"/>
  <c r="AB99" i="46"/>
  <c r="AB99" i="44"/>
  <c r="X100" i="46"/>
  <c r="X100" i="44"/>
  <c r="AN100" i="46"/>
  <c r="AN100" i="44"/>
  <c r="BF101" i="46"/>
  <c r="BF101" i="44"/>
  <c r="J103" i="46"/>
  <c r="J103" i="44"/>
  <c r="BF103" i="46"/>
  <c r="BF103" i="44"/>
  <c r="F104" i="46"/>
  <c r="F104" i="44"/>
  <c r="AT104" i="46"/>
  <c r="AT104" i="44"/>
  <c r="BD105" i="46"/>
  <c r="BD105" i="44"/>
  <c r="AZ106" i="46"/>
  <c r="AZ106" i="44"/>
  <c r="AF107" i="46"/>
  <c r="AF107" i="44"/>
  <c r="AB108" i="46"/>
  <c r="AB108" i="44"/>
  <c r="N109" i="46"/>
  <c r="N109" i="44"/>
  <c r="R110" i="46"/>
  <c r="R110" i="44"/>
  <c r="AH110" i="46"/>
  <c r="AH110" i="44"/>
  <c r="AP110" i="46"/>
  <c r="AP110" i="44"/>
  <c r="AD111" i="46"/>
  <c r="AD111" i="44"/>
  <c r="BB111" i="46"/>
  <c r="BB111" i="44"/>
  <c r="J112" i="46"/>
  <c r="J112" i="44"/>
  <c r="AX112" i="46"/>
  <c r="AX112" i="44"/>
  <c r="BN112" i="46"/>
  <c r="BN112" i="44"/>
  <c r="F113" i="46"/>
  <c r="F113" i="44"/>
  <c r="V113" i="46"/>
  <c r="V113" i="44"/>
  <c r="AF114" i="46"/>
  <c r="AF114" i="44"/>
  <c r="E52" i="46"/>
  <c r="E52" i="44"/>
  <c r="BA52" i="46"/>
  <c r="BA52" i="44"/>
  <c r="AN53" i="46"/>
  <c r="AN53" i="44"/>
  <c r="BH54" i="46"/>
  <c r="BH54" i="44"/>
  <c r="AF55" i="46"/>
  <c r="AF55" i="44"/>
  <c r="D56" i="46"/>
  <c r="D56" i="44"/>
  <c r="BA57" i="46"/>
  <c r="BA57" i="44"/>
  <c r="BE58" i="46"/>
  <c r="BE58" i="44"/>
  <c r="U59" i="46"/>
  <c r="U59" i="44"/>
  <c r="AW62" i="46"/>
  <c r="AW62" i="44"/>
  <c r="U63" i="46"/>
  <c r="U63" i="44"/>
  <c r="BA63" i="46"/>
  <c r="BA63" i="44"/>
  <c r="P64" i="46"/>
  <c r="P64" i="44"/>
  <c r="S65" i="46"/>
  <c r="S65" i="44"/>
  <c r="AQ65" i="46"/>
  <c r="AQ65" i="44"/>
  <c r="BJ66" i="46"/>
  <c r="BJ66" i="44"/>
  <c r="Z67" i="46"/>
  <c r="Z67" i="44"/>
  <c r="AX67" i="46"/>
  <c r="AX67" i="44"/>
  <c r="F68" i="46"/>
  <c r="F68" i="44"/>
  <c r="BB68" i="46"/>
  <c r="BB68" i="44"/>
  <c r="AF75" i="46"/>
  <c r="AF75" i="44"/>
  <c r="AT84" i="46"/>
  <c r="AT84" i="44"/>
  <c r="AU87" i="46"/>
  <c r="AU87" i="44"/>
  <c r="AU116" i="46"/>
  <c r="AU116" i="44"/>
  <c r="AY127" i="46"/>
  <c r="AY127" i="44"/>
  <c r="AM130" i="46"/>
  <c r="AM130" i="44"/>
  <c r="BA72" i="46"/>
  <c r="BA72" i="44"/>
  <c r="AC74" i="46"/>
  <c r="AC74" i="44"/>
  <c r="BE75" i="46"/>
  <c r="BE75" i="44"/>
  <c r="AI76" i="46"/>
  <c r="AI76" i="44"/>
  <c r="BM101" i="44"/>
  <c r="BI102" i="44"/>
  <c r="BG99" i="46"/>
  <c r="BG99" i="44"/>
  <c r="AU100" i="46"/>
  <c r="AU100" i="44"/>
  <c r="I101" i="46"/>
  <c r="I101" i="44"/>
  <c r="M102" i="46"/>
  <c r="M102" i="44"/>
  <c r="AK104" i="46"/>
  <c r="AK104" i="44"/>
  <c r="BI104" i="46"/>
  <c r="BI104" i="44"/>
  <c r="G107" i="46"/>
  <c r="G107" i="44"/>
  <c r="AA108" i="46"/>
  <c r="AA108" i="44"/>
  <c r="AY108" i="46"/>
  <c r="AY108" i="44"/>
  <c r="AU114" i="46"/>
  <c r="AU114" i="44"/>
  <c r="BO115" i="44"/>
  <c r="N116" i="44"/>
  <c r="J117" i="44"/>
  <c r="Z117" i="44"/>
  <c r="AP117" i="44"/>
  <c r="BF117" i="44"/>
  <c r="U118" i="44"/>
  <c r="AK118" i="44"/>
  <c r="BA118" i="44"/>
  <c r="P119" i="44"/>
  <c r="AV119" i="44"/>
  <c r="AF10" i="46"/>
  <c r="AF10" i="44"/>
  <c r="BQ11" i="46"/>
  <c r="BQ11" i="44"/>
  <c r="F13" i="46"/>
  <c r="F13" i="44"/>
  <c r="Z14" i="46"/>
  <c r="Z14" i="44"/>
  <c r="W15" i="46"/>
  <c r="W15" i="44"/>
  <c r="AR16" i="46"/>
  <c r="AR16" i="44"/>
  <c r="BD17" i="46"/>
  <c r="BD17" i="44"/>
  <c r="AZ18" i="46"/>
  <c r="AZ18" i="44"/>
  <c r="AU21" i="46"/>
  <c r="AU21" i="44"/>
  <c r="E23" i="46"/>
  <c r="E23" i="44"/>
  <c r="AB44" i="46"/>
  <c r="AB44" i="44"/>
  <c r="AA58" i="46"/>
  <c r="AA58" i="44"/>
  <c r="AM61" i="46"/>
  <c r="AM61" i="44"/>
  <c r="BC63" i="46"/>
  <c r="BC63" i="44"/>
  <c r="AX64" i="46"/>
  <c r="AX64" i="44"/>
  <c r="V74" i="46"/>
  <c r="V74" i="44"/>
  <c r="AP75" i="46"/>
  <c r="AP75" i="44"/>
  <c r="P77" i="46"/>
  <c r="P77" i="44"/>
  <c r="AF82" i="46"/>
  <c r="AF82" i="44"/>
  <c r="BP83" i="46"/>
  <c r="BP83" i="44"/>
  <c r="AB85" i="46"/>
  <c r="AB85" i="44"/>
  <c r="AU86" i="46"/>
  <c r="AU86" i="44"/>
  <c r="AS88" i="46"/>
  <c r="AS88" i="44"/>
  <c r="I89" i="46"/>
  <c r="I89" i="44"/>
  <c r="AG89" i="46"/>
  <c r="AG89" i="44"/>
  <c r="W91" i="46"/>
  <c r="W91" i="44"/>
  <c r="BM92" i="46"/>
  <c r="BM92" i="44"/>
  <c r="V94" i="46"/>
  <c r="V94" i="44"/>
  <c r="P95" i="46"/>
  <c r="P95" i="44"/>
  <c r="G99" i="46"/>
  <c r="G99" i="44"/>
  <c r="E119" i="46"/>
  <c r="E119" i="44"/>
  <c r="AO120" i="46"/>
  <c r="AO120" i="44"/>
  <c r="AT122" i="46"/>
  <c r="AT122" i="44"/>
  <c r="R130" i="46"/>
  <c r="R130" i="44"/>
  <c r="J133" i="46"/>
  <c r="J133" i="44"/>
  <c r="AX138" i="46"/>
  <c r="AX138" i="44"/>
  <c r="U139" i="46"/>
  <c r="U139" i="44"/>
  <c r="AD144" i="46"/>
  <c r="AD144" i="44"/>
  <c r="R145" i="46"/>
  <c r="R145" i="44"/>
  <c r="BA146" i="46"/>
  <c r="BA146" i="44"/>
  <c r="AG147" i="46"/>
  <c r="AG147" i="44"/>
  <c r="AI149" i="46"/>
  <c r="AI149" i="44"/>
  <c r="AX151" i="46"/>
  <c r="AX151" i="44"/>
  <c r="AY152" i="46"/>
  <c r="AY152" i="44"/>
  <c r="AM153" i="46"/>
  <c r="AM153" i="44"/>
  <c r="AH154" i="46"/>
  <c r="AH154" i="44"/>
  <c r="F155" i="46"/>
  <c r="F155" i="44"/>
  <c r="U157" i="46"/>
  <c r="U157" i="44"/>
  <c r="BA157" i="46"/>
  <c r="BA157" i="44"/>
  <c r="R159" i="46"/>
  <c r="R159" i="44"/>
  <c r="AH159" i="46"/>
  <c r="AH159" i="44"/>
  <c r="AX159" i="46"/>
  <c r="AX159" i="44"/>
  <c r="D160" i="46"/>
  <c r="D160" i="44"/>
  <c r="L160" i="46"/>
  <c r="L160" i="44"/>
  <c r="T160" i="46"/>
  <c r="T160" i="44"/>
  <c r="AB160" i="46"/>
  <c r="AB160" i="44"/>
  <c r="AJ160" i="46"/>
  <c r="AJ160" i="44"/>
  <c r="AR160" i="46"/>
  <c r="AR160" i="44"/>
  <c r="AZ160" i="46"/>
  <c r="AZ160" i="44"/>
  <c r="BH160" i="46"/>
  <c r="BH160" i="44"/>
  <c r="BP160" i="46"/>
  <c r="BP160" i="44"/>
  <c r="AV161" i="46"/>
  <c r="AV161" i="44"/>
  <c r="N90" i="46"/>
  <c r="N90" i="44"/>
  <c r="O115" i="46"/>
  <c r="O115" i="44"/>
  <c r="AH116" i="46"/>
  <c r="AH116" i="44"/>
  <c r="AC121" i="46"/>
  <c r="AC121" i="44"/>
  <c r="AA131" i="46"/>
  <c r="AA131" i="44"/>
  <c r="AM132" i="46"/>
  <c r="AM132" i="44"/>
  <c r="C104" i="46"/>
  <c r="C104" i="44" s="1"/>
  <c r="P8" i="44"/>
  <c r="AC9" i="44"/>
  <c r="AN10" i="44"/>
  <c r="Q12" i="44"/>
  <c r="W13" i="44"/>
  <c r="BG58" i="44"/>
  <c r="AU59" i="44"/>
  <c r="O61" i="44"/>
  <c r="AI62" i="44"/>
  <c r="H70" i="44"/>
  <c r="BF87" i="44"/>
  <c r="BB103" i="44"/>
  <c r="BF111" i="44"/>
  <c r="M119" i="44"/>
  <c r="AD122" i="44"/>
  <c r="BF126" i="44"/>
  <c r="F129" i="44"/>
  <c r="AD129" i="44"/>
  <c r="BB129" i="44"/>
  <c r="J130" i="44"/>
  <c r="AP130" i="44"/>
  <c r="BN133" i="44"/>
  <c r="D136" i="44"/>
  <c r="AB136" i="44"/>
  <c r="AT137" i="44"/>
  <c r="BB144" i="44"/>
  <c r="BN145" i="44"/>
  <c r="AS146" i="44"/>
  <c r="BQ146" i="44"/>
  <c r="AW147" i="44"/>
  <c r="S149" i="44"/>
  <c r="BO149" i="44"/>
  <c r="AT150" i="44"/>
  <c r="AH151" i="44"/>
  <c r="AS96" i="46"/>
  <c r="AS96" i="44"/>
  <c r="BF102" i="46"/>
  <c r="BF102" i="44"/>
  <c r="AH126" i="46"/>
  <c r="AH126" i="44"/>
  <c r="R128" i="46"/>
  <c r="R128" i="44"/>
  <c r="A104" i="44"/>
  <c r="C7" i="46"/>
  <c r="C7" i="44" s="1"/>
  <c r="C126" i="46"/>
  <c r="C126" i="44" s="1"/>
  <c r="K7" i="44"/>
  <c r="BJ56" i="44"/>
  <c r="P66" i="44"/>
  <c r="AV68" i="44"/>
  <c r="O74" i="44"/>
  <c r="N88" i="44"/>
  <c r="AD110" i="44"/>
  <c r="AP111" i="44"/>
  <c r="J113" i="44"/>
  <c r="AC119" i="44"/>
  <c r="BM120" i="44"/>
  <c r="AD125" i="44"/>
  <c r="AY131" i="44"/>
  <c r="AU132" i="44"/>
  <c r="Y135" i="44"/>
  <c r="AW135" i="44"/>
  <c r="AZ136" i="44"/>
  <c r="V137" i="44"/>
  <c r="Z138" i="44"/>
  <c r="AN140" i="44"/>
  <c r="R141" i="44"/>
  <c r="F142" i="44"/>
  <c r="AP143" i="44"/>
  <c r="J145" i="44"/>
  <c r="AH145" i="44"/>
  <c r="AF27" i="44"/>
  <c r="R87" i="44"/>
  <c r="AX87" i="44"/>
  <c r="AV97" i="44"/>
  <c r="AK31" i="46"/>
  <c r="AK31" i="44"/>
  <c r="O34" i="46"/>
  <c r="O34" i="44"/>
  <c r="AJ26" i="46"/>
  <c r="AJ26" i="44"/>
  <c r="AQ49" i="44"/>
  <c r="A40" i="44"/>
  <c r="A89" i="44"/>
  <c r="A126" i="44"/>
  <c r="A135" i="44"/>
  <c r="AQ7" i="44"/>
  <c r="BD8" i="44"/>
  <c r="BQ9" i="44"/>
  <c r="AC11" i="44"/>
  <c r="BM12" i="44"/>
  <c r="BC52" i="44"/>
  <c r="V54" i="44"/>
  <c r="AQ58" i="44"/>
  <c r="BK59" i="44"/>
  <c r="BC61" i="44"/>
  <c r="Z75" i="44"/>
  <c r="Q84" i="44"/>
  <c r="AH87" i="44"/>
  <c r="L107" i="44"/>
  <c r="AF108" i="44"/>
  <c r="J111" i="44"/>
  <c r="T114" i="44"/>
  <c r="U119" i="44"/>
  <c r="BI119" i="44"/>
  <c r="BI121" i="44"/>
  <c r="V122" i="44"/>
  <c r="E124" i="44"/>
  <c r="AC124" i="44"/>
  <c r="BA124" i="44"/>
  <c r="V125" i="44"/>
  <c r="AT125" i="44"/>
  <c r="AP126" i="44"/>
  <c r="BN128" i="44"/>
  <c r="BN130" i="44"/>
  <c r="BJ134" i="44"/>
  <c r="AR136" i="44"/>
  <c r="AP138" i="44"/>
  <c r="M139" i="44"/>
  <c r="AK139" i="44"/>
  <c r="BI139" i="44"/>
  <c r="J141" i="44"/>
  <c r="BB142" i="44"/>
  <c r="J143" i="44"/>
  <c r="BF143" i="44"/>
  <c r="Z145" i="44"/>
  <c r="E146" i="44"/>
  <c r="F150" i="44"/>
  <c r="R151" i="44"/>
  <c r="AD41" i="44"/>
  <c r="AI100" i="44"/>
  <c r="M101" i="44"/>
  <c r="BA103" i="44"/>
  <c r="Y104" i="44"/>
  <c r="BL161" i="44"/>
  <c r="Z162" i="44"/>
  <c r="U163" i="44"/>
  <c r="BA163" i="44"/>
  <c r="P164" i="44"/>
  <c r="L165" i="44"/>
  <c r="AF54" i="46"/>
  <c r="AF54" i="44"/>
  <c r="I59" i="44"/>
  <c r="A45" i="44"/>
  <c r="C122" i="46"/>
  <c r="C122" i="44" s="1"/>
  <c r="H33" i="44"/>
  <c r="S92" i="44"/>
  <c r="S102" i="44"/>
  <c r="K130" i="44"/>
  <c r="S141" i="44"/>
  <c r="AY141" i="44"/>
  <c r="AN148" i="44"/>
  <c r="X8" i="46"/>
  <c r="X8" i="44"/>
  <c r="U9" i="46"/>
  <c r="U9" i="44"/>
  <c r="X10" i="46"/>
  <c r="X10" i="44"/>
  <c r="AK11" i="46"/>
  <c r="AK11" i="44"/>
  <c r="Y57" i="44"/>
  <c r="T34" i="44"/>
  <c r="AH57" i="44"/>
  <c r="A33" i="44"/>
  <c r="C33" i="46"/>
  <c r="C33" i="44" s="1"/>
  <c r="K41" i="44"/>
  <c r="AT44" i="44"/>
  <c r="Q91" i="44"/>
  <c r="Y97" i="44"/>
  <c r="AU129" i="44"/>
  <c r="BO130" i="44"/>
  <c r="AF148" i="44"/>
  <c r="S151" i="44"/>
  <c r="O206" i="46"/>
  <c r="O206" i="44"/>
  <c r="AM206" i="46"/>
  <c r="AM206" i="44"/>
  <c r="BC206" i="46"/>
  <c r="BC206" i="44"/>
  <c r="Z207" i="46"/>
  <c r="Z207" i="44"/>
  <c r="AL35" i="46"/>
  <c r="AL35" i="44"/>
  <c r="E49" i="44"/>
  <c r="AG38" i="44"/>
  <c r="AQ41" i="44"/>
  <c r="O45" i="44"/>
  <c r="R66" i="44"/>
  <c r="F67" i="44"/>
  <c r="J95" i="44"/>
  <c r="AC98" i="44"/>
  <c r="D53" i="44"/>
  <c r="F58" i="44"/>
  <c r="K80" i="44"/>
  <c r="BF61" i="44"/>
  <c r="H88" i="44"/>
  <c r="AU90" i="44"/>
  <c r="BL94" i="44"/>
  <c r="O96" i="44"/>
  <c r="F139" i="44"/>
  <c r="AD146" i="44"/>
  <c r="C140" i="46"/>
  <c r="C140" i="44" s="1"/>
  <c r="AY36" i="44"/>
  <c r="AS51" i="44"/>
  <c r="V67" i="44"/>
  <c r="AO74" i="44"/>
  <c r="AO79" i="44"/>
  <c r="BC101" i="44"/>
  <c r="BN106" i="44"/>
  <c r="AS107" i="44"/>
  <c r="BB114" i="44"/>
  <c r="X115" i="44"/>
  <c r="BD117" i="44"/>
  <c r="BG130" i="44"/>
  <c r="BE140" i="44"/>
  <c r="K141" i="44"/>
  <c r="BC150" i="44"/>
  <c r="K151" i="44"/>
  <c r="AG161" i="44"/>
  <c r="BP168" i="44"/>
  <c r="AK173" i="44"/>
  <c r="AK185" i="44"/>
  <c r="AW202" i="46"/>
  <c r="AW202" i="44"/>
  <c r="E203" i="46"/>
  <c r="E203" i="44"/>
  <c r="AC203" i="46"/>
  <c r="AC203" i="44"/>
  <c r="T205" i="46"/>
  <c r="T205" i="44"/>
  <c r="BQ62" i="46"/>
  <c r="BQ62" i="44"/>
  <c r="AW70" i="46"/>
  <c r="AW70" i="44"/>
  <c r="U71" i="46"/>
  <c r="U71" i="44"/>
  <c r="AD83" i="46"/>
  <c r="AD83" i="44"/>
  <c r="BI100" i="46"/>
  <c r="BI100" i="44"/>
  <c r="W112" i="46"/>
  <c r="W112" i="44"/>
  <c r="AQ123" i="46"/>
  <c r="AQ123" i="44"/>
  <c r="AM129" i="46"/>
  <c r="AM129" i="44"/>
  <c r="T131" i="46"/>
  <c r="T131" i="44"/>
  <c r="BC134" i="46"/>
  <c r="BC134" i="44"/>
  <c r="G137" i="46"/>
  <c r="G137" i="44"/>
  <c r="BM140" i="46"/>
  <c r="BM140" i="44"/>
  <c r="AA141" i="46"/>
  <c r="AA141" i="44"/>
  <c r="AE142" i="46"/>
  <c r="AE142" i="44"/>
  <c r="AX147" i="46"/>
  <c r="AX147" i="44"/>
  <c r="AA151" i="46"/>
  <c r="AA151" i="44"/>
  <c r="BO151" i="46"/>
  <c r="BO151" i="44"/>
  <c r="L168" i="46"/>
  <c r="L168" i="44"/>
  <c r="BH168" i="46"/>
  <c r="BH168" i="44"/>
  <c r="X169" i="46"/>
  <c r="X169" i="44"/>
  <c r="I172" i="46"/>
  <c r="I172" i="44"/>
  <c r="AD174" i="46"/>
  <c r="AD174" i="44"/>
  <c r="W179" i="46"/>
  <c r="W179" i="44"/>
  <c r="AU179" i="46"/>
  <c r="AU179" i="44"/>
  <c r="AA180" i="46"/>
  <c r="AA180" i="44"/>
  <c r="BA185" i="46"/>
  <c r="BA185" i="44"/>
  <c r="AO186" i="46"/>
  <c r="AO186" i="44"/>
  <c r="BM186" i="46"/>
  <c r="BM186" i="44"/>
  <c r="AG188" i="46"/>
  <c r="AG188" i="44"/>
  <c r="AJ189" i="46"/>
  <c r="AJ189" i="44"/>
  <c r="BH189" i="46"/>
  <c r="BH189" i="44"/>
  <c r="J191" i="46"/>
  <c r="J191" i="44"/>
  <c r="F192" i="46"/>
  <c r="F192" i="44"/>
  <c r="AO193" i="46"/>
  <c r="AO193" i="44"/>
  <c r="AG195" i="46"/>
  <c r="AG195" i="44"/>
  <c r="BM195" i="46"/>
  <c r="BM195" i="44"/>
  <c r="M196" i="46"/>
  <c r="M196" i="44"/>
  <c r="H197" i="46"/>
  <c r="H197" i="44"/>
  <c r="O199" i="46"/>
  <c r="O199" i="44"/>
  <c r="AH43" i="46"/>
  <c r="AH43" i="44"/>
  <c r="T53" i="44"/>
  <c r="AR80" i="46"/>
  <c r="AR80" i="44"/>
  <c r="D89" i="46"/>
  <c r="D89" i="44"/>
  <c r="BA93" i="46"/>
  <c r="BA93" i="44"/>
  <c r="AN103" i="46"/>
  <c r="AN103" i="44"/>
  <c r="BD103" i="46"/>
  <c r="BD103" i="44"/>
  <c r="AB104" i="46"/>
  <c r="AB104" i="44"/>
  <c r="V105" i="46"/>
  <c r="V105" i="44"/>
  <c r="AP108" i="46"/>
  <c r="AP108" i="44"/>
  <c r="T111" i="46"/>
  <c r="T111" i="44"/>
  <c r="T113" i="46"/>
  <c r="T113" i="44"/>
  <c r="AJ113" i="46"/>
  <c r="AJ113" i="44"/>
  <c r="BP113" i="46"/>
  <c r="BP113" i="44"/>
  <c r="N114" i="46"/>
  <c r="N114" i="44"/>
  <c r="AW115" i="46"/>
  <c r="AW115" i="44"/>
  <c r="AB116" i="46"/>
  <c r="AB116" i="44"/>
  <c r="AF117" i="46"/>
  <c r="AF117" i="44"/>
  <c r="S118" i="46"/>
  <c r="S118" i="44"/>
  <c r="G119" i="46"/>
  <c r="G119" i="44"/>
  <c r="AE119" i="46"/>
  <c r="AE119" i="44"/>
  <c r="BO120" i="46"/>
  <c r="BO120" i="44"/>
  <c r="G121" i="46"/>
  <c r="G121" i="44"/>
  <c r="AU121" i="46"/>
  <c r="AU121" i="44"/>
  <c r="H122" i="46"/>
  <c r="H122" i="44"/>
  <c r="X122" i="46"/>
  <c r="X122" i="44"/>
  <c r="AF122" i="46"/>
  <c r="AF122" i="44"/>
  <c r="BD122" i="46"/>
  <c r="BD122" i="44"/>
  <c r="D123" i="46"/>
  <c r="D123" i="44"/>
  <c r="BK124" i="46"/>
  <c r="BK124" i="44"/>
  <c r="X125" i="46"/>
  <c r="X125" i="44"/>
  <c r="AB126" i="46"/>
  <c r="AB126" i="44"/>
  <c r="H127" i="46"/>
  <c r="H127" i="44"/>
  <c r="AV127" i="46"/>
  <c r="AV127" i="44"/>
  <c r="X129" i="46"/>
  <c r="X129" i="44"/>
  <c r="BD129" i="46"/>
  <c r="BD129" i="44"/>
  <c r="D130" i="46"/>
  <c r="D130" i="44"/>
  <c r="L130" i="46"/>
  <c r="L130" i="44"/>
  <c r="T130" i="46"/>
  <c r="T130" i="44"/>
  <c r="AB130" i="46"/>
  <c r="AB130" i="44"/>
  <c r="AJ130" i="46"/>
  <c r="AJ130" i="44"/>
  <c r="AR130" i="46"/>
  <c r="AR130" i="44"/>
  <c r="AZ130" i="46"/>
  <c r="AZ130" i="44"/>
  <c r="BH130" i="46"/>
  <c r="BH130" i="44"/>
  <c r="BP130" i="46"/>
  <c r="BP130" i="44"/>
  <c r="M131" i="46"/>
  <c r="M131" i="44"/>
  <c r="AK131" i="46"/>
  <c r="AK131" i="44"/>
  <c r="AS131" i="46"/>
  <c r="AS131" i="44"/>
  <c r="BI131" i="46"/>
  <c r="BI131" i="44"/>
  <c r="AW132" i="46"/>
  <c r="AW132" i="44"/>
  <c r="L133" i="46"/>
  <c r="L133" i="44"/>
  <c r="AT136" i="46"/>
  <c r="AT136" i="44"/>
  <c r="BJ136" i="46"/>
  <c r="BJ136" i="44"/>
  <c r="X137" i="46"/>
  <c r="X137" i="44"/>
  <c r="AV137" i="46"/>
  <c r="AV137" i="44"/>
  <c r="AJ138" i="46"/>
  <c r="AJ138" i="44"/>
  <c r="BH138" i="46"/>
  <c r="BH138" i="44"/>
  <c r="BP138" i="46"/>
  <c r="BP138" i="44"/>
  <c r="O139" i="46"/>
  <c r="O139" i="44"/>
  <c r="R140" i="46"/>
  <c r="R140" i="44"/>
  <c r="Z140" i="46"/>
  <c r="Z140" i="44"/>
  <c r="AX140" i="46"/>
  <c r="AX140" i="44"/>
  <c r="Q63" i="46"/>
  <c r="Q63" i="44"/>
  <c r="BF36" i="44"/>
  <c r="BN63" i="44"/>
  <c r="T64" i="44"/>
  <c r="O65" i="44"/>
  <c r="AM65" i="44"/>
  <c r="BP73" i="44"/>
  <c r="X74" i="44"/>
  <c r="BH89" i="44"/>
  <c r="Z91" i="44"/>
  <c r="BK101" i="44"/>
  <c r="BM108" i="44"/>
  <c r="K123" i="44"/>
  <c r="AI130" i="44"/>
  <c r="AQ138" i="44"/>
  <c r="BG143" i="44"/>
  <c r="BF147" i="44"/>
  <c r="AE47" i="46"/>
  <c r="AE47" i="44"/>
  <c r="N35" i="44"/>
  <c r="AL32" i="46"/>
  <c r="AL32" i="44"/>
  <c r="AJ34" i="46"/>
  <c r="AJ34" i="44"/>
  <c r="BP53" i="44"/>
  <c r="U60" i="44"/>
  <c r="BC65" i="44"/>
  <c r="X56" i="44"/>
  <c r="AE101" i="44"/>
  <c r="A68" i="44"/>
  <c r="A122" i="44"/>
  <c r="AT30" i="44"/>
  <c r="AF101" i="44"/>
  <c r="AJ102" i="44"/>
  <c r="AR104" i="44"/>
  <c r="AA118" i="44"/>
  <c r="O119" i="44"/>
  <c r="K120" i="44"/>
  <c r="S130" i="44"/>
  <c r="BG151" i="44"/>
  <c r="BN156" i="44"/>
  <c r="AO167" i="44"/>
  <c r="BF175" i="44"/>
  <c r="S180" i="44"/>
  <c r="BE188" i="44"/>
  <c r="AX191" i="44"/>
  <c r="AO12" i="44"/>
  <c r="BL142" i="44"/>
  <c r="T143" i="44"/>
  <c r="AZ143" i="44"/>
  <c r="P144" i="44"/>
  <c r="AV144" i="44"/>
  <c r="AE146" i="44"/>
  <c r="BK146" i="44"/>
  <c r="S147" i="44"/>
  <c r="BG147" i="44"/>
  <c r="Y148" i="44"/>
  <c r="BA149" i="44"/>
  <c r="H150" i="44"/>
  <c r="D151" i="44"/>
  <c r="AR151" i="44"/>
  <c r="BA152" i="44"/>
  <c r="Q153" i="44"/>
  <c r="AW153" i="44"/>
  <c r="D154" i="44"/>
  <c r="BP154" i="44"/>
  <c r="L141" i="44"/>
  <c r="AZ141" i="44"/>
  <c r="L143" i="44"/>
  <c r="AB145" i="44"/>
  <c r="BH145" i="44"/>
  <c r="O146" i="44"/>
  <c r="I148" i="44"/>
  <c r="M149" i="44"/>
  <c r="AS149" i="44"/>
  <c r="Y84" i="44"/>
  <c r="AX104" i="44"/>
  <c r="BP107" i="44"/>
  <c r="F110" i="44"/>
  <c r="R116" i="44"/>
  <c r="BE26" i="44"/>
  <c r="BG68" i="44"/>
  <c r="O32" i="44"/>
  <c r="AO72" i="44"/>
  <c r="R86" i="44"/>
  <c r="A44" i="44"/>
  <c r="A101" i="44"/>
  <c r="A115" i="44"/>
  <c r="C99" i="46"/>
  <c r="C99" i="44" s="1"/>
  <c r="D11" i="44"/>
  <c r="AT24" i="44"/>
  <c r="U26" i="44"/>
  <c r="I27" i="44"/>
  <c r="D28" i="44"/>
  <c r="BJ28" i="44"/>
  <c r="AU29" i="44"/>
  <c r="AX30" i="44"/>
  <c r="AL31" i="44"/>
  <c r="Z32" i="44"/>
  <c r="BP33" i="44"/>
  <c r="BL35" i="44"/>
  <c r="AG37" i="44"/>
  <c r="AC38" i="44"/>
  <c r="AF39" i="44"/>
  <c r="AJ40" i="44"/>
  <c r="J42" i="44"/>
  <c r="AT43" i="44"/>
  <c r="BN44" i="44"/>
  <c r="AY45" i="44"/>
  <c r="BE47" i="44"/>
  <c r="BI50" i="44"/>
  <c r="AA59" i="44"/>
  <c r="AE60" i="44"/>
  <c r="K61" i="44"/>
  <c r="AM62" i="44"/>
  <c r="N64" i="44"/>
  <c r="AP70" i="44"/>
  <c r="AI77" i="44"/>
  <c r="BF79" i="44"/>
  <c r="BD81" i="44"/>
  <c r="BK85" i="44"/>
  <c r="Y94" i="44"/>
  <c r="V98" i="44"/>
  <c r="AL98" i="44"/>
  <c r="AD105" i="44"/>
  <c r="AH106" i="44"/>
  <c r="BE115" i="44"/>
  <c r="BH116" i="44"/>
  <c r="C72" i="46"/>
  <c r="C72" i="44" s="1"/>
  <c r="E53" i="44"/>
  <c r="AE37" i="44"/>
  <c r="AJ80" i="44"/>
  <c r="AK93" i="44"/>
  <c r="P101" i="44"/>
  <c r="H103" i="44"/>
  <c r="H110" i="44"/>
  <c r="A35" i="44"/>
  <c r="A72" i="44"/>
  <c r="A106" i="44"/>
  <c r="C79" i="46"/>
  <c r="C79" i="44" s="1"/>
  <c r="AX25" i="44"/>
  <c r="V26" i="44"/>
  <c r="R27" i="44"/>
  <c r="L28" i="44"/>
  <c r="BC29" i="44"/>
  <c r="BF30" i="44"/>
  <c r="AR31" i="44"/>
  <c r="AH32" i="44"/>
  <c r="L33" i="44"/>
  <c r="P35" i="44"/>
  <c r="AT36" i="44"/>
  <c r="AY43" i="44"/>
  <c r="X47" i="44"/>
  <c r="AU58" i="44"/>
  <c r="O60" i="44"/>
  <c r="BA73" i="44"/>
  <c r="E75" i="44"/>
  <c r="AS75" i="44"/>
  <c r="AP79" i="44"/>
  <c r="AY82" i="44"/>
  <c r="X90" i="44"/>
  <c r="AH97" i="44"/>
  <c r="AP99" i="44"/>
  <c r="AV101" i="44"/>
  <c r="L102" i="44"/>
  <c r="R106" i="44"/>
  <c r="BF106" i="44"/>
  <c r="R108" i="44"/>
  <c r="BF108" i="44"/>
  <c r="AV110" i="44"/>
  <c r="AZ111" i="44"/>
  <c r="BP111" i="44"/>
  <c r="F114" i="44"/>
  <c r="AG115" i="44"/>
  <c r="AS73" i="46"/>
  <c r="AS73" i="44"/>
  <c r="AW74" i="46"/>
  <c r="AW74" i="44"/>
  <c r="G76" i="46"/>
  <c r="G76" i="44"/>
  <c r="AM76" i="46"/>
  <c r="AM76" i="44"/>
  <c r="AU76" i="46"/>
  <c r="AU76" i="44"/>
  <c r="BG77" i="46"/>
  <c r="BG77" i="44"/>
  <c r="AX79" i="46"/>
  <c r="AX79" i="44"/>
  <c r="D80" i="46"/>
  <c r="D80" i="44"/>
  <c r="AB80" i="46"/>
  <c r="AB80" i="44"/>
  <c r="AF81" i="46"/>
  <c r="AF81" i="44"/>
  <c r="K82" i="46"/>
  <c r="K82" i="44"/>
  <c r="G85" i="46"/>
  <c r="G85" i="44"/>
  <c r="AX86" i="46"/>
  <c r="AX86" i="44"/>
  <c r="L87" i="46"/>
  <c r="L87" i="44"/>
  <c r="T89" i="46"/>
  <c r="T89" i="44"/>
  <c r="AZ89" i="46"/>
  <c r="AZ89" i="44"/>
  <c r="AZ92" i="46"/>
  <c r="AZ92" i="44"/>
  <c r="E93" i="46"/>
  <c r="E93" i="44"/>
  <c r="BI93" i="46"/>
  <c r="BI93" i="44"/>
  <c r="W96" i="46"/>
  <c r="W96" i="44"/>
  <c r="AP97" i="46"/>
  <c r="AP97" i="44"/>
  <c r="F98" i="46"/>
  <c r="F98" i="44"/>
  <c r="AH99" i="46"/>
  <c r="AH99" i="44"/>
  <c r="BN99" i="46"/>
  <c r="BN99" i="44"/>
  <c r="F100" i="46"/>
  <c r="F100" i="44"/>
  <c r="AD100" i="46"/>
  <c r="AD100" i="44"/>
  <c r="BJ100" i="46"/>
  <c r="BJ100" i="44"/>
  <c r="X101" i="46"/>
  <c r="X101" i="44"/>
  <c r="BD101" i="46"/>
  <c r="BD101" i="44"/>
  <c r="T102" i="46"/>
  <c r="T102" i="44"/>
  <c r="BP102" i="46"/>
  <c r="BP102" i="44"/>
  <c r="P103" i="46"/>
  <c r="P103" i="44"/>
  <c r="T104" i="46"/>
  <c r="T104" i="44"/>
  <c r="AJ104" i="46"/>
  <c r="AJ104" i="44"/>
  <c r="N105" i="46"/>
  <c r="N105" i="44"/>
  <c r="AL105" i="46"/>
  <c r="AL105" i="44"/>
  <c r="AT105" i="46"/>
  <c r="AT105" i="44"/>
  <c r="AP106" i="46"/>
  <c r="AP106" i="44"/>
  <c r="L109" i="46"/>
  <c r="L109" i="44"/>
  <c r="T109" i="46"/>
  <c r="T109" i="44"/>
  <c r="AJ109" i="46"/>
  <c r="AJ109" i="44"/>
  <c r="AZ109" i="46"/>
  <c r="AZ109" i="44"/>
  <c r="BH109" i="46"/>
  <c r="BH109" i="44"/>
  <c r="X110" i="46"/>
  <c r="X110" i="44"/>
  <c r="L111" i="46"/>
  <c r="L111" i="44"/>
  <c r="AR111" i="46"/>
  <c r="AR111" i="44"/>
  <c r="BH111" i="46"/>
  <c r="BH111" i="44"/>
  <c r="AN112" i="46"/>
  <c r="AN112" i="44"/>
  <c r="AR113" i="46"/>
  <c r="AR113" i="44"/>
  <c r="AZ113" i="46"/>
  <c r="AZ113" i="44"/>
  <c r="BH113" i="46"/>
  <c r="BH113" i="44"/>
  <c r="V114" i="46"/>
  <c r="V114" i="44"/>
  <c r="AL114" i="46"/>
  <c r="AL114" i="44"/>
  <c r="Q115" i="46"/>
  <c r="Q115" i="44"/>
  <c r="AO115" i="46"/>
  <c r="AO115" i="44"/>
  <c r="D116" i="46"/>
  <c r="D116" i="44"/>
  <c r="L116" i="46"/>
  <c r="L116" i="44"/>
  <c r="AR116" i="46"/>
  <c r="AR116" i="44"/>
  <c r="H117" i="46"/>
  <c r="H117" i="44"/>
  <c r="X117" i="46"/>
  <c r="X117" i="44"/>
  <c r="AB29" i="46"/>
  <c r="AB29" i="44"/>
  <c r="AH70" i="46"/>
  <c r="AH70" i="44"/>
  <c r="M41" i="46"/>
  <c r="M41" i="44"/>
  <c r="AE49" i="46"/>
  <c r="AE49" i="44"/>
  <c r="BC49" i="46"/>
  <c r="BC49" i="44"/>
  <c r="AY50" i="46"/>
  <c r="AY50" i="44"/>
  <c r="W58" i="46"/>
  <c r="W58" i="44"/>
  <c r="BC58" i="46"/>
  <c r="BC58" i="44"/>
  <c r="S59" i="46"/>
  <c r="S59" i="44"/>
  <c r="BK60" i="46"/>
  <c r="BK60" i="44"/>
  <c r="BC62" i="46"/>
  <c r="BC62" i="44"/>
  <c r="AQ63" i="46"/>
  <c r="AQ63" i="44"/>
  <c r="L66" i="46"/>
  <c r="L66" i="44"/>
  <c r="BD67" i="46"/>
  <c r="BD67" i="44"/>
  <c r="L68" i="46"/>
  <c r="L68" i="44"/>
  <c r="AF69" i="46"/>
  <c r="AF69" i="44"/>
  <c r="BG70" i="46"/>
  <c r="BG70" i="44"/>
  <c r="AU71" i="46"/>
  <c r="AU71" i="44"/>
  <c r="J72" i="46"/>
  <c r="J72" i="44"/>
  <c r="BF72" i="46"/>
  <c r="BF72" i="44"/>
  <c r="AP59" i="46"/>
  <c r="AP59" i="44"/>
  <c r="X65" i="46"/>
  <c r="X65" i="44"/>
  <c r="AZ46" i="44"/>
  <c r="AD58" i="44"/>
  <c r="W30" i="44"/>
  <c r="J57" i="44"/>
  <c r="AK75" i="44"/>
  <c r="BL81" i="44"/>
  <c r="D87" i="44"/>
  <c r="AC26" i="46"/>
  <c r="AC26" i="44"/>
  <c r="M31" i="46"/>
  <c r="M31" i="44"/>
  <c r="BA31" i="46"/>
  <c r="BA31" i="44"/>
  <c r="G34" i="46"/>
  <c r="G34" i="44"/>
  <c r="AC36" i="46"/>
  <c r="AC36" i="44"/>
  <c r="H37" i="46"/>
  <c r="H37" i="44"/>
  <c r="D38" i="46"/>
  <c r="D38" i="44"/>
  <c r="AZ38" i="46"/>
  <c r="AZ38" i="44"/>
  <c r="AY40" i="46"/>
  <c r="AY40" i="44"/>
  <c r="Q44" i="46"/>
  <c r="Q44" i="44"/>
  <c r="V58" i="46"/>
  <c r="V58" i="44"/>
  <c r="AD60" i="46"/>
  <c r="AD60" i="44"/>
  <c r="AM67" i="46"/>
  <c r="AM67" i="44"/>
  <c r="BC69" i="46"/>
  <c r="BC69" i="44"/>
  <c r="N71" i="46"/>
  <c r="N71" i="44"/>
  <c r="BA75" i="44"/>
  <c r="BB58" i="44"/>
  <c r="BL65" i="44"/>
  <c r="BC83" i="44"/>
  <c r="H81" i="44"/>
  <c r="BD88" i="44"/>
  <c r="L23" i="46"/>
  <c r="L23" i="44"/>
  <c r="BP23" i="46"/>
  <c r="BP23" i="44"/>
  <c r="J27" i="46"/>
  <c r="J27" i="44"/>
  <c r="BN27" i="46"/>
  <c r="BN27" i="44"/>
  <c r="AZ28" i="46"/>
  <c r="AZ28" i="44"/>
  <c r="Z30" i="46"/>
  <c r="Z30" i="44"/>
  <c r="T33" i="46"/>
  <c r="T33" i="44"/>
  <c r="J35" i="46"/>
  <c r="J35" i="44"/>
  <c r="AX35" i="46"/>
  <c r="AX35" i="44"/>
  <c r="AN39" i="46"/>
  <c r="AN39" i="44"/>
  <c r="BC41" i="46"/>
  <c r="BC41" i="44"/>
  <c r="AX42" i="46"/>
  <c r="AX42" i="44"/>
  <c r="AM46" i="46"/>
  <c r="AM46" i="44"/>
  <c r="S47" i="46"/>
  <c r="S47" i="44"/>
  <c r="W48" i="46"/>
  <c r="W48" i="44"/>
  <c r="BC48" i="46"/>
  <c r="BC48" i="44"/>
  <c r="E50" i="46"/>
  <c r="E50" i="44"/>
  <c r="AK50" i="46"/>
  <c r="AK50" i="44"/>
  <c r="Y51" i="46"/>
  <c r="Y51" i="44"/>
  <c r="AG51" i="46"/>
  <c r="AG51" i="44"/>
  <c r="BQ52" i="46"/>
  <c r="BQ52" i="44"/>
  <c r="X53" i="46"/>
  <c r="X53" i="44"/>
  <c r="BL53" i="46"/>
  <c r="BL53" i="44"/>
  <c r="D54" i="46"/>
  <c r="D54" i="44"/>
  <c r="X55" i="46"/>
  <c r="X55" i="44"/>
  <c r="BD55" i="46"/>
  <c r="BD55" i="44"/>
  <c r="T56" i="46"/>
  <c r="T56" i="44"/>
  <c r="AJ56" i="46"/>
  <c r="AJ56" i="44"/>
  <c r="AZ56" i="46"/>
  <c r="AZ56" i="44"/>
  <c r="AC57" i="46"/>
  <c r="AC57" i="44"/>
  <c r="BI57" i="46"/>
  <c r="BI57" i="44"/>
  <c r="AO58" i="46"/>
  <c r="AO58" i="44"/>
  <c r="BA59" i="46"/>
  <c r="BA59" i="44"/>
  <c r="BI59" i="46"/>
  <c r="BI59" i="44"/>
  <c r="AC61" i="46"/>
  <c r="AC61" i="44"/>
  <c r="AK61" i="46"/>
  <c r="AK61" i="44"/>
  <c r="BA61" i="46"/>
  <c r="BA61" i="44"/>
  <c r="BQ61" i="46"/>
  <c r="BQ61" i="44"/>
  <c r="I62" i="46"/>
  <c r="I62" i="44"/>
  <c r="BE62" i="46"/>
  <c r="BE62" i="44"/>
  <c r="M63" i="46"/>
  <c r="M63" i="44"/>
  <c r="AS63" i="46"/>
  <c r="AS63" i="44"/>
  <c r="BI63" i="46"/>
  <c r="BI63" i="44"/>
  <c r="X64" i="46"/>
  <c r="X64" i="44"/>
  <c r="AN64" i="46"/>
  <c r="AN64" i="44"/>
  <c r="AT60" i="46"/>
  <c r="AT60" i="44"/>
  <c r="AA66" i="46"/>
  <c r="AA66" i="44"/>
  <c r="S77" i="44"/>
  <c r="BE56" i="44"/>
  <c r="AN45" i="44"/>
  <c r="AQ66" i="44"/>
  <c r="AM85" i="44"/>
  <c r="BH87" i="44"/>
  <c r="BP92" i="44"/>
  <c r="A52" i="44"/>
  <c r="A63" i="44"/>
  <c r="C106" i="46"/>
  <c r="C106" i="44" s="1"/>
  <c r="C115" i="46"/>
  <c r="C115" i="44" s="1"/>
  <c r="BF7" i="44"/>
  <c r="AR10" i="44"/>
  <c r="BJ14" i="44"/>
  <c r="AF22" i="44"/>
  <c r="AL24" i="44"/>
  <c r="Z25" i="44"/>
  <c r="F26" i="44"/>
  <c r="BF27" i="44"/>
  <c r="BC42" i="44"/>
  <c r="N53" i="44"/>
  <c r="BN61" i="44"/>
  <c r="S66" i="44"/>
  <c r="I74" i="44"/>
  <c r="BC85" i="44"/>
  <c r="T87" i="44"/>
  <c r="AJ89" i="44"/>
  <c r="R99" i="44"/>
  <c r="AZ104" i="44"/>
  <c r="J106" i="44"/>
  <c r="BL110" i="44"/>
  <c r="AF112" i="44"/>
  <c r="D113" i="44"/>
  <c r="AD114" i="44"/>
  <c r="BJ114" i="44"/>
  <c r="AJ116" i="44"/>
  <c r="BP116" i="44"/>
  <c r="BL10" i="46"/>
  <c r="BL10" i="44"/>
  <c r="BI11" i="46"/>
  <c r="BI11" i="44"/>
  <c r="BE12" i="46"/>
  <c r="BE12" i="44"/>
  <c r="AT13" i="46"/>
  <c r="AT13" i="44"/>
  <c r="AL60" i="46"/>
  <c r="AL60" i="44"/>
  <c r="Q54" i="44"/>
  <c r="N14" i="44"/>
  <c r="AD39" i="44"/>
  <c r="BM56" i="44"/>
  <c r="BF86" i="44"/>
  <c r="AZ87" i="44"/>
  <c r="AE96" i="44"/>
  <c r="BH102" i="44"/>
  <c r="BL103" i="44"/>
  <c r="D109" i="44"/>
  <c r="U45" i="46"/>
  <c r="U45" i="44"/>
  <c r="BA47" i="46"/>
  <c r="BA47" i="44"/>
  <c r="K65" i="44"/>
  <c r="BL117" i="44"/>
  <c r="K118" i="44"/>
  <c r="BG120" i="44"/>
  <c r="AE121" i="44"/>
  <c r="BC121" i="44"/>
  <c r="W119" i="44"/>
  <c r="AU119" i="44"/>
  <c r="AA120" i="44"/>
  <c r="BL122" i="44"/>
  <c r="W121" i="46"/>
  <c r="W121" i="44"/>
  <c r="P122" i="46"/>
  <c r="P122" i="44"/>
  <c r="AN122" i="46"/>
  <c r="AN122" i="44"/>
  <c r="BH123" i="46"/>
  <c r="BH123" i="44"/>
  <c r="G124" i="46"/>
  <c r="G124" i="44"/>
  <c r="W78" i="46"/>
  <c r="W78" i="44"/>
  <c r="S79" i="46"/>
  <c r="S79" i="44"/>
  <c r="Q81" i="46"/>
  <c r="Q81" i="44"/>
  <c r="AJ82" i="46"/>
  <c r="AJ82" i="44"/>
  <c r="BD83" i="46"/>
  <c r="BD83" i="44"/>
  <c r="AZ84" i="46"/>
  <c r="AZ84" i="44"/>
  <c r="BP84" i="46"/>
  <c r="BP84" i="44"/>
  <c r="AA86" i="46"/>
  <c r="AA86" i="44"/>
  <c r="AC87" i="46"/>
  <c r="AC87" i="44"/>
  <c r="AO88" i="46"/>
  <c r="AO88" i="44"/>
  <c r="R67" i="46"/>
  <c r="R67" i="44"/>
  <c r="AL68" i="46"/>
  <c r="AL68" i="44"/>
  <c r="H75" i="46"/>
  <c r="H75" i="44"/>
  <c r="AV75" i="46"/>
  <c r="AV75" i="44"/>
  <c r="N84" i="44"/>
  <c r="AD84" i="44"/>
  <c r="O87" i="44"/>
  <c r="AM87" i="44"/>
  <c r="AI91" i="44"/>
  <c r="AK92" i="44"/>
  <c r="BI92" i="44"/>
  <c r="V93" i="44"/>
  <c r="AL93" i="44"/>
  <c r="H125" i="44"/>
  <c r="BP126" i="44"/>
  <c r="AC131" i="44"/>
  <c r="BA131" i="44"/>
  <c r="BE132" i="44"/>
  <c r="BJ37" i="44"/>
  <c r="M39" i="44"/>
  <c r="AG40" i="44"/>
  <c r="V49" i="44"/>
  <c r="AS87" i="44"/>
  <c r="BP87" i="44"/>
  <c r="AC89" i="44"/>
  <c r="BA89" i="44"/>
  <c r="K91" i="44"/>
  <c r="T95" i="44"/>
  <c r="O98" i="44"/>
  <c r="AE98" i="44"/>
  <c r="BK100" i="44"/>
  <c r="AO20" i="44"/>
  <c r="BJ22" i="44"/>
  <c r="C35" i="46"/>
  <c r="C35" i="44" s="1"/>
  <c r="AX28" i="44"/>
  <c r="P30" i="44"/>
  <c r="H32" i="44"/>
  <c r="Y33" i="44"/>
  <c r="AK34" i="44"/>
  <c r="AI38" i="44"/>
  <c r="AT39" i="44"/>
  <c r="I47" i="44"/>
  <c r="C52" i="46"/>
  <c r="C52" i="44" s="1"/>
  <c r="AG33" i="44"/>
  <c r="E34" i="44"/>
  <c r="AL34" i="44"/>
  <c r="U39" i="44"/>
  <c r="Y45" i="44"/>
  <c r="BH48" i="44"/>
  <c r="AP50" i="44"/>
  <c r="AY52" i="44"/>
  <c r="AC55" i="44"/>
  <c r="R57" i="44"/>
  <c r="AL58" i="44"/>
  <c r="AU60" i="44"/>
  <c r="AA63" i="44"/>
  <c r="BB64" i="44"/>
  <c r="I65" i="44"/>
  <c r="Y65" i="44"/>
  <c r="BE65" i="44"/>
  <c r="AR66" i="44"/>
  <c r="AV69" i="44"/>
  <c r="AP72" i="44"/>
  <c r="J74" i="44"/>
  <c r="BN74" i="44"/>
  <c r="BB75" i="44"/>
  <c r="BL76" i="44"/>
  <c r="BO26" i="46"/>
  <c r="G42" i="46"/>
  <c r="G42" i="44"/>
  <c r="R50" i="46"/>
  <c r="R50" i="44"/>
  <c r="AT58" i="46"/>
  <c r="AT58" i="44"/>
  <c r="BJ58" i="46"/>
  <c r="BJ58" i="44"/>
  <c r="AX59" i="46"/>
  <c r="AX59" i="44"/>
  <c r="AX61" i="46"/>
  <c r="AX61" i="44"/>
  <c r="Z63" i="46"/>
  <c r="Z63" i="44"/>
  <c r="M64" i="46"/>
  <c r="M64" i="44"/>
  <c r="G67" i="46"/>
  <c r="G67" i="44"/>
  <c r="AI68" i="46"/>
  <c r="AI68" i="44"/>
  <c r="BO68" i="46"/>
  <c r="BO68" i="44"/>
  <c r="O69" i="46"/>
  <c r="O69" i="44"/>
  <c r="AU69" i="46"/>
  <c r="AU69" i="44"/>
  <c r="J70" i="46"/>
  <c r="J70" i="44"/>
  <c r="BN70" i="46"/>
  <c r="BN70" i="44"/>
  <c r="AG72" i="46"/>
  <c r="AG72" i="44"/>
  <c r="BM72" i="46"/>
  <c r="BM72" i="44"/>
  <c r="U73" i="46"/>
  <c r="U73" i="44"/>
  <c r="Q74" i="46"/>
  <c r="Q74" i="44"/>
  <c r="BM74" i="46"/>
  <c r="BM74" i="44"/>
  <c r="U75" i="46"/>
  <c r="U75" i="44"/>
  <c r="AE76" i="46"/>
  <c r="AE76" i="44"/>
  <c r="K77" i="46"/>
  <c r="K77" i="44"/>
  <c r="AA77" i="46"/>
  <c r="AA77" i="44"/>
  <c r="N78" i="46"/>
  <c r="N78" i="44"/>
  <c r="V78" i="46"/>
  <c r="V78" i="44"/>
  <c r="AT78" i="46"/>
  <c r="AT78" i="44"/>
  <c r="Z79" i="46"/>
  <c r="Z79" i="44"/>
  <c r="L80" i="46"/>
  <c r="L80" i="44"/>
  <c r="BP80" i="46"/>
  <c r="BP80" i="44"/>
  <c r="X81" i="46"/>
  <c r="X81" i="44"/>
  <c r="S82" i="46"/>
  <c r="S82" i="44"/>
  <c r="AA82" i="46"/>
  <c r="AA82" i="44"/>
  <c r="BG82" i="46"/>
  <c r="BG82" i="44"/>
  <c r="BO82" i="46"/>
  <c r="BO82" i="44"/>
  <c r="G83" i="46"/>
  <c r="G83" i="44"/>
  <c r="AU83" i="46"/>
  <c r="AU83" i="44"/>
  <c r="Z86" i="46"/>
  <c r="Z86" i="44"/>
  <c r="AB87" i="46"/>
  <c r="AB87" i="44"/>
  <c r="AJ87" i="46"/>
  <c r="AJ87" i="44"/>
  <c r="AR87" i="46"/>
  <c r="AR87" i="44"/>
  <c r="P88" i="46"/>
  <c r="P88" i="44"/>
  <c r="X88" i="46"/>
  <c r="X88" i="44"/>
  <c r="AF88" i="46"/>
  <c r="AF88" i="44"/>
  <c r="AN88" i="46"/>
  <c r="AN88" i="44"/>
  <c r="BL88" i="46"/>
  <c r="BL88" i="44"/>
  <c r="L89" i="46"/>
  <c r="L89" i="44"/>
  <c r="AB89" i="46"/>
  <c r="AB89" i="44"/>
  <c r="AR89" i="46"/>
  <c r="AR89" i="44"/>
  <c r="H90" i="46"/>
  <c r="H90" i="44"/>
  <c r="P90" i="46"/>
  <c r="P90" i="44"/>
  <c r="AV90" i="46"/>
  <c r="AV90" i="44"/>
  <c r="J91" i="46"/>
  <c r="J91" i="44"/>
  <c r="AH91" i="46"/>
  <c r="AH91" i="44"/>
  <c r="BF91" i="46"/>
  <c r="BF91" i="44"/>
  <c r="AR92" i="46"/>
  <c r="AR92" i="44"/>
  <c r="U93" i="46"/>
  <c r="U93" i="44"/>
  <c r="AS93" i="46"/>
  <c r="AS93" i="44"/>
  <c r="BQ93" i="46"/>
  <c r="BQ93" i="44"/>
  <c r="Q94" i="46"/>
  <c r="Q94" i="44"/>
  <c r="AG94" i="46"/>
  <c r="AG94" i="44"/>
  <c r="T66" i="46"/>
  <c r="T66" i="44"/>
  <c r="BH68" i="46"/>
  <c r="BH68" i="44"/>
  <c r="BD69" i="46"/>
  <c r="BD69" i="44"/>
  <c r="BL69" i="46"/>
  <c r="BL69" i="44"/>
  <c r="O71" i="46"/>
  <c r="O71" i="44"/>
  <c r="BC71" i="46"/>
  <c r="BC71" i="44"/>
  <c r="BN72" i="46"/>
  <c r="BN72" i="44"/>
  <c r="AT73" i="46"/>
  <c r="AT73" i="44"/>
  <c r="BB73" i="46"/>
  <c r="BB73" i="44"/>
  <c r="Z74" i="46"/>
  <c r="Z74" i="44"/>
  <c r="AH74" i="46"/>
  <c r="AH74" i="44"/>
  <c r="AP74" i="46"/>
  <c r="AP74" i="44"/>
  <c r="BJ75" i="46"/>
  <c r="BJ75" i="44"/>
  <c r="P76" i="46"/>
  <c r="P76" i="44"/>
  <c r="X76" i="46"/>
  <c r="X76" i="44"/>
  <c r="AN76" i="46"/>
  <c r="AN76" i="44"/>
  <c r="AV76" i="46"/>
  <c r="AV76" i="44"/>
  <c r="L77" i="46"/>
  <c r="L77" i="44"/>
  <c r="AB77" i="46"/>
  <c r="AB77" i="44"/>
  <c r="AJ77" i="46"/>
  <c r="AJ77" i="44"/>
  <c r="G78" i="46"/>
  <c r="G78" i="44"/>
  <c r="AM78" i="46"/>
  <c r="AM78" i="44"/>
  <c r="BO79" i="46"/>
  <c r="BO79" i="44"/>
  <c r="M80" i="46"/>
  <c r="M80" i="44"/>
  <c r="AS80" i="46"/>
  <c r="AS80" i="44"/>
  <c r="BQ80" i="46"/>
  <c r="BQ80" i="44"/>
  <c r="AW81" i="46"/>
  <c r="AW81" i="44"/>
  <c r="BM81" i="46"/>
  <c r="BM81" i="44"/>
  <c r="D82" i="46"/>
  <c r="D82" i="44"/>
  <c r="AR82" i="46"/>
  <c r="AR82" i="44"/>
  <c r="AF83" i="46"/>
  <c r="AF83" i="44"/>
  <c r="AN83" i="46"/>
  <c r="AN83" i="44"/>
  <c r="D84" i="46"/>
  <c r="D84" i="44"/>
  <c r="L84" i="46"/>
  <c r="L84" i="44"/>
  <c r="T84" i="46"/>
  <c r="T84" i="44"/>
  <c r="AB84" i="46"/>
  <c r="AB84" i="44"/>
  <c r="P85" i="46"/>
  <c r="P85" i="44"/>
  <c r="BD85" i="46"/>
  <c r="BD85" i="44"/>
  <c r="S86" i="46"/>
  <c r="S86" i="44"/>
  <c r="AQ86" i="46"/>
  <c r="AQ86" i="44"/>
  <c r="BO86" i="46"/>
  <c r="BO86" i="44"/>
  <c r="U87" i="46"/>
  <c r="U87" i="44"/>
  <c r="BI87" i="46"/>
  <c r="BI87" i="44"/>
  <c r="BQ87" i="46"/>
  <c r="BQ87" i="44"/>
  <c r="I88" i="46"/>
  <c r="I88" i="44"/>
  <c r="BE88" i="46"/>
  <c r="BE88" i="44"/>
  <c r="BM88" i="46"/>
  <c r="BM88" i="44"/>
  <c r="AK89" i="46"/>
  <c r="AK89" i="44"/>
  <c r="BI89" i="46"/>
  <c r="BI89" i="44"/>
  <c r="Q90" i="46"/>
  <c r="Q90" i="44"/>
  <c r="Y90" i="46"/>
  <c r="Y90" i="44"/>
  <c r="AO90" i="46"/>
  <c r="AO90" i="44"/>
  <c r="BE90" i="46"/>
  <c r="BE90" i="44"/>
  <c r="BM90" i="46"/>
  <c r="BM90" i="44"/>
  <c r="AA91" i="46"/>
  <c r="AA91" i="44"/>
  <c r="AY91" i="46"/>
  <c r="AY91" i="44"/>
  <c r="E92" i="46"/>
  <c r="E92" i="44"/>
  <c r="U92" i="46"/>
  <c r="U92" i="44"/>
  <c r="F93" i="46"/>
  <c r="F93" i="44"/>
  <c r="N93" i="46"/>
  <c r="N93" i="44"/>
  <c r="AD93" i="46"/>
  <c r="AD93" i="44"/>
  <c r="AT93" i="46"/>
  <c r="AT93" i="44"/>
  <c r="BB93" i="46"/>
  <c r="BB93" i="44"/>
  <c r="BJ93" i="46"/>
  <c r="BJ93" i="44"/>
  <c r="Z94" i="46"/>
  <c r="Z94" i="44"/>
  <c r="AP94" i="46"/>
  <c r="AP94" i="44"/>
  <c r="AX94" i="46"/>
  <c r="AX94" i="44"/>
  <c r="BF94" i="46"/>
  <c r="BF94" i="44"/>
  <c r="BN94" i="46"/>
  <c r="BN94" i="44"/>
  <c r="AJ95" i="46"/>
  <c r="AJ95" i="44"/>
  <c r="AR95" i="46"/>
  <c r="AR95" i="44"/>
  <c r="AZ95" i="46"/>
  <c r="AZ95" i="44"/>
  <c r="BH95" i="46"/>
  <c r="BH95" i="44"/>
  <c r="BP95" i="46"/>
  <c r="BP95" i="44"/>
  <c r="P96" i="46"/>
  <c r="P96" i="44"/>
  <c r="X96" i="46"/>
  <c r="X96" i="44"/>
  <c r="AN96" i="46"/>
  <c r="AN96" i="44"/>
  <c r="BD96" i="46"/>
  <c r="BD96" i="44"/>
  <c r="AQ97" i="46"/>
  <c r="AQ97" i="44"/>
  <c r="AY97" i="46"/>
  <c r="AY97" i="44"/>
  <c r="G98" i="46"/>
  <c r="G98" i="44"/>
  <c r="AM98" i="46"/>
  <c r="AM98" i="44"/>
  <c r="AU98" i="46"/>
  <c r="AU98" i="44"/>
  <c r="BC98" i="46"/>
  <c r="BC98" i="44"/>
  <c r="BK98" i="46"/>
  <c r="BK98" i="44"/>
  <c r="BO99" i="46"/>
  <c r="BO99" i="44"/>
  <c r="O100" i="46"/>
  <c r="O100" i="44"/>
  <c r="BC100" i="46"/>
  <c r="BC100" i="44"/>
  <c r="Q101" i="46"/>
  <c r="Q101" i="44"/>
  <c r="Y101" i="46"/>
  <c r="Y101" i="44"/>
  <c r="AO101" i="46"/>
  <c r="AO101" i="44"/>
  <c r="U102" i="46"/>
  <c r="U102" i="44"/>
  <c r="AK102" i="46"/>
  <c r="AK102" i="44"/>
  <c r="BA102" i="46"/>
  <c r="BA102" i="44"/>
  <c r="AG103" i="46"/>
  <c r="AG103" i="44"/>
  <c r="BM103" i="46"/>
  <c r="BM103" i="44"/>
  <c r="M104" i="46"/>
  <c r="M104" i="44"/>
  <c r="U104" i="46"/>
  <c r="U104" i="44"/>
  <c r="AC104" i="46"/>
  <c r="AC104" i="44"/>
  <c r="AS104" i="46"/>
  <c r="AS104" i="44"/>
  <c r="BA104" i="46"/>
  <c r="BA104" i="44"/>
  <c r="BQ104" i="46"/>
  <c r="BQ104" i="44"/>
  <c r="AM105" i="46"/>
  <c r="AM105" i="44"/>
  <c r="AL22" i="44"/>
  <c r="AA52" i="46"/>
  <c r="AA52" i="44"/>
  <c r="BN56" i="46"/>
  <c r="BN56" i="44"/>
  <c r="AE58" i="46"/>
  <c r="AE58" i="44"/>
  <c r="AW65" i="46"/>
  <c r="AW65" i="44"/>
  <c r="BP66" i="46"/>
  <c r="BP66" i="44"/>
  <c r="AZ68" i="46"/>
  <c r="AZ68" i="44"/>
  <c r="S70" i="46"/>
  <c r="S70" i="44"/>
  <c r="AE71" i="46"/>
  <c r="AE71" i="44"/>
  <c r="AM71" i="46"/>
  <c r="AM71" i="44"/>
  <c r="R72" i="46"/>
  <c r="R72" i="44"/>
  <c r="Z72" i="46"/>
  <c r="Z72" i="44"/>
  <c r="AX72" i="46"/>
  <c r="AX72" i="44"/>
  <c r="AD75" i="46"/>
  <c r="AD75" i="44"/>
  <c r="A20" i="44"/>
  <c r="C63" i="46"/>
  <c r="C63" i="44" s="1"/>
  <c r="BJ34" i="44"/>
  <c r="K36" i="44"/>
  <c r="AK39" i="44"/>
  <c r="K43" i="44"/>
  <c r="AW56" i="44"/>
  <c r="K59" i="44"/>
  <c r="AY59" i="44"/>
  <c r="AI61" i="44"/>
  <c r="BO61" i="44"/>
  <c r="AS64" i="44"/>
  <c r="AZ66" i="44"/>
  <c r="D21" i="44"/>
  <c r="S57" i="46"/>
  <c r="S57" i="44"/>
  <c r="AB68" i="46"/>
  <c r="AB68" i="44"/>
  <c r="H69" i="46"/>
  <c r="H69" i="44"/>
  <c r="V19" i="44"/>
  <c r="AZ24" i="44"/>
  <c r="AF30" i="44"/>
  <c r="BF38" i="44"/>
  <c r="AM42" i="44"/>
  <c r="AE44" i="44"/>
  <c r="AW54" i="44"/>
  <c r="AL55" i="44"/>
  <c r="Y56" i="44"/>
  <c r="G60" i="44"/>
  <c r="AM60" i="44"/>
  <c r="R61" i="44"/>
  <c r="V62" i="44"/>
  <c r="BK62" i="44"/>
  <c r="AI63" i="44"/>
  <c r="V64" i="44"/>
  <c r="AF65" i="44"/>
  <c r="BM65" i="44"/>
  <c r="BJ73" i="44"/>
  <c r="D77" i="44"/>
  <c r="AA79" i="44"/>
  <c r="C65" i="46"/>
  <c r="C65" i="44" s="1"/>
  <c r="AF20" i="44"/>
  <c r="U24" i="44"/>
  <c r="BA24" i="44"/>
  <c r="BP26" i="44"/>
  <c r="AT37" i="44"/>
  <c r="Q40" i="44"/>
  <c r="T41" i="44"/>
  <c r="BQ41" i="44"/>
  <c r="N55" i="44"/>
  <c r="Z56" i="44"/>
  <c r="AA57" i="44"/>
  <c r="N58" i="44"/>
  <c r="BC60" i="44"/>
  <c r="S61" i="44"/>
  <c r="W62" i="44"/>
  <c r="F64" i="44"/>
  <c r="AT64" i="44"/>
  <c r="BJ64" i="44"/>
  <c r="Q65" i="44"/>
  <c r="AG65" i="44"/>
  <c r="AJ66" i="44"/>
  <c r="H67" i="44"/>
  <c r="BL67" i="44"/>
  <c r="W69" i="44"/>
  <c r="AN69" i="44"/>
  <c r="BK69" i="44"/>
  <c r="AA70" i="44"/>
  <c r="F71" i="44"/>
  <c r="BB71" i="44"/>
  <c r="AW72" i="44"/>
  <c r="N73" i="44"/>
  <c r="R74" i="44"/>
  <c r="AG74" i="44"/>
  <c r="BE74" i="44"/>
  <c r="AT75" i="44"/>
  <c r="BI75" i="44"/>
  <c r="AF76" i="44"/>
  <c r="BC76" i="44"/>
  <c r="AY77" i="44"/>
  <c r="BK78" i="44"/>
  <c r="BI80" i="44"/>
  <c r="AO81" i="44"/>
  <c r="AB82" i="44"/>
  <c r="AZ82" i="44"/>
  <c r="H83" i="44"/>
  <c r="AM83" i="44"/>
  <c r="BK83" i="44"/>
  <c r="AY86" i="44"/>
  <c r="E87" i="44"/>
  <c r="AG88" i="44"/>
  <c r="AW88" i="44"/>
  <c r="E89" i="44"/>
  <c r="AS89" i="44"/>
  <c r="I90" i="44"/>
  <c r="AG90" i="44"/>
  <c r="BQ92" i="44"/>
  <c r="L95" i="44"/>
  <c r="AV96" i="44"/>
  <c r="AI59" i="46"/>
  <c r="AI59" i="44"/>
  <c r="BO59" i="46"/>
  <c r="BO59" i="44"/>
  <c r="AD64" i="46"/>
  <c r="AD64" i="44"/>
  <c r="A56" i="44"/>
  <c r="A65" i="44"/>
  <c r="AO28" i="44"/>
  <c r="T31" i="44"/>
  <c r="BH31" i="44"/>
  <c r="BH36" i="44"/>
  <c r="H42" i="44"/>
  <c r="AS48" i="44"/>
  <c r="AU51" i="44"/>
  <c r="AP52" i="44"/>
  <c r="BF57" i="44"/>
  <c r="O58" i="44"/>
  <c r="BK58" i="44"/>
  <c r="J61" i="44"/>
  <c r="G62" i="44"/>
  <c r="AT62" i="44"/>
  <c r="S63" i="44"/>
  <c r="BF63" i="44"/>
  <c r="AE67" i="44"/>
  <c r="AV67" i="44"/>
  <c r="T68" i="44"/>
  <c r="AR68" i="44"/>
  <c r="BP68" i="44"/>
  <c r="X69" i="44"/>
  <c r="AY70" i="44"/>
  <c r="G71" i="44"/>
  <c r="W71" i="44"/>
  <c r="AL73" i="44"/>
  <c r="BF74" i="44"/>
  <c r="N75" i="44"/>
  <c r="BD76" i="44"/>
  <c r="AZ77" i="44"/>
  <c r="O78" i="44"/>
  <c r="AI79" i="44"/>
  <c r="U80" i="44"/>
  <c r="AJ24" i="44"/>
  <c r="L29" i="44"/>
  <c r="AS39" i="44"/>
  <c r="AA95" i="44"/>
  <c r="AQ95" i="44"/>
  <c r="BK96" i="44"/>
  <c r="R97" i="44"/>
  <c r="BJ98" i="44"/>
  <c r="BK105" i="44"/>
  <c r="AY106" i="44"/>
  <c r="BG108" i="44"/>
  <c r="E109" i="44"/>
  <c r="U109" i="44"/>
  <c r="AK109" i="44"/>
  <c r="BA109" i="44"/>
  <c r="U111" i="44"/>
  <c r="AK111" i="44"/>
  <c r="Q112" i="44"/>
  <c r="AW112" i="44"/>
  <c r="AW94" i="46"/>
  <c r="AW94" i="44"/>
  <c r="K95" i="46"/>
  <c r="K95" i="44"/>
  <c r="AI95" i="46"/>
  <c r="AI95" i="44"/>
  <c r="BC96" i="46"/>
  <c r="BC96" i="44"/>
  <c r="AX99" i="46"/>
  <c r="AX99" i="44"/>
  <c r="BB100" i="46"/>
  <c r="BB100" i="44"/>
  <c r="BL101" i="46"/>
  <c r="BL101" i="44"/>
  <c r="AB102" i="46"/>
  <c r="AB102" i="44"/>
  <c r="AR102" i="46"/>
  <c r="AR102" i="44"/>
  <c r="AV103" i="46"/>
  <c r="AV103" i="44"/>
  <c r="BH104" i="46"/>
  <c r="BH104" i="44"/>
  <c r="F105" i="46"/>
  <c r="F105" i="44"/>
  <c r="BB105" i="46"/>
  <c r="BB105" i="44"/>
  <c r="J108" i="46"/>
  <c r="J108" i="44"/>
  <c r="Z108" i="46"/>
  <c r="Z108" i="44"/>
  <c r="AH108" i="46"/>
  <c r="AH108" i="44"/>
  <c r="AX108" i="46"/>
  <c r="AX108" i="44"/>
  <c r="W107" i="46"/>
  <c r="W107" i="44"/>
  <c r="AE107" i="46"/>
  <c r="AE107" i="44"/>
  <c r="BC107" i="46"/>
  <c r="BC107" i="44"/>
  <c r="S108" i="46"/>
  <c r="S108" i="44"/>
  <c r="AS109" i="46"/>
  <c r="AS109" i="44"/>
  <c r="BI109" i="46"/>
  <c r="BI109" i="44"/>
  <c r="Y110" i="46"/>
  <c r="Y110" i="44"/>
  <c r="AG110" i="46"/>
  <c r="AG110" i="44"/>
  <c r="AW110" i="46"/>
  <c r="AW110" i="44"/>
  <c r="BE110" i="46"/>
  <c r="BE110" i="44"/>
  <c r="AS111" i="46"/>
  <c r="AS111" i="44"/>
  <c r="BA111" i="46"/>
  <c r="BA111" i="44"/>
  <c r="AO94" i="44"/>
  <c r="J97" i="44"/>
  <c r="BN97" i="44"/>
  <c r="J99" i="44"/>
  <c r="Z99" i="44"/>
  <c r="BF99" i="44"/>
  <c r="AN101" i="44"/>
  <c r="D102" i="44"/>
  <c r="K106" i="44"/>
  <c r="AA106" i="44"/>
  <c r="AQ106" i="44"/>
  <c r="BG106" i="44"/>
  <c r="BK107" i="44"/>
  <c r="AI108" i="44"/>
  <c r="BO108" i="44"/>
  <c r="M109" i="44"/>
  <c r="Y112" i="44"/>
  <c r="AO112" i="44"/>
  <c r="BE112" i="44"/>
  <c r="E113" i="44"/>
  <c r="AB109" i="44"/>
  <c r="BI113" i="44"/>
  <c r="G114" i="44"/>
  <c r="AE114" i="44"/>
  <c r="AN110" i="44"/>
  <c r="D111" i="44"/>
  <c r="H112" i="44"/>
  <c r="M113" i="44"/>
  <c r="BA113" i="44"/>
  <c r="W114" i="44"/>
  <c r="BN115" i="44"/>
  <c r="AC116" i="44"/>
  <c r="BI116" i="44"/>
  <c r="AR118" i="44"/>
  <c r="AF89" i="44"/>
  <c r="AV89" i="44"/>
  <c r="BP90" i="44"/>
  <c r="BD92" i="44"/>
  <c r="BQ94" i="44"/>
  <c r="O95" i="44"/>
  <c r="AU95" i="44"/>
  <c r="N97" i="44"/>
  <c r="BJ97" i="44"/>
  <c r="J98" i="44"/>
  <c r="Z100" i="44"/>
  <c r="D101" i="44"/>
  <c r="T103" i="44"/>
  <c r="BD104" i="44"/>
  <c r="AD106" i="44"/>
  <c r="AP107" i="44"/>
  <c r="BF107" i="44"/>
  <c r="AJ110" i="44"/>
  <c r="BF49" i="44"/>
  <c r="AY69" i="44"/>
  <c r="A10" i="44"/>
  <c r="A58" i="44"/>
  <c r="C58" i="46"/>
  <c r="C58" i="44" s="1"/>
  <c r="C71" i="46"/>
  <c r="C71" i="44" s="1"/>
  <c r="BK10" i="44"/>
  <c r="AN12" i="44"/>
  <c r="M13" i="44"/>
  <c r="BC13" i="44"/>
  <c r="BC17" i="44"/>
  <c r="I34" i="44"/>
  <c r="AH49" i="44"/>
  <c r="Z58" i="44"/>
  <c r="V59" i="44"/>
  <c r="AH60" i="44"/>
  <c r="V61" i="44"/>
  <c r="BO69" i="44"/>
  <c r="AL70" i="44"/>
  <c r="BB70" i="44"/>
  <c r="BF71" i="44"/>
  <c r="I73" i="44"/>
  <c r="AW73" i="44"/>
  <c r="E74" i="44"/>
  <c r="AO75" i="44"/>
  <c r="BM75" i="44"/>
  <c r="G77" i="44"/>
  <c r="BC77" i="44"/>
  <c r="AP78" i="44"/>
  <c r="BF78" i="44"/>
  <c r="AD79" i="44"/>
  <c r="BJ79" i="44"/>
  <c r="AB81" i="44"/>
  <c r="S83" i="44"/>
  <c r="S85" i="44"/>
  <c r="BO85" i="44"/>
  <c r="BD87" i="44"/>
  <c r="D90" i="44"/>
  <c r="AJ90" i="44"/>
  <c r="AZ90" i="44"/>
  <c r="H92" i="44"/>
  <c r="AN92" i="44"/>
  <c r="U94" i="44"/>
  <c r="S96" i="44"/>
  <c r="AI96" i="44"/>
  <c r="AD97" i="44"/>
  <c r="N99" i="44"/>
  <c r="J100" i="44"/>
  <c r="AP100" i="44"/>
  <c r="BF100" i="44"/>
  <c r="T101" i="44"/>
  <c r="BH101" i="44"/>
  <c r="AF102" i="44"/>
  <c r="AX105" i="44"/>
  <c r="AT106" i="44"/>
  <c r="Z107" i="44"/>
  <c r="AV109" i="44"/>
  <c r="L110" i="44"/>
  <c r="U115" i="44"/>
  <c r="BQ115" i="44"/>
  <c r="AL11" i="44"/>
  <c r="G13" i="44"/>
  <c r="F59" i="44"/>
  <c r="AI69" i="44"/>
  <c r="A51" i="44"/>
  <c r="A71" i="44"/>
  <c r="C60" i="46"/>
  <c r="C60" i="44" s="1"/>
  <c r="AB7" i="44"/>
  <c r="Q8" i="44"/>
  <c r="BE14" i="44"/>
  <c r="BG16" i="44"/>
  <c r="J49" i="44"/>
  <c r="AX58" i="44"/>
  <c r="AL61" i="44"/>
  <c r="BJ61" i="44"/>
  <c r="V70" i="44"/>
  <c r="U72" i="44"/>
  <c r="BQ74" i="44"/>
  <c r="Q75" i="44"/>
  <c r="AA76" i="44"/>
  <c r="AQ76" i="44"/>
  <c r="BG76" i="44"/>
  <c r="AM77" i="44"/>
  <c r="J78" i="44"/>
  <c r="N79" i="44"/>
  <c r="AZ81" i="44"/>
  <c r="BP81" i="44"/>
  <c r="AM82" i="44"/>
  <c r="BG83" i="44"/>
  <c r="G84" i="44"/>
  <c r="F86" i="44"/>
  <c r="S72" i="46"/>
  <c r="S72" i="44"/>
  <c r="AY72" i="46"/>
  <c r="AY72" i="44"/>
  <c r="AI74" i="46"/>
  <c r="AI74" i="44"/>
  <c r="AY74" i="46"/>
  <c r="AY74" i="44"/>
  <c r="BO74" i="46"/>
  <c r="BO74" i="44"/>
  <c r="O75" i="46"/>
  <c r="O75" i="44"/>
  <c r="BI77" i="46"/>
  <c r="BI77" i="44"/>
  <c r="AJ79" i="46"/>
  <c r="AJ79" i="44"/>
  <c r="E82" i="46"/>
  <c r="E82" i="44"/>
  <c r="U82" i="46"/>
  <c r="U82" i="44"/>
  <c r="AK82" i="46"/>
  <c r="AK82" i="44"/>
  <c r="Q83" i="46"/>
  <c r="Q83" i="44"/>
  <c r="M84" i="46"/>
  <c r="M84" i="44"/>
  <c r="A47" i="44"/>
  <c r="A62" i="44"/>
  <c r="C49" i="46"/>
  <c r="C49" i="44" s="1"/>
  <c r="C64" i="46"/>
  <c r="C64" i="44" s="1"/>
  <c r="C87" i="46"/>
  <c r="C87" i="44" s="1"/>
  <c r="AN22" i="44"/>
  <c r="BO23" i="44"/>
  <c r="AW30" i="44"/>
  <c r="Y34" i="44"/>
  <c r="BE34" i="44"/>
  <c r="AE39" i="44"/>
  <c r="BC39" i="44"/>
  <c r="AI40" i="44"/>
  <c r="I42" i="44"/>
  <c r="BQ43" i="44"/>
  <c r="J45" i="44"/>
  <c r="AP45" i="44"/>
  <c r="F46" i="44"/>
  <c r="X49" i="44"/>
  <c r="AX49" i="44"/>
  <c r="AZ52" i="44"/>
  <c r="AM53" i="44"/>
  <c r="W55" i="44"/>
  <c r="H58" i="44"/>
  <c r="AF58" i="44"/>
  <c r="BD58" i="44"/>
  <c r="BN58" i="44"/>
  <c r="N59" i="44"/>
  <c r="AD59" i="44"/>
  <c r="P60" i="44"/>
  <c r="BD60" i="44"/>
  <c r="AD61" i="44"/>
  <c r="AR61" i="44"/>
  <c r="BP61" i="44"/>
  <c r="AN62" i="44"/>
  <c r="BD62" i="44"/>
  <c r="AE64" i="44"/>
  <c r="BG69" i="44"/>
  <c r="AD70" i="44"/>
  <c r="AT70" i="44"/>
  <c r="Z71" i="44"/>
  <c r="AX71" i="44"/>
  <c r="E72" i="44"/>
  <c r="AC72" i="44"/>
  <c r="K76" i="44"/>
  <c r="BK77" i="44"/>
  <c r="AH78" i="44"/>
  <c r="BN78" i="44"/>
  <c r="V79" i="44"/>
  <c r="BB79" i="44"/>
  <c r="P80" i="44"/>
  <c r="AF80" i="44"/>
  <c r="K85" i="44"/>
  <c r="BG85" i="44"/>
  <c r="N86" i="44"/>
  <c r="AN87" i="44"/>
  <c r="L90" i="44"/>
  <c r="BH90" i="44"/>
  <c r="N91" i="44"/>
  <c r="AD91" i="44"/>
  <c r="AT91" i="44"/>
  <c r="AV92" i="44"/>
  <c r="BL92" i="44"/>
  <c r="M94" i="44"/>
  <c r="K96" i="44"/>
  <c r="AA96" i="44"/>
  <c r="AQ96" i="44"/>
  <c r="BB97" i="44"/>
  <c r="R100" i="44"/>
  <c r="AB101" i="44"/>
  <c r="BH103" i="44"/>
  <c r="BL104" i="44"/>
  <c r="AP105" i="44"/>
  <c r="BF105" i="44"/>
  <c r="AL106" i="44"/>
  <c r="AH107" i="44"/>
  <c r="AX107" i="44"/>
  <c r="AR110" i="44"/>
  <c r="BH110" i="44"/>
  <c r="P111" i="44"/>
  <c r="T112" i="44"/>
  <c r="AK72" i="46"/>
  <c r="AK72" i="44"/>
  <c r="BE73" i="46"/>
  <c r="BE73" i="44"/>
  <c r="AE77" i="46"/>
  <c r="AE77" i="44"/>
  <c r="AU77" i="46"/>
  <c r="AU77" i="44"/>
  <c r="Z78" i="46"/>
  <c r="Z78" i="44"/>
  <c r="X80" i="46"/>
  <c r="X80" i="44"/>
  <c r="AN80" i="46"/>
  <c r="AN80" i="44"/>
  <c r="BD80" i="46"/>
  <c r="BD80" i="44"/>
  <c r="D81" i="46"/>
  <c r="D81" i="44"/>
  <c r="T81" i="46"/>
  <c r="T81" i="44"/>
  <c r="AJ81" i="46"/>
  <c r="AJ81" i="44"/>
  <c r="AI83" i="46"/>
  <c r="AI83" i="44"/>
  <c r="AY83" i="46"/>
  <c r="AY83" i="44"/>
  <c r="BO83" i="46"/>
  <c r="BO83" i="44"/>
  <c r="AM84" i="46"/>
  <c r="AM84" i="44"/>
  <c r="BC84" i="46"/>
  <c r="BC84" i="44"/>
  <c r="V86" i="46"/>
  <c r="V86" i="44"/>
  <c r="X87" i="46"/>
  <c r="X87" i="44"/>
  <c r="AZ88" i="46"/>
  <c r="AZ88" i="44"/>
  <c r="BP88" i="46"/>
  <c r="BP88" i="44"/>
  <c r="AN89" i="46"/>
  <c r="AN89" i="44"/>
  <c r="BD89" i="46"/>
  <c r="BD89" i="44"/>
  <c r="T90" i="46"/>
  <c r="T90" i="44"/>
  <c r="F91" i="46"/>
  <c r="F91" i="44"/>
  <c r="V91" i="46"/>
  <c r="V91" i="44"/>
  <c r="BB91" i="46"/>
  <c r="BB91" i="44"/>
  <c r="AW93" i="46"/>
  <c r="AW93" i="44"/>
  <c r="AC94" i="46"/>
  <c r="AC94" i="44"/>
  <c r="BI94" i="46"/>
  <c r="BI94" i="44"/>
  <c r="AM95" i="46"/>
  <c r="AM95" i="44"/>
  <c r="BO96" i="46"/>
  <c r="BO96" i="44"/>
  <c r="AT97" i="46"/>
  <c r="AT97" i="44"/>
  <c r="AP98" i="46"/>
  <c r="AP98" i="44"/>
  <c r="BB99" i="46"/>
  <c r="BB99" i="44"/>
  <c r="BN100" i="46"/>
  <c r="BN100" i="44"/>
  <c r="BP101" i="46"/>
  <c r="BP101" i="44"/>
  <c r="L103" i="46"/>
  <c r="L103" i="44"/>
  <c r="AB103" i="46"/>
  <c r="AB103" i="44"/>
  <c r="P104" i="46"/>
  <c r="P104" i="44"/>
  <c r="AF104" i="46"/>
  <c r="AF104" i="44"/>
  <c r="AH105" i="46"/>
  <c r="AH105" i="44"/>
  <c r="N106" i="46"/>
  <c r="N106" i="44"/>
  <c r="R107" i="46"/>
  <c r="R107" i="44"/>
  <c r="F108" i="46"/>
  <c r="F108" i="44"/>
  <c r="P109" i="46"/>
  <c r="P109" i="44"/>
  <c r="AF109" i="46"/>
  <c r="AF109" i="44"/>
  <c r="BD109" i="46"/>
  <c r="BD109" i="44"/>
  <c r="BL109" i="46"/>
  <c r="BL109" i="44"/>
  <c r="D110" i="46"/>
  <c r="D110" i="44"/>
  <c r="AB110" i="46"/>
  <c r="AB110" i="44"/>
  <c r="AZ110" i="46"/>
  <c r="AZ110" i="44"/>
  <c r="AF111" i="46"/>
  <c r="AF111" i="44"/>
  <c r="D112" i="46"/>
  <c r="D112" i="44"/>
  <c r="AJ112" i="46"/>
  <c r="AJ112" i="44"/>
  <c r="AR112" i="46"/>
  <c r="AR112" i="44"/>
  <c r="AF113" i="46"/>
  <c r="AF113" i="44"/>
  <c r="E115" i="46"/>
  <c r="E115" i="44"/>
  <c r="AF116" i="46"/>
  <c r="AF116" i="44"/>
  <c r="AV116" i="46"/>
  <c r="AV116" i="44"/>
  <c r="L117" i="46"/>
  <c r="L117" i="44"/>
  <c r="AJ117" i="46"/>
  <c r="AJ117" i="44"/>
  <c r="AZ117" i="46"/>
  <c r="AZ117" i="44"/>
  <c r="BP117" i="46"/>
  <c r="BP117" i="44"/>
  <c r="AM118" i="46"/>
  <c r="AM118" i="44"/>
  <c r="S119" i="46"/>
  <c r="S119" i="44"/>
  <c r="BK120" i="46"/>
  <c r="BK120" i="44"/>
  <c r="K121" i="46"/>
  <c r="K121" i="44"/>
  <c r="S121" i="46"/>
  <c r="S121" i="44"/>
  <c r="L122" i="46"/>
  <c r="L122" i="44"/>
  <c r="BH122" i="46"/>
  <c r="BH122" i="44"/>
  <c r="P123" i="46"/>
  <c r="P123" i="44"/>
  <c r="X123" i="46"/>
  <c r="X123" i="44"/>
  <c r="AV123" i="46"/>
  <c r="AV123" i="44"/>
  <c r="BL123" i="46"/>
  <c r="BL123" i="44"/>
  <c r="AP71" i="46"/>
  <c r="AP71" i="44"/>
  <c r="BQ72" i="46"/>
  <c r="BQ72" i="44"/>
  <c r="AO73" i="46"/>
  <c r="AO73" i="44"/>
  <c r="S76" i="46"/>
  <c r="S76" i="44"/>
  <c r="AU13" i="44"/>
  <c r="AI14" i="44"/>
  <c r="BB21" i="44"/>
  <c r="AJ23" i="44"/>
  <c r="M26" i="44"/>
  <c r="AG34" i="44"/>
  <c r="J58" i="44"/>
  <c r="AH58" i="44"/>
  <c r="BF58" i="44"/>
  <c r="R60" i="44"/>
  <c r="BF60" i="44"/>
  <c r="AT61" i="44"/>
  <c r="S69" i="44"/>
  <c r="BM73" i="44"/>
  <c r="I75" i="44"/>
  <c r="Y75" i="44"/>
  <c r="AW75" i="44"/>
  <c r="R78" i="44"/>
  <c r="F79" i="44"/>
  <c r="AR81" i="44"/>
  <c r="AE82" i="44"/>
  <c r="BK82" i="44"/>
  <c r="K83" i="44"/>
  <c r="AU84" i="44"/>
  <c r="AL86" i="44"/>
  <c r="BB86" i="44"/>
  <c r="P89" i="44"/>
  <c r="BL89" i="44"/>
  <c r="D86" i="44"/>
  <c r="AY124" i="44"/>
  <c r="P126" i="44"/>
  <c r="AN126" i="44"/>
  <c r="P128" i="44"/>
  <c r="L129" i="44"/>
  <c r="AR129" i="44"/>
  <c r="Q131" i="44"/>
  <c r="BA132" i="44"/>
  <c r="T125" i="44"/>
  <c r="T127" i="44"/>
  <c r="AZ27" i="44"/>
  <c r="AF26" i="44"/>
  <c r="T27" i="46"/>
  <c r="T27" i="44"/>
  <c r="AV31" i="44"/>
  <c r="J39" i="44"/>
  <c r="H26" i="46"/>
  <c r="H26" i="44"/>
  <c r="BN17" i="44"/>
  <c r="AN36" i="44"/>
  <c r="X26" i="46"/>
  <c r="X26" i="44"/>
  <c r="Z19" i="46"/>
  <c r="Z19" i="44"/>
  <c r="Y29" i="46"/>
  <c r="Y29" i="44"/>
  <c r="H31" i="46"/>
  <c r="H31" i="44"/>
  <c r="AF31" i="46"/>
  <c r="AF31" i="44"/>
  <c r="T32" i="46"/>
  <c r="T32" i="44"/>
  <c r="AR32" i="46"/>
  <c r="AR32" i="44"/>
  <c r="A32" i="27"/>
  <c r="A34" i="44"/>
  <c r="C34" i="46"/>
  <c r="C34" i="44" s="1"/>
  <c r="AJ35" i="46"/>
  <c r="AJ35" i="44"/>
  <c r="G38" i="46"/>
  <c r="G38" i="44"/>
  <c r="BF39" i="46"/>
  <c r="BF39" i="44"/>
  <c r="BB40" i="46"/>
  <c r="BB40" i="44"/>
  <c r="A39" i="27"/>
  <c r="A41" i="44"/>
  <c r="C41" i="46"/>
  <c r="C41" i="44" s="1"/>
  <c r="AJ42" i="46"/>
  <c r="AJ42" i="44"/>
  <c r="H43" i="46"/>
  <c r="H43" i="44"/>
  <c r="AV43" i="46"/>
  <c r="AV43" i="44"/>
  <c r="D44" i="46"/>
  <c r="D44" i="44"/>
  <c r="AR44" i="46"/>
  <c r="AR44" i="44"/>
  <c r="BP44" i="46"/>
  <c r="BP44" i="44"/>
  <c r="AG46" i="46"/>
  <c r="AG46" i="44"/>
  <c r="AO46" i="46"/>
  <c r="AO46" i="44"/>
  <c r="M47" i="46"/>
  <c r="M47" i="44"/>
  <c r="AC47" i="46"/>
  <c r="AC47" i="44"/>
  <c r="Y48" i="46"/>
  <c r="Y48" i="44"/>
  <c r="BG49" i="46"/>
  <c r="BG49" i="44"/>
  <c r="G50" i="46"/>
  <c r="G50" i="44"/>
  <c r="W50" i="46"/>
  <c r="W50" i="44"/>
  <c r="AU50" i="46"/>
  <c r="AU50" i="44"/>
  <c r="S51" i="46"/>
  <c r="S51" i="44"/>
  <c r="AQ51" i="46"/>
  <c r="AQ51" i="44"/>
  <c r="BO51" i="46"/>
  <c r="BO51" i="44"/>
  <c r="R53" i="46"/>
  <c r="R53" i="44"/>
  <c r="AH53" i="46"/>
  <c r="AH53" i="44"/>
  <c r="AX53" i="46"/>
  <c r="AX53" i="44"/>
  <c r="F54" i="46"/>
  <c r="F54" i="44"/>
  <c r="AL54" i="46"/>
  <c r="AL54" i="44"/>
  <c r="K60" i="46"/>
  <c r="K60" i="44"/>
  <c r="W63" i="46"/>
  <c r="W63" i="44"/>
  <c r="AE63" i="46"/>
  <c r="AE63" i="44"/>
  <c r="AU63" i="46"/>
  <c r="AU63" i="44"/>
  <c r="BK63" i="46"/>
  <c r="BK63" i="44"/>
  <c r="J64" i="46"/>
  <c r="J64" i="44"/>
  <c r="T67" i="46"/>
  <c r="T67" i="44"/>
  <c r="BP67" i="46"/>
  <c r="BP67" i="44"/>
  <c r="AF68" i="46"/>
  <c r="AF68" i="44"/>
  <c r="AN68" i="46"/>
  <c r="AN68" i="44"/>
  <c r="D69" i="46"/>
  <c r="D69" i="44"/>
  <c r="W70" i="46"/>
  <c r="W70" i="44"/>
  <c r="BG71" i="46"/>
  <c r="BG71" i="44"/>
  <c r="V72" i="46"/>
  <c r="V72" i="44"/>
  <c r="AX73" i="46"/>
  <c r="AX73" i="44"/>
  <c r="AR76" i="46"/>
  <c r="AR76" i="44"/>
  <c r="AZ76" i="46"/>
  <c r="AZ76" i="44"/>
  <c r="BO78" i="46"/>
  <c r="BO78" i="44"/>
  <c r="AC81" i="46"/>
  <c r="AC81" i="44"/>
  <c r="BA81" i="46"/>
  <c r="BA81" i="44"/>
  <c r="BD82" i="46"/>
  <c r="BD82" i="44"/>
  <c r="BL82" i="46"/>
  <c r="BL82" i="44"/>
  <c r="AR83" i="46"/>
  <c r="AR83" i="44"/>
  <c r="AV84" i="46"/>
  <c r="AV84" i="44"/>
  <c r="D85" i="46"/>
  <c r="D85" i="44"/>
  <c r="O86" i="46"/>
  <c r="O86" i="44"/>
  <c r="W86" i="46"/>
  <c r="W86" i="44"/>
  <c r="BM87" i="46"/>
  <c r="BM87" i="44"/>
  <c r="U88" i="46"/>
  <c r="U88" i="44"/>
  <c r="E90" i="46"/>
  <c r="E90" i="44"/>
  <c r="AS90" i="46"/>
  <c r="AS90" i="44"/>
  <c r="AG92" i="46"/>
  <c r="AG92" i="44"/>
  <c r="BB94" i="46"/>
  <c r="BB94" i="44"/>
  <c r="A57" i="44"/>
  <c r="A95" i="44"/>
  <c r="AT56" i="44"/>
  <c r="O57" i="44"/>
  <c r="BB72" i="44"/>
  <c r="T76" i="44"/>
  <c r="AB83" i="44"/>
  <c r="BH85" i="44"/>
  <c r="AW87" i="44"/>
  <c r="AL94" i="44"/>
  <c r="BB54" i="46"/>
  <c r="BB54" i="44"/>
  <c r="BF55" i="46"/>
  <c r="BF55" i="44"/>
  <c r="G59" i="46"/>
  <c r="G59" i="44"/>
  <c r="W59" i="46"/>
  <c r="W59" i="44"/>
  <c r="AE59" i="46"/>
  <c r="AE59" i="44"/>
  <c r="G61" i="46"/>
  <c r="G61" i="44"/>
  <c r="P68" i="46"/>
  <c r="P68" i="44"/>
  <c r="BD68" i="46"/>
  <c r="BD68" i="44"/>
  <c r="BC70" i="46"/>
  <c r="BC70" i="44"/>
  <c r="K71" i="46"/>
  <c r="K71" i="44"/>
  <c r="F72" i="46"/>
  <c r="F72" i="44"/>
  <c r="AL72" i="46"/>
  <c r="AL72" i="44"/>
  <c r="BF73" i="46"/>
  <c r="BF73" i="44"/>
  <c r="AX75" i="46"/>
  <c r="AX75" i="44"/>
  <c r="AE79" i="46"/>
  <c r="AE79" i="44"/>
  <c r="AK81" i="46"/>
  <c r="AK81" i="44"/>
  <c r="P82" i="46"/>
  <c r="P82" i="44"/>
  <c r="X82" i="46"/>
  <c r="X82" i="44"/>
  <c r="AZ83" i="46"/>
  <c r="AZ83" i="44"/>
  <c r="X84" i="46"/>
  <c r="X84" i="44"/>
  <c r="BD84" i="46"/>
  <c r="BD84" i="44"/>
  <c r="AO87" i="46"/>
  <c r="AO87" i="44"/>
  <c r="BA88" i="46"/>
  <c r="BA88" i="44"/>
  <c r="BI88" i="46"/>
  <c r="BI88" i="44"/>
  <c r="AW89" i="46"/>
  <c r="AW89" i="44"/>
  <c r="BE89" i="46"/>
  <c r="BE89" i="44"/>
  <c r="U90" i="46"/>
  <c r="U90" i="44"/>
  <c r="AC90" i="46"/>
  <c r="AC90" i="44"/>
  <c r="BI90" i="46"/>
  <c r="BI90" i="44"/>
  <c r="BK91" i="46"/>
  <c r="BK91" i="44"/>
  <c r="AP93" i="46"/>
  <c r="AP93" i="44"/>
  <c r="AX93" i="46"/>
  <c r="AX93" i="44"/>
  <c r="X95" i="46"/>
  <c r="X95" i="44"/>
  <c r="BD95" i="46"/>
  <c r="BD95" i="44"/>
  <c r="D96" i="46"/>
  <c r="D96" i="44"/>
  <c r="C75" i="46"/>
  <c r="C75" i="44" s="1"/>
  <c r="BC57" i="44"/>
  <c r="AY60" i="44"/>
  <c r="AU61" i="44"/>
  <c r="AY62" i="44"/>
  <c r="BO62" i="44"/>
  <c r="O63" i="44"/>
  <c r="X68" i="44"/>
  <c r="AE70" i="44"/>
  <c r="AI71" i="44"/>
  <c r="AY71" i="44"/>
  <c r="AH73" i="44"/>
  <c r="BN73" i="44"/>
  <c r="N74" i="44"/>
  <c r="AL74" i="44"/>
  <c r="J75" i="44"/>
  <c r="AH75" i="44"/>
  <c r="D76" i="44"/>
  <c r="X77" i="44"/>
  <c r="BL77" i="44"/>
  <c r="AA78" i="44"/>
  <c r="BC79" i="44"/>
  <c r="Y80" i="44"/>
  <c r="M81" i="44"/>
  <c r="AS81" i="44"/>
  <c r="BI81" i="44"/>
  <c r="L83" i="44"/>
  <c r="G86" i="44"/>
  <c r="AM86" i="44"/>
  <c r="AO89" i="44"/>
  <c r="AQ98" i="44"/>
  <c r="BG98" i="44"/>
  <c r="W99" i="44"/>
  <c r="C95" i="46"/>
  <c r="C95" i="44" s="1"/>
  <c r="AG8" i="44"/>
  <c r="BM10" i="44"/>
  <c r="AX55" i="44"/>
  <c r="AM59" i="44"/>
  <c r="S60" i="44"/>
  <c r="W61" i="44"/>
  <c r="AC65" i="44"/>
  <c r="H68" i="44"/>
  <c r="L69" i="44"/>
  <c r="BP69" i="44"/>
  <c r="BF75" i="44"/>
  <c r="AJ76" i="44"/>
  <c r="O79" i="44"/>
  <c r="H82" i="44"/>
  <c r="BC86" i="44"/>
  <c r="AC88" i="44"/>
  <c r="Q89" i="44"/>
  <c r="AK90" i="44"/>
  <c r="AM91" i="44"/>
  <c r="BC91" i="44"/>
  <c r="Q92" i="44"/>
  <c r="N94" i="44"/>
  <c r="L96" i="44"/>
  <c r="BI101" i="44"/>
  <c r="Q102" i="44"/>
  <c r="AO102" i="44"/>
  <c r="BQ103" i="44"/>
  <c r="G106" i="44"/>
  <c r="AM57" i="46"/>
  <c r="AM57" i="44"/>
  <c r="AU57" i="46"/>
  <c r="AU57" i="44"/>
  <c r="S58" i="46"/>
  <c r="S58" i="44"/>
  <c r="AY58" i="46"/>
  <c r="AY58" i="44"/>
  <c r="AA60" i="46"/>
  <c r="AA60" i="44"/>
  <c r="AR67" i="46"/>
  <c r="AR67" i="44"/>
  <c r="A73" i="44"/>
  <c r="C55" i="46"/>
  <c r="C55" i="44" s="1"/>
  <c r="AQ60" i="44"/>
  <c r="BO60" i="44"/>
  <c r="R64" i="44"/>
  <c r="AH64" i="44"/>
  <c r="BI65" i="44"/>
  <c r="H66" i="44"/>
  <c r="AN66" i="44"/>
  <c r="BL68" i="44"/>
  <c r="O70" i="44"/>
  <c r="AU70" i="44"/>
  <c r="BK70" i="44"/>
  <c r="BB74" i="44"/>
  <c r="BP76" i="44"/>
  <c r="AN77" i="44"/>
  <c r="AO80" i="44"/>
  <c r="AN82" i="44"/>
  <c r="BH83" i="44"/>
  <c r="P84" i="44"/>
  <c r="AN84" i="44"/>
  <c r="T85" i="44"/>
  <c r="AJ85" i="44"/>
  <c r="E88" i="44"/>
  <c r="BA90" i="44"/>
  <c r="BQ90" i="44"/>
  <c r="O91" i="44"/>
  <c r="AW92" i="44"/>
  <c r="J93" i="44"/>
  <c r="Z93" i="44"/>
  <c r="Q20" i="46"/>
  <c r="Q20" i="44"/>
  <c r="BL27" i="46"/>
  <c r="BL27" i="44"/>
  <c r="AK29" i="46"/>
  <c r="AK29" i="44"/>
  <c r="AF32" i="46"/>
  <c r="AF32" i="44"/>
  <c r="AH55" i="44"/>
  <c r="K58" i="44"/>
  <c r="BO58" i="44"/>
  <c r="AI60" i="44"/>
  <c r="K62" i="44"/>
  <c r="G63" i="44"/>
  <c r="AM63" i="44"/>
  <c r="E65" i="44"/>
  <c r="G70" i="44"/>
  <c r="BJ72" i="44"/>
  <c r="Z73" i="44"/>
  <c r="AB76" i="44"/>
  <c r="U81" i="44"/>
  <c r="AE86" i="44"/>
  <c r="BK57" i="44"/>
  <c r="BK61" i="44"/>
  <c r="AA62" i="44"/>
  <c r="BG62" i="44"/>
  <c r="U65" i="44"/>
  <c r="BH69" i="44"/>
  <c r="AA71" i="44"/>
  <c r="AQ71" i="44"/>
  <c r="N72" i="44"/>
  <c r="J73" i="44"/>
  <c r="AP73" i="44"/>
  <c r="L76" i="44"/>
  <c r="T83" i="44"/>
  <c r="H84" i="44"/>
  <c r="A55" i="44"/>
  <c r="A75" i="44"/>
  <c r="V56" i="44"/>
  <c r="AL56" i="44"/>
  <c r="G57" i="44"/>
  <c r="W57" i="44"/>
  <c r="AI58" i="44"/>
  <c r="O59" i="44"/>
  <c r="BG60" i="44"/>
  <c r="AM70" i="44"/>
  <c r="AT74" i="44"/>
  <c r="R75" i="44"/>
  <c r="AF77" i="44"/>
  <c r="G79" i="44"/>
  <c r="W79" i="44"/>
  <c r="AM79" i="44"/>
  <c r="BK79" i="44"/>
  <c r="I80" i="44"/>
  <c r="AG80" i="44"/>
  <c r="BQ81" i="44"/>
  <c r="AJ83" i="44"/>
  <c r="AF84" i="44"/>
  <c r="BP85" i="44"/>
  <c r="Q87" i="44"/>
  <c r="BM89" i="44"/>
  <c r="G91" i="44"/>
  <c r="AU91" i="44"/>
  <c r="AO92" i="44"/>
  <c r="R93" i="44"/>
  <c r="F94" i="44"/>
  <c r="AT94" i="44"/>
  <c r="BJ94" i="44"/>
  <c r="H95" i="44"/>
  <c r="AE99" i="44"/>
  <c r="AA100" i="44"/>
  <c r="BO100" i="44"/>
  <c r="U103" i="44"/>
  <c r="AW104" i="44"/>
  <c r="AY105" i="44"/>
  <c r="Q19" i="46"/>
  <c r="Q19" i="44"/>
  <c r="T96" i="46"/>
  <c r="T96" i="44"/>
  <c r="AB96" i="46"/>
  <c r="AB96" i="44"/>
  <c r="BH96" i="46"/>
  <c r="BH96" i="44"/>
  <c r="BP96" i="46"/>
  <c r="BP96" i="44"/>
  <c r="G97" i="46"/>
  <c r="G97" i="44"/>
  <c r="O97" i="46"/>
  <c r="O97" i="44"/>
  <c r="AU97" i="46"/>
  <c r="AU97" i="44"/>
  <c r="BC97" i="46"/>
  <c r="BC97" i="44"/>
  <c r="S98" i="46"/>
  <c r="S98" i="44"/>
  <c r="BO98" i="46"/>
  <c r="BO98" i="44"/>
  <c r="BC99" i="46"/>
  <c r="BC99" i="44"/>
  <c r="BK99" i="46"/>
  <c r="BK99" i="44"/>
  <c r="S100" i="46"/>
  <c r="S100" i="44"/>
  <c r="U101" i="46"/>
  <c r="U101" i="44"/>
  <c r="AC101" i="46"/>
  <c r="AC101" i="44"/>
  <c r="AS101" i="46"/>
  <c r="AS101" i="44"/>
  <c r="BA101" i="46"/>
  <c r="BA101" i="44"/>
  <c r="AW102" i="46"/>
  <c r="AW102" i="44"/>
  <c r="M103" i="46"/>
  <c r="M103" i="44"/>
  <c r="AS103" i="46"/>
  <c r="AS103" i="44"/>
  <c r="Q104" i="46"/>
  <c r="Q104" i="44"/>
  <c r="K105" i="46"/>
  <c r="K105" i="44"/>
  <c r="AQ105" i="46"/>
  <c r="AQ105" i="44"/>
  <c r="AE106" i="46"/>
  <c r="AE106" i="44"/>
  <c r="S107" i="46"/>
  <c r="S107" i="44"/>
  <c r="AI107" i="46"/>
  <c r="AI107" i="44"/>
  <c r="AY107" i="46"/>
  <c r="AY107" i="44"/>
  <c r="BG107" i="46"/>
  <c r="BG107" i="44"/>
  <c r="BO107" i="46"/>
  <c r="BO107" i="44"/>
  <c r="Q109" i="46"/>
  <c r="Q109" i="44"/>
  <c r="Y109" i="46"/>
  <c r="Y109" i="44"/>
  <c r="AO109" i="46"/>
  <c r="AO109" i="44"/>
  <c r="BM109" i="46"/>
  <c r="BM109" i="44"/>
  <c r="BI110" i="46"/>
  <c r="BI110" i="44"/>
  <c r="Q111" i="44"/>
  <c r="BM111" i="44"/>
  <c r="BL21" i="44"/>
  <c r="AP33" i="44"/>
  <c r="E112" i="44"/>
  <c r="AC112" i="44"/>
  <c r="BQ112" i="44"/>
  <c r="Y113" i="44"/>
  <c r="BG114" i="44"/>
  <c r="BE116" i="44"/>
  <c r="U117" i="44"/>
  <c r="AS117" i="44"/>
  <c r="X118" i="44"/>
  <c r="AV118" i="44"/>
  <c r="D119" i="44"/>
  <c r="AJ119" i="44"/>
  <c r="AV120" i="44"/>
  <c r="AJ121" i="44"/>
  <c r="M122" i="44"/>
  <c r="BQ122" i="44"/>
  <c r="Y123" i="44"/>
  <c r="AO111" i="44"/>
  <c r="BI112" i="44"/>
  <c r="AY114" i="44"/>
  <c r="N115" i="44"/>
  <c r="AG116" i="44"/>
  <c r="AK117" i="44"/>
  <c r="BI117" i="44"/>
  <c r="AZ119" i="44"/>
  <c r="AC122" i="44"/>
  <c r="AQ17" i="46"/>
  <c r="AQ17" i="44"/>
  <c r="R21" i="46"/>
  <c r="R21" i="44"/>
  <c r="Y31" i="46"/>
  <c r="Y31" i="44"/>
  <c r="AR37" i="46"/>
  <c r="AR37" i="44"/>
  <c r="AM40" i="46"/>
  <c r="AM40" i="44"/>
  <c r="M42" i="46"/>
  <c r="M42" i="44"/>
  <c r="AS42" i="46"/>
  <c r="AS42" i="44"/>
  <c r="J48" i="46"/>
  <c r="J48" i="44"/>
  <c r="AY53" i="46"/>
  <c r="AY53" i="44"/>
  <c r="D58" i="46"/>
  <c r="D58" i="44"/>
  <c r="AB58" i="46"/>
  <c r="AB58" i="44"/>
  <c r="AV59" i="46"/>
  <c r="AV59" i="44"/>
  <c r="AI64" i="46"/>
  <c r="AI64" i="44"/>
  <c r="N65" i="46"/>
  <c r="N65" i="44"/>
  <c r="AU7" i="46"/>
  <c r="AU7" i="44"/>
  <c r="AO9" i="46"/>
  <c r="AO9" i="44"/>
  <c r="BE9" i="46"/>
  <c r="BE9" i="44"/>
  <c r="H16" i="46"/>
  <c r="H16" i="44"/>
  <c r="L19" i="46"/>
  <c r="L19" i="44"/>
  <c r="E22" i="46"/>
  <c r="E22" i="44"/>
  <c r="AS22" i="46"/>
  <c r="AS22" i="44"/>
  <c r="O25" i="46"/>
  <c r="O25" i="44"/>
  <c r="A26" i="27"/>
  <c r="C28" i="46"/>
  <c r="C28" i="44" s="1"/>
  <c r="A28" i="44"/>
  <c r="P28" i="46"/>
  <c r="P28" i="44"/>
  <c r="AV28" i="46"/>
  <c r="AV28" i="44"/>
  <c r="BD28" i="46"/>
  <c r="BD28" i="44"/>
  <c r="BL28" i="46"/>
  <c r="BL28" i="44"/>
  <c r="K29" i="46"/>
  <c r="K29" i="44"/>
  <c r="AA29" i="46"/>
  <c r="AA29" i="44"/>
  <c r="AI29" i="46"/>
  <c r="AI29" i="44"/>
  <c r="AY29" i="46"/>
  <c r="AY29" i="44"/>
  <c r="BO29" i="46"/>
  <c r="BO29" i="44"/>
  <c r="BB30" i="46"/>
  <c r="BB30" i="44"/>
  <c r="Z31" i="46"/>
  <c r="Z31" i="44"/>
  <c r="AP31" i="46"/>
  <c r="AP31" i="44"/>
  <c r="BF31" i="46"/>
  <c r="BF31" i="44"/>
  <c r="BN31" i="46"/>
  <c r="BN31" i="44"/>
  <c r="N32" i="46"/>
  <c r="N32" i="44"/>
  <c r="V32" i="46"/>
  <c r="V32" i="44"/>
  <c r="AD32" i="46"/>
  <c r="AD32" i="44"/>
  <c r="AT32" i="46"/>
  <c r="AT32" i="44"/>
  <c r="BB32" i="46"/>
  <c r="BB32" i="44"/>
  <c r="BJ32" i="46"/>
  <c r="BJ32" i="44"/>
  <c r="X33" i="46"/>
  <c r="X33" i="44"/>
  <c r="AF33" i="46"/>
  <c r="AF33" i="44"/>
  <c r="AN33" i="46"/>
  <c r="AN33" i="44"/>
  <c r="AV33" i="46"/>
  <c r="AV33" i="44"/>
  <c r="AB34" i="46"/>
  <c r="AB34" i="44"/>
  <c r="AZ34" i="46"/>
  <c r="AZ34" i="44"/>
  <c r="BP34" i="46"/>
  <c r="BP34" i="44"/>
  <c r="V35" i="46"/>
  <c r="V35" i="44"/>
  <c r="AT35" i="46"/>
  <c r="AT35" i="44"/>
  <c r="BJ35" i="46"/>
  <c r="BJ35" i="44"/>
  <c r="A34" i="27"/>
  <c r="C36" i="46"/>
  <c r="C36" i="44" s="1"/>
  <c r="A36" i="44"/>
  <c r="R36" i="46"/>
  <c r="R36" i="44"/>
  <c r="AH36" i="46"/>
  <c r="AH36" i="44"/>
  <c r="AP36" i="46"/>
  <c r="AP36" i="44"/>
  <c r="BN36" i="46"/>
  <c r="BN36" i="44"/>
  <c r="Y38" i="46"/>
  <c r="Y38" i="44"/>
  <c r="AO38" i="46"/>
  <c r="AO38" i="44"/>
  <c r="AW38" i="46"/>
  <c r="AW38" i="44"/>
  <c r="BE38" i="46"/>
  <c r="BE38" i="44"/>
  <c r="D39" i="46"/>
  <c r="D39" i="44"/>
  <c r="T39" i="46"/>
  <c r="T39" i="44"/>
  <c r="AB39" i="46"/>
  <c r="AB39" i="44"/>
  <c r="AJ39" i="46"/>
  <c r="AJ39" i="44"/>
  <c r="AR39" i="46"/>
  <c r="AR39" i="44"/>
  <c r="AZ39" i="46"/>
  <c r="AZ39" i="44"/>
  <c r="BH39" i="46"/>
  <c r="BH39" i="44"/>
  <c r="H40" i="46"/>
  <c r="H40" i="44"/>
  <c r="AP21" i="46"/>
  <c r="AP21" i="44"/>
  <c r="AS27" i="46"/>
  <c r="AS27" i="44"/>
  <c r="Q36" i="46"/>
  <c r="Q36" i="44"/>
  <c r="AZ37" i="46"/>
  <c r="AZ37" i="44"/>
  <c r="AY39" i="46"/>
  <c r="AY39" i="44"/>
  <c r="BD50" i="46"/>
  <c r="BD50" i="44"/>
  <c r="AE7" i="46"/>
  <c r="AE7" i="44"/>
  <c r="AZ10" i="46"/>
  <c r="AZ10" i="44"/>
  <c r="A13" i="27"/>
  <c r="A15" i="44"/>
  <c r="X16" i="46"/>
  <c r="X16" i="44"/>
  <c r="AZ17" i="46"/>
  <c r="AZ17" i="44"/>
  <c r="AE25" i="46"/>
  <c r="AE25" i="44"/>
  <c r="BN26" i="46"/>
  <c r="BN26" i="44"/>
  <c r="BJ30" i="46"/>
  <c r="BJ30" i="44"/>
  <c r="U30" i="44"/>
  <c r="BC33" i="44"/>
  <c r="S10" i="46"/>
  <c r="S10" i="44"/>
  <c r="AH15" i="46"/>
  <c r="AH15" i="44"/>
  <c r="O16" i="46"/>
  <c r="O16" i="44"/>
  <c r="BF21" i="46"/>
  <c r="BF21" i="44"/>
  <c r="AF23" i="46"/>
  <c r="AF23" i="44"/>
  <c r="BF24" i="46"/>
  <c r="BF24" i="44"/>
  <c r="AK42" i="46"/>
  <c r="AK42" i="44"/>
  <c r="AW43" i="46"/>
  <c r="AW43" i="44"/>
  <c r="S55" i="46"/>
  <c r="S55" i="44"/>
  <c r="L58" i="46"/>
  <c r="L58" i="44"/>
  <c r="AZ58" i="46"/>
  <c r="AZ58" i="44"/>
  <c r="BL59" i="46"/>
  <c r="BL59" i="44"/>
  <c r="BG64" i="46"/>
  <c r="BG64" i="44"/>
  <c r="E67" i="46"/>
  <c r="E67" i="44"/>
  <c r="BI67" i="46"/>
  <c r="BI67" i="44"/>
  <c r="AP13" i="46"/>
  <c r="AP13" i="44"/>
  <c r="BF13" i="46"/>
  <c r="BF13" i="44"/>
  <c r="AI15" i="46"/>
  <c r="AI15" i="44"/>
  <c r="BL18" i="46"/>
  <c r="BL18" i="44"/>
  <c r="AI24" i="46"/>
  <c r="AI24" i="44"/>
  <c r="AY24" i="46"/>
  <c r="AY24" i="44"/>
  <c r="R26" i="46"/>
  <c r="R26" i="44"/>
  <c r="AH26" i="46"/>
  <c r="AH26" i="44"/>
  <c r="AD27" i="46"/>
  <c r="AD27" i="44"/>
  <c r="AL27" i="46"/>
  <c r="AL27" i="44"/>
  <c r="J31" i="46"/>
  <c r="J31" i="44"/>
  <c r="AX13" i="44"/>
  <c r="AT27" i="44"/>
  <c r="G28" i="44"/>
  <c r="V30" i="44"/>
  <c r="BL33" i="44"/>
  <c r="N7" i="46"/>
  <c r="N7" i="44"/>
  <c r="F25" i="46"/>
  <c r="F25" i="44"/>
  <c r="V25" i="46"/>
  <c r="V25" i="44"/>
  <c r="BA30" i="46"/>
  <c r="BA30" i="44"/>
  <c r="AK32" i="46"/>
  <c r="AK32" i="44"/>
  <c r="BQ35" i="46"/>
  <c r="BQ35" i="44"/>
  <c r="AL47" i="46"/>
  <c r="AL47" i="44"/>
  <c r="A46" i="27"/>
  <c r="A48" i="44"/>
  <c r="AN52" i="46"/>
  <c r="AN52" i="44"/>
  <c r="AR58" i="46"/>
  <c r="AR58" i="44"/>
  <c r="T10" i="46"/>
  <c r="T10" i="44"/>
  <c r="Y11" i="46"/>
  <c r="Y11" i="44"/>
  <c r="AH13" i="46"/>
  <c r="AH13" i="44"/>
  <c r="BP17" i="46"/>
  <c r="BP17" i="44"/>
  <c r="P18" i="46"/>
  <c r="P18" i="44"/>
  <c r="AF18" i="46"/>
  <c r="AF18" i="44"/>
  <c r="BA22" i="46"/>
  <c r="BA22" i="44"/>
  <c r="AW23" i="46"/>
  <c r="AW23" i="44"/>
  <c r="BM23" i="46"/>
  <c r="BM23" i="44"/>
  <c r="K24" i="46"/>
  <c r="K24" i="44"/>
  <c r="AX26" i="46"/>
  <c r="AX26" i="44"/>
  <c r="F27" i="46"/>
  <c r="F27" i="44"/>
  <c r="L17" i="44"/>
  <c r="H28" i="44"/>
  <c r="AP41" i="44"/>
  <c r="I36" i="46"/>
  <c r="I36" i="44"/>
  <c r="AH41" i="46"/>
  <c r="AH41" i="44"/>
  <c r="BB47" i="46"/>
  <c r="BB47" i="44"/>
  <c r="AP48" i="46"/>
  <c r="AP48" i="44"/>
  <c r="AJ58" i="46"/>
  <c r="AJ58" i="44"/>
  <c r="BP58" i="46"/>
  <c r="BP58" i="44"/>
  <c r="AT65" i="46"/>
  <c r="AT65" i="44"/>
  <c r="I66" i="46"/>
  <c r="I66" i="44"/>
  <c r="AK67" i="46"/>
  <c r="AK67" i="44"/>
  <c r="I68" i="46"/>
  <c r="I68" i="44"/>
  <c r="S15" i="46"/>
  <c r="S15" i="44"/>
  <c r="P16" i="46"/>
  <c r="P16" i="44"/>
  <c r="BP19" i="46"/>
  <c r="BP19" i="44"/>
  <c r="BG21" i="46"/>
  <c r="BG21" i="44"/>
  <c r="U22" i="46"/>
  <c r="U22" i="44"/>
  <c r="BI22" i="46"/>
  <c r="BI22" i="44"/>
  <c r="I23" i="46"/>
  <c r="I23" i="44"/>
  <c r="A21" i="44"/>
  <c r="AF9" i="44"/>
  <c r="BE11" i="44"/>
  <c r="AF16" i="44"/>
  <c r="S29" i="44"/>
  <c r="AC35" i="44"/>
  <c r="AN57" i="44"/>
  <c r="AA8" i="46"/>
  <c r="AA8" i="44"/>
  <c r="AW26" i="46"/>
  <c r="AW26" i="44"/>
  <c r="AC27" i="46"/>
  <c r="AC27" i="44"/>
  <c r="BQ44" i="46"/>
  <c r="BQ44" i="44"/>
  <c r="AE54" i="46"/>
  <c r="AE54" i="44"/>
  <c r="AY55" i="46"/>
  <c r="AY55" i="44"/>
  <c r="T58" i="46"/>
  <c r="T58" i="44"/>
  <c r="BH58" i="46"/>
  <c r="BH58" i="44"/>
  <c r="H63" i="46"/>
  <c r="H63" i="44"/>
  <c r="AF63" i="46"/>
  <c r="AF63" i="44"/>
  <c r="BB65" i="46"/>
  <c r="BB65" i="44"/>
  <c r="A64" i="27"/>
  <c r="A66" i="44"/>
  <c r="BP8" i="46"/>
  <c r="BP8" i="44"/>
  <c r="I9" i="46"/>
  <c r="I9" i="44"/>
  <c r="AB10" i="46"/>
  <c r="AB10" i="44"/>
  <c r="E12" i="46"/>
  <c r="E12" i="44"/>
  <c r="BG15" i="46"/>
  <c r="BG15" i="44"/>
  <c r="AV16" i="46"/>
  <c r="AV16" i="44"/>
  <c r="AJ17" i="46"/>
  <c r="AJ17" i="44"/>
  <c r="AR19" i="46"/>
  <c r="AR19" i="44"/>
  <c r="BC25" i="46"/>
  <c r="BC25" i="44"/>
  <c r="N30" i="46"/>
  <c r="N30" i="44"/>
  <c r="A46" i="44"/>
  <c r="AX8" i="44"/>
  <c r="BQ22" i="44"/>
  <c r="AL25" i="44"/>
  <c r="AH31" i="44"/>
  <c r="AA34" i="46"/>
  <c r="AA34" i="44"/>
  <c r="C48" i="46"/>
  <c r="C48" i="44" s="1"/>
  <c r="E14" i="44"/>
  <c r="BC40" i="44"/>
  <c r="BF48" i="44"/>
  <c r="J8" i="46"/>
  <c r="J8" i="44"/>
  <c r="R8" i="46"/>
  <c r="R8" i="44"/>
  <c r="BN8" i="46"/>
  <c r="BN8" i="44"/>
  <c r="AM9" i="46"/>
  <c r="AM9" i="44"/>
  <c r="BK9" i="46"/>
  <c r="BK9" i="44"/>
  <c r="J10" i="46"/>
  <c r="J10" i="44"/>
  <c r="AM11" i="46"/>
  <c r="AM11" i="44"/>
  <c r="AA12" i="46"/>
  <c r="AA12" i="44"/>
  <c r="AY12" i="46"/>
  <c r="AY12" i="44"/>
  <c r="AF13" i="46"/>
  <c r="AF13" i="44"/>
  <c r="AN13" i="46"/>
  <c r="AN13" i="44"/>
  <c r="D14" i="46"/>
  <c r="D14" i="44"/>
  <c r="BP14" i="46"/>
  <c r="BP14" i="44"/>
  <c r="Q15" i="46"/>
  <c r="Q15" i="44"/>
  <c r="AD18" i="46"/>
  <c r="AD18" i="44"/>
  <c r="BB18" i="46"/>
  <c r="BB18" i="44"/>
  <c r="R19" i="46"/>
  <c r="R19" i="44"/>
  <c r="AX19" i="46"/>
  <c r="AX19" i="44"/>
  <c r="BN19" i="46"/>
  <c r="BN19" i="44"/>
  <c r="AC20" i="46"/>
  <c r="AC20" i="44"/>
  <c r="AK20" i="46"/>
  <c r="AK20" i="44"/>
  <c r="AG21" i="46"/>
  <c r="AG21" i="44"/>
  <c r="X40" i="46"/>
  <c r="X40" i="44"/>
  <c r="Z43" i="46"/>
  <c r="Z43" i="44"/>
  <c r="BN43" i="46"/>
  <c r="BN43" i="44"/>
  <c r="V44" i="46"/>
  <c r="V44" i="44"/>
  <c r="AA46" i="46"/>
  <c r="AA46" i="44"/>
  <c r="AC49" i="46"/>
  <c r="AC49" i="44"/>
  <c r="BI49" i="46"/>
  <c r="BI49" i="44"/>
  <c r="E51" i="46"/>
  <c r="E51" i="44"/>
  <c r="AW52" i="46"/>
  <c r="AW52" i="44"/>
  <c r="BM52" i="46"/>
  <c r="BM52" i="44"/>
  <c r="L53" i="46"/>
  <c r="L53" i="44"/>
  <c r="AB53" i="46"/>
  <c r="AB53" i="44"/>
  <c r="AB55" i="46"/>
  <c r="AB55" i="44"/>
  <c r="U58" i="46"/>
  <c r="U58" i="44"/>
  <c r="AW61" i="46"/>
  <c r="AW61" i="44"/>
  <c r="BM61" i="46"/>
  <c r="BM61" i="44"/>
  <c r="AO63" i="46"/>
  <c r="AO63" i="44"/>
  <c r="W65" i="46"/>
  <c r="W65" i="44"/>
  <c r="BK65" i="46"/>
  <c r="BK65" i="44"/>
  <c r="BJ67" i="46"/>
  <c r="BJ67" i="44"/>
  <c r="AP68" i="46"/>
  <c r="AP68" i="44"/>
  <c r="BF68" i="46"/>
  <c r="BF68" i="44"/>
  <c r="V69" i="46"/>
  <c r="V69" i="44"/>
  <c r="T73" i="46"/>
  <c r="T73" i="44"/>
  <c r="BH73" i="46"/>
  <c r="BH73" i="44"/>
  <c r="H74" i="46"/>
  <c r="H74" i="44"/>
  <c r="AF74" i="46"/>
  <c r="AF74" i="44"/>
  <c r="BD74" i="46"/>
  <c r="BD74" i="44"/>
  <c r="D75" i="46"/>
  <c r="D75" i="44"/>
  <c r="AR75" i="46"/>
  <c r="AR75" i="44"/>
  <c r="F76" i="46"/>
  <c r="F76" i="44"/>
  <c r="BB76" i="46"/>
  <c r="BB76" i="44"/>
  <c r="R77" i="46"/>
  <c r="R77" i="44"/>
  <c r="AX77" i="46"/>
  <c r="AX77" i="44"/>
  <c r="M78" i="46"/>
  <c r="M78" i="44"/>
  <c r="AK78" i="46"/>
  <c r="AK78" i="44"/>
  <c r="BQ78" i="46"/>
  <c r="BQ78" i="44"/>
  <c r="AG79" i="46"/>
  <c r="AG79" i="44"/>
  <c r="O81" i="46"/>
  <c r="O81" i="44"/>
  <c r="BF84" i="46"/>
  <c r="BF84" i="44"/>
  <c r="AT85" i="46"/>
  <c r="AT85" i="44"/>
  <c r="BK90" i="46"/>
  <c r="BK90" i="44"/>
  <c r="AO91" i="46"/>
  <c r="AO91" i="44"/>
  <c r="P94" i="46"/>
  <c r="P94" i="44"/>
  <c r="X94" i="46"/>
  <c r="X94" i="44"/>
  <c r="AN94" i="46"/>
  <c r="AN94" i="44"/>
  <c r="AV94" i="46"/>
  <c r="AV94" i="44"/>
  <c r="BD94" i="46"/>
  <c r="BD94" i="44"/>
  <c r="R95" i="46"/>
  <c r="R95" i="44"/>
  <c r="AX95" i="46"/>
  <c r="AX95" i="44"/>
  <c r="AT96" i="46"/>
  <c r="AT96" i="44"/>
  <c r="U100" i="46"/>
  <c r="U100" i="44"/>
  <c r="BA100" i="46"/>
  <c r="BA100" i="44"/>
  <c r="BQ100" i="46"/>
  <c r="BQ100" i="44"/>
  <c r="O101" i="46"/>
  <c r="O101" i="44"/>
  <c r="AM101" i="46"/>
  <c r="AM101" i="44"/>
  <c r="BK103" i="46"/>
  <c r="BK103" i="44"/>
  <c r="S104" i="46"/>
  <c r="S104" i="44"/>
  <c r="AY104" i="46"/>
  <c r="AY104" i="44"/>
  <c r="BG104" i="46"/>
  <c r="BG104" i="44"/>
  <c r="U105" i="46"/>
  <c r="U105" i="44"/>
  <c r="AC105" i="46"/>
  <c r="AC105" i="44"/>
  <c r="BA105" i="46"/>
  <c r="BA105" i="44"/>
  <c r="BI105" i="46"/>
  <c r="BI105" i="44"/>
  <c r="BQ105" i="46"/>
  <c r="BQ105" i="44"/>
  <c r="I106" i="46"/>
  <c r="I106" i="44"/>
  <c r="Q106" i="46"/>
  <c r="Q106" i="44"/>
  <c r="Y106" i="46"/>
  <c r="Y106" i="44"/>
  <c r="AG106" i="46"/>
  <c r="AG106" i="44"/>
  <c r="AO106" i="46"/>
  <c r="AO106" i="44"/>
  <c r="AW106" i="46"/>
  <c r="AW106" i="44"/>
  <c r="BE106" i="46"/>
  <c r="BE106" i="44"/>
  <c r="BM106" i="46"/>
  <c r="BM106" i="44"/>
  <c r="E107" i="46"/>
  <c r="E107" i="44"/>
  <c r="M107" i="46"/>
  <c r="M107" i="44"/>
  <c r="U107" i="46"/>
  <c r="U107" i="44"/>
  <c r="AC107" i="46"/>
  <c r="AC107" i="44"/>
  <c r="AK107" i="46"/>
  <c r="AK107" i="44"/>
  <c r="BA107" i="46"/>
  <c r="BA107" i="44"/>
  <c r="BI107" i="46"/>
  <c r="BI107" i="44"/>
  <c r="BQ107" i="46"/>
  <c r="BQ107" i="44"/>
  <c r="I108" i="46"/>
  <c r="I108" i="44"/>
  <c r="Q108" i="46"/>
  <c r="Q108" i="44"/>
  <c r="Y108" i="46"/>
  <c r="Y108" i="44"/>
  <c r="AG108" i="46"/>
  <c r="AG108" i="44"/>
  <c r="AO108" i="46"/>
  <c r="AO108" i="44"/>
  <c r="AW108" i="46"/>
  <c r="AW108" i="44"/>
  <c r="BE108" i="46"/>
  <c r="BE108" i="44"/>
  <c r="K109" i="46"/>
  <c r="K109" i="44"/>
  <c r="S109" i="46"/>
  <c r="S109" i="44"/>
  <c r="AA109" i="46"/>
  <c r="AA109" i="44"/>
  <c r="AI109" i="46"/>
  <c r="AI109" i="44"/>
  <c r="BO109" i="46"/>
  <c r="BO109" i="44"/>
  <c r="O110" i="46"/>
  <c r="O110" i="44"/>
  <c r="W110" i="46"/>
  <c r="W110" i="44"/>
  <c r="AE110" i="46"/>
  <c r="AE110" i="44"/>
  <c r="AM110" i="46"/>
  <c r="AM110" i="44"/>
  <c r="AU110" i="46"/>
  <c r="AU110" i="44"/>
  <c r="BC110" i="46"/>
  <c r="BC110" i="44"/>
  <c r="BK110" i="46"/>
  <c r="BK110" i="44"/>
  <c r="K111" i="46"/>
  <c r="K111" i="44"/>
  <c r="S111" i="46"/>
  <c r="S111" i="44"/>
  <c r="AA111" i="46"/>
  <c r="AA111" i="44"/>
  <c r="AQ111" i="46"/>
  <c r="AQ111" i="44"/>
  <c r="AY111" i="46"/>
  <c r="AY111" i="44"/>
  <c r="G112" i="46"/>
  <c r="G112" i="44"/>
  <c r="AE112" i="46"/>
  <c r="AE112" i="44"/>
  <c r="AM112" i="46"/>
  <c r="AM112" i="44"/>
  <c r="AU112" i="46"/>
  <c r="AU112" i="44"/>
  <c r="BC112" i="46"/>
  <c r="BC112" i="44"/>
  <c r="BK112" i="46"/>
  <c r="BK112" i="44"/>
  <c r="K113" i="46"/>
  <c r="K113" i="44"/>
  <c r="S113" i="46"/>
  <c r="S113" i="44"/>
  <c r="AA113" i="46"/>
  <c r="AA113" i="44"/>
  <c r="AI113" i="46"/>
  <c r="AI113" i="44"/>
  <c r="AQ113" i="46"/>
  <c r="AQ113" i="44"/>
  <c r="AY113" i="46"/>
  <c r="AY113" i="44"/>
  <c r="BG113" i="46"/>
  <c r="BG113" i="44"/>
  <c r="BO113" i="46"/>
  <c r="BO113" i="44"/>
  <c r="E114" i="46"/>
  <c r="E114" i="44"/>
  <c r="M114" i="46"/>
  <c r="M114" i="44"/>
  <c r="U114" i="46"/>
  <c r="U114" i="44"/>
  <c r="BI114" i="46"/>
  <c r="BI114" i="44"/>
  <c r="BQ114" i="46"/>
  <c r="BQ114" i="44"/>
  <c r="H115" i="46"/>
  <c r="H115" i="44"/>
  <c r="P115" i="46"/>
  <c r="P115" i="44"/>
  <c r="AF115" i="46"/>
  <c r="AF115" i="44"/>
  <c r="AN115" i="46"/>
  <c r="AN115" i="44"/>
  <c r="AV115" i="46"/>
  <c r="AV115" i="44"/>
  <c r="BD115" i="46"/>
  <c r="BD115" i="44"/>
  <c r="BL115" i="46"/>
  <c r="BL115" i="44"/>
  <c r="K116" i="46"/>
  <c r="K116" i="44"/>
  <c r="S116" i="46"/>
  <c r="S116" i="44"/>
  <c r="AA116" i="46"/>
  <c r="AA116" i="44"/>
  <c r="AI116" i="46"/>
  <c r="AI116" i="44"/>
  <c r="AQ116" i="46"/>
  <c r="AQ116" i="44"/>
  <c r="AY116" i="46"/>
  <c r="AY116" i="44"/>
  <c r="BG116" i="46"/>
  <c r="BG116" i="44"/>
  <c r="G117" i="46"/>
  <c r="G117" i="44"/>
  <c r="O117" i="46"/>
  <c r="O117" i="44"/>
  <c r="W117" i="46"/>
  <c r="W117" i="44"/>
  <c r="AE117" i="46"/>
  <c r="AE117" i="44"/>
  <c r="AM117" i="46"/>
  <c r="AM117" i="44"/>
  <c r="AU117" i="46"/>
  <c r="AU117" i="44"/>
  <c r="BC117" i="46"/>
  <c r="BC117" i="44"/>
  <c r="BK117" i="46"/>
  <c r="BK117" i="44"/>
  <c r="F119" i="46"/>
  <c r="F119" i="44"/>
  <c r="N119" i="46"/>
  <c r="N119" i="44"/>
  <c r="AL119" i="46"/>
  <c r="AL119" i="44"/>
  <c r="AT119" i="46"/>
  <c r="AT119" i="44"/>
  <c r="BB119" i="46"/>
  <c r="BB119" i="44"/>
  <c r="BJ119" i="46"/>
  <c r="BJ119" i="44"/>
  <c r="A118" i="27"/>
  <c r="C120" i="46"/>
  <c r="C120" i="44" s="1"/>
  <c r="J120" i="46"/>
  <c r="J120" i="44"/>
  <c r="Z120" i="46"/>
  <c r="Z120" i="44"/>
  <c r="AH120" i="46"/>
  <c r="AH120" i="44"/>
  <c r="AP120" i="46"/>
  <c r="AP120" i="44"/>
  <c r="AX120" i="46"/>
  <c r="AX120" i="44"/>
  <c r="BF120" i="46"/>
  <c r="BF120" i="44"/>
  <c r="BN120" i="46"/>
  <c r="BN120" i="44"/>
  <c r="F121" i="46"/>
  <c r="F121" i="44"/>
  <c r="N121" i="46"/>
  <c r="N121" i="44"/>
  <c r="V121" i="46"/>
  <c r="V121" i="44"/>
  <c r="AD121" i="46"/>
  <c r="AD121" i="44"/>
  <c r="AL121" i="46"/>
  <c r="AL121" i="44"/>
  <c r="AT121" i="46"/>
  <c r="AT121" i="44"/>
  <c r="BB121" i="46"/>
  <c r="BB121" i="44"/>
  <c r="BJ121" i="46"/>
  <c r="BJ121" i="44"/>
  <c r="G122" i="46"/>
  <c r="G122" i="44"/>
  <c r="O122" i="46"/>
  <c r="O122" i="44"/>
  <c r="W122" i="46"/>
  <c r="W122" i="44"/>
  <c r="AE122" i="46"/>
  <c r="AE122" i="44"/>
  <c r="AM122" i="46"/>
  <c r="AM122" i="44"/>
  <c r="AU122" i="46"/>
  <c r="AU122" i="44"/>
  <c r="BC122" i="46"/>
  <c r="BC122" i="44"/>
  <c r="BK122" i="46"/>
  <c r="BK122" i="44"/>
  <c r="AA123" i="46"/>
  <c r="AA123" i="44"/>
  <c r="AI123" i="46"/>
  <c r="AI123" i="44"/>
  <c r="AY123" i="46"/>
  <c r="AY123" i="44"/>
  <c r="BG123" i="46"/>
  <c r="BG123" i="44"/>
  <c r="BO123" i="46"/>
  <c r="BO123" i="44"/>
  <c r="F124" i="46"/>
  <c r="F124" i="44"/>
  <c r="N124" i="46"/>
  <c r="N124" i="44"/>
  <c r="V124" i="46"/>
  <c r="V124" i="44"/>
  <c r="AD124" i="46"/>
  <c r="AD124" i="44"/>
  <c r="AL124" i="46"/>
  <c r="AL124" i="44"/>
  <c r="AT124" i="46"/>
  <c r="AT124" i="44"/>
  <c r="BB124" i="46"/>
  <c r="BB124" i="44"/>
  <c r="BJ124" i="46"/>
  <c r="BJ124" i="44"/>
  <c r="G125" i="46"/>
  <c r="G125" i="44"/>
  <c r="O125" i="46"/>
  <c r="O125" i="44"/>
  <c r="W125" i="46"/>
  <c r="W125" i="44"/>
  <c r="AE125" i="46"/>
  <c r="AE125" i="44"/>
  <c r="AM125" i="46"/>
  <c r="AM125" i="44"/>
  <c r="AU125" i="46"/>
  <c r="AU125" i="44"/>
  <c r="BC125" i="46"/>
  <c r="BC125" i="44"/>
  <c r="BK125" i="46"/>
  <c r="BK125" i="44"/>
  <c r="K126" i="46"/>
  <c r="K126" i="44"/>
  <c r="AA126" i="46"/>
  <c r="AA126" i="44"/>
  <c r="AI126" i="46"/>
  <c r="AI126" i="44"/>
  <c r="AQ126" i="46"/>
  <c r="AQ126" i="44"/>
  <c r="AY126" i="46"/>
  <c r="AY126" i="44"/>
  <c r="BG126" i="46"/>
  <c r="BG126" i="44"/>
  <c r="BO126" i="46"/>
  <c r="BO126" i="44"/>
  <c r="G127" i="46"/>
  <c r="G127" i="44"/>
  <c r="O127" i="46"/>
  <c r="O127" i="44"/>
  <c r="W127" i="46"/>
  <c r="W127" i="44"/>
  <c r="AE127" i="46"/>
  <c r="AE127" i="44"/>
  <c r="AM127" i="46"/>
  <c r="AM127" i="44"/>
  <c r="AU127" i="46"/>
  <c r="AU127" i="44"/>
  <c r="BC127" i="46"/>
  <c r="BC127" i="44"/>
  <c r="BK127" i="46"/>
  <c r="BK127" i="44"/>
  <c r="K128" i="46"/>
  <c r="K128" i="44"/>
  <c r="S128" i="46"/>
  <c r="S128" i="44"/>
  <c r="AA128" i="46"/>
  <c r="AA128" i="44"/>
  <c r="AI128" i="46"/>
  <c r="AI128" i="44"/>
  <c r="AQ128" i="46"/>
  <c r="AQ128" i="44"/>
  <c r="AY128" i="46"/>
  <c r="AY128" i="44"/>
  <c r="BG128" i="46"/>
  <c r="BG128" i="44"/>
  <c r="BO128" i="46"/>
  <c r="BO128" i="44"/>
  <c r="G129" i="46"/>
  <c r="G129" i="44"/>
  <c r="O129" i="46"/>
  <c r="O129" i="44"/>
  <c r="W129" i="46"/>
  <c r="W129" i="44"/>
  <c r="AE129" i="46"/>
  <c r="AE129" i="44"/>
  <c r="BC129" i="46"/>
  <c r="BC129" i="44"/>
  <c r="BK129" i="46"/>
  <c r="BK129" i="44"/>
  <c r="D131" i="46"/>
  <c r="D131" i="44"/>
  <c r="L131" i="46"/>
  <c r="L131" i="44"/>
  <c r="AB131" i="46"/>
  <c r="AB131" i="44"/>
  <c r="AJ131" i="46"/>
  <c r="AJ131" i="44"/>
  <c r="AR131" i="46"/>
  <c r="AR131" i="44"/>
  <c r="AZ131" i="46"/>
  <c r="AZ131" i="44"/>
  <c r="BH131" i="46"/>
  <c r="BH131" i="44"/>
  <c r="BP131" i="46"/>
  <c r="BP131" i="44"/>
  <c r="H132" i="46"/>
  <c r="H132" i="44"/>
  <c r="P132" i="46"/>
  <c r="P132" i="44"/>
  <c r="X132" i="46"/>
  <c r="X132" i="44"/>
  <c r="AF132" i="46"/>
  <c r="AF132" i="44"/>
  <c r="AN132" i="46"/>
  <c r="AN132" i="44"/>
  <c r="AV132" i="46"/>
  <c r="AV132" i="44"/>
  <c r="BD132" i="46"/>
  <c r="BD132" i="44"/>
  <c r="BL132" i="46"/>
  <c r="BL132" i="44"/>
  <c r="K133" i="46"/>
  <c r="K133" i="44"/>
  <c r="S133" i="46"/>
  <c r="S133" i="44"/>
  <c r="AA133" i="46"/>
  <c r="AA133" i="44"/>
  <c r="AI133" i="46"/>
  <c r="AI133" i="44"/>
  <c r="AY133" i="46"/>
  <c r="AY133" i="44"/>
  <c r="BG133" i="46"/>
  <c r="BG133" i="44"/>
  <c r="BO133" i="46"/>
  <c r="BO133" i="44"/>
  <c r="G134" i="46"/>
  <c r="G134" i="44"/>
  <c r="O134" i="46"/>
  <c r="O134" i="44"/>
  <c r="W134" i="46"/>
  <c r="W134" i="44"/>
  <c r="AE134" i="46"/>
  <c r="AE134" i="44"/>
  <c r="AM134" i="46"/>
  <c r="AM134" i="44"/>
  <c r="BF43" i="46"/>
  <c r="BF43" i="44"/>
  <c r="AE45" i="46"/>
  <c r="AE45" i="44"/>
  <c r="W47" i="46"/>
  <c r="W47" i="44"/>
  <c r="BC47" i="46"/>
  <c r="BC47" i="44"/>
  <c r="AK51" i="46"/>
  <c r="AK51" i="44"/>
  <c r="I52" i="46"/>
  <c r="I52" i="44"/>
  <c r="X54" i="46"/>
  <c r="X54" i="44"/>
  <c r="BD56" i="46"/>
  <c r="BD56" i="44"/>
  <c r="AG57" i="46"/>
  <c r="AG57" i="44"/>
  <c r="BA60" i="46"/>
  <c r="BA60" i="44"/>
  <c r="Q61" i="46"/>
  <c r="Q61" i="44"/>
  <c r="Y63" i="46"/>
  <c r="Y63" i="44"/>
  <c r="AU65" i="46"/>
  <c r="AU65" i="44"/>
  <c r="Z66" i="46"/>
  <c r="Z66" i="44"/>
  <c r="BF66" i="46"/>
  <c r="BF66" i="44"/>
  <c r="AS71" i="46"/>
  <c r="AS71" i="44"/>
  <c r="BQ71" i="46"/>
  <c r="BQ71" i="44"/>
  <c r="X72" i="46"/>
  <c r="X72" i="44"/>
  <c r="L73" i="46"/>
  <c r="L73" i="44"/>
  <c r="AD76" i="46"/>
  <c r="AD76" i="44"/>
  <c r="AW79" i="46"/>
  <c r="AW79" i="44"/>
  <c r="BE79" i="46"/>
  <c r="BE79" i="44"/>
  <c r="W81" i="46"/>
  <c r="W81" i="44"/>
  <c r="AM81" i="46"/>
  <c r="AM81" i="44"/>
  <c r="BG89" i="46"/>
  <c r="BG89" i="44"/>
  <c r="D93" i="46"/>
  <c r="D93" i="44"/>
  <c r="AP95" i="46"/>
  <c r="AP95" i="44"/>
  <c r="AL96" i="46"/>
  <c r="AL96" i="44"/>
  <c r="A95" i="27"/>
  <c r="C97" i="46"/>
  <c r="C97" i="44" s="1"/>
  <c r="AG97" i="46"/>
  <c r="AG97" i="44"/>
  <c r="BM97" i="46"/>
  <c r="BM97" i="44"/>
  <c r="I99" i="46"/>
  <c r="I99" i="44"/>
  <c r="Y99" i="46"/>
  <c r="Y99" i="44"/>
  <c r="AW99" i="46"/>
  <c r="AW99" i="44"/>
  <c r="BO102" i="46"/>
  <c r="BO102" i="44"/>
  <c r="AA104" i="46"/>
  <c r="AA104" i="44"/>
  <c r="AS114" i="46"/>
  <c r="AS114" i="44"/>
  <c r="C43" i="46"/>
  <c r="C43" i="44" s="1"/>
  <c r="BL26" i="44"/>
  <c r="AB27" i="44"/>
  <c r="AF40" i="44"/>
  <c r="BG48" i="44"/>
  <c r="H56" i="44"/>
  <c r="AG61" i="44"/>
  <c r="AS62" i="44"/>
  <c r="AW63" i="44"/>
  <c r="BB67" i="44"/>
  <c r="AL69" i="44"/>
  <c r="BL72" i="44"/>
  <c r="J82" i="44"/>
  <c r="AH82" i="44"/>
  <c r="W90" i="44"/>
  <c r="BO111" i="44"/>
  <c r="BA114" i="44"/>
  <c r="J43" i="46"/>
  <c r="J43" i="44"/>
  <c r="AP43" i="46"/>
  <c r="AP43" i="44"/>
  <c r="AY46" i="46"/>
  <c r="AY46" i="44"/>
  <c r="G47" i="46"/>
  <c r="G47" i="44"/>
  <c r="AG52" i="46"/>
  <c r="AG52" i="44"/>
  <c r="BE52" i="46"/>
  <c r="BE52" i="44"/>
  <c r="P56" i="46"/>
  <c r="P56" i="44"/>
  <c r="AN56" i="46"/>
  <c r="AN56" i="44"/>
  <c r="I57" i="46"/>
  <c r="I57" i="44"/>
  <c r="BE57" i="46"/>
  <c r="BE57" i="44"/>
  <c r="M58" i="46"/>
  <c r="M58" i="44"/>
  <c r="E60" i="46"/>
  <c r="E60" i="44"/>
  <c r="AK60" i="46"/>
  <c r="AK60" i="44"/>
  <c r="AK62" i="46"/>
  <c r="AK62" i="44"/>
  <c r="BA62" i="46"/>
  <c r="BA62" i="44"/>
  <c r="I63" i="46"/>
  <c r="I63" i="44"/>
  <c r="AG63" i="46"/>
  <c r="AG63" i="44"/>
  <c r="BE63" i="46"/>
  <c r="BE63" i="44"/>
  <c r="D64" i="46"/>
  <c r="D64" i="44"/>
  <c r="AB64" i="46"/>
  <c r="AB64" i="44"/>
  <c r="J66" i="46"/>
  <c r="J66" i="44"/>
  <c r="AH66" i="46"/>
  <c r="AH66" i="44"/>
  <c r="AX66" i="46"/>
  <c r="AX66" i="44"/>
  <c r="N67" i="46"/>
  <c r="N67" i="44"/>
  <c r="AT67" i="46"/>
  <c r="AT67" i="44"/>
  <c r="R68" i="46"/>
  <c r="R68" i="44"/>
  <c r="AH68" i="46"/>
  <c r="AH68" i="44"/>
  <c r="BN68" i="46"/>
  <c r="BN68" i="44"/>
  <c r="F69" i="46"/>
  <c r="F69" i="44"/>
  <c r="AT69" i="46"/>
  <c r="AT69" i="44"/>
  <c r="A68" i="27"/>
  <c r="C70" i="46"/>
  <c r="C70" i="44" s="1"/>
  <c r="AG70" i="46"/>
  <c r="AG70" i="44"/>
  <c r="AV72" i="46"/>
  <c r="AV72" i="44"/>
  <c r="D73" i="46"/>
  <c r="D73" i="44"/>
  <c r="AJ73" i="46"/>
  <c r="AJ73" i="44"/>
  <c r="AR73" i="46"/>
  <c r="AR73" i="44"/>
  <c r="BP75" i="46"/>
  <c r="BP75" i="44"/>
  <c r="AL76" i="46"/>
  <c r="AL76" i="44"/>
  <c r="J77" i="46"/>
  <c r="J77" i="44"/>
  <c r="AP77" i="46"/>
  <c r="AP77" i="44"/>
  <c r="E78" i="46"/>
  <c r="E78" i="44"/>
  <c r="BA78" i="46"/>
  <c r="BA78" i="44"/>
  <c r="AI80" i="46"/>
  <c r="AI80" i="44"/>
  <c r="AX82" i="46"/>
  <c r="AX82" i="44"/>
  <c r="AX84" i="46"/>
  <c r="AX84" i="44"/>
  <c r="AL85" i="46"/>
  <c r="AL85" i="44"/>
  <c r="I86" i="46"/>
  <c r="I86" i="44"/>
  <c r="AG86" i="46"/>
  <c r="AG86" i="44"/>
  <c r="K89" i="46"/>
  <c r="K89" i="44"/>
  <c r="Y91" i="46"/>
  <c r="Y91" i="44"/>
  <c r="BE91" i="46"/>
  <c r="BE91" i="44"/>
  <c r="K92" i="46"/>
  <c r="K92" i="44"/>
  <c r="AY92" i="46"/>
  <c r="AY92" i="44"/>
  <c r="T93" i="46"/>
  <c r="T93" i="44"/>
  <c r="H94" i="46"/>
  <c r="H94" i="44"/>
  <c r="BE97" i="46"/>
  <c r="BE97" i="44"/>
  <c r="U98" i="46"/>
  <c r="U98" i="44"/>
  <c r="AK98" i="46"/>
  <c r="AK98" i="44"/>
  <c r="BI98" i="46"/>
  <c r="BI98" i="44"/>
  <c r="Q99" i="46"/>
  <c r="Q99" i="44"/>
  <c r="AG99" i="46"/>
  <c r="AG99" i="44"/>
  <c r="BE99" i="46"/>
  <c r="BE99" i="44"/>
  <c r="E100" i="46"/>
  <c r="E100" i="44"/>
  <c r="AS100" i="46"/>
  <c r="AS100" i="44"/>
  <c r="AQ102" i="46"/>
  <c r="AQ102" i="44"/>
  <c r="G103" i="46"/>
  <c r="G103" i="44"/>
  <c r="BC103" i="46"/>
  <c r="BC103" i="44"/>
  <c r="M105" i="46"/>
  <c r="M105" i="44"/>
  <c r="AK114" i="46"/>
  <c r="AK114" i="44"/>
  <c r="A70" i="44"/>
  <c r="AU23" i="44"/>
  <c r="Q24" i="44"/>
  <c r="BM29" i="44"/>
  <c r="P31" i="44"/>
  <c r="D32" i="44"/>
  <c r="AZ32" i="44"/>
  <c r="N33" i="44"/>
  <c r="AV36" i="44"/>
  <c r="S37" i="44"/>
  <c r="AY37" i="44"/>
  <c r="AP39" i="44"/>
  <c r="BP42" i="44"/>
  <c r="Y50" i="44"/>
  <c r="U51" i="44"/>
  <c r="AZ53" i="44"/>
  <c r="BM63" i="44"/>
  <c r="BP64" i="44"/>
  <c r="N69" i="44"/>
  <c r="BB69" i="44"/>
  <c r="AN72" i="44"/>
  <c r="AT76" i="44"/>
  <c r="Q79" i="44"/>
  <c r="BC81" i="44"/>
  <c r="AH84" i="44"/>
  <c r="F85" i="44"/>
  <c r="AR93" i="44"/>
  <c r="AK100" i="44"/>
  <c r="AI111" i="44"/>
  <c r="BB44" i="46"/>
  <c r="BB44" i="44"/>
  <c r="G45" i="46"/>
  <c r="G45" i="44"/>
  <c r="W45" i="46"/>
  <c r="W45" i="44"/>
  <c r="AM45" i="46"/>
  <c r="AM45" i="44"/>
  <c r="K46" i="46"/>
  <c r="K46" i="44"/>
  <c r="BO48" i="46"/>
  <c r="BO48" i="44"/>
  <c r="BI51" i="46"/>
  <c r="BI51" i="44"/>
  <c r="Q52" i="46"/>
  <c r="Q52" i="44"/>
  <c r="BH53" i="46"/>
  <c r="BH53" i="44"/>
  <c r="P54" i="46"/>
  <c r="P54" i="44"/>
  <c r="AV54" i="46"/>
  <c r="AV54" i="44"/>
  <c r="BL54" i="46"/>
  <c r="BL54" i="44"/>
  <c r="L55" i="46"/>
  <c r="L55" i="44"/>
  <c r="T55" i="46"/>
  <c r="T55" i="44"/>
  <c r="AJ55" i="46"/>
  <c r="AJ55" i="44"/>
  <c r="AZ55" i="46"/>
  <c r="AZ55" i="44"/>
  <c r="BP55" i="46"/>
  <c r="BP55" i="44"/>
  <c r="AF56" i="46"/>
  <c r="AF56" i="44"/>
  <c r="BL56" i="46"/>
  <c r="BL56" i="44"/>
  <c r="AO57" i="46"/>
  <c r="AO57" i="44"/>
  <c r="E58" i="46"/>
  <c r="E58" i="44"/>
  <c r="AK58" i="46"/>
  <c r="AK58" i="44"/>
  <c r="BA58" i="46"/>
  <c r="BA58" i="44"/>
  <c r="BQ58" i="46"/>
  <c r="BQ58" i="44"/>
  <c r="Y59" i="46"/>
  <c r="Y59" i="44"/>
  <c r="AW59" i="46"/>
  <c r="AW59" i="44"/>
  <c r="M60" i="46"/>
  <c r="M60" i="44"/>
  <c r="AC60" i="46"/>
  <c r="AC60" i="44"/>
  <c r="AS60" i="46"/>
  <c r="AS60" i="44"/>
  <c r="I61" i="46"/>
  <c r="I61" i="44"/>
  <c r="BI62" i="46"/>
  <c r="BI62" i="44"/>
  <c r="AJ64" i="46"/>
  <c r="AJ64" i="44"/>
  <c r="AZ64" i="46"/>
  <c r="AZ64" i="44"/>
  <c r="G65" i="46"/>
  <c r="G65" i="44"/>
  <c r="AE65" i="46"/>
  <c r="AE65" i="44"/>
  <c r="AD69" i="46"/>
  <c r="AD69" i="44"/>
  <c r="BJ69" i="46"/>
  <c r="BJ69" i="44"/>
  <c r="Q70" i="46"/>
  <c r="Q70" i="44"/>
  <c r="AO70" i="46"/>
  <c r="AO70" i="44"/>
  <c r="BE70" i="46"/>
  <c r="BE70" i="44"/>
  <c r="M71" i="46"/>
  <c r="M71" i="44"/>
  <c r="AK71" i="46"/>
  <c r="AK71" i="44"/>
  <c r="BI71" i="46"/>
  <c r="BI71" i="44"/>
  <c r="AF72" i="46"/>
  <c r="AF72" i="44"/>
  <c r="AV74" i="46"/>
  <c r="AV74" i="44"/>
  <c r="BL74" i="46"/>
  <c r="BL74" i="44"/>
  <c r="L75" i="46"/>
  <c r="L75" i="44"/>
  <c r="AJ75" i="46"/>
  <c r="AJ75" i="44"/>
  <c r="AZ75" i="46"/>
  <c r="AZ75" i="44"/>
  <c r="V76" i="46"/>
  <c r="V76" i="44"/>
  <c r="A75" i="27"/>
  <c r="C77" i="46"/>
  <c r="C77" i="44" s="1"/>
  <c r="AH77" i="46"/>
  <c r="AH77" i="44"/>
  <c r="BN77" i="46"/>
  <c r="BN77" i="44"/>
  <c r="AC78" i="46"/>
  <c r="AC78" i="44"/>
  <c r="I79" i="46"/>
  <c r="I79" i="44"/>
  <c r="AA80" i="46"/>
  <c r="AA80" i="44"/>
  <c r="R82" i="46"/>
  <c r="R82" i="44"/>
  <c r="AP82" i="46"/>
  <c r="AP82" i="44"/>
  <c r="BF82" i="46"/>
  <c r="BF82" i="44"/>
  <c r="AL83" i="46"/>
  <c r="AL83" i="44"/>
  <c r="BN84" i="46"/>
  <c r="BN84" i="44"/>
  <c r="V85" i="46"/>
  <c r="V85" i="44"/>
  <c r="A84" i="27"/>
  <c r="C86" i="46"/>
  <c r="C86" i="44" s="1"/>
  <c r="Y86" i="46"/>
  <c r="Y86" i="44"/>
  <c r="AO86" i="46"/>
  <c r="AO86" i="44"/>
  <c r="AW86" i="46"/>
  <c r="AW86" i="44"/>
  <c r="BM86" i="46"/>
  <c r="BM86" i="44"/>
  <c r="AI92" i="46"/>
  <c r="AI92" i="44"/>
  <c r="BO92" i="46"/>
  <c r="BO92" i="44"/>
  <c r="AB93" i="46"/>
  <c r="AB93" i="44"/>
  <c r="BH93" i="46"/>
  <c r="BH93" i="44"/>
  <c r="AF94" i="46"/>
  <c r="AF94" i="44"/>
  <c r="F96" i="46"/>
  <c r="F96" i="44"/>
  <c r="AD96" i="46"/>
  <c r="AD96" i="44"/>
  <c r="BJ96" i="46"/>
  <c r="BJ96" i="44"/>
  <c r="Q97" i="46"/>
  <c r="Q97" i="44"/>
  <c r="AW97" i="46"/>
  <c r="AW97" i="44"/>
  <c r="E98" i="46"/>
  <c r="E98" i="44"/>
  <c r="AS98" i="46"/>
  <c r="AS98" i="44"/>
  <c r="AC100" i="46"/>
  <c r="AC100" i="44"/>
  <c r="K104" i="46"/>
  <c r="K104" i="44"/>
  <c r="AI104" i="46"/>
  <c r="AI104" i="44"/>
  <c r="BO104" i="46"/>
  <c r="BO104" i="44"/>
  <c r="AK105" i="46"/>
  <c r="AK105" i="44"/>
  <c r="AC114" i="46"/>
  <c r="AC114" i="44"/>
  <c r="A84" i="44"/>
  <c r="A97" i="44"/>
  <c r="C45" i="46"/>
  <c r="C45" i="44" s="1"/>
  <c r="C68" i="46"/>
  <c r="C68" i="44" s="1"/>
  <c r="I29" i="44"/>
  <c r="AG29" i="44"/>
  <c r="BH30" i="44"/>
  <c r="Y41" i="44"/>
  <c r="N42" i="44"/>
  <c r="F44" i="44"/>
  <c r="BK45" i="44"/>
  <c r="BQ51" i="44"/>
  <c r="AJ53" i="44"/>
  <c r="BM59" i="44"/>
  <c r="BQ60" i="44"/>
  <c r="BJ83" i="44"/>
  <c r="S89" i="44"/>
  <c r="AQ89" i="44"/>
  <c r="AU103" i="44"/>
  <c r="AY109" i="44"/>
  <c r="G110" i="44"/>
  <c r="AD119" i="44"/>
  <c r="R120" i="44"/>
  <c r="S41" i="46"/>
  <c r="S41" i="44"/>
  <c r="AI41" i="46"/>
  <c r="AI41" i="44"/>
  <c r="V42" i="46"/>
  <c r="V42" i="44"/>
  <c r="AL42" i="46"/>
  <c r="AL42" i="44"/>
  <c r="BJ42" i="46"/>
  <c r="BJ42" i="44"/>
  <c r="AI48" i="46"/>
  <c r="AI48" i="44"/>
  <c r="AY48" i="46"/>
  <c r="AY48" i="44"/>
  <c r="M49" i="46"/>
  <c r="M49" i="44"/>
  <c r="AS49" i="46"/>
  <c r="AS49" i="44"/>
  <c r="BA49" i="46"/>
  <c r="BA49" i="44"/>
  <c r="BQ49" i="46"/>
  <c r="BQ49" i="44"/>
  <c r="Q50" i="46"/>
  <c r="Q50" i="44"/>
  <c r="AO50" i="46"/>
  <c r="AO50" i="44"/>
  <c r="AN54" i="46"/>
  <c r="AN54" i="44"/>
  <c r="BD54" i="46"/>
  <c r="BD54" i="44"/>
  <c r="AV56" i="46"/>
  <c r="AV56" i="44"/>
  <c r="Q57" i="46"/>
  <c r="Q57" i="44"/>
  <c r="AG59" i="46"/>
  <c r="AG59" i="44"/>
  <c r="BH64" i="46"/>
  <c r="BH64" i="44"/>
  <c r="AP66" i="46"/>
  <c r="AP66" i="44"/>
  <c r="BN66" i="46"/>
  <c r="BN66" i="44"/>
  <c r="AD67" i="46"/>
  <c r="AD67" i="44"/>
  <c r="J68" i="46"/>
  <c r="J68" i="44"/>
  <c r="AX68" i="46"/>
  <c r="AX68" i="44"/>
  <c r="I70" i="46"/>
  <c r="I70" i="44"/>
  <c r="Y70" i="46"/>
  <c r="Y70" i="44"/>
  <c r="E71" i="46"/>
  <c r="E71" i="44"/>
  <c r="BD72" i="46"/>
  <c r="BD72" i="44"/>
  <c r="AB73" i="46"/>
  <c r="AB73" i="44"/>
  <c r="AZ73" i="46"/>
  <c r="AZ73" i="44"/>
  <c r="P74" i="46"/>
  <c r="P74" i="44"/>
  <c r="N76" i="46"/>
  <c r="N76" i="44"/>
  <c r="BJ76" i="46"/>
  <c r="BJ76" i="44"/>
  <c r="Z77" i="46"/>
  <c r="Z77" i="44"/>
  <c r="BF77" i="46"/>
  <c r="BF77" i="44"/>
  <c r="U78" i="46"/>
  <c r="U78" i="44"/>
  <c r="AS78" i="46"/>
  <c r="AS78" i="44"/>
  <c r="BI78" i="46"/>
  <c r="BI78" i="44"/>
  <c r="Y79" i="46"/>
  <c r="Y79" i="44"/>
  <c r="BG80" i="46"/>
  <c r="BG80" i="44"/>
  <c r="BN82" i="46"/>
  <c r="BN82" i="44"/>
  <c r="V83" i="46"/>
  <c r="V83" i="44"/>
  <c r="J84" i="46"/>
  <c r="J84" i="44"/>
  <c r="AP84" i="46"/>
  <c r="AP84" i="44"/>
  <c r="N85" i="46"/>
  <c r="N85" i="44"/>
  <c r="BB85" i="46"/>
  <c r="BB85" i="44"/>
  <c r="AA89" i="46"/>
  <c r="AA89" i="44"/>
  <c r="AI89" i="46"/>
  <c r="AI89" i="44"/>
  <c r="AY89" i="46"/>
  <c r="AY89" i="44"/>
  <c r="G90" i="46"/>
  <c r="G90" i="44"/>
  <c r="AE90" i="46"/>
  <c r="AE90" i="44"/>
  <c r="AW91" i="46"/>
  <c r="AW91" i="44"/>
  <c r="L93" i="46"/>
  <c r="L93" i="44"/>
  <c r="AZ93" i="46"/>
  <c r="AZ93" i="44"/>
  <c r="BP93" i="46"/>
  <c r="BP93" i="44"/>
  <c r="Z95" i="46"/>
  <c r="Z95" i="44"/>
  <c r="N96" i="46"/>
  <c r="N96" i="44"/>
  <c r="BQ98" i="46"/>
  <c r="BQ98" i="44"/>
  <c r="AA102" i="46"/>
  <c r="AA102" i="44"/>
  <c r="AY102" i="46"/>
  <c r="AY102" i="44"/>
  <c r="AE103" i="46"/>
  <c r="AE103" i="44"/>
  <c r="O112" i="46"/>
  <c r="O112" i="44"/>
  <c r="BH32" i="44"/>
  <c r="V33" i="44"/>
  <c r="AA37" i="44"/>
  <c r="AQ48" i="44"/>
  <c r="I50" i="44"/>
  <c r="BE50" i="44"/>
  <c r="AO52" i="44"/>
  <c r="BH55" i="44"/>
  <c r="AO59" i="44"/>
  <c r="E62" i="44"/>
  <c r="U62" i="44"/>
  <c r="AR64" i="44"/>
  <c r="AB75" i="44"/>
  <c r="BH75" i="44"/>
  <c r="Z84" i="44"/>
  <c r="K87" i="44"/>
  <c r="S87" i="44"/>
  <c r="AA87" i="44"/>
  <c r="AI87" i="44"/>
  <c r="AQ87" i="44"/>
  <c r="AY87" i="44"/>
  <c r="BG87" i="44"/>
  <c r="BF95" i="44"/>
  <c r="BA98" i="44"/>
  <c r="AO99" i="44"/>
  <c r="BM99" i="44"/>
  <c r="M100" i="44"/>
  <c r="W103" i="44"/>
  <c r="V119" i="44"/>
  <c r="S126" i="44"/>
  <c r="AU134" i="44"/>
  <c r="AV40" i="46"/>
  <c r="AV40" i="44"/>
  <c r="BL40" i="46"/>
  <c r="BL40" i="44"/>
  <c r="BG41" i="46"/>
  <c r="BG41" i="44"/>
  <c r="AD42" i="46"/>
  <c r="AD42" i="44"/>
  <c r="AT42" i="46"/>
  <c r="AT42" i="44"/>
  <c r="AD44" i="46"/>
  <c r="AD44" i="44"/>
  <c r="BJ44" i="46"/>
  <c r="BJ44" i="44"/>
  <c r="AM47" i="46"/>
  <c r="AM47" i="44"/>
  <c r="BK47" i="46"/>
  <c r="BK47" i="44"/>
  <c r="K48" i="46"/>
  <c r="K48" i="44"/>
  <c r="U49" i="46"/>
  <c r="U49" i="44"/>
  <c r="AW50" i="46"/>
  <c r="AW50" i="44"/>
  <c r="BM50" i="46"/>
  <c r="BM50" i="44"/>
  <c r="AC51" i="46"/>
  <c r="AC51" i="44"/>
  <c r="AR53" i="46"/>
  <c r="AR53" i="44"/>
  <c r="H54" i="46"/>
  <c r="H54" i="44"/>
  <c r="AW57" i="46"/>
  <c r="AW57" i="44"/>
  <c r="AC58" i="46"/>
  <c r="AC58" i="44"/>
  <c r="AS58" i="46"/>
  <c r="AS58" i="44"/>
  <c r="BI58" i="46"/>
  <c r="BI58" i="44"/>
  <c r="Q59" i="46"/>
  <c r="Q59" i="44"/>
  <c r="BE59" i="46"/>
  <c r="BE59" i="44"/>
  <c r="Y61" i="46"/>
  <c r="Y61" i="44"/>
  <c r="AO61" i="46"/>
  <c r="AO61" i="44"/>
  <c r="BE61" i="46"/>
  <c r="BE61" i="44"/>
  <c r="M62" i="46"/>
  <c r="M62" i="44"/>
  <c r="AC62" i="46"/>
  <c r="AC62" i="44"/>
  <c r="L64" i="46"/>
  <c r="L64" i="44"/>
  <c r="AL67" i="46"/>
  <c r="AL67" i="44"/>
  <c r="Z68" i="46"/>
  <c r="Z68" i="44"/>
  <c r="AC71" i="46"/>
  <c r="AC71" i="44"/>
  <c r="BA71" i="46"/>
  <c r="BA71" i="44"/>
  <c r="H72" i="46"/>
  <c r="H72" i="44"/>
  <c r="AN74" i="46"/>
  <c r="AN74" i="44"/>
  <c r="AY80" i="46"/>
  <c r="AY80" i="44"/>
  <c r="G81" i="46"/>
  <c r="G81" i="44"/>
  <c r="AE81" i="46"/>
  <c r="AE81" i="44"/>
  <c r="AU81" i="46"/>
  <c r="AU81" i="44"/>
  <c r="BK81" i="46"/>
  <c r="BK81" i="44"/>
  <c r="Z82" i="46"/>
  <c r="Z82" i="44"/>
  <c r="F83" i="46"/>
  <c r="F83" i="44"/>
  <c r="N83" i="46"/>
  <c r="N83" i="44"/>
  <c r="AT83" i="46"/>
  <c r="AT83" i="44"/>
  <c r="AD85" i="46"/>
  <c r="AD85" i="44"/>
  <c r="BJ85" i="46"/>
  <c r="BJ85" i="44"/>
  <c r="Q86" i="46"/>
  <c r="Q86" i="44"/>
  <c r="BO89" i="46"/>
  <c r="BO89" i="44"/>
  <c r="O90" i="46"/>
  <c r="O90" i="44"/>
  <c r="AM90" i="46"/>
  <c r="AM90" i="44"/>
  <c r="BC90" i="46"/>
  <c r="BC90" i="44"/>
  <c r="I91" i="46"/>
  <c r="I91" i="44"/>
  <c r="AG91" i="46"/>
  <c r="AG91" i="44"/>
  <c r="BM91" i="46"/>
  <c r="BM91" i="44"/>
  <c r="AA92" i="46"/>
  <c r="AA92" i="44"/>
  <c r="BG92" i="46"/>
  <c r="BG92" i="44"/>
  <c r="AJ93" i="46"/>
  <c r="AJ93" i="44"/>
  <c r="V96" i="46"/>
  <c r="V96" i="44"/>
  <c r="BB96" i="46"/>
  <c r="BB96" i="44"/>
  <c r="I97" i="46"/>
  <c r="I97" i="44"/>
  <c r="AO97" i="46"/>
  <c r="AO97" i="44"/>
  <c r="M98" i="46"/>
  <c r="M98" i="44"/>
  <c r="G101" i="46"/>
  <c r="G101" i="44"/>
  <c r="W101" i="46"/>
  <c r="W101" i="44"/>
  <c r="AU101" i="46"/>
  <c r="AU101" i="44"/>
  <c r="K102" i="46"/>
  <c r="K102" i="44"/>
  <c r="AI102" i="46"/>
  <c r="AI102" i="44"/>
  <c r="BG102" i="46"/>
  <c r="BG102" i="44"/>
  <c r="O103" i="46"/>
  <c r="O103" i="44"/>
  <c r="AM103" i="46"/>
  <c r="AM103" i="44"/>
  <c r="AQ104" i="46"/>
  <c r="AQ104" i="44"/>
  <c r="E105" i="46"/>
  <c r="E105" i="44"/>
  <c r="AS105" i="46"/>
  <c r="AS105" i="44"/>
  <c r="BG111" i="46"/>
  <c r="BG111" i="44"/>
  <c r="A43" i="44"/>
  <c r="BI25" i="44"/>
  <c r="BP27" i="44"/>
  <c r="V28" i="44"/>
  <c r="BB28" i="44"/>
  <c r="AR30" i="44"/>
  <c r="AH34" i="44"/>
  <c r="BF34" i="44"/>
  <c r="BD36" i="44"/>
  <c r="AE38" i="44"/>
  <c r="P40" i="44"/>
  <c r="BB42" i="44"/>
  <c r="BG46" i="44"/>
  <c r="S48" i="44"/>
  <c r="D55" i="44"/>
  <c r="AR55" i="44"/>
  <c r="BI60" i="44"/>
  <c r="P72" i="44"/>
  <c r="T75" i="44"/>
  <c r="AQ80" i="44"/>
  <c r="BB83" i="44"/>
  <c r="R84" i="44"/>
  <c r="BE86" i="44"/>
  <c r="AH95" i="44"/>
  <c r="AQ109" i="44"/>
  <c r="S123" i="44"/>
  <c r="AE23" i="46"/>
  <c r="AE23" i="44"/>
  <c r="BK23" i="46"/>
  <c r="BK23" i="44"/>
  <c r="AW24" i="46"/>
  <c r="AW24" i="44"/>
  <c r="BM24" i="46"/>
  <c r="BM24" i="44"/>
  <c r="BA25" i="46"/>
  <c r="BA25" i="44"/>
  <c r="AV26" i="46"/>
  <c r="AV26" i="44"/>
  <c r="L27" i="46"/>
  <c r="L27" i="44"/>
  <c r="AJ27" i="46"/>
  <c r="AJ27" i="44"/>
  <c r="BH27" i="46"/>
  <c r="BH27" i="44"/>
  <c r="N28" i="46"/>
  <c r="N28" i="44"/>
  <c r="AL28" i="46"/>
  <c r="AL28" i="44"/>
  <c r="AT28" i="46"/>
  <c r="AT28" i="44"/>
  <c r="A27" i="27"/>
  <c r="C29" i="46"/>
  <c r="C29" i="44" s="1"/>
  <c r="Q29" i="46"/>
  <c r="Q29" i="44"/>
  <c r="AW29" i="46"/>
  <c r="AW29" i="44"/>
  <c r="BE29" i="46"/>
  <c r="BE29" i="44"/>
  <c r="D30" i="46"/>
  <c r="D30" i="44"/>
  <c r="L30" i="46"/>
  <c r="L30" i="44"/>
  <c r="AB30" i="46"/>
  <c r="AB30" i="44"/>
  <c r="AJ30" i="46"/>
  <c r="AJ30" i="44"/>
  <c r="AZ30" i="46"/>
  <c r="AZ30" i="44"/>
  <c r="BP30" i="46"/>
  <c r="BP30" i="44"/>
  <c r="X31" i="46"/>
  <c r="X31" i="44"/>
  <c r="AN31" i="46"/>
  <c r="AN31" i="44"/>
  <c r="BD31" i="46"/>
  <c r="BD31" i="44"/>
  <c r="L32" i="46"/>
  <c r="L32" i="44"/>
  <c r="AB32" i="46"/>
  <c r="AB32" i="44"/>
  <c r="AJ32" i="46"/>
  <c r="AJ32" i="44"/>
  <c r="BP32" i="46"/>
  <c r="BP32" i="44"/>
  <c r="AT33" i="46"/>
  <c r="AT33" i="44"/>
  <c r="J34" i="46"/>
  <c r="J34" i="44"/>
  <c r="Z34" i="46"/>
  <c r="Z34" i="44"/>
  <c r="AX34" i="46"/>
  <c r="AX34" i="44"/>
  <c r="D35" i="46"/>
  <c r="D35" i="44"/>
  <c r="L35" i="46"/>
  <c r="L35" i="44"/>
  <c r="AB35" i="46"/>
  <c r="AB35" i="44"/>
  <c r="AR35" i="46"/>
  <c r="AR35" i="44"/>
  <c r="BH35" i="46"/>
  <c r="BH35" i="44"/>
  <c r="H36" i="46"/>
  <c r="H36" i="44"/>
  <c r="X36" i="46"/>
  <c r="X36" i="44"/>
  <c r="BL36" i="46"/>
  <c r="BL36" i="44"/>
  <c r="BG37" i="46"/>
  <c r="BG37" i="44"/>
  <c r="O38" i="46"/>
  <c r="O38" i="44"/>
  <c r="W38" i="46"/>
  <c r="W38" i="44"/>
  <c r="AM38" i="46"/>
  <c r="AM38" i="44"/>
  <c r="AU38" i="46"/>
  <c r="AU38" i="44"/>
  <c r="BK38" i="46"/>
  <c r="BK38" i="44"/>
  <c r="R39" i="46"/>
  <c r="R39" i="44"/>
  <c r="Z39" i="46"/>
  <c r="Z39" i="44"/>
  <c r="AX39" i="46"/>
  <c r="AX39" i="44"/>
  <c r="BN39" i="46"/>
  <c r="BN39" i="44"/>
  <c r="F40" i="46"/>
  <c r="F40" i="44"/>
  <c r="V40" i="46"/>
  <c r="V40" i="44"/>
  <c r="AD40" i="46"/>
  <c r="AD40" i="44"/>
  <c r="AT40" i="46"/>
  <c r="AT40" i="44"/>
  <c r="BJ40" i="46"/>
  <c r="BJ40" i="44"/>
  <c r="Q41" i="46"/>
  <c r="Q41" i="44"/>
  <c r="AG41" i="46"/>
  <c r="AG41" i="44"/>
  <c r="AO41" i="46"/>
  <c r="AO41" i="44"/>
  <c r="AW41" i="46"/>
  <c r="AW41" i="44"/>
  <c r="BE41" i="46"/>
  <c r="BE41" i="44"/>
  <c r="D42" i="46"/>
  <c r="D42" i="44"/>
  <c r="T42" i="46"/>
  <c r="T42" i="44"/>
  <c r="AR42" i="46"/>
  <c r="AR42" i="44"/>
  <c r="P43" i="46"/>
  <c r="P43" i="44"/>
  <c r="X43" i="46"/>
  <c r="X43" i="44"/>
  <c r="AN43" i="46"/>
  <c r="AN43" i="44"/>
  <c r="BL43" i="46"/>
  <c r="BL43" i="44"/>
  <c r="L44" i="46"/>
  <c r="L44" i="44"/>
  <c r="BH44" i="46"/>
  <c r="BH44" i="44"/>
  <c r="E45" i="46"/>
  <c r="E45" i="44"/>
  <c r="M45" i="46"/>
  <c r="M45" i="44"/>
  <c r="AS45" i="46"/>
  <c r="AS45" i="44"/>
  <c r="BI45" i="46"/>
  <c r="BI45" i="44"/>
  <c r="BQ45" i="46"/>
  <c r="BQ45" i="44"/>
  <c r="I46" i="46"/>
  <c r="I46" i="44"/>
  <c r="Y46" i="46"/>
  <c r="Y46" i="44"/>
  <c r="AW46" i="46"/>
  <c r="AW46" i="44"/>
  <c r="BM46" i="46"/>
  <c r="BM46" i="44"/>
  <c r="E47" i="46"/>
  <c r="E47" i="44"/>
  <c r="U47" i="46"/>
  <c r="U47" i="44"/>
  <c r="AK47" i="46"/>
  <c r="AK47" i="44"/>
  <c r="AS47" i="46"/>
  <c r="AS47" i="44"/>
  <c r="I48" i="46"/>
  <c r="I48" i="44"/>
  <c r="Q48" i="46"/>
  <c r="Q48" i="44"/>
  <c r="AG48" i="46"/>
  <c r="AG48" i="44"/>
  <c r="AW48" i="46"/>
  <c r="AW48" i="44"/>
  <c r="BE48" i="46"/>
  <c r="BE48" i="44"/>
  <c r="BM48" i="46"/>
  <c r="BM48" i="44"/>
  <c r="K49" i="46"/>
  <c r="K49" i="44"/>
  <c r="S49" i="46"/>
  <c r="S49" i="44"/>
  <c r="AI49" i="46"/>
  <c r="AI49" i="44"/>
  <c r="AY49" i="46"/>
  <c r="AY49" i="44"/>
  <c r="O50" i="46"/>
  <c r="O50" i="44"/>
  <c r="AM50" i="46"/>
  <c r="AM50" i="44"/>
  <c r="K51" i="46"/>
  <c r="K51" i="44"/>
  <c r="AA51" i="46"/>
  <c r="AA51" i="44"/>
  <c r="AI51" i="46"/>
  <c r="AI51" i="44"/>
  <c r="AY51" i="46"/>
  <c r="AY51" i="44"/>
  <c r="BG51" i="46"/>
  <c r="BG51" i="44"/>
  <c r="G52" i="46"/>
  <c r="G52" i="44"/>
  <c r="O52" i="46"/>
  <c r="O52" i="44"/>
  <c r="AE52" i="46"/>
  <c r="AE52" i="44"/>
  <c r="AM52" i="46"/>
  <c r="AM52" i="44"/>
  <c r="AU52" i="46"/>
  <c r="AU52" i="44"/>
  <c r="BK52" i="46"/>
  <c r="BK52" i="44"/>
  <c r="J53" i="46"/>
  <c r="J53" i="44"/>
  <c r="Z53" i="46"/>
  <c r="Z53" i="44"/>
  <c r="BQ69" i="46"/>
  <c r="BQ69" i="44"/>
  <c r="X70" i="46"/>
  <c r="X70" i="44"/>
  <c r="D71" i="46"/>
  <c r="D71" i="44"/>
  <c r="W72" i="46"/>
  <c r="W72" i="44"/>
  <c r="AM74" i="46"/>
  <c r="AM74" i="44"/>
  <c r="AS76" i="46"/>
  <c r="AS76" i="44"/>
  <c r="I77" i="46"/>
  <c r="I77" i="44"/>
  <c r="AR78" i="46"/>
  <c r="AR78" i="44"/>
  <c r="AZ78" i="46"/>
  <c r="AZ78" i="44"/>
  <c r="AW82" i="46"/>
  <c r="AW82" i="44"/>
  <c r="BI83" i="46"/>
  <c r="BI83" i="44"/>
  <c r="AO84" i="46"/>
  <c r="AO84" i="44"/>
  <c r="AW84" i="46"/>
  <c r="AW84" i="44"/>
  <c r="BE84" i="46"/>
  <c r="BE84" i="44"/>
  <c r="BM84" i="46"/>
  <c r="BM84" i="44"/>
  <c r="BN89" i="46"/>
  <c r="BN89" i="44"/>
  <c r="V90" i="46"/>
  <c r="V90" i="44"/>
  <c r="BD91" i="46"/>
  <c r="BD91" i="44"/>
  <c r="BK134" i="46"/>
  <c r="BK134" i="44"/>
  <c r="J135" i="46"/>
  <c r="J135" i="44"/>
  <c r="R135" i="46"/>
  <c r="R135" i="44"/>
  <c r="Z135" i="46"/>
  <c r="Z135" i="44"/>
  <c r="AH135" i="46"/>
  <c r="AH135" i="44"/>
  <c r="AP135" i="46"/>
  <c r="AP135" i="44"/>
  <c r="AX135" i="46"/>
  <c r="AX135" i="44"/>
  <c r="BF135" i="46"/>
  <c r="BF135" i="44"/>
  <c r="BN135" i="46"/>
  <c r="BN135" i="44"/>
  <c r="E136" i="46"/>
  <c r="E136" i="44"/>
  <c r="M136" i="46"/>
  <c r="M136" i="44"/>
  <c r="U136" i="46"/>
  <c r="U136" i="44"/>
  <c r="AC136" i="46"/>
  <c r="AC136" i="44"/>
  <c r="AK136" i="46"/>
  <c r="AK136" i="44"/>
  <c r="AS136" i="46"/>
  <c r="AS136" i="44"/>
  <c r="BQ136" i="46"/>
  <c r="BQ136" i="44"/>
  <c r="W137" i="46"/>
  <c r="W137" i="44"/>
  <c r="AE137" i="46"/>
  <c r="AE137" i="44"/>
  <c r="AM137" i="46"/>
  <c r="AM137" i="44"/>
  <c r="AU137" i="46"/>
  <c r="AU137" i="44"/>
  <c r="BC137" i="46"/>
  <c r="BC137" i="44"/>
  <c r="BK137" i="46"/>
  <c r="BK137" i="44"/>
  <c r="K138" i="46"/>
  <c r="K138" i="44"/>
  <c r="S138" i="46"/>
  <c r="S138" i="44"/>
  <c r="AA138" i="46"/>
  <c r="AA138" i="44"/>
  <c r="AY138" i="46"/>
  <c r="AY138" i="44"/>
  <c r="BG138" i="46"/>
  <c r="BG138" i="44"/>
  <c r="BO138" i="46"/>
  <c r="BO138" i="44"/>
  <c r="N139" i="46"/>
  <c r="N139" i="44"/>
  <c r="V139" i="46"/>
  <c r="V139" i="44"/>
  <c r="AD139" i="46"/>
  <c r="AD139" i="44"/>
  <c r="AL139" i="46"/>
  <c r="AL139" i="44"/>
  <c r="AT139" i="46"/>
  <c r="AT139" i="44"/>
  <c r="BB139" i="46"/>
  <c r="BB139" i="44"/>
  <c r="BJ139" i="46"/>
  <c r="BJ139" i="44"/>
  <c r="I140" i="46"/>
  <c r="I140" i="44"/>
  <c r="Q140" i="46"/>
  <c r="Q140" i="44"/>
  <c r="Y140" i="46"/>
  <c r="Y140" i="44"/>
  <c r="AG140" i="46"/>
  <c r="AG140" i="44"/>
  <c r="AO140" i="46"/>
  <c r="AO140" i="44"/>
  <c r="AI141" i="46"/>
  <c r="AI141" i="44"/>
  <c r="AQ141" i="46"/>
  <c r="AQ141" i="44"/>
  <c r="G142" i="46"/>
  <c r="G142" i="44"/>
  <c r="O142" i="46"/>
  <c r="O142" i="44"/>
  <c r="W142" i="46"/>
  <c r="W142" i="44"/>
  <c r="AM142" i="46"/>
  <c r="AM142" i="44"/>
  <c r="AU142" i="46"/>
  <c r="AU142" i="44"/>
  <c r="BC142" i="46"/>
  <c r="BC142" i="44"/>
  <c r="BK142" i="46"/>
  <c r="BK142" i="44"/>
  <c r="K143" i="46"/>
  <c r="K143" i="44"/>
  <c r="S143" i="46"/>
  <c r="S143" i="44"/>
  <c r="AA143" i="46"/>
  <c r="AA143" i="44"/>
  <c r="AI143" i="46"/>
  <c r="AI143" i="44"/>
  <c r="AQ143" i="46"/>
  <c r="AQ143" i="44"/>
  <c r="AY143" i="46"/>
  <c r="AY143" i="44"/>
  <c r="G144" i="46"/>
  <c r="G144" i="44"/>
  <c r="O144" i="46"/>
  <c r="O144" i="44"/>
  <c r="W144" i="46"/>
  <c r="W144" i="44"/>
  <c r="AE144" i="46"/>
  <c r="AE144" i="44"/>
  <c r="AM144" i="46"/>
  <c r="AM144" i="44"/>
  <c r="AU144" i="46"/>
  <c r="AU144" i="44"/>
  <c r="BC144" i="46"/>
  <c r="BC144" i="44"/>
  <c r="BK144" i="46"/>
  <c r="BK144" i="44"/>
  <c r="K145" i="46"/>
  <c r="K145" i="44"/>
  <c r="S145" i="46"/>
  <c r="S145" i="44"/>
  <c r="AA145" i="46"/>
  <c r="AA145" i="44"/>
  <c r="AI145" i="46"/>
  <c r="AI145" i="44"/>
  <c r="AQ145" i="46"/>
  <c r="AQ145" i="44"/>
  <c r="AY145" i="46"/>
  <c r="AY145" i="44"/>
  <c r="BO145" i="46"/>
  <c r="BO145" i="44"/>
  <c r="F146" i="46"/>
  <c r="F146" i="44"/>
  <c r="N146" i="46"/>
  <c r="N146" i="44"/>
  <c r="AL146" i="46"/>
  <c r="AL146" i="44"/>
  <c r="AT146" i="46"/>
  <c r="AT146" i="44"/>
  <c r="BB146" i="46"/>
  <c r="BB146" i="44"/>
  <c r="BJ146" i="46"/>
  <c r="BJ146" i="44"/>
  <c r="AB78" i="44"/>
  <c r="AP53" i="44"/>
  <c r="BF53" i="44"/>
  <c r="BN55" i="44"/>
  <c r="N56" i="44"/>
  <c r="AG68" i="44"/>
  <c r="AI138" i="44"/>
  <c r="N54" i="44"/>
  <c r="J55" i="44"/>
  <c r="AD56" i="44"/>
  <c r="AE57" i="44"/>
  <c r="BI136" i="44"/>
  <c r="O137" i="44"/>
  <c r="AD54" i="44"/>
  <c r="BJ54" i="44"/>
  <c r="AP55" i="44"/>
  <c r="F56" i="44"/>
  <c r="AM72" i="44"/>
  <c r="R80" i="44"/>
  <c r="AP80" i="44"/>
  <c r="AG84" i="44"/>
  <c r="BA136" i="44"/>
  <c r="M65" i="46"/>
  <c r="M65" i="44"/>
  <c r="BA65" i="46"/>
  <c r="BA65" i="44"/>
  <c r="BQ65" i="46"/>
  <c r="BQ65" i="44"/>
  <c r="X66" i="46"/>
  <c r="X66" i="44"/>
  <c r="AF66" i="46"/>
  <c r="AF66" i="44"/>
  <c r="AV66" i="46"/>
  <c r="AV66" i="44"/>
  <c r="BD66" i="46"/>
  <c r="BD66" i="44"/>
  <c r="D67" i="46"/>
  <c r="D67" i="44"/>
  <c r="L67" i="46"/>
  <c r="L67" i="44"/>
  <c r="AB67" i="46"/>
  <c r="AB67" i="44"/>
  <c r="AJ67" i="46"/>
  <c r="AJ67" i="44"/>
  <c r="T105" i="46"/>
  <c r="T105" i="44"/>
  <c r="AZ107" i="46"/>
  <c r="AZ107" i="44"/>
  <c r="AL110" i="46"/>
  <c r="AL110" i="44"/>
  <c r="AH111" i="46"/>
  <c r="AH111" i="44"/>
  <c r="BN111" i="46"/>
  <c r="BN111" i="44"/>
  <c r="AD112" i="46"/>
  <c r="AD112" i="44"/>
  <c r="AL112" i="46"/>
  <c r="AL112" i="44"/>
  <c r="AT112" i="46"/>
  <c r="AT112" i="44"/>
  <c r="L114" i="46"/>
  <c r="L114" i="44"/>
  <c r="AZ114" i="46"/>
  <c r="AZ114" i="44"/>
  <c r="BP114" i="46"/>
  <c r="BP114" i="44"/>
  <c r="G115" i="46"/>
  <c r="G115" i="44"/>
  <c r="W115" i="46"/>
  <c r="W115" i="44"/>
  <c r="J147" i="46"/>
  <c r="J147" i="44"/>
  <c r="R147" i="46"/>
  <c r="R147" i="44"/>
  <c r="Z147" i="46"/>
  <c r="Z147" i="44"/>
  <c r="BN147" i="46"/>
  <c r="BN147" i="44"/>
  <c r="H148" i="46"/>
  <c r="H148" i="44"/>
  <c r="P148" i="46"/>
  <c r="P148" i="44"/>
  <c r="BD148" i="46"/>
  <c r="BD148" i="44"/>
  <c r="T149" i="46"/>
  <c r="T149" i="44"/>
  <c r="AB149" i="46"/>
  <c r="AB149" i="44"/>
  <c r="AJ149" i="46"/>
  <c r="AJ149" i="44"/>
  <c r="AR149" i="46"/>
  <c r="AR149" i="44"/>
  <c r="BH149" i="46"/>
  <c r="BH149" i="44"/>
  <c r="BP149" i="46"/>
  <c r="BP149" i="44"/>
  <c r="G150" i="46"/>
  <c r="G150" i="44"/>
  <c r="O150" i="46"/>
  <c r="O150" i="44"/>
  <c r="W150" i="46"/>
  <c r="W150" i="44"/>
  <c r="AE150" i="46"/>
  <c r="AE150" i="44"/>
  <c r="AM150" i="46"/>
  <c r="AM150" i="44"/>
  <c r="BK150" i="46"/>
  <c r="BK150" i="44"/>
  <c r="AI151" i="46"/>
  <c r="AI151" i="44"/>
  <c r="AQ151" i="46"/>
  <c r="AQ151" i="44"/>
  <c r="AY151" i="46"/>
  <c r="AY151" i="44"/>
  <c r="D152" i="46"/>
  <c r="D152" i="44"/>
  <c r="L152" i="46"/>
  <c r="L152" i="44"/>
  <c r="T152" i="46"/>
  <c r="T152" i="44"/>
  <c r="AB152" i="46"/>
  <c r="AB152" i="44"/>
  <c r="AJ152" i="46"/>
  <c r="AJ152" i="44"/>
  <c r="AR152" i="46"/>
  <c r="AR152" i="44"/>
  <c r="AZ152" i="46"/>
  <c r="AZ152" i="44"/>
  <c r="BH152" i="46"/>
  <c r="BH152" i="44"/>
  <c r="BP152" i="46"/>
  <c r="BP152" i="44"/>
  <c r="P153" i="46"/>
  <c r="P153" i="44"/>
  <c r="X153" i="46"/>
  <c r="X153" i="44"/>
  <c r="AF153" i="46"/>
  <c r="AF153" i="44"/>
  <c r="AN153" i="46"/>
  <c r="AN153" i="44"/>
  <c r="BL153" i="46"/>
  <c r="BL153" i="44"/>
  <c r="K154" i="46"/>
  <c r="K154" i="44"/>
  <c r="S154" i="46"/>
  <c r="S154" i="44"/>
  <c r="AA154" i="46"/>
  <c r="AA154" i="44"/>
  <c r="AI154" i="46"/>
  <c r="AI154" i="44"/>
  <c r="AQ154" i="46"/>
  <c r="AQ154" i="44"/>
  <c r="AY154" i="46"/>
  <c r="AY154" i="44"/>
  <c r="BG154" i="46"/>
  <c r="BG154" i="44"/>
  <c r="J156" i="46"/>
  <c r="J156" i="44"/>
  <c r="R156" i="46"/>
  <c r="R156" i="44"/>
  <c r="Z156" i="46"/>
  <c r="Z156" i="44"/>
  <c r="AH156" i="46"/>
  <c r="AH156" i="44"/>
  <c r="AP156" i="46"/>
  <c r="AP156" i="44"/>
  <c r="AX156" i="46"/>
  <c r="AX156" i="44"/>
  <c r="BF156" i="46"/>
  <c r="BF156" i="44"/>
  <c r="F157" i="46"/>
  <c r="F157" i="44"/>
  <c r="N157" i="46"/>
  <c r="N157" i="44"/>
  <c r="V157" i="46"/>
  <c r="V157" i="44"/>
  <c r="AD157" i="46"/>
  <c r="AD157" i="44"/>
  <c r="AL157" i="46"/>
  <c r="AL157" i="44"/>
  <c r="AT157" i="46"/>
  <c r="AT157" i="44"/>
  <c r="BB157" i="46"/>
  <c r="BB157" i="44"/>
  <c r="BJ157" i="46"/>
  <c r="BJ157" i="44"/>
  <c r="G158" i="46"/>
  <c r="G158" i="44"/>
  <c r="W158" i="46"/>
  <c r="W158" i="44"/>
  <c r="AE158" i="46"/>
  <c r="AE158" i="44"/>
  <c r="AM158" i="46"/>
  <c r="AM158" i="44"/>
  <c r="AU158" i="46"/>
  <c r="AU158" i="44"/>
  <c r="K159" i="46"/>
  <c r="K159" i="44"/>
  <c r="S159" i="46"/>
  <c r="S159" i="44"/>
  <c r="BG159" i="46"/>
  <c r="BG159" i="44"/>
  <c r="BO159" i="46"/>
  <c r="BO159" i="44"/>
  <c r="I161" i="46"/>
  <c r="I161" i="44"/>
  <c r="Q161" i="46"/>
  <c r="Q161" i="44"/>
  <c r="Y161" i="46"/>
  <c r="Y161" i="44"/>
  <c r="AW161" i="46"/>
  <c r="AW161" i="44"/>
  <c r="BE161" i="46"/>
  <c r="BE161" i="44"/>
  <c r="BM161" i="46"/>
  <c r="BM161" i="44"/>
  <c r="F163" i="46"/>
  <c r="F163" i="44"/>
  <c r="V163" i="46"/>
  <c r="V163" i="44"/>
  <c r="AD163" i="46"/>
  <c r="AD163" i="44"/>
  <c r="AL163" i="46"/>
  <c r="AL163" i="44"/>
  <c r="AT163" i="46"/>
  <c r="AT163" i="44"/>
  <c r="BJ163" i="46"/>
  <c r="BJ163" i="44"/>
  <c r="I164" i="46"/>
  <c r="I164" i="44"/>
  <c r="Q164" i="46"/>
  <c r="Q164" i="44"/>
  <c r="Y164" i="46"/>
  <c r="Y164" i="44"/>
  <c r="AG164" i="46"/>
  <c r="AG164" i="44"/>
  <c r="AO164" i="46"/>
  <c r="AO164" i="44"/>
  <c r="AW164" i="46"/>
  <c r="AW164" i="44"/>
  <c r="I166" i="46"/>
  <c r="I166" i="44"/>
  <c r="Q166" i="46"/>
  <c r="Q166" i="44"/>
  <c r="Y166" i="46"/>
  <c r="Y166" i="44"/>
  <c r="AG166" i="46"/>
  <c r="AG166" i="44"/>
  <c r="AO166" i="46"/>
  <c r="AO166" i="44"/>
  <c r="AW166" i="46"/>
  <c r="AW166" i="44"/>
  <c r="BE166" i="46"/>
  <c r="BE166" i="44"/>
  <c r="BM166" i="46"/>
  <c r="BM166" i="44"/>
  <c r="I167" i="46"/>
  <c r="I167" i="44"/>
  <c r="Q167" i="46"/>
  <c r="Q167" i="44"/>
  <c r="Y167" i="46"/>
  <c r="Y167" i="44"/>
  <c r="AG167" i="46"/>
  <c r="AG167" i="44"/>
  <c r="BE167" i="46"/>
  <c r="BE167" i="44"/>
  <c r="AB168" i="46"/>
  <c r="AB168" i="44"/>
  <c r="AJ168" i="46"/>
  <c r="AJ168" i="44"/>
  <c r="H169" i="46"/>
  <c r="H169" i="44"/>
  <c r="P169" i="46"/>
  <c r="P169" i="44"/>
  <c r="AN169" i="46"/>
  <c r="AN169" i="44"/>
  <c r="AV169" i="46"/>
  <c r="AV169" i="44"/>
  <c r="BD169" i="46"/>
  <c r="BD169" i="44"/>
  <c r="BL169" i="46"/>
  <c r="BL169" i="44"/>
  <c r="J170" i="46"/>
  <c r="J170" i="44"/>
  <c r="R170" i="46"/>
  <c r="R170" i="44"/>
  <c r="Z170" i="46"/>
  <c r="Z170" i="44"/>
  <c r="AH170" i="46"/>
  <c r="AH170" i="44"/>
  <c r="AP170" i="46"/>
  <c r="AP170" i="44"/>
  <c r="AX170" i="46"/>
  <c r="AX170" i="44"/>
  <c r="BF170" i="46"/>
  <c r="BF170" i="44"/>
  <c r="F171" i="46"/>
  <c r="F171" i="44"/>
  <c r="N171" i="46"/>
  <c r="N171" i="44"/>
  <c r="AD171" i="46"/>
  <c r="AD171" i="44"/>
  <c r="AL171" i="46"/>
  <c r="AL171" i="44"/>
  <c r="BB171" i="46"/>
  <c r="BB171" i="44"/>
  <c r="BJ171" i="46"/>
  <c r="BJ171" i="44"/>
  <c r="Q172" i="46"/>
  <c r="Q172" i="44"/>
  <c r="Y172" i="46"/>
  <c r="Y172" i="44"/>
  <c r="AG172" i="46"/>
  <c r="AG172" i="44"/>
  <c r="AW172" i="46"/>
  <c r="AW172" i="44"/>
  <c r="BE172" i="46"/>
  <c r="BE172" i="44"/>
  <c r="BM172" i="46"/>
  <c r="BM172" i="44"/>
  <c r="E173" i="46"/>
  <c r="E173" i="44"/>
  <c r="M173" i="46"/>
  <c r="M173" i="44"/>
  <c r="BA173" i="46"/>
  <c r="BA173" i="44"/>
  <c r="BI173" i="46"/>
  <c r="BI173" i="44"/>
  <c r="BQ173" i="46"/>
  <c r="BQ173" i="44"/>
  <c r="F174" i="46"/>
  <c r="F174" i="44"/>
  <c r="N174" i="46"/>
  <c r="N174" i="44"/>
  <c r="V174" i="46"/>
  <c r="V174" i="44"/>
  <c r="AL174" i="46"/>
  <c r="AL174" i="44"/>
  <c r="AT174" i="46"/>
  <c r="AT174" i="44"/>
  <c r="BB174" i="46"/>
  <c r="BB174" i="44"/>
  <c r="R175" i="46"/>
  <c r="R175" i="44"/>
  <c r="Z175" i="46"/>
  <c r="Z175" i="44"/>
  <c r="AH175" i="46"/>
  <c r="AH175" i="44"/>
  <c r="AP175" i="46"/>
  <c r="AP175" i="44"/>
  <c r="AX175" i="46"/>
  <c r="AX175" i="44"/>
  <c r="BN175" i="46"/>
  <c r="BN175" i="44"/>
  <c r="F176" i="46"/>
  <c r="F176" i="44"/>
  <c r="N176" i="46"/>
  <c r="N176" i="44"/>
  <c r="AT176" i="46"/>
  <c r="AT176" i="44"/>
  <c r="BB176" i="46"/>
  <c r="BB176" i="44"/>
  <c r="BJ176" i="46"/>
  <c r="BJ176" i="44"/>
  <c r="AE179" i="46"/>
  <c r="AE179" i="44"/>
  <c r="AM179" i="46"/>
  <c r="AM179" i="44"/>
  <c r="BC179" i="46"/>
  <c r="BC179" i="44"/>
  <c r="BK179" i="46"/>
  <c r="BK179" i="44"/>
  <c r="AI180" i="46"/>
  <c r="AI180" i="44"/>
  <c r="AQ180" i="46"/>
  <c r="AQ180" i="44"/>
  <c r="AY180" i="46"/>
  <c r="AY180" i="44"/>
  <c r="BG180" i="46"/>
  <c r="BG180" i="44"/>
  <c r="BO180" i="46"/>
  <c r="BO180" i="44"/>
  <c r="F181" i="46"/>
  <c r="F181" i="44"/>
  <c r="N181" i="46"/>
  <c r="N181" i="44"/>
  <c r="V181" i="46"/>
  <c r="V181" i="44"/>
  <c r="AD181" i="46"/>
  <c r="AD181" i="44"/>
  <c r="T98" i="44"/>
  <c r="AL103" i="44"/>
  <c r="BL106" i="44"/>
  <c r="AJ107" i="44"/>
  <c r="AP147" i="44"/>
  <c r="AQ159" i="44"/>
  <c r="AT171" i="44"/>
  <c r="AS173" i="44"/>
  <c r="BH67" i="44"/>
  <c r="O94" i="44"/>
  <c r="F101" i="44"/>
  <c r="L105" i="44"/>
  <c r="X106" i="44"/>
  <c r="AH147" i="44"/>
  <c r="AZ149" i="44"/>
  <c r="BD153" i="44"/>
  <c r="G155" i="44"/>
  <c r="O155" i="44"/>
  <c r="W155" i="44"/>
  <c r="AE155" i="44"/>
  <c r="AM155" i="44"/>
  <c r="AU155" i="44"/>
  <c r="BC155" i="44"/>
  <c r="BK155" i="44"/>
  <c r="AI159" i="44"/>
  <c r="BB163" i="44"/>
  <c r="AD103" i="44"/>
  <c r="AV153" i="44"/>
  <c r="BK158" i="44"/>
  <c r="AA159" i="44"/>
  <c r="N163" i="44"/>
  <c r="BM164" i="44"/>
  <c r="AO95" i="44"/>
  <c r="U96" i="44"/>
  <c r="AD101" i="44"/>
  <c r="BJ103" i="44"/>
  <c r="AV106" i="44"/>
  <c r="AV148" i="44"/>
  <c r="L149" i="44"/>
  <c r="BC158" i="44"/>
  <c r="BE164" i="44"/>
  <c r="AO172" i="44"/>
  <c r="U173" i="44"/>
  <c r="I184" i="46"/>
  <c r="I184" i="44"/>
  <c r="AG184" i="46"/>
  <c r="AG184" i="44"/>
  <c r="BM184" i="46"/>
  <c r="BM184" i="44"/>
  <c r="U185" i="46"/>
  <c r="U185" i="44"/>
  <c r="BQ185" i="46"/>
  <c r="BQ185" i="44"/>
  <c r="Y186" i="46"/>
  <c r="Y186" i="44"/>
  <c r="BE186" i="46"/>
  <c r="BE186" i="44"/>
  <c r="I188" i="46"/>
  <c r="I188" i="44"/>
  <c r="AO188" i="46"/>
  <c r="AO188" i="44"/>
  <c r="L189" i="46"/>
  <c r="L189" i="44"/>
  <c r="AR189" i="46"/>
  <c r="AR189" i="44"/>
  <c r="AP191" i="46"/>
  <c r="AP191" i="44"/>
  <c r="V192" i="46"/>
  <c r="V192" i="44"/>
  <c r="BB192" i="46"/>
  <c r="BB192" i="44"/>
  <c r="BE193" i="46"/>
  <c r="BE193" i="44"/>
  <c r="I195" i="46"/>
  <c r="I195" i="44"/>
  <c r="AO195" i="46"/>
  <c r="AO195" i="44"/>
  <c r="AW195" i="46"/>
  <c r="AW195" i="44"/>
  <c r="E196" i="46"/>
  <c r="E196" i="44"/>
  <c r="AS196" i="46"/>
  <c r="AS196" i="44"/>
  <c r="BQ196" i="46"/>
  <c r="BQ196" i="44"/>
  <c r="AN197" i="46"/>
  <c r="AN197" i="44"/>
  <c r="AV197" i="46"/>
  <c r="AV197" i="44"/>
  <c r="L198" i="46"/>
  <c r="L198" i="44"/>
  <c r="AR198" i="46"/>
  <c r="AR198" i="44"/>
  <c r="G199" i="46"/>
  <c r="G199" i="44"/>
  <c r="AE199" i="46"/>
  <c r="AE199" i="44"/>
  <c r="BC199" i="46"/>
  <c r="BC199" i="44"/>
  <c r="BK199" i="46"/>
  <c r="BK199" i="44"/>
  <c r="M201" i="46"/>
  <c r="M201" i="44"/>
  <c r="AS201" i="46"/>
  <c r="AS201" i="44"/>
  <c r="BA201" i="46"/>
  <c r="BA201" i="44"/>
  <c r="Y202" i="46"/>
  <c r="Y202" i="44"/>
  <c r="AG202" i="46"/>
  <c r="AG202" i="44"/>
  <c r="AO202" i="46"/>
  <c r="AO202" i="44"/>
  <c r="BE202" i="46"/>
  <c r="BE202" i="44"/>
  <c r="BM202" i="46"/>
  <c r="BM202" i="44"/>
  <c r="AK203" i="46"/>
  <c r="AK203" i="44"/>
  <c r="BQ203" i="46"/>
  <c r="BQ203" i="44"/>
  <c r="Y204" i="46"/>
  <c r="Y204" i="44"/>
  <c r="AG204" i="46"/>
  <c r="AG204" i="44"/>
  <c r="BE204" i="46"/>
  <c r="BE204" i="44"/>
  <c r="BM204" i="46"/>
  <c r="BM204" i="44"/>
  <c r="D205" i="46"/>
  <c r="D205" i="44"/>
  <c r="BH205" i="46"/>
  <c r="BH205" i="44"/>
  <c r="W206" i="46"/>
  <c r="W206" i="44"/>
  <c r="AE206" i="46"/>
  <c r="AE206" i="44"/>
  <c r="AU206" i="46"/>
  <c r="AU206" i="44"/>
  <c r="AC185" i="44"/>
  <c r="AB189" i="44"/>
  <c r="Y193" i="44"/>
  <c r="E194" i="44"/>
  <c r="M194" i="44"/>
  <c r="U194" i="44"/>
  <c r="AC194" i="44"/>
  <c r="AK194" i="44"/>
  <c r="AS194" i="44"/>
  <c r="BA194" i="44"/>
  <c r="BI194" i="44"/>
  <c r="BQ194" i="44"/>
  <c r="Y195" i="44"/>
  <c r="D198" i="44"/>
  <c r="AB198" i="44"/>
  <c r="BH198" i="44"/>
  <c r="Q184" i="44"/>
  <c r="AO184" i="44"/>
  <c r="AW188" i="44"/>
  <c r="AZ189" i="44"/>
  <c r="R191" i="44"/>
  <c r="BE195" i="44"/>
  <c r="AL181" i="44"/>
  <c r="AT181" i="44"/>
  <c r="BB181" i="44"/>
  <c r="BJ181" i="44"/>
  <c r="AW186" i="44"/>
  <c r="E187" i="44"/>
  <c r="M187" i="44"/>
  <c r="U187" i="44"/>
  <c r="AC187" i="44"/>
  <c r="AK187" i="44"/>
  <c r="AS187" i="44"/>
  <c r="BA187" i="44"/>
  <c r="BI187" i="44"/>
  <c r="BQ187" i="44"/>
  <c r="Y188" i="44"/>
  <c r="T189" i="44"/>
  <c r="N192" i="44"/>
  <c r="AT192" i="44"/>
  <c r="Q193" i="44"/>
  <c r="AW193" i="44"/>
  <c r="Q195" i="44"/>
  <c r="BI196" i="44"/>
  <c r="X197" i="44"/>
  <c r="AZ198" i="44"/>
  <c r="BI185" i="44"/>
  <c r="Q186" i="44"/>
  <c r="BM188" i="44"/>
  <c r="BM193" i="44"/>
  <c r="AK196" i="44"/>
  <c r="P197" i="44"/>
  <c r="BL197" i="44"/>
  <c r="T198" i="44"/>
  <c r="AE207" i="46"/>
  <c r="AE207" i="44"/>
  <c r="BK207" i="46"/>
  <c r="BK207" i="44"/>
  <c r="BQ8" i="44"/>
  <c r="Q28" i="44"/>
  <c r="AC34" i="44"/>
  <c r="AN7" i="46"/>
  <c r="AN7" i="44"/>
  <c r="AV7" i="46"/>
  <c r="AV7" i="44"/>
  <c r="AS34" i="44"/>
  <c r="AX16" i="44"/>
  <c r="AC17" i="44"/>
  <c r="BG26" i="44"/>
  <c r="BC35" i="44"/>
  <c r="AQ36" i="44"/>
  <c r="AD37" i="44"/>
  <c r="T46" i="44"/>
  <c r="AJ46" i="44"/>
  <c r="AJ48" i="44"/>
  <c r="N49" i="44"/>
  <c r="AD49" i="44"/>
  <c r="AG54" i="44"/>
  <c r="AI31" i="44"/>
  <c r="AJ29" i="44"/>
  <c r="W32" i="44"/>
  <c r="AA36" i="44"/>
  <c r="L41" i="44"/>
  <c r="AB41" i="44"/>
  <c r="BH41" i="44"/>
  <c r="AM44" i="44"/>
  <c r="AV45" i="44"/>
  <c r="AT49" i="44"/>
  <c r="J50" i="44"/>
  <c r="AL51" i="44"/>
  <c r="BA53" i="44"/>
  <c r="BM18" i="44"/>
  <c r="AM12" i="44"/>
  <c r="BC30" i="44"/>
  <c r="BG31" i="44"/>
  <c r="AC39" i="44"/>
  <c r="BA39" i="44"/>
  <c r="Y40" i="44"/>
  <c r="AO40" i="44"/>
  <c r="AR41" i="44"/>
  <c r="W44" i="44"/>
  <c r="AF45" i="44"/>
  <c r="D48" i="44"/>
  <c r="T48" i="44"/>
  <c r="V51" i="44"/>
  <c r="BJ51" i="44"/>
  <c r="AX52" i="44"/>
  <c r="AY11" i="44"/>
  <c r="G32" i="44"/>
  <c r="BF9" i="44"/>
  <c r="BL20" i="44"/>
  <c r="V22" i="44"/>
  <c r="J23" i="44"/>
  <c r="AB24" i="44"/>
  <c r="AF25" i="44"/>
  <c r="AM27" i="44"/>
  <c r="BK27" i="44"/>
  <c r="I28" i="44"/>
  <c r="K31" i="44"/>
  <c r="AL37" i="44"/>
  <c r="R38" i="44"/>
  <c r="AH38" i="44"/>
  <c r="I40" i="44"/>
  <c r="BN50" i="44"/>
  <c r="AC53" i="44"/>
  <c r="AS53" i="44"/>
  <c r="M17" i="46"/>
  <c r="M17" i="44"/>
  <c r="BQ17" i="46"/>
  <c r="BQ17" i="44"/>
  <c r="AO18" i="46"/>
  <c r="AO18" i="44"/>
  <c r="AW18" i="46"/>
  <c r="AW18" i="44"/>
  <c r="AV20" i="46"/>
  <c r="AV20" i="44"/>
  <c r="BF23" i="46"/>
  <c r="BF23" i="44"/>
  <c r="P25" i="46"/>
  <c r="P25" i="44"/>
  <c r="AN25" i="46"/>
  <c r="AN25" i="44"/>
  <c r="BL25" i="46"/>
  <c r="BL25" i="44"/>
  <c r="K26" i="46"/>
  <c r="K26" i="44"/>
  <c r="AQ26" i="46"/>
  <c r="AQ26" i="44"/>
  <c r="O27" i="46"/>
  <c r="O27" i="44"/>
  <c r="AW28" i="46"/>
  <c r="AW28" i="44"/>
  <c r="BM28" i="46"/>
  <c r="BM28" i="44"/>
  <c r="AZ29" i="46"/>
  <c r="AZ29" i="44"/>
  <c r="AE30" i="46"/>
  <c r="AE30" i="44"/>
  <c r="AU30" i="46"/>
  <c r="AU30" i="44"/>
  <c r="BK30" i="46"/>
  <c r="BK30" i="44"/>
  <c r="S31" i="46"/>
  <c r="S31" i="44"/>
  <c r="AQ31" i="46"/>
  <c r="AQ31" i="44"/>
  <c r="BO31" i="46"/>
  <c r="BO31" i="44"/>
  <c r="AE32" i="46"/>
  <c r="AE32" i="44"/>
  <c r="AU32" i="46"/>
  <c r="AU32" i="44"/>
  <c r="BC32" i="46"/>
  <c r="BC32" i="44"/>
  <c r="Q33" i="46"/>
  <c r="Q33" i="44"/>
  <c r="AW33" i="46"/>
  <c r="AW33" i="44"/>
  <c r="BE33" i="46"/>
  <c r="BE33" i="44"/>
  <c r="U34" i="46"/>
  <c r="U34" i="44"/>
  <c r="BI34" i="46"/>
  <c r="BI34" i="44"/>
  <c r="BQ34" i="46"/>
  <c r="BQ34" i="44"/>
  <c r="G35" i="46"/>
  <c r="G35" i="44"/>
  <c r="W35" i="46"/>
  <c r="W35" i="44"/>
  <c r="AE35" i="46"/>
  <c r="AE35" i="44"/>
  <c r="AM35" i="46"/>
  <c r="AM35" i="44"/>
  <c r="BK35" i="46"/>
  <c r="BK35" i="44"/>
  <c r="BO36" i="46"/>
  <c r="BO36" i="44"/>
  <c r="N37" i="46"/>
  <c r="N37" i="44"/>
  <c r="BB37" i="46"/>
  <c r="BB37" i="44"/>
  <c r="A36" i="27"/>
  <c r="A38" i="44"/>
  <c r="J38" i="46"/>
  <c r="J38" i="44"/>
  <c r="AP38" i="46"/>
  <c r="AP38" i="44"/>
  <c r="E39" i="46"/>
  <c r="E39" i="44"/>
  <c r="BI39" i="46"/>
  <c r="BI39" i="44"/>
  <c r="AW40" i="46"/>
  <c r="AW40" i="44"/>
  <c r="AZ41" i="46"/>
  <c r="AZ41" i="44"/>
  <c r="AE42" i="46"/>
  <c r="AE42" i="44"/>
  <c r="AU42" i="46"/>
  <c r="AU42" i="44"/>
  <c r="S43" i="46"/>
  <c r="S43" i="44"/>
  <c r="AA43" i="46"/>
  <c r="AA43" i="44"/>
  <c r="AQ43" i="46"/>
  <c r="AQ43" i="44"/>
  <c r="BO43" i="46"/>
  <c r="BO43" i="44"/>
  <c r="O44" i="46"/>
  <c r="O44" i="44"/>
  <c r="BC44" i="46"/>
  <c r="BC44" i="44"/>
  <c r="BK44" i="46"/>
  <c r="BK44" i="44"/>
  <c r="H45" i="46"/>
  <c r="H45" i="44"/>
  <c r="X45" i="46"/>
  <c r="X45" i="44"/>
  <c r="L46" i="46"/>
  <c r="L46" i="44"/>
  <c r="AB46" i="46"/>
  <c r="AB46" i="44"/>
  <c r="BH46" i="46"/>
  <c r="BH46" i="44"/>
  <c r="P47" i="46"/>
  <c r="P47" i="44"/>
  <c r="AF47" i="46"/>
  <c r="AF47" i="44"/>
  <c r="AN47" i="46"/>
  <c r="AN47" i="44"/>
  <c r="AV47" i="46"/>
  <c r="AV47" i="44"/>
  <c r="BL47" i="46"/>
  <c r="BL47" i="44"/>
  <c r="AB48" i="46"/>
  <c r="AB48" i="44"/>
  <c r="BP48" i="46"/>
  <c r="BP48" i="44"/>
  <c r="BB49" i="46"/>
  <c r="BB49" i="44"/>
  <c r="A48" i="27"/>
  <c r="C50" i="46"/>
  <c r="C50" i="44" s="1"/>
  <c r="Z50" i="46"/>
  <c r="Z50" i="44"/>
  <c r="AH50" i="46"/>
  <c r="AH50" i="44"/>
  <c r="AX50" i="46"/>
  <c r="AX50" i="44"/>
  <c r="BF50" i="46"/>
  <c r="BF50" i="44"/>
  <c r="N51" i="46"/>
  <c r="N51" i="44"/>
  <c r="AD51" i="46"/>
  <c r="AD51" i="44"/>
  <c r="AT51" i="46"/>
  <c r="AT51" i="44"/>
  <c r="BB51" i="46"/>
  <c r="BB51" i="44"/>
  <c r="R52" i="46"/>
  <c r="R52" i="44"/>
  <c r="Z52" i="46"/>
  <c r="Z52" i="44"/>
  <c r="AH52" i="46"/>
  <c r="AH52" i="44"/>
  <c r="BF52" i="46"/>
  <c r="BF52" i="44"/>
  <c r="M53" i="46"/>
  <c r="M53" i="44"/>
  <c r="U53" i="46"/>
  <c r="U53" i="44"/>
  <c r="AK53" i="46"/>
  <c r="AK53" i="44"/>
  <c r="BI53" i="46"/>
  <c r="BI53" i="44"/>
  <c r="BQ53" i="46"/>
  <c r="BQ53" i="44"/>
  <c r="Y54" i="46"/>
  <c r="Y54" i="44"/>
  <c r="AO54" i="46"/>
  <c r="AO54" i="44"/>
  <c r="BE54" i="46"/>
  <c r="BE54" i="44"/>
  <c r="E55" i="46"/>
  <c r="E55" i="44"/>
  <c r="M55" i="46"/>
  <c r="M55" i="44"/>
  <c r="AK55" i="46"/>
  <c r="AK55" i="44"/>
  <c r="AS55" i="46"/>
  <c r="AS55" i="44"/>
  <c r="BI55" i="46"/>
  <c r="BI55" i="44"/>
  <c r="BQ55" i="46"/>
  <c r="BQ55" i="44"/>
  <c r="I56" i="46"/>
  <c r="I56" i="44"/>
  <c r="Q56" i="46"/>
  <c r="Q56" i="44"/>
  <c r="AG56" i="46"/>
  <c r="AG56" i="44"/>
  <c r="AO56" i="46"/>
  <c r="AO56" i="44"/>
  <c r="Z57" i="46"/>
  <c r="Z57" i="44"/>
  <c r="AP57" i="46"/>
  <c r="AP57" i="44"/>
  <c r="AX57" i="46"/>
  <c r="AX57" i="44"/>
  <c r="A57" i="27"/>
  <c r="C59" i="46"/>
  <c r="C59" i="44" s="1"/>
  <c r="J59" i="46"/>
  <c r="J59" i="44"/>
  <c r="R59" i="46"/>
  <c r="R59" i="44"/>
  <c r="Z59" i="46"/>
  <c r="Z59" i="44"/>
  <c r="AH59" i="46"/>
  <c r="AH59" i="44"/>
  <c r="BF59" i="46"/>
  <c r="BF59" i="44"/>
  <c r="BN59" i="46"/>
  <c r="BN59" i="44"/>
  <c r="BB60" i="46"/>
  <c r="BB60" i="44"/>
  <c r="BJ60" i="46"/>
  <c r="BJ60" i="44"/>
  <c r="A59" i="27"/>
  <c r="C61" i="46"/>
  <c r="C61" i="44" s="1"/>
  <c r="A61" i="44"/>
  <c r="Z61" i="46"/>
  <c r="Z61" i="44"/>
  <c r="AH61" i="46"/>
  <c r="AH61" i="44"/>
  <c r="AP61" i="46"/>
  <c r="AP61" i="44"/>
  <c r="F62" i="46"/>
  <c r="F62" i="44"/>
  <c r="N62" i="46"/>
  <c r="N62" i="44"/>
  <c r="AD62" i="46"/>
  <c r="AD62" i="44"/>
  <c r="AL62" i="46"/>
  <c r="AL62" i="44"/>
  <c r="BB62" i="46"/>
  <c r="BB62" i="44"/>
  <c r="BJ62" i="46"/>
  <c r="BJ62" i="44"/>
  <c r="J63" i="46"/>
  <c r="J63" i="44"/>
  <c r="R63" i="46"/>
  <c r="R63" i="44"/>
  <c r="AH63" i="46"/>
  <c r="AH63" i="44"/>
  <c r="AP63" i="46"/>
  <c r="AP63" i="44"/>
  <c r="AX63" i="46"/>
  <c r="AX63" i="44"/>
  <c r="E64" i="46"/>
  <c r="E64" i="44"/>
  <c r="U64" i="46"/>
  <c r="U64" i="44"/>
  <c r="AC64" i="46"/>
  <c r="AC64" i="44"/>
  <c r="AK64" i="46"/>
  <c r="AK64" i="44"/>
  <c r="BA64" i="46"/>
  <c r="BA64" i="44"/>
  <c r="BI64" i="46"/>
  <c r="BI64" i="44"/>
  <c r="BQ64" i="46"/>
  <c r="BQ64" i="44"/>
  <c r="H65" i="46"/>
  <c r="H65" i="44"/>
  <c r="P65" i="46"/>
  <c r="P65" i="44"/>
  <c r="AN65" i="46"/>
  <c r="AN65" i="44"/>
  <c r="AV65" i="46"/>
  <c r="AV65" i="44"/>
  <c r="BQ26" i="46"/>
  <c r="BQ26" i="44"/>
  <c r="AG30" i="46"/>
  <c r="AG30" i="44"/>
  <c r="K33" i="46"/>
  <c r="K33" i="44"/>
  <c r="BD65" i="44"/>
  <c r="K66" i="44"/>
  <c r="W67" i="44"/>
  <c r="BK67" i="44"/>
  <c r="V71" i="44"/>
  <c r="Y72" i="44"/>
  <c r="BE72" i="44"/>
  <c r="M73" i="44"/>
  <c r="AR9" i="44"/>
  <c r="BC67" i="44"/>
  <c r="S68" i="44"/>
  <c r="AY68" i="44"/>
  <c r="G69" i="44"/>
  <c r="AM69" i="44"/>
  <c r="Z70" i="44"/>
  <c r="BF70" i="44"/>
  <c r="AT71" i="44"/>
  <c r="Q72" i="44"/>
  <c r="AK73" i="44"/>
  <c r="BQ73" i="44"/>
  <c r="W76" i="44"/>
  <c r="AD78" i="44"/>
  <c r="BJ78" i="44"/>
  <c r="R79" i="44"/>
  <c r="BH80" i="44"/>
  <c r="W83" i="44"/>
  <c r="AE85" i="44"/>
  <c r="J86" i="44"/>
  <c r="AP86" i="44"/>
  <c r="AN90" i="44"/>
  <c r="AB92" i="44"/>
  <c r="BG95" i="44"/>
  <c r="AU96" i="44"/>
  <c r="BG66" i="44"/>
  <c r="A79" i="44"/>
  <c r="R7" i="44"/>
  <c r="T11" i="44"/>
  <c r="V14" i="44"/>
  <c r="O67" i="44"/>
  <c r="AU67" i="44"/>
  <c r="K68" i="44"/>
  <c r="AQ68" i="44"/>
  <c r="AE69" i="44"/>
  <c r="R70" i="44"/>
  <c r="AX70" i="44"/>
  <c r="AL71" i="44"/>
  <c r="AC73" i="44"/>
  <c r="BI73" i="44"/>
  <c r="M75" i="44"/>
  <c r="BQ75" i="44"/>
  <c r="O76" i="44"/>
  <c r="BO77" i="44"/>
  <c r="BB78" i="44"/>
  <c r="J79" i="44"/>
  <c r="AZ80" i="44"/>
  <c r="AN81" i="44"/>
  <c r="O83" i="44"/>
  <c r="K84" i="44"/>
  <c r="S84" i="44"/>
  <c r="AA84" i="44"/>
  <c r="AI84" i="44"/>
  <c r="AQ84" i="44"/>
  <c r="AY84" i="44"/>
  <c r="BG84" i="44"/>
  <c r="BO84" i="44"/>
  <c r="W85" i="44"/>
  <c r="AH86" i="44"/>
  <c r="BN86" i="44"/>
  <c r="AF90" i="44"/>
  <c r="BL90" i="44"/>
  <c r="AP91" i="44"/>
  <c r="T92" i="44"/>
  <c r="I94" i="44"/>
  <c r="S95" i="44"/>
  <c r="AY95" i="44"/>
  <c r="AX97" i="44"/>
  <c r="AD98" i="44"/>
  <c r="AI66" i="46"/>
  <c r="AI66" i="44"/>
  <c r="BO66" i="46"/>
  <c r="BO66" i="44"/>
  <c r="AA68" i="46"/>
  <c r="AA68" i="44"/>
  <c r="AD71" i="46"/>
  <c r="AD71" i="44"/>
  <c r="BJ71" i="46"/>
  <c r="BJ71" i="44"/>
  <c r="I72" i="46"/>
  <c r="I72" i="44"/>
  <c r="E73" i="46"/>
  <c r="E73" i="44"/>
  <c r="Y74" i="46"/>
  <c r="Y74" i="44"/>
  <c r="AC75" i="46"/>
  <c r="AC75" i="44"/>
  <c r="BK76" i="46"/>
  <c r="BK76" i="44"/>
  <c r="F78" i="46"/>
  <c r="F78" i="44"/>
  <c r="AL78" i="46"/>
  <c r="AL78" i="44"/>
  <c r="AH79" i="46"/>
  <c r="AH79" i="44"/>
  <c r="BN79" i="46"/>
  <c r="BN79" i="44"/>
  <c r="T80" i="46"/>
  <c r="T80" i="44"/>
  <c r="P81" i="46"/>
  <c r="P81" i="44"/>
  <c r="AV81" i="46"/>
  <c r="AV81" i="44"/>
  <c r="AI82" i="46"/>
  <c r="AI82" i="44"/>
  <c r="AE83" i="46"/>
  <c r="AE83" i="44"/>
  <c r="O85" i="46"/>
  <c r="O85" i="44"/>
  <c r="AU85" i="46"/>
  <c r="AU85" i="44"/>
  <c r="AV88" i="46"/>
  <c r="AV88" i="44"/>
  <c r="BP89" i="46"/>
  <c r="BP89" i="44"/>
  <c r="R91" i="46"/>
  <c r="R91" i="44"/>
  <c r="AX91" i="46"/>
  <c r="AX91" i="44"/>
  <c r="D92" i="46"/>
  <c r="D92" i="44"/>
  <c r="AJ92" i="46"/>
  <c r="AJ92" i="44"/>
  <c r="M93" i="46"/>
  <c r="M93" i="44"/>
  <c r="BM94" i="46"/>
  <c r="BM94" i="44"/>
  <c r="G96" i="46"/>
  <c r="G96" i="44"/>
  <c r="AM96" i="46"/>
  <c r="AM96" i="44"/>
  <c r="Z97" i="46"/>
  <c r="Z97" i="44"/>
  <c r="BF97" i="46"/>
  <c r="BF97" i="44"/>
  <c r="N98" i="46"/>
  <c r="N98" i="44"/>
  <c r="AT98" i="46"/>
  <c r="AT98" i="44"/>
  <c r="BB98" i="46"/>
  <c r="BB98" i="44"/>
  <c r="N100" i="46"/>
  <c r="N100" i="44"/>
  <c r="V100" i="46"/>
  <c r="V100" i="44"/>
  <c r="AT100" i="46"/>
  <c r="AT100" i="44"/>
  <c r="H101" i="46"/>
  <c r="H101" i="44"/>
  <c r="AF103" i="46"/>
  <c r="AF103" i="44"/>
  <c r="L104" i="46"/>
  <c r="L104" i="44"/>
  <c r="BP104" i="46"/>
  <c r="BP104" i="44"/>
  <c r="Z106" i="44"/>
  <c r="BJ105" i="44"/>
  <c r="P110" i="44"/>
  <c r="BD110" i="44"/>
  <c r="AB111" i="44"/>
  <c r="AV112" i="44"/>
  <c r="L113" i="44"/>
  <c r="AT114" i="44"/>
  <c r="I115" i="44"/>
  <c r="AV117" i="44"/>
  <c r="AI118" i="44"/>
  <c r="W9" i="44"/>
  <c r="Q11" i="44"/>
  <c r="BA12" i="44"/>
  <c r="R13" i="44"/>
  <c r="AT14" i="44"/>
  <c r="AO15" i="44"/>
  <c r="BD16" i="44"/>
  <c r="AB17" i="44"/>
  <c r="T19" i="44"/>
  <c r="AZ19" i="44"/>
  <c r="K22" i="44"/>
  <c r="BE23" i="44"/>
  <c r="AK25" i="44"/>
  <c r="BF26" i="44"/>
  <c r="D27" i="44"/>
  <c r="AD28" i="44"/>
  <c r="F33" i="44"/>
  <c r="BJ33" i="44"/>
  <c r="BN34" i="44"/>
  <c r="BP35" i="44"/>
  <c r="P36" i="44"/>
  <c r="AI37" i="44"/>
  <c r="BM41" i="44"/>
  <c r="L42" i="44"/>
  <c r="BH42" i="44"/>
  <c r="AJ44" i="44"/>
  <c r="BA45" i="44"/>
  <c r="BE46" i="44"/>
  <c r="BQ47" i="44"/>
  <c r="AA49" i="44"/>
  <c r="AE50" i="44"/>
  <c r="AB9" i="46"/>
  <c r="AB9" i="44"/>
  <c r="BH9" i="46"/>
  <c r="BH9" i="44"/>
  <c r="G10" i="46"/>
  <c r="G10" i="44"/>
  <c r="AJ11" i="46"/>
  <c r="AJ11" i="44"/>
  <c r="AL15" i="46"/>
  <c r="AL15" i="44"/>
  <c r="BK17" i="46"/>
  <c r="BK17" i="44"/>
  <c r="AI18" i="46"/>
  <c r="AI18" i="44"/>
  <c r="AU19" i="46"/>
  <c r="AU19" i="44"/>
  <c r="BC19" i="46"/>
  <c r="BC19" i="44"/>
  <c r="R20" i="46"/>
  <c r="R20" i="44"/>
  <c r="N21" i="46"/>
  <c r="N21" i="44"/>
  <c r="AL21" i="46"/>
  <c r="AL21" i="44"/>
  <c r="BJ21" i="46"/>
  <c r="BJ21" i="44"/>
  <c r="P22" i="46"/>
  <c r="P22" i="44"/>
  <c r="X22" i="46"/>
  <c r="X22" i="44"/>
  <c r="AV22" i="46"/>
  <c r="AV22" i="44"/>
  <c r="BD22" i="46"/>
  <c r="BD22" i="44"/>
  <c r="T23" i="46"/>
  <c r="T23" i="44"/>
  <c r="AB23" i="46"/>
  <c r="AB23" i="44"/>
  <c r="F24" i="46"/>
  <c r="F24" i="44"/>
  <c r="N24" i="46"/>
  <c r="N24" i="44"/>
  <c r="AD24" i="46"/>
  <c r="AD24" i="44"/>
  <c r="BB24" i="46"/>
  <c r="BB24" i="44"/>
  <c r="A23" i="27"/>
  <c r="A25" i="44"/>
  <c r="J25" i="46"/>
  <c r="J25" i="44"/>
  <c r="R25" i="46"/>
  <c r="R25" i="44"/>
  <c r="AH25" i="46"/>
  <c r="AH25" i="44"/>
  <c r="AP25" i="46"/>
  <c r="AP25" i="44"/>
  <c r="E26" i="46"/>
  <c r="E26" i="44"/>
  <c r="AS26" i="46"/>
  <c r="AS26" i="44"/>
  <c r="BA26" i="46"/>
  <c r="BA26" i="44"/>
  <c r="Q27" i="46"/>
  <c r="Q27" i="44"/>
  <c r="AG27" i="46"/>
  <c r="AG27" i="44"/>
  <c r="AO27" i="46"/>
  <c r="AO27" i="44"/>
  <c r="AW27" i="46"/>
  <c r="AW27" i="44"/>
  <c r="BE27" i="46"/>
  <c r="BE27" i="44"/>
  <c r="K28" i="46"/>
  <c r="K28" i="44"/>
  <c r="AA28" i="46"/>
  <c r="AA28" i="44"/>
  <c r="AI28" i="46"/>
  <c r="AI28" i="44"/>
  <c r="AQ28" i="46"/>
  <c r="AQ28" i="44"/>
  <c r="F29" i="46"/>
  <c r="F29" i="44"/>
  <c r="N29" i="46"/>
  <c r="N29" i="44"/>
  <c r="AL29" i="46"/>
  <c r="AL29" i="44"/>
  <c r="AT29" i="46"/>
  <c r="AT29" i="44"/>
  <c r="BB29" i="46"/>
  <c r="BB29" i="44"/>
  <c r="BJ29" i="46"/>
  <c r="BJ29" i="44"/>
  <c r="I30" i="46"/>
  <c r="I30" i="44"/>
  <c r="Q30" i="46"/>
  <c r="Q30" i="44"/>
  <c r="Y30" i="46"/>
  <c r="Y30" i="44"/>
  <c r="AO30" i="46"/>
  <c r="AO30" i="44"/>
  <c r="BE30" i="46"/>
  <c r="BE30" i="44"/>
  <c r="E31" i="46"/>
  <c r="E31" i="44"/>
  <c r="U31" i="46"/>
  <c r="U31" i="44"/>
  <c r="AC31" i="46"/>
  <c r="AC31" i="44"/>
  <c r="BI31" i="46"/>
  <c r="BI31" i="44"/>
  <c r="BQ31" i="46"/>
  <c r="BQ31" i="44"/>
  <c r="BG33" i="46"/>
  <c r="BG33" i="44"/>
  <c r="AI8" i="44"/>
  <c r="AU8" i="46"/>
  <c r="AU8" i="44"/>
  <c r="BC8" i="46"/>
  <c r="BC8" i="44"/>
  <c r="W10" i="46"/>
  <c r="W10" i="44"/>
  <c r="N15" i="46"/>
  <c r="N15" i="44"/>
  <c r="S16" i="46"/>
  <c r="S16" i="44"/>
  <c r="AH7" i="44"/>
  <c r="S8" i="44"/>
  <c r="X9" i="44"/>
  <c r="BH11" i="44"/>
  <c r="BD12" i="44"/>
  <c r="BI13" i="44"/>
  <c r="S18" i="44"/>
  <c r="N20" i="44"/>
  <c r="AT21" i="44"/>
  <c r="H22" i="44"/>
  <c r="AT25" i="44"/>
  <c r="BJ25" i="44"/>
  <c r="U27" i="44"/>
  <c r="BI27" i="44"/>
  <c r="K34" i="44"/>
  <c r="N47" i="44"/>
  <c r="AB49" i="44"/>
  <c r="P50" i="44"/>
  <c r="BC54" i="44"/>
  <c r="L62" i="44"/>
  <c r="AR62" i="44"/>
  <c r="BI69" i="44"/>
  <c r="BO73" i="44"/>
  <c r="BK74" i="44"/>
  <c r="BD79" i="44"/>
  <c r="J80" i="44"/>
  <c r="AV86" i="44"/>
  <c r="Z89" i="44"/>
  <c r="BN92" i="44"/>
  <c r="AK13" i="46"/>
  <c r="AK13" i="44"/>
  <c r="I14" i="46"/>
  <c r="I14" i="44"/>
  <c r="BM14" i="46"/>
  <c r="BM14" i="44"/>
  <c r="M7" i="44"/>
  <c r="BI7" i="44"/>
  <c r="W8" i="44"/>
  <c r="BD9" i="44"/>
  <c r="K10" i="44"/>
  <c r="AI10" i="44"/>
  <c r="U13" i="44"/>
  <c r="AC14" i="44"/>
  <c r="AI16" i="44"/>
  <c r="F21" i="44"/>
  <c r="X23" i="44"/>
  <c r="Z24" i="44"/>
  <c r="E30" i="44"/>
  <c r="AW31" i="44"/>
  <c r="AS32" i="44"/>
  <c r="AE33" i="44"/>
  <c r="AQ34" i="44"/>
  <c r="AS35" i="44"/>
  <c r="H38" i="44"/>
  <c r="L51" i="44"/>
  <c r="AB51" i="44"/>
  <c r="D62" i="44"/>
  <c r="AN63" i="44"/>
  <c r="Q66" i="44"/>
  <c r="Q68" i="44"/>
  <c r="AR71" i="44"/>
  <c r="AA73" i="44"/>
  <c r="E76" i="44"/>
  <c r="AG77" i="44"/>
  <c r="BA85" i="44"/>
  <c r="H86" i="44"/>
  <c r="BJ88" i="44"/>
  <c r="E7" i="46"/>
  <c r="E7" i="44"/>
  <c r="AH8" i="46"/>
  <c r="AH8" i="44"/>
  <c r="AU9" i="46"/>
  <c r="AU9" i="44"/>
  <c r="AH10" i="46"/>
  <c r="AH10" i="44"/>
  <c r="BF10" i="46"/>
  <c r="BF10" i="44"/>
  <c r="G11" i="46"/>
  <c r="G11" i="44"/>
  <c r="W11" i="46"/>
  <c r="W11" i="44"/>
  <c r="AU11" i="46"/>
  <c r="AU11" i="44"/>
  <c r="BC11" i="46"/>
  <c r="BC11" i="44"/>
  <c r="BK11" i="46"/>
  <c r="BK11" i="44"/>
  <c r="S12" i="46"/>
  <c r="S12" i="44"/>
  <c r="AI12" i="46"/>
  <c r="AI12" i="44"/>
  <c r="H13" i="46"/>
  <c r="H13" i="44"/>
  <c r="P13" i="46"/>
  <c r="P13" i="44"/>
  <c r="BL13" i="46"/>
  <c r="BL13" i="44"/>
  <c r="AZ14" i="46"/>
  <c r="AZ14" i="44"/>
  <c r="BE15" i="46"/>
  <c r="BE15" i="44"/>
  <c r="BJ16" i="46"/>
  <c r="BJ16" i="44"/>
  <c r="A15" i="27"/>
  <c r="C17" i="46"/>
  <c r="C17" i="44" s="1"/>
  <c r="AH17" i="46"/>
  <c r="AH17" i="44"/>
  <c r="AX17" i="46"/>
  <c r="AX17" i="44"/>
  <c r="N18" i="46"/>
  <c r="N18" i="44"/>
  <c r="AQ10" i="46"/>
  <c r="AQ10" i="44"/>
  <c r="AJ12" i="46"/>
  <c r="AJ12" i="44"/>
  <c r="BA14" i="46"/>
  <c r="BA14" i="44"/>
  <c r="BN15" i="46"/>
  <c r="BN15" i="44"/>
  <c r="AU16" i="46"/>
  <c r="AU16" i="44"/>
  <c r="K17" i="46"/>
  <c r="K17" i="44"/>
  <c r="AU18" i="46"/>
  <c r="AU18" i="44"/>
  <c r="BB20" i="46"/>
  <c r="BB20" i="44"/>
  <c r="AX21" i="46"/>
  <c r="AX21" i="44"/>
  <c r="BC28" i="46"/>
  <c r="BC28" i="44"/>
  <c r="R29" i="46"/>
  <c r="R29" i="44"/>
  <c r="Z29" i="46"/>
  <c r="Z29" i="44"/>
  <c r="AS30" i="46"/>
  <c r="AS30" i="44"/>
  <c r="BG34" i="46"/>
  <c r="BG34" i="44"/>
  <c r="E35" i="46"/>
  <c r="E35" i="44"/>
  <c r="U35" i="46"/>
  <c r="U35" i="44"/>
  <c r="BM36" i="46"/>
  <c r="BM36" i="44"/>
  <c r="AJ37" i="46"/>
  <c r="AJ37" i="44"/>
  <c r="AV38" i="46"/>
  <c r="AV38" i="44"/>
  <c r="BD38" i="46"/>
  <c r="BD38" i="44"/>
  <c r="BG39" i="46"/>
  <c r="BG39" i="44"/>
  <c r="G40" i="46"/>
  <c r="G40" i="44"/>
  <c r="W40" i="46"/>
  <c r="W40" i="44"/>
  <c r="BQ42" i="46"/>
  <c r="BQ42" i="44"/>
  <c r="BE43" i="46"/>
  <c r="BE43" i="44"/>
  <c r="E44" i="46"/>
  <c r="E44" i="44"/>
  <c r="U44" i="46"/>
  <c r="U44" i="44"/>
  <c r="BJ45" i="46"/>
  <c r="BJ45" i="44"/>
  <c r="R46" i="46"/>
  <c r="R46" i="44"/>
  <c r="AH46" i="46"/>
  <c r="AH46" i="44"/>
  <c r="AX46" i="46"/>
  <c r="AX46" i="44"/>
  <c r="BN46" i="46"/>
  <c r="BN46" i="44"/>
  <c r="R48" i="46"/>
  <c r="R48" i="44"/>
  <c r="AH48" i="46"/>
  <c r="AH48" i="44"/>
  <c r="L49" i="46"/>
  <c r="L49" i="44"/>
  <c r="AF50" i="46"/>
  <c r="AF50" i="44"/>
  <c r="AV50" i="46"/>
  <c r="AV50" i="44"/>
  <c r="D51" i="46"/>
  <c r="D51" i="44"/>
  <c r="BD52" i="46"/>
  <c r="BD52" i="44"/>
  <c r="BL52" i="46"/>
  <c r="BL52" i="44"/>
  <c r="K53" i="46"/>
  <c r="K53" i="44"/>
  <c r="AA53" i="46"/>
  <c r="AA53" i="44"/>
  <c r="G54" i="46"/>
  <c r="G54" i="44"/>
  <c r="O54" i="46"/>
  <c r="O54" i="44"/>
  <c r="W54" i="46"/>
  <c r="W54" i="44"/>
  <c r="AM54" i="46"/>
  <c r="AM54" i="44"/>
  <c r="AU54" i="46"/>
  <c r="AU54" i="44"/>
  <c r="BK54" i="46"/>
  <c r="BK54" i="44"/>
  <c r="AQ55" i="46"/>
  <c r="AQ55" i="44"/>
  <c r="H59" i="46"/>
  <c r="H59" i="44"/>
  <c r="P59" i="46"/>
  <c r="P59" i="44"/>
  <c r="X59" i="46"/>
  <c r="X59" i="44"/>
  <c r="AF59" i="46"/>
  <c r="AF59" i="44"/>
  <c r="AN59" i="46"/>
  <c r="AN59" i="44"/>
  <c r="BD59" i="46"/>
  <c r="BD59" i="44"/>
  <c r="BH62" i="46"/>
  <c r="BH62" i="44"/>
  <c r="AV63" i="46"/>
  <c r="AV63" i="44"/>
  <c r="BD63" i="46"/>
  <c r="BD63" i="44"/>
  <c r="BL63" i="46"/>
  <c r="BL63" i="44"/>
  <c r="K64" i="46"/>
  <c r="K64" i="44"/>
  <c r="S64" i="46"/>
  <c r="S64" i="44"/>
  <c r="AA64" i="46"/>
  <c r="AA64" i="44"/>
  <c r="AQ64" i="46"/>
  <c r="AQ64" i="44"/>
  <c r="Y68" i="46"/>
  <c r="Y68" i="44"/>
  <c r="M69" i="46"/>
  <c r="M69" i="44"/>
  <c r="U69" i="46"/>
  <c r="U69" i="44"/>
  <c r="AC69" i="46"/>
  <c r="AC69" i="44"/>
  <c r="AN70" i="46"/>
  <c r="AN70" i="44"/>
  <c r="BD70" i="46"/>
  <c r="BD70" i="44"/>
  <c r="BL70" i="46"/>
  <c r="BL70" i="44"/>
  <c r="L71" i="46"/>
  <c r="L71" i="44"/>
  <c r="AB71" i="46"/>
  <c r="AB71" i="44"/>
  <c r="AZ71" i="46"/>
  <c r="AZ71" i="44"/>
  <c r="BP71" i="46"/>
  <c r="BP71" i="44"/>
  <c r="O72" i="46"/>
  <c r="O72" i="44"/>
  <c r="AQ73" i="46"/>
  <c r="AQ73" i="44"/>
  <c r="AY73" i="46"/>
  <c r="AY73" i="44"/>
  <c r="W74" i="46"/>
  <c r="W74" i="44"/>
  <c r="AE74" i="46"/>
  <c r="AE74" i="44"/>
  <c r="K75" i="46"/>
  <c r="K75" i="44"/>
  <c r="S75" i="46"/>
  <c r="S75" i="44"/>
  <c r="AA75" i="46"/>
  <c r="AA75" i="44"/>
  <c r="AI75" i="46"/>
  <c r="AI75" i="44"/>
  <c r="AQ75" i="46"/>
  <c r="AQ75" i="44"/>
  <c r="AY75" i="46"/>
  <c r="AY75" i="44"/>
  <c r="BG75" i="46"/>
  <c r="BG75" i="44"/>
  <c r="BO75" i="46"/>
  <c r="BO75" i="44"/>
  <c r="M76" i="46"/>
  <c r="M76" i="44"/>
  <c r="U76" i="46"/>
  <c r="U76" i="44"/>
  <c r="AC76" i="46"/>
  <c r="AC76" i="44"/>
  <c r="AK76" i="46"/>
  <c r="AK76" i="44"/>
  <c r="BA76" i="46"/>
  <c r="BA76" i="44"/>
  <c r="BI76" i="46"/>
  <c r="BI76" i="44"/>
  <c r="BQ76" i="46"/>
  <c r="BQ76" i="44"/>
  <c r="Q77" i="46"/>
  <c r="Q77" i="44"/>
  <c r="Y77" i="46"/>
  <c r="Y77" i="44"/>
  <c r="AO77" i="46"/>
  <c r="AO77" i="44"/>
  <c r="AW77" i="46"/>
  <c r="AW77" i="44"/>
  <c r="BE77" i="46"/>
  <c r="BE77" i="44"/>
  <c r="BM77" i="46"/>
  <c r="BM77" i="44"/>
  <c r="D78" i="46"/>
  <c r="D78" i="44"/>
  <c r="L78" i="46"/>
  <c r="L78" i="44"/>
  <c r="T78" i="46"/>
  <c r="T78" i="44"/>
  <c r="AJ78" i="46"/>
  <c r="AJ78" i="44"/>
  <c r="BH78" i="46"/>
  <c r="BH78" i="44"/>
  <c r="BP78" i="46"/>
  <c r="BP78" i="44"/>
  <c r="H79" i="46"/>
  <c r="H79" i="44"/>
  <c r="P79" i="46"/>
  <c r="P79" i="44"/>
  <c r="X79" i="46"/>
  <c r="X79" i="44"/>
  <c r="AN79" i="46"/>
  <c r="AN79" i="44"/>
  <c r="AV79" i="46"/>
  <c r="AV79" i="44"/>
  <c r="BL79" i="46"/>
  <c r="BL79" i="44"/>
  <c r="Z80" i="46"/>
  <c r="Z80" i="44"/>
  <c r="AX80" i="46"/>
  <c r="AX80" i="44"/>
  <c r="BF80" i="46"/>
  <c r="BF80" i="44"/>
  <c r="F81" i="46"/>
  <c r="F81" i="44"/>
  <c r="N81" i="46"/>
  <c r="N81" i="44"/>
  <c r="V81" i="46"/>
  <c r="V81" i="44"/>
  <c r="AL81" i="46"/>
  <c r="AL81" i="44"/>
  <c r="AT81" i="46"/>
  <c r="AT81" i="44"/>
  <c r="BB81" i="46"/>
  <c r="BB81" i="44"/>
  <c r="BJ81" i="46"/>
  <c r="BJ81" i="44"/>
  <c r="I82" i="46"/>
  <c r="I82" i="44"/>
  <c r="Q82" i="46"/>
  <c r="Q82" i="44"/>
  <c r="Y82" i="46"/>
  <c r="Y82" i="44"/>
  <c r="AG82" i="46"/>
  <c r="AG82" i="44"/>
  <c r="AO82" i="46"/>
  <c r="AO82" i="44"/>
  <c r="BE82" i="46"/>
  <c r="BE82" i="44"/>
  <c r="BM82" i="46"/>
  <c r="BM82" i="44"/>
  <c r="E83" i="46"/>
  <c r="E83" i="44"/>
  <c r="M83" i="46"/>
  <c r="M83" i="44"/>
  <c r="AC83" i="46"/>
  <c r="AC83" i="44"/>
  <c r="AK83" i="46"/>
  <c r="AK83" i="44"/>
  <c r="AS83" i="46"/>
  <c r="AS83" i="44"/>
  <c r="BA83" i="46"/>
  <c r="BA83" i="44"/>
  <c r="BQ83" i="46"/>
  <c r="BQ83" i="44"/>
  <c r="E85" i="46"/>
  <c r="E85" i="44"/>
  <c r="M85" i="46"/>
  <c r="M85" i="44"/>
  <c r="U85" i="46"/>
  <c r="U85" i="44"/>
  <c r="AC85" i="46"/>
  <c r="AC85" i="44"/>
  <c r="AK85" i="46"/>
  <c r="AK85" i="44"/>
  <c r="AS85" i="46"/>
  <c r="AS85" i="44"/>
  <c r="BI85" i="46"/>
  <c r="BI85" i="44"/>
  <c r="BQ85" i="46"/>
  <c r="BQ85" i="44"/>
  <c r="P86" i="46"/>
  <c r="P86" i="44"/>
  <c r="X86" i="46"/>
  <c r="X86" i="44"/>
  <c r="AF86" i="46"/>
  <c r="AF86" i="44"/>
  <c r="AN86" i="46"/>
  <c r="AN86" i="44"/>
  <c r="BD86" i="46"/>
  <c r="BD86" i="44"/>
  <c r="BL86" i="46"/>
  <c r="BL86" i="44"/>
  <c r="F88" i="46"/>
  <c r="F88" i="44"/>
  <c r="V88" i="46"/>
  <c r="V88" i="44"/>
  <c r="AD88" i="46"/>
  <c r="AD88" i="44"/>
  <c r="AL88" i="46"/>
  <c r="AL88" i="44"/>
  <c r="AT88" i="46"/>
  <c r="AT88" i="44"/>
  <c r="BB88" i="46"/>
  <c r="BB88" i="44"/>
  <c r="J89" i="46"/>
  <c r="J89" i="44"/>
  <c r="R89" i="46"/>
  <c r="R89" i="44"/>
  <c r="AH89" i="46"/>
  <c r="AH89" i="44"/>
  <c r="AP89" i="46"/>
  <c r="AP89" i="44"/>
  <c r="AX89" i="46"/>
  <c r="AX89" i="44"/>
  <c r="BF89" i="46"/>
  <c r="BF89" i="44"/>
  <c r="F90" i="46"/>
  <c r="F90" i="44"/>
  <c r="AD90" i="46"/>
  <c r="AD90" i="44"/>
  <c r="AL90" i="46"/>
  <c r="AL90" i="44"/>
  <c r="AT90" i="46"/>
  <c r="AT90" i="44"/>
  <c r="BB90" i="46"/>
  <c r="BB90" i="44"/>
  <c r="BJ90" i="46"/>
  <c r="BJ90" i="44"/>
  <c r="A89" i="27"/>
  <c r="C91" i="46"/>
  <c r="C91" i="44" s="1"/>
  <c r="H91" i="46"/>
  <c r="H91" i="44"/>
  <c r="P91" i="46"/>
  <c r="P91" i="44"/>
  <c r="X91" i="46"/>
  <c r="X91" i="44"/>
  <c r="AN91" i="46"/>
  <c r="AN91" i="44"/>
  <c r="AV91" i="46"/>
  <c r="AV91" i="44"/>
  <c r="BL91" i="46"/>
  <c r="BL91" i="44"/>
  <c r="J92" i="46"/>
  <c r="J92" i="44"/>
  <c r="R92" i="46"/>
  <c r="R92" i="44"/>
  <c r="Z92" i="46"/>
  <c r="Z92" i="44"/>
  <c r="AH92" i="46"/>
  <c r="AH92" i="44"/>
  <c r="AX92" i="46"/>
  <c r="AX92" i="44"/>
  <c r="BF92" i="46"/>
  <c r="BF92" i="44"/>
  <c r="K93" i="46"/>
  <c r="K93" i="44"/>
  <c r="S93" i="46"/>
  <c r="S93" i="44"/>
  <c r="AA93" i="46"/>
  <c r="AA93" i="44"/>
  <c r="AI93" i="46"/>
  <c r="AI93" i="44"/>
  <c r="AQ93" i="46"/>
  <c r="AQ93" i="44"/>
  <c r="AY93" i="46"/>
  <c r="AY93" i="44"/>
  <c r="BG93" i="46"/>
  <c r="BG93" i="44"/>
  <c r="G94" i="46"/>
  <c r="G94" i="44"/>
  <c r="W94" i="46"/>
  <c r="W94" i="44"/>
  <c r="AE94" i="46"/>
  <c r="AE94" i="44"/>
  <c r="AM94" i="46"/>
  <c r="AM94" i="44"/>
  <c r="AU94" i="46"/>
  <c r="AU94" i="44"/>
  <c r="BC94" i="46"/>
  <c r="BC94" i="44"/>
  <c r="BK94" i="46"/>
  <c r="BK94" i="44"/>
  <c r="I95" i="46"/>
  <c r="I95" i="44"/>
  <c r="Q95" i="46"/>
  <c r="Q95" i="44"/>
  <c r="Y95" i="46"/>
  <c r="Y95" i="44"/>
  <c r="AG95" i="46"/>
  <c r="AG95" i="44"/>
  <c r="AW95" i="46"/>
  <c r="AW95" i="44"/>
  <c r="BE95" i="46"/>
  <c r="BE95" i="44"/>
  <c r="BM95" i="46"/>
  <c r="BM95" i="44"/>
  <c r="E96" i="46"/>
  <c r="E96" i="44"/>
  <c r="M96" i="46"/>
  <c r="M96" i="44"/>
  <c r="AC96" i="46"/>
  <c r="AC96" i="44"/>
  <c r="AK96" i="46"/>
  <c r="AK96" i="44"/>
  <c r="BA96" i="46"/>
  <c r="BA96" i="44"/>
  <c r="BI96" i="46"/>
  <c r="BI96" i="44"/>
  <c r="BQ96" i="46"/>
  <c r="BQ96" i="44"/>
  <c r="H97" i="46"/>
  <c r="H97" i="44"/>
  <c r="P97" i="46"/>
  <c r="P97" i="44"/>
  <c r="X97" i="46"/>
  <c r="X97" i="44"/>
  <c r="AF97" i="46"/>
  <c r="AF97" i="44"/>
  <c r="AN97" i="46"/>
  <c r="AN97" i="44"/>
  <c r="BD97" i="46"/>
  <c r="BD97" i="44"/>
  <c r="BL97" i="46"/>
  <c r="BL97" i="44"/>
  <c r="D98" i="46"/>
  <c r="D98" i="44"/>
  <c r="L98" i="46"/>
  <c r="L98" i="44"/>
  <c r="AB98" i="46"/>
  <c r="AB98" i="44"/>
  <c r="AJ98" i="46"/>
  <c r="AJ98" i="44"/>
  <c r="AR98" i="46"/>
  <c r="AR98" i="44"/>
  <c r="AZ98" i="46"/>
  <c r="AZ98" i="44"/>
  <c r="BH98" i="46"/>
  <c r="BH98" i="44"/>
  <c r="BP98" i="46"/>
  <c r="BP98" i="44"/>
  <c r="H99" i="46"/>
  <c r="H99" i="44"/>
  <c r="P99" i="46"/>
  <c r="P99" i="44"/>
  <c r="X99" i="46"/>
  <c r="X99" i="44"/>
  <c r="AF99" i="46"/>
  <c r="AF99" i="44"/>
  <c r="AN99" i="46"/>
  <c r="AN99" i="44"/>
  <c r="AV99" i="46"/>
  <c r="AV99" i="44"/>
  <c r="BD99" i="46"/>
  <c r="BD99" i="44"/>
  <c r="BL99" i="46"/>
  <c r="BL99" i="44"/>
  <c r="D100" i="46"/>
  <c r="D100" i="44"/>
  <c r="L100" i="46"/>
  <c r="L100" i="44"/>
  <c r="T100" i="46"/>
  <c r="T100" i="44"/>
  <c r="AB100" i="46"/>
  <c r="AB100" i="44"/>
  <c r="AJ100" i="46"/>
  <c r="AJ100" i="44"/>
  <c r="AR100" i="46"/>
  <c r="AR100" i="44"/>
  <c r="AZ100" i="46"/>
  <c r="AZ100" i="44"/>
  <c r="BH100" i="46"/>
  <c r="BH100" i="44"/>
  <c r="V101" i="46"/>
  <c r="V101" i="44"/>
  <c r="AL101" i="46"/>
  <c r="AL101" i="44"/>
  <c r="AT101" i="46"/>
  <c r="AT101" i="44"/>
  <c r="BJ101" i="46"/>
  <c r="BJ101" i="44"/>
  <c r="A100" i="27"/>
  <c r="C102" i="46"/>
  <c r="C102" i="44" s="1"/>
  <c r="J102" i="46"/>
  <c r="J102" i="44"/>
  <c r="R102" i="46"/>
  <c r="R102" i="44"/>
  <c r="Z102" i="46"/>
  <c r="Z102" i="44"/>
  <c r="AH102" i="46"/>
  <c r="AH102" i="44"/>
  <c r="AP102" i="46"/>
  <c r="AP102" i="44"/>
  <c r="AX102" i="46"/>
  <c r="AX102" i="44"/>
  <c r="BN102" i="46"/>
  <c r="BN102" i="44"/>
  <c r="AY8" i="46"/>
  <c r="AY8" i="44"/>
  <c r="X11" i="46"/>
  <c r="X11" i="44"/>
  <c r="L12" i="46"/>
  <c r="L12" i="44"/>
  <c r="BK16" i="46"/>
  <c r="BK16" i="44"/>
  <c r="BO17" i="46"/>
  <c r="BO17" i="44"/>
  <c r="F20" i="46"/>
  <c r="F20" i="44"/>
  <c r="BL23" i="46"/>
  <c r="BL23" i="44"/>
  <c r="N25" i="46"/>
  <c r="N25" i="44"/>
  <c r="A24" i="27"/>
  <c r="C26" i="46"/>
  <c r="C26" i="44" s="1"/>
  <c r="Q26" i="46"/>
  <c r="Q26" i="44"/>
  <c r="AG26" i="46"/>
  <c r="AG26" i="44"/>
  <c r="E27" i="46"/>
  <c r="E27" i="44"/>
  <c r="BF29" i="46"/>
  <c r="BF29" i="44"/>
  <c r="BN29" i="46"/>
  <c r="BN29" i="44"/>
  <c r="BE31" i="46"/>
  <c r="BE31" i="44"/>
  <c r="BA32" i="46"/>
  <c r="BA32" i="44"/>
  <c r="BQ32" i="46"/>
  <c r="BQ32" i="44"/>
  <c r="G33" i="46"/>
  <c r="G33" i="44"/>
  <c r="O33" i="46"/>
  <c r="O33" i="44"/>
  <c r="Y36" i="46"/>
  <c r="Y36" i="44"/>
  <c r="AG36" i="46"/>
  <c r="AG36" i="44"/>
  <c r="L37" i="46"/>
  <c r="L37" i="44"/>
  <c r="BH37" i="46"/>
  <c r="BH37" i="44"/>
  <c r="X38" i="46"/>
  <c r="X38" i="44"/>
  <c r="AN38" i="46"/>
  <c r="AN38" i="44"/>
  <c r="K39" i="46"/>
  <c r="K39" i="44"/>
  <c r="Z41" i="46"/>
  <c r="Z41" i="44"/>
  <c r="BF41" i="46"/>
  <c r="BF41" i="44"/>
  <c r="BN41" i="46"/>
  <c r="BN41" i="44"/>
  <c r="E42" i="46"/>
  <c r="E42" i="44"/>
  <c r="BA42" i="46"/>
  <c r="BA42" i="44"/>
  <c r="AG43" i="46"/>
  <c r="AG43" i="44"/>
  <c r="AS44" i="46"/>
  <c r="AS44" i="44"/>
  <c r="BA44" i="46"/>
  <c r="BA44" i="44"/>
  <c r="BI44" i="46"/>
  <c r="BI44" i="44"/>
  <c r="F45" i="46"/>
  <c r="F45" i="44"/>
  <c r="N45" i="46"/>
  <c r="N45" i="44"/>
  <c r="AL45" i="46"/>
  <c r="AL45" i="44"/>
  <c r="BB45" i="46"/>
  <c r="BB45" i="44"/>
  <c r="J46" i="46"/>
  <c r="J46" i="44"/>
  <c r="V47" i="46"/>
  <c r="V47" i="44"/>
  <c r="AD47" i="46"/>
  <c r="AD47" i="44"/>
  <c r="Z48" i="46"/>
  <c r="Z48" i="44"/>
  <c r="BN48" i="46"/>
  <c r="BN48" i="44"/>
  <c r="D49" i="46"/>
  <c r="D49" i="44"/>
  <c r="T49" i="46"/>
  <c r="T49" i="44"/>
  <c r="AJ49" i="46"/>
  <c r="AJ49" i="44"/>
  <c r="AZ49" i="46"/>
  <c r="AZ49" i="44"/>
  <c r="AJ51" i="46"/>
  <c r="AJ51" i="44"/>
  <c r="AZ51" i="46"/>
  <c r="AZ51" i="44"/>
  <c r="BP51" i="46"/>
  <c r="BP51" i="44"/>
  <c r="P52" i="46"/>
  <c r="P52" i="44"/>
  <c r="S53" i="46"/>
  <c r="S53" i="44"/>
  <c r="AA55" i="46"/>
  <c r="AA55" i="44"/>
  <c r="W56" i="46"/>
  <c r="W56" i="44"/>
  <c r="AM56" i="46"/>
  <c r="AM56" i="44"/>
  <c r="AV57" i="46"/>
  <c r="AV57" i="44"/>
  <c r="BL57" i="46"/>
  <c r="BL57" i="44"/>
  <c r="D60" i="46"/>
  <c r="D60" i="44"/>
  <c r="T60" i="46"/>
  <c r="T60" i="44"/>
  <c r="H61" i="46"/>
  <c r="H61" i="44"/>
  <c r="X61" i="46"/>
  <c r="X61" i="44"/>
  <c r="AN61" i="46"/>
  <c r="AN61" i="44"/>
  <c r="BD61" i="46"/>
  <c r="BD61" i="44"/>
  <c r="T62" i="46"/>
  <c r="T62" i="44"/>
  <c r="AJ62" i="46"/>
  <c r="AJ62" i="44"/>
  <c r="AZ62" i="46"/>
  <c r="AZ62" i="44"/>
  <c r="BP62" i="46"/>
  <c r="BP62" i="44"/>
  <c r="AY64" i="46"/>
  <c r="AY64" i="44"/>
  <c r="V65" i="46"/>
  <c r="V65" i="44"/>
  <c r="AD65" i="46"/>
  <c r="AD65" i="44"/>
  <c r="AL65" i="46"/>
  <c r="AL65" i="44"/>
  <c r="BJ65" i="46"/>
  <c r="BJ65" i="44"/>
  <c r="Y66" i="46"/>
  <c r="Y66" i="44"/>
  <c r="AW66" i="46"/>
  <c r="AW66" i="44"/>
  <c r="BA67" i="46"/>
  <c r="BA67" i="44"/>
  <c r="BE68" i="46"/>
  <c r="BE68" i="44"/>
  <c r="BA69" i="46"/>
  <c r="BA69" i="44"/>
  <c r="P70" i="46"/>
  <c r="P70" i="44"/>
  <c r="AF70" i="46"/>
  <c r="AF70" i="44"/>
  <c r="AV70" i="46"/>
  <c r="AV70" i="44"/>
  <c r="AE72" i="46"/>
  <c r="AE72" i="44"/>
  <c r="G74" i="46"/>
  <c r="G74" i="44"/>
  <c r="AU74" i="46"/>
  <c r="AU74" i="44"/>
  <c r="BC74" i="46"/>
  <c r="BC74" i="44"/>
  <c r="C46" i="46"/>
  <c r="C46" i="44" s="1"/>
  <c r="K8" i="44"/>
  <c r="AE8" i="44"/>
  <c r="BF8" i="44"/>
  <c r="BA13" i="44"/>
  <c r="AU17" i="44"/>
  <c r="AZ22" i="44"/>
  <c r="J24" i="44"/>
  <c r="M27" i="44"/>
  <c r="U32" i="44"/>
  <c r="BA35" i="44"/>
  <c r="AW36" i="44"/>
  <c r="AB37" i="44"/>
  <c r="S39" i="44"/>
  <c r="T51" i="44"/>
  <c r="AI53" i="44"/>
  <c r="BG53" i="44"/>
  <c r="AI55" i="44"/>
  <c r="X57" i="44"/>
  <c r="AB62" i="44"/>
  <c r="E69" i="44"/>
  <c r="AS69" i="44"/>
  <c r="AH80" i="44"/>
  <c r="U83" i="44"/>
  <c r="AF91" i="44"/>
  <c r="AD7" i="46"/>
  <c r="AD7" i="44"/>
  <c r="BB7" i="46"/>
  <c r="BB7" i="44"/>
  <c r="BD11" i="46"/>
  <c r="BD11" i="44"/>
  <c r="AR12" i="46"/>
  <c r="AR12" i="44"/>
  <c r="AZ12" i="46"/>
  <c r="AZ12" i="44"/>
  <c r="BP12" i="46"/>
  <c r="BP12" i="44"/>
  <c r="Q13" i="46"/>
  <c r="Q13" i="44"/>
  <c r="AE16" i="46"/>
  <c r="AE16" i="44"/>
  <c r="J21" i="46"/>
  <c r="J21" i="44"/>
  <c r="Z21" i="46"/>
  <c r="Z21" i="44"/>
  <c r="BN21" i="46"/>
  <c r="BN21" i="44"/>
  <c r="D22" i="46"/>
  <c r="D22" i="44"/>
  <c r="AJ22" i="46"/>
  <c r="AJ22" i="44"/>
  <c r="AV23" i="46"/>
  <c r="AV23" i="44"/>
  <c r="AP24" i="46"/>
  <c r="AP24" i="44"/>
  <c r="I26" i="46"/>
  <c r="I26" i="44"/>
  <c r="Y26" i="46"/>
  <c r="Y26" i="44"/>
  <c r="BQ30" i="46"/>
  <c r="BQ30" i="44"/>
  <c r="Q31" i="46"/>
  <c r="Q31" i="44"/>
  <c r="M32" i="46"/>
  <c r="M32" i="44"/>
  <c r="AC32" i="46"/>
  <c r="AC32" i="44"/>
  <c r="AM33" i="46"/>
  <c r="AM33" i="44"/>
  <c r="S34" i="46"/>
  <c r="S34" i="44"/>
  <c r="AI34" i="46"/>
  <c r="AI34" i="44"/>
  <c r="AY34" i="46"/>
  <c r="AY34" i="44"/>
  <c r="BO34" i="46"/>
  <c r="BO34" i="44"/>
  <c r="M35" i="46"/>
  <c r="M35" i="44"/>
  <c r="AI39" i="46"/>
  <c r="AI39" i="44"/>
  <c r="AE40" i="46"/>
  <c r="AE40" i="44"/>
  <c r="J41" i="46"/>
  <c r="J41" i="44"/>
  <c r="AC42" i="46"/>
  <c r="AC42" i="44"/>
  <c r="Q43" i="46"/>
  <c r="Q43" i="44"/>
  <c r="M44" i="46"/>
  <c r="M44" i="44"/>
  <c r="AD45" i="46"/>
  <c r="AD45" i="44"/>
  <c r="AP46" i="46"/>
  <c r="AP46" i="44"/>
  <c r="BF46" i="46"/>
  <c r="BF46" i="44"/>
  <c r="AT47" i="46"/>
  <c r="AT47" i="44"/>
  <c r="BJ47" i="46"/>
  <c r="BJ47" i="44"/>
  <c r="AR49" i="46"/>
  <c r="AR49" i="44"/>
  <c r="BH49" i="46"/>
  <c r="BH49" i="44"/>
  <c r="BP49" i="46"/>
  <c r="BP49" i="44"/>
  <c r="H50" i="46"/>
  <c r="H50" i="44"/>
  <c r="X50" i="46"/>
  <c r="X50" i="44"/>
  <c r="AN50" i="46"/>
  <c r="AN50" i="44"/>
  <c r="BL50" i="46"/>
  <c r="BL50" i="44"/>
  <c r="AR51" i="46"/>
  <c r="AR51" i="44"/>
  <c r="BH51" i="46"/>
  <c r="BH51" i="44"/>
  <c r="H52" i="46"/>
  <c r="H52" i="44"/>
  <c r="X52" i="46"/>
  <c r="X52" i="44"/>
  <c r="AF52" i="46"/>
  <c r="AF52" i="44"/>
  <c r="AV52" i="46"/>
  <c r="AV52" i="44"/>
  <c r="AQ53" i="46"/>
  <c r="AQ53" i="44"/>
  <c r="K55" i="46"/>
  <c r="K55" i="44"/>
  <c r="BG55" i="46"/>
  <c r="BG55" i="44"/>
  <c r="BO55" i="46"/>
  <c r="BO55" i="44"/>
  <c r="O56" i="46"/>
  <c r="O56" i="44"/>
  <c r="AE56" i="46"/>
  <c r="AE56" i="44"/>
  <c r="AU56" i="46"/>
  <c r="AU56" i="44"/>
  <c r="BK56" i="46"/>
  <c r="BK56" i="44"/>
  <c r="H57" i="46"/>
  <c r="H57" i="44"/>
  <c r="P57" i="46"/>
  <c r="P57" i="44"/>
  <c r="AF57" i="46"/>
  <c r="AF57" i="44"/>
  <c r="BD57" i="46"/>
  <c r="BD57" i="44"/>
  <c r="L60" i="46"/>
  <c r="L60" i="44"/>
  <c r="P61" i="46"/>
  <c r="P61" i="44"/>
  <c r="AF61" i="46"/>
  <c r="AF61" i="44"/>
  <c r="AV61" i="46"/>
  <c r="AV61" i="44"/>
  <c r="BL61" i="46"/>
  <c r="BL61" i="44"/>
  <c r="P63" i="46"/>
  <c r="P63" i="44"/>
  <c r="X63" i="46"/>
  <c r="X63" i="44"/>
  <c r="F65" i="46"/>
  <c r="F65" i="44"/>
  <c r="AO66" i="46"/>
  <c r="AO66" i="44"/>
  <c r="BE66" i="46"/>
  <c r="BE66" i="44"/>
  <c r="BM66" i="46"/>
  <c r="BM66" i="44"/>
  <c r="M67" i="46"/>
  <c r="M67" i="44"/>
  <c r="U67" i="46"/>
  <c r="U67" i="44"/>
  <c r="AC67" i="46"/>
  <c r="AC67" i="44"/>
  <c r="AS67" i="46"/>
  <c r="AS67" i="44"/>
  <c r="AW68" i="46"/>
  <c r="AW68" i="44"/>
  <c r="BM68" i="46"/>
  <c r="BM68" i="44"/>
  <c r="T71" i="46"/>
  <c r="T71" i="44"/>
  <c r="AJ71" i="46"/>
  <c r="AJ71" i="44"/>
  <c r="BH71" i="46"/>
  <c r="BH71" i="44"/>
  <c r="G72" i="46"/>
  <c r="G72" i="44"/>
  <c r="BC72" i="46"/>
  <c r="BC72" i="44"/>
  <c r="BK72" i="46"/>
  <c r="BK72" i="44"/>
  <c r="S73" i="46"/>
  <c r="S73" i="44"/>
  <c r="AI73" i="46"/>
  <c r="AI73" i="44"/>
  <c r="BG73" i="46"/>
  <c r="BG73" i="44"/>
  <c r="C8" i="46"/>
  <c r="C8" i="44" s="1"/>
  <c r="C66" i="46"/>
  <c r="C66" i="44" s="1"/>
  <c r="C82" i="46"/>
  <c r="C82" i="44" s="1"/>
  <c r="U7" i="44"/>
  <c r="BG8" i="44"/>
  <c r="O9" i="44"/>
  <c r="BP9" i="44"/>
  <c r="AY10" i="44"/>
  <c r="P12" i="44"/>
  <c r="Q14" i="44"/>
  <c r="W17" i="44"/>
  <c r="BO18" i="44"/>
  <c r="AE19" i="44"/>
  <c r="BF20" i="44"/>
  <c r="AH21" i="44"/>
  <c r="AP29" i="44"/>
  <c r="AK35" i="44"/>
  <c r="D37" i="44"/>
  <c r="BP37" i="44"/>
  <c r="P38" i="44"/>
  <c r="AF38" i="44"/>
  <c r="O40" i="44"/>
  <c r="BC56" i="44"/>
  <c r="AB60" i="44"/>
  <c r="AJ60" i="44"/>
  <c r="AR60" i="44"/>
  <c r="AZ60" i="44"/>
  <c r="BH60" i="44"/>
  <c r="BP60" i="44"/>
  <c r="AG66" i="44"/>
  <c r="BQ67" i="44"/>
  <c r="AO68" i="44"/>
  <c r="AK69" i="44"/>
  <c r="AU72" i="44"/>
  <c r="K73" i="44"/>
  <c r="AF79" i="44"/>
  <c r="AD81" i="44"/>
  <c r="AA33" i="46"/>
  <c r="AA33" i="44"/>
  <c r="BK34" i="46"/>
  <c r="BK34" i="44"/>
  <c r="I35" i="46"/>
  <c r="I35" i="44"/>
  <c r="U36" i="46"/>
  <c r="U36" i="44"/>
  <c r="P37" i="46"/>
  <c r="P37" i="44"/>
  <c r="AV37" i="46"/>
  <c r="AV37" i="44"/>
  <c r="L38" i="46"/>
  <c r="L38" i="44"/>
  <c r="BH38" i="46"/>
  <c r="BH38" i="44"/>
  <c r="W39" i="46"/>
  <c r="W39" i="44"/>
  <c r="AU39" i="46"/>
  <c r="AU39" i="44"/>
  <c r="Y42" i="46"/>
  <c r="Y42" i="44"/>
  <c r="AS43" i="46"/>
  <c r="AS43" i="44"/>
  <c r="BA43" i="46"/>
  <c r="BA43" i="44"/>
  <c r="BI43" i="46"/>
  <c r="BI43" i="44"/>
  <c r="AG44" i="46"/>
  <c r="AG44" i="44"/>
  <c r="AW44" i="46"/>
  <c r="AW44" i="44"/>
  <c r="Z45" i="46"/>
  <c r="Z45" i="44"/>
  <c r="AH45" i="46"/>
  <c r="AH45" i="44"/>
  <c r="AL46" i="46"/>
  <c r="AL46" i="44"/>
  <c r="AT46" i="46"/>
  <c r="AT46" i="44"/>
  <c r="J47" i="46"/>
  <c r="J47" i="44"/>
  <c r="AH47" i="46"/>
  <c r="AH47" i="44"/>
  <c r="F48" i="46"/>
  <c r="F48" i="44"/>
  <c r="N48" i="46"/>
  <c r="N48" i="44"/>
  <c r="AT48" i="46"/>
  <c r="AT48" i="44"/>
  <c r="P49" i="46"/>
  <c r="P49" i="44"/>
  <c r="AV49" i="46"/>
  <c r="AV49" i="44"/>
  <c r="D50" i="46"/>
  <c r="D50" i="44"/>
  <c r="T50" i="46"/>
  <c r="T50" i="44"/>
  <c r="AJ50" i="46"/>
  <c r="AJ50" i="44"/>
  <c r="BH50" i="46"/>
  <c r="BH50" i="44"/>
  <c r="D52" i="46"/>
  <c r="D52" i="44"/>
  <c r="AJ52" i="46"/>
  <c r="AJ52" i="44"/>
  <c r="BP52" i="46"/>
  <c r="BP52" i="44"/>
  <c r="G53" i="46"/>
  <c r="G53" i="44"/>
  <c r="AE53" i="46"/>
  <c r="AE53" i="44"/>
  <c r="K54" i="46"/>
  <c r="K54" i="44"/>
  <c r="AU55" i="46"/>
  <c r="AU55" i="44"/>
  <c r="Y21" i="44"/>
  <c r="W34" i="44"/>
  <c r="BA36" i="44"/>
  <c r="X37" i="44"/>
  <c r="T38" i="44"/>
  <c r="AR38" i="44"/>
  <c r="AQ40" i="44"/>
  <c r="BG40" i="44"/>
  <c r="AL41" i="44"/>
  <c r="U43" i="44"/>
  <c r="C19" i="46"/>
  <c r="C19" i="44" s="1"/>
  <c r="AH19" i="44"/>
  <c r="AS20" i="44"/>
  <c r="BQ20" i="44"/>
  <c r="AM23" i="44"/>
  <c r="Y24" i="44"/>
  <c r="AC25" i="44"/>
  <c r="I32" i="44"/>
  <c r="AO32" i="44"/>
  <c r="AU34" i="44"/>
  <c r="AW35" i="44"/>
  <c r="BQ36" i="44"/>
  <c r="BD37" i="44"/>
  <c r="BP38" i="44"/>
  <c r="V41" i="44"/>
  <c r="AO42" i="44"/>
  <c r="E43" i="44"/>
  <c r="BB33" i="46"/>
  <c r="BB33" i="44"/>
  <c r="R34" i="46"/>
  <c r="R34" i="44"/>
  <c r="T35" i="46"/>
  <c r="T35" i="44"/>
  <c r="BJ18" i="44"/>
  <c r="AG32" i="44"/>
  <c r="AY33" i="44"/>
  <c r="Y32" i="44"/>
  <c r="AM34" i="44"/>
  <c r="BC34" i="44"/>
  <c r="AO35" i="44"/>
  <c r="BE35" i="44"/>
  <c r="BI36" i="44"/>
  <c r="G39" i="44"/>
  <c r="K40" i="44"/>
  <c r="W64" i="46"/>
  <c r="W64" i="44"/>
  <c r="BF65" i="46"/>
  <c r="BF65" i="44"/>
  <c r="AC66" i="46"/>
  <c r="AC66" i="44"/>
  <c r="Q67" i="46"/>
  <c r="Q67" i="44"/>
  <c r="BI68" i="46"/>
  <c r="BI68" i="44"/>
  <c r="AW69" i="46"/>
  <c r="AW69" i="44"/>
  <c r="T70" i="46"/>
  <c r="T70" i="44"/>
  <c r="BL71" i="46"/>
  <c r="BL71" i="44"/>
  <c r="AI72" i="46"/>
  <c r="AI72" i="44"/>
  <c r="O73" i="46"/>
  <c r="O73" i="44"/>
  <c r="BG74" i="46"/>
  <c r="BG74" i="44"/>
  <c r="K56" i="44"/>
  <c r="AY56" i="44"/>
  <c r="AJ57" i="44"/>
  <c r="BP59" i="44"/>
  <c r="BN104" i="44"/>
  <c r="Z109" i="44"/>
  <c r="BB110" i="44"/>
  <c r="AH113" i="44"/>
  <c r="AJ114" i="44"/>
  <c r="BC115" i="44"/>
  <c r="BP57" i="44"/>
  <c r="AT103" i="44"/>
  <c r="R104" i="44"/>
  <c r="BP105" i="44"/>
  <c r="AN106" i="44"/>
  <c r="D107" i="44"/>
  <c r="AN108" i="44"/>
  <c r="BL108" i="44"/>
  <c r="R109" i="44"/>
  <c r="BB112" i="44"/>
  <c r="Z113" i="44"/>
  <c r="AU115" i="44"/>
  <c r="N103" i="46"/>
  <c r="N103" i="44"/>
  <c r="Z104" i="46"/>
  <c r="Z104" i="44"/>
  <c r="BF104" i="46"/>
  <c r="BF104" i="44"/>
  <c r="AB105" i="46"/>
  <c r="AB105" i="44"/>
  <c r="AJ105" i="46"/>
  <c r="AJ105" i="44"/>
  <c r="H106" i="46"/>
  <c r="H106" i="44"/>
  <c r="BD106" i="46"/>
  <c r="BD106" i="44"/>
  <c r="T107" i="46"/>
  <c r="T107" i="44"/>
  <c r="AB107" i="46"/>
  <c r="AB107" i="44"/>
  <c r="BH107" i="46"/>
  <c r="BH107" i="44"/>
  <c r="P108" i="46"/>
  <c r="P108" i="44"/>
  <c r="AV108" i="46"/>
  <c r="AV108" i="44"/>
  <c r="BD108" i="46"/>
  <c r="BD108" i="44"/>
  <c r="J109" i="46"/>
  <c r="J109" i="44"/>
  <c r="BN109" i="46"/>
  <c r="BN109" i="44"/>
  <c r="AT110" i="46"/>
  <c r="AT110" i="44"/>
  <c r="Z111" i="46"/>
  <c r="Z111" i="44"/>
  <c r="F112" i="46"/>
  <c r="F112" i="44"/>
  <c r="N112" i="46"/>
  <c r="N112" i="44"/>
  <c r="BJ112" i="46"/>
  <c r="BJ112" i="44"/>
  <c r="AP113" i="46"/>
  <c r="AP113" i="44"/>
  <c r="BF113" i="46"/>
  <c r="BF113" i="44"/>
  <c r="D114" i="46"/>
  <c r="D114" i="44"/>
  <c r="AB114" i="46"/>
  <c r="AB114" i="44"/>
  <c r="BH114" i="46"/>
  <c r="BH114" i="44"/>
  <c r="AE115" i="46"/>
  <c r="AE115" i="44"/>
  <c r="BK115" i="46"/>
  <c r="BK115" i="44"/>
  <c r="V117" i="46"/>
  <c r="V117" i="44"/>
  <c r="AL117" i="46"/>
  <c r="AL117" i="44"/>
  <c r="I118" i="46"/>
  <c r="I118" i="44"/>
  <c r="AG118" i="46"/>
  <c r="AG118" i="44"/>
  <c r="BM118" i="46"/>
  <c r="BM118" i="44"/>
  <c r="AS119" i="46"/>
  <c r="AS119" i="44"/>
  <c r="Q120" i="46"/>
  <c r="Q120" i="44"/>
  <c r="Y120" i="46"/>
  <c r="Y120" i="44"/>
  <c r="M121" i="46"/>
  <c r="M121" i="44"/>
  <c r="BA121" i="46"/>
  <c r="BA121" i="44"/>
  <c r="N122" i="46"/>
  <c r="N122" i="44"/>
  <c r="AL122" i="46"/>
  <c r="AL122" i="44"/>
  <c r="V103" i="44"/>
  <c r="AP104" i="44"/>
  <c r="D105" i="44"/>
  <c r="AZ105" i="44"/>
  <c r="P106" i="44"/>
  <c r="AA56" i="44"/>
  <c r="L57" i="44"/>
  <c r="AH104" i="44"/>
  <c r="AR105" i="44"/>
  <c r="AR107" i="44"/>
  <c r="X108" i="44"/>
  <c r="AX109" i="44"/>
  <c r="V110" i="44"/>
  <c r="AX111" i="44"/>
  <c r="V112" i="44"/>
  <c r="AX113" i="44"/>
  <c r="BB92" i="46"/>
  <c r="BB92" i="44"/>
  <c r="O93" i="46"/>
  <c r="O93" i="44"/>
  <c r="BG94" i="46"/>
  <c r="BG94" i="44"/>
  <c r="U95" i="46"/>
  <c r="U95" i="44"/>
  <c r="I96" i="46"/>
  <c r="I96" i="44"/>
  <c r="AR97" i="46"/>
  <c r="AR97" i="44"/>
  <c r="X98" i="46"/>
  <c r="X98" i="44"/>
  <c r="D99" i="46"/>
  <c r="D99" i="44"/>
  <c r="BP99" i="46"/>
  <c r="BP99" i="44"/>
  <c r="AV100" i="46"/>
  <c r="AV100" i="44"/>
  <c r="R101" i="46"/>
  <c r="R101" i="44"/>
  <c r="BJ102" i="46"/>
  <c r="BJ102" i="44"/>
  <c r="AX103" i="46"/>
  <c r="AX103" i="44"/>
  <c r="O132" i="44"/>
  <c r="AP133" i="44"/>
  <c r="V134" i="44"/>
  <c r="AO135" i="44"/>
  <c r="T136" i="44"/>
  <c r="AL137" i="44"/>
  <c r="P140" i="44"/>
  <c r="I76" i="44"/>
  <c r="BA77" i="44"/>
  <c r="AF78" i="44"/>
  <c r="AK124" i="44"/>
  <c r="BB125" i="44"/>
  <c r="Z126" i="44"/>
  <c r="AI131" i="44"/>
  <c r="G132" i="44"/>
  <c r="BK132" i="44"/>
  <c r="AH133" i="44"/>
  <c r="N134" i="44"/>
  <c r="AG135" i="44"/>
  <c r="L136" i="44"/>
  <c r="BP136" i="44"/>
  <c r="BN138" i="44"/>
  <c r="AS139" i="44"/>
  <c r="H140" i="44"/>
  <c r="M124" i="46"/>
  <c r="M124" i="44"/>
  <c r="AL125" i="46"/>
  <c r="AL125" i="44"/>
  <c r="R126" i="46"/>
  <c r="R126" i="44"/>
  <c r="F127" i="46"/>
  <c r="F127" i="44"/>
  <c r="N127" i="46"/>
  <c r="N127" i="44"/>
  <c r="V127" i="46"/>
  <c r="V127" i="44"/>
  <c r="AD127" i="46"/>
  <c r="AD127" i="44"/>
  <c r="AL127" i="46"/>
  <c r="AL127" i="44"/>
  <c r="AT127" i="46"/>
  <c r="AT127" i="44"/>
  <c r="BB127" i="46"/>
  <c r="BB127" i="44"/>
  <c r="BJ127" i="46"/>
  <c r="BJ127" i="44"/>
  <c r="Z128" i="46"/>
  <c r="Z128" i="44"/>
  <c r="AL129" i="46"/>
  <c r="AL129" i="44"/>
  <c r="AQ131" i="46"/>
  <c r="AQ131" i="44"/>
  <c r="W132" i="46"/>
  <c r="W132" i="44"/>
  <c r="BF133" i="46"/>
  <c r="BF133" i="44"/>
  <c r="AT134" i="46"/>
  <c r="AT134" i="44"/>
  <c r="Q135" i="46"/>
  <c r="Q135" i="44"/>
  <c r="BH136" i="46"/>
  <c r="BH136" i="44"/>
  <c r="AD137" i="46"/>
  <c r="AD137" i="44"/>
  <c r="J138" i="46"/>
  <c r="J138" i="44"/>
  <c r="BA139" i="46"/>
  <c r="BA139" i="44"/>
  <c r="X140" i="46"/>
  <c r="X140" i="44"/>
  <c r="AX141" i="46"/>
  <c r="AX141" i="44"/>
  <c r="AL142" i="46"/>
  <c r="AL142" i="44"/>
  <c r="R143" i="46"/>
  <c r="R143" i="44"/>
  <c r="F144" i="46"/>
  <c r="F144" i="44"/>
  <c r="AD104" i="44"/>
  <c r="BL105" i="44"/>
  <c r="AR106" i="44"/>
  <c r="AX145" i="44"/>
  <c r="AC146" i="44"/>
  <c r="I147" i="44"/>
  <c r="G148" i="44"/>
  <c r="AY149" i="44"/>
  <c r="AD150" i="44"/>
  <c r="J151" i="44"/>
  <c r="O153" i="44"/>
  <c r="I156" i="44"/>
  <c r="V158" i="44"/>
  <c r="C16" i="46"/>
  <c r="C16" i="44" s="1"/>
  <c r="Z7" i="44"/>
  <c r="AR7" i="44"/>
  <c r="G8" i="44"/>
  <c r="T8" i="44"/>
  <c r="AK8" i="44"/>
  <c r="H9" i="44"/>
  <c r="AV9" i="44"/>
  <c r="V10" i="44"/>
  <c r="AM10" i="44"/>
  <c r="BG10" i="44"/>
  <c r="I11" i="44"/>
  <c r="AE11" i="44"/>
  <c r="AZ11" i="44"/>
  <c r="BP11" i="44"/>
  <c r="U12" i="44"/>
  <c r="O13" i="44"/>
  <c r="AE13" i="44"/>
  <c r="AV13" i="44"/>
  <c r="BK13" i="44"/>
  <c r="U14" i="44"/>
  <c r="BF15" i="44"/>
  <c r="Q16" i="44"/>
  <c r="AM16" i="44"/>
  <c r="S17" i="44"/>
  <c r="AM17" i="44"/>
  <c r="BH17" i="44"/>
  <c r="H18" i="44"/>
  <c r="AE18" i="44"/>
  <c r="AJ19" i="44"/>
  <c r="AP20" i="44"/>
  <c r="BJ20" i="44"/>
  <c r="V21" i="44"/>
  <c r="AO21" i="44"/>
  <c r="N22" i="44"/>
  <c r="AI22" i="44"/>
  <c r="AY22" i="44"/>
  <c r="BP22" i="44"/>
  <c r="O23" i="44"/>
  <c r="BD23" i="44"/>
  <c r="R24" i="44"/>
  <c r="BQ27" i="44"/>
  <c r="AE28" i="44"/>
  <c r="AU28" i="44"/>
  <c r="M30" i="44"/>
  <c r="AK30" i="44"/>
  <c r="AG31" i="44"/>
  <c r="E32" i="44"/>
  <c r="BI32" i="44"/>
  <c r="W33" i="44"/>
  <c r="BK33" i="44"/>
  <c r="BE36" i="44"/>
  <c r="T37" i="44"/>
  <c r="AA39" i="44"/>
  <c r="BK40" i="44"/>
  <c r="AX41" i="44"/>
  <c r="U42" i="44"/>
  <c r="I43" i="44"/>
  <c r="Y43" i="44"/>
  <c r="BM43" i="44"/>
  <c r="AK44" i="44"/>
  <c r="V45" i="44"/>
  <c r="M8" i="44"/>
  <c r="AR13" i="46"/>
  <c r="AR13" i="44"/>
  <c r="X7" i="44"/>
  <c r="BI8" i="44"/>
  <c r="I18" i="44"/>
  <c r="P20" i="44"/>
  <c r="X12" i="46"/>
  <c r="X12" i="44"/>
  <c r="K16" i="46"/>
  <c r="K16" i="44"/>
  <c r="AS8" i="44"/>
  <c r="H7" i="44"/>
  <c r="J9" i="44"/>
  <c r="AX9" i="44"/>
  <c r="C23" i="46"/>
  <c r="C23" i="44" s="1"/>
  <c r="AS7" i="44"/>
  <c r="BJ7" i="44"/>
  <c r="BH10" i="44"/>
  <c r="H11" i="44"/>
  <c r="AV11" i="44"/>
  <c r="AL14" i="44"/>
  <c r="D17" i="44"/>
  <c r="BG19" i="44"/>
  <c r="AJ21" i="44"/>
  <c r="AZ21" i="44"/>
  <c r="BP21" i="44"/>
  <c r="BB22" i="44"/>
  <c r="AP23" i="44"/>
  <c r="AI26" i="44"/>
  <c r="BE28" i="44"/>
  <c r="BH29" i="44"/>
  <c r="G30" i="44"/>
  <c r="AA31" i="44"/>
  <c r="AY31" i="44"/>
  <c r="AO33" i="44"/>
  <c r="M34" i="44"/>
  <c r="AX38" i="44"/>
  <c r="BN38" i="44"/>
  <c r="AI43" i="44"/>
  <c r="H47" i="44"/>
  <c r="BD47" i="44"/>
  <c r="L48" i="44"/>
  <c r="AZ48" i="44"/>
  <c r="F49" i="44"/>
  <c r="AL49" i="44"/>
  <c r="E8" i="44"/>
  <c r="AM14" i="44"/>
  <c r="E17" i="44"/>
  <c r="BE18" i="44"/>
  <c r="AB14" i="46"/>
  <c r="AB14" i="44"/>
  <c r="Y15" i="46"/>
  <c r="Y15" i="44"/>
  <c r="AD16" i="46"/>
  <c r="AD16" i="44"/>
  <c r="I21" i="46"/>
  <c r="I21" i="44"/>
  <c r="D12" i="46"/>
  <c r="D12" i="44"/>
  <c r="BH12" i="46"/>
  <c r="BH12" i="44"/>
  <c r="BE13" i="46"/>
  <c r="BE13" i="44"/>
  <c r="W18" i="46"/>
  <c r="W18" i="44"/>
  <c r="BK18" i="46"/>
  <c r="BK18" i="44"/>
  <c r="S19" i="46"/>
  <c r="S19" i="44"/>
  <c r="L22" i="46"/>
  <c r="L22" i="44"/>
  <c r="H23" i="46"/>
  <c r="H23" i="44"/>
  <c r="BB25" i="46"/>
  <c r="BB25" i="44"/>
  <c r="AK27" i="46"/>
  <c r="AK27" i="44"/>
  <c r="W28" i="46"/>
  <c r="W28" i="44"/>
  <c r="AM28" i="46"/>
  <c r="AM28" i="44"/>
  <c r="BK28" i="46"/>
  <c r="BK28" i="44"/>
  <c r="J29" i="46"/>
  <c r="J29" i="44"/>
  <c r="AH29" i="46"/>
  <c r="AH29" i="44"/>
  <c r="Z13" i="46"/>
  <c r="Z13" i="44"/>
  <c r="F14" i="46"/>
  <c r="F14" i="44"/>
  <c r="AY15" i="46"/>
  <c r="AY15" i="44"/>
  <c r="AA21" i="46"/>
  <c r="AA21" i="44"/>
  <c r="AC22" i="46"/>
  <c r="AC22" i="44"/>
  <c r="AW16" i="46"/>
  <c r="AW16" i="44"/>
  <c r="U17" i="46"/>
  <c r="U17" i="44"/>
  <c r="AK17" i="46"/>
  <c r="AK17" i="44"/>
  <c r="AN20" i="46"/>
  <c r="AN20" i="44"/>
  <c r="BD20" i="46"/>
  <c r="BD20" i="44"/>
  <c r="BN23" i="46"/>
  <c r="BN23" i="44"/>
  <c r="L24" i="46"/>
  <c r="L24" i="44"/>
  <c r="X25" i="46"/>
  <c r="X25" i="44"/>
  <c r="W27" i="46"/>
  <c r="W27" i="44"/>
  <c r="T29" i="46"/>
  <c r="T29" i="44"/>
  <c r="AR29" i="46"/>
  <c r="AR29" i="44"/>
  <c r="BP29" i="46"/>
  <c r="BP29" i="44"/>
  <c r="O30" i="46"/>
  <c r="O30" i="44"/>
  <c r="AM30" i="46"/>
  <c r="AM30" i="44"/>
  <c r="AM32" i="46"/>
  <c r="AM32" i="44"/>
  <c r="BK32" i="46"/>
  <c r="BK32" i="44"/>
  <c r="I33" i="46"/>
  <c r="I33" i="44"/>
  <c r="BA34" i="46"/>
  <c r="BA34" i="44"/>
  <c r="AU35" i="46"/>
  <c r="AU35" i="44"/>
  <c r="S36" i="46"/>
  <c r="S36" i="44"/>
  <c r="AI36" i="46"/>
  <c r="AI36" i="44"/>
  <c r="F37" i="46"/>
  <c r="F37" i="44"/>
  <c r="Z38" i="46"/>
  <c r="Z38" i="44"/>
  <c r="BQ39" i="46"/>
  <c r="BQ39" i="44"/>
  <c r="BE40" i="46"/>
  <c r="BE40" i="44"/>
  <c r="D41" i="46"/>
  <c r="D41" i="44"/>
  <c r="BP41" i="46"/>
  <c r="BP41" i="44"/>
  <c r="W42" i="46"/>
  <c r="W42" i="44"/>
  <c r="BK42" i="46"/>
  <c r="BK42" i="44"/>
  <c r="G44" i="46"/>
  <c r="G44" i="44"/>
  <c r="P45" i="46"/>
  <c r="P45" i="44"/>
  <c r="BD45" i="46"/>
  <c r="BD45" i="44"/>
  <c r="D46" i="46"/>
  <c r="D46" i="44"/>
  <c r="BP46" i="46"/>
  <c r="BP46" i="44"/>
  <c r="AR48" i="46"/>
  <c r="AR48" i="44"/>
  <c r="BJ49" i="46"/>
  <c r="BJ49" i="44"/>
  <c r="F51" i="46"/>
  <c r="F51" i="44"/>
  <c r="J52" i="46"/>
  <c r="J52" i="44"/>
  <c r="BN52" i="46"/>
  <c r="BN52" i="44"/>
  <c r="AQ18" i="44"/>
  <c r="BG22" i="44"/>
  <c r="W23" i="44"/>
  <c r="AO23" i="44"/>
  <c r="BC23" i="44"/>
  <c r="AA24" i="44"/>
  <c r="AQ24" i="44"/>
  <c r="G25" i="44"/>
  <c r="BI30" i="44"/>
  <c r="AO31" i="44"/>
  <c r="BM31" i="44"/>
  <c r="I54" i="44"/>
  <c r="BM54" i="44"/>
  <c r="U55" i="44"/>
  <c r="BA55" i="44"/>
  <c r="F60" i="44"/>
  <c r="N60" i="44"/>
  <c r="V60" i="44"/>
  <c r="BK7" i="44"/>
  <c r="AG9" i="44"/>
  <c r="Q9" i="44"/>
  <c r="A8" i="44"/>
  <c r="C31" i="46"/>
  <c r="C31" i="44" s="1"/>
  <c r="G7" i="44"/>
  <c r="W7" i="44"/>
  <c r="AL7" i="44"/>
  <c r="AX7" i="44"/>
  <c r="BL7" i="44"/>
  <c r="AC8" i="44"/>
  <c r="AQ8" i="44"/>
  <c r="D9" i="44"/>
  <c r="T9" i="44"/>
  <c r="AJ9" i="44"/>
  <c r="AW9" i="44"/>
  <c r="BL9" i="44"/>
  <c r="AX10" i="44"/>
  <c r="P11" i="44"/>
  <c r="AG11" i="44"/>
  <c r="AW11" i="44"/>
  <c r="M12" i="44"/>
  <c r="AC12" i="44"/>
  <c r="AS12" i="44"/>
  <c r="BI12" i="44"/>
  <c r="Y13" i="44"/>
  <c r="AO13" i="44"/>
  <c r="BN13" i="44"/>
  <c r="T14" i="44"/>
  <c r="AK14" i="44"/>
  <c r="BB14" i="44"/>
  <c r="BQ14" i="44"/>
  <c r="AA15" i="44"/>
  <c r="AW15" i="44"/>
  <c r="G16" i="44"/>
  <c r="V16" i="44"/>
  <c r="AO16" i="44"/>
  <c r="BE16" i="44"/>
  <c r="AA17" i="44"/>
  <c r="AP17" i="44"/>
  <c r="BF17" i="44"/>
  <c r="V18" i="44"/>
  <c r="AM18" i="44"/>
  <c r="BD18" i="44"/>
  <c r="K19" i="44"/>
  <c r="AB19" i="44"/>
  <c r="E20" i="44"/>
  <c r="AW21" i="44"/>
  <c r="M22" i="44"/>
  <c r="AA22" i="44"/>
  <c r="AQ22" i="44"/>
  <c r="Q23" i="44"/>
  <c r="AU25" i="44"/>
  <c r="AP26" i="44"/>
  <c r="N27" i="44"/>
  <c r="BB27" i="44"/>
  <c r="AN28" i="44"/>
  <c r="AL30" i="44"/>
  <c r="R31" i="44"/>
  <c r="D34" i="44"/>
  <c r="BH34" i="44"/>
  <c r="BB35" i="44"/>
  <c r="J36" i="44"/>
  <c r="Q38" i="44"/>
  <c r="BM38" i="44"/>
  <c r="BP39" i="44"/>
  <c r="AN40" i="44"/>
  <c r="AY41" i="44"/>
  <c r="R43" i="44"/>
  <c r="N44" i="44"/>
  <c r="AU45" i="44"/>
  <c r="S46" i="44"/>
  <c r="AQ46" i="44"/>
  <c r="BO46" i="44"/>
  <c r="AU47" i="44"/>
  <c r="AA48" i="44"/>
  <c r="AK49" i="44"/>
  <c r="AG50" i="44"/>
  <c r="M51" i="44"/>
  <c r="BA51" i="44"/>
  <c r="Y52" i="44"/>
  <c r="AM7" i="44"/>
  <c r="D8" i="44"/>
  <c r="AR8" i="44"/>
  <c r="BM9" i="44"/>
  <c r="A23" i="44"/>
  <c r="A31" i="44"/>
  <c r="O7" i="44"/>
  <c r="AC7" i="44"/>
  <c r="AP7" i="44"/>
  <c r="BA7" i="44"/>
  <c r="BN7" i="44"/>
  <c r="AB8" i="44"/>
  <c r="BA8" i="44"/>
  <c r="BO8" i="44"/>
  <c r="L9" i="44"/>
  <c r="Z9" i="44"/>
  <c r="AN9" i="44"/>
  <c r="BO9" i="44"/>
  <c r="R10" i="44"/>
  <c r="AW10" i="44"/>
  <c r="L11" i="44"/>
  <c r="AB11" i="44"/>
  <c r="AN11" i="44"/>
  <c r="BB11" i="44"/>
  <c r="R12" i="44"/>
  <c r="AH12" i="44"/>
  <c r="BL12" i="44"/>
  <c r="X13" i="44"/>
  <c r="AM13" i="44"/>
  <c r="AW13" i="44"/>
  <c r="M14" i="44"/>
  <c r="AA14" i="44"/>
  <c r="AO14" i="44"/>
  <c r="J15" i="44"/>
  <c r="AX15" i="44"/>
  <c r="F16" i="44"/>
  <c r="AL16" i="44"/>
  <c r="AY16" i="44"/>
  <c r="BO16" i="44"/>
  <c r="O17" i="44"/>
  <c r="K18" i="44"/>
  <c r="Y18" i="44"/>
  <c r="AN18" i="44"/>
  <c r="BC18" i="44"/>
  <c r="G19" i="44"/>
  <c r="AQ19" i="44"/>
  <c r="BH19" i="44"/>
  <c r="O20" i="44"/>
  <c r="AD20" i="44"/>
  <c r="AU20" i="44"/>
  <c r="BI20" i="44"/>
  <c r="L21" i="44"/>
  <c r="AB21" i="44"/>
  <c r="BH21" i="44"/>
  <c r="F22" i="44"/>
  <c r="T22" i="44"/>
  <c r="BH22" i="44"/>
  <c r="F23" i="44"/>
  <c r="R23" i="44"/>
  <c r="AG23" i="44"/>
  <c r="S24" i="44"/>
  <c r="AH24" i="44"/>
  <c r="BH24" i="44"/>
  <c r="H25" i="44"/>
  <c r="W25" i="44"/>
  <c r="BK25" i="44"/>
  <c r="Z26" i="44"/>
  <c r="AO26" i="44"/>
  <c r="V27" i="44"/>
  <c r="AU27" i="44"/>
  <c r="AF28" i="44"/>
  <c r="F30" i="44"/>
  <c r="AD30" i="44"/>
  <c r="AX31" i="44"/>
  <c r="F32" i="44"/>
  <c r="P33" i="44"/>
  <c r="L34" i="44"/>
  <c r="AR34" i="44"/>
  <c r="BM34" i="44"/>
  <c r="AD35" i="44"/>
  <c r="Z36" i="44"/>
  <c r="J37" i="44"/>
  <c r="A19" i="44"/>
  <c r="J7" i="44"/>
  <c r="V7" i="44"/>
  <c r="AF7" i="44"/>
  <c r="BC7" i="44"/>
  <c r="BQ7" i="44"/>
  <c r="O8" i="44"/>
  <c r="Z8" i="44"/>
  <c r="AJ8" i="44"/>
  <c r="BH8" i="44"/>
  <c r="R9" i="44"/>
  <c r="AE9" i="44"/>
  <c r="AP9" i="44"/>
  <c r="BC9" i="44"/>
  <c r="BN9" i="44"/>
  <c r="L10" i="44"/>
  <c r="AA10" i="44"/>
  <c r="AP10" i="44"/>
  <c r="BC10" i="44"/>
  <c r="BP10" i="44"/>
  <c r="O11" i="44"/>
  <c r="AO11" i="44"/>
  <c r="BK12" i="44"/>
  <c r="I13" i="44"/>
  <c r="AG13" i="44"/>
  <c r="AS13" i="44"/>
  <c r="BQ13" i="44"/>
  <c r="AD14" i="44"/>
  <c r="AS14" i="44"/>
  <c r="BH14" i="44"/>
  <c r="I15" i="44"/>
  <c r="Z15" i="44"/>
  <c r="AT15" i="44"/>
  <c r="BJ15" i="44"/>
  <c r="N16" i="44"/>
  <c r="Y16" i="44"/>
  <c r="AN16" i="44"/>
  <c r="R17" i="44"/>
  <c r="AE17" i="44"/>
  <c r="AS17" i="44"/>
  <c r="BG17" i="44"/>
  <c r="AH18" i="44"/>
  <c r="AT18" i="44"/>
  <c r="BG18" i="44"/>
  <c r="J19" i="44"/>
  <c r="W19" i="44"/>
  <c r="AP19" i="44"/>
  <c r="BF19" i="44"/>
  <c r="H20" i="44"/>
  <c r="X20" i="44"/>
  <c r="AL20" i="44"/>
  <c r="BN20" i="44"/>
  <c r="Q21" i="44"/>
  <c r="AD21" i="44"/>
  <c r="AR21" i="44"/>
  <c r="AD22" i="44"/>
  <c r="AR22" i="44"/>
  <c r="Z23" i="44"/>
  <c r="AN23" i="44"/>
  <c r="AX23" i="44"/>
  <c r="I24" i="44"/>
  <c r="T24" i="44"/>
  <c r="AG24" i="44"/>
  <c r="AR24" i="44"/>
  <c r="E25" i="44"/>
  <c r="AS25" i="44"/>
  <c r="BD25" i="44"/>
  <c r="BQ25" i="44"/>
  <c r="P26" i="44"/>
  <c r="AA26" i="44"/>
  <c r="AN26" i="44"/>
  <c r="AY26" i="44"/>
  <c r="AE27" i="44"/>
  <c r="BC27" i="44"/>
  <c r="Y28" i="44"/>
  <c r="AV35" i="44"/>
  <c r="BA41" i="44"/>
  <c r="Y47" i="44"/>
  <c r="AI11" i="46"/>
  <c r="AI11" i="44"/>
  <c r="AT19" i="46"/>
  <c r="AT19" i="44"/>
  <c r="AG20" i="46"/>
  <c r="AG20" i="44"/>
  <c r="AP28" i="46"/>
  <c r="AP28" i="44"/>
  <c r="BD30" i="46"/>
  <c r="BD30" i="44"/>
  <c r="AJ31" i="46"/>
  <c r="AJ31" i="44"/>
  <c r="AV32" i="46"/>
  <c r="AV32" i="44"/>
  <c r="N34" i="46"/>
  <c r="N34" i="44"/>
  <c r="X35" i="46"/>
  <c r="X35" i="44"/>
  <c r="AZ36" i="46"/>
  <c r="AZ36" i="44"/>
  <c r="K38" i="46"/>
  <c r="K38" i="44"/>
  <c r="U41" i="46"/>
  <c r="U41" i="44"/>
  <c r="AW45" i="46"/>
  <c r="AW45" i="44"/>
  <c r="AK48" i="46"/>
  <c r="AK48" i="44"/>
  <c r="AU49" i="46"/>
  <c r="AU49" i="44"/>
  <c r="AA50" i="46"/>
  <c r="AA50" i="44"/>
  <c r="BO50" i="46"/>
  <c r="BO50" i="44"/>
  <c r="W51" i="46"/>
  <c r="W51" i="44"/>
  <c r="AE51" i="46"/>
  <c r="AE51" i="44"/>
  <c r="S52" i="46"/>
  <c r="S52" i="44"/>
  <c r="BG52" i="46"/>
  <c r="BG52" i="44"/>
  <c r="BO52" i="46"/>
  <c r="BO52" i="44"/>
  <c r="AL53" i="46"/>
  <c r="AL53" i="44"/>
  <c r="AT53" i="46"/>
  <c r="AT53" i="44"/>
  <c r="J54" i="46"/>
  <c r="J54" i="44"/>
  <c r="R54" i="46"/>
  <c r="R54" i="44"/>
  <c r="V55" i="46"/>
  <c r="V55" i="44"/>
  <c r="BJ55" i="46"/>
  <c r="BJ55" i="44"/>
  <c r="AP56" i="46"/>
  <c r="AP56" i="44"/>
  <c r="AI57" i="46"/>
  <c r="AI57" i="44"/>
  <c r="BG57" i="46"/>
  <c r="BG57" i="44"/>
  <c r="BC22" i="46"/>
  <c r="BC22" i="44"/>
  <c r="BE25" i="46"/>
  <c r="BE25" i="44"/>
  <c r="X32" i="46"/>
  <c r="X32" i="44"/>
  <c r="D36" i="46"/>
  <c r="D36" i="44"/>
  <c r="T36" i="46"/>
  <c r="T36" i="44"/>
  <c r="BP36" i="46"/>
  <c r="BP36" i="44"/>
  <c r="G37" i="46"/>
  <c r="G37" i="44"/>
  <c r="AA38" i="46"/>
  <c r="AA38" i="44"/>
  <c r="F39" i="46"/>
  <c r="F39" i="44"/>
  <c r="AS41" i="46"/>
  <c r="AS41" i="44"/>
  <c r="AR43" i="46"/>
  <c r="AR43" i="44"/>
  <c r="E48" i="46"/>
  <c r="E48" i="44"/>
  <c r="M48" i="46"/>
  <c r="M48" i="44"/>
  <c r="BG9" i="44"/>
  <c r="BB10" i="44"/>
  <c r="S11" i="44"/>
  <c r="AJ13" i="44"/>
  <c r="P44" i="44"/>
  <c r="AV44" i="44"/>
  <c r="AC46" i="44"/>
  <c r="AD55" i="44"/>
  <c r="AR11" i="46"/>
  <c r="AR11" i="44"/>
  <c r="H12" i="46"/>
  <c r="H12" i="44"/>
  <c r="AV12" i="46"/>
  <c r="AV12" i="44"/>
  <c r="V15" i="46"/>
  <c r="V15" i="44"/>
  <c r="BB15" i="46"/>
  <c r="BB15" i="44"/>
  <c r="AA16" i="46"/>
  <c r="AA16" i="44"/>
  <c r="G17" i="46"/>
  <c r="G17" i="44"/>
  <c r="AY18" i="46"/>
  <c r="AY18" i="44"/>
  <c r="O19" i="46"/>
  <c r="O19" i="44"/>
  <c r="BL22" i="46"/>
  <c r="BL22" i="44"/>
  <c r="AZ23" i="46"/>
  <c r="AZ23" i="44"/>
  <c r="V24" i="46"/>
  <c r="V24" i="44"/>
  <c r="BN25" i="46"/>
  <c r="BN25" i="44"/>
  <c r="AK26" i="46"/>
  <c r="AK26" i="44"/>
  <c r="Y27" i="46"/>
  <c r="Y27" i="44"/>
  <c r="R16" i="46"/>
  <c r="R16" i="44"/>
  <c r="BJ17" i="46"/>
  <c r="BJ17" i="44"/>
  <c r="AP18" i="46"/>
  <c r="AP18" i="44"/>
  <c r="AQ23" i="46"/>
  <c r="AQ23" i="44"/>
  <c r="M24" i="46"/>
  <c r="M24" i="44"/>
  <c r="AB26" i="46"/>
  <c r="AB26" i="44"/>
  <c r="M29" i="46"/>
  <c r="M29" i="44"/>
  <c r="AX33" i="46"/>
  <c r="AX33" i="44"/>
  <c r="AY38" i="46"/>
  <c r="AY38" i="44"/>
  <c r="J40" i="46"/>
  <c r="J40" i="44"/>
  <c r="BN40" i="46"/>
  <c r="BN40" i="44"/>
  <c r="BP43" i="46"/>
  <c r="BP43" i="44"/>
  <c r="I45" i="46"/>
  <c r="I45" i="44"/>
  <c r="Q45" i="46"/>
  <c r="Q45" i="44"/>
  <c r="U46" i="46"/>
  <c r="U46" i="44"/>
  <c r="AX54" i="46"/>
  <c r="AX54" i="44"/>
  <c r="C11" i="46"/>
  <c r="C11" i="44" s="1"/>
  <c r="J16" i="44"/>
  <c r="AE22" i="44"/>
  <c r="AA23" i="44"/>
  <c r="I25" i="44"/>
  <c r="AO25" i="44"/>
  <c r="Z33" i="44"/>
  <c r="AU37" i="44"/>
  <c r="N39" i="44"/>
  <c r="Q47" i="44"/>
  <c r="BF56" i="44"/>
  <c r="AY9" i="44"/>
  <c r="AT10" i="44"/>
  <c r="E15" i="44"/>
  <c r="AC15" i="44"/>
  <c r="BA15" i="44"/>
  <c r="Z18" i="44"/>
  <c r="I20" i="44"/>
  <c r="BK22" i="44"/>
  <c r="BG23" i="44"/>
  <c r="BH26" i="44"/>
  <c r="X27" i="44"/>
  <c r="BI29" i="44"/>
  <c r="X30" i="44"/>
  <c r="BP31" i="44"/>
  <c r="H35" i="44"/>
  <c r="AB36" i="44"/>
  <c r="W37" i="44"/>
  <c r="E41" i="44"/>
  <c r="AC41" i="44"/>
  <c r="P42" i="44"/>
  <c r="AZ43" i="44"/>
  <c r="AW47" i="44"/>
  <c r="Z54" i="44"/>
  <c r="BN54" i="44"/>
  <c r="AQ57" i="44"/>
  <c r="AH14" i="46"/>
  <c r="AH14" i="44"/>
  <c r="P17" i="46"/>
  <c r="P17" i="44"/>
  <c r="BH18" i="46"/>
  <c r="BH18" i="44"/>
  <c r="X19" i="46"/>
  <c r="X19" i="44"/>
  <c r="AQ20" i="46"/>
  <c r="AQ20" i="44"/>
  <c r="G21" i="46"/>
  <c r="G21" i="44"/>
  <c r="AE21" i="46"/>
  <c r="AE21" i="44"/>
  <c r="BC21" i="46"/>
  <c r="BC21" i="44"/>
  <c r="I22" i="46"/>
  <c r="I22" i="44"/>
  <c r="BI23" i="46"/>
  <c r="BI23" i="44"/>
  <c r="AE24" i="46"/>
  <c r="AE24" i="44"/>
  <c r="K25" i="46"/>
  <c r="K25" i="44"/>
  <c r="AT26" i="46"/>
  <c r="AT26" i="44"/>
  <c r="AH27" i="46"/>
  <c r="AH27" i="44"/>
  <c r="BH28" i="46"/>
  <c r="BH28" i="44"/>
  <c r="AE29" i="46"/>
  <c r="AE29" i="44"/>
  <c r="J30" i="46"/>
  <c r="J30" i="44"/>
  <c r="BB31" i="46"/>
  <c r="BB31" i="44"/>
  <c r="AP32" i="46"/>
  <c r="AP32" i="44"/>
  <c r="BN32" i="46"/>
  <c r="BN32" i="44"/>
  <c r="AB33" i="46"/>
  <c r="AB33" i="44"/>
  <c r="BH33" i="46"/>
  <c r="BH33" i="44"/>
  <c r="H34" i="46"/>
  <c r="H34" i="44"/>
  <c r="P34" i="46"/>
  <c r="P34" i="44"/>
  <c r="X34" i="46"/>
  <c r="X34" i="44"/>
  <c r="AF34" i="46"/>
  <c r="AF34" i="44"/>
  <c r="AN34" i="46"/>
  <c r="AN34" i="44"/>
  <c r="AV34" i="46"/>
  <c r="AV34" i="44"/>
  <c r="P27" i="46"/>
  <c r="P27" i="44"/>
  <c r="J33" i="46"/>
  <c r="J33" i="44"/>
  <c r="R33" i="46"/>
  <c r="R33" i="44"/>
  <c r="AH40" i="46"/>
  <c r="AH40" i="44"/>
  <c r="X42" i="46"/>
  <c r="X42" i="44"/>
  <c r="AF42" i="46"/>
  <c r="AF42" i="44"/>
  <c r="AV42" i="46"/>
  <c r="AV42" i="44"/>
  <c r="D43" i="46"/>
  <c r="D43" i="44"/>
  <c r="BD44" i="46"/>
  <c r="BD44" i="44"/>
  <c r="BA46" i="46"/>
  <c r="BA46" i="44"/>
  <c r="AG47" i="46"/>
  <c r="AG47" i="44"/>
  <c r="AO47" i="46"/>
  <c r="AO47" i="44"/>
  <c r="G12" i="44"/>
  <c r="F17" i="44"/>
  <c r="AL17" i="44"/>
  <c r="BN18" i="44"/>
  <c r="BM20" i="44"/>
  <c r="J28" i="44"/>
  <c r="BQ29" i="44"/>
  <c r="F34" i="44"/>
  <c r="BB34" i="44"/>
  <c r="BG38" i="44"/>
  <c r="BF40" i="44"/>
  <c r="AB43" i="44"/>
  <c r="AH54" i="44"/>
  <c r="AY57" i="44"/>
  <c r="N10" i="44"/>
  <c r="AE12" i="44"/>
  <c r="AB13" i="44"/>
  <c r="AP16" i="44"/>
  <c r="N19" i="44"/>
  <c r="AL19" i="44"/>
  <c r="BJ19" i="44"/>
  <c r="AS24" i="44"/>
  <c r="BD27" i="44"/>
  <c r="AC29" i="44"/>
  <c r="AT34" i="44"/>
  <c r="AN35" i="44"/>
  <c r="AL39" i="44"/>
  <c r="BI41" i="44"/>
  <c r="BI46" i="44"/>
  <c r="S50" i="44"/>
  <c r="BG50" i="44"/>
  <c r="AM51" i="44"/>
  <c r="AD53" i="44"/>
  <c r="AX56" i="44"/>
  <c r="AJ16" i="46"/>
  <c r="AJ16" i="44"/>
  <c r="BD19" i="46"/>
  <c r="BD19" i="44"/>
  <c r="A11" i="44"/>
  <c r="C15" i="46"/>
  <c r="C15" i="44" s="1"/>
  <c r="C56" i="46"/>
  <c r="C56" i="44" s="1"/>
  <c r="F7" i="44"/>
  <c r="P7" i="44"/>
  <c r="AA7" i="44"/>
  <c r="AK7" i="44"/>
  <c r="AT7" i="44"/>
  <c r="BD7" i="44"/>
  <c r="BO7" i="44"/>
  <c r="L8" i="44"/>
  <c r="U8" i="44"/>
  <c r="AF8" i="44"/>
  <c r="AP8" i="44"/>
  <c r="AZ8" i="44"/>
  <c r="BK8" i="44"/>
  <c r="G9" i="44"/>
  <c r="P9" i="44"/>
  <c r="Y9" i="44"/>
  <c r="AH9" i="44"/>
  <c r="AQ9" i="44"/>
  <c r="AZ9" i="44"/>
  <c r="BI9" i="44"/>
  <c r="D10" i="44"/>
  <c r="O10" i="44"/>
  <c r="Z10" i="44"/>
  <c r="AJ10" i="44"/>
  <c r="AU10" i="44"/>
  <c r="BD10" i="44"/>
  <c r="K11" i="44"/>
  <c r="U11" i="44"/>
  <c r="AF11" i="44"/>
  <c r="AQ11" i="44"/>
  <c r="BM11" i="44"/>
  <c r="K12" i="44"/>
  <c r="T12" i="44"/>
  <c r="AF12" i="44"/>
  <c r="AQ12" i="44"/>
  <c r="BC12" i="44"/>
  <c r="J13" i="44"/>
  <c r="T13" i="44"/>
  <c r="AC13" i="44"/>
  <c r="AL13" i="44"/>
  <c r="BD13" i="44"/>
  <c r="BM13" i="44"/>
  <c r="J14" i="44"/>
  <c r="Y14" i="44"/>
  <c r="AJ14" i="44"/>
  <c r="AW14" i="44"/>
  <c r="BI14" i="44"/>
  <c r="F15" i="44"/>
  <c r="R15" i="44"/>
  <c r="AD15" i="44"/>
  <c r="AP15" i="44"/>
  <c r="BC15" i="44"/>
  <c r="BO15" i="44"/>
  <c r="L16" i="44"/>
  <c r="W16" i="44"/>
  <c r="AG16" i="44"/>
  <c r="AQ16" i="44"/>
  <c r="BB16" i="44"/>
  <c r="BM16" i="44"/>
  <c r="J17" i="44"/>
  <c r="T17" i="44"/>
  <c r="AD17" i="44"/>
  <c r="AN17" i="44"/>
  <c r="AY17" i="44"/>
  <c r="BI17" i="44"/>
  <c r="G18" i="44"/>
  <c r="Q18" i="44"/>
  <c r="AA18" i="44"/>
  <c r="AL18" i="44"/>
  <c r="AV18" i="44"/>
  <c r="BF18" i="44"/>
  <c r="BP18" i="44"/>
  <c r="P19" i="44"/>
  <c r="AA19" i="44"/>
  <c r="AM19" i="44"/>
  <c r="AY19" i="44"/>
  <c r="BK19" i="44"/>
  <c r="J20" i="44"/>
  <c r="U20" i="44"/>
  <c r="AH20" i="44"/>
  <c r="AT20" i="44"/>
  <c r="BE20" i="44"/>
  <c r="O21" i="44"/>
  <c r="BE21" i="44"/>
  <c r="W22" i="44"/>
  <c r="AG22" i="44"/>
  <c r="BM22" i="44"/>
  <c r="S23" i="44"/>
  <c r="AC23" i="44"/>
  <c r="E24" i="44"/>
  <c r="O24" i="44"/>
  <c r="BE24" i="44"/>
  <c r="M25" i="44"/>
  <c r="AG25" i="44"/>
  <c r="AQ25" i="44"/>
  <c r="T26" i="44"/>
  <c r="AD26" i="44"/>
  <c r="AH28" i="44"/>
  <c r="BL30" i="44"/>
  <c r="AB31" i="44"/>
  <c r="AN32" i="44"/>
  <c r="S38" i="44"/>
  <c r="Z40" i="44"/>
  <c r="AX40" i="44"/>
  <c r="AN42" i="44"/>
  <c r="BL42" i="44"/>
  <c r="T43" i="44"/>
  <c r="H44" i="44"/>
  <c r="AN44" i="44"/>
  <c r="AO45" i="44"/>
  <c r="BM45" i="44"/>
  <c r="BQ48" i="44"/>
  <c r="AM49" i="44"/>
  <c r="K50" i="44"/>
  <c r="O51" i="44"/>
  <c r="BK51" i="44"/>
  <c r="V53" i="44"/>
  <c r="BJ53" i="44"/>
  <c r="BF54" i="44"/>
  <c r="F10" i="44"/>
  <c r="AL10" i="44"/>
  <c r="BO11" i="44"/>
  <c r="L13" i="44"/>
  <c r="AS15" i="44"/>
  <c r="BQ15" i="44"/>
  <c r="AH16" i="44"/>
  <c r="BN16" i="44"/>
  <c r="R18" i="44"/>
  <c r="F19" i="44"/>
  <c r="AY23" i="44"/>
  <c r="AK24" i="44"/>
  <c r="BQ24" i="44"/>
  <c r="BM25" i="44"/>
  <c r="AZ26" i="44"/>
  <c r="AV27" i="44"/>
  <c r="U29" i="44"/>
  <c r="BA29" i="44"/>
  <c r="BG12" i="46"/>
  <c r="BG12" i="44"/>
  <c r="L14" i="46"/>
  <c r="L14" i="44"/>
  <c r="AR14" i="46"/>
  <c r="AR14" i="44"/>
  <c r="AG15" i="46"/>
  <c r="AG15" i="44"/>
  <c r="BM15" i="46"/>
  <c r="BM15" i="44"/>
  <c r="AT16" i="46"/>
  <c r="AT16" i="44"/>
  <c r="Z17" i="46"/>
  <c r="Z17" i="44"/>
  <c r="F18" i="46"/>
  <c r="F18" i="44"/>
  <c r="M20" i="46"/>
  <c r="M20" i="44"/>
  <c r="BA20" i="46"/>
  <c r="BA20" i="44"/>
  <c r="BM21" i="46"/>
  <c r="BM21" i="44"/>
  <c r="S22" i="46"/>
  <c r="S22" i="44"/>
  <c r="G23" i="46"/>
  <c r="G23" i="44"/>
  <c r="AO24" i="46"/>
  <c r="AO24" i="44"/>
  <c r="U25" i="46"/>
  <c r="U25" i="44"/>
  <c r="BD26" i="46"/>
  <c r="BD26" i="44"/>
  <c r="AR27" i="46"/>
  <c r="AR27" i="44"/>
  <c r="F28" i="46"/>
  <c r="F28" i="44"/>
  <c r="AO29" i="46"/>
  <c r="AO29" i="44"/>
  <c r="T30" i="46"/>
  <c r="T30" i="44"/>
  <c r="BL31" i="46"/>
  <c r="BL31" i="44"/>
  <c r="AA9" i="44"/>
  <c r="W12" i="44"/>
  <c r="D13" i="44"/>
  <c r="BP13" i="44"/>
  <c r="U15" i="44"/>
  <c r="V17" i="44"/>
  <c r="BB17" i="44"/>
  <c r="AX18" i="44"/>
  <c r="AD19" i="44"/>
  <c r="BB19" i="44"/>
  <c r="Y20" i="44"/>
  <c r="O22" i="44"/>
  <c r="AU22" i="44"/>
  <c r="K23" i="44"/>
  <c r="Y25" i="44"/>
  <c r="L26" i="44"/>
  <c r="H27" i="44"/>
  <c r="Z28" i="44"/>
  <c r="L31" i="44"/>
  <c r="BL32" i="44"/>
  <c r="AD34" i="44"/>
  <c r="AF35" i="44"/>
  <c r="AR36" i="44"/>
  <c r="AM37" i="44"/>
  <c r="BK37" i="44"/>
  <c r="BJ39" i="44"/>
  <c r="R40" i="44"/>
  <c r="AF44" i="44"/>
  <c r="BL44" i="44"/>
  <c r="AG45" i="44"/>
  <c r="AS46" i="44"/>
  <c r="AC48" i="44"/>
  <c r="BA48" i="44"/>
  <c r="W49" i="44"/>
  <c r="BC51" i="44"/>
  <c r="K52" i="44"/>
  <c r="AQ52" i="44"/>
  <c r="F53" i="44"/>
  <c r="BB53" i="44"/>
  <c r="BL11" i="46"/>
  <c r="BL11" i="44"/>
  <c r="AB12" i="46"/>
  <c r="AB12" i="44"/>
  <c r="BC16" i="46"/>
  <c r="BC16" i="44"/>
  <c r="AI17" i="46"/>
  <c r="AI17" i="44"/>
  <c r="O18" i="46"/>
  <c r="O18" i="44"/>
  <c r="AI19" i="46"/>
  <c r="AI19" i="44"/>
  <c r="BO19" i="46"/>
  <c r="BO19" i="44"/>
  <c r="V20" i="46"/>
  <c r="V20" i="44"/>
  <c r="AB22" i="46"/>
  <c r="AB22" i="44"/>
  <c r="P23" i="46"/>
  <c r="P23" i="44"/>
  <c r="AX24" i="46"/>
  <c r="AX24" i="44"/>
  <c r="AD25" i="46"/>
  <c r="AD25" i="44"/>
  <c r="BM26" i="46"/>
  <c r="BM26" i="44"/>
  <c r="BA27" i="46"/>
  <c r="BA27" i="44"/>
  <c r="O28" i="46"/>
  <c r="O28" i="44"/>
  <c r="S9" i="44"/>
  <c r="AD10" i="44"/>
  <c r="O12" i="44"/>
  <c r="AU12" i="44"/>
  <c r="BH13" i="44"/>
  <c r="Z16" i="44"/>
  <c r="BF16" i="44"/>
  <c r="J18" i="44"/>
  <c r="AW20" i="44"/>
  <c r="AC24" i="44"/>
  <c r="BI24" i="44"/>
  <c r="AR26" i="44"/>
  <c r="AN27" i="44"/>
  <c r="BF28" i="44"/>
  <c r="AS29" i="44"/>
  <c r="H30" i="44"/>
  <c r="AV30" i="44"/>
  <c r="AZ31" i="44"/>
  <c r="AH33" i="44"/>
  <c r="V34" i="44"/>
  <c r="BD35" i="44"/>
  <c r="O37" i="44"/>
  <c r="AQ38" i="44"/>
  <c r="BO38" i="44"/>
  <c r="V39" i="44"/>
  <c r="AP40" i="44"/>
  <c r="BD42" i="44"/>
  <c r="L43" i="44"/>
  <c r="M46" i="44"/>
  <c r="BM47" i="44"/>
  <c r="O49" i="44"/>
  <c r="AQ50" i="44"/>
  <c r="G51" i="44"/>
  <c r="AI52" i="44"/>
  <c r="AK12" i="46"/>
  <c r="AK12" i="44"/>
  <c r="BQ12" i="46"/>
  <c r="BQ12" i="44"/>
  <c r="K15" i="46"/>
  <c r="K15" i="44"/>
  <c r="AQ15" i="46"/>
  <c r="AQ15" i="44"/>
  <c r="BL16" i="46"/>
  <c r="BL16" i="44"/>
  <c r="AR17" i="46"/>
  <c r="AR17" i="44"/>
  <c r="X18" i="46"/>
  <c r="X18" i="44"/>
  <c r="D19" i="46"/>
  <c r="D19" i="44"/>
  <c r="BK20" i="46"/>
  <c r="BK20" i="44"/>
  <c r="AQ21" i="46"/>
  <c r="AQ21" i="44"/>
  <c r="AK22" i="46"/>
  <c r="AK22" i="44"/>
  <c r="Y23" i="46"/>
  <c r="Y23" i="44"/>
  <c r="BG24" i="46"/>
  <c r="BG24" i="44"/>
  <c r="AM25" i="46"/>
  <c r="AM25" i="44"/>
  <c r="J26" i="46"/>
  <c r="J26" i="44"/>
  <c r="AI9" i="44"/>
  <c r="C20" i="46"/>
  <c r="C20" i="44" s="1"/>
  <c r="K9" i="44"/>
  <c r="BJ10" i="44"/>
  <c r="AA11" i="44"/>
  <c r="BG11" i="44"/>
  <c r="AZ13" i="44"/>
  <c r="M15" i="44"/>
  <c r="AK15" i="44"/>
  <c r="BI15" i="44"/>
  <c r="N17" i="44"/>
  <c r="AT17" i="44"/>
  <c r="G22" i="44"/>
  <c r="AM22" i="44"/>
  <c r="AI23" i="44"/>
  <c r="Q25" i="44"/>
  <c r="AW25" i="44"/>
  <c r="D26" i="44"/>
  <c r="R28" i="44"/>
  <c r="E29" i="44"/>
  <c r="AN30" i="44"/>
  <c r="D31" i="44"/>
  <c r="P32" i="44"/>
  <c r="BD32" i="44"/>
  <c r="BF33" i="44"/>
  <c r="L36" i="44"/>
  <c r="AJ36" i="44"/>
  <c r="BC37" i="44"/>
  <c r="BB39" i="44"/>
  <c r="AK41" i="44"/>
  <c r="AJ43" i="44"/>
  <c r="BH43" i="44"/>
  <c r="X44" i="44"/>
  <c r="AK46" i="44"/>
  <c r="U48" i="44"/>
  <c r="G49" i="44"/>
  <c r="BK49" i="44"/>
  <c r="AI50" i="44"/>
  <c r="AP54" i="44"/>
  <c r="F55" i="44"/>
  <c r="AT55" i="44"/>
  <c r="R56" i="44"/>
  <c r="K13" i="46"/>
  <c r="K13" i="44"/>
  <c r="S13" i="46"/>
  <c r="S13" i="44"/>
  <c r="AA13" i="46"/>
  <c r="AA13" i="44"/>
  <c r="AI13" i="46"/>
  <c r="AI13" i="44"/>
  <c r="AQ13" i="46"/>
  <c r="AQ13" i="44"/>
  <c r="AY13" i="46"/>
  <c r="AY13" i="44"/>
  <c r="BG13" i="46"/>
  <c r="BG13" i="44"/>
  <c r="BO13" i="46"/>
  <c r="BO13" i="44"/>
  <c r="W14" i="46"/>
  <c r="W14" i="44"/>
  <c r="BC14" i="46"/>
  <c r="BC14" i="44"/>
  <c r="I16" i="46"/>
  <c r="I16" i="44"/>
  <c r="BA17" i="46"/>
  <c r="BA17" i="44"/>
  <c r="AG18" i="46"/>
  <c r="AG18" i="44"/>
  <c r="T21" i="46"/>
  <c r="T21" i="44"/>
  <c r="AT22" i="46"/>
  <c r="AT22" i="44"/>
  <c r="AH23" i="46"/>
  <c r="AH23" i="44"/>
  <c r="D24" i="46"/>
  <c r="D24" i="44"/>
  <c r="BP24" i="46"/>
  <c r="BP24" i="44"/>
  <c r="AV25" i="46"/>
  <c r="AV25" i="44"/>
  <c r="S26" i="46"/>
  <c r="S26" i="44"/>
  <c r="BE32" i="46"/>
  <c r="BE32" i="44"/>
  <c r="S33" i="46"/>
  <c r="S33" i="44"/>
  <c r="AG35" i="46"/>
  <c r="AG35" i="44"/>
  <c r="M36" i="46"/>
  <c r="M36" i="44"/>
  <c r="AF37" i="46"/>
  <c r="AF37" i="44"/>
  <c r="BL37" i="46"/>
  <c r="BL37" i="44"/>
  <c r="AJ38" i="46"/>
  <c r="AJ38" i="44"/>
  <c r="BD34" i="46"/>
  <c r="BD34" i="44"/>
  <c r="BL34" i="46"/>
  <c r="BL34" i="44"/>
  <c r="AP35" i="46"/>
  <c r="AP35" i="44"/>
  <c r="V36" i="46"/>
  <c r="V36" i="44"/>
  <c r="AS38" i="46"/>
  <c r="AS38" i="44"/>
  <c r="X39" i="46"/>
  <c r="X39" i="44"/>
  <c r="D40" i="46"/>
  <c r="D40" i="44"/>
  <c r="AB40" i="46"/>
  <c r="AB40" i="44"/>
  <c r="AR40" i="46"/>
  <c r="AR40" i="44"/>
  <c r="AE41" i="46"/>
  <c r="AE41" i="44"/>
  <c r="BK41" i="46"/>
  <c r="BK41" i="44"/>
  <c r="AP42" i="46"/>
  <c r="AP42" i="44"/>
  <c r="BF42" i="46"/>
  <c r="BF42" i="44"/>
  <c r="N43" i="46"/>
  <c r="N43" i="44"/>
  <c r="V43" i="46"/>
  <c r="V43" i="44"/>
  <c r="J44" i="46"/>
  <c r="J44" i="44"/>
  <c r="AA45" i="46"/>
  <c r="AA45" i="44"/>
  <c r="BG45" i="46"/>
  <c r="BG45" i="44"/>
  <c r="G46" i="46"/>
  <c r="G46" i="44"/>
  <c r="K47" i="46"/>
  <c r="K47" i="44"/>
  <c r="AY47" i="46"/>
  <c r="AY47" i="44"/>
  <c r="G27" i="44"/>
  <c r="BJ27" i="44"/>
  <c r="X28" i="44"/>
  <c r="AG28" i="44"/>
  <c r="AY28" i="44"/>
  <c r="D29" i="44"/>
  <c r="V29" i="44"/>
  <c r="AX29" i="44"/>
  <c r="BG29" i="44"/>
  <c r="AC30" i="44"/>
  <c r="BM30" i="44"/>
  <c r="I31" i="44"/>
  <c r="AS31" i="44"/>
  <c r="AD33" i="44"/>
  <c r="AP34" i="44"/>
  <c r="AH35" i="44"/>
  <c r="AD36" i="44"/>
  <c r="BJ36" i="44"/>
  <c r="Q37" i="44"/>
  <c r="AO37" i="44"/>
  <c r="BM37" i="44"/>
  <c r="BI38" i="44"/>
  <c r="P39" i="44"/>
  <c r="BD39" i="44"/>
  <c r="W41" i="44"/>
  <c r="AL33" i="46"/>
  <c r="AL33" i="44"/>
  <c r="AZ35" i="46"/>
  <c r="AZ35" i="44"/>
  <c r="AF36" i="46"/>
  <c r="AF36" i="44"/>
  <c r="K37" i="46"/>
  <c r="K37" i="44"/>
  <c r="AQ37" i="46"/>
  <c r="AQ37" i="44"/>
  <c r="BC38" i="46"/>
  <c r="BC38" i="44"/>
  <c r="AH39" i="46"/>
  <c r="AH39" i="44"/>
  <c r="N40" i="46"/>
  <c r="N40" i="44"/>
  <c r="AL40" i="46"/>
  <c r="AL40" i="44"/>
  <c r="I41" i="46"/>
  <c r="I41" i="44"/>
  <c r="AB42" i="46"/>
  <c r="AB42" i="44"/>
  <c r="AZ42" i="46"/>
  <c r="AZ42" i="44"/>
  <c r="AF43" i="46"/>
  <c r="AF43" i="44"/>
  <c r="AU33" i="46"/>
  <c r="AU33" i="44"/>
  <c r="BI35" i="46"/>
  <c r="BI35" i="44"/>
  <c r="AO36" i="46"/>
  <c r="AO36" i="44"/>
  <c r="BD33" i="46"/>
  <c r="BD33" i="44"/>
  <c r="F35" i="46"/>
  <c r="F35" i="44"/>
  <c r="AX36" i="46"/>
  <c r="AX36" i="44"/>
  <c r="BM33" i="46"/>
  <c r="BM33" i="44"/>
  <c r="O35" i="46"/>
  <c r="O35" i="44"/>
  <c r="S40" i="46"/>
  <c r="S40" i="44"/>
  <c r="BB41" i="46"/>
  <c r="BB41" i="44"/>
  <c r="AG42" i="46"/>
  <c r="AG42" i="44"/>
  <c r="M43" i="46"/>
  <c r="M43" i="44"/>
  <c r="BM44" i="46"/>
  <c r="BM44" i="44"/>
  <c r="R45" i="46"/>
  <c r="R45" i="44"/>
  <c r="BJ46" i="46"/>
  <c r="BJ46" i="44"/>
  <c r="AP47" i="46"/>
  <c r="AP47" i="44"/>
  <c r="AE48" i="46"/>
  <c r="AE48" i="44"/>
  <c r="AS50" i="46"/>
  <c r="AS50" i="44"/>
  <c r="Q51" i="46"/>
  <c r="Q51" i="44"/>
  <c r="AW51" i="46"/>
  <c r="AW51" i="44"/>
  <c r="M52" i="46"/>
  <c r="M52" i="44"/>
  <c r="BD53" i="46"/>
  <c r="BD53" i="44"/>
  <c r="AJ54" i="46"/>
  <c r="AJ54" i="44"/>
  <c r="P55" i="46"/>
  <c r="P55" i="44"/>
  <c r="BH56" i="46"/>
  <c r="BH56" i="44"/>
  <c r="M57" i="46"/>
  <c r="M57" i="44"/>
  <c r="BG36" i="44"/>
  <c r="V37" i="44"/>
  <c r="I38" i="44"/>
  <c r="BL38" i="44"/>
  <c r="O39" i="44"/>
  <c r="AQ39" i="44"/>
  <c r="BD43" i="44"/>
  <c r="AZ44" i="44"/>
  <c r="AC45" i="44"/>
  <c r="AU48" i="44"/>
  <c r="I49" i="44"/>
  <c r="Q49" i="44"/>
  <c r="Y49" i="44"/>
  <c r="AG49" i="44"/>
  <c r="AO49" i="44"/>
  <c r="AW49" i="44"/>
  <c r="BE49" i="44"/>
  <c r="BM49" i="44"/>
  <c r="I51" i="44"/>
  <c r="BM51" i="44"/>
  <c r="AC52" i="44"/>
  <c r="T44" i="46"/>
  <c r="T44" i="44"/>
  <c r="AK45" i="46"/>
  <c r="AK45" i="44"/>
  <c r="Q46" i="46"/>
  <c r="Q46" i="44"/>
  <c r="BI47" i="46"/>
  <c r="BI47" i="44"/>
  <c r="AO48" i="46"/>
  <c r="AO48" i="44"/>
  <c r="BC50" i="46"/>
  <c r="BC50" i="44"/>
  <c r="W52" i="46"/>
  <c r="W52" i="44"/>
  <c r="AU40" i="46"/>
  <c r="AU40" i="44"/>
  <c r="R41" i="46"/>
  <c r="R41" i="44"/>
  <c r="BI42" i="46"/>
  <c r="BI42" i="44"/>
  <c r="AO43" i="46"/>
  <c r="AO43" i="44"/>
  <c r="AC44" i="46"/>
  <c r="AC44" i="44"/>
  <c r="AT45" i="46"/>
  <c r="AT45" i="44"/>
  <c r="Z46" i="46"/>
  <c r="Z46" i="44"/>
  <c r="F47" i="46"/>
  <c r="F47" i="44"/>
  <c r="BD40" i="46"/>
  <c r="BD40" i="44"/>
  <c r="AA41" i="46"/>
  <c r="AA41" i="44"/>
  <c r="F42" i="46"/>
  <c r="F42" i="44"/>
  <c r="AX43" i="46"/>
  <c r="AX43" i="44"/>
  <c r="AL44" i="46"/>
  <c r="AL44" i="44"/>
  <c r="BC45" i="46"/>
  <c r="BC45" i="44"/>
  <c r="AI46" i="46"/>
  <c r="AI46" i="44"/>
  <c r="BM40" i="46"/>
  <c r="BM40" i="44"/>
  <c r="AJ41" i="46"/>
  <c r="AJ41" i="44"/>
  <c r="O42" i="46"/>
  <c r="O42" i="44"/>
  <c r="BG43" i="46"/>
  <c r="BG43" i="44"/>
  <c r="AU44" i="46"/>
  <c r="AU44" i="44"/>
  <c r="BL45" i="46"/>
  <c r="BL45" i="44"/>
  <c r="AR46" i="44"/>
  <c r="O47" i="44"/>
  <c r="V48" i="44"/>
  <c r="AX48" i="44"/>
  <c r="BN53" i="44"/>
  <c r="AT54" i="44"/>
  <c r="Z55" i="44"/>
  <c r="BG59" i="44"/>
  <c r="O62" i="44"/>
  <c r="AG62" i="44"/>
  <c r="BG63" i="44"/>
  <c r="C12" i="46"/>
  <c r="C12" i="44" s="1"/>
  <c r="AJ7" i="44"/>
  <c r="Y8" i="44"/>
  <c r="BE10" i="44"/>
  <c r="AT11" i="44"/>
  <c r="Z12" i="44"/>
  <c r="E16" i="44"/>
  <c r="M16" i="44"/>
  <c r="U16" i="44"/>
  <c r="AC16" i="44"/>
  <c r="AK16" i="44"/>
  <c r="AS16" i="44"/>
  <c r="BA16" i="44"/>
  <c r="BI16" i="44"/>
  <c r="BQ16" i="44"/>
  <c r="I19" i="44"/>
  <c r="G26" i="44"/>
  <c r="O26" i="44"/>
  <c r="W26" i="44"/>
  <c r="AE26" i="44"/>
  <c r="AM26" i="44"/>
  <c r="AU26" i="44"/>
  <c r="BC26" i="44"/>
  <c r="BK26" i="44"/>
  <c r="K32" i="44"/>
  <c r="S32" i="44"/>
  <c r="AA32" i="44"/>
  <c r="AI32" i="44"/>
  <c r="AQ32" i="44"/>
  <c r="AY32" i="44"/>
  <c r="BG32" i="44"/>
  <c r="BO32" i="44"/>
  <c r="H46" i="44"/>
  <c r="P46" i="44"/>
  <c r="X46" i="44"/>
  <c r="AF46" i="44"/>
  <c r="AN46" i="44"/>
  <c r="AV46" i="44"/>
  <c r="BD46" i="44"/>
  <c r="BL46" i="44"/>
  <c r="R51" i="44"/>
  <c r="X15" i="46"/>
  <c r="X15" i="44"/>
  <c r="AN15" i="46"/>
  <c r="AN15" i="44"/>
  <c r="AV15" i="46"/>
  <c r="AV15" i="44"/>
  <c r="AO19" i="46"/>
  <c r="AO19" i="44"/>
  <c r="H21" i="46"/>
  <c r="H21" i="44"/>
  <c r="AL23" i="46"/>
  <c r="AL23" i="44"/>
  <c r="P24" i="46"/>
  <c r="P24" i="44"/>
  <c r="BD24" i="46"/>
  <c r="BD24" i="44"/>
  <c r="L25" i="46"/>
  <c r="L25" i="44"/>
  <c r="AZ25" i="46"/>
  <c r="AZ25" i="44"/>
  <c r="AN29" i="46"/>
  <c r="AN29" i="44"/>
  <c r="E33" i="46"/>
  <c r="E33" i="44"/>
  <c r="AK33" i="46"/>
  <c r="AK33" i="44"/>
  <c r="BI33" i="46"/>
  <c r="BI33" i="44"/>
  <c r="AX37" i="46"/>
  <c r="AX37" i="44"/>
  <c r="AD38" i="46"/>
  <c r="AD38" i="44"/>
  <c r="I39" i="46"/>
  <c r="I39" i="44"/>
  <c r="BM39" i="46"/>
  <c r="BM39" i="44"/>
  <c r="AK40" i="46"/>
  <c r="AK40" i="44"/>
  <c r="BQ40" i="46"/>
  <c r="BQ40" i="44"/>
  <c r="BD41" i="46"/>
  <c r="BD41" i="44"/>
  <c r="AA42" i="46"/>
  <c r="AA42" i="44"/>
  <c r="G43" i="46"/>
  <c r="G43" i="44"/>
  <c r="AU43" i="46"/>
  <c r="AU43" i="44"/>
  <c r="D47" i="46"/>
  <c r="D47" i="44"/>
  <c r="L47" i="46"/>
  <c r="L47" i="44"/>
  <c r="T47" i="46"/>
  <c r="T47" i="44"/>
  <c r="AB47" i="46"/>
  <c r="AB47" i="44"/>
  <c r="AJ47" i="46"/>
  <c r="AJ47" i="44"/>
  <c r="AR47" i="46"/>
  <c r="AR47" i="44"/>
  <c r="AZ47" i="46"/>
  <c r="AZ47" i="44"/>
  <c r="BH47" i="46"/>
  <c r="BH47" i="44"/>
  <c r="BP47" i="46"/>
  <c r="BP47" i="44"/>
  <c r="H48" i="46"/>
  <c r="H48" i="44"/>
  <c r="P48" i="46"/>
  <c r="P48" i="44"/>
  <c r="X48" i="46"/>
  <c r="X48" i="44"/>
  <c r="AF48" i="46"/>
  <c r="AF48" i="44"/>
  <c r="AN48" i="46"/>
  <c r="AN48" i="44"/>
  <c r="AV48" i="46"/>
  <c r="AV48" i="44"/>
  <c r="BD48" i="46"/>
  <c r="BD48" i="44"/>
  <c r="BL48" i="46"/>
  <c r="BL48" i="44"/>
  <c r="F50" i="46"/>
  <c r="F50" i="44"/>
  <c r="N50" i="46"/>
  <c r="N50" i="44"/>
  <c r="V50" i="46"/>
  <c r="V50" i="44"/>
  <c r="AD50" i="46"/>
  <c r="AD50" i="44"/>
  <c r="AT50" i="46"/>
  <c r="AT50" i="44"/>
  <c r="BB50" i="46"/>
  <c r="BB50" i="44"/>
  <c r="BJ50" i="46"/>
  <c r="BJ50" i="44"/>
  <c r="J51" i="46"/>
  <c r="J51" i="44"/>
  <c r="Z51" i="46"/>
  <c r="Z51" i="44"/>
  <c r="AP51" i="46"/>
  <c r="AP51" i="44"/>
  <c r="I53" i="46"/>
  <c r="I53" i="44"/>
  <c r="Q53" i="46"/>
  <c r="Q53" i="44"/>
  <c r="Y53" i="46"/>
  <c r="Y53" i="44"/>
  <c r="AG53" i="46"/>
  <c r="AG53" i="44"/>
  <c r="AO53" i="46"/>
  <c r="AO53" i="44"/>
  <c r="AW53" i="46"/>
  <c r="AW53" i="44"/>
  <c r="BE53" i="46"/>
  <c r="BE53" i="44"/>
  <c r="BM53" i="46"/>
  <c r="BM53" i="44"/>
  <c r="E54" i="46"/>
  <c r="E54" i="44"/>
  <c r="M54" i="46"/>
  <c r="M54" i="44"/>
  <c r="U54" i="46"/>
  <c r="U54" i="44"/>
  <c r="AC54" i="46"/>
  <c r="AC54" i="44"/>
  <c r="AK54" i="46"/>
  <c r="AK54" i="44"/>
  <c r="AS54" i="46"/>
  <c r="AS54" i="44"/>
  <c r="BA54" i="46"/>
  <c r="BA54" i="44"/>
  <c r="BI54" i="46"/>
  <c r="BI54" i="44"/>
  <c r="BQ54" i="46"/>
  <c r="BQ54" i="44"/>
  <c r="I55" i="46"/>
  <c r="I55" i="44"/>
  <c r="Q55" i="46"/>
  <c r="Q55" i="44"/>
  <c r="Y55" i="46"/>
  <c r="Y55" i="44"/>
  <c r="AG55" i="46"/>
  <c r="AG55" i="44"/>
  <c r="AO55" i="46"/>
  <c r="AO55" i="44"/>
  <c r="AW55" i="46"/>
  <c r="AW55" i="44"/>
  <c r="BE55" i="46"/>
  <c r="BE55" i="44"/>
  <c r="BM55" i="46"/>
  <c r="BM55" i="44"/>
  <c r="E56" i="46"/>
  <c r="E56" i="44"/>
  <c r="M56" i="46"/>
  <c r="M56" i="44"/>
  <c r="U56" i="46"/>
  <c r="U56" i="44"/>
  <c r="AC56" i="46"/>
  <c r="AC56" i="44"/>
  <c r="AK56" i="46"/>
  <c r="AK56" i="44"/>
  <c r="AS56" i="46"/>
  <c r="AS56" i="44"/>
  <c r="BA56" i="46"/>
  <c r="BA56" i="44"/>
  <c r="BI56" i="46"/>
  <c r="BI56" i="44"/>
  <c r="BQ56" i="46"/>
  <c r="BQ56" i="44"/>
  <c r="F57" i="46"/>
  <c r="F57" i="44"/>
  <c r="N57" i="46"/>
  <c r="N57" i="44"/>
  <c r="V57" i="46"/>
  <c r="V57" i="44"/>
  <c r="AD57" i="46"/>
  <c r="AD57" i="44"/>
  <c r="AL57" i="46"/>
  <c r="AL57" i="44"/>
  <c r="AT57" i="46"/>
  <c r="AT57" i="44"/>
  <c r="BB57" i="46"/>
  <c r="BB57" i="44"/>
  <c r="BJ57" i="46"/>
  <c r="BJ57" i="44"/>
  <c r="AL59" i="46"/>
  <c r="AL59" i="44"/>
  <c r="AT59" i="46"/>
  <c r="AT59" i="44"/>
  <c r="BB59" i="46"/>
  <c r="BB59" i="44"/>
  <c r="BJ59" i="46"/>
  <c r="BJ59" i="44"/>
  <c r="J62" i="46"/>
  <c r="J62" i="44"/>
  <c r="R62" i="46"/>
  <c r="R62" i="44"/>
  <c r="Z62" i="46"/>
  <c r="Z62" i="44"/>
  <c r="AH62" i="46"/>
  <c r="AH62" i="44"/>
  <c r="AP62" i="46"/>
  <c r="AP62" i="44"/>
  <c r="AX62" i="46"/>
  <c r="AX62" i="44"/>
  <c r="BF62" i="46"/>
  <c r="BF62" i="44"/>
  <c r="BN62" i="46"/>
  <c r="BN62" i="44"/>
  <c r="F63" i="46"/>
  <c r="F63" i="44"/>
  <c r="N63" i="46"/>
  <c r="N63" i="44"/>
  <c r="V63" i="46"/>
  <c r="V63" i="44"/>
  <c r="AD63" i="46"/>
  <c r="AD63" i="44"/>
  <c r="AL63" i="46"/>
  <c r="AL63" i="44"/>
  <c r="AT63" i="46"/>
  <c r="AT63" i="44"/>
  <c r="BB63" i="46"/>
  <c r="BB63" i="44"/>
  <c r="BJ63" i="46"/>
  <c r="BJ63" i="44"/>
  <c r="I64" i="46"/>
  <c r="I64" i="44"/>
  <c r="Q64" i="46"/>
  <c r="Q64" i="44"/>
  <c r="Y64" i="46"/>
  <c r="Y64" i="44"/>
  <c r="AG64" i="46"/>
  <c r="AG64" i="44"/>
  <c r="AO64" i="46"/>
  <c r="AO64" i="44"/>
  <c r="AW64" i="46"/>
  <c r="AW64" i="44"/>
  <c r="BE64" i="46"/>
  <c r="BE64" i="44"/>
  <c r="BM64" i="46"/>
  <c r="BM64" i="44"/>
  <c r="D65" i="46"/>
  <c r="D65" i="44"/>
  <c r="L65" i="46"/>
  <c r="L65" i="44"/>
  <c r="T65" i="46"/>
  <c r="T65" i="44"/>
  <c r="AB65" i="46"/>
  <c r="AB65" i="44"/>
  <c r="AJ65" i="46"/>
  <c r="AJ65" i="44"/>
  <c r="AR65" i="46"/>
  <c r="AR65" i="44"/>
  <c r="AZ65" i="46"/>
  <c r="AZ65" i="44"/>
  <c r="BH65" i="46"/>
  <c r="BH65" i="44"/>
  <c r="BP65" i="46"/>
  <c r="BP65" i="44"/>
  <c r="G66" i="46"/>
  <c r="G66" i="44"/>
  <c r="O66" i="46"/>
  <c r="O66" i="44"/>
  <c r="W66" i="46"/>
  <c r="W66" i="44"/>
  <c r="AE66" i="46"/>
  <c r="AE66" i="44"/>
  <c r="AM66" i="46"/>
  <c r="AM66" i="44"/>
  <c r="AU66" i="46"/>
  <c r="AU66" i="44"/>
  <c r="BC66" i="46"/>
  <c r="BC66" i="44"/>
  <c r="BK66" i="46"/>
  <c r="BK66" i="44"/>
  <c r="K67" i="46"/>
  <c r="K67" i="44"/>
  <c r="S67" i="46"/>
  <c r="S67" i="44"/>
  <c r="AA67" i="46"/>
  <c r="AA67" i="44"/>
  <c r="AI67" i="46"/>
  <c r="AI67" i="44"/>
  <c r="AQ67" i="46"/>
  <c r="AQ67" i="44"/>
  <c r="AY67" i="46"/>
  <c r="AY67" i="44"/>
  <c r="BG67" i="46"/>
  <c r="BG67" i="44"/>
  <c r="BO67" i="46"/>
  <c r="BO67" i="44"/>
  <c r="G68" i="46"/>
  <c r="G68" i="44"/>
  <c r="O68" i="46"/>
  <c r="O68" i="44"/>
  <c r="W68" i="46"/>
  <c r="W68" i="44"/>
  <c r="AE68" i="46"/>
  <c r="AE68" i="44"/>
  <c r="AM68" i="46"/>
  <c r="AM68" i="44"/>
  <c r="AU68" i="46"/>
  <c r="AU68" i="44"/>
  <c r="BC68" i="46"/>
  <c r="BC68" i="44"/>
  <c r="BK68" i="46"/>
  <c r="BK68" i="44"/>
  <c r="J69" i="46"/>
  <c r="J69" i="44"/>
  <c r="R69" i="46"/>
  <c r="R69" i="44"/>
  <c r="Z69" i="46"/>
  <c r="Z69" i="44"/>
  <c r="AH69" i="46"/>
  <c r="AH69" i="44"/>
  <c r="AP69" i="46"/>
  <c r="AP69" i="44"/>
  <c r="AX69" i="46"/>
  <c r="AX69" i="44"/>
  <c r="BF69" i="46"/>
  <c r="BF69" i="44"/>
  <c r="BN69" i="46"/>
  <c r="BN69" i="44"/>
  <c r="E70" i="46"/>
  <c r="E70" i="44"/>
  <c r="M70" i="46"/>
  <c r="M70" i="44"/>
  <c r="U70" i="46"/>
  <c r="U70" i="44"/>
  <c r="AC70" i="46"/>
  <c r="AC70" i="44"/>
  <c r="AK70" i="46"/>
  <c r="AK70" i="44"/>
  <c r="AS70" i="46"/>
  <c r="AS70" i="44"/>
  <c r="BA70" i="46"/>
  <c r="BA70" i="44"/>
  <c r="BI70" i="46"/>
  <c r="BI70" i="44"/>
  <c r="BQ70" i="46"/>
  <c r="BQ70" i="44"/>
  <c r="I71" i="46"/>
  <c r="I71" i="44"/>
  <c r="Q71" i="46"/>
  <c r="Q71" i="44"/>
  <c r="Y71" i="46"/>
  <c r="Y71" i="44"/>
  <c r="AG71" i="46"/>
  <c r="AG71" i="44"/>
  <c r="AO71" i="46"/>
  <c r="AO71" i="44"/>
  <c r="AW71" i="46"/>
  <c r="AW71" i="44"/>
  <c r="BE71" i="46"/>
  <c r="BE71" i="44"/>
  <c r="BM71" i="46"/>
  <c r="BM71" i="44"/>
  <c r="D72" i="46"/>
  <c r="D72" i="44"/>
  <c r="L72" i="46"/>
  <c r="L72" i="44"/>
  <c r="T72" i="46"/>
  <c r="T72" i="44"/>
  <c r="AB72" i="46"/>
  <c r="AB72" i="44"/>
  <c r="AJ72" i="46"/>
  <c r="AJ72" i="44"/>
  <c r="AR72" i="46"/>
  <c r="AR72" i="44"/>
  <c r="AZ72" i="46"/>
  <c r="AZ72" i="44"/>
  <c r="BH72" i="46"/>
  <c r="BH72" i="44"/>
  <c r="BP72" i="46"/>
  <c r="BP72" i="44"/>
  <c r="H73" i="46"/>
  <c r="H73" i="44"/>
  <c r="P73" i="46"/>
  <c r="P73" i="44"/>
  <c r="X73" i="46"/>
  <c r="X73" i="44"/>
  <c r="AF73" i="46"/>
  <c r="AF73" i="44"/>
  <c r="AN73" i="46"/>
  <c r="AN73" i="44"/>
  <c r="AV73" i="46"/>
  <c r="AV73" i="44"/>
  <c r="BD73" i="46"/>
  <c r="BD73" i="44"/>
  <c r="BL73" i="46"/>
  <c r="BL73" i="44"/>
  <c r="D74" i="46"/>
  <c r="D74" i="44"/>
  <c r="L74" i="46"/>
  <c r="L74" i="44"/>
  <c r="T74" i="46"/>
  <c r="T74" i="44"/>
  <c r="AB74" i="46"/>
  <c r="AB74" i="44"/>
  <c r="AJ74" i="46"/>
  <c r="AJ74" i="44"/>
  <c r="AR74" i="46"/>
  <c r="AR74" i="44"/>
  <c r="AZ74" i="46"/>
  <c r="AZ74" i="44"/>
  <c r="BH74" i="46"/>
  <c r="BH74" i="44"/>
  <c r="BP74" i="46"/>
  <c r="BP74" i="44"/>
  <c r="J76" i="46"/>
  <c r="J76" i="44"/>
  <c r="R76" i="46"/>
  <c r="R76" i="44"/>
  <c r="Z76" i="46"/>
  <c r="Z76" i="44"/>
  <c r="AH76" i="46"/>
  <c r="AH76" i="44"/>
  <c r="AP76" i="46"/>
  <c r="AP76" i="44"/>
  <c r="AX76" i="46"/>
  <c r="AX76" i="44"/>
  <c r="BF76" i="46"/>
  <c r="BF76" i="44"/>
  <c r="F77" i="46"/>
  <c r="F77" i="44"/>
  <c r="N77" i="46"/>
  <c r="N77" i="44"/>
  <c r="V77" i="46"/>
  <c r="V77" i="44"/>
  <c r="AD77" i="46"/>
  <c r="AD77" i="44"/>
  <c r="AL77" i="46"/>
  <c r="AL77" i="44"/>
  <c r="AT77" i="46"/>
  <c r="AT77" i="44"/>
  <c r="BB77" i="46"/>
  <c r="BB77" i="44"/>
  <c r="BJ77" i="46"/>
  <c r="BJ77" i="44"/>
  <c r="I78" i="46"/>
  <c r="I78" i="44"/>
  <c r="Q78" i="46"/>
  <c r="Q78" i="44"/>
  <c r="Y78" i="46"/>
  <c r="Y78" i="44"/>
  <c r="AG78" i="46"/>
  <c r="AG78" i="44"/>
  <c r="AO78" i="46"/>
  <c r="AO78" i="44"/>
  <c r="AW78" i="46"/>
  <c r="AW78" i="44"/>
  <c r="BE78" i="46"/>
  <c r="BE78" i="44"/>
  <c r="BM78" i="46"/>
  <c r="BM78" i="44"/>
  <c r="E79" i="46"/>
  <c r="E79" i="44"/>
  <c r="M79" i="46"/>
  <c r="M79" i="44"/>
  <c r="U79" i="46"/>
  <c r="U79" i="44"/>
  <c r="AC79" i="46"/>
  <c r="AC79" i="44"/>
  <c r="AK79" i="46"/>
  <c r="AK79" i="44"/>
  <c r="AS79" i="46"/>
  <c r="AS79" i="44"/>
  <c r="BA79" i="46"/>
  <c r="BA79" i="44"/>
  <c r="BI79" i="46"/>
  <c r="BI79" i="44"/>
  <c r="BQ79" i="46"/>
  <c r="BQ79" i="44"/>
  <c r="G80" i="46"/>
  <c r="G80" i="44"/>
  <c r="O80" i="46"/>
  <c r="O80" i="44"/>
  <c r="W80" i="46"/>
  <c r="W80" i="44"/>
  <c r="AE80" i="46"/>
  <c r="AE80" i="44"/>
  <c r="AM80" i="46"/>
  <c r="AM80" i="44"/>
  <c r="AU80" i="46"/>
  <c r="AU80" i="44"/>
  <c r="BC80" i="46"/>
  <c r="BC80" i="44"/>
  <c r="BK80" i="46"/>
  <c r="BK80" i="44"/>
  <c r="K81" i="46"/>
  <c r="K81" i="44"/>
  <c r="S81" i="46"/>
  <c r="S81" i="44"/>
  <c r="AA81" i="46"/>
  <c r="AA81" i="44"/>
  <c r="AI81" i="46"/>
  <c r="AI81" i="44"/>
  <c r="AQ81" i="46"/>
  <c r="AQ81" i="44"/>
  <c r="AY81" i="46"/>
  <c r="AY81" i="44"/>
  <c r="BG81" i="46"/>
  <c r="BG81" i="44"/>
  <c r="BO81" i="46"/>
  <c r="BO81" i="44"/>
  <c r="F82" i="46"/>
  <c r="F82" i="44"/>
  <c r="N82" i="46"/>
  <c r="N82" i="44"/>
  <c r="V82" i="46"/>
  <c r="V82" i="44"/>
  <c r="AD82" i="46"/>
  <c r="AD82" i="44"/>
  <c r="AL82" i="46"/>
  <c r="AL82" i="44"/>
  <c r="AT82" i="46"/>
  <c r="AT82" i="44"/>
  <c r="BB82" i="46"/>
  <c r="BB82" i="44"/>
  <c r="BJ82" i="46"/>
  <c r="BJ82" i="44"/>
  <c r="J83" i="46"/>
  <c r="J83" i="44"/>
  <c r="R83" i="46"/>
  <c r="R83" i="44"/>
  <c r="Z83" i="46"/>
  <c r="Z83" i="44"/>
  <c r="AH83" i="46"/>
  <c r="AH83" i="44"/>
  <c r="AP83" i="46"/>
  <c r="AP83" i="44"/>
  <c r="AX83" i="46"/>
  <c r="AX83" i="44"/>
  <c r="BF83" i="46"/>
  <c r="BF83" i="44"/>
  <c r="BN83" i="46"/>
  <c r="BN83" i="44"/>
  <c r="Q17" i="46"/>
  <c r="Q17" i="44"/>
  <c r="AW17" i="46"/>
  <c r="AW17" i="44"/>
  <c r="U18" i="46"/>
  <c r="U18" i="44"/>
  <c r="BA18" i="46"/>
  <c r="BA18" i="44"/>
  <c r="Z22" i="46"/>
  <c r="Z22" i="44"/>
  <c r="AX22" i="46"/>
  <c r="AX22" i="44"/>
  <c r="AD23" i="46"/>
  <c r="AD23" i="44"/>
  <c r="H24" i="46"/>
  <c r="H24" i="44"/>
  <c r="AN24" i="46"/>
  <c r="AN24" i="44"/>
  <c r="D25" i="46"/>
  <c r="D25" i="44"/>
  <c r="AJ25" i="46"/>
  <c r="AJ25" i="44"/>
  <c r="BP25" i="46"/>
  <c r="BP25" i="44"/>
  <c r="AI27" i="46"/>
  <c r="AI27" i="44"/>
  <c r="AA30" i="46"/>
  <c r="AA30" i="44"/>
  <c r="AY30" i="46"/>
  <c r="AY30" i="44"/>
  <c r="AA35" i="46"/>
  <c r="AA35" i="44"/>
  <c r="AI35" i="46"/>
  <c r="AI35" i="44"/>
  <c r="G36" i="46"/>
  <c r="G36" i="44"/>
  <c r="AM36" i="46"/>
  <c r="AM36" i="44"/>
  <c r="AP37" i="46"/>
  <c r="AP37" i="44"/>
  <c r="V38" i="46"/>
  <c r="V38" i="44"/>
  <c r="BJ38" i="46"/>
  <c r="BJ38" i="44"/>
  <c r="AO39" i="46"/>
  <c r="AO39" i="44"/>
  <c r="M40" i="46"/>
  <c r="M40" i="44"/>
  <c r="BI40" i="46"/>
  <c r="BI40" i="44"/>
  <c r="P41" i="46"/>
  <c r="P41" i="44"/>
  <c r="AV41" i="46"/>
  <c r="AV41" i="44"/>
  <c r="S42" i="46"/>
  <c r="S42" i="44"/>
  <c r="BG42" i="46"/>
  <c r="BG42" i="44"/>
  <c r="AM43" i="46"/>
  <c r="AM43" i="44"/>
  <c r="S44" i="46"/>
  <c r="S44" i="44"/>
  <c r="AQ44" i="46"/>
  <c r="AQ44" i="44"/>
  <c r="BG44" i="46"/>
  <c r="BG44" i="44"/>
  <c r="BO44" i="46"/>
  <c r="BO44" i="44"/>
  <c r="AL50" i="46"/>
  <c r="AL50" i="44"/>
  <c r="T7" i="44"/>
  <c r="I8" i="44"/>
  <c r="F9" i="44"/>
  <c r="N9" i="44"/>
  <c r="V9" i="44"/>
  <c r="AD9" i="44"/>
  <c r="AL9" i="44"/>
  <c r="AT9" i="44"/>
  <c r="BB9" i="44"/>
  <c r="BJ9" i="44"/>
  <c r="AO10" i="44"/>
  <c r="AD11" i="44"/>
  <c r="J12" i="44"/>
  <c r="BN12" i="44"/>
  <c r="BL15" i="44"/>
  <c r="BD21" i="44"/>
  <c r="E28" i="44"/>
  <c r="M28" i="44"/>
  <c r="U28" i="44"/>
  <c r="AC28" i="44"/>
  <c r="AK28" i="44"/>
  <c r="AS28" i="44"/>
  <c r="BA28" i="44"/>
  <c r="BI28" i="44"/>
  <c r="BQ28" i="44"/>
  <c r="G31" i="44"/>
  <c r="O31" i="44"/>
  <c r="W31" i="44"/>
  <c r="AE31" i="44"/>
  <c r="AM31" i="44"/>
  <c r="AU31" i="44"/>
  <c r="BC31" i="44"/>
  <c r="BK31" i="44"/>
  <c r="D45" i="44"/>
  <c r="L45" i="44"/>
  <c r="T45" i="44"/>
  <c r="AB45" i="44"/>
  <c r="AJ45" i="44"/>
  <c r="AR45" i="44"/>
  <c r="AZ45" i="44"/>
  <c r="BH45" i="44"/>
  <c r="BP45" i="44"/>
  <c r="AX12" i="46"/>
  <c r="AX12" i="44"/>
  <c r="AG17" i="46"/>
  <c r="AG17" i="44"/>
  <c r="BM17" i="46"/>
  <c r="BM17" i="44"/>
  <c r="AC18" i="46"/>
  <c r="AC18" i="44"/>
  <c r="BQ18" i="46"/>
  <c r="BQ18" i="44"/>
  <c r="AG19" i="46"/>
  <c r="AG19" i="44"/>
  <c r="AW19" i="46"/>
  <c r="AW19" i="44"/>
  <c r="AF21" i="46"/>
  <c r="AF21" i="44"/>
  <c r="AN21" i="46"/>
  <c r="AN21" i="44"/>
  <c r="J22" i="46"/>
  <c r="J22" i="44"/>
  <c r="AH22" i="46"/>
  <c r="AH22" i="44"/>
  <c r="N23" i="46"/>
  <c r="N23" i="44"/>
  <c r="BJ23" i="46"/>
  <c r="BJ23" i="44"/>
  <c r="K27" i="46"/>
  <c r="K27" i="44"/>
  <c r="AA27" i="46"/>
  <c r="AA27" i="44"/>
  <c r="AY27" i="46"/>
  <c r="AY27" i="44"/>
  <c r="BO27" i="46"/>
  <c r="BO27" i="44"/>
  <c r="AF29" i="46"/>
  <c r="AF29" i="44"/>
  <c r="K30" i="46"/>
  <c r="K30" i="44"/>
  <c r="U33" i="46"/>
  <c r="U33" i="44"/>
  <c r="AY35" i="46"/>
  <c r="AY35" i="44"/>
  <c r="N38" i="46"/>
  <c r="N38" i="44"/>
  <c r="BB38" i="46"/>
  <c r="BB38" i="44"/>
  <c r="AG39" i="46"/>
  <c r="AG39" i="44"/>
  <c r="U40" i="46"/>
  <c r="U40" i="44"/>
  <c r="AY42" i="46"/>
  <c r="AY42" i="44"/>
  <c r="AE43" i="46"/>
  <c r="AE43" i="44"/>
  <c r="K44" i="46"/>
  <c r="K44" i="44"/>
  <c r="AI44" i="46"/>
  <c r="AI44" i="44"/>
  <c r="AY44" i="46"/>
  <c r="AY44" i="44"/>
  <c r="BF51" i="46"/>
  <c r="BF51" i="44"/>
  <c r="C24" i="46"/>
  <c r="C24" i="44" s="1"/>
  <c r="A12" i="44"/>
  <c r="A24" i="44"/>
  <c r="C39" i="46"/>
  <c r="C39" i="44" s="1"/>
  <c r="C53" i="46"/>
  <c r="C53" i="44" s="1"/>
  <c r="L7" i="44"/>
  <c r="BM8" i="44"/>
  <c r="AG10" i="44"/>
  <c r="V11" i="44"/>
  <c r="BF12" i="44"/>
  <c r="BD15" i="44"/>
  <c r="X21" i="44"/>
  <c r="F52" i="44"/>
  <c r="N52" i="44"/>
  <c r="V52" i="44"/>
  <c r="AD52" i="44"/>
  <c r="AL52" i="44"/>
  <c r="AT52" i="44"/>
  <c r="BB52" i="44"/>
  <c r="BJ52" i="44"/>
  <c r="AY14" i="46"/>
  <c r="AY14" i="44"/>
  <c r="BG14" i="46"/>
  <c r="BG14" i="44"/>
  <c r="AF15" i="46"/>
  <c r="AF15" i="44"/>
  <c r="I17" i="46"/>
  <c r="I17" i="44"/>
  <c r="AO17" i="46"/>
  <c r="AO17" i="44"/>
  <c r="E18" i="46"/>
  <c r="E18" i="44"/>
  <c r="AK18" i="46"/>
  <c r="AK18" i="44"/>
  <c r="BI18" i="46"/>
  <c r="BI18" i="44"/>
  <c r="AV21" i="46"/>
  <c r="AV21" i="44"/>
  <c r="V23" i="46"/>
  <c r="V23" i="44"/>
  <c r="BB23" i="46"/>
  <c r="BB23" i="44"/>
  <c r="AF24" i="46"/>
  <c r="AF24" i="44"/>
  <c r="BL24" i="46"/>
  <c r="BL24" i="44"/>
  <c r="AB25" i="46"/>
  <c r="AB25" i="44"/>
  <c r="BH25" i="46"/>
  <c r="BH25" i="44"/>
  <c r="H29" i="46"/>
  <c r="H29" i="44"/>
  <c r="AV29" i="46"/>
  <c r="AV29" i="44"/>
  <c r="S30" i="46"/>
  <c r="S30" i="44"/>
  <c r="AC33" i="46"/>
  <c r="AC33" i="44"/>
  <c r="BA33" i="46"/>
  <c r="BA33" i="44"/>
  <c r="AE36" i="46"/>
  <c r="AE36" i="44"/>
  <c r="BK36" i="46"/>
  <c r="BK36" i="44"/>
  <c r="AH37" i="46"/>
  <c r="AH37" i="44"/>
  <c r="BN37" i="46"/>
  <c r="BN37" i="44"/>
  <c r="AL38" i="46"/>
  <c r="AL38" i="44"/>
  <c r="Y39" i="46"/>
  <c r="Y39" i="44"/>
  <c r="E40" i="46"/>
  <c r="E40" i="44"/>
  <c r="BA40" i="46"/>
  <c r="BA40" i="44"/>
  <c r="X41" i="46"/>
  <c r="X41" i="44"/>
  <c r="BL41" i="46"/>
  <c r="BL41" i="44"/>
  <c r="AI42" i="46"/>
  <c r="AI42" i="44"/>
  <c r="O43" i="46"/>
  <c r="O43" i="44"/>
  <c r="A53" i="44"/>
  <c r="D7" i="44"/>
  <c r="BP7" i="44"/>
  <c r="BE8" i="44"/>
  <c r="Y10" i="44"/>
  <c r="N11" i="44"/>
  <c r="P15" i="44"/>
  <c r="BF37" i="44"/>
  <c r="S14" i="46"/>
  <c r="S14" i="44"/>
  <c r="R22" i="46"/>
  <c r="R22" i="44"/>
  <c r="BF22" i="46"/>
  <c r="BF22" i="44"/>
  <c r="AT23" i="46"/>
  <c r="AT23" i="44"/>
  <c r="X24" i="46"/>
  <c r="X24" i="44"/>
  <c r="AV24" i="46"/>
  <c r="AV24" i="44"/>
  <c r="T25" i="46"/>
  <c r="T25" i="44"/>
  <c r="AR25" i="46"/>
  <c r="AR25" i="44"/>
  <c r="X29" i="46"/>
  <c r="X29" i="44"/>
  <c r="BL29" i="46"/>
  <c r="BL29" i="44"/>
  <c r="AQ30" i="46"/>
  <c r="AQ30" i="44"/>
  <c r="M33" i="46"/>
  <c r="M33" i="44"/>
  <c r="AS33" i="46"/>
  <c r="AS33" i="44"/>
  <c r="BQ33" i="46"/>
  <c r="BQ33" i="44"/>
  <c r="K35" i="46"/>
  <c r="K35" i="44"/>
  <c r="BG35" i="46"/>
  <c r="BG35" i="44"/>
  <c r="W36" i="46"/>
  <c r="W36" i="44"/>
  <c r="BC36" i="46"/>
  <c r="BC36" i="44"/>
  <c r="R37" i="46"/>
  <c r="R37" i="44"/>
  <c r="F38" i="46"/>
  <c r="F38" i="44"/>
  <c r="AT38" i="46"/>
  <c r="AT38" i="44"/>
  <c r="Q39" i="46"/>
  <c r="Q39" i="44"/>
  <c r="BE39" i="46"/>
  <c r="BE39" i="44"/>
  <c r="AS40" i="46"/>
  <c r="AS40" i="44"/>
  <c r="H41" i="46"/>
  <c r="H41" i="44"/>
  <c r="AN41" i="46"/>
  <c r="AN41" i="44"/>
  <c r="K42" i="46"/>
  <c r="K42" i="44"/>
  <c r="AQ42" i="46"/>
  <c r="AQ42" i="44"/>
  <c r="W43" i="46"/>
  <c r="W43" i="44"/>
  <c r="BK43" i="46"/>
  <c r="BK43" i="44"/>
  <c r="AA44" i="46"/>
  <c r="AA44" i="44"/>
  <c r="BN51" i="46"/>
  <c r="BN51" i="44"/>
  <c r="A39" i="44"/>
  <c r="BH7" i="44"/>
  <c r="AW8" i="44"/>
  <c r="Q10" i="44"/>
  <c r="F11" i="44"/>
  <c r="K14" i="44"/>
  <c r="H15" i="44"/>
  <c r="BM19" i="44"/>
  <c r="P21" i="44"/>
  <c r="AH51" i="44"/>
  <c r="Y17" i="46"/>
  <c r="Y17" i="44"/>
  <c r="BE17" i="46"/>
  <c r="BE17" i="44"/>
  <c r="M18" i="46"/>
  <c r="M18" i="44"/>
  <c r="AS18" i="46"/>
  <c r="AS18" i="44"/>
  <c r="Y19" i="46"/>
  <c r="Y19" i="44"/>
  <c r="AP22" i="46"/>
  <c r="AP22" i="44"/>
  <c r="S27" i="46"/>
  <c r="S27" i="44"/>
  <c r="AQ27" i="46"/>
  <c r="AQ27" i="44"/>
  <c r="BG27" i="46"/>
  <c r="BG27" i="44"/>
  <c r="P29" i="46"/>
  <c r="P29" i="44"/>
  <c r="BD29" i="46"/>
  <c r="BD29" i="44"/>
  <c r="AI30" i="46"/>
  <c r="AI30" i="44"/>
  <c r="BG30" i="46"/>
  <c r="BG30" i="44"/>
  <c r="S35" i="46"/>
  <c r="S35" i="44"/>
  <c r="AQ35" i="46"/>
  <c r="AQ35" i="44"/>
  <c r="O36" i="46"/>
  <c r="O36" i="44"/>
  <c r="AU36" i="46"/>
  <c r="AU36" i="44"/>
  <c r="Z37" i="46"/>
  <c r="Z37" i="44"/>
  <c r="AW39" i="46"/>
  <c r="AW39" i="44"/>
  <c r="AC40" i="46"/>
  <c r="AC40" i="44"/>
  <c r="AF41" i="46"/>
  <c r="AF41" i="44"/>
  <c r="BC43" i="46"/>
  <c r="BC43" i="44"/>
  <c r="AX51" i="46"/>
  <c r="AX51" i="44"/>
  <c r="C10" i="46"/>
  <c r="C10" i="44" s="1"/>
  <c r="AZ7" i="44"/>
  <c r="AO8" i="44"/>
  <c r="I10" i="44"/>
  <c r="BJ11" i="44"/>
  <c r="AP12" i="44"/>
  <c r="AQ14" i="44"/>
  <c r="BE19" i="44"/>
  <c r="BO88" i="44"/>
  <c r="E91" i="44"/>
  <c r="M91" i="44"/>
  <c r="U91" i="44"/>
  <c r="AC91" i="44"/>
  <c r="AK91" i="44"/>
  <c r="AS91" i="44"/>
  <c r="BA91" i="44"/>
  <c r="BI91" i="44"/>
  <c r="BQ91" i="44"/>
  <c r="I98" i="44"/>
  <c r="Q98" i="44"/>
  <c r="Y98" i="44"/>
  <c r="AG98" i="44"/>
  <c r="AO98" i="44"/>
  <c r="AW98" i="44"/>
  <c r="BE98" i="44"/>
  <c r="BM98" i="44"/>
  <c r="K101" i="44"/>
  <c r="S101" i="44"/>
  <c r="AA101" i="44"/>
  <c r="AI101" i="44"/>
  <c r="AQ101" i="44"/>
  <c r="AY101" i="44"/>
  <c r="BG101" i="44"/>
  <c r="J85" i="46"/>
  <c r="J85" i="44"/>
  <c r="R85" i="46"/>
  <c r="R85" i="44"/>
  <c r="Z85" i="46"/>
  <c r="Z85" i="44"/>
  <c r="AH85" i="46"/>
  <c r="AH85" i="44"/>
  <c r="AP85" i="46"/>
  <c r="AP85" i="44"/>
  <c r="AX85" i="46"/>
  <c r="AX85" i="44"/>
  <c r="BF85" i="46"/>
  <c r="BF85" i="44"/>
  <c r="BN85" i="46"/>
  <c r="BN85" i="44"/>
  <c r="E86" i="46"/>
  <c r="E86" i="44"/>
  <c r="M86" i="46"/>
  <c r="M86" i="44"/>
  <c r="U86" i="46"/>
  <c r="U86" i="44"/>
  <c r="AC86" i="46"/>
  <c r="AC86" i="44"/>
  <c r="AK86" i="46"/>
  <c r="AK86" i="44"/>
  <c r="AS86" i="46"/>
  <c r="AS86" i="44"/>
  <c r="BA86" i="46"/>
  <c r="BA86" i="44"/>
  <c r="BI86" i="46"/>
  <c r="BI86" i="44"/>
  <c r="BQ86" i="46"/>
  <c r="BQ86" i="44"/>
  <c r="K88" i="46"/>
  <c r="K88" i="44"/>
  <c r="S88" i="46"/>
  <c r="S88" i="44"/>
  <c r="AA88" i="46"/>
  <c r="AA88" i="44"/>
  <c r="AI88" i="46"/>
  <c r="AI88" i="44"/>
  <c r="BG88" i="46"/>
  <c r="BG88" i="44"/>
  <c r="G89" i="46"/>
  <c r="G89" i="44"/>
  <c r="O89" i="46"/>
  <c r="O89" i="44"/>
  <c r="W89" i="46"/>
  <c r="W89" i="44"/>
  <c r="AE89" i="46"/>
  <c r="AE89" i="44"/>
  <c r="AM89" i="46"/>
  <c r="AM89" i="44"/>
  <c r="AU89" i="46"/>
  <c r="AU89" i="44"/>
  <c r="BC89" i="46"/>
  <c r="BC89" i="44"/>
  <c r="BK89" i="46"/>
  <c r="BK89" i="44"/>
  <c r="G92" i="46"/>
  <c r="G92" i="44"/>
  <c r="O92" i="46"/>
  <c r="O92" i="44"/>
  <c r="W92" i="46"/>
  <c r="W92" i="44"/>
  <c r="AE92" i="46"/>
  <c r="AE92" i="44"/>
  <c r="AM92" i="46"/>
  <c r="AM92" i="44"/>
  <c r="AU92" i="46"/>
  <c r="AU92" i="44"/>
  <c r="BC92" i="46"/>
  <c r="BC92" i="44"/>
  <c r="BK92" i="46"/>
  <c r="BK92" i="44"/>
  <c r="H93" i="46"/>
  <c r="H93" i="44"/>
  <c r="P93" i="46"/>
  <c r="P93" i="44"/>
  <c r="X93" i="46"/>
  <c r="X93" i="44"/>
  <c r="AF93" i="46"/>
  <c r="AF93" i="44"/>
  <c r="AN93" i="46"/>
  <c r="AN93" i="44"/>
  <c r="AV93" i="46"/>
  <c r="AV93" i="44"/>
  <c r="BD93" i="46"/>
  <c r="BD93" i="44"/>
  <c r="BL93" i="46"/>
  <c r="BL93" i="44"/>
  <c r="D94" i="46"/>
  <c r="D94" i="44"/>
  <c r="L94" i="46"/>
  <c r="L94" i="44"/>
  <c r="T94" i="46"/>
  <c r="T94" i="44"/>
  <c r="AB94" i="46"/>
  <c r="AB94" i="44"/>
  <c r="AJ94" i="46"/>
  <c r="AJ94" i="44"/>
  <c r="AR94" i="46"/>
  <c r="AR94" i="44"/>
  <c r="AZ94" i="46"/>
  <c r="AZ94" i="44"/>
  <c r="BH94" i="46"/>
  <c r="BH94" i="44"/>
  <c r="BP94" i="46"/>
  <c r="BP94" i="44"/>
  <c r="F95" i="46"/>
  <c r="F95" i="44"/>
  <c r="N95" i="46"/>
  <c r="N95" i="44"/>
  <c r="V95" i="46"/>
  <c r="V95" i="44"/>
  <c r="AD95" i="46"/>
  <c r="AD95" i="44"/>
  <c r="AL95" i="46"/>
  <c r="AL95" i="44"/>
  <c r="AT95" i="46"/>
  <c r="AT95" i="44"/>
  <c r="BB95" i="46"/>
  <c r="BB95" i="44"/>
  <c r="BJ95" i="46"/>
  <c r="BJ95" i="44"/>
  <c r="J96" i="46"/>
  <c r="J96" i="44"/>
  <c r="R96" i="46"/>
  <c r="R96" i="44"/>
  <c r="Z96" i="46"/>
  <c r="Z96" i="44"/>
  <c r="AH96" i="46"/>
  <c r="AH96" i="44"/>
  <c r="AP96" i="46"/>
  <c r="AP96" i="44"/>
  <c r="AX96" i="46"/>
  <c r="AX96" i="44"/>
  <c r="BF96" i="46"/>
  <c r="BF96" i="44"/>
  <c r="BN96" i="46"/>
  <c r="BN96" i="44"/>
  <c r="E97" i="46"/>
  <c r="E97" i="44"/>
  <c r="M97" i="46"/>
  <c r="M97" i="44"/>
  <c r="U97" i="46"/>
  <c r="U97" i="44"/>
  <c r="AC97" i="46"/>
  <c r="AC97" i="44"/>
  <c r="AK97" i="46"/>
  <c r="AK97" i="44"/>
  <c r="AS97" i="46"/>
  <c r="AS97" i="44"/>
  <c r="BA97" i="46"/>
  <c r="BA97" i="44"/>
  <c r="BI97" i="46"/>
  <c r="BI97" i="44"/>
  <c r="BQ97" i="46"/>
  <c r="BQ97" i="44"/>
  <c r="I100" i="46"/>
  <c r="I100" i="44"/>
  <c r="Q100" i="46"/>
  <c r="Q100" i="44"/>
  <c r="Y100" i="46"/>
  <c r="Y100" i="44"/>
  <c r="AG100" i="46"/>
  <c r="AG100" i="44"/>
  <c r="AO100" i="46"/>
  <c r="AO100" i="44"/>
  <c r="AW100" i="46"/>
  <c r="AW100" i="44"/>
  <c r="BE100" i="46"/>
  <c r="BE100" i="44"/>
  <c r="BM100" i="46"/>
  <c r="BM100" i="44"/>
  <c r="K103" i="46"/>
  <c r="K103" i="44"/>
  <c r="S103" i="46"/>
  <c r="S103" i="44"/>
  <c r="AA103" i="46"/>
  <c r="AA103" i="44"/>
  <c r="AI103" i="46"/>
  <c r="AI103" i="44"/>
  <c r="AQ103" i="46"/>
  <c r="AQ103" i="44"/>
  <c r="AY103" i="46"/>
  <c r="AY103" i="44"/>
  <c r="BG103" i="46"/>
  <c r="BG103" i="44"/>
  <c r="BO103" i="46"/>
  <c r="BO103" i="44"/>
  <c r="G104" i="46"/>
  <c r="G104" i="44"/>
  <c r="O104" i="46"/>
  <c r="O104" i="44"/>
  <c r="W104" i="46"/>
  <c r="W104" i="44"/>
  <c r="AE104" i="46"/>
  <c r="AE104" i="44"/>
  <c r="AM104" i="46"/>
  <c r="AM104" i="44"/>
  <c r="AU104" i="46"/>
  <c r="AU104" i="44"/>
  <c r="BC104" i="46"/>
  <c r="BC104" i="44"/>
  <c r="BK104" i="46"/>
  <c r="BK104" i="44"/>
  <c r="E106" i="46"/>
  <c r="E106" i="44"/>
  <c r="M106" i="46"/>
  <c r="M106" i="44"/>
  <c r="U106" i="46"/>
  <c r="U106" i="44"/>
  <c r="AC106" i="46"/>
  <c r="AC106" i="44"/>
  <c r="AK106" i="46"/>
  <c r="AK106" i="44"/>
  <c r="AS106" i="46"/>
  <c r="AS106" i="44"/>
  <c r="BA106" i="46"/>
  <c r="BA106" i="44"/>
  <c r="BI106" i="46"/>
  <c r="BI106" i="44"/>
  <c r="BQ106" i="46"/>
  <c r="BQ106" i="44"/>
  <c r="I107" i="46"/>
  <c r="I107" i="44"/>
  <c r="Q107" i="46"/>
  <c r="Q107" i="44"/>
  <c r="Y107" i="46"/>
  <c r="Y107" i="44"/>
  <c r="AG107" i="46"/>
  <c r="AG107" i="44"/>
  <c r="AO107" i="46"/>
  <c r="AO107" i="44"/>
  <c r="BE107" i="46"/>
  <c r="BE107" i="44"/>
  <c r="E108" i="46"/>
  <c r="E108" i="44"/>
  <c r="M108" i="46"/>
  <c r="M108" i="44"/>
  <c r="U108" i="46"/>
  <c r="U108" i="44"/>
  <c r="AC108" i="46"/>
  <c r="AC108" i="44"/>
  <c r="AK108" i="46"/>
  <c r="AK108" i="44"/>
  <c r="AS108" i="46"/>
  <c r="AS108" i="44"/>
  <c r="BA108" i="46"/>
  <c r="BA108" i="44"/>
  <c r="BI108" i="46"/>
  <c r="BI108" i="44"/>
  <c r="BQ108" i="46"/>
  <c r="BQ108" i="44"/>
  <c r="G109" i="46"/>
  <c r="G109" i="44"/>
  <c r="O109" i="46"/>
  <c r="O109" i="44"/>
  <c r="W109" i="46"/>
  <c r="W109" i="44"/>
  <c r="AE109" i="46"/>
  <c r="AE109" i="44"/>
  <c r="AM109" i="46"/>
  <c r="AM109" i="44"/>
  <c r="AU109" i="46"/>
  <c r="AU109" i="44"/>
  <c r="BC109" i="46"/>
  <c r="BC109" i="44"/>
  <c r="BK109" i="46"/>
  <c r="BK109" i="44"/>
  <c r="K110" i="46"/>
  <c r="K110" i="44"/>
  <c r="S110" i="46"/>
  <c r="S110" i="44"/>
  <c r="AA110" i="46"/>
  <c r="AA110" i="44"/>
  <c r="AI110" i="46"/>
  <c r="AI110" i="44"/>
  <c r="AQ110" i="46"/>
  <c r="AQ110" i="44"/>
  <c r="AY110" i="46"/>
  <c r="AY110" i="44"/>
  <c r="BG110" i="46"/>
  <c r="BG110" i="44"/>
  <c r="BO110" i="46"/>
  <c r="BO110" i="44"/>
  <c r="G111" i="46"/>
  <c r="G111" i="44"/>
  <c r="O111" i="46"/>
  <c r="O111" i="44"/>
  <c r="W111" i="46"/>
  <c r="W111" i="44"/>
  <c r="AE111" i="46"/>
  <c r="AE111" i="44"/>
  <c r="AM111" i="46"/>
  <c r="AM111" i="44"/>
  <c r="AU111" i="46"/>
  <c r="AU111" i="44"/>
  <c r="BC111" i="46"/>
  <c r="BC111" i="44"/>
  <c r="BK111" i="46"/>
  <c r="BK111" i="44"/>
  <c r="K112" i="46"/>
  <c r="K112" i="44"/>
  <c r="S112" i="46"/>
  <c r="S112" i="44"/>
  <c r="AA112" i="46"/>
  <c r="AA112" i="44"/>
  <c r="AI112" i="46"/>
  <c r="AI112" i="44"/>
  <c r="AQ112" i="46"/>
  <c r="AQ112" i="44"/>
  <c r="AY112" i="46"/>
  <c r="AY112" i="44"/>
  <c r="BG112" i="46"/>
  <c r="BG112" i="44"/>
  <c r="BO112" i="46"/>
  <c r="BO112" i="44"/>
  <c r="G113" i="46"/>
  <c r="G113" i="44"/>
  <c r="O113" i="46"/>
  <c r="O113" i="44"/>
  <c r="W113" i="46"/>
  <c r="W113" i="44"/>
  <c r="AE113" i="46"/>
  <c r="AE113" i="44"/>
  <c r="AM113" i="46"/>
  <c r="AM113" i="44"/>
  <c r="AU113" i="46"/>
  <c r="AU113" i="44"/>
  <c r="BC113" i="46"/>
  <c r="BC113" i="44"/>
  <c r="BK113" i="46"/>
  <c r="BK113" i="44"/>
  <c r="I114" i="46"/>
  <c r="I114" i="44"/>
  <c r="Q114" i="46"/>
  <c r="Q114" i="44"/>
  <c r="Y114" i="46"/>
  <c r="Y114" i="44"/>
  <c r="AG114" i="46"/>
  <c r="AG114" i="44"/>
  <c r="AO114" i="46"/>
  <c r="AO114" i="44"/>
  <c r="AW114" i="46"/>
  <c r="AW114" i="44"/>
  <c r="BE114" i="46"/>
  <c r="BE114" i="44"/>
  <c r="BM114" i="46"/>
  <c r="BM114" i="44"/>
  <c r="D115" i="46"/>
  <c r="D115" i="44"/>
  <c r="L115" i="46"/>
  <c r="L115" i="44"/>
  <c r="T115" i="46"/>
  <c r="T115" i="44"/>
  <c r="AB115" i="46"/>
  <c r="AB115" i="44"/>
  <c r="AJ115" i="46"/>
  <c r="AJ115" i="44"/>
  <c r="AR115" i="46"/>
  <c r="AR115" i="44"/>
  <c r="AZ115" i="46"/>
  <c r="AZ115" i="44"/>
  <c r="BH115" i="46"/>
  <c r="BH115" i="44"/>
  <c r="BP115" i="46"/>
  <c r="BP115" i="44"/>
  <c r="K117" i="46"/>
  <c r="K117" i="44"/>
  <c r="S117" i="46"/>
  <c r="S117" i="44"/>
  <c r="AA117" i="46"/>
  <c r="AA117" i="44"/>
  <c r="AI117" i="46"/>
  <c r="AI117" i="44"/>
  <c r="AQ117" i="46"/>
  <c r="AQ117" i="44"/>
  <c r="AY117" i="46"/>
  <c r="AY117" i="44"/>
  <c r="BG117" i="46"/>
  <c r="BG117" i="44"/>
  <c r="BO117" i="46"/>
  <c r="BO117" i="44"/>
  <c r="F118" i="46"/>
  <c r="F118" i="44"/>
  <c r="N118" i="46"/>
  <c r="N118" i="44"/>
  <c r="V118" i="46"/>
  <c r="V118" i="44"/>
  <c r="AD118" i="46"/>
  <c r="AD118" i="44"/>
  <c r="AL118" i="46"/>
  <c r="AL118" i="44"/>
  <c r="AT118" i="46"/>
  <c r="AT118" i="44"/>
  <c r="BB118" i="46"/>
  <c r="BB118" i="44"/>
  <c r="BJ118" i="46"/>
  <c r="BJ118" i="44"/>
  <c r="J119" i="46"/>
  <c r="J119" i="44"/>
  <c r="R119" i="46"/>
  <c r="R119" i="44"/>
  <c r="Z119" i="46"/>
  <c r="Z119" i="44"/>
  <c r="AH119" i="46"/>
  <c r="AH119" i="44"/>
  <c r="AP119" i="46"/>
  <c r="AP119" i="44"/>
  <c r="AX119" i="46"/>
  <c r="AX119" i="44"/>
  <c r="BF119" i="46"/>
  <c r="BF119" i="44"/>
  <c r="BN119" i="46"/>
  <c r="BN119" i="44"/>
  <c r="F120" i="46"/>
  <c r="F120" i="44"/>
  <c r="N120" i="46"/>
  <c r="N120" i="44"/>
  <c r="V120" i="46"/>
  <c r="V120" i="44"/>
  <c r="AD120" i="46"/>
  <c r="AD120" i="44"/>
  <c r="AL120" i="46"/>
  <c r="AL120" i="44"/>
  <c r="AT120" i="46"/>
  <c r="AT120" i="44"/>
  <c r="BB120" i="46"/>
  <c r="BB120" i="44"/>
  <c r="BJ120" i="46"/>
  <c r="BJ120" i="44"/>
  <c r="J121" i="46"/>
  <c r="J121" i="44"/>
  <c r="R121" i="46"/>
  <c r="R121" i="44"/>
  <c r="Z121" i="46"/>
  <c r="Z121" i="44"/>
  <c r="AH121" i="46"/>
  <c r="AH121" i="44"/>
  <c r="AP121" i="46"/>
  <c r="AP121" i="44"/>
  <c r="AX121" i="46"/>
  <c r="AX121" i="44"/>
  <c r="BF121" i="46"/>
  <c r="BF121" i="44"/>
  <c r="BN121" i="46"/>
  <c r="BN121" i="44"/>
  <c r="K122" i="46"/>
  <c r="K122" i="44"/>
  <c r="S122" i="46"/>
  <c r="S122" i="44"/>
  <c r="AA122" i="46"/>
  <c r="AA122" i="44"/>
  <c r="AI122" i="46"/>
  <c r="AI122" i="44"/>
  <c r="AQ122" i="46"/>
  <c r="AQ122" i="44"/>
  <c r="AY122" i="46"/>
  <c r="AY122" i="44"/>
  <c r="BG122" i="46"/>
  <c r="BG122" i="44"/>
  <c r="G123" i="46"/>
  <c r="G123" i="44"/>
  <c r="O123" i="46"/>
  <c r="O123" i="44"/>
  <c r="W123" i="46"/>
  <c r="W123" i="44"/>
  <c r="AE123" i="46"/>
  <c r="AE123" i="44"/>
  <c r="AU123" i="46"/>
  <c r="AU123" i="44"/>
  <c r="BK123" i="46"/>
  <c r="BK123" i="44"/>
  <c r="J124" i="46"/>
  <c r="J124" i="44"/>
  <c r="R124" i="46"/>
  <c r="R124" i="44"/>
  <c r="Z124" i="46"/>
  <c r="Z124" i="44"/>
  <c r="AH124" i="46"/>
  <c r="AH124" i="44"/>
  <c r="AP124" i="46"/>
  <c r="AP124" i="44"/>
  <c r="AX124" i="46"/>
  <c r="AX124" i="44"/>
  <c r="BF124" i="46"/>
  <c r="BF124" i="44"/>
  <c r="BN124" i="46"/>
  <c r="BN124" i="44"/>
  <c r="K125" i="46"/>
  <c r="K125" i="44"/>
  <c r="S125" i="46"/>
  <c r="S125" i="44"/>
  <c r="AA125" i="46"/>
  <c r="AA125" i="44"/>
  <c r="AI125" i="46"/>
  <c r="AI125" i="44"/>
  <c r="AQ125" i="46"/>
  <c r="AQ125" i="44"/>
  <c r="AY125" i="46"/>
  <c r="AY125" i="44"/>
  <c r="BO125" i="46"/>
  <c r="BO125" i="44"/>
  <c r="G126" i="46"/>
  <c r="G126" i="44"/>
  <c r="O126" i="46"/>
  <c r="O126" i="44"/>
  <c r="W126" i="46"/>
  <c r="W126" i="44"/>
  <c r="AE126" i="46"/>
  <c r="AE126" i="44"/>
  <c r="AM126" i="46"/>
  <c r="AM126" i="44"/>
  <c r="AU126" i="46"/>
  <c r="AU126" i="44"/>
  <c r="BC126" i="46"/>
  <c r="BC126" i="44"/>
  <c r="BK126" i="46"/>
  <c r="BK126" i="44"/>
  <c r="G128" i="46"/>
  <c r="G128" i="44"/>
  <c r="O128" i="46"/>
  <c r="O128" i="44"/>
  <c r="W128" i="46"/>
  <c r="W128" i="44"/>
  <c r="AE128" i="46"/>
  <c r="AE128" i="44"/>
  <c r="AY88" i="44"/>
  <c r="BM107" i="44"/>
  <c r="AQ88" i="44"/>
  <c r="E99" i="44"/>
  <c r="M99" i="44"/>
  <c r="U99" i="44"/>
  <c r="AC99" i="44"/>
  <c r="AK99" i="44"/>
  <c r="AS99" i="44"/>
  <c r="BA99" i="44"/>
  <c r="BI99" i="44"/>
  <c r="BQ99" i="44"/>
  <c r="G102" i="44"/>
  <c r="O102" i="44"/>
  <c r="W102" i="44"/>
  <c r="AE102" i="44"/>
  <c r="AM102" i="44"/>
  <c r="AU102" i="44"/>
  <c r="BC102" i="44"/>
  <c r="BK102" i="44"/>
  <c r="I105" i="44"/>
  <c r="Q105" i="44"/>
  <c r="Y105" i="44"/>
  <c r="AG105" i="44"/>
  <c r="AO105" i="44"/>
  <c r="AW105" i="44"/>
  <c r="BE105" i="44"/>
  <c r="BM105" i="44"/>
  <c r="AW107" i="44"/>
  <c r="K129" i="46"/>
  <c r="K129" i="44"/>
  <c r="S129" i="46"/>
  <c r="S129" i="44"/>
  <c r="AA129" i="46"/>
  <c r="AA129" i="44"/>
  <c r="AI129" i="46"/>
  <c r="AI129" i="44"/>
  <c r="AQ129" i="46"/>
  <c r="AQ129" i="44"/>
  <c r="AY129" i="46"/>
  <c r="AY129" i="44"/>
  <c r="BG129" i="46"/>
  <c r="BG129" i="44"/>
  <c r="BO129" i="46"/>
  <c r="BO129" i="44"/>
  <c r="H131" i="46"/>
  <c r="H131" i="44"/>
  <c r="P131" i="46"/>
  <c r="P131" i="44"/>
  <c r="X131" i="46"/>
  <c r="X131" i="44"/>
  <c r="AF131" i="46"/>
  <c r="AF131" i="44"/>
  <c r="AN131" i="46"/>
  <c r="AN131" i="44"/>
  <c r="AV131" i="46"/>
  <c r="AV131" i="44"/>
  <c r="BD131" i="46"/>
  <c r="BD131" i="44"/>
  <c r="BL131" i="46"/>
  <c r="BL131" i="44"/>
  <c r="D132" i="46"/>
  <c r="D132" i="44"/>
  <c r="L132" i="46"/>
  <c r="L132" i="44"/>
  <c r="T132" i="46"/>
  <c r="T132" i="44"/>
  <c r="AB132" i="46"/>
  <c r="AB132" i="44"/>
  <c r="AJ132" i="46"/>
  <c r="AJ132" i="44"/>
  <c r="AR132" i="46"/>
  <c r="AR132" i="44"/>
  <c r="AZ132" i="46"/>
  <c r="AZ132" i="44"/>
  <c r="BH132" i="46"/>
  <c r="BH132" i="44"/>
  <c r="BP132" i="46"/>
  <c r="BP132" i="44"/>
  <c r="K134" i="46"/>
  <c r="K134" i="44"/>
  <c r="S134" i="46"/>
  <c r="S134" i="44"/>
  <c r="AA134" i="46"/>
  <c r="AA134" i="44"/>
  <c r="AI134" i="46"/>
  <c r="AI134" i="44"/>
  <c r="AQ134" i="46"/>
  <c r="AQ134" i="44"/>
  <c r="AY134" i="46"/>
  <c r="AY134" i="44"/>
  <c r="BG134" i="46"/>
  <c r="BG134" i="44"/>
  <c r="BO134" i="46"/>
  <c r="BO134" i="44"/>
  <c r="F135" i="46"/>
  <c r="F135" i="44"/>
  <c r="N135" i="46"/>
  <c r="N135" i="44"/>
  <c r="V135" i="46"/>
  <c r="V135" i="44"/>
  <c r="AD135" i="46"/>
  <c r="AD135" i="44"/>
  <c r="AL135" i="46"/>
  <c r="AL135" i="44"/>
  <c r="AT135" i="46"/>
  <c r="AT135" i="44"/>
  <c r="BB135" i="46"/>
  <c r="BB135" i="44"/>
  <c r="BJ135" i="46"/>
  <c r="BJ135" i="44"/>
  <c r="K137" i="46"/>
  <c r="K137" i="44"/>
  <c r="S137" i="46"/>
  <c r="S137" i="44"/>
  <c r="AA137" i="46"/>
  <c r="AA137" i="44"/>
  <c r="AI137" i="46"/>
  <c r="AI137" i="44"/>
  <c r="AQ137" i="46"/>
  <c r="AQ137" i="44"/>
  <c r="AY137" i="46"/>
  <c r="AY137" i="44"/>
  <c r="BG137" i="46"/>
  <c r="BG137" i="44"/>
  <c r="E140" i="46"/>
  <c r="E140" i="44"/>
  <c r="M140" i="46"/>
  <c r="M140" i="44"/>
  <c r="U140" i="46"/>
  <c r="U140" i="44"/>
  <c r="AC140" i="46"/>
  <c r="AC140" i="44"/>
  <c r="AK140" i="46"/>
  <c r="AK140" i="44"/>
  <c r="AS140" i="46"/>
  <c r="AS140" i="44"/>
  <c r="BA140" i="46"/>
  <c r="BA140" i="44"/>
  <c r="BI140" i="46"/>
  <c r="BI140" i="44"/>
  <c r="BQ140" i="46"/>
  <c r="BQ140" i="44"/>
  <c r="K142" i="46"/>
  <c r="K142" i="44"/>
  <c r="S142" i="46"/>
  <c r="S142" i="44"/>
  <c r="AA142" i="46"/>
  <c r="AA142" i="44"/>
  <c r="AI142" i="46"/>
  <c r="AI142" i="44"/>
  <c r="AQ142" i="46"/>
  <c r="AQ142" i="44"/>
  <c r="AY142" i="46"/>
  <c r="AY142" i="44"/>
  <c r="BG142" i="46"/>
  <c r="BG142" i="44"/>
  <c r="BO142" i="46"/>
  <c r="BO142" i="44"/>
  <c r="G143" i="46"/>
  <c r="G143" i="44"/>
  <c r="O143" i="46"/>
  <c r="O143" i="44"/>
  <c r="W143" i="46"/>
  <c r="W143" i="44"/>
  <c r="AE143" i="46"/>
  <c r="AE143" i="44"/>
  <c r="AM143" i="46"/>
  <c r="AM143" i="44"/>
  <c r="AU143" i="46"/>
  <c r="AU143" i="44"/>
  <c r="BC143" i="46"/>
  <c r="BC143" i="44"/>
  <c r="BK143" i="46"/>
  <c r="BK143" i="44"/>
  <c r="J146" i="46"/>
  <c r="J146" i="44"/>
  <c r="R146" i="46"/>
  <c r="R146" i="44"/>
  <c r="Z146" i="46"/>
  <c r="Z146" i="44"/>
  <c r="AH146" i="46"/>
  <c r="AH146" i="44"/>
  <c r="AP146" i="46"/>
  <c r="AP146" i="44"/>
  <c r="AX146" i="46"/>
  <c r="AX146" i="44"/>
  <c r="BF146" i="46"/>
  <c r="BF146" i="44"/>
  <c r="BN146" i="46"/>
  <c r="BN146" i="44"/>
  <c r="F147" i="46"/>
  <c r="F147" i="44"/>
  <c r="N147" i="46"/>
  <c r="N147" i="44"/>
  <c r="V147" i="46"/>
  <c r="V147" i="44"/>
  <c r="AD147" i="46"/>
  <c r="AD147" i="44"/>
  <c r="AL147" i="46"/>
  <c r="AL147" i="44"/>
  <c r="AT147" i="46"/>
  <c r="AT147" i="44"/>
  <c r="BB147" i="46"/>
  <c r="BB147" i="44"/>
  <c r="BJ147" i="46"/>
  <c r="BJ147" i="44"/>
  <c r="D148" i="46"/>
  <c r="D148" i="44"/>
  <c r="L148" i="46"/>
  <c r="L148" i="44"/>
  <c r="T148" i="46"/>
  <c r="T148" i="44"/>
  <c r="AB148" i="46"/>
  <c r="AB148" i="44"/>
  <c r="AJ148" i="46"/>
  <c r="AJ148" i="44"/>
  <c r="AR148" i="46"/>
  <c r="AR148" i="44"/>
  <c r="AZ148" i="46"/>
  <c r="AZ148" i="44"/>
  <c r="BH148" i="46"/>
  <c r="BH148" i="44"/>
  <c r="BP148" i="46"/>
  <c r="BP148" i="44"/>
  <c r="K150" i="46"/>
  <c r="K150" i="44"/>
  <c r="S150" i="46"/>
  <c r="S150" i="44"/>
  <c r="AA150" i="46"/>
  <c r="AA150" i="44"/>
  <c r="AI150" i="46"/>
  <c r="AI150" i="44"/>
  <c r="AQ150" i="46"/>
  <c r="AQ150" i="44"/>
  <c r="AY150" i="46"/>
  <c r="AY150" i="44"/>
  <c r="BG150" i="46"/>
  <c r="BG150" i="44"/>
  <c r="G151" i="46"/>
  <c r="G151" i="44"/>
  <c r="O151" i="46"/>
  <c r="O151" i="44"/>
  <c r="W151" i="46"/>
  <c r="W151" i="44"/>
  <c r="AE151" i="46"/>
  <c r="AE151" i="44"/>
  <c r="AM151" i="46"/>
  <c r="AM151" i="44"/>
  <c r="AU151" i="46"/>
  <c r="AU151" i="44"/>
  <c r="BC151" i="46"/>
  <c r="BC151" i="44"/>
  <c r="BK151" i="46"/>
  <c r="BK151" i="44"/>
  <c r="D153" i="46"/>
  <c r="D153" i="44"/>
  <c r="L153" i="46"/>
  <c r="L153" i="44"/>
  <c r="T153" i="46"/>
  <c r="T153" i="44"/>
  <c r="AB153" i="46"/>
  <c r="AB153" i="44"/>
  <c r="AJ153" i="46"/>
  <c r="AJ153" i="44"/>
  <c r="AR153" i="46"/>
  <c r="AR153" i="44"/>
  <c r="AZ153" i="46"/>
  <c r="AZ153" i="44"/>
  <c r="BH153" i="46"/>
  <c r="BH153" i="44"/>
  <c r="BP153" i="46"/>
  <c r="BP153" i="44"/>
  <c r="F156" i="46"/>
  <c r="F156" i="44"/>
  <c r="N156" i="46"/>
  <c r="N156" i="44"/>
  <c r="V156" i="46"/>
  <c r="V156" i="44"/>
  <c r="AD156" i="46"/>
  <c r="AD156" i="44"/>
  <c r="AL156" i="46"/>
  <c r="AL156" i="44"/>
  <c r="AT156" i="46"/>
  <c r="AT156" i="44"/>
  <c r="BB156" i="46"/>
  <c r="BB156" i="44"/>
  <c r="BJ156" i="46"/>
  <c r="BJ156" i="44"/>
  <c r="K158" i="46"/>
  <c r="K158" i="44"/>
  <c r="S158" i="46"/>
  <c r="S158" i="44"/>
  <c r="AA158" i="46"/>
  <c r="AA158" i="44"/>
  <c r="AI158" i="46"/>
  <c r="AI158" i="44"/>
  <c r="AQ158" i="46"/>
  <c r="AQ158" i="44"/>
  <c r="AY158" i="46"/>
  <c r="AY158" i="44"/>
  <c r="BG158" i="46"/>
  <c r="BG158" i="44"/>
  <c r="G159" i="46"/>
  <c r="G159" i="44"/>
  <c r="O159" i="46"/>
  <c r="O159" i="44"/>
  <c r="W159" i="46"/>
  <c r="W159" i="44"/>
  <c r="AE159" i="46"/>
  <c r="AE159" i="44"/>
  <c r="AM159" i="46"/>
  <c r="AM159" i="44"/>
  <c r="AU159" i="46"/>
  <c r="AU159" i="44"/>
  <c r="BC159" i="46"/>
  <c r="BC159" i="44"/>
  <c r="BK159" i="46"/>
  <c r="BK159" i="44"/>
  <c r="E161" i="46"/>
  <c r="E161" i="44"/>
  <c r="M161" i="46"/>
  <c r="M161" i="44"/>
  <c r="J139" i="44"/>
  <c r="R139" i="44"/>
  <c r="Z139" i="44"/>
  <c r="AH139" i="44"/>
  <c r="AP139" i="44"/>
  <c r="AX139" i="44"/>
  <c r="BF139" i="44"/>
  <c r="BN139" i="44"/>
  <c r="G141" i="44"/>
  <c r="O141" i="44"/>
  <c r="W141" i="44"/>
  <c r="AE141" i="44"/>
  <c r="AM141" i="44"/>
  <c r="AU141" i="44"/>
  <c r="BC141" i="44"/>
  <c r="BK141" i="44"/>
  <c r="G145" i="44"/>
  <c r="O145" i="44"/>
  <c r="W145" i="44"/>
  <c r="AE145" i="44"/>
  <c r="AM145" i="44"/>
  <c r="AU145" i="44"/>
  <c r="BC145" i="44"/>
  <c r="BK145" i="44"/>
  <c r="H149" i="44"/>
  <c r="P149" i="44"/>
  <c r="X149" i="44"/>
  <c r="AF149" i="44"/>
  <c r="AN149" i="44"/>
  <c r="AV149" i="44"/>
  <c r="BD149" i="44"/>
  <c r="BL149" i="44"/>
  <c r="BK128" i="44"/>
  <c r="G133" i="44"/>
  <c r="O133" i="44"/>
  <c r="W133" i="44"/>
  <c r="AE133" i="44"/>
  <c r="AM133" i="44"/>
  <c r="AU133" i="44"/>
  <c r="BC133" i="44"/>
  <c r="BK133" i="44"/>
  <c r="I136" i="44"/>
  <c r="Q136" i="44"/>
  <c r="Y136" i="44"/>
  <c r="AG136" i="44"/>
  <c r="AO136" i="44"/>
  <c r="AW136" i="44"/>
  <c r="BE136" i="44"/>
  <c r="BM136" i="44"/>
  <c r="BC128" i="44"/>
  <c r="K144" i="44"/>
  <c r="S144" i="44"/>
  <c r="AA144" i="44"/>
  <c r="AI144" i="44"/>
  <c r="AQ144" i="44"/>
  <c r="AY144" i="44"/>
  <c r="BG144" i="44"/>
  <c r="BO144" i="44"/>
  <c r="AU128" i="44"/>
  <c r="G138" i="44"/>
  <c r="O138" i="44"/>
  <c r="W138" i="44"/>
  <c r="AE138" i="44"/>
  <c r="AM138" i="44"/>
  <c r="AU138" i="44"/>
  <c r="BC138" i="44"/>
  <c r="BK138" i="44"/>
  <c r="D182" i="46"/>
  <c r="D182" i="44"/>
  <c r="L182" i="46"/>
  <c r="L182" i="44"/>
  <c r="T182" i="46"/>
  <c r="T182" i="44"/>
  <c r="AJ182" i="46"/>
  <c r="AJ182" i="44"/>
  <c r="BP182" i="46"/>
  <c r="BP182" i="44"/>
  <c r="P183" i="46"/>
  <c r="P183" i="44"/>
  <c r="AV183" i="46"/>
  <c r="AV183" i="44"/>
  <c r="BD183" i="46"/>
  <c r="BD183" i="44"/>
  <c r="BL183" i="46"/>
  <c r="BL183" i="44"/>
  <c r="T184" i="46"/>
  <c r="T184" i="44"/>
  <c r="AB184" i="46"/>
  <c r="AB184" i="44"/>
  <c r="BP184" i="46"/>
  <c r="BP184" i="44"/>
  <c r="H185" i="46"/>
  <c r="H185" i="44"/>
  <c r="X185" i="46"/>
  <c r="X185" i="44"/>
  <c r="BD185" i="46"/>
  <c r="BD185" i="44"/>
  <c r="BL185" i="46"/>
  <c r="BL185" i="44"/>
  <c r="D186" i="46"/>
  <c r="D186" i="44"/>
  <c r="AJ186" i="46"/>
  <c r="AJ186" i="44"/>
  <c r="AR186" i="46"/>
  <c r="AR186" i="44"/>
  <c r="AZ186" i="46"/>
  <c r="AZ186" i="44"/>
  <c r="BH186" i="46"/>
  <c r="BH186" i="44"/>
  <c r="BP186" i="46"/>
  <c r="BP186" i="44"/>
  <c r="D188" i="46"/>
  <c r="D188" i="44"/>
  <c r="L188" i="46"/>
  <c r="L188" i="44"/>
  <c r="T188" i="46"/>
  <c r="T188" i="44"/>
  <c r="AB188" i="46"/>
  <c r="AB188" i="44"/>
  <c r="AZ188" i="46"/>
  <c r="AZ188" i="44"/>
  <c r="BH188" i="46"/>
  <c r="BH188" i="44"/>
  <c r="BP188" i="46"/>
  <c r="BP188" i="44"/>
  <c r="O189" i="46"/>
  <c r="O189" i="44"/>
  <c r="W189" i="46"/>
  <c r="W189" i="44"/>
  <c r="AE189" i="46"/>
  <c r="AE189" i="44"/>
  <c r="AM189" i="46"/>
  <c r="AM189" i="44"/>
  <c r="AU189" i="46"/>
  <c r="AU189" i="44"/>
  <c r="K190" i="46"/>
  <c r="K190" i="44"/>
  <c r="S190" i="46"/>
  <c r="S190" i="44"/>
  <c r="AA190" i="46"/>
  <c r="AA190" i="44"/>
  <c r="AY190" i="46"/>
  <c r="AY190" i="44"/>
  <c r="BG190" i="46"/>
  <c r="BG190" i="44"/>
  <c r="E191" i="46"/>
  <c r="E191" i="44"/>
  <c r="M191" i="46"/>
  <c r="M191" i="44"/>
  <c r="AK191" i="46"/>
  <c r="AK191" i="44"/>
  <c r="AS191" i="46"/>
  <c r="AS191" i="44"/>
  <c r="BA191" i="46"/>
  <c r="BA191" i="44"/>
  <c r="I192" i="46"/>
  <c r="I192" i="44"/>
  <c r="Q192" i="46"/>
  <c r="Q192" i="44"/>
  <c r="Y192" i="46"/>
  <c r="Y192" i="44"/>
  <c r="AW192" i="46"/>
  <c r="AW192" i="44"/>
  <c r="BE192" i="46"/>
  <c r="BE192" i="44"/>
  <c r="BM192" i="46"/>
  <c r="BM192" i="44"/>
  <c r="D193" i="46"/>
  <c r="D193" i="44"/>
  <c r="L193" i="46"/>
  <c r="L193" i="44"/>
  <c r="T193" i="46"/>
  <c r="T193" i="44"/>
  <c r="AB193" i="46"/>
  <c r="AB193" i="44"/>
  <c r="AZ193" i="46"/>
  <c r="AZ193" i="44"/>
  <c r="BH193" i="46"/>
  <c r="BH193" i="44"/>
  <c r="D195" i="46"/>
  <c r="D195" i="44"/>
  <c r="L195" i="46"/>
  <c r="L195" i="44"/>
  <c r="T195" i="46"/>
  <c r="T195" i="44"/>
  <c r="AB195" i="46"/>
  <c r="AB195" i="44"/>
  <c r="BH195" i="46"/>
  <c r="BH195" i="44"/>
  <c r="BP195" i="46"/>
  <c r="BP195" i="44"/>
  <c r="H196" i="46"/>
  <c r="H196" i="44"/>
  <c r="AN196" i="46"/>
  <c r="AN196" i="44"/>
  <c r="AV196" i="46"/>
  <c r="AV196" i="44"/>
  <c r="BD196" i="46"/>
  <c r="BD196" i="44"/>
  <c r="K197" i="46"/>
  <c r="K197" i="44"/>
  <c r="S197" i="46"/>
  <c r="S197" i="44"/>
  <c r="AA197" i="46"/>
  <c r="AA197" i="44"/>
  <c r="AI197" i="46"/>
  <c r="AI197" i="44"/>
  <c r="AQ197" i="46"/>
  <c r="AQ197" i="44"/>
  <c r="AY197" i="46"/>
  <c r="AY197" i="44"/>
  <c r="BG197" i="46"/>
  <c r="BG197" i="44"/>
  <c r="W198" i="46"/>
  <c r="W198" i="44"/>
  <c r="AE198" i="46"/>
  <c r="AE198" i="44"/>
  <c r="AM198" i="46"/>
  <c r="AM198" i="44"/>
  <c r="BK198" i="46"/>
  <c r="BK198" i="44"/>
  <c r="Z199" i="46"/>
  <c r="Z199" i="44"/>
  <c r="AX199" i="46"/>
  <c r="AX199" i="44"/>
  <c r="BF199" i="46"/>
  <c r="BF199" i="44"/>
  <c r="F200" i="46"/>
  <c r="F200" i="44"/>
  <c r="N200" i="46"/>
  <c r="N200" i="44"/>
  <c r="V200" i="46"/>
  <c r="V200" i="44"/>
  <c r="AT200" i="46"/>
  <c r="AT200" i="44"/>
  <c r="BB200" i="46"/>
  <c r="BB200" i="44"/>
  <c r="AF201" i="46"/>
  <c r="AF201" i="44"/>
  <c r="AN201" i="46"/>
  <c r="AN201" i="44"/>
  <c r="AV201" i="46"/>
  <c r="AV201" i="44"/>
  <c r="BD201" i="46"/>
  <c r="BD201" i="44"/>
  <c r="BL201" i="46"/>
  <c r="BL201" i="44"/>
  <c r="L202" i="46"/>
  <c r="L202" i="44"/>
  <c r="T202" i="46"/>
  <c r="T202" i="44"/>
  <c r="AR202" i="46"/>
  <c r="AR202" i="44"/>
  <c r="AZ202" i="46"/>
  <c r="AZ202" i="44"/>
  <c r="BH202" i="46"/>
  <c r="BH202" i="44"/>
  <c r="H203" i="46"/>
  <c r="H203" i="44"/>
  <c r="P203" i="46"/>
  <c r="P203" i="44"/>
  <c r="AN203" i="46"/>
  <c r="AN203" i="44"/>
  <c r="AV203" i="46"/>
  <c r="AV203" i="44"/>
  <c r="BD203" i="46"/>
  <c r="BD203" i="44"/>
  <c r="BL203" i="46"/>
  <c r="BL203" i="44"/>
  <c r="L204" i="46"/>
  <c r="L204" i="44"/>
  <c r="T204" i="46"/>
  <c r="T204" i="44"/>
  <c r="AB204" i="46"/>
  <c r="AB204" i="44"/>
  <c r="AJ204" i="46"/>
  <c r="AJ204" i="44"/>
  <c r="BH204" i="46"/>
  <c r="BH204" i="44"/>
  <c r="BP204" i="46"/>
  <c r="BP204" i="44"/>
  <c r="O205" i="46"/>
  <c r="O205" i="44"/>
  <c r="W205" i="46"/>
  <c r="W205" i="44"/>
  <c r="AE205" i="46"/>
  <c r="AE205" i="44"/>
  <c r="BC205" i="46"/>
  <c r="BC205" i="44"/>
  <c r="BK205" i="46"/>
  <c r="BK205" i="44"/>
  <c r="AH207" i="46"/>
  <c r="AH207" i="44"/>
  <c r="AP207" i="46"/>
  <c r="AP207" i="44"/>
  <c r="AX207" i="46"/>
  <c r="AX207" i="44"/>
  <c r="BF207" i="46"/>
  <c r="BF207" i="44"/>
  <c r="BN207" i="46"/>
  <c r="BN207" i="44"/>
  <c r="AU162" i="46"/>
  <c r="AU162" i="44"/>
  <c r="I165" i="46"/>
  <c r="I165" i="44"/>
  <c r="E167" i="46"/>
  <c r="E167" i="44"/>
  <c r="M167" i="46"/>
  <c r="M167" i="44"/>
  <c r="U167" i="46"/>
  <c r="U167" i="44"/>
  <c r="AC167" i="46"/>
  <c r="AC167" i="44"/>
  <c r="AK167" i="46"/>
  <c r="AK167" i="44"/>
  <c r="AS167" i="46"/>
  <c r="AS167" i="44"/>
  <c r="BA167" i="46"/>
  <c r="BA167" i="44"/>
  <c r="BI167" i="46"/>
  <c r="BI167" i="44"/>
  <c r="BQ167" i="46"/>
  <c r="BQ167" i="44"/>
  <c r="AP171" i="46"/>
  <c r="AP171" i="44"/>
  <c r="U172" i="46"/>
  <c r="U172" i="44"/>
  <c r="AH174" i="46"/>
  <c r="AH174" i="44"/>
  <c r="AP174" i="46"/>
  <c r="AP174" i="44"/>
  <c r="AA179" i="46"/>
  <c r="AA179" i="44"/>
  <c r="AI179" i="46"/>
  <c r="AI179" i="44"/>
  <c r="AQ179" i="46"/>
  <c r="AQ179" i="44"/>
  <c r="G180" i="46"/>
  <c r="G180" i="44"/>
  <c r="O180" i="46"/>
  <c r="O180" i="44"/>
  <c r="W180" i="46"/>
  <c r="W180" i="44"/>
  <c r="AE180" i="46"/>
  <c r="AE180" i="44"/>
  <c r="AM180" i="46"/>
  <c r="AM180" i="44"/>
  <c r="AU180" i="46"/>
  <c r="AU180" i="44"/>
  <c r="BC180" i="46"/>
  <c r="BC180" i="44"/>
  <c r="BK180" i="46"/>
  <c r="BK180" i="44"/>
  <c r="BM165" i="44"/>
  <c r="Z171" i="44"/>
  <c r="AZ182" i="44"/>
  <c r="BH184" i="44"/>
  <c r="BQ191" i="44"/>
  <c r="BE165" i="44"/>
  <c r="D169" i="44"/>
  <c r="L169" i="44"/>
  <c r="T169" i="44"/>
  <c r="AB169" i="44"/>
  <c r="AJ169" i="44"/>
  <c r="AR169" i="44"/>
  <c r="AZ169" i="44"/>
  <c r="BH169" i="44"/>
  <c r="BP169" i="44"/>
  <c r="R171" i="44"/>
  <c r="AK172" i="44"/>
  <c r="I173" i="44"/>
  <c r="Q173" i="44"/>
  <c r="Y173" i="44"/>
  <c r="AG173" i="44"/>
  <c r="AO173" i="44"/>
  <c r="AW173" i="44"/>
  <c r="BE173" i="44"/>
  <c r="BM173" i="44"/>
  <c r="Z174" i="44"/>
  <c r="AR182" i="44"/>
  <c r="AZ184" i="44"/>
  <c r="U161" i="44"/>
  <c r="AC161" i="44"/>
  <c r="AK161" i="44"/>
  <c r="AS161" i="44"/>
  <c r="BA161" i="44"/>
  <c r="BI161" i="44"/>
  <c r="BQ161" i="44"/>
  <c r="AM162" i="44"/>
  <c r="J163" i="44"/>
  <c r="R163" i="44"/>
  <c r="Z163" i="44"/>
  <c r="AH163" i="44"/>
  <c r="AP163" i="44"/>
  <c r="AX163" i="44"/>
  <c r="BF163" i="44"/>
  <c r="BN163" i="44"/>
  <c r="AW165" i="44"/>
  <c r="J171" i="44"/>
  <c r="BN171" i="44"/>
  <c r="R174" i="44"/>
  <c r="J176" i="44"/>
  <c r="R176" i="44"/>
  <c r="Z176" i="44"/>
  <c r="AH176" i="44"/>
  <c r="AP176" i="44"/>
  <c r="H183" i="44"/>
  <c r="AR184" i="44"/>
  <c r="P185" i="44"/>
  <c r="AB186" i="44"/>
  <c r="AR188" i="44"/>
  <c r="BK189" i="44"/>
  <c r="AC191" i="44"/>
  <c r="AE162" i="44"/>
  <c r="BQ164" i="44"/>
  <c r="AO165" i="44"/>
  <c r="H168" i="44"/>
  <c r="P168" i="44"/>
  <c r="X168" i="44"/>
  <c r="AF168" i="44"/>
  <c r="AN168" i="44"/>
  <c r="AV168" i="44"/>
  <c r="BD168" i="44"/>
  <c r="BL168" i="44"/>
  <c r="BF171" i="44"/>
  <c r="AC172" i="44"/>
  <c r="BQ172" i="44"/>
  <c r="J174" i="44"/>
  <c r="BF174" i="44"/>
  <c r="L184" i="44"/>
  <c r="T186" i="44"/>
  <c r="AJ188" i="44"/>
  <c r="BC189" i="44"/>
  <c r="Q7" i="44"/>
  <c r="AG7" i="44"/>
  <c r="AW7" i="44"/>
  <c r="BE7" i="44"/>
  <c r="J11" i="44"/>
  <c r="R11" i="44"/>
  <c r="Z11" i="44"/>
  <c r="AH11" i="44"/>
  <c r="AP11" i="44"/>
  <c r="AX11" i="44"/>
  <c r="BF11" i="44"/>
  <c r="BN11" i="44"/>
  <c r="AE14" i="44"/>
  <c r="BC20" i="44"/>
  <c r="AI21" i="44"/>
  <c r="U10" i="44"/>
  <c r="BI10" i="44"/>
  <c r="AC10" i="44"/>
  <c r="BA10" i="44"/>
  <c r="A9" i="44"/>
  <c r="C9" i="46"/>
  <c r="C9" i="44" s="1"/>
  <c r="O14" i="44"/>
  <c r="D15" i="44"/>
  <c r="L15" i="44"/>
  <c r="T15" i="44"/>
  <c r="AB15" i="44"/>
  <c r="AJ15" i="44"/>
  <c r="AR15" i="44"/>
  <c r="AZ15" i="44"/>
  <c r="BH15" i="44"/>
  <c r="BP15" i="44"/>
  <c r="AM20" i="44"/>
  <c r="S21" i="44"/>
  <c r="E10" i="44"/>
  <c r="AS10" i="44"/>
  <c r="G14" i="44"/>
  <c r="E19" i="44"/>
  <c r="M19" i="44"/>
  <c r="U19" i="44"/>
  <c r="AC19" i="44"/>
  <c r="AK19" i="44"/>
  <c r="AS19" i="44"/>
  <c r="BA19" i="44"/>
  <c r="BI19" i="44"/>
  <c r="BQ19" i="44"/>
  <c r="AE20" i="44"/>
  <c r="K21" i="44"/>
  <c r="M10" i="44"/>
  <c r="AK10" i="44"/>
  <c r="BQ10" i="44"/>
  <c r="BK14" i="44"/>
  <c r="W20" i="44"/>
  <c r="BO21" i="44"/>
  <c r="A13" i="44"/>
  <c r="C13" i="46"/>
  <c r="C13" i="44" s="1"/>
  <c r="F8" i="44"/>
  <c r="N8" i="44"/>
  <c r="V8" i="44"/>
  <c r="AD8" i="44"/>
  <c r="AL8" i="44"/>
  <c r="AT8" i="44"/>
  <c r="BB8" i="44"/>
  <c r="BJ8" i="44"/>
  <c r="F12" i="44"/>
  <c r="N12" i="44"/>
  <c r="V12" i="44"/>
  <c r="AD12" i="44"/>
  <c r="AL12" i="44"/>
  <c r="AT12" i="44"/>
  <c r="BB12" i="44"/>
  <c r="BJ12" i="44"/>
  <c r="AU14" i="44"/>
  <c r="G20" i="44"/>
  <c r="AY21" i="44"/>
  <c r="I7" i="44"/>
  <c r="Y7" i="44"/>
  <c r="AO7" i="44"/>
  <c r="BM7"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P199" i="46"/>
  <c r="A106" i="27"/>
  <c r="T179" i="46"/>
  <c r="T179" i="44"/>
  <c r="AZ179" i="46"/>
  <c r="AZ179" i="44"/>
  <c r="G171" i="44"/>
  <c r="O171" i="44"/>
  <c r="W171" i="44"/>
  <c r="AE171" i="44"/>
  <c r="AM171" i="44"/>
  <c r="AU171" i="44"/>
  <c r="BC171" i="44"/>
  <c r="BK171" i="44"/>
  <c r="AP172" i="44"/>
  <c r="AQ191" i="44"/>
  <c r="X200" i="46"/>
  <c r="X200" i="44"/>
  <c r="AN200" i="46"/>
  <c r="AN200" i="44"/>
  <c r="AV200" i="46"/>
  <c r="AV200" i="44"/>
  <c r="BL200" i="46"/>
  <c r="BL200" i="44"/>
  <c r="M202" i="46"/>
  <c r="M202" i="44"/>
  <c r="I203" i="46"/>
  <c r="I203" i="44"/>
  <c r="Q203" i="46"/>
  <c r="Q203" i="44"/>
  <c r="Y203" i="46"/>
  <c r="Y203" i="44"/>
  <c r="BE203" i="46"/>
  <c r="BE203" i="44"/>
  <c r="E204" i="46"/>
  <c r="E204" i="44"/>
  <c r="M204" i="46"/>
  <c r="M204" i="44"/>
  <c r="AS204" i="46"/>
  <c r="AS204" i="44"/>
  <c r="BI204" i="46"/>
  <c r="BI204" i="44"/>
  <c r="BQ204" i="46"/>
  <c r="BQ204" i="44"/>
  <c r="P205" i="46"/>
  <c r="P205" i="44"/>
  <c r="AF205" i="46"/>
  <c r="AF205" i="44"/>
  <c r="AN205" i="46"/>
  <c r="AN205" i="44"/>
  <c r="AV205" i="46"/>
  <c r="AV205" i="44"/>
  <c r="J206" i="46"/>
  <c r="J206" i="44"/>
  <c r="R206" i="46"/>
  <c r="R206" i="44"/>
  <c r="Z206" i="46"/>
  <c r="Z206" i="44"/>
  <c r="AH206" i="46"/>
  <c r="AH206" i="44"/>
  <c r="AP206" i="46"/>
  <c r="AP206" i="44"/>
  <c r="AX206" i="46"/>
  <c r="AX206" i="44"/>
  <c r="BF206" i="46"/>
  <c r="BF206" i="44"/>
  <c r="BN206" i="46"/>
  <c r="BN206" i="44"/>
  <c r="AH172" i="46"/>
  <c r="AH172" i="44"/>
  <c r="BN172" i="46"/>
  <c r="BN172" i="44"/>
  <c r="G174" i="46"/>
  <c r="G174" i="44"/>
  <c r="O174" i="46"/>
  <c r="O174" i="44"/>
  <c r="W174" i="46"/>
  <c r="W174" i="44"/>
  <c r="AE174" i="46"/>
  <c r="AE174" i="44"/>
  <c r="AM174" i="46"/>
  <c r="AM174" i="44"/>
  <c r="AU174" i="46"/>
  <c r="AU174" i="44"/>
  <c r="BC174" i="46"/>
  <c r="BC174" i="44"/>
  <c r="BK174" i="46"/>
  <c r="BK174" i="44"/>
  <c r="S175" i="46"/>
  <c r="S175" i="44"/>
  <c r="AY175" i="46"/>
  <c r="AY175" i="44"/>
  <c r="K191" i="46"/>
  <c r="K191" i="44"/>
  <c r="S191" i="46"/>
  <c r="S191" i="44"/>
  <c r="AA191" i="46"/>
  <c r="AA191" i="44"/>
  <c r="BG191" i="46"/>
  <c r="BG191" i="44"/>
  <c r="G192" i="46"/>
  <c r="G192" i="44"/>
  <c r="AM192" i="46"/>
  <c r="AM192" i="44"/>
  <c r="BC192" i="46"/>
  <c r="BC192" i="44"/>
  <c r="BK192" i="46"/>
  <c r="BK192" i="44"/>
  <c r="J195" i="46"/>
  <c r="J195" i="44"/>
  <c r="R195" i="46"/>
  <c r="R195" i="44"/>
  <c r="Z195" i="46"/>
  <c r="Z195" i="44"/>
  <c r="AH195" i="46"/>
  <c r="AH195" i="44"/>
  <c r="AP195" i="46"/>
  <c r="AP195" i="44"/>
  <c r="AX195" i="46"/>
  <c r="AX195" i="44"/>
  <c r="BF195" i="46"/>
  <c r="BF195" i="44"/>
  <c r="BN195" i="46"/>
  <c r="BN195" i="44"/>
  <c r="D196" i="46"/>
  <c r="D196" i="44"/>
  <c r="AJ196" i="46"/>
  <c r="AJ196" i="44"/>
  <c r="AZ196" i="46"/>
  <c r="AZ196" i="44"/>
  <c r="BH196" i="46"/>
  <c r="BH196" i="44"/>
  <c r="BP196" i="46"/>
  <c r="BP196" i="44"/>
  <c r="K198" i="46"/>
  <c r="K198" i="44"/>
  <c r="S198" i="46"/>
  <c r="S198" i="44"/>
  <c r="AA198" i="46"/>
  <c r="AA198" i="44"/>
  <c r="BG198" i="46"/>
  <c r="BG198" i="44"/>
  <c r="U199" i="46"/>
  <c r="U199" i="44"/>
  <c r="AC199" i="46"/>
  <c r="AC199" i="44"/>
  <c r="AK199" i="46"/>
  <c r="AK199" i="44"/>
  <c r="BI199" i="46"/>
  <c r="BI199" i="44"/>
  <c r="BQ199" i="46"/>
  <c r="BQ199" i="44"/>
  <c r="AH190" i="46"/>
  <c r="AH190" i="44"/>
  <c r="AX190" i="46"/>
  <c r="AX190" i="44"/>
  <c r="BF190" i="46"/>
  <c r="BF190" i="44"/>
  <c r="BN190" i="44"/>
  <c r="BN190" i="46"/>
  <c r="E165" i="46"/>
  <c r="E165" i="44"/>
  <c r="M165" i="46"/>
  <c r="M165" i="44"/>
  <c r="U165" i="46"/>
  <c r="U165" i="44"/>
  <c r="AC165" i="46"/>
  <c r="AC165" i="44"/>
  <c r="AK165" i="46"/>
  <c r="AK165" i="44"/>
  <c r="AS165" i="46"/>
  <c r="AS165" i="44"/>
  <c r="BA165" i="46"/>
  <c r="BA165" i="44"/>
  <c r="BI165" i="46"/>
  <c r="BI165" i="44"/>
  <c r="BQ165" i="46"/>
  <c r="BQ165" i="44"/>
  <c r="AC188" i="46"/>
  <c r="AC188" i="44"/>
  <c r="AS188" i="46"/>
  <c r="AS188" i="44"/>
  <c r="BA188" i="46"/>
  <c r="BA188" i="44"/>
  <c r="BI188" i="46"/>
  <c r="BI188" i="44"/>
  <c r="H189" i="46"/>
  <c r="H189" i="44"/>
  <c r="P189" i="46"/>
  <c r="P189" i="44"/>
  <c r="X189" i="46"/>
  <c r="X189" i="44"/>
  <c r="AF189" i="46"/>
  <c r="AF189" i="44"/>
  <c r="AN189" i="46"/>
  <c r="AN189" i="44"/>
  <c r="AV189" i="46"/>
  <c r="AV189" i="44"/>
  <c r="BD189" i="46"/>
  <c r="BD189" i="44"/>
  <c r="BL189" i="46"/>
  <c r="BL189" i="44"/>
  <c r="AQ164" i="46"/>
  <c r="AQ164" i="44"/>
  <c r="BG164" i="46"/>
  <c r="BG164" i="44"/>
  <c r="BO164" i="46"/>
  <c r="BO164" i="44"/>
  <c r="P184" i="46"/>
  <c r="P184" i="44"/>
  <c r="AF184" i="46"/>
  <c r="AF184" i="44"/>
  <c r="K185" i="46"/>
  <c r="K185" i="44"/>
  <c r="S185" i="46"/>
  <c r="S185" i="44"/>
  <c r="AA185" i="46"/>
  <c r="AA185" i="44"/>
  <c r="AI185" i="46"/>
  <c r="AI185" i="44"/>
  <c r="AQ185" i="46"/>
  <c r="AQ185" i="44"/>
  <c r="I182" i="46"/>
  <c r="I182" i="44"/>
  <c r="Q182" i="46"/>
  <c r="Q182" i="44"/>
  <c r="Y182" i="46"/>
  <c r="Y182" i="44"/>
  <c r="AG182" i="46"/>
  <c r="AG182" i="44"/>
  <c r="AO182" i="46"/>
  <c r="AO182" i="44"/>
  <c r="AW182" i="46"/>
  <c r="AW182" i="44"/>
  <c r="BE182" i="46"/>
  <c r="BE182" i="44"/>
  <c r="BM182" i="46"/>
  <c r="BM182" i="44"/>
  <c r="E183" i="46"/>
  <c r="E183" i="44"/>
  <c r="M183" i="46"/>
  <c r="M183" i="44"/>
  <c r="U183" i="46"/>
  <c r="U183" i="44"/>
  <c r="AC183" i="46"/>
  <c r="AC183" i="44"/>
  <c r="AK183" i="46"/>
  <c r="AK183" i="44"/>
  <c r="AS183" i="46"/>
  <c r="AS183" i="44"/>
  <c r="BA183" i="46"/>
  <c r="BA183" i="44"/>
  <c r="BI183" i="46"/>
  <c r="BI183" i="44"/>
  <c r="BQ183" i="46"/>
  <c r="BQ183" i="44"/>
  <c r="AN184" i="46"/>
  <c r="AN184" i="44"/>
  <c r="AY185" i="46"/>
  <c r="AY185" i="44"/>
  <c r="BG185" i="46"/>
  <c r="BG185" i="44"/>
  <c r="BO185" i="46"/>
  <c r="BO185" i="44"/>
  <c r="G186" i="46"/>
  <c r="G186" i="44"/>
  <c r="O186" i="46"/>
  <c r="O186" i="44"/>
  <c r="W186" i="46"/>
  <c r="W186" i="44"/>
  <c r="AE186" i="46"/>
  <c r="AE186" i="44"/>
  <c r="AM186" i="46"/>
  <c r="AM186" i="44"/>
  <c r="AU186" i="46"/>
  <c r="AU186" i="44"/>
  <c r="BC186" i="46"/>
  <c r="BC186" i="44"/>
  <c r="BK186" i="46"/>
  <c r="BK186" i="44"/>
  <c r="I201" i="46"/>
  <c r="I201" i="44"/>
  <c r="Q201" i="46"/>
  <c r="Q201" i="44"/>
  <c r="Y201" i="46"/>
  <c r="Y201" i="44"/>
  <c r="AG201" i="46"/>
  <c r="AG201" i="44"/>
  <c r="AO201" i="46"/>
  <c r="AO201" i="44"/>
  <c r="AW201" i="46"/>
  <c r="AW201" i="44"/>
  <c r="BE201" i="46"/>
  <c r="BE201" i="44"/>
  <c r="BM201" i="46"/>
  <c r="BM201" i="44"/>
  <c r="E202" i="46"/>
  <c r="E202" i="44"/>
  <c r="U202" i="46"/>
  <c r="U202" i="44"/>
  <c r="AK202" i="46"/>
  <c r="AK202" i="44"/>
  <c r="AS202" i="46"/>
  <c r="AS202" i="44"/>
  <c r="BA202" i="46"/>
  <c r="BA202" i="44"/>
  <c r="BQ202" i="46"/>
  <c r="BQ202" i="44"/>
  <c r="K172" i="46"/>
  <c r="K172" i="44"/>
  <c r="S172" i="46"/>
  <c r="S172" i="44"/>
  <c r="AA172" i="46"/>
  <c r="AA172" i="44"/>
  <c r="AI172" i="46"/>
  <c r="AI172" i="44"/>
  <c r="AQ172" i="46"/>
  <c r="AQ172" i="44"/>
  <c r="AY172" i="46"/>
  <c r="AY172" i="44"/>
  <c r="BG172" i="46"/>
  <c r="BG172" i="44"/>
  <c r="BH175" i="46"/>
  <c r="BH175" i="44"/>
  <c r="E179" i="46"/>
  <c r="E179" i="44"/>
  <c r="M179" i="46"/>
  <c r="M179" i="44"/>
  <c r="U179" i="46"/>
  <c r="U179" i="44"/>
  <c r="AC179" i="46"/>
  <c r="AC179" i="44"/>
  <c r="AK179" i="46"/>
  <c r="AK179" i="44"/>
  <c r="AS179" i="46"/>
  <c r="AS179" i="44"/>
  <c r="BA179" i="46"/>
  <c r="BA179" i="44"/>
  <c r="BI179" i="46"/>
  <c r="BI179" i="44"/>
  <c r="BQ179" i="46"/>
  <c r="BQ179" i="44"/>
  <c r="R200" i="46"/>
  <c r="R200" i="44"/>
  <c r="AH200" i="46"/>
  <c r="AH200" i="44"/>
  <c r="AX200" i="46"/>
  <c r="AX200" i="44"/>
  <c r="BF200" i="46"/>
  <c r="BF200" i="44"/>
  <c r="BN200" i="46"/>
  <c r="BN200" i="44"/>
  <c r="X199" i="46"/>
  <c r="X199" i="44"/>
  <c r="AF199" i="46"/>
  <c r="AF199" i="44"/>
  <c r="AV199" i="46"/>
  <c r="AV199" i="44"/>
  <c r="BL199" i="46"/>
  <c r="BL199" i="44"/>
  <c r="I196" i="46"/>
  <c r="I196" i="44"/>
  <c r="Q196" i="46"/>
  <c r="Q196" i="44"/>
  <c r="Y196" i="46"/>
  <c r="Y196" i="44"/>
  <c r="AG196" i="46"/>
  <c r="AG196" i="44"/>
  <c r="AO196" i="46"/>
  <c r="AO196" i="44"/>
  <c r="AW196" i="46"/>
  <c r="AW196" i="44"/>
  <c r="BE196" i="46"/>
  <c r="BE196" i="44"/>
  <c r="BM196" i="44"/>
  <c r="BM196" i="46"/>
  <c r="H198" i="46"/>
  <c r="H198" i="44"/>
  <c r="P198" i="46"/>
  <c r="P198" i="44"/>
  <c r="X198" i="46"/>
  <c r="X198" i="44"/>
  <c r="AF198" i="46"/>
  <c r="AF198" i="44"/>
  <c r="AN198" i="46"/>
  <c r="AN198" i="44"/>
  <c r="AV198" i="46"/>
  <c r="AV198" i="44"/>
  <c r="BD198" i="46"/>
  <c r="BD198" i="44"/>
  <c r="BL198" i="46"/>
  <c r="BL198" i="44"/>
  <c r="E205" i="46"/>
  <c r="E205" i="44"/>
  <c r="M205" i="46"/>
  <c r="M205" i="44"/>
  <c r="U205" i="46"/>
  <c r="U205" i="44"/>
  <c r="AC205" i="46"/>
  <c r="AC205" i="44"/>
  <c r="AK205" i="46"/>
  <c r="AK205" i="44"/>
  <c r="AS205" i="46"/>
  <c r="AS205" i="44"/>
  <c r="BA205" i="46"/>
  <c r="BA205" i="44"/>
  <c r="BI205" i="46"/>
  <c r="BI205" i="44"/>
  <c r="BQ205" i="46"/>
  <c r="BQ205" i="44"/>
  <c r="K188" i="46"/>
  <c r="K188" i="44"/>
  <c r="S188" i="46"/>
  <c r="S188" i="44"/>
  <c r="AA188" i="46"/>
  <c r="AA188" i="44"/>
  <c r="AI188" i="46"/>
  <c r="AI188" i="44"/>
  <c r="AQ188" i="46"/>
  <c r="AQ188" i="44"/>
  <c r="AY188" i="46"/>
  <c r="AY188" i="44"/>
  <c r="BG188" i="46"/>
  <c r="BG188" i="44"/>
  <c r="BO188" i="46"/>
  <c r="BO188" i="44"/>
  <c r="H190" i="46"/>
  <c r="H190" i="44"/>
  <c r="P190" i="46"/>
  <c r="P190" i="44"/>
  <c r="X190" i="46"/>
  <c r="X190" i="44"/>
  <c r="AF190" i="46"/>
  <c r="AF190" i="44"/>
  <c r="AN190" i="46"/>
  <c r="AN190" i="44"/>
  <c r="AV190" i="46"/>
  <c r="AV190" i="44"/>
  <c r="BD190" i="46"/>
  <c r="BD190" i="44"/>
  <c r="BL190" i="46"/>
  <c r="BL190" i="44"/>
  <c r="I191" i="46"/>
  <c r="I191" i="44"/>
  <c r="Q191" i="46"/>
  <c r="Q191" i="44"/>
  <c r="Y191" i="46"/>
  <c r="Y191" i="44"/>
  <c r="AG191" i="46"/>
  <c r="AG191" i="44"/>
  <c r="AO191" i="46"/>
  <c r="AO191" i="44"/>
  <c r="AW191" i="46"/>
  <c r="AW191" i="44"/>
  <c r="BE191" i="46"/>
  <c r="BE191" i="44"/>
  <c r="BM191" i="46"/>
  <c r="BM191" i="44"/>
  <c r="E192" i="46"/>
  <c r="E192" i="44"/>
  <c r="M192" i="46"/>
  <c r="M192" i="44"/>
  <c r="U192" i="46"/>
  <c r="U192" i="44"/>
  <c r="AC192" i="46"/>
  <c r="AC192" i="44"/>
  <c r="AK192" i="46"/>
  <c r="AK192" i="44"/>
  <c r="AS192" i="46"/>
  <c r="AS192" i="44"/>
  <c r="BA192" i="46"/>
  <c r="BA192" i="44"/>
  <c r="BI192" i="46"/>
  <c r="BI192" i="44"/>
  <c r="BQ192" i="46"/>
  <c r="BQ192" i="44"/>
  <c r="P193" i="46"/>
  <c r="P193" i="44"/>
  <c r="AF193" i="46"/>
  <c r="AF193" i="44"/>
  <c r="AV193" i="46"/>
  <c r="AV193" i="44"/>
  <c r="BD193" i="46"/>
  <c r="BD193" i="44"/>
  <c r="BL193" i="46"/>
  <c r="BL193" i="44"/>
  <c r="G203" i="46"/>
  <c r="G203" i="44"/>
  <c r="O203" i="46"/>
  <c r="O203" i="44"/>
  <c r="W203" i="46"/>
  <c r="W203" i="44"/>
  <c r="AE203" i="46"/>
  <c r="AE203" i="44"/>
  <c r="AM203" i="46"/>
  <c r="AM203" i="44"/>
  <c r="AU203" i="46"/>
  <c r="AU203" i="44"/>
  <c r="BC203" i="46"/>
  <c r="BC203" i="44"/>
  <c r="BK203" i="44"/>
  <c r="BK203" i="46"/>
  <c r="K204" i="46"/>
  <c r="K204" i="44"/>
  <c r="S204" i="46"/>
  <c r="S204" i="44"/>
  <c r="AA204" i="46"/>
  <c r="AA204" i="44"/>
  <c r="AI204" i="46"/>
  <c r="AI204" i="44"/>
  <c r="AQ204" i="46"/>
  <c r="AQ204" i="44"/>
  <c r="AY204" i="46"/>
  <c r="AY204" i="44"/>
  <c r="BG204" i="46"/>
  <c r="BG204" i="44"/>
  <c r="BO204" i="46"/>
  <c r="BO204" i="44"/>
  <c r="AP202" i="46"/>
  <c r="K200" i="46"/>
  <c r="K200" i="44"/>
  <c r="S200" i="46"/>
  <c r="S200" i="44"/>
  <c r="AA200" i="46"/>
  <c r="AA200" i="44"/>
  <c r="AI200" i="46"/>
  <c r="AI200" i="44"/>
  <c r="AQ200" i="46"/>
  <c r="AQ200" i="44"/>
  <c r="AY200" i="46"/>
  <c r="AY200" i="44"/>
  <c r="BG200" i="46"/>
  <c r="BG200" i="44"/>
  <c r="C108" i="46"/>
  <c r="C108" i="44" s="1"/>
  <c r="H51" i="44"/>
  <c r="P51" i="44"/>
  <c r="X51" i="44"/>
  <c r="AF51" i="44"/>
  <c r="AN51" i="44"/>
  <c r="AV51" i="44"/>
  <c r="BD51" i="44"/>
  <c r="BL51" i="44"/>
  <c r="J118" i="44"/>
  <c r="R118" i="44"/>
  <c r="Z118" i="44"/>
  <c r="AH118" i="44"/>
  <c r="AP118" i="44"/>
  <c r="AX118" i="44"/>
  <c r="BF118" i="44"/>
  <c r="BN118" i="44"/>
  <c r="BB207" i="46"/>
  <c r="U21" i="44"/>
  <c r="E37" i="44"/>
  <c r="AK37" i="44"/>
  <c r="AS37" i="44"/>
  <c r="BQ37" i="44"/>
  <c r="G88" i="44"/>
  <c r="O88" i="44"/>
  <c r="W88" i="44"/>
  <c r="AE88" i="44"/>
  <c r="AM88" i="44"/>
  <c r="AU88" i="44"/>
  <c r="BC88" i="44"/>
  <c r="BK88" i="44"/>
  <c r="K90" i="44"/>
  <c r="S90" i="44"/>
  <c r="AA90" i="44"/>
  <c r="AI90" i="44"/>
  <c r="AQ90" i="44"/>
  <c r="AY90" i="44"/>
  <c r="BG90" i="44"/>
  <c r="BO90" i="44"/>
  <c r="G108" i="44"/>
  <c r="O108" i="44"/>
  <c r="W108" i="44"/>
  <c r="AE108" i="44"/>
  <c r="AM108" i="44"/>
  <c r="AU108" i="44"/>
  <c r="BC108" i="44"/>
  <c r="BK108" i="44"/>
  <c r="K162" i="44"/>
  <c r="S162" i="44"/>
  <c r="AA162" i="44"/>
  <c r="AI162" i="44"/>
  <c r="AQ162" i="44"/>
  <c r="AY162" i="44"/>
  <c r="BG162" i="44"/>
  <c r="G184" i="44"/>
  <c r="O184" i="44"/>
  <c r="W184" i="44"/>
  <c r="AE184" i="44"/>
  <c r="AM184" i="44"/>
  <c r="AU184" i="44"/>
  <c r="BC184" i="44"/>
  <c r="BK184" i="44"/>
  <c r="M21" i="44"/>
  <c r="M37" i="44"/>
  <c r="AC37" i="44"/>
  <c r="BA37" i="44"/>
  <c r="J123" i="44"/>
  <c r="R123" i="44"/>
  <c r="Z123" i="44"/>
  <c r="AH123" i="44"/>
  <c r="AP123" i="44"/>
  <c r="AX123" i="44"/>
  <c r="BF123" i="44"/>
  <c r="BN123" i="44"/>
  <c r="AD207" i="46"/>
  <c r="AS21" i="44"/>
  <c r="U37" i="44"/>
  <c r="BI37" i="44"/>
  <c r="AK21" i="44"/>
  <c r="BQ21" i="44"/>
  <c r="C176" i="46"/>
  <c r="C176" i="44" s="1"/>
  <c r="I199" i="46"/>
  <c r="I199" i="44"/>
  <c r="Q199" i="46"/>
  <c r="Q199" i="44"/>
  <c r="Y199" i="46"/>
  <c r="Y199" i="44"/>
  <c r="AG199" i="46"/>
  <c r="AG199" i="44"/>
  <c r="AO199" i="46"/>
  <c r="AO199" i="44"/>
  <c r="AW199" i="46"/>
  <c r="AW199" i="44"/>
  <c r="BE199" i="46"/>
  <c r="BE199" i="44"/>
  <c r="BM199" i="46"/>
  <c r="BM199" i="44"/>
  <c r="J202" i="46"/>
  <c r="J202" i="44"/>
  <c r="R202" i="46"/>
  <c r="R202" i="44"/>
  <c r="Z202" i="46"/>
  <c r="Z202" i="44"/>
  <c r="AH202" i="46"/>
  <c r="AH202" i="44"/>
  <c r="AX202" i="46"/>
  <c r="AX202" i="44"/>
  <c r="BF202" i="44"/>
  <c r="BF202" i="46"/>
  <c r="BN202" i="46"/>
  <c r="BN202" i="44"/>
  <c r="F207" i="46"/>
  <c r="BO200" i="46"/>
  <c r="BO200" i="44"/>
  <c r="E21" i="44"/>
  <c r="BA21" i="44"/>
  <c r="AC21" i="44"/>
  <c r="BI21" i="44"/>
  <c r="H14" i="44"/>
  <c r="P14" i="44"/>
  <c r="X14" i="44"/>
  <c r="AF14" i="44"/>
  <c r="AN14" i="44"/>
  <c r="AV14" i="44"/>
  <c r="BD14" i="44"/>
  <c r="BL14" i="44"/>
  <c r="D20" i="44"/>
  <c r="L20" i="44"/>
  <c r="T20" i="44"/>
  <c r="AB20" i="44"/>
  <c r="AJ20" i="44"/>
  <c r="AR20" i="44"/>
  <c r="AZ20" i="44"/>
  <c r="BH20" i="44"/>
  <c r="BP20" i="44"/>
  <c r="F107" i="44"/>
  <c r="N107" i="44"/>
  <c r="V107" i="44"/>
  <c r="AD107" i="44"/>
  <c r="AL107" i="44"/>
  <c r="AT107" i="44"/>
  <c r="BB107" i="44"/>
  <c r="BJ107" i="44"/>
  <c r="D128" i="44"/>
  <c r="L128" i="44"/>
  <c r="T128" i="44"/>
  <c r="AB128" i="44"/>
  <c r="AJ128" i="44"/>
  <c r="AR128" i="44"/>
  <c r="AZ128" i="44"/>
  <c r="BH128" i="44"/>
  <c r="BP128" i="44"/>
  <c r="F175" i="44"/>
  <c r="N175" i="44"/>
  <c r="V175" i="44"/>
  <c r="AD175" i="44"/>
  <c r="AL175" i="44"/>
  <c r="AT175" i="44"/>
  <c r="BB175" i="44"/>
  <c r="BJ175" i="44"/>
  <c r="J193" i="44"/>
  <c r="R193" i="44"/>
  <c r="Z193" i="44"/>
  <c r="AH193" i="44"/>
  <c r="AP193" i="44"/>
  <c r="AX193" i="44"/>
  <c r="BF193" i="44"/>
  <c r="BN193" i="44"/>
  <c r="N207" i="44"/>
  <c r="V207" i="44"/>
  <c r="AL207" i="44"/>
  <c r="AT207" i="44"/>
  <c r="BJ207" i="44"/>
  <c r="A18" i="44"/>
  <c r="C18" i="46"/>
  <c r="C18" i="44" s="1"/>
  <c r="C21" i="46"/>
  <c r="C21" i="44" s="1"/>
  <c r="C54" i="46"/>
  <c r="C54" i="44" s="1"/>
  <c r="A54" i="44"/>
  <c r="A16" i="44"/>
  <c r="H29" i="42"/>
  <c r="G29" i="42"/>
  <c r="N29" i="42"/>
  <c r="O29" i="42"/>
  <c r="V29" i="42"/>
  <c r="U29" i="42"/>
  <c r="A148" i="27"/>
  <c r="A148" i="29"/>
  <c r="A148" i="28"/>
  <c r="A151" i="27"/>
  <c r="A151" i="29"/>
  <c r="A151" i="28"/>
  <c r="A150" i="27"/>
  <c r="A150" i="29"/>
  <c r="A150" i="28"/>
  <c r="A149" i="27"/>
  <c r="A149" i="29"/>
  <c r="A149" i="28"/>
  <c r="X4" i="28"/>
  <c r="G4" i="41" l="1"/>
  <c r="B39" i="30" l="1"/>
  <c r="C4" i="30"/>
  <c r="B38" i="30"/>
  <c r="B4" i="30"/>
  <c r="B37" i="30"/>
  <c r="B3" i="30"/>
  <c r="B36" i="30"/>
  <c r="F4" i="30"/>
  <c r="G4" i="30"/>
  <c r="E4" i="30"/>
  <c r="D4" i="30"/>
  <c r="CY15" i="29"/>
  <c r="W15" i="29"/>
  <c r="BA14" i="29"/>
  <c r="CE13" i="29"/>
  <c r="C13" i="29"/>
  <c r="AG12" i="29"/>
  <c r="BK11" i="29"/>
  <c r="CN10" i="29"/>
  <c r="L10" i="29"/>
  <c r="AQ9" i="29"/>
  <c r="BU8" i="29"/>
  <c r="CY7" i="29"/>
  <c r="W7" i="29"/>
  <c r="BA6" i="29"/>
  <c r="CE5" i="29"/>
  <c r="C5" i="29"/>
  <c r="AG4" i="29"/>
  <c r="DA3" i="29"/>
  <c r="CQ3" i="29"/>
  <c r="CG3" i="29"/>
  <c r="BW3" i="29"/>
  <c r="BM3" i="29"/>
  <c r="BC3" i="29"/>
  <c r="AS3" i="29"/>
  <c r="AI3" i="29"/>
  <c r="Y3" i="29"/>
  <c r="O3" i="29"/>
  <c r="E3" i="29"/>
  <c r="BJ1" i="29"/>
  <c r="CO15" i="29"/>
  <c r="M15" i="29"/>
  <c r="AQ14" i="29"/>
  <c r="BU13" i="29"/>
  <c r="CY12" i="29"/>
  <c r="W12" i="29"/>
  <c r="BA11" i="29"/>
  <c r="CD10" i="29"/>
  <c r="B10" i="29"/>
  <c r="AG9" i="29"/>
  <c r="BK8" i="29"/>
  <c r="CO7" i="29"/>
  <c r="M7" i="29"/>
  <c r="AQ6" i="29"/>
  <c r="BU5" i="29"/>
  <c r="CY4" i="29"/>
  <c r="W4" i="29"/>
  <c r="CZ3" i="29"/>
  <c r="CP3" i="29"/>
  <c r="CF3" i="29"/>
  <c r="BV3" i="29"/>
  <c r="BL3" i="29"/>
  <c r="BB3" i="29"/>
  <c r="AR3" i="29"/>
  <c r="AH3" i="29"/>
  <c r="X3" i="29"/>
  <c r="N3" i="29"/>
  <c r="D3" i="29"/>
  <c r="AZ1" i="29"/>
  <c r="CE15" i="29"/>
  <c r="C15" i="29"/>
  <c r="AG14" i="29"/>
  <c r="BK13" i="29"/>
  <c r="CO12" i="29"/>
  <c r="M12" i="29"/>
  <c r="AQ11" i="29"/>
  <c r="BT10" i="29"/>
  <c r="CY9" i="29"/>
  <c r="W9" i="29"/>
  <c r="BA8" i="29"/>
  <c r="CE7" i="29"/>
  <c r="C7" i="29"/>
  <c r="AG6" i="29"/>
  <c r="BK5" i="29"/>
  <c r="CO4" i="29"/>
  <c r="M4" i="29"/>
  <c r="CY3" i="29"/>
  <c r="CO3" i="29"/>
  <c r="CE3" i="29"/>
  <c r="BU3" i="29"/>
  <c r="BK3" i="29"/>
  <c r="BA3" i="29"/>
  <c r="AQ3" i="29"/>
  <c r="AG3" i="29"/>
  <c r="W3" i="29"/>
  <c r="M3" i="29"/>
  <c r="C3" i="29"/>
  <c r="AP1" i="29"/>
  <c r="BU15" i="29"/>
  <c r="CY14" i="29"/>
  <c r="W14" i="29"/>
  <c r="BA13" i="29"/>
  <c r="CE12" i="29"/>
  <c r="C12" i="29"/>
  <c r="AG11" i="29"/>
  <c r="BJ10" i="29"/>
  <c r="CO9" i="29"/>
  <c r="M9" i="29"/>
  <c r="AQ8" i="29"/>
  <c r="BU7" i="29"/>
  <c r="CY6" i="29"/>
  <c r="W6" i="29"/>
  <c r="BA5" i="29"/>
  <c r="CE4" i="29"/>
  <c r="C4" i="29"/>
  <c r="CX3" i="29"/>
  <c r="CN3" i="29"/>
  <c r="CD3" i="29"/>
  <c r="BT3" i="29"/>
  <c r="BJ3" i="29"/>
  <c r="AZ3" i="29"/>
  <c r="AP3" i="29"/>
  <c r="AF3" i="29"/>
  <c r="V3" i="29"/>
  <c r="L3" i="29"/>
  <c r="B3" i="29"/>
  <c r="AF1" i="29"/>
  <c r="BK15" i="29"/>
  <c r="CO14" i="29"/>
  <c r="M14" i="29"/>
  <c r="AQ13" i="29"/>
  <c r="BU12" i="29"/>
  <c r="CY11" i="29"/>
  <c r="W11" i="29"/>
  <c r="AZ10" i="29"/>
  <c r="CE9" i="29"/>
  <c r="C9" i="29"/>
  <c r="AG8" i="29"/>
  <c r="BK7" i="29"/>
  <c r="CO6" i="29"/>
  <c r="M6" i="29"/>
  <c r="AQ5" i="29"/>
  <c r="BU4" i="29"/>
  <c r="DE3" i="29"/>
  <c r="CU3" i="29"/>
  <c r="CK3" i="29"/>
  <c r="CA3" i="29"/>
  <c r="BQ3" i="29"/>
  <c r="BG3" i="29"/>
  <c r="AW3" i="29"/>
  <c r="AM3" i="29"/>
  <c r="AC3" i="29"/>
  <c r="S3" i="29"/>
  <c r="I3" i="29"/>
  <c r="CX1" i="29"/>
  <c r="V1" i="29"/>
  <c r="BA15" i="29"/>
  <c r="CE14" i="29"/>
  <c r="C14" i="29"/>
  <c r="AG13" i="29"/>
  <c r="BK12" i="29"/>
  <c r="CO11" i="29"/>
  <c r="M11" i="29"/>
  <c r="AP10" i="29"/>
  <c r="BU9" i="29"/>
  <c r="CY8" i="29"/>
  <c r="W8" i="29"/>
  <c r="BA7" i="29"/>
  <c r="CE6" i="29"/>
  <c r="C6" i="29"/>
  <c r="AG5" i="29"/>
  <c r="BK4" i="29"/>
  <c r="DD3" i="29"/>
  <c r="CT3" i="29"/>
  <c r="CJ3" i="29"/>
  <c r="BZ3" i="29"/>
  <c r="BP3" i="29"/>
  <c r="BF3" i="29"/>
  <c r="AV3" i="29"/>
  <c r="AL3" i="29"/>
  <c r="AB3" i="29"/>
  <c r="R3" i="29"/>
  <c r="H3" i="29"/>
  <c r="CN1" i="29"/>
  <c r="L1" i="29"/>
  <c r="AQ15" i="29"/>
  <c r="BU14" i="29"/>
  <c r="CY13" i="29"/>
  <c r="W13" i="29"/>
  <c r="BA12" i="29"/>
  <c r="CE11" i="29"/>
  <c r="C11" i="29"/>
  <c r="AF10" i="29"/>
  <c r="BK9" i="29"/>
  <c r="CO8" i="29"/>
  <c r="M8" i="29"/>
  <c r="AQ7" i="29"/>
  <c r="BU6" i="29"/>
  <c r="CY5" i="29"/>
  <c r="W5" i="29"/>
  <c r="BA4" i="29"/>
  <c r="DC3" i="29"/>
  <c r="CS3" i="29"/>
  <c r="CI3" i="29"/>
  <c r="BY3" i="29"/>
  <c r="BO3" i="29"/>
  <c r="BE3" i="29"/>
  <c r="AU3" i="29"/>
  <c r="AK3" i="29"/>
  <c r="AA3" i="29"/>
  <c r="Q3" i="29"/>
  <c r="G3" i="29"/>
  <c r="CD1" i="29"/>
  <c r="B1" i="29"/>
  <c r="AG15" i="29"/>
  <c r="BK14" i="29"/>
  <c r="CO13" i="29"/>
  <c r="M13" i="29"/>
  <c r="AQ12" i="29"/>
  <c r="BU11" i="29"/>
  <c r="CX10" i="29"/>
  <c r="V10" i="29"/>
  <c r="BA9" i="29"/>
  <c r="CE8" i="29"/>
  <c r="C8" i="29"/>
  <c r="AG7" i="29"/>
  <c r="BK6" i="29"/>
  <c r="CO5" i="29"/>
  <c r="M5" i="29"/>
  <c r="AQ4" i="29"/>
  <c r="DB3" i="29"/>
  <c r="CR3" i="29"/>
  <c r="CH3" i="29"/>
  <c r="BX3" i="29"/>
  <c r="BN3" i="29"/>
  <c r="BD3" i="29"/>
  <c r="AT3" i="29"/>
  <c r="AJ3" i="29"/>
  <c r="Z3" i="29"/>
  <c r="P3" i="29"/>
  <c r="F3" i="29"/>
  <c r="BT1" i="29"/>
  <c r="CY34" i="28"/>
  <c r="W34" i="28"/>
  <c r="BA33" i="28"/>
  <c r="CE32" i="28"/>
  <c r="C32" i="28"/>
  <c r="AG31" i="28"/>
  <c r="BK30" i="28"/>
  <c r="CO29" i="28"/>
  <c r="M29" i="28"/>
  <c r="AQ28" i="28"/>
  <c r="BT27" i="28"/>
  <c r="CY13" i="28"/>
  <c r="BK13" i="28"/>
  <c r="W13" i="28"/>
  <c r="CE12" i="28"/>
  <c r="C12" i="28"/>
  <c r="AG11" i="28"/>
  <c r="BK10" i="28"/>
  <c r="CO9" i="28"/>
  <c r="M9" i="28"/>
  <c r="AQ8" i="28"/>
  <c r="BU7" i="28"/>
  <c r="CY6" i="28"/>
  <c r="W6" i="28"/>
  <c r="BA5" i="28"/>
  <c r="CE4" i="28"/>
  <c r="C4" i="28"/>
  <c r="CX3" i="28"/>
  <c r="CN3" i="28"/>
  <c r="CD3" i="28"/>
  <c r="BT3" i="28"/>
  <c r="BJ3" i="28"/>
  <c r="AZ3" i="28"/>
  <c r="AP3" i="28"/>
  <c r="AF3" i="28"/>
  <c r="V3" i="28"/>
  <c r="L3" i="28"/>
  <c r="B3" i="28"/>
  <c r="AF1" i="28"/>
  <c r="CO34" i="28"/>
  <c r="M34" i="28"/>
  <c r="AQ33" i="28"/>
  <c r="BU32" i="28"/>
  <c r="CY31" i="28"/>
  <c r="W31" i="28"/>
  <c r="BA30" i="28"/>
  <c r="CE29" i="28"/>
  <c r="C29" i="28"/>
  <c r="AG28" i="28"/>
  <c r="BJ27" i="28"/>
  <c r="CX13" i="28"/>
  <c r="BJ13" i="28"/>
  <c r="V13" i="28"/>
  <c r="BU12" i="28"/>
  <c r="CY11" i="28"/>
  <c r="W11" i="28"/>
  <c r="BA10" i="28"/>
  <c r="CE9" i="28"/>
  <c r="C9" i="28"/>
  <c r="AG8" i="28"/>
  <c r="BK7" i="28"/>
  <c r="CO6" i="28"/>
  <c r="M6" i="28"/>
  <c r="AQ5" i="28"/>
  <c r="BU4" i="28"/>
  <c r="DE3" i="28"/>
  <c r="CU3" i="28"/>
  <c r="CK3" i="28"/>
  <c r="CA3" i="28"/>
  <c r="BQ3" i="28"/>
  <c r="BG3" i="28"/>
  <c r="AW3" i="28"/>
  <c r="AM3" i="28"/>
  <c r="AC3" i="28"/>
  <c r="S3" i="28"/>
  <c r="I3" i="28"/>
  <c r="CX1" i="28"/>
  <c r="V1" i="28"/>
  <c r="CE34" i="28"/>
  <c r="C34" i="28"/>
  <c r="AG33" i="28"/>
  <c r="BK32" i="28"/>
  <c r="CO31" i="28"/>
  <c r="M31" i="28"/>
  <c r="AQ30" i="28"/>
  <c r="BU29" i="28"/>
  <c r="CY28" i="28"/>
  <c r="W28" i="28"/>
  <c r="AZ27" i="28"/>
  <c r="CO13" i="28"/>
  <c r="BA13" i="28"/>
  <c r="M13" i="28"/>
  <c r="BK12" i="28"/>
  <c r="CO11" i="28"/>
  <c r="M11" i="28"/>
  <c r="AQ10" i="28"/>
  <c r="BU9" i="28"/>
  <c r="CY8" i="28"/>
  <c r="W8" i="28"/>
  <c r="BA7" i="28"/>
  <c r="CE6" i="28"/>
  <c r="C6" i="28"/>
  <c r="AG5" i="28"/>
  <c r="BK4" i="28"/>
  <c r="DD3" i="28"/>
  <c r="CT3" i="28"/>
  <c r="CJ3" i="28"/>
  <c r="BZ3" i="28"/>
  <c r="BP3" i="28"/>
  <c r="BF3" i="28"/>
  <c r="AV3" i="28"/>
  <c r="AL3" i="28"/>
  <c r="AB3" i="28"/>
  <c r="R3" i="28"/>
  <c r="H3" i="28"/>
  <c r="CN1" i="28"/>
  <c r="L1" i="28"/>
  <c r="BU34" i="28"/>
  <c r="CY33" i="28"/>
  <c r="W33" i="28"/>
  <c r="BA32" i="28"/>
  <c r="CE31" i="28"/>
  <c r="C31" i="28"/>
  <c r="AG30" i="28"/>
  <c r="BK29" i="28"/>
  <c r="CO28" i="28"/>
  <c r="M28" i="28"/>
  <c r="AP27" i="28"/>
  <c r="CN13" i="28"/>
  <c r="AZ13" i="28"/>
  <c r="L13" i="28"/>
  <c r="BA12" i="28"/>
  <c r="CE11" i="28"/>
  <c r="C11" i="28"/>
  <c r="AG10" i="28"/>
  <c r="BK9" i="28"/>
  <c r="CO8" i="28"/>
  <c r="M8" i="28"/>
  <c r="AQ7" i="28"/>
  <c r="BU6" i="28"/>
  <c r="CY5" i="28"/>
  <c r="W5" i="28"/>
  <c r="BA4" i="28"/>
  <c r="DC3" i="28"/>
  <c r="CS3" i="28"/>
  <c r="CI3" i="28"/>
  <c r="BY3" i="28"/>
  <c r="BO3" i="28"/>
  <c r="BE3" i="28"/>
  <c r="AU3" i="28"/>
  <c r="AK3" i="28"/>
  <c r="AA3" i="28"/>
  <c r="Q3" i="28"/>
  <c r="G3" i="28"/>
  <c r="CD1" i="28"/>
  <c r="B1" i="28"/>
  <c r="BK34" i="28"/>
  <c r="CO33" i="28"/>
  <c r="M33" i="28"/>
  <c r="AQ32" i="28"/>
  <c r="BU31" i="28"/>
  <c r="CY30" i="28"/>
  <c r="W30" i="28"/>
  <c r="BA29" i="28"/>
  <c r="CE28" i="28"/>
  <c r="C28" i="28"/>
  <c r="AF27" i="28"/>
  <c r="CE13" i="28"/>
  <c r="AQ13" i="28"/>
  <c r="C13" i="28"/>
  <c r="AQ12" i="28"/>
  <c r="BU11" i="28"/>
  <c r="CY10" i="28"/>
  <c r="W10" i="28"/>
  <c r="BA9" i="28"/>
  <c r="CE8" i="28"/>
  <c r="C8" i="28"/>
  <c r="AG7" i="28"/>
  <c r="BK6" i="28"/>
  <c r="CO5" i="28"/>
  <c r="M5" i="28"/>
  <c r="AQ4" i="28"/>
  <c r="DB3" i="28"/>
  <c r="CR3" i="28"/>
  <c r="CH3" i="28"/>
  <c r="BX3" i="28"/>
  <c r="BN3" i="28"/>
  <c r="BD3" i="28"/>
  <c r="AT3" i="28"/>
  <c r="AJ3" i="28"/>
  <c r="Z3" i="28"/>
  <c r="P3" i="28"/>
  <c r="F3" i="28"/>
  <c r="BT1" i="28"/>
  <c r="BA34" i="28"/>
  <c r="CE33" i="28"/>
  <c r="C33" i="28"/>
  <c r="AG32" i="28"/>
  <c r="BK31" i="28"/>
  <c r="CO30" i="28"/>
  <c r="M30" i="28"/>
  <c r="AQ29" i="28"/>
  <c r="BU28" i="28"/>
  <c r="CX27" i="28"/>
  <c r="V27" i="28"/>
  <c r="CD13" i="28"/>
  <c r="AP13" i="28"/>
  <c r="B13" i="28"/>
  <c r="AG12" i="28"/>
  <c r="BK11" i="28"/>
  <c r="CO10" i="28"/>
  <c r="M10" i="28"/>
  <c r="AQ9" i="28"/>
  <c r="BU8" i="28"/>
  <c r="CY7" i="28"/>
  <c r="W7" i="28"/>
  <c r="BA6" i="28"/>
  <c r="CE5" i="28"/>
  <c r="C5" i="28"/>
  <c r="AG4" i="28"/>
  <c r="DA3" i="28"/>
  <c r="CQ3" i="28"/>
  <c r="CG3" i="28"/>
  <c r="BW3" i="28"/>
  <c r="BM3" i="28"/>
  <c r="BC3" i="28"/>
  <c r="AS3" i="28"/>
  <c r="AI3" i="28"/>
  <c r="Y3" i="28"/>
  <c r="O3" i="28"/>
  <c r="E3" i="28"/>
  <c r="BJ1" i="28"/>
  <c r="AQ34" i="28"/>
  <c r="BU33" i="28"/>
  <c r="CY32" i="28"/>
  <c r="W32" i="28"/>
  <c r="BA31" i="28"/>
  <c r="CE30" i="28"/>
  <c r="C30" i="28"/>
  <c r="AG29" i="28"/>
  <c r="BK28" i="28"/>
  <c r="CN27" i="28"/>
  <c r="L27" i="28"/>
  <c r="BU13" i="28"/>
  <c r="AG13" i="28"/>
  <c r="CY12" i="28"/>
  <c r="W12" i="28"/>
  <c r="BA11" i="28"/>
  <c r="CE10" i="28"/>
  <c r="C10" i="28"/>
  <c r="AG9" i="28"/>
  <c r="BK8" i="28"/>
  <c r="CO7" i="28"/>
  <c r="M7" i="28"/>
  <c r="AQ6" i="28"/>
  <c r="BU5" i="28"/>
  <c r="CY4" i="28"/>
  <c r="W4" i="28"/>
  <c r="CZ3" i="28"/>
  <c r="CP3" i="28"/>
  <c r="CF3" i="28"/>
  <c r="BV3" i="28"/>
  <c r="BL3" i="28"/>
  <c r="BB3" i="28"/>
  <c r="AR3" i="28"/>
  <c r="AH3" i="28"/>
  <c r="X3" i="28"/>
  <c r="N3" i="28"/>
  <c r="D3" i="28"/>
  <c r="AZ1" i="28"/>
  <c r="AG34" i="28"/>
  <c r="BK33" i="28"/>
  <c r="CO32" i="28"/>
  <c r="M32" i="28"/>
  <c r="AQ31" i="28"/>
  <c r="BU30" i="28"/>
  <c r="CY29" i="28"/>
  <c r="W29" i="28"/>
  <c r="BA28" i="28"/>
  <c r="CD27" i="28"/>
  <c r="B27" i="28"/>
  <c r="BT13" i="28"/>
  <c r="AF13" i="28"/>
  <c r="CO12" i="28"/>
  <c r="M12" i="28"/>
  <c r="AQ11" i="28"/>
  <c r="BU10" i="28"/>
  <c r="CY9" i="28"/>
  <c r="W9" i="28"/>
  <c r="BA8" i="28"/>
  <c r="CE7" i="28"/>
  <c r="C7" i="28"/>
  <c r="AG6" i="28"/>
  <c r="BK5" i="28"/>
  <c r="CO4" i="28"/>
  <c r="M4" i="28"/>
  <c r="CY3" i="28"/>
  <c r="CO3" i="28"/>
  <c r="CE3" i="28"/>
  <c r="BU3" i="28"/>
  <c r="BK3" i="28"/>
  <c r="BA3" i="28"/>
  <c r="AQ3" i="28"/>
  <c r="AG3" i="28"/>
  <c r="W3" i="28"/>
  <c r="M3" i="28"/>
  <c r="C3" i="28"/>
  <c r="AP1" i="28"/>
  <c r="CY31" i="27"/>
  <c r="W31" i="27"/>
  <c r="BA30" i="27"/>
  <c r="CE29" i="27"/>
  <c r="C29" i="27"/>
  <c r="AG28" i="27"/>
  <c r="BK27" i="27"/>
  <c r="CN26" i="27"/>
  <c r="L26" i="27"/>
  <c r="BU12" i="27"/>
  <c r="AG12" i="27"/>
  <c r="CY11" i="27"/>
  <c r="W11" i="27"/>
  <c r="BA10" i="27"/>
  <c r="CE9" i="27"/>
  <c r="C9" i="27"/>
  <c r="AG8" i="27"/>
  <c r="BK7" i="27"/>
  <c r="CO6" i="27"/>
  <c r="M6" i="27"/>
  <c r="AQ5" i="27"/>
  <c r="BU4" i="27"/>
  <c r="DE3" i="27"/>
  <c r="CU3" i="27"/>
  <c r="CK3" i="27"/>
  <c r="CA3" i="27"/>
  <c r="BQ3" i="27"/>
  <c r="BG3" i="27"/>
  <c r="AW3" i="27"/>
  <c r="AM3" i="27"/>
  <c r="AC3" i="27"/>
  <c r="S3" i="27"/>
  <c r="I3" i="27"/>
  <c r="CX1" i="27"/>
  <c r="V1" i="27"/>
  <c r="CO31" i="27"/>
  <c r="M31" i="27"/>
  <c r="AQ30" i="27"/>
  <c r="BU29" i="27"/>
  <c r="CY28" i="27"/>
  <c r="W28" i="27"/>
  <c r="BA27" i="27"/>
  <c r="CD26" i="27"/>
  <c r="B26" i="27"/>
  <c r="BT12" i="27"/>
  <c r="AF12" i="27"/>
  <c r="CO11" i="27"/>
  <c r="M11" i="27"/>
  <c r="AQ10" i="27"/>
  <c r="BU9" i="27"/>
  <c r="CY8" i="27"/>
  <c r="W8" i="27"/>
  <c r="BA7" i="27"/>
  <c r="CE6" i="27"/>
  <c r="C6" i="27"/>
  <c r="AG5" i="27"/>
  <c r="BK4" i="27"/>
  <c r="DD3" i="27"/>
  <c r="CT3" i="27"/>
  <c r="CJ3" i="27"/>
  <c r="BZ3" i="27"/>
  <c r="BP3" i="27"/>
  <c r="BF3" i="27"/>
  <c r="AV3" i="27"/>
  <c r="AL3" i="27"/>
  <c r="AB3" i="27"/>
  <c r="R3" i="27"/>
  <c r="H3" i="27"/>
  <c r="CN1" i="27"/>
  <c r="L1" i="27"/>
  <c r="CE31" i="27"/>
  <c r="C31" i="27"/>
  <c r="AG30" i="27"/>
  <c r="BK29" i="27"/>
  <c r="CO28" i="27"/>
  <c r="M28" i="27"/>
  <c r="AQ27" i="27"/>
  <c r="BT26" i="27"/>
  <c r="CY12" i="27"/>
  <c r="BK12" i="27"/>
  <c r="W12" i="27"/>
  <c r="CE11" i="27"/>
  <c r="C11" i="27"/>
  <c r="AG10" i="27"/>
  <c r="BK9" i="27"/>
  <c r="CO8" i="27"/>
  <c r="M8" i="27"/>
  <c r="AQ7" i="27"/>
  <c r="BU6" i="27"/>
  <c r="CY5" i="27"/>
  <c r="W5" i="27"/>
  <c r="BA4" i="27"/>
  <c r="DC3" i="27"/>
  <c r="CS3" i="27"/>
  <c r="CI3" i="27"/>
  <c r="BY3" i="27"/>
  <c r="BO3" i="27"/>
  <c r="BE3" i="27"/>
  <c r="AU3" i="27"/>
  <c r="AK3" i="27"/>
  <c r="AA3" i="27"/>
  <c r="Q3" i="27"/>
  <c r="G3" i="27"/>
  <c r="CD1" i="27"/>
  <c r="B1" i="27"/>
  <c r="BU31" i="27"/>
  <c r="CY30" i="27"/>
  <c r="W30" i="27"/>
  <c r="BA29" i="27"/>
  <c r="CE28" i="27"/>
  <c r="C28" i="27"/>
  <c r="AG27" i="27"/>
  <c r="BJ26" i="27"/>
  <c r="CX12" i="27"/>
  <c r="BJ12" i="27"/>
  <c r="V12" i="27"/>
  <c r="BU11" i="27"/>
  <c r="CY10" i="27"/>
  <c r="W10" i="27"/>
  <c r="BA9" i="27"/>
  <c r="CE8" i="27"/>
  <c r="C8" i="27"/>
  <c r="AG7" i="27"/>
  <c r="BK6" i="27"/>
  <c r="CO5" i="27"/>
  <c r="M5" i="27"/>
  <c r="AQ4" i="27"/>
  <c r="DB3" i="27"/>
  <c r="CR3" i="27"/>
  <c r="CH3" i="27"/>
  <c r="BX3" i="27"/>
  <c r="BN3" i="27"/>
  <c r="BD3" i="27"/>
  <c r="AT3" i="27"/>
  <c r="AJ3" i="27"/>
  <c r="Z3" i="27"/>
  <c r="P3" i="27"/>
  <c r="F3" i="27"/>
  <c r="BT1" i="27"/>
  <c r="BK31" i="27"/>
  <c r="CO30" i="27"/>
  <c r="M30" i="27"/>
  <c r="AQ29" i="27"/>
  <c r="BU28" i="27"/>
  <c r="CY27" i="27"/>
  <c r="W27" i="27"/>
  <c r="AZ26" i="27"/>
  <c r="CO12" i="27"/>
  <c r="BA12" i="27"/>
  <c r="M12" i="27"/>
  <c r="BK11" i="27"/>
  <c r="CO10" i="27"/>
  <c r="M10" i="27"/>
  <c r="AQ9" i="27"/>
  <c r="BU8" i="27"/>
  <c r="CY7" i="27"/>
  <c r="W7" i="27"/>
  <c r="BA6" i="27"/>
  <c r="CE5" i="27"/>
  <c r="C5" i="27"/>
  <c r="AG4" i="27"/>
  <c r="DA3" i="27"/>
  <c r="CQ3" i="27"/>
  <c r="CG3" i="27"/>
  <c r="BW3" i="27"/>
  <c r="BM3" i="27"/>
  <c r="BC3" i="27"/>
  <c r="AS3" i="27"/>
  <c r="AI3" i="27"/>
  <c r="Y3" i="27"/>
  <c r="O3" i="27"/>
  <c r="E3" i="27"/>
  <c r="BJ1" i="27"/>
  <c r="BA31" i="27"/>
  <c r="CE30" i="27"/>
  <c r="C30" i="27"/>
  <c r="AG29" i="27"/>
  <c r="BK28" i="27"/>
  <c r="CO27" i="27"/>
  <c r="M27" i="27"/>
  <c r="AP26" i="27"/>
  <c r="CN12" i="27"/>
  <c r="AZ12" i="27"/>
  <c r="L12" i="27"/>
  <c r="BA11" i="27"/>
  <c r="CE10" i="27"/>
  <c r="C10" i="27"/>
  <c r="AG9" i="27"/>
  <c r="BK8" i="27"/>
  <c r="CO7" i="27"/>
  <c r="M7" i="27"/>
  <c r="AQ6" i="27"/>
  <c r="BU5" i="27"/>
  <c r="CY4" i="27"/>
  <c r="W4" i="27"/>
  <c r="CZ3" i="27"/>
  <c r="CP3" i="27"/>
  <c r="CF3" i="27"/>
  <c r="BV3" i="27"/>
  <c r="BL3" i="27"/>
  <c r="BB3" i="27"/>
  <c r="AR3" i="27"/>
  <c r="AH3" i="27"/>
  <c r="X3" i="27"/>
  <c r="N3" i="27"/>
  <c r="D3" i="27"/>
  <c r="AZ1" i="27"/>
  <c r="AQ31" i="27"/>
  <c r="BU30" i="27"/>
  <c r="CY29" i="27"/>
  <c r="W29" i="27"/>
  <c r="BA28" i="27"/>
  <c r="CE27" i="27"/>
  <c r="C27" i="27"/>
  <c r="AF26" i="27"/>
  <c r="CE12" i="27"/>
  <c r="AQ12" i="27"/>
  <c r="C12" i="27"/>
  <c r="AQ11" i="27"/>
  <c r="BU10" i="27"/>
  <c r="CY9" i="27"/>
  <c r="W9" i="27"/>
  <c r="BA8" i="27"/>
  <c r="CE7" i="27"/>
  <c r="C7" i="27"/>
  <c r="AG6" i="27"/>
  <c r="BK5" i="27"/>
  <c r="CO4" i="27"/>
  <c r="M4" i="27"/>
  <c r="CY3" i="27"/>
  <c r="CO3" i="27"/>
  <c r="CE3" i="27"/>
  <c r="BU3" i="27"/>
  <c r="BK3" i="27"/>
  <c r="BA3" i="27"/>
  <c r="AQ3" i="27"/>
  <c r="AG3" i="27"/>
  <c r="W3" i="27"/>
  <c r="M3" i="27"/>
  <c r="C3" i="27"/>
  <c r="AP1" i="27"/>
  <c r="AG31" i="27"/>
  <c r="BK30" i="27"/>
  <c r="CO29" i="27"/>
  <c r="M29" i="27"/>
  <c r="AQ28" i="27"/>
  <c r="BU27" i="27"/>
  <c r="CX26" i="27"/>
  <c r="V26" i="27"/>
  <c r="CD12" i="27"/>
  <c r="AP12" i="27"/>
  <c r="B12" i="27"/>
  <c r="AG11" i="27"/>
  <c r="BK10" i="27"/>
  <c r="CO9" i="27"/>
  <c r="M9" i="27"/>
  <c r="AQ8" i="27"/>
  <c r="BU7" i="27"/>
  <c r="CY6" i="27"/>
  <c r="W6" i="27"/>
  <c r="BA5" i="27"/>
  <c r="CE4" i="27"/>
  <c r="C4" i="27"/>
  <c r="CX3" i="27"/>
  <c r="CN3" i="27"/>
  <c r="CD3" i="27"/>
  <c r="BT3" i="27"/>
  <c r="BJ3" i="27"/>
  <c r="AZ3" i="27"/>
  <c r="AP3" i="27"/>
  <c r="AF3" i="27"/>
  <c r="V3" i="27"/>
  <c r="L3" i="27"/>
  <c r="B3" i="27"/>
  <c r="AF1" i="27"/>
  <c r="C7" i="41"/>
  <c r="CZ1" i="29" s="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EF4" i="46"/>
  <c r="DX4" i="46"/>
  <c r="DP4" i="46"/>
  <c r="DH4" i="46"/>
  <c r="CZ4" i="46"/>
  <c r="CR4" i="46"/>
  <c r="CJ4" i="46"/>
  <c r="CB4" i="46"/>
  <c r="BT4" i="46"/>
  <c r="BK4" i="46"/>
  <c r="BC4" i="46"/>
  <c r="AU4" i="46"/>
  <c r="AM4" i="46"/>
  <c r="AE4" i="46"/>
  <c r="W4" i="46"/>
  <c r="O4" i="46"/>
  <c r="G4" i="46"/>
  <c r="A2" i="46"/>
  <c r="C187" i="45"/>
  <c r="C179" i="45"/>
  <c r="C171" i="45"/>
  <c r="C163" i="45"/>
  <c r="EE4" i="46"/>
  <c r="DU4" i="46"/>
  <c r="DJ4" i="46"/>
  <c r="CY4" i="46"/>
  <c r="CO4" i="46"/>
  <c r="CD4" i="46"/>
  <c r="BS4" i="46"/>
  <c r="BH4" i="46"/>
  <c r="AW4" i="46"/>
  <c r="AL4" i="46"/>
  <c r="AB4" i="46"/>
  <c r="Q4" i="46"/>
  <c r="F4" i="46"/>
  <c r="DO2" i="46"/>
  <c r="C188" i="45"/>
  <c r="C185" i="45"/>
  <c r="C172" i="45"/>
  <c r="C169" i="45"/>
  <c r="C151" i="45"/>
  <c r="C143" i="45"/>
  <c r="C135" i="45"/>
  <c r="C127" i="45"/>
  <c r="C119" i="45"/>
  <c r="C111" i="45"/>
  <c r="C103" i="45"/>
  <c r="C95" i="45"/>
  <c r="C87" i="45"/>
  <c r="C79" i="45"/>
  <c r="C71" i="45"/>
  <c r="C63" i="45"/>
  <c r="C55" i="45"/>
  <c r="C47" i="45"/>
  <c r="C39" i="45"/>
  <c r="C31" i="45"/>
  <c r="C23" i="45"/>
  <c r="C15" i="45"/>
  <c r="C7" i="45"/>
  <c r="O3" i="45"/>
  <c r="G3" i="45"/>
  <c r="J1" i="45"/>
  <c r="Q38" i="42"/>
  <c r="D2" i="44"/>
  <c r="ED4" i="46"/>
  <c r="DS4" i="46"/>
  <c r="DI4" i="46"/>
  <c r="CX4" i="46"/>
  <c r="CM4" i="46"/>
  <c r="CC4" i="46"/>
  <c r="BQ4" i="46"/>
  <c r="BF4" i="46"/>
  <c r="AV4" i="46"/>
  <c r="AK4" i="46"/>
  <c r="Z4" i="46"/>
  <c r="P4" i="46"/>
  <c r="E4" i="46"/>
  <c r="CK2" i="46"/>
  <c r="C178" i="45"/>
  <c r="C162"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C38" i="42"/>
  <c r="EC4" i="46"/>
  <c r="DR4" i="46"/>
  <c r="DG4" i="46"/>
  <c r="CW4" i="46"/>
  <c r="CL4" i="46"/>
  <c r="CA4" i="46"/>
  <c r="BP4" i="46"/>
  <c r="BE4" i="46"/>
  <c r="AT4" i="46"/>
  <c r="AJ4" i="46"/>
  <c r="Y4" i="46"/>
  <c r="N4" i="46"/>
  <c r="D4" i="46"/>
  <c r="AZ2" i="46"/>
  <c r="C184" i="45"/>
  <c r="C181" i="45"/>
  <c r="C168" i="45"/>
  <c r="C165"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V2" i="44"/>
  <c r="J39" i="42"/>
  <c r="EA4" i="46"/>
  <c r="DQ4" i="46"/>
  <c r="DF4" i="46"/>
  <c r="CU4" i="46"/>
  <c r="CK4" i="46"/>
  <c r="BZ4" i="46"/>
  <c r="BN4" i="46"/>
  <c r="BD4" i="46"/>
  <c r="AS4" i="46"/>
  <c r="AH4" i="46"/>
  <c r="X4" i="46"/>
  <c r="M4" i="46"/>
  <c r="B4" i="46"/>
  <c r="V2" i="46"/>
  <c r="C174" i="45"/>
  <c r="C158" i="45"/>
  <c r="C150" i="45"/>
  <c r="C142" i="45"/>
  <c r="C134" i="45"/>
  <c r="C126" i="45"/>
  <c r="C118" i="45"/>
  <c r="C110" i="45"/>
  <c r="C102" i="45"/>
  <c r="C94" i="45"/>
  <c r="C86" i="45"/>
  <c r="C78" i="45"/>
  <c r="C70" i="45"/>
  <c r="C62" i="45"/>
  <c r="C54" i="45"/>
  <c r="C46" i="45"/>
  <c r="C38" i="45"/>
  <c r="C30" i="45"/>
  <c r="C22" i="45"/>
  <c r="C14" i="45"/>
  <c r="C6" i="45"/>
  <c r="L3" i="45"/>
  <c r="D3" i="45"/>
  <c r="DZ4" i="46"/>
  <c r="DO4" i="46"/>
  <c r="DE4" i="46"/>
  <c r="CT4" i="46"/>
  <c r="CI4" i="46"/>
  <c r="BY4" i="46"/>
  <c r="BM4" i="46"/>
  <c r="BB4" i="46"/>
  <c r="AR4" i="46"/>
  <c r="AG4" i="46"/>
  <c r="V4" i="46"/>
  <c r="L4" i="46"/>
  <c r="A4" i="46"/>
  <c r="D2" i="46"/>
  <c r="C180" i="45"/>
  <c r="C177" i="45"/>
  <c r="C164" i="45"/>
  <c r="C161" i="45"/>
  <c r="C155" i="45"/>
  <c r="C147" i="45"/>
  <c r="C139" i="45"/>
  <c r="C131" i="45"/>
  <c r="C123" i="45"/>
  <c r="C115" i="45"/>
  <c r="C107" i="45"/>
  <c r="C99" i="45"/>
  <c r="C91" i="45"/>
  <c r="C83" i="45"/>
  <c r="C75" i="45"/>
  <c r="C67" i="45"/>
  <c r="C59" i="45"/>
  <c r="C51" i="45"/>
  <c r="C43" i="45"/>
  <c r="C35" i="45"/>
  <c r="C27" i="45"/>
  <c r="C19" i="45"/>
  <c r="C11" i="45"/>
  <c r="S3" i="45"/>
  <c r="K3" i="45"/>
  <c r="C3" i="45"/>
  <c r="Q36" i="42"/>
  <c r="DY4" i="46"/>
  <c r="DN4" i="46"/>
  <c r="DC4" i="46"/>
  <c r="CS4" i="46"/>
  <c r="CH4" i="46"/>
  <c r="BW4" i="46"/>
  <c r="BL4" i="46"/>
  <c r="BA4" i="46"/>
  <c r="AP4" i="46"/>
  <c r="AF4" i="46"/>
  <c r="U4" i="46"/>
  <c r="J4" i="46"/>
  <c r="A1" i="46"/>
  <c r="C186" i="45"/>
  <c r="C170" i="45"/>
  <c r="C152" i="45"/>
  <c r="C144" i="45"/>
  <c r="C136" i="45"/>
  <c r="C128" i="45"/>
  <c r="C120" i="45"/>
  <c r="C112" i="45"/>
  <c r="C104" i="45"/>
  <c r="C96" i="45"/>
  <c r="C88" i="45"/>
  <c r="C80" i="45"/>
  <c r="C72" i="45"/>
  <c r="C64" i="45"/>
  <c r="C56" i="45"/>
  <c r="C48" i="45"/>
  <c r="C40" i="45"/>
  <c r="C32" i="45"/>
  <c r="C24" i="45"/>
  <c r="C16" i="45"/>
  <c r="C8" i="45"/>
  <c r="R3" i="45"/>
  <c r="J3" i="45"/>
  <c r="B3" i="45"/>
  <c r="A1" i="44"/>
  <c r="J27" i="42"/>
  <c r="A65" i="43"/>
  <c r="Q37" i="42"/>
  <c r="J36" i="42"/>
  <c r="P4" i="42"/>
  <c r="DW4" i="46"/>
  <c r="DM4" i="46"/>
  <c r="DB4" i="46"/>
  <c r="CQ4" i="46"/>
  <c r="CG4" i="46"/>
  <c r="BV4" i="46"/>
  <c r="BJ4" i="46"/>
  <c r="AZ4" i="46"/>
  <c r="AO4" i="46"/>
  <c r="AD4" i="46"/>
  <c r="T4" i="46"/>
  <c r="I4" i="46"/>
  <c r="C189" i="45"/>
  <c r="C176" i="45"/>
  <c r="C173" i="45"/>
  <c r="C160" i="45"/>
  <c r="C157" i="45"/>
  <c r="C149" i="45"/>
  <c r="C141" i="45"/>
  <c r="C133" i="45"/>
  <c r="C125" i="45"/>
  <c r="C117" i="45"/>
  <c r="C109" i="45"/>
  <c r="C101" i="45"/>
  <c r="C93" i="45"/>
  <c r="C85" i="45"/>
  <c r="C77" i="45"/>
  <c r="C69" i="45"/>
  <c r="C61" i="45"/>
  <c r="C53" i="45"/>
  <c r="C45" i="45"/>
  <c r="C37" i="45"/>
  <c r="C29" i="45"/>
  <c r="C21" i="45"/>
  <c r="C13" i="45"/>
  <c r="C5" i="45"/>
  <c r="Q3" i="45"/>
  <c r="I3" i="45"/>
  <c r="A3" i="45"/>
  <c r="C39" i="42"/>
  <c r="C27" i="42"/>
  <c r="DV4" i="46"/>
  <c r="DK4" i="46"/>
  <c r="DA4" i="46"/>
  <c r="CP4" i="46"/>
  <c r="CE4" i="46"/>
  <c r="BU4" i="46"/>
  <c r="BI4" i="46"/>
  <c r="AX4" i="46"/>
  <c r="AN4" i="46"/>
  <c r="AC4" i="46"/>
  <c r="R4" i="46"/>
  <c r="H4" i="46"/>
  <c r="C182" i="45"/>
  <c r="C166"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A23" i="43"/>
  <c r="J37" i="42"/>
  <c r="C36" i="42"/>
  <c r="B4" i="42"/>
  <c r="Q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CF1" i="29" l="1"/>
  <c r="CP1" i="29"/>
  <c r="BL1" i="29"/>
  <c r="BV1" i="29"/>
  <c r="AR1" i="29"/>
  <c r="BB1" i="29"/>
  <c r="X1" i="29"/>
  <c r="AH1" i="29"/>
  <c r="D1" i="29"/>
  <c r="N1" i="29"/>
  <c r="CP1" i="28"/>
  <c r="CZ1" i="28"/>
  <c r="BV1" i="28"/>
  <c r="CF1" i="28"/>
  <c r="BB1" i="28"/>
  <c r="BL1" i="28"/>
  <c r="AH1" i="28"/>
  <c r="AR1" i="28"/>
  <c r="N1" i="28"/>
  <c r="X1" i="28"/>
  <c r="CZ1" i="27"/>
  <c r="D1" i="28"/>
  <c r="CF1" i="27"/>
  <c r="CP1" i="27"/>
  <c r="BL1" i="27"/>
  <c r="BV1" i="27"/>
  <c r="AR1" i="27"/>
  <c r="BB1" i="27"/>
  <c r="A5" i="40"/>
  <c r="B5" i="40" s="1"/>
  <c r="X1" i="27"/>
  <c r="AH1" i="27"/>
  <c r="D1" i="27"/>
  <c r="N1" i="27"/>
  <c r="B36" i="42"/>
  <c r="P36" i="42"/>
  <c r="A30" i="42"/>
  <c r="I36" i="42"/>
  <c r="I37" i="42"/>
  <c r="B37" i="42"/>
  <c r="A31" i="42"/>
  <c r="P37" i="42"/>
  <c r="P38" i="42"/>
  <c r="I38" i="42"/>
  <c r="B38" i="42"/>
  <c r="A32" i="42"/>
  <c r="BY3" i="46"/>
  <c r="AF3" i="46"/>
  <c r="L28" i="42"/>
  <c r="CU3" i="46"/>
  <c r="BF3" i="46"/>
  <c r="J3" i="46"/>
  <c r="DU3" i="46"/>
  <c r="E28" i="42"/>
  <c r="S28" i="42"/>
  <c r="BC3" i="46"/>
  <c r="CP3" i="46"/>
  <c r="G3" i="46"/>
  <c r="DR3" i="46"/>
  <c r="BV3" i="46"/>
  <c r="K28" i="42"/>
  <c r="AA3" i="46"/>
  <c r="R28" i="42"/>
  <c r="D28" i="42"/>
  <c r="P39" i="42"/>
  <c r="I39" i="42"/>
  <c r="A33" i="42"/>
  <c r="B39" i="42"/>
  <c r="CB3" i="46"/>
  <c r="AK3" i="46"/>
  <c r="CZ3" i="46"/>
  <c r="BI3" i="46"/>
  <c r="T28" i="42"/>
  <c r="M3" i="46"/>
  <c r="DX3" i="46"/>
  <c r="M28" i="42"/>
  <c r="F28" i="42"/>
  <c r="EA3" i="46"/>
  <c r="AP3" i="46"/>
  <c r="DE3" i="46"/>
  <c r="BL3" i="46"/>
  <c r="U28" i="42"/>
  <c r="P3" i="46"/>
  <c r="CE3" i="46"/>
  <c r="G28" i="42"/>
  <c r="N28" i="42"/>
  <c r="S3" i="46"/>
  <c r="BO3" i="46"/>
  <c r="ED3" i="46"/>
  <c r="CH3" i="46"/>
  <c r="H28" i="42"/>
  <c r="AU3" i="46"/>
  <c r="V28" i="42"/>
  <c r="O28" i="42"/>
  <c r="B15" i="46"/>
  <c r="B14" i="46"/>
  <c r="B11" i="46"/>
  <c r="B16" i="46"/>
  <c r="B13" i="46"/>
  <c r="B9" i="46"/>
  <c r="B7" i="46"/>
  <c r="B12" i="46"/>
  <c r="B10" i="46"/>
  <c r="B8" i="46"/>
  <c r="B6" i="46"/>
  <c r="B2" i="30"/>
  <c r="A189" i="45"/>
  <c r="A181" i="45"/>
  <c r="A173" i="45"/>
  <c r="A165" i="45"/>
  <c r="A185" i="45"/>
  <c r="A177" i="45"/>
  <c r="A169" i="45"/>
  <c r="A161" i="45"/>
  <c r="A179" i="45"/>
  <c r="A176" i="45"/>
  <c r="A163" i="45"/>
  <c r="A160" i="45"/>
  <c r="A157" i="45"/>
  <c r="A149" i="45"/>
  <c r="A141" i="45"/>
  <c r="A133" i="45"/>
  <c r="A125" i="45"/>
  <c r="A117" i="45"/>
  <c r="A109" i="45"/>
  <c r="A101" i="45"/>
  <c r="A93" i="45"/>
  <c r="A85" i="45"/>
  <c r="A77" i="45"/>
  <c r="A69" i="45"/>
  <c r="A61" i="45"/>
  <c r="A53" i="45"/>
  <c r="A45" i="45"/>
  <c r="A37" i="45"/>
  <c r="A29" i="45"/>
  <c r="A21" i="45"/>
  <c r="A13" i="45"/>
  <c r="A5" i="45"/>
  <c r="A182" i="45"/>
  <c r="A166" i="45"/>
  <c r="A154" i="45"/>
  <c r="A146" i="45"/>
  <c r="A138" i="45"/>
  <c r="A130" i="45"/>
  <c r="A122" i="45"/>
  <c r="A114" i="45"/>
  <c r="A106" i="45"/>
  <c r="A98" i="45"/>
  <c r="A90" i="45"/>
  <c r="A82" i="45"/>
  <c r="A74" i="45"/>
  <c r="A66" i="45"/>
  <c r="A58" i="45"/>
  <c r="A50" i="45"/>
  <c r="A42" i="45"/>
  <c r="A34" i="45"/>
  <c r="A26" i="45"/>
  <c r="A18" i="45"/>
  <c r="A10" i="45"/>
  <c r="A188" i="45"/>
  <c r="A175" i="45"/>
  <c r="A172" i="45"/>
  <c r="A159" i="45"/>
  <c r="A151" i="45"/>
  <c r="A143" i="45"/>
  <c r="A135" i="45"/>
  <c r="A127" i="45"/>
  <c r="A119" i="45"/>
  <c r="A111" i="45"/>
  <c r="A103" i="45"/>
  <c r="A95" i="45"/>
  <c r="A87" i="45"/>
  <c r="A79" i="45"/>
  <c r="A71" i="45"/>
  <c r="A63" i="45"/>
  <c r="A55" i="45"/>
  <c r="A47" i="45"/>
  <c r="A39" i="45"/>
  <c r="A31" i="45"/>
  <c r="A23" i="45"/>
  <c r="A15" i="45"/>
  <c r="A7" i="45"/>
  <c r="A178" i="45"/>
  <c r="A162" i="45"/>
  <c r="A156" i="45"/>
  <c r="A148" i="45"/>
  <c r="A140" i="45"/>
  <c r="A132" i="45"/>
  <c r="A124" i="45"/>
  <c r="A116" i="45"/>
  <c r="A108" i="45"/>
  <c r="A100" i="45"/>
  <c r="A92" i="45"/>
  <c r="A84" i="45"/>
  <c r="A76" i="45"/>
  <c r="A68" i="45"/>
  <c r="A60" i="45"/>
  <c r="A52" i="45"/>
  <c r="A44" i="45"/>
  <c r="A36" i="45"/>
  <c r="A28" i="45"/>
  <c r="A20" i="45"/>
  <c r="A12" i="45"/>
  <c r="A4" i="45"/>
  <c r="A187" i="45"/>
  <c r="A184" i="45"/>
  <c r="A171" i="45"/>
  <c r="A168" i="45"/>
  <c r="A153" i="45"/>
  <c r="A145" i="45"/>
  <c r="A137" i="45"/>
  <c r="A129" i="45"/>
  <c r="A121" i="45"/>
  <c r="A113" i="45"/>
  <c r="A105" i="45"/>
  <c r="A97" i="45"/>
  <c r="A89" i="45"/>
  <c r="A81" i="45"/>
  <c r="A73" i="45"/>
  <c r="A65" i="45"/>
  <c r="A57" i="45"/>
  <c r="A49" i="45"/>
  <c r="A41" i="45"/>
  <c r="A33" i="45"/>
  <c r="A25" i="45"/>
  <c r="A17" i="45"/>
  <c r="A9" i="45"/>
  <c r="A174" i="45"/>
  <c r="A158" i="45"/>
  <c r="A150" i="45"/>
  <c r="A142" i="45"/>
  <c r="A134" i="45"/>
  <c r="A126" i="45"/>
  <c r="A118" i="45"/>
  <c r="A110" i="45"/>
  <c r="A102" i="45"/>
  <c r="A94" i="45"/>
  <c r="A86" i="45"/>
  <c r="A78" i="45"/>
  <c r="A70" i="45"/>
  <c r="A62" i="45"/>
  <c r="A54" i="45"/>
  <c r="A46" i="45"/>
  <c r="A38" i="45"/>
  <c r="A30" i="45"/>
  <c r="A22" i="45"/>
  <c r="A14" i="45"/>
  <c r="A6" i="45"/>
  <c r="A183" i="45"/>
  <c r="A180" i="45"/>
  <c r="A167" i="45"/>
  <c r="A164" i="45"/>
  <c r="A155" i="45"/>
  <c r="A147" i="45"/>
  <c r="A139" i="45"/>
  <c r="A131" i="45"/>
  <c r="A123" i="45"/>
  <c r="A115" i="45"/>
  <c r="A107" i="45"/>
  <c r="A99" i="45"/>
  <c r="A91" i="45"/>
  <c r="A83" i="45"/>
  <c r="A75" i="45"/>
  <c r="A67" i="45"/>
  <c r="A59" i="45"/>
  <c r="A51" i="45"/>
  <c r="A43" i="45"/>
  <c r="A35" i="45"/>
  <c r="A27" i="45"/>
  <c r="A19" i="45"/>
  <c r="A11" i="45"/>
  <c r="A186" i="45"/>
  <c r="A170" i="45"/>
  <c r="A152" i="45"/>
  <c r="A144" i="45"/>
  <c r="A136" i="45"/>
  <c r="A128" i="45"/>
  <c r="A120" i="45"/>
  <c r="A112" i="45"/>
  <c r="A104" i="45"/>
  <c r="A96" i="45"/>
  <c r="A88" i="45"/>
  <c r="A80" i="45"/>
  <c r="A72" i="45"/>
  <c r="A64" i="45"/>
  <c r="A56" i="45"/>
  <c r="A48" i="45"/>
  <c r="A40" i="45"/>
  <c r="A32" i="45"/>
  <c r="A24" i="45"/>
  <c r="A16" i="45"/>
  <c r="A8" i="45"/>
  <c r="B27" i="42"/>
  <c r="C5" i="40"/>
  <c r="G3" i="30" l="1"/>
  <c r="F3" i="30"/>
  <c r="E3" i="30"/>
  <c r="D3" i="30"/>
  <c r="C3" i="30"/>
  <c r="E5" i="40"/>
  <c r="D5" i="40"/>
  <c r="F5" i="40"/>
  <c r="C25" i="42"/>
  <c r="C26" i="42"/>
  <c r="Q25" i="42"/>
  <c r="Q26" i="42"/>
  <c r="J26" i="42"/>
  <c r="J25" i="42"/>
  <c r="C15" i="47"/>
  <c r="C2" i="47"/>
  <c r="A2" i="45"/>
  <c r="R2" i="42"/>
  <c r="K27" i="42"/>
  <c r="O1" i="42"/>
  <c r="R27" i="42"/>
  <c r="P2" i="42"/>
  <c r="H2" i="42"/>
  <c r="V1" i="42"/>
  <c r="N1" i="42"/>
  <c r="F1" i="42"/>
  <c r="G2" i="42"/>
  <c r="M1" i="42"/>
  <c r="N2" i="42"/>
  <c r="L1" i="42"/>
  <c r="O2" i="42"/>
  <c r="U1" i="42"/>
  <c r="E1" i="42"/>
  <c r="H27" i="42"/>
  <c r="V2" i="42"/>
  <c r="T1" i="42"/>
  <c r="G1" i="42"/>
  <c r="D1" i="45"/>
  <c r="F2" i="42"/>
  <c r="D1" i="42"/>
  <c r="D2" i="45"/>
  <c r="C1" i="45"/>
  <c r="O27" i="42"/>
  <c r="G27" i="42"/>
  <c r="U2" i="42"/>
  <c r="M2" i="42"/>
  <c r="E2" i="42"/>
  <c r="S1" i="42"/>
  <c r="K1" i="42"/>
  <c r="C1" i="42"/>
  <c r="V27" i="42"/>
  <c r="N27" i="42"/>
  <c r="F27" i="42"/>
  <c r="T2" i="42"/>
  <c r="L2" i="42"/>
  <c r="R1" i="42"/>
  <c r="B1" i="42"/>
  <c r="C2" i="42"/>
  <c r="D27" i="42"/>
  <c r="B2" i="42"/>
  <c r="C2" i="45"/>
  <c r="B1" i="45"/>
  <c r="D2" i="42"/>
  <c r="J1" i="42"/>
  <c r="U27" i="42"/>
  <c r="M27" i="42"/>
  <c r="S2" i="42"/>
  <c r="Q1" i="42"/>
  <c r="L27" i="42"/>
  <c r="J2" i="42"/>
  <c r="H1" i="42"/>
  <c r="A2" i="42"/>
  <c r="B2" i="45"/>
  <c r="E27" i="42"/>
  <c r="K2" i="42"/>
  <c r="I1" i="42"/>
  <c r="T27" i="42"/>
  <c r="P1" i="42"/>
  <c r="S27" i="42"/>
  <c r="Q2" i="42"/>
  <c r="I2" i="42"/>
  <c r="B26" i="44" l="1"/>
  <c r="B23" i="44"/>
  <c r="B27" i="44"/>
  <c r="B21" i="44"/>
  <c r="B19" i="44"/>
  <c r="B10" i="44"/>
  <c r="B20" i="44"/>
  <c r="B13" i="44"/>
  <c r="B11" i="44"/>
  <c r="B6" i="44"/>
  <c r="B12" i="44"/>
  <c r="B7" i="44"/>
  <c r="B8" i="44"/>
  <c r="B17" i="44"/>
  <c r="B9" i="44"/>
  <c r="B25" i="44"/>
  <c r="B28" i="44"/>
  <c r="B22" i="44"/>
  <c r="B18" i="44"/>
  <c r="B16" i="44"/>
  <c r="B24" i="44"/>
  <c r="B15"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<sst xmlns="http://schemas.openxmlformats.org/spreadsheetml/2006/main" count="3849" uniqueCount="2250">
  <si>
    <t>Joint Monitoring Programme for Water Supply, Sanitation and Hygiene</t>
  </si>
  <si>
    <t xml:space="preserve">Follow the links below to find the following information: </t>
  </si>
  <si>
    <t>JMP Estimates:</t>
  </si>
  <si>
    <t>Water, sanitation and hygiene ladders for schools</t>
  </si>
  <si>
    <t>Data inputs:</t>
  </si>
  <si>
    <t>Data Summary</t>
  </si>
  <si>
    <t>Water Data</t>
  </si>
  <si>
    <t>Sanitation Data</t>
  </si>
  <si>
    <t>Hygiene Data</t>
  </si>
  <si>
    <t>Population</t>
  </si>
  <si>
    <t>Drinking water</t>
  </si>
  <si>
    <t>Sanitation</t>
  </si>
  <si>
    <t>Hygiene</t>
  </si>
  <si>
    <t>Water</t>
  </si>
  <si>
    <t>Basic Service</t>
  </si>
  <si>
    <t>Limited Service</t>
  </si>
  <si>
    <t>No Service</t>
  </si>
  <si>
    <t>Insufficient Data</t>
  </si>
  <si>
    <t>Basic service</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</si>
  <si>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</si>
  <si>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</si>
  <si>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</si>
  <si>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Limited service</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</si>
  <si>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</si>
  <si>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</si>
  <si>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</si>
  <si>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No service</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</si>
  <si>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</si>
  <si>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</si>
  <si>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</si>
  <si>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</si>
  <si>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Water, sanitation and hygiene services in schools</t>
  </si>
  <si>
    <t>National</t>
  </si>
  <si>
    <t>Urban</t>
  </si>
  <si>
    <t>Rural</t>
  </si>
  <si>
    <t>Pre-primary</t>
  </si>
  <si>
    <t>Primary</t>
  </si>
  <si>
    <t>Secondary</t>
  </si>
  <si>
    <t>Source</t>
  </si>
  <si>
    <t>Type</t>
  </si>
  <si>
    <t>Year</t>
  </si>
  <si>
    <t>Facility</t>
  </si>
  <si>
    <t>Improved</t>
  </si>
  <si>
    <t>Basic (Improved &amp; available)</t>
  </si>
  <si>
    <t>Improved &amp; usable</t>
  </si>
  <si>
    <t>Improved &amp; single-sex</t>
  </si>
  <si>
    <t>Basic (Improved, usable &amp; single-sex)</t>
  </si>
  <si>
    <t>Facility with water</t>
  </si>
  <si>
    <t>Facility with water &amp; soap</t>
  </si>
  <si>
    <t>source</t>
  </si>
  <si>
    <t>type</t>
  </si>
  <si>
    <t>year</t>
  </si>
  <si>
    <t>w_fac_n</t>
  </si>
  <si>
    <t>w_imp_n</t>
  </si>
  <si>
    <t>w_bas_n</t>
  </si>
  <si>
    <t>w_fac_u</t>
  </si>
  <si>
    <t>w_imp_u</t>
  </si>
  <si>
    <t>w_bas_u</t>
  </si>
  <si>
    <t>w_fac_r</t>
  </si>
  <si>
    <t>w_imp_r</t>
  </si>
  <si>
    <t>w_bas_r</t>
  </si>
  <si>
    <t>w_fac_pp</t>
  </si>
  <si>
    <t>w_imp_pp</t>
  </si>
  <si>
    <t>w_bas_pp</t>
  </si>
  <si>
    <t>w_fac_p</t>
  </si>
  <si>
    <t>w_imp_p</t>
  </si>
  <si>
    <t>w_bas_p</t>
  </si>
  <si>
    <t>w_fac_s</t>
  </si>
  <si>
    <t>w_imp_s</t>
  </si>
  <si>
    <t>w_bas_s</t>
  </si>
  <si>
    <t>s_fac_n</t>
  </si>
  <si>
    <t>s_imp_n</t>
  </si>
  <si>
    <t>s_ss_n</t>
  </si>
  <si>
    <t>s_us_n</t>
  </si>
  <si>
    <t>s_bas_n</t>
  </si>
  <si>
    <t>s_fac_u</t>
  </si>
  <si>
    <t>s_imp_u</t>
  </si>
  <si>
    <t>s_ss_u</t>
  </si>
  <si>
    <t>s_us_u</t>
  </si>
  <si>
    <t>s_bas_u</t>
  </si>
  <si>
    <t>s_fac_r</t>
  </si>
  <si>
    <t>s_imp_r</t>
  </si>
  <si>
    <t>s_ss_r</t>
  </si>
  <si>
    <t>s_us_r</t>
  </si>
  <si>
    <t>s_bas_r</t>
  </si>
  <si>
    <t>s_fac_pp</t>
  </si>
  <si>
    <t>s_imp_pp</t>
  </si>
  <si>
    <t>s_ss_pp</t>
  </si>
  <si>
    <t>s_us_pp</t>
  </si>
  <si>
    <t>s_bas_pp</t>
  </si>
  <si>
    <t>s_fac_p</t>
  </si>
  <si>
    <t>s_imp_p</t>
  </si>
  <si>
    <t>s_ss_p</t>
  </si>
  <si>
    <t>s_us_p</t>
  </si>
  <si>
    <t>s_bas_p</t>
  </si>
  <si>
    <t>s_fac_s</t>
  </si>
  <si>
    <t>s_imp_s</t>
  </si>
  <si>
    <t>s_ss_s</t>
  </si>
  <si>
    <t>s_us_s</t>
  </si>
  <si>
    <t>s_bas_s</t>
  </si>
  <si>
    <t>h_fac_n</t>
  </si>
  <si>
    <t>h_wat_n</t>
  </si>
  <si>
    <t>h_bas_n</t>
  </si>
  <si>
    <t>h_fac_u</t>
  </si>
  <si>
    <t>h_wat_u</t>
  </si>
  <si>
    <t>h_bas_u</t>
  </si>
  <si>
    <t>h_fac_r</t>
  </si>
  <si>
    <t>h_wat_r</t>
  </si>
  <si>
    <t>h_bas_r</t>
  </si>
  <si>
    <t>h_fac_pp</t>
  </si>
  <si>
    <t>h_wat_pp</t>
  </si>
  <si>
    <t>h_bas_pp</t>
  </si>
  <si>
    <t>h_fac_p</t>
  </si>
  <si>
    <t>h_wat_p</t>
  </si>
  <si>
    <t>h_bas_p</t>
  </si>
  <si>
    <t>h_fac_s</t>
  </si>
  <si>
    <t>h_wat_s</t>
  </si>
  <si>
    <t>h_bas_s</t>
  </si>
  <si>
    <t>Ladders</t>
  </si>
  <si>
    <t>Pre-Primary</t>
  </si>
  <si>
    <t>Insufficient data</t>
  </si>
  <si>
    <t>Estimates (based on data summary tab)</t>
  </si>
  <si>
    <t>country</t>
  </si>
  <si>
    <t>setting</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</si>
  <si>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</si>
  <si>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</si>
  <si>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</si>
  <si>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</si>
  <si>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</si>
  <si>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</si>
  <si>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</si>
  <si>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</si>
  <si>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</si>
  <si>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</si>
  <si>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</si>
  <si>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</si>
  <si>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</si>
  <si>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</si>
  <si>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</si>
  <si>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</si>
  <si>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</si>
  <si>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</si>
  <si>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</si>
  <si>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Madagascar</t>
  </si>
  <si>
    <t>Drinking Water (%)</t>
  </si>
  <si>
    <t>Sanitation (%)</t>
  </si>
  <si>
    <t>Hygiene (%)</t>
  </si>
  <si>
    <t>Country</t>
  </si>
  <si>
    <t>Setting</t>
  </si>
  <si>
    <t>Limited</t>
  </si>
  <si>
    <t>[values in square brackets not used]</t>
  </si>
  <si>
    <t>Handwashing facility</t>
  </si>
  <si>
    <t>Handwashing facility with water</t>
  </si>
  <si>
    <t>Available</t>
  </si>
  <si>
    <t>Usable</t>
  </si>
  <si>
    <t>Single-sex</t>
  </si>
  <si>
    <t>Water in Schools</t>
  </si>
  <si>
    <t>2011</t>
  </si>
  <si>
    <t>2013</t>
  </si>
  <si>
    <t>2014</t>
  </si>
  <si>
    <t>2015</t>
  </si>
  <si>
    <t>2016</t>
  </si>
  <si>
    <t>Links to sources within this tab</t>
  </si>
  <si>
    <t>MDG_2011_UIS</t>
  </si>
  <si>
    <t>Other</t>
  </si>
  <si>
    <t>UNESCO UIS (http://data.uis.unesco.org/)</t>
  </si>
  <si>
    <t> </t>
  </si>
  <si>
    <t>MDG_2013_UIS</t>
  </si>
  <si>
    <t>MDG_2014_UIS</t>
  </si>
  <si>
    <t>MDG_2015_UIS</t>
  </si>
  <si>
    <t>MDG_2016_UIS</t>
  </si>
  <si>
    <t>MDG_2016_SDI</t>
  </si>
  <si>
    <t>Survey</t>
  </si>
  <si>
    <t>Service Delivery Indicators Survey, World Bank</t>
  </si>
  <si>
    <t>MDG_2019_UIS</t>
  </si>
  <si>
    <t>MDG_2022_UIS</t>
  </si>
  <si>
    <t>MDG_2022_EMIS</t>
  </si>
  <si>
    <t>EMIS</t>
  </si>
  <si>
    <t>Annuaire statistique du Ministère de l’Education Nationale 2021/2022</t>
  </si>
  <si>
    <t>MDG_2023_EMIS</t>
  </si>
  <si>
    <t>Annuaire statistique du Ministère de l’Education Nationale 2022/2023</t>
  </si>
  <si>
    <t>Definition</t>
  </si>
  <si>
    <t>Estimates (%)</t>
  </si>
  <si>
    <t>No water source</t>
  </si>
  <si>
    <t>Unimproved</t>
  </si>
  <si>
    <t>Basic (improved &amp; available)</t>
  </si>
  <si>
    <t>Improved &amp; on-premises</t>
  </si>
  <si>
    <t>Improved, available &amp; on-premises</t>
  </si>
  <si>
    <t>Facility type</t>
  </si>
  <si>
    <t>No drinking water facility</t>
  </si>
  <si>
    <t>No response</t>
  </si>
  <si>
    <t>Potable water</t>
  </si>
  <si>
    <t>Clean water</t>
  </si>
  <si>
    <t>Piped water supply</t>
  </si>
  <si>
    <t>Protected well/spring</t>
  </si>
  <si>
    <t>Rainwater</t>
  </si>
  <si>
    <t>Unprotected well/spring</t>
  </si>
  <si>
    <t>Tanker-truck or cart</t>
  </si>
  <si>
    <t>Surface water (lake, river, stream)</t>
  </si>
  <si>
    <t>Notes</t>
  </si>
  <si>
    <t>Missing data are assumed to indicate no potable water. In the absence of the number of primary and secondary schools, a national estimate is calculated based on the proportion of primary and secondary school-aged children.</t>
  </si>
  <si>
    <t xml:space="preserve">In the absence of the number of primary and secondary schools, a national estimate is calculated based on the proportion of primary and secondary school-aged children. </t>
  </si>
  <si>
    <t>No drinking water data available.</t>
  </si>
  <si>
    <t xml:space="preserve">National estimate based on primary schools only. Includes public and private schools. </t>
  </si>
  <si>
    <t>National is estimated based on primary schools in absense of other data</t>
  </si>
  <si>
    <t>National is estimated based on primary and secondary schools</t>
  </si>
  <si>
    <t>Secondary estimate is the weighted average between Colleges and Lycees</t>
  </si>
  <si>
    <t>Facility estimate used</t>
  </si>
  <si>
    <t>Yes</t>
  </si>
  <si>
    <t>Improved estimate used</t>
  </si>
  <si>
    <t>Basic estimate used</t>
  </si>
  <si>
    <t>Number of schools total</t>
  </si>
  <si>
    <t>Number surveyed</t>
  </si>
  <si>
    <t>Sanitation in Schools</t>
  </si>
  <si>
    <t>No facility</t>
  </si>
  <si>
    <t>Usable &amp; Single-sex</t>
  </si>
  <si>
    <t>Single-sex basic sanitation facilities</t>
  </si>
  <si>
    <t>Private toilet (enclosed, gender-separated)</t>
  </si>
  <si>
    <t>No facilities</t>
  </si>
  <si>
    <t>Flush / Pour-flush toilets</t>
  </si>
  <si>
    <t>Pit latrines with slab</t>
  </si>
  <si>
    <t>Composting toilets</t>
  </si>
  <si>
    <t>Pit latrines without slab</t>
  </si>
  <si>
    <t>Bucket latrines</t>
  </si>
  <si>
    <t>39.6% of primary schools do not have toilets. 2.1% of primary schools have no information on toilets. These are considered to have no facilities in the estimate above.</t>
  </si>
  <si>
    <t>In the absence of the number of primary and secondary schools, a national estimate is calculated based on the proportion of primary and secondary school-aged children.</t>
  </si>
  <si>
    <t xml:space="preserve">The secondary school estimate is based on coverage in lower and upper secondary schools and the school age population for each level. </t>
  </si>
  <si>
    <t>Used to estimate basic sanitation based on the survey methodology where 'Enumerators verified that the toilets were enclosed and gender-separated'.</t>
  </si>
  <si>
    <t>No data</t>
  </si>
  <si>
    <t>Improved &amp; usable estimate used</t>
  </si>
  <si>
    <t>Improved &amp; single-sex estimate used</t>
  </si>
  <si>
    <t>Hygiene in Schools</t>
  </si>
  <si>
    <t>Facility with no water or soap</t>
  </si>
  <si>
    <t>Facility with soap</t>
  </si>
  <si>
    <t>No handwashing data</t>
  </si>
  <si>
    <t>No handwashing facility data available.</t>
  </si>
  <si>
    <t>Secondary estimate is the weighted average between Colleges and Lycees. Secondary set to not used it seems to be an error of interpretation of the question.</t>
  </si>
  <si>
    <t>No</t>
  </si>
  <si>
    <t>Facility with water estimate used</t>
  </si>
  <si>
    <t>POPULATION OF SCHOOL AGE CHILDREN</t>
  </si>
  <si>
    <t>Values in grey text are imputed based on linear regression</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</si>
  <si>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</si>
  <si>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</si>
  <si>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</si>
  <si>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</si>
  <si>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</si>
  <si>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</si>
  <si>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</si>
  <si>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</si>
  <si>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</si>
  <si>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</si>
  <si>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</si>
  <si>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The JMP releases updated estimates every 2 years following consultations with national authorities: https://washdata.org/how-we-work/jmp-country-consultation</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</si>
  <si>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</si>
  <si>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</si>
  <si>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MEN-MGMERL (Ministre de l’Éducation Nationale - Madagascar Monitoring Evaluation Research and Learning)</t>
  </si>
  <si>
    <t>MDG_2026_SUR</t>
  </si>
  <si>
    <r>
      <t xml:space="preserve"> - The choice "Hanging latrines" was not included in the survey
- No facility is assumed to be multually exclusive with Unimproved facility, Improved facility, and no response
(No Response + No facility + Unimproved + Improved = 100%)
</t>
    </r>
    <r>
      <rPr>
        <b/>
        <sz val="8"/>
        <color theme="1"/>
        <rFont val="Arial"/>
        <family val="2"/>
      </rPr>
      <t>The values displayed are weighted by region to remove under and oversampling using the following methods</t>
    </r>
    <r>
      <rPr>
        <sz val="8"/>
        <color theme="1"/>
        <rFont val="Arial"/>
        <family val="2"/>
      </rPr>
      <t xml:space="preserve">
  The method of weighting that was used is the following:
    1) Created weights for each region based on the following formula :
      Wi = Ni / ni, where
      W is the weight for the ith region
      N is the population of schools in the region
      ni is the number of schools in the final sample
    2) Created 6 sets of weights :
     Wi - All: Calculated from the overall set of schools
     Wi - Urb.: Calculated from the subset of all urban schools
     Wi - Rur.: Calculated from the subset of all rural schools
     Wi - Pre-pr.: Calculated from the subset of all pre-primary schools
     Wi - Prim.: Calculated from the subset of all primary schools
     Wi - Sec.: Calculated from the subset of all secondary schools
   3) The weights were then attached to each survey response, based on the region where the surveyed school was located.
   4) For each indicator calculation, we ran the following formula: 
      Total of (If &lt;indicator criteria statement&gt;, then Wi, else 0)
       / Total of  Wi
        X 100</t>
    </r>
  </si>
  <si>
    <r>
      <rPr>
        <b/>
        <sz val="8"/>
        <color theme="1"/>
        <rFont val="Arial"/>
        <family val="2"/>
      </rPr>
      <t>The values displayed are weighted by region to remove under and oversampling using the following methods</t>
    </r>
    <r>
      <rPr>
        <sz val="8"/>
        <color theme="1"/>
        <rFont val="Arial"/>
        <family val="2"/>
      </rPr>
      <t xml:space="preserve">
  The method of weighting that was used is the following:
    1) Created weights for each region based on the following formula :
      Wi = Ni / ni, where
      W is the weight for the ith region
      N is the population of schools in the region
      ni is the number of schools in the final sample
    2) Created 6 sets of weights :
     Wi - All: Calculated from the overall set of schools
     Wi - Urb.: Calculated from the subset of all urban schools
     Wi - Rur.: Calculated from the subset of all rural schools
     Wi - Pre-pr.: Calculated from the subset of all pre-primary schools
     Wi - Prim.: Calculated from the subset of all primary schools
     Wi - Sec.: Calculated from the subset of all secondary schools
   3) The weights were then attached to each survey response, based on the region where the surveyed school was located.
   4) For each indicator calculation, we ran the following formula: 
      Total of (If &lt;indicator criteria statement&gt;, then Wi, else 0)
       / Total of  Wi
        X 100</t>
    </r>
  </si>
  <si>
    <r>
      <t xml:space="preserve">`- The choice "Packaged bottled water" was not included in the survey
</t>
    </r>
    <r>
      <rPr>
        <b/>
        <sz val="8"/>
        <color theme="1"/>
        <rFont val="Arial"/>
        <family val="2"/>
      </rPr>
      <t>The values displayed are weighted by region to remove under and oversampling using the following methods</t>
    </r>
    <r>
      <rPr>
        <sz val="8"/>
        <color theme="1"/>
        <rFont val="Arial"/>
        <family val="2"/>
      </rPr>
      <t xml:space="preserve">
The method of weighting that was used is the following:
    1) Created weights for each region based on the following formula :
      Wi = Ni / ni, where
      W is the weight for the ith region
      N is the population of schools in the region
      ni is the number of schools in the final sample
    2) Created 6 sets of weights :
     Wi - All: Calculated from the overall set of schools
     Wi - Urb.: Calculated from the subset of all urban schools
     Wi - Rur.: Calculated from the subset of all rural schools
     Wi - Pre-pr.: Calculated from the subset of all pre-primary schools
     Wi - Prim.: Calculated from the subset of all primary schools
     Wi - Sec.: Calculated from the subset of all secondary schools
   3) The weights were then attached to each survey response, based on the region where the surveyed school was located.
   4) For each indicator calculation, we ran the following formula: 
      Total of (If &lt;indicator criteria statement&gt;, then Wi, else 0)
       / Total of  Wi
        X 100
 </t>
    </r>
  </si>
  <si>
    <t>Source: WHO/UNICEF JMP (2026)</t>
  </si>
  <si>
    <t>Estimates (2000-2025) for schools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</si>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</sst>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91"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2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9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3"/>
    <xf numFmtId="0" fontId="15" fillId="0" borderId="53"/>
    <xf numFmtId="0" fontId="15" fillId="0" borderId="53"/>
    <xf numFmtId="0" fontId="19" fillId="0" borderId="61"/>
    <xf numFmtId="0" fontId="15" fillId="0" borderId="61"/>
    <xf numFmtId="0" fontId="15" fillId="0" borderId="61"/>
    <xf numFmtId="0" fontId="19" fillId="0" borderId="61"/>
    <xf numFmtId="0" fontId="45" fillId="0" borderId="61" applyNumberFormat="0" applyFill="0" applyBorder="0" applyAlignment="0" applyProtection="0"/>
    <xf numFmtId="0" fontId="22" fillId="0" borderId="61" applyNumberFormat="0" applyFill="0" applyBorder="0" applyAlignment="0" applyProtection="0"/>
    <xf numFmtId="0" fontId="53" fillId="6" borderId="61">
      <alignment horizontal="center" vertical="center"/>
    </xf>
    <xf numFmtId="0" fontId="71" fillId="0" borderId="0" applyNumberFormat="0" applyFill="0" applyBorder="0" applyAlignment="0" applyProtection="0"/>
    <xf numFmtId="0" fontId="19" fillId="0" borderId="79"/>
    <xf numFmtId="0" fontId="15" fillId="0" borderId="79"/>
    <xf numFmtId="0" fontId="19" fillId="0" borderId="79"/>
    <xf numFmtId="0" fontId="15" fillId="0" borderId="82"/>
    <xf numFmtId="0" fontId="15" fillId="0" borderId="82"/>
    <xf numFmtId="0" fontId="15" fillId="0" borderId="82"/>
    <xf numFmtId="0" fontId="19" fillId="0" borderId="82"/>
    <xf numFmtId="0" fontId="15" fillId="0" borderId="82"/>
    <xf numFmtId="0" fontId="15" fillId="0" borderId="82"/>
    <xf numFmtId="0" fontId="45" fillId="0" borderId="82" applyNumberFormat="0" applyFill="0" applyBorder="0" applyAlignment="0" applyProtection="0"/>
    <xf numFmtId="0" fontId="22" fillId="0" borderId="82" applyNumberFormat="0" applyFill="0" applyBorder="0" applyAlignment="0" applyProtection="0"/>
    <xf numFmtId="0" fontId="53" fillId="6" borderId="82">
      <alignment horizontal="center" vertical="center"/>
    </xf>
    <xf numFmtId="0" fontId="19" fillId="0" borderId="82"/>
    <xf numFmtId="0" fontId="19" fillId="0" borderId="82"/>
    <xf numFmtId="0" fontId="15" fillId="0" borderId="82"/>
    <xf numFmtId="0" fontId="71" fillId="0" borderId="82" applyNumberFormat="0" applyFill="0" applyBorder="0" applyAlignment="0" applyProtection="0"/>
  </cellStyleXfs>
  <cellXfs count="494">
    <xf numFmtId="0" fontId="0" fillId="0" borderId="0" xfId="0"/>
    <xf numFmtId="0" fontId="0" fillId="2" borderId="0" xfId="0" applyFill="1"/>
    <xf numFmtId="0" fontId="0" fillId="0" borderId="0" xfId="0" applyAlignment="1">
      <alignment vertical="center"/>
    </xf>
    <xf numFmtId="0" fontId="3" fillId="2" borderId="9" xfId="0" applyFont="1" applyFill="1" applyBorder="1" applyAlignment="1">
      <alignment horizontal="center" vertical="center"/>
    </xf>
    <xf numFmtId="0" fontId="3" fillId="2" borderId="7" xfId="0" applyFont="1" applyFill="1" applyBorder="1" applyAlignment="1">
      <alignment horizontal="center" vertical="center"/>
    </xf>
    <xf numFmtId="164" fontId="3" fillId="0" borderId="11" xfId="0" applyNumberFormat="1" applyFont="1" applyBorder="1" applyAlignment="1">
      <alignment horizontal="center" vertical="center"/>
    </xf>
    <xf numFmtId="164" fontId="3" fillId="2" borderId="11" xfId="0" applyNumberFormat="1" applyFont="1" applyFill="1" applyBorder="1" applyAlignment="1">
      <alignment horizontal="center" vertical="center"/>
    </xf>
    <xf numFmtId="0" fontId="3" fillId="3" borderId="0" xfId="0" applyFont="1" applyFill="1"/>
    <xf numFmtId="0" fontId="3" fillId="0" borderId="3" xfId="0" applyFont="1" applyBorder="1" applyAlignment="1">
      <alignment horizontal="left" vertical="center" wrapText="1"/>
    </xf>
    <xf numFmtId="0" fontId="3" fillId="3" borderId="2" xfId="0" applyFont="1" applyFill="1" applyBorder="1"/>
    <xf numFmtId="0" fontId="3" fillId="3" borderId="2" xfId="0" applyFont="1" applyFill="1" applyBorder="1" applyAlignment="1">
      <alignment vertical="center"/>
    </xf>
    <xf numFmtId="0" fontId="3" fillId="3" borderId="5" xfId="0" applyFont="1" applyFill="1" applyBorder="1"/>
    <xf numFmtId="0" fontId="3" fillId="2" borderId="9" xfId="0" applyFont="1" applyFill="1" applyBorder="1" applyAlignment="1">
      <alignment horizontal="center"/>
    </xf>
    <xf numFmtId="0" fontId="3" fillId="2" borderId="7" xfId="0" applyFont="1" applyFill="1" applyBorder="1" applyAlignment="1">
      <alignment horizontal="center"/>
    </xf>
    <xf numFmtId="0" fontId="0" fillId="2" borderId="7" xfId="0" applyFill="1" applyBorder="1" applyAlignment="1">
      <alignment horizontal="center"/>
    </xf>
    <xf numFmtId="0" fontId="3" fillId="3" borderId="0" xfId="0" applyFont="1" applyFill="1" applyAlignment="1">
      <alignment vertical="center"/>
    </xf>
    <xf numFmtId="0" fontId="3" fillId="3" borderId="4" xfId="0" applyFont="1" applyFill="1" applyBorder="1"/>
    <xf numFmtId="164" fontId="3" fillId="2" borderId="22" xfId="0" applyNumberFormat="1" applyFont="1" applyFill="1" applyBorder="1" applyAlignment="1">
      <alignment horizontal="center" vertical="center"/>
    </xf>
    <xf numFmtId="0" fontId="3" fillId="2" borderId="24" xfId="0" applyFont="1" applyFill="1" applyBorder="1" applyAlignment="1">
      <alignment horizontal="center" vertical="center"/>
    </xf>
    <xf numFmtId="0" fontId="3" fillId="0" borderId="26" xfId="0" applyFont="1" applyBorder="1" applyAlignment="1">
      <alignment horizontal="left" vertical="center" wrapText="1"/>
    </xf>
    <xf numFmtId="164" fontId="3" fillId="2" borderId="23" xfId="0" applyNumberFormat="1" applyFont="1" applyFill="1" applyBorder="1" applyAlignment="1">
      <alignment horizontal="center" vertical="center"/>
    </xf>
    <xf numFmtId="164" fontId="3" fillId="2" borderId="9" xfId="0" applyNumberFormat="1" applyFont="1" applyFill="1" applyBorder="1" applyAlignment="1">
      <alignment horizontal="center" vertical="center"/>
    </xf>
    <xf numFmtId="0" fontId="3" fillId="0" borderId="9" xfId="0" applyFont="1" applyBorder="1" applyAlignment="1">
      <alignment horizontal="center" vertical="center" wrapText="1"/>
    </xf>
    <xf numFmtId="164" fontId="3" fillId="2" borderId="20" xfId="0" applyNumberFormat="1" applyFont="1" applyFill="1" applyBorder="1" applyAlignment="1">
      <alignment horizontal="center" vertical="center"/>
    </xf>
    <xf numFmtId="164" fontId="3" fillId="2" borderId="7"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31" xfId="0" applyNumberFormat="1" applyFont="1" applyFill="1" applyBorder="1" applyAlignment="1">
      <alignment horizontal="center" vertical="center"/>
    </xf>
    <xf numFmtId="164" fontId="3" fillId="0" borderId="9" xfId="0" applyNumberFormat="1" applyFont="1" applyBorder="1" applyAlignment="1">
      <alignment horizontal="center" vertical="center" wrapText="1"/>
    </xf>
    <xf numFmtId="1" fontId="1" fillId="0" borderId="22" xfId="0" applyNumberFormat="1" applyFont="1" applyBorder="1" applyAlignment="1">
      <alignment horizontal="center"/>
    </xf>
    <xf numFmtId="0" fontId="3" fillId="0" borderId="32" xfId="0" applyFont="1" applyBorder="1" applyAlignment="1">
      <alignment horizontal="left" vertical="center" wrapText="1"/>
    </xf>
    <xf numFmtId="1" fontId="3" fillId="0" borderId="26" xfId="0" applyNumberFormat="1" applyFont="1" applyBorder="1" applyAlignment="1">
      <alignment horizontal="center" vertical="center"/>
    </xf>
    <xf numFmtId="1" fontId="3" fillId="0" borderId="27" xfId="0" applyNumberFormat="1" applyFont="1" applyBorder="1" applyAlignment="1">
      <alignment horizontal="center" vertical="center"/>
    </xf>
    <xf numFmtId="164" fontId="3" fillId="0" borderId="22" xfId="0" applyNumberFormat="1" applyFont="1" applyBorder="1" applyAlignment="1">
      <alignment horizontal="center" vertical="center"/>
    </xf>
    <xf numFmtId="0" fontId="3" fillId="2" borderId="33" xfId="0" applyFont="1" applyFill="1" applyBorder="1" applyAlignment="1">
      <alignment horizontal="center"/>
    </xf>
    <xf numFmtId="1" fontId="1" fillId="0" borderId="26" xfId="0" applyNumberFormat="1" applyFont="1" applyBorder="1" applyAlignment="1">
      <alignment horizontal="center"/>
    </xf>
    <xf numFmtId="0" fontId="1" fillId="0" borderId="26" xfId="0" applyFont="1" applyBorder="1" applyAlignment="1">
      <alignment horizontal="center"/>
    </xf>
    <xf numFmtId="1" fontId="1" fillId="0" borderId="27" xfId="0" applyNumberFormat="1" applyFont="1" applyBorder="1" applyAlignment="1">
      <alignment horizontal="center"/>
    </xf>
    <xf numFmtId="0" fontId="4" fillId="2" borderId="11" xfId="0" applyFont="1" applyFill="1" applyBorder="1" applyAlignment="1">
      <alignment vertical="center"/>
    </xf>
    <xf numFmtId="0" fontId="4" fillId="2" borderId="11" xfId="0" applyFont="1" applyFill="1" applyBorder="1" applyAlignment="1">
      <alignment horizontal="left" vertical="center"/>
    </xf>
    <xf numFmtId="0" fontId="3" fillId="0" borderId="11"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horizontal="center" vertical="center" wrapText="1"/>
    </xf>
    <xf numFmtId="0" fontId="3" fillId="0" borderId="22" xfId="0" applyFont="1" applyBorder="1" applyAlignment="1">
      <alignment horizontal="left" vertical="center" wrapText="1"/>
    </xf>
    <xf numFmtId="164" fontId="57" fillId="2" borderId="11" xfId="0" applyNumberFormat="1" applyFont="1" applyFill="1" applyBorder="1" applyAlignment="1">
      <alignment horizontal="center" vertical="center"/>
    </xf>
    <xf numFmtId="164" fontId="57" fillId="2" borderId="9" xfId="0" applyNumberFormat="1" applyFont="1" applyFill="1" applyBorder="1" applyAlignment="1">
      <alignment horizontal="center" vertical="center"/>
    </xf>
    <xf numFmtId="164" fontId="57" fillId="2" borderId="7" xfId="0" applyNumberFormat="1" applyFont="1" applyFill="1" applyBorder="1" applyAlignment="1">
      <alignment horizontal="center" vertical="center"/>
    </xf>
    <xf numFmtId="0" fontId="3" fillId="0" borderId="9" xfId="0" applyFont="1" applyBorder="1" applyAlignment="1">
      <alignment horizontal="left" vertical="center" wrapText="1"/>
    </xf>
    <xf numFmtId="0" fontId="38" fillId="4" borderId="10" xfId="8" applyFont="1" applyFill="1" applyBorder="1" applyAlignment="1">
      <alignment vertical="center"/>
    </xf>
    <xf numFmtId="0" fontId="38" fillId="4" borderId="30" xfId="8" applyFont="1" applyFill="1" applyBorder="1" applyAlignment="1">
      <alignment vertical="center"/>
    </xf>
    <xf numFmtId="0" fontId="38" fillId="4" borderId="30" xfId="8" applyFont="1" applyFill="1" applyBorder="1" applyAlignment="1">
      <alignment vertical="center" wrapText="1"/>
    </xf>
    <xf numFmtId="0" fontId="19" fillId="4" borderId="11"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1" xfId="0" applyFont="1" applyBorder="1" applyAlignment="1">
      <alignment horizontal="left" vertical="center"/>
    </xf>
    <xf numFmtId="0" fontId="6" fillId="0" borderId="21" xfId="0" applyFont="1" applyBorder="1" applyAlignment="1">
      <alignment horizontal="left"/>
    </xf>
    <xf numFmtId="0" fontId="6" fillId="2" borderId="21" xfId="0" applyFont="1" applyFill="1" applyBorder="1" applyAlignment="1">
      <alignment horizontal="left"/>
    </xf>
    <xf numFmtId="0" fontId="4" fillId="2" borderId="21" xfId="0" applyFont="1" applyFill="1" applyBorder="1" applyAlignment="1">
      <alignment horizontal="left" vertical="center"/>
    </xf>
    <xf numFmtId="0" fontId="0" fillId="0" borderId="21" xfId="0" applyBorder="1" applyAlignment="1">
      <alignment horizontal="left"/>
    </xf>
    <xf numFmtId="0" fontId="0" fillId="0" borderId="25"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1" xfId="0" applyBorder="1" applyAlignment="1">
      <alignment horizontal="left" vertical="center"/>
    </xf>
    <xf numFmtId="0" fontId="3" fillId="0" borderId="23" xfId="0" applyFont="1" applyBorder="1" applyAlignment="1">
      <alignment horizontal="left" vertical="center" wrapText="1"/>
    </xf>
    <xf numFmtId="1" fontId="3" fillId="2" borderId="27" xfId="0" applyNumberFormat="1" applyFont="1" applyFill="1" applyBorder="1" applyAlignment="1">
      <alignment horizontal="center" vertical="center"/>
    </xf>
    <xf numFmtId="0" fontId="13" fillId="5" borderId="53" xfId="11" applyFont="1" applyFill="1"/>
    <xf numFmtId="0" fontId="7" fillId="5" borderId="53" xfId="11" applyFont="1" applyFill="1" applyAlignment="1">
      <alignment horizontal="center"/>
    </xf>
    <xf numFmtId="0" fontId="7" fillId="5" borderId="53" xfId="11" applyFont="1" applyFill="1"/>
    <xf numFmtId="0" fontId="15" fillId="5" borderId="53" xfId="11" applyFill="1"/>
    <xf numFmtId="0" fontId="19" fillId="0" borderId="53" xfId="9"/>
    <xf numFmtId="0" fontId="24" fillId="2" borderId="53" xfId="9" applyFont="1" applyFill="1"/>
    <xf numFmtId="0" fontId="19" fillId="2" borderId="53" xfId="9" applyFill="1" applyAlignment="1">
      <alignment horizontal="center"/>
    </xf>
    <xf numFmtId="0" fontId="19" fillId="2" borderId="53" xfId="9" applyFill="1"/>
    <xf numFmtId="0" fontId="7" fillId="2" borderId="53" xfId="11" applyFont="1" applyFill="1" applyAlignment="1">
      <alignment horizontal="center"/>
    </xf>
    <xf numFmtId="0" fontId="9" fillId="2" borderId="53" xfId="11" applyFont="1" applyFill="1" applyAlignment="1">
      <alignment horizontal="left"/>
    </xf>
    <xf numFmtId="0" fontId="7" fillId="2" borderId="53" xfId="11" applyFont="1" applyFill="1"/>
    <xf numFmtId="0" fontId="15" fillId="2" borderId="53" xfId="11" applyFill="1"/>
    <xf numFmtId="0" fontId="32" fillId="2" borderId="53" xfId="11" applyFont="1" applyFill="1" applyAlignment="1">
      <alignment horizontal="left"/>
    </xf>
    <xf numFmtId="0" fontId="32" fillId="2" borderId="53" xfId="11" applyFont="1" applyFill="1" applyAlignment="1">
      <alignment horizontal="left" wrapText="1"/>
    </xf>
    <xf numFmtId="0" fontId="32" fillId="2" borderId="53" xfId="9" applyFont="1" applyFill="1"/>
    <xf numFmtId="0" fontId="41" fillId="2" borderId="53" xfId="9" applyFont="1" applyFill="1"/>
    <xf numFmtId="0" fontId="41" fillId="2" borderId="53" xfId="11" applyFont="1" applyFill="1" applyAlignment="1">
      <alignment horizontal="left"/>
    </xf>
    <xf numFmtId="0" fontId="41" fillId="2" borderId="53" xfId="11" applyFont="1" applyFill="1"/>
    <xf numFmtId="0" fontId="15" fillId="2" borderId="53" xfId="11" applyFill="1" applyAlignment="1">
      <alignment horizontal="center"/>
    </xf>
    <xf numFmtId="0" fontId="15" fillId="5" borderId="53" xfId="11" applyFill="1" applyAlignment="1">
      <alignment horizontal="center"/>
    </xf>
    <xf numFmtId="0" fontId="19" fillId="5" borderId="53" xfId="9" applyFill="1"/>
    <xf numFmtId="0" fontId="14" fillId="2" borderId="53" xfId="11" applyFont="1" applyFill="1"/>
    <xf numFmtId="0" fontId="14" fillId="2" borderId="53" xfId="11" applyFont="1" applyFill="1" applyAlignment="1">
      <alignment horizontal="left"/>
    </xf>
    <xf numFmtId="0" fontId="25" fillId="0" borderId="53" xfId="9" applyFont="1"/>
    <xf numFmtId="0" fontId="14" fillId="0" borderId="53" xfId="10" applyFont="1"/>
    <xf numFmtId="0" fontId="24" fillId="0" borderId="53" xfId="9" applyFont="1"/>
    <xf numFmtId="0" fontId="34" fillId="0" borderId="53" xfId="9" applyFont="1"/>
    <xf numFmtId="0" fontId="16" fillId="0" borderId="53" xfId="11" applyFont="1"/>
    <xf numFmtId="0" fontId="16" fillId="2" borderId="53" xfId="11" applyFont="1" applyFill="1"/>
    <xf numFmtId="0" fontId="17" fillId="0" borderId="53" xfId="11" applyFont="1"/>
    <xf numFmtId="0" fontId="15" fillId="0" borderId="53" xfId="11"/>
    <xf numFmtId="0" fontId="15" fillId="0" borderId="53" xfId="11" applyAlignment="1">
      <alignment horizontal="center"/>
    </xf>
    <xf numFmtId="0" fontId="19" fillId="0" borderId="53" xfId="9" applyAlignment="1">
      <alignment horizontal="center"/>
    </xf>
    <xf numFmtId="0" fontId="8" fillId="15" borderId="4" xfId="0" applyFont="1" applyFill="1" applyBorder="1" applyAlignment="1">
      <alignment vertical="center"/>
    </xf>
    <xf numFmtId="0" fontId="10" fillId="15" borderId="19" xfId="0" applyFont="1" applyFill="1" applyBorder="1" applyAlignment="1">
      <alignment horizontal="left" vertical="center"/>
    </xf>
    <xf numFmtId="0" fontId="10" fillId="15" borderId="9" xfId="0" applyFont="1" applyFill="1" applyBorder="1" applyAlignment="1">
      <alignment vertical="center"/>
    </xf>
    <xf numFmtId="0" fontId="8" fillId="15" borderId="5" xfId="0" applyFont="1" applyFill="1" applyBorder="1" applyAlignment="1">
      <alignment horizontal="center" vertical="center"/>
    </xf>
    <xf numFmtId="0" fontId="8" fillId="15" borderId="9" xfId="0" applyFont="1" applyFill="1" applyBorder="1" applyAlignment="1">
      <alignment horizontal="center" vertical="center"/>
    </xf>
    <xf numFmtId="0" fontId="8" fillId="15" borderId="20" xfId="0" applyFont="1" applyFill="1" applyBorder="1" applyAlignment="1">
      <alignment horizontal="center" vertical="center"/>
    </xf>
    <xf numFmtId="0" fontId="8" fillId="3" borderId="0" xfId="0" applyFont="1" applyFill="1" applyAlignment="1">
      <alignment vertical="center"/>
    </xf>
    <xf numFmtId="0" fontId="66" fillId="0" borderId="0" xfId="0" applyFont="1" applyAlignment="1">
      <alignment horizontal="left" vertical="center"/>
    </xf>
    <xf numFmtId="0" fontId="66" fillId="0" borderId="0" xfId="0" applyFont="1" applyAlignment="1">
      <alignment vertical="center"/>
    </xf>
    <xf numFmtId="0" fontId="10" fillId="11" borderId="21" xfId="0" applyFont="1" applyFill="1" applyBorder="1" applyAlignment="1">
      <alignment horizontal="left" vertical="center"/>
    </xf>
    <xf numFmtId="0" fontId="10" fillId="11" borderId="30" xfId="0" applyFont="1" applyFill="1" applyBorder="1" applyAlignment="1">
      <alignment horizontal="center" vertical="center" wrapText="1"/>
    </xf>
    <xf numFmtId="0" fontId="8" fillId="11" borderId="22" xfId="0" applyFont="1" applyFill="1" applyBorder="1" applyAlignment="1">
      <alignment vertical="center"/>
    </xf>
    <xf numFmtId="0" fontId="8" fillId="0" borderId="0" xfId="0" applyFont="1" applyAlignment="1">
      <alignment horizontal="left"/>
    </xf>
    <xf numFmtId="0" fontId="8" fillId="0" borderId="0" xfId="0" applyFont="1"/>
    <xf numFmtId="0" fontId="8" fillId="16" borderId="4" xfId="0" applyFont="1" applyFill="1" applyBorder="1" applyAlignment="1">
      <alignment vertical="center"/>
    </xf>
    <xf numFmtId="0" fontId="10" fillId="16" borderId="21" xfId="0" applyFont="1" applyFill="1" applyBorder="1" applyAlignment="1">
      <alignment horizontal="left" vertical="center"/>
    </xf>
    <xf numFmtId="0" fontId="10" fillId="16" borderId="9" xfId="0" applyFont="1" applyFill="1" applyBorder="1" applyAlignment="1">
      <alignment vertical="center"/>
    </xf>
    <xf numFmtId="0" fontId="8" fillId="16" borderId="5" xfId="0" applyFont="1" applyFill="1" applyBorder="1" applyAlignment="1">
      <alignment horizontal="center" vertical="center"/>
    </xf>
    <xf numFmtId="0" fontId="8" fillId="16" borderId="9" xfId="0" applyFont="1" applyFill="1" applyBorder="1" applyAlignment="1">
      <alignment horizontal="center" vertical="center"/>
    </xf>
    <xf numFmtId="0" fontId="8" fillId="16" borderId="20" xfId="0" applyFont="1" applyFill="1" applyBorder="1" applyAlignment="1">
      <alignment horizontal="center" vertical="center"/>
    </xf>
    <xf numFmtId="0" fontId="8" fillId="3" borderId="2" xfId="0" applyFont="1" applyFill="1" applyBorder="1" applyAlignment="1">
      <alignment vertical="center"/>
    </xf>
    <xf numFmtId="0" fontId="10" fillId="16" borderId="30" xfId="0" applyFont="1" applyFill="1" applyBorder="1" applyAlignment="1">
      <alignment horizontal="center" vertical="center" wrapText="1"/>
    </xf>
    <xf numFmtId="0" fontId="8" fillId="16" borderId="7" xfId="0" applyFont="1" applyFill="1" applyBorder="1" applyAlignment="1">
      <alignment vertical="center"/>
    </xf>
    <xf numFmtId="0" fontId="8" fillId="16" borderId="24" xfId="0" applyFont="1" applyFill="1" applyBorder="1" applyAlignment="1">
      <alignment vertical="center"/>
    </xf>
    <xf numFmtId="0" fontId="8" fillId="13" borderId="4" xfId="0" applyFont="1" applyFill="1" applyBorder="1" applyAlignment="1">
      <alignment vertical="center"/>
    </xf>
    <xf numFmtId="0" fontId="65" fillId="16" borderId="13" xfId="0" applyFont="1" applyFill="1" applyBorder="1" applyAlignment="1">
      <alignment vertical="center"/>
    </xf>
    <xf numFmtId="0" fontId="8" fillId="3" borderId="8" xfId="0" applyFont="1" applyFill="1" applyBorder="1"/>
    <xf numFmtId="0" fontId="8" fillId="3" borderId="6" xfId="0" applyFont="1" applyFill="1" applyBorder="1"/>
    <xf numFmtId="0" fontId="66" fillId="0" borderId="0" xfId="0" applyFont="1"/>
    <xf numFmtId="0" fontId="8" fillId="3" borderId="0" xfId="0" applyFont="1" applyFill="1"/>
    <xf numFmtId="0" fontId="8" fillId="3" borderId="2" xfId="0" applyFont="1" applyFill="1" applyBorder="1"/>
    <xf numFmtId="0" fontId="8" fillId="16" borderId="17" xfId="0" applyFont="1" applyFill="1" applyBorder="1" applyAlignment="1">
      <alignment vertical="center"/>
    </xf>
    <xf numFmtId="0" fontId="65" fillId="16" borderId="4" xfId="0" applyFont="1" applyFill="1" applyBorder="1" applyAlignment="1">
      <alignment vertical="center"/>
    </xf>
    <xf numFmtId="0" fontId="65" fillId="16" borderId="18" xfId="0" applyFont="1" applyFill="1" applyBorder="1" applyAlignment="1">
      <alignment vertical="center"/>
    </xf>
    <xf numFmtId="0" fontId="65" fillId="13" borderId="13" xfId="0" applyFont="1" applyFill="1" applyBorder="1" applyAlignment="1">
      <alignment vertical="center"/>
    </xf>
    <xf numFmtId="0" fontId="8" fillId="13" borderId="17" xfId="0" applyFont="1" applyFill="1" applyBorder="1" applyAlignment="1">
      <alignment vertical="center"/>
    </xf>
    <xf numFmtId="0" fontId="65" fillId="13" borderId="4" xfId="0" applyFont="1" applyFill="1" applyBorder="1" applyAlignment="1">
      <alignment vertical="center"/>
    </xf>
    <xf numFmtId="0" fontId="65" fillId="15" borderId="13" xfId="0" applyFont="1" applyFill="1" applyBorder="1" applyAlignment="1">
      <alignment vertical="center"/>
    </xf>
    <xf numFmtId="0" fontId="65" fillId="15" borderId="14" xfId="0" applyFont="1" applyFill="1" applyBorder="1" applyAlignment="1">
      <alignment vertical="center"/>
    </xf>
    <xf numFmtId="0" fontId="8" fillId="15" borderId="17" xfId="0" applyFont="1" applyFill="1" applyBorder="1" applyAlignment="1">
      <alignment vertical="center"/>
    </xf>
    <xf numFmtId="0" fontId="65" fillId="15" borderId="4" xfId="0" applyFont="1" applyFill="1" applyBorder="1" applyAlignment="1">
      <alignment vertical="center"/>
    </xf>
    <xf numFmtId="0" fontId="65" fillId="15" borderId="18" xfId="0" applyFont="1" applyFill="1" applyBorder="1" applyAlignment="1">
      <alignment vertical="center"/>
    </xf>
    <xf numFmtId="0" fontId="65" fillId="16" borderId="14" xfId="0" applyFont="1" applyFill="1" applyBorder="1" applyAlignment="1">
      <alignment vertical="center"/>
    </xf>
    <xf numFmtId="0" fontId="65" fillId="13" borderId="14" xfId="0" applyFont="1" applyFill="1" applyBorder="1" applyAlignment="1">
      <alignment vertical="center"/>
    </xf>
    <xf numFmtId="0" fontId="65" fillId="13" borderId="18" xfId="0" applyFont="1" applyFill="1" applyBorder="1" applyAlignment="1">
      <alignment vertical="center"/>
    </xf>
    <xf numFmtId="0" fontId="10" fillId="16" borderId="19" xfId="0" applyFont="1" applyFill="1" applyBorder="1" applyAlignment="1">
      <alignment horizontal="left" vertical="center"/>
    </xf>
    <xf numFmtId="0" fontId="10" fillId="13" borderId="19" xfId="0" applyFont="1" applyFill="1" applyBorder="1" applyAlignment="1">
      <alignment horizontal="left" vertical="center"/>
    </xf>
    <xf numFmtId="0" fontId="10" fillId="13" borderId="5" xfId="0" applyFont="1" applyFill="1" applyBorder="1" applyAlignment="1">
      <alignment vertical="center"/>
    </xf>
    <xf numFmtId="0" fontId="8" fillId="13" borderId="9" xfId="0" applyFont="1" applyFill="1" applyBorder="1" applyAlignment="1">
      <alignment horizontal="center" vertical="center"/>
    </xf>
    <xf numFmtId="0" fontId="8" fillId="13" borderId="20" xfId="0" applyFont="1" applyFill="1" applyBorder="1" applyAlignment="1">
      <alignment horizontal="center" vertical="center"/>
    </xf>
    <xf numFmtId="0" fontId="78" fillId="0" borderId="0" xfId="0" applyFont="1" applyAlignment="1">
      <alignment vertical="center"/>
    </xf>
    <xf numFmtId="0" fontId="80" fillId="0" borderId="0" xfId="0" applyFont="1" applyAlignment="1">
      <alignment vertical="center"/>
    </xf>
    <xf numFmtId="0" fontId="82" fillId="0" borderId="0" xfId="0" applyFont="1" applyAlignment="1">
      <alignment vertical="center"/>
    </xf>
    <xf numFmtId="0" fontId="65" fillId="15" borderId="13" xfId="0" applyFont="1" applyFill="1" applyBorder="1" applyAlignment="1">
      <alignment horizontal="left" vertical="center"/>
    </xf>
    <xf numFmtId="0" fontId="65" fillId="16" borderId="13" xfId="0" applyFont="1" applyFill="1" applyBorder="1" applyAlignment="1">
      <alignment horizontal="left" vertical="center"/>
    </xf>
    <xf numFmtId="0" fontId="65" fillId="13" borderId="13" xfId="0" applyFont="1" applyFill="1" applyBorder="1" applyAlignment="1">
      <alignment horizontal="left" vertical="center"/>
    </xf>
    <xf numFmtId="2" fontId="3" fillId="2" borderId="9" xfId="0" applyNumberFormat="1" applyFont="1" applyFill="1" applyBorder="1" applyAlignment="1">
      <alignment horizontal="center" vertical="center"/>
    </xf>
    <xf numFmtId="2" fontId="3" fillId="2" borderId="20" xfId="0" applyNumberFormat="1" applyFont="1" applyFill="1" applyBorder="1" applyAlignment="1">
      <alignment horizontal="center" vertical="center"/>
    </xf>
    <xf numFmtId="2" fontId="3" fillId="2" borderId="22" xfId="0" applyNumberFormat="1" applyFont="1" applyFill="1" applyBorder="1" applyAlignment="1">
      <alignment horizontal="center" vertical="center"/>
    </xf>
    <xf numFmtId="2" fontId="3" fillId="2" borderId="7" xfId="0" applyNumberFormat="1" applyFont="1" applyFill="1" applyBorder="1" applyAlignment="1">
      <alignment horizontal="center" vertical="center"/>
    </xf>
    <xf numFmtId="2" fontId="3" fillId="2" borderId="24" xfId="0" applyNumberFormat="1" applyFont="1" applyFill="1" applyBorder="1" applyAlignment="1">
      <alignment horizontal="center" vertical="center"/>
    </xf>
    <xf numFmtId="2" fontId="3" fillId="2" borderId="11" xfId="0" applyNumberFormat="1" applyFont="1" applyFill="1" applyBorder="1" applyAlignment="1">
      <alignment horizontal="center" vertical="center"/>
    </xf>
    <xf numFmtId="2" fontId="3" fillId="2" borderId="23" xfId="0" applyNumberFormat="1" applyFont="1" applyFill="1" applyBorder="1" applyAlignment="1">
      <alignment horizontal="center" vertical="center"/>
    </xf>
    <xf numFmtId="0" fontId="3" fillId="2" borderId="9" xfId="0" applyFont="1" applyFill="1" applyBorder="1" applyAlignment="1">
      <alignment horizontal="center" vertical="center" wrapText="1"/>
    </xf>
    <xf numFmtId="1" fontId="1" fillId="2" borderId="22" xfId="0" applyNumberFormat="1" applyFont="1" applyFill="1" applyBorder="1" applyAlignment="1">
      <alignment horizontal="center"/>
    </xf>
    <xf numFmtId="1" fontId="3" fillId="2" borderId="26" xfId="0" applyNumberFormat="1" applyFont="1" applyFill="1" applyBorder="1" applyAlignment="1">
      <alignment horizontal="center" vertical="center"/>
    </xf>
    <xf numFmtId="1" fontId="3" fillId="2" borderId="81" xfId="0" applyNumberFormat="1" applyFont="1" applyFill="1" applyBorder="1" applyAlignment="1">
      <alignment horizontal="center" vertical="center"/>
    </xf>
    <xf numFmtId="0" fontId="4" fillId="2" borderId="81" xfId="0" applyFont="1" applyFill="1" applyBorder="1" applyAlignment="1">
      <alignment horizontal="left" vertical="center"/>
    </xf>
    <xf numFmtId="0" fontId="4" fillId="2" borderId="81" xfId="0" applyFont="1" applyFill="1" applyBorder="1" applyAlignment="1">
      <alignment vertical="center"/>
    </xf>
    <xf numFmtId="0" fontId="4" fillId="0" borderId="81" xfId="0" applyFont="1" applyBorder="1" applyAlignment="1">
      <alignment horizontal="left" vertical="center"/>
    </xf>
    <xf numFmtId="0" fontId="4" fillId="0" borderId="81" xfId="0" applyFont="1" applyBorder="1" applyAlignment="1">
      <alignment vertical="center"/>
    </xf>
    <xf numFmtId="164" fontId="3" fillId="2" borderId="81" xfId="0" applyNumberFormat="1" applyFont="1" applyFill="1" applyBorder="1" applyAlignment="1">
      <alignment horizontal="center" vertical="center"/>
    </xf>
    <xf numFmtId="2" fontId="3" fillId="2" borderId="81" xfId="0" applyNumberFormat="1" applyFont="1" applyFill="1" applyBorder="1" applyAlignment="1">
      <alignment horizontal="center" vertical="center"/>
    </xf>
    <xf numFmtId="164" fontId="3" fillId="0" borderId="81" xfId="0" applyNumberFormat="1" applyFont="1" applyBorder="1" applyAlignment="1">
      <alignment horizontal="center" vertical="center"/>
    </xf>
    <xf numFmtId="0" fontId="8" fillId="11" borderId="81" xfId="0" applyFont="1" applyFill="1" applyBorder="1" applyAlignment="1">
      <alignment vertical="center"/>
    </xf>
    <xf numFmtId="2" fontId="8" fillId="11" borderId="81" xfId="0" applyNumberFormat="1" applyFont="1" applyFill="1" applyBorder="1" applyAlignment="1">
      <alignment vertical="center"/>
    </xf>
    <xf numFmtId="0" fontId="3" fillId="2" borderId="81" xfId="0" applyFont="1" applyFill="1" applyBorder="1" applyAlignment="1">
      <alignment horizontal="center"/>
    </xf>
    <xf numFmtId="0" fontId="3" fillId="2" borderId="81" xfId="0" applyFont="1" applyFill="1" applyBorder="1" applyAlignment="1">
      <alignment horizontal="center" vertical="center"/>
    </xf>
    <xf numFmtId="164" fontId="57" fillId="2" borderId="81" xfId="0" applyNumberFormat="1" applyFont="1" applyFill="1" applyBorder="1" applyAlignment="1">
      <alignment horizontal="center" vertical="center"/>
    </xf>
    <xf numFmtId="0" fontId="3" fillId="0" borderId="81" xfId="0" applyFont="1" applyBorder="1" applyAlignment="1">
      <alignment horizontal="left" vertical="center" wrapText="1"/>
    </xf>
    <xf numFmtId="1" fontId="3" fillId="0" borderId="81" xfId="0" applyNumberFormat="1" applyFont="1" applyBorder="1" applyAlignment="1">
      <alignment horizontal="center" vertical="center"/>
    </xf>
    <xf numFmtId="0" fontId="1" fillId="0" borderId="81" xfId="0" applyFont="1" applyBorder="1" applyAlignment="1">
      <alignment horizontal="center"/>
    </xf>
    <xf numFmtId="1" fontId="1" fillId="0" borderId="81" xfId="0" applyNumberFormat="1" applyFont="1" applyBorder="1" applyAlignment="1">
      <alignment horizontal="center"/>
    </xf>
    <xf numFmtId="0" fontId="1" fillId="2" borderId="81" xfId="0" applyFont="1" applyFill="1" applyBorder="1" applyAlignment="1">
      <alignment horizontal="center"/>
    </xf>
    <xf numFmtId="1" fontId="1" fillId="2" borderId="81" xfId="0" applyNumberFormat="1" applyFont="1" applyFill="1" applyBorder="1" applyAlignment="1">
      <alignment horizontal="center"/>
    </xf>
    <xf numFmtId="0" fontId="0" fillId="0" borderId="82" xfId="0" applyBorder="1"/>
    <xf numFmtId="0" fontId="8" fillId="3" borderId="82" xfId="0" applyFont="1" applyFill="1" applyBorder="1"/>
    <xf numFmtId="164" fontId="1" fillId="0" borderId="81" xfId="0" applyNumberFormat="1" applyFont="1" applyBorder="1" applyAlignment="1">
      <alignment horizontal="center" vertical="center"/>
    </xf>
    <xf numFmtId="0" fontId="8" fillId="16" borderId="81" xfId="0" applyFont="1" applyFill="1" applyBorder="1" applyAlignment="1">
      <alignment vertical="center"/>
    </xf>
    <xf numFmtId="2" fontId="8" fillId="16" borderId="81" xfId="0" applyNumberFormat="1" applyFont="1" applyFill="1" applyBorder="1" applyAlignment="1">
      <alignment vertical="center"/>
    </xf>
    <xf numFmtId="2" fontId="1" fillId="0" borderId="81" xfId="0" applyNumberFormat="1" applyFont="1" applyBorder="1" applyAlignment="1">
      <alignment horizontal="center" vertical="center"/>
    </xf>
    <xf numFmtId="0" fontId="3" fillId="0" borderId="81" xfId="0" applyFont="1" applyBorder="1" applyAlignment="1">
      <alignment horizontal="center" vertical="center" wrapText="1"/>
    </xf>
    <xf numFmtId="0" fontId="40" fillId="4" borderId="81" xfId="8" applyFont="1" applyFill="1" applyBorder="1" applyAlignment="1">
      <alignment horizontal="center" vertical="center" wrapText="1"/>
    </xf>
    <xf numFmtId="1" fontId="84" fillId="24" borderId="81" xfId="0" applyNumberFormat="1" applyFont="1" applyFill="1" applyBorder="1" applyAlignment="1">
      <alignment horizontal="center" vertical="center"/>
    </xf>
    <xf numFmtId="0" fontId="84" fillId="25" borderId="81" xfId="0" applyFont="1" applyFill="1" applyBorder="1" applyAlignment="1">
      <alignment horizontal="center" vertical="center"/>
    </xf>
    <xf numFmtId="164" fontId="84" fillId="25" borderId="81" xfId="0" applyNumberFormat="1" applyFont="1" applyFill="1" applyBorder="1" applyAlignment="1">
      <alignment horizontal="center" vertical="center"/>
    </xf>
    <xf numFmtId="0" fontId="85" fillId="25" borderId="81" xfId="0" applyFont="1" applyFill="1" applyBorder="1" applyAlignment="1">
      <alignment horizontal="center" vertical="center"/>
    </xf>
    <xf numFmtId="1" fontId="61" fillId="24" borderId="81" xfId="0" applyNumberFormat="1" applyFont="1" applyFill="1" applyBorder="1" applyAlignment="1">
      <alignment horizontal="center" vertical="center"/>
    </xf>
    <xf numFmtId="0" fontId="61" fillId="25" borderId="81" xfId="0" applyFont="1" applyFill="1" applyBorder="1" applyAlignment="1">
      <alignment horizontal="center" vertical="center"/>
    </xf>
    <xf numFmtId="164" fontId="61" fillId="25" borderId="81" xfId="0" applyNumberFormat="1" applyFont="1" applyFill="1" applyBorder="1" applyAlignment="1">
      <alignment horizontal="center" vertical="center"/>
    </xf>
    <xf numFmtId="0" fontId="62" fillId="25" borderId="81" xfId="0" applyFont="1" applyFill="1" applyBorder="1" applyAlignment="1">
      <alignment horizontal="center" vertical="center"/>
    </xf>
    <xf numFmtId="164" fontId="0" fillId="0" borderId="0" xfId="0" applyNumberFormat="1" applyAlignment="1">
      <alignment horizontal="left" vertical="center"/>
    </xf>
    <xf numFmtId="1" fontId="0" fillId="0" borderId="0" xfId="0" applyNumberFormat="1"/>
    <xf numFmtId="0" fontId="7" fillId="5" borderId="53" xfId="11" applyFont="1" applyFill="1" applyAlignment="1">
      <alignment horizontal="center"/>
    </xf>
    <xf numFmtId="0" fontId="3" fillId="0" borderId="81" xfId="0" applyFont="1" applyBorder="1" applyAlignment="1">
      <alignment horizontal="left" vertical="center" wrapText="1"/>
    </xf>
    <xf numFmtId="0" fontId="3" fillId="0" borderId="22" xfId="0" applyFont="1" applyBorder="1" applyAlignment="1">
      <alignment horizontal="left" vertical="center" wrapText="1"/>
    </xf>
    <xf numFmtId="0" fontId="76" fillId="21" borderId="16" xfId="0"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30" xfId="0" applyFont="1" applyBorder="1" applyAlignment="1">
      <alignment horizontal="left" vertical="center" wrapText="1"/>
    </xf>
    <xf numFmtId="0" fontId="3" fillId="0" borderId="23" xfId="0" applyFont="1" applyBorder="1" applyAlignment="1">
      <alignment horizontal="left" vertical="center" wrapText="1"/>
    </xf>
    <xf numFmtId="0" fontId="24" fillId="4" borderId="81" xfId="8" applyFont="1" applyFill="1" applyBorder="1" applyAlignment="1">
      <alignment horizontal="center" vertical="center" wrapText="1"/>
    </xf>
    <xf numFmtId="0" fontId="19" fillId="4" borderId="81" xfId="8" applyFill="1" applyBorder="1" applyAlignment="1">
      <alignment vertical="center"/>
    </xf>
    <xf numFmtId="0" fontId="24" fillId="0" borderId="82" xfId="23" applyFont="1"/>
    <xf numFmtId="0" fontId="7" fillId="0" borderId="82" xfId="23" applyFont="1"/>
    <xf numFmtId="0" fontId="24" fillId="26" borderId="82" xfId="23" applyFont="1" applyFill="1"/>
    <xf numFmtId="0" fontId="87" fillId="0" borderId="82" xfId="23" applyFont="1"/>
    <xf numFmtId="0" fontId="7" fillId="26" borderId="82" xfId="23" applyFont="1" applyFill="1"/>
    <xf numFmtId="0" fontId="19" fillId="26" borderId="82" xfId="23" applyFont="1" applyFill="1"/>
    <xf numFmtId="0" fontId="19" fillId="0" borderId="82" xfId="23" applyFont="1"/>
    <xf numFmtId="0" fontId="7" fillId="0" borderId="82" xfId="23" applyFont="1" applyAlignment="1">
      <alignment horizontal="left" vertical="center"/>
    </xf>
    <xf numFmtId="0" fontId="19" fillId="2" borderId="82" xfId="23" applyFont="1" applyFill="1"/>
    <xf numFmtId="0" fontId="9" fillId="26" borderId="82" xfId="23" applyFont="1" applyFill="1"/>
    <xf numFmtId="0" fontId="7" fillId="22" borderId="82" xfId="23" applyFont="1" applyFill="1"/>
    <xf numFmtId="0" fontId="7" fillId="0" borderId="82" xfId="23" applyFont="1" applyAlignment="1">
      <alignment wrapText="1"/>
    </xf>
    <xf numFmtId="0" fontId="7" fillId="0" borderId="82" xfId="23" applyFont="1" applyAlignment="1">
      <alignment horizontal="left" vertical="center" wrapText="1"/>
    </xf>
    <xf numFmtId="0" fontId="19" fillId="0" borderId="82" xfId="23" applyFont="1" applyAlignment="1">
      <alignment wrapText="1"/>
    </xf>
    <xf numFmtId="0" fontId="7" fillId="2" borderId="82" xfId="24" applyFont="1" applyFill="1" applyAlignment="1">
      <alignment vertical="center"/>
    </xf>
    <xf numFmtId="0" fontId="5" fillId="2" borderId="82" xfId="25" applyFont="1" applyFill="1"/>
    <xf numFmtId="0" fontId="11" fillId="2" borderId="82" xfId="25" applyFont="1" applyFill="1"/>
    <xf numFmtId="0" fontId="19" fillId="2" borderId="82" xfId="26" applyFill="1"/>
    <xf numFmtId="0" fontId="19" fillId="0" borderId="82" xfId="26"/>
    <xf numFmtId="0" fontId="20" fillId="2" borderId="82" xfId="25" applyFont="1" applyFill="1" applyAlignment="1">
      <alignment horizontal="center"/>
    </xf>
    <xf numFmtId="0" fontId="88" fillId="27" borderId="83" xfId="27" applyFont="1" applyFill="1" applyBorder="1" applyAlignment="1">
      <alignment horizontal="center"/>
    </xf>
    <xf numFmtId="0" fontId="88" fillId="27" borderId="84" xfId="27" applyFont="1" applyFill="1" applyBorder="1" applyAlignment="1">
      <alignment horizontal="center"/>
    </xf>
    <xf numFmtId="0" fontId="88" fillId="27" borderId="85" xfId="27" applyFont="1" applyFill="1" applyBorder="1" applyAlignment="1">
      <alignment horizontal="center"/>
    </xf>
    <xf numFmtId="0" fontId="38" fillId="2" borderId="82" xfId="25" applyFont="1" applyFill="1" applyAlignment="1">
      <alignment horizontal="center" vertical="center" wrapText="1"/>
    </xf>
    <xf numFmtId="0" fontId="7" fillId="2" borderId="82" xfId="25" applyFont="1" applyFill="1" applyAlignment="1">
      <alignment horizontal="left" indent="1"/>
    </xf>
    <xf numFmtId="0" fontId="28" fillId="27" borderId="86" xfId="25" applyFont="1" applyFill="1" applyBorder="1" applyAlignment="1">
      <alignment horizontal="center" vertical="center"/>
    </xf>
    <xf numFmtId="0" fontId="28" fillId="27" borderId="87" xfId="25" applyFont="1" applyFill="1" applyBorder="1" applyAlignment="1">
      <alignment horizontal="center" vertical="center"/>
    </xf>
    <xf numFmtId="0" fontId="28" fillId="27" borderId="88" xfId="25" applyFont="1" applyFill="1" applyBorder="1" applyAlignment="1">
      <alignment horizontal="center" vertical="center"/>
    </xf>
    <xf numFmtId="0" fontId="42" fillId="2" borderId="82" xfId="25" applyFont="1" applyFill="1" applyAlignment="1">
      <alignment horizontal="center" vertical="center" wrapText="1"/>
    </xf>
    <xf numFmtId="0" fontId="21" fillId="2" borderId="82" xfId="25" applyFont="1" applyFill="1" applyAlignment="1">
      <alignment horizontal="center" wrapText="1"/>
    </xf>
    <xf numFmtId="0" fontId="89" fillId="2" borderId="82" xfId="23" applyFont="1" applyFill="1" applyAlignment="1">
      <alignment horizontal="center"/>
    </xf>
    <xf numFmtId="0" fontId="24" fillId="2" borderId="82" xfId="26" applyFont="1" applyFill="1" applyAlignment="1">
      <alignment horizontal="center"/>
    </xf>
    <xf numFmtId="0" fontId="60" fillId="25" borderId="82" xfId="28" applyFont="1" applyFill="1" applyAlignment="1">
      <alignment horizontal="center"/>
    </xf>
    <xf numFmtId="0" fontId="21" fillId="2" borderId="82" xfId="25" applyFont="1" applyFill="1" applyAlignment="1">
      <alignment horizontal="center"/>
    </xf>
    <xf numFmtId="0" fontId="67" fillId="2" borderId="82" xfId="25" applyFont="1" applyFill="1" applyAlignment="1">
      <alignment horizontal="center"/>
    </xf>
    <xf numFmtId="0" fontId="6" fillId="2" borderId="82" xfId="25" applyFont="1" applyFill="1" applyAlignment="1">
      <alignment horizontal="center"/>
    </xf>
    <xf numFmtId="0" fontId="28" fillId="2" borderId="82" xfId="25" applyFont="1" applyFill="1" applyAlignment="1">
      <alignment horizontal="center"/>
    </xf>
    <xf numFmtId="0" fontId="44" fillId="2" borderId="82" xfId="25" applyFont="1" applyFill="1"/>
    <xf numFmtId="0" fontId="46" fillId="2" borderId="82" xfId="29" applyFont="1" applyFill="1" applyBorder="1" applyAlignment="1">
      <alignment horizontal="center"/>
    </xf>
    <xf numFmtId="0" fontId="46" fillId="2" borderId="82" xfId="30" applyFont="1" applyFill="1" applyBorder="1" applyAlignment="1">
      <alignment horizontal="center"/>
    </xf>
    <xf numFmtId="0" fontId="23" fillId="2" borderId="82" xfId="29" applyFont="1" applyFill="1" applyBorder="1" applyAlignment="1">
      <alignment horizontal="center"/>
    </xf>
    <xf numFmtId="0" fontId="27" fillId="2" borderId="82" xfId="25" applyFont="1" applyFill="1" applyAlignment="1">
      <alignment horizontal="center"/>
    </xf>
    <xf numFmtId="0" fontId="47" fillId="2" borderId="82" xfId="25" applyFont="1" applyFill="1"/>
    <xf numFmtId="0" fontId="48" fillId="2" borderId="82" xfId="29" applyFont="1" applyFill="1" applyBorder="1" applyAlignment="1">
      <alignment horizontal="center"/>
    </xf>
    <xf numFmtId="0" fontId="49" fillId="2" borderId="82" xfId="25" applyFont="1" applyFill="1"/>
    <xf numFmtId="0" fontId="68" fillId="2" borderId="82" xfId="29" applyFont="1" applyFill="1" applyBorder="1" applyAlignment="1">
      <alignment horizontal="center"/>
    </xf>
    <xf numFmtId="0" fontId="50" fillId="2" borderId="82" xfId="25" applyFont="1" applyFill="1"/>
    <xf numFmtId="0" fontId="69" fillId="2" borderId="82" xfId="29" applyFont="1" applyFill="1" applyBorder="1" applyAlignment="1">
      <alignment horizontal="center"/>
    </xf>
    <xf numFmtId="0" fontId="51" fillId="2" borderId="82" xfId="25" applyFont="1" applyFill="1"/>
    <xf numFmtId="0" fontId="70" fillId="2" borderId="82" xfId="29" applyFont="1" applyFill="1" applyBorder="1" applyAlignment="1">
      <alignment horizontal="center"/>
    </xf>
    <xf numFmtId="0" fontId="52" fillId="2" borderId="82" xfId="29" applyFont="1" applyFill="1" applyBorder="1" applyAlignment="1">
      <alignment horizontal="center"/>
    </xf>
    <xf numFmtId="0" fontId="53" fillId="2" borderId="82" xfId="31" applyFill="1">
      <alignment horizontal="center" vertical="center"/>
    </xf>
    <xf numFmtId="0" fontId="54" fillId="18" borderId="82" xfId="31" applyFont="1" applyFill="1">
      <alignment horizontal="center" vertical="center"/>
    </xf>
    <xf numFmtId="0" fontId="2" fillId="2" borderId="82" xfId="25" applyFont="1" applyFill="1"/>
    <xf numFmtId="0" fontId="24" fillId="2" borderId="82" xfId="25" applyFont="1" applyFill="1" applyAlignment="1">
      <alignment horizontal="left" indent="1"/>
    </xf>
    <xf numFmtId="0" fontId="23" fillId="2" borderId="82" xfId="29" applyFont="1" applyFill="1" applyAlignment="1">
      <alignment horizontal="left" indent="1"/>
    </xf>
    <xf numFmtId="0" fontId="25" fillId="2" borderId="82" xfId="25" applyFont="1" applyFill="1" applyAlignment="1">
      <alignment horizontal="left" indent="1"/>
    </xf>
    <xf numFmtId="0" fontId="23" fillId="2" borderId="82" xfId="29" applyFont="1" applyFill="1" applyAlignment="1">
      <alignment horizontal="left" indent="2"/>
    </xf>
    <xf numFmtId="0" fontId="33" fillId="0" borderId="82" xfId="26" applyFont="1"/>
    <xf numFmtId="0" fontId="43" fillId="2" borderId="82" xfId="25" applyFont="1" applyFill="1" applyAlignment="1">
      <alignment horizontal="center" wrapText="1"/>
    </xf>
    <xf numFmtId="0" fontId="11" fillId="2" borderId="82" xfId="25" applyFont="1" applyFill="1" applyAlignment="1">
      <alignment wrapText="1"/>
    </xf>
    <xf numFmtId="0" fontId="56" fillId="10" borderId="82" xfId="32" applyFont="1" applyFill="1" applyAlignment="1">
      <alignment horizontal="center" vertical="center"/>
    </xf>
    <xf numFmtId="0" fontId="11" fillId="2" borderId="82" xfId="32" applyFont="1" applyFill="1"/>
    <xf numFmtId="0" fontId="56" fillId="2" borderId="82" xfId="32" applyFont="1" applyFill="1" applyAlignment="1">
      <alignment horizontal="center" vertical="center"/>
    </xf>
    <xf numFmtId="0" fontId="63" fillId="2" borderId="82" xfId="32" applyFont="1" applyFill="1"/>
    <xf numFmtId="0" fontId="26" fillId="2" borderId="82" xfId="32" applyFont="1" applyFill="1"/>
    <xf numFmtId="0" fontId="64" fillId="2" borderId="82" xfId="32" applyFont="1" applyFill="1"/>
    <xf numFmtId="0" fontId="59" fillId="2" borderId="82" xfId="32" applyFont="1" applyFill="1"/>
    <xf numFmtId="0" fontId="11" fillId="2" borderId="82" xfId="32" applyFont="1" applyFill="1" applyAlignment="1">
      <alignment vertical="center" wrapText="1"/>
    </xf>
    <xf numFmtId="0" fontId="5" fillId="2" borderId="82" xfId="32" applyFont="1" applyFill="1" applyAlignment="1">
      <alignment vertical="center" wrapText="1"/>
    </xf>
    <xf numFmtId="0" fontId="11" fillId="0" borderId="82" xfId="32" applyFont="1"/>
    <xf numFmtId="0" fontId="7" fillId="2" borderId="82" xfId="32" applyFont="1" applyFill="1"/>
    <xf numFmtId="0" fontId="3" fillId="2" borderId="82" xfId="32" applyFont="1" applyFill="1"/>
    <xf numFmtId="0" fontId="14" fillId="0" borderId="62" xfId="32" applyFont="1" applyBorder="1" applyAlignment="1">
      <alignment horizontal="center" vertical="center" wrapText="1"/>
    </xf>
    <xf numFmtId="0" fontId="58" fillId="15" borderId="13" xfId="32" applyFont="1" applyFill="1" applyBorder="1" applyAlignment="1">
      <alignment horizontal="center" vertical="center"/>
    </xf>
    <xf numFmtId="0" fontId="14" fillId="0" borderId="35" xfId="32" applyFont="1" applyBorder="1" applyAlignment="1">
      <alignment horizontal="center" vertical="center" wrapText="1"/>
    </xf>
    <xf numFmtId="0" fontId="58" fillId="16" borderId="55" xfId="32" applyFont="1" applyFill="1" applyBorder="1" applyAlignment="1">
      <alignment horizontal="center" vertical="center"/>
    </xf>
    <xf numFmtId="0" fontId="58" fillId="16" borderId="13" xfId="32" applyFont="1" applyFill="1" applyBorder="1" applyAlignment="1">
      <alignment horizontal="center" vertical="center"/>
    </xf>
    <xf numFmtId="0" fontId="14" fillId="2" borderId="56" xfId="32" applyFont="1" applyFill="1" applyBorder="1" applyAlignment="1">
      <alignment horizontal="center" vertical="center" wrapText="1"/>
    </xf>
    <xf numFmtId="0" fontId="58" fillId="13" borderId="13" xfId="32" applyFont="1" applyFill="1" applyBorder="1" applyAlignment="1">
      <alignment horizontal="center" vertical="center"/>
    </xf>
    <xf numFmtId="0" fontId="58" fillId="13" borderId="14" xfId="32" applyFont="1" applyFill="1" applyBorder="1" applyAlignment="1">
      <alignment horizontal="center" vertical="center"/>
    </xf>
    <xf numFmtId="0" fontId="14" fillId="0" borderId="15" xfId="32" applyFont="1" applyBorder="1" applyAlignment="1">
      <alignment horizontal="center" vertical="center" wrapText="1"/>
    </xf>
    <xf numFmtId="0" fontId="16" fillId="2" borderId="66" xfId="32" applyFont="1" applyFill="1" applyBorder="1" applyAlignment="1">
      <alignment horizontal="center"/>
    </xf>
    <xf numFmtId="0" fontId="16" fillId="2" borderId="82" xfId="32" applyFont="1" applyFill="1" applyAlignment="1">
      <alignment horizontal="center"/>
    </xf>
    <xf numFmtId="0" fontId="16" fillId="2" borderId="72" xfId="32" applyFont="1" applyFill="1" applyBorder="1" applyAlignment="1">
      <alignment horizontal="center"/>
    </xf>
    <xf numFmtId="0" fontId="14" fillId="2" borderId="15" xfId="32" applyFont="1" applyFill="1" applyBorder="1" applyAlignment="1">
      <alignment horizontal="center" vertical="center" wrapText="1"/>
    </xf>
    <xf numFmtId="0" fontId="16" fillId="2" borderId="76" xfId="32" applyFont="1" applyFill="1" applyBorder="1" applyAlignment="1">
      <alignment horizontal="center"/>
    </xf>
    <xf numFmtId="0" fontId="16" fillId="2" borderId="16" xfId="32" applyFont="1" applyFill="1" applyBorder="1" applyAlignment="1">
      <alignment horizontal="center"/>
    </xf>
    <xf numFmtId="1" fontId="16" fillId="2" borderId="67" xfId="32" applyNumberFormat="1" applyFont="1" applyFill="1" applyBorder="1" applyAlignment="1">
      <alignment horizontal="center"/>
    </xf>
    <xf numFmtId="0" fontId="16" fillId="2" borderId="68" xfId="32" applyFont="1" applyFill="1" applyBorder="1" applyAlignment="1">
      <alignment horizontal="center"/>
    </xf>
    <xf numFmtId="1" fontId="16" fillId="2" borderId="73" xfId="32" applyNumberFormat="1" applyFont="1" applyFill="1" applyBorder="1" applyAlignment="1">
      <alignment horizontal="center"/>
    </xf>
    <xf numFmtId="0" fontId="16" fillId="2" borderId="74" xfId="32" applyFont="1" applyFill="1" applyBorder="1" applyAlignment="1">
      <alignment horizontal="center"/>
    </xf>
    <xf numFmtId="1" fontId="16" fillId="2" borderId="77" xfId="32" applyNumberFormat="1" applyFont="1" applyFill="1" applyBorder="1" applyAlignment="1">
      <alignment horizontal="center"/>
    </xf>
    <xf numFmtId="1" fontId="16" fillId="2" borderId="58" xfId="32" applyNumberFormat="1" applyFont="1" applyFill="1" applyBorder="1" applyAlignment="1">
      <alignment horizontal="center"/>
    </xf>
    <xf numFmtId="1" fontId="16" fillId="2" borderId="59" xfId="32" applyNumberFormat="1" applyFont="1" applyFill="1" applyBorder="1" applyAlignment="1">
      <alignment horizontal="center"/>
    </xf>
    <xf numFmtId="0" fontId="16" fillId="2" borderId="82" xfId="32" applyFont="1" applyFill="1"/>
    <xf numFmtId="0" fontId="16" fillId="2" borderId="64" xfId="32" applyFont="1" applyFill="1" applyBorder="1"/>
    <xf numFmtId="165" fontId="3" fillId="2" borderId="82" xfId="28" applyNumberFormat="1" applyFont="1" applyFill="1" applyAlignment="1">
      <alignment horizontal="center"/>
    </xf>
    <xf numFmtId="0" fontId="16" fillId="2" borderId="69" xfId="32" applyFont="1" applyFill="1" applyBorder="1"/>
    <xf numFmtId="0" fontId="16" fillId="2" borderId="75" xfId="32" applyFont="1" applyFill="1" applyBorder="1"/>
    <xf numFmtId="165" fontId="3" fillId="2" borderId="16" xfId="28" applyNumberFormat="1" applyFont="1" applyFill="1" applyBorder="1" applyAlignment="1">
      <alignment horizontal="center"/>
    </xf>
    <xf numFmtId="0" fontId="16" fillId="2" borderId="63" xfId="32" applyFont="1" applyFill="1" applyBorder="1"/>
    <xf numFmtId="0" fontId="16" fillId="2" borderId="70" xfId="32" applyFont="1" applyFill="1" applyBorder="1"/>
    <xf numFmtId="0" fontId="16" fillId="2" borderId="57" xfId="32" applyFont="1" applyFill="1" applyBorder="1"/>
    <xf numFmtId="0" fontId="16" fillId="2" borderId="70" xfId="32" applyFont="1" applyFill="1" applyBorder="1" applyAlignment="1">
      <alignment horizontal="left"/>
    </xf>
    <xf numFmtId="0" fontId="16" fillId="2" borderId="57" xfId="32" applyFont="1" applyFill="1" applyBorder="1" applyAlignment="1">
      <alignment horizontal="left"/>
    </xf>
    <xf numFmtId="0" fontId="16" fillId="2" borderId="65" xfId="32" applyFont="1" applyFill="1" applyBorder="1"/>
    <xf numFmtId="165" fontId="3" fillId="2" borderId="28" xfId="32" applyNumberFormat="1" applyFont="1" applyFill="1" applyBorder="1" applyAlignment="1">
      <alignment horizontal="center"/>
    </xf>
    <xf numFmtId="0" fontId="16" fillId="2" borderId="71" xfId="32" applyFont="1" applyFill="1" applyBorder="1" applyAlignment="1">
      <alignment horizontal="left"/>
    </xf>
    <xf numFmtId="165" fontId="3" fillId="2" borderId="28" xfId="28" applyNumberFormat="1" applyFont="1" applyFill="1" applyBorder="1" applyAlignment="1">
      <alignment horizontal="center"/>
    </xf>
    <xf numFmtId="0" fontId="16" fillId="2" borderId="60" xfId="32" applyFont="1" applyFill="1" applyBorder="1" applyAlignment="1">
      <alignment horizontal="left"/>
    </xf>
    <xf numFmtId="165" fontId="3" fillId="2" borderId="29" xfId="32" applyNumberFormat="1" applyFont="1" applyFill="1" applyBorder="1" applyAlignment="1">
      <alignment horizontal="center"/>
    </xf>
    <xf numFmtId="0" fontId="1" fillId="2" borderId="82" xfId="26" applyFont="1" applyFill="1" applyAlignment="1">
      <alignment horizontal="left"/>
    </xf>
    <xf numFmtId="0" fontId="16" fillId="2" borderId="82" xfId="32" applyFont="1" applyFill="1" applyAlignment="1">
      <alignment horizontal="left" vertical="center" wrapText="1"/>
    </xf>
    <xf numFmtId="0" fontId="83" fillId="15" borderId="82" xfId="33" applyFont="1" applyFill="1" applyAlignment="1">
      <alignment horizontal="left" vertical="center" wrapText="1"/>
    </xf>
    <xf numFmtId="0" fontId="83" fillId="16" borderId="80" xfId="33" applyFont="1" applyFill="1" applyBorder="1" applyAlignment="1">
      <alignment horizontal="left" vertical="center" wrapText="1"/>
    </xf>
    <xf numFmtId="0" fontId="83" fillId="16" borderId="82" xfId="33" applyFont="1" applyFill="1" applyAlignment="1">
      <alignment horizontal="left" vertical="center" wrapText="1"/>
    </xf>
    <xf numFmtId="0" fontId="83" fillId="13" borderId="82" xfId="33" applyFont="1" applyFill="1" applyAlignment="1">
      <alignment horizontal="left" vertical="center" wrapText="1"/>
    </xf>
    <xf numFmtId="0" fontId="16" fillId="22" borderId="82" xfId="33" applyFont="1" applyFill="1" applyAlignment="1">
      <alignment horizontal="left" vertical="center" wrapText="1"/>
    </xf>
    <xf numFmtId="0" fontId="16" fillId="17" borderId="82" xfId="33" applyFont="1" applyFill="1" applyAlignment="1">
      <alignment horizontal="left" vertical="center" wrapText="1"/>
    </xf>
    <xf numFmtId="0" fontId="16" fillId="23" borderId="82" xfId="33" applyFont="1" applyFill="1" applyAlignment="1">
      <alignment horizontal="left" vertical="center" wrapText="1"/>
    </xf>
    <xf numFmtId="0" fontId="27" fillId="2" borderId="82" xfId="26" applyFont="1" applyFill="1"/>
    <xf numFmtId="0" fontId="19" fillId="8" borderId="82" xfId="26" applyFill="1"/>
    <xf numFmtId="0" fontId="1" fillId="2" borderId="82" xfId="26" applyFont="1" applyFill="1"/>
    <xf numFmtId="0" fontId="19" fillId="9" borderId="82" xfId="26" applyFill="1"/>
    <xf numFmtId="0" fontId="19" fillId="7" borderId="82" xfId="26" applyFill="1"/>
    <xf numFmtId="0" fontId="28" fillId="2" borderId="82" xfId="34" applyFont="1" applyFill="1"/>
    <xf numFmtId="0" fontId="3" fillId="2" borderId="82" xfId="34" applyFont="1" applyFill="1"/>
    <xf numFmtId="0" fontId="29" fillId="2" borderId="82" xfId="34" applyFont="1" applyFill="1"/>
    <xf numFmtId="0" fontId="63" fillId="2" borderId="82" xfId="34" applyFont="1" applyFill="1"/>
    <xf numFmtId="0" fontId="36" fillId="2" borderId="82" xfId="34" applyFont="1" applyFill="1"/>
    <xf numFmtId="0" fontId="18" fillId="2" borderId="82" xfId="34" applyFont="1" applyFill="1"/>
    <xf numFmtId="0" fontId="64" fillId="2" borderId="82" xfId="34" applyFont="1" applyFill="1"/>
    <xf numFmtId="0" fontId="35" fillId="2" borderId="82" xfId="34" applyFont="1" applyFill="1"/>
    <xf numFmtId="0" fontId="59" fillId="2" borderId="82" xfId="34" applyFont="1" applyFill="1"/>
    <xf numFmtId="0" fontId="19" fillId="2" borderId="82" xfId="26" applyFill="1" applyAlignment="1">
      <alignment wrapText="1"/>
    </xf>
    <xf numFmtId="0" fontId="30" fillId="2" borderId="82" xfId="34" applyFont="1" applyFill="1"/>
    <xf numFmtId="0" fontId="15" fillId="2" borderId="82" xfId="34" applyFill="1"/>
    <xf numFmtId="0" fontId="12" fillId="2" borderId="82" xfId="34" applyFont="1" applyFill="1"/>
    <xf numFmtId="0" fontId="3" fillId="2" borderId="82" xfId="34" applyFont="1" applyFill="1" applyAlignment="1">
      <alignment wrapText="1"/>
    </xf>
    <xf numFmtId="0" fontId="4" fillId="2" borderId="82" xfId="34" applyFont="1" applyFill="1"/>
    <xf numFmtId="0" fontId="4" fillId="8" borderId="42" xfId="34" applyFont="1" applyFill="1" applyBorder="1" applyAlignment="1">
      <alignment horizontal="center" textRotation="90"/>
    </xf>
    <xf numFmtId="0" fontId="10" fillId="11"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4" fillId="9" borderId="46" xfId="34" applyFont="1" applyFill="1" applyBorder="1" applyAlignment="1">
      <alignment horizontal="center" textRotation="90"/>
    </xf>
    <xf numFmtId="0" fontId="10" fillId="12"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4" fillId="7" borderId="50" xfId="34" applyFont="1" applyFill="1" applyBorder="1" applyAlignment="1">
      <alignment horizontal="center" textRotation="90"/>
    </xf>
    <xf numFmtId="0" fontId="10" fillId="13" borderId="51" xfId="34" applyFont="1" applyFill="1" applyBorder="1" applyAlignment="1">
      <alignment horizontal="center" textRotation="90"/>
    </xf>
    <xf numFmtId="0" fontId="10" fillId="13" borderId="52" xfId="34" applyFont="1" applyFill="1" applyBorder="1" applyAlignment="1">
      <alignment horizontal="center" textRotation="90"/>
    </xf>
    <xf numFmtId="0" fontId="4" fillId="12" borderId="47" xfId="34" applyFont="1" applyFill="1" applyBorder="1" applyAlignment="1">
      <alignment horizontal="center" textRotation="90"/>
    </xf>
    <xf numFmtId="0" fontId="3" fillId="2" borderId="82" xfId="33" applyFont="1" applyFill="1" applyAlignment="1">
      <alignment horizontal="left"/>
    </xf>
    <xf numFmtId="0" fontId="3" fillId="2" borderId="82" xfId="34" applyFont="1" applyFill="1" applyAlignment="1">
      <alignment horizontal="center"/>
    </xf>
    <xf numFmtId="1" fontId="3" fillId="8" borderId="82" xfId="34" applyNumberFormat="1" applyFont="1" applyFill="1" applyAlignment="1">
      <alignment horizontal="center"/>
    </xf>
    <xf numFmtId="1" fontId="3" fillId="9" borderId="82" xfId="34" applyNumberFormat="1" applyFont="1" applyFill="1" applyAlignment="1">
      <alignment horizontal="center"/>
    </xf>
    <xf numFmtId="1" fontId="3" fillId="7" borderId="82" xfId="34" applyNumberFormat="1" applyFont="1" applyFill="1" applyAlignment="1">
      <alignment horizontal="center"/>
    </xf>
    <xf numFmtId="0" fontId="4" fillId="2" borderId="82" xfId="25" applyFont="1" applyFill="1" applyAlignment="1">
      <alignment horizontal="left" vertical="center" wrapText="1"/>
    </xf>
    <xf numFmtId="0" fontId="90" fillId="2" borderId="82" xfId="25" applyFont="1" applyFill="1" applyAlignment="1">
      <alignment horizontal="left" vertical="center"/>
    </xf>
    <xf numFmtId="0" fontId="55" fillId="15" borderId="37" xfId="25" applyFont="1" applyFill="1" applyBorder="1" applyAlignment="1">
      <alignment horizontal="center" vertical="center"/>
    </xf>
    <xf numFmtId="0" fontId="55" fillId="15" borderId="82" xfId="25" applyFont="1" applyFill="1" applyAlignment="1">
      <alignment horizontal="center" vertical="center"/>
    </xf>
    <xf numFmtId="0" fontId="55" fillId="15" borderId="38" xfId="25" applyFont="1" applyFill="1" applyBorder="1" applyAlignment="1">
      <alignment horizontal="center" vertical="center"/>
    </xf>
    <xf numFmtId="0" fontId="55" fillId="16" borderId="82" xfId="25" applyFont="1" applyFill="1" applyAlignment="1">
      <alignment horizontal="center" vertical="center"/>
    </xf>
    <xf numFmtId="0" fontId="55" fillId="13" borderId="37" xfId="25" applyFont="1" applyFill="1" applyBorder="1" applyAlignment="1">
      <alignment horizontal="center" vertical="center"/>
    </xf>
    <xf numFmtId="0" fontId="55" fillId="13" borderId="82" xfId="25" applyFont="1" applyFill="1" applyAlignment="1">
      <alignment horizontal="center" vertical="center"/>
    </xf>
    <xf numFmtId="0" fontId="55" fillId="13" borderId="38" xfId="25" applyFont="1" applyFill="1" applyBorder="1" applyAlignment="1">
      <alignment horizontal="center" vertical="center"/>
    </xf>
    <xf numFmtId="0" fontId="19" fillId="0" borderId="82" xfId="33"/>
    <xf numFmtId="0" fontId="3" fillId="28" borderId="37" xfId="25" applyFont="1" applyFill="1" applyBorder="1" applyAlignment="1">
      <alignment horizontal="center"/>
    </xf>
    <xf numFmtId="0" fontId="3" fillId="3" borderId="82" xfId="25" applyFont="1" applyFill="1" applyAlignment="1">
      <alignment horizontal="center"/>
    </xf>
    <xf numFmtId="0" fontId="10" fillId="15" borderId="89" xfId="25" applyFont="1" applyFill="1" applyBorder="1" applyAlignment="1">
      <alignment vertical="center" textRotation="90" wrapText="1"/>
    </xf>
    <xf numFmtId="0" fontId="3" fillId="14" borderId="82" xfId="25" applyFont="1" applyFill="1" applyAlignment="1">
      <alignment horizontal="center"/>
    </xf>
    <xf numFmtId="0" fontId="3" fillId="17" borderId="38" xfId="25" applyFont="1" applyFill="1" applyBorder="1" applyAlignment="1">
      <alignment horizontal="center"/>
    </xf>
    <xf numFmtId="0" fontId="3" fillId="28" borderId="82" xfId="25" applyFont="1" applyFill="1" applyAlignment="1">
      <alignment horizontal="center"/>
    </xf>
    <xf numFmtId="0" fontId="10" fillId="16" borderId="89" xfId="25" applyFont="1" applyFill="1" applyBorder="1" applyAlignment="1">
      <alignment vertical="center" textRotation="90" wrapText="1"/>
    </xf>
    <xf numFmtId="0" fontId="3" fillId="17" borderId="82" xfId="25" applyFont="1" applyFill="1" applyAlignment="1">
      <alignment horizontal="center"/>
    </xf>
    <xf numFmtId="0" fontId="10" fillId="13" borderId="89" xfId="25" applyFont="1" applyFill="1" applyBorder="1" applyAlignment="1">
      <alignment vertical="center" textRotation="90" wrapText="1"/>
    </xf>
    <xf numFmtId="0" fontId="31" fillId="2" borderId="41" xfId="25" applyFont="1" applyFill="1" applyBorder="1" applyAlignment="1">
      <alignment horizontal="left"/>
    </xf>
    <xf numFmtId="0" fontId="31" fillId="2" borderId="36" xfId="25" applyFont="1" applyFill="1" applyBorder="1" applyAlignment="1">
      <alignment horizontal="center"/>
    </xf>
    <xf numFmtId="0" fontId="31" fillId="2" borderId="82" xfId="25" applyFont="1" applyFill="1" applyAlignment="1">
      <alignment horizontal="left"/>
    </xf>
    <xf numFmtId="0" fontId="31" fillId="2" borderId="36" xfId="25" applyFont="1" applyFill="1" applyBorder="1" applyAlignment="1">
      <alignment horizontal="center" wrapText="1"/>
    </xf>
    <xf numFmtId="0" fontId="4" fillId="28" borderId="39" xfId="25" applyFont="1" applyFill="1" applyBorder="1" applyAlignment="1">
      <alignment horizontal="center" textRotation="90" wrapText="1"/>
    </xf>
    <xf numFmtId="0" fontId="4" fillId="3" borderId="36" xfId="25" applyFont="1" applyFill="1" applyBorder="1" applyAlignment="1">
      <alignment horizontal="center" textRotation="90" wrapText="1"/>
    </xf>
    <xf numFmtId="0" fontId="10" fillId="15" borderId="90" xfId="25" applyFont="1" applyFill="1" applyBorder="1" applyAlignment="1">
      <alignment horizontal="center" textRotation="90" wrapText="1"/>
    </xf>
    <xf numFmtId="0" fontId="4" fillId="14" borderId="36" xfId="25" applyFont="1" applyFill="1" applyBorder="1" applyAlignment="1">
      <alignment horizontal="center" textRotation="90" wrapText="1"/>
    </xf>
    <xf numFmtId="0" fontId="31" fillId="17" borderId="40" xfId="25" applyFont="1" applyFill="1" applyBorder="1" applyAlignment="1">
      <alignment horizontal="center" textRotation="90" wrapText="1"/>
    </xf>
    <xf numFmtId="0" fontId="4" fillId="28" borderId="36" xfId="25" applyFont="1" applyFill="1" applyBorder="1" applyAlignment="1">
      <alignment horizontal="center" textRotation="90" wrapText="1"/>
    </xf>
    <xf numFmtId="0" fontId="31" fillId="3" borderId="36" xfId="25" applyFont="1" applyFill="1" applyBorder="1" applyAlignment="1">
      <alignment horizontal="center" textRotation="90" wrapText="1"/>
    </xf>
    <xf numFmtId="0" fontId="10" fillId="16" borderId="90" xfId="25" applyFont="1" applyFill="1" applyBorder="1" applyAlignment="1">
      <alignment horizontal="center" textRotation="90" wrapText="1"/>
    </xf>
    <xf numFmtId="0" fontId="10" fillId="13" borderId="90" xfId="25" applyFont="1" applyFill="1" applyBorder="1" applyAlignment="1">
      <alignment horizontal="center" textRotation="90" wrapText="1"/>
    </xf>
    <xf numFmtId="0" fontId="3" fillId="2" borderId="82" xfId="25" applyFont="1" applyFill="1" applyAlignment="1">
      <alignment horizontal="left"/>
    </xf>
    <xf numFmtId="0" fontId="3" fillId="2" borderId="82" xfId="25" applyFont="1" applyFill="1" applyAlignment="1">
      <alignment horizontal="center"/>
    </xf>
    <xf numFmtId="0" fontId="3" fillId="2" borderId="54" xfId="25" applyFont="1" applyFill="1" applyBorder="1" applyAlignment="1">
      <alignment horizontal="left"/>
    </xf>
    <xf numFmtId="1" fontId="3" fillId="2" borderId="82" xfId="25" applyNumberFormat="1" applyFont="1" applyFill="1"/>
    <xf numFmtId="164" fontId="3" fillId="28" borderId="37" xfId="25" applyNumberFormat="1" applyFont="1" applyFill="1" applyBorder="1" applyAlignment="1">
      <alignment horizontal="center"/>
    </xf>
    <xf numFmtId="164" fontId="3" fillId="3" borderId="82" xfId="25" applyNumberFormat="1" applyFont="1" applyFill="1" applyAlignment="1">
      <alignment horizontal="center"/>
    </xf>
    <xf numFmtId="164" fontId="8" fillId="15" borderId="89" xfId="25" applyNumberFormat="1" applyFont="1" applyFill="1" applyBorder="1" applyAlignment="1">
      <alignment horizontal="center" wrapText="1"/>
    </xf>
    <xf numFmtId="164" fontId="3" fillId="14" borderId="82" xfId="25" applyNumberFormat="1" applyFont="1" applyFill="1" applyAlignment="1">
      <alignment horizontal="center"/>
    </xf>
    <xf numFmtId="164" fontId="3" fillId="17" borderId="38" xfId="25" applyNumberFormat="1" applyFont="1" applyFill="1" applyBorder="1" applyAlignment="1">
      <alignment horizontal="center"/>
    </xf>
    <xf numFmtId="164" fontId="3" fillId="28" borderId="82" xfId="25" applyNumberFormat="1" applyFont="1" applyFill="1" applyAlignment="1">
      <alignment horizontal="center"/>
    </xf>
    <xf numFmtId="164" fontId="8" fillId="16" borderId="89" xfId="25" applyNumberFormat="1" applyFont="1" applyFill="1" applyBorder="1" applyAlignment="1">
      <alignment horizontal="center" wrapText="1"/>
    </xf>
    <xf numFmtId="164" fontId="8" fillId="13" borderId="89" xfId="25" applyNumberFormat="1" applyFont="1" applyFill="1" applyBorder="1" applyAlignment="1">
      <alignment horizontal="center" wrapText="1"/>
    </xf>
    <xf numFmtId="164" fontId="3" fillId="3" borderId="91" xfId="25" applyNumberFormat="1" applyFont="1" applyFill="1" applyBorder="1" applyAlignment="1">
      <alignment horizontal="center"/>
    </xf>
    <xf numFmtId="164" fontId="8" fillId="15" borderId="82" xfId="25" applyNumberFormat="1" applyFont="1" applyFill="1" applyAlignment="1">
      <alignment horizontal="center" wrapText="1"/>
    </xf>
    <xf numFmtId="164" fontId="8" fillId="16" borderId="82" xfId="25" applyNumberFormat="1" applyFont="1" applyFill="1" applyAlignment="1">
      <alignment horizontal="center" wrapText="1"/>
    </xf>
    <xf numFmtId="164" fontId="8" fillId="13" borderId="82" xfId="25" applyNumberFormat="1" applyFont="1" applyFill="1" applyAlignment="1">
      <alignment horizontal="center" wrapText="1"/>
    </xf>
    <xf numFmtId="0" fontId="3" fillId="2" borderId="36" xfId="25" applyFont="1" applyFill="1" applyBorder="1" applyAlignment="1">
      <alignment horizontal="left"/>
    </xf>
    <xf numFmtId="0" fontId="3" fillId="2" borderId="36" xfId="25" applyFont="1" applyFill="1" applyBorder="1" applyAlignment="1">
      <alignment horizontal="center"/>
    </xf>
    <xf numFmtId="1" fontId="3" fillId="2" borderId="36" xfId="25" applyNumberFormat="1" applyFont="1" applyFill="1" applyBorder="1"/>
    <xf numFmtId="164" fontId="3" fillId="28" borderId="39" xfId="25" applyNumberFormat="1" applyFont="1" applyFill="1" applyBorder="1" applyAlignment="1">
      <alignment horizontal="center"/>
    </xf>
    <xf numFmtId="164" fontId="3" fillId="3" borderId="36" xfId="25" applyNumberFormat="1" applyFont="1" applyFill="1" applyBorder="1" applyAlignment="1">
      <alignment horizontal="center"/>
    </xf>
    <xf numFmtId="164" fontId="8" fillId="15" borderId="90" xfId="25" applyNumberFormat="1" applyFont="1" applyFill="1" applyBorder="1" applyAlignment="1">
      <alignment horizontal="center" wrapText="1"/>
    </xf>
    <xf numFmtId="164" fontId="3" fillId="14" borderId="36" xfId="25" applyNumberFormat="1" applyFont="1" applyFill="1" applyBorder="1" applyAlignment="1">
      <alignment horizontal="center"/>
    </xf>
    <xf numFmtId="164" fontId="3" fillId="17" borderId="40" xfId="25" applyNumberFormat="1" applyFont="1" applyFill="1" applyBorder="1" applyAlignment="1">
      <alignment horizontal="center"/>
    </xf>
    <xf numFmtId="164" fontId="3" fillId="28" borderId="36" xfId="25" applyNumberFormat="1" applyFont="1" applyFill="1" applyBorder="1" applyAlignment="1">
      <alignment horizontal="center"/>
    </xf>
    <xf numFmtId="164" fontId="8" fillId="16" borderId="90" xfId="25" applyNumberFormat="1" applyFont="1" applyFill="1" applyBorder="1" applyAlignment="1">
      <alignment horizontal="center" wrapText="1"/>
    </xf>
    <xf numFmtId="164" fontId="8" fillId="13" borderId="90" xfId="25" applyNumberFormat="1" applyFont="1" applyFill="1" applyBorder="1" applyAlignment="1">
      <alignment horizontal="center" wrapText="1"/>
    </xf>
    <xf numFmtId="0" fontId="19" fillId="0" borderId="82" xfId="33" applyAlignment="1">
      <alignment horizontal="left"/>
    </xf>
    <xf numFmtId="0" fontId="19" fillId="0" borderId="82" xfId="33" applyAlignment="1">
      <alignment horizontal="center"/>
    </xf>
    <xf numFmtId="0" fontId="19" fillId="0" borderId="82" xfId="33" applyAlignment="1">
      <alignment horizontal="right"/>
    </xf>
    <xf numFmtId="0" fontId="7" fillId="0" borderId="82" xfId="33" applyFont="1"/>
    <xf numFmtId="0" fontId="33" fillId="0" borderId="82" xfId="33" applyFont="1"/>
    <xf numFmtId="0" fontId="7" fillId="0" borderId="1" xfId="33" applyFont="1" applyBorder="1"/>
    <xf numFmtId="0" fontId="19" fillId="0" borderId="2" xfId="33" applyBorder="1"/>
    <xf numFmtId="0" fontId="33" fillId="0" borderId="1" xfId="33" applyFont="1" applyBorder="1"/>
    <xf numFmtId="0" fontId="33" fillId="0" borderId="2" xfId="33" applyFont="1" applyBorder="1"/>
    <xf numFmtId="0" fontId="10" fillId="15" borderId="43" xfId="34" applyFont="1" applyFill="1" applyBorder="1" applyAlignment="1">
      <alignment horizontal="center" textRotation="90"/>
    </xf>
    <xf numFmtId="0" fontId="10" fillId="15" borderId="44" xfId="34" applyFont="1" applyFill="1" applyBorder="1" applyAlignment="1">
      <alignment horizontal="center" textRotation="90" wrapText="1"/>
    </xf>
    <xf numFmtId="0" fontId="10" fillId="12" borderId="47"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3" borderId="51" xfId="34" applyFont="1" applyFill="1" applyBorder="1" applyAlignment="1">
      <alignment horizontal="center" textRotation="90" wrapText="1"/>
    </xf>
    <xf numFmtId="0" fontId="7" fillId="0" borderId="82" xfId="26" applyFont="1"/>
    <xf numFmtId="0" fontId="10" fillId="15" borderId="44" xfId="34" applyFont="1" applyFill="1" applyBorder="1" applyAlignment="1">
      <alignment horizontal="center" textRotation="90"/>
    </xf>
    <xf numFmtId="1" fontId="3" fillId="7" borderId="82" xfId="34" applyNumberFormat="1" applyFont="1" applyFill="1" applyAlignment="1">
      <alignment horizontal="center" wrapText="1"/>
    </xf>
    <xf numFmtId="0" fontId="19" fillId="7" borderId="82" xfId="26" applyFill="1" applyAlignment="1">
      <alignment wrapText="1"/>
    </xf>
    <xf numFmtId="0" fontId="4" fillId="0" borderId="82" xfId="34" applyFont="1" applyAlignment="1">
      <alignment horizontal="left" vertical="top" wrapText="1"/>
    </xf>
    <xf numFmtId="0" fontId="15" fillId="0" borderId="82" xfId="34"/>
    <xf numFmtId="0" fontId="4" fillId="0" borderId="82" xfId="34" applyFont="1"/>
    <xf numFmtId="0" fontId="3" fillId="0" borderId="82" xfId="34" applyFont="1" applyAlignment="1">
      <alignment vertical="top" wrapText="1"/>
    </xf>
    <xf numFmtId="0" fontId="10" fillId="19" borderId="78" xfId="34" applyFont="1" applyFill="1" applyBorder="1" applyAlignment="1">
      <alignment horizontal="center" vertical="center" wrapText="1"/>
    </xf>
    <xf numFmtId="0" fontId="3" fillId="20" borderId="78" xfId="34" applyFont="1" applyFill="1" applyBorder="1" applyAlignment="1">
      <alignment horizontal="left" vertical="center" wrapText="1"/>
    </xf>
    <xf numFmtId="0" fontId="72" fillId="0" borderId="82" xfId="34" applyFont="1"/>
    <xf numFmtId="0" fontId="73" fillId="0" borderId="82" xfId="34" applyFont="1" applyAlignment="1">
      <alignment vertical="top" wrapText="1"/>
    </xf>
    <xf numFmtId="0" fontId="74" fillId="0" borderId="82" xfId="34" applyFont="1"/>
    <xf numFmtId="0" fontId="75" fillId="0" borderId="82" xfId="35" applyFont="1" applyAlignment="1">
      <alignment vertical="top"/>
    </xf>
    <xf numFmtId="0" fontId="6" fillId="0" borderId="82" xfId="34" applyFont="1"/>
    <xf numFmtId="0" fontId="4" fillId="0" borderId="82" xfId="34" applyFont="1" applyAlignment="1">
      <alignment vertical="top"/>
    </xf>
    <xf numFmtId="0" fontId="3" fillId="0" borderId="82" xfId="34" applyFont="1" applyAlignment="1">
      <alignment horizontal="left" vertical="top" wrapText="1"/>
    </xf>
    <xf numFmtId="0" fontId="77" fillId="0" borderId="82" xfId="35" applyFont="1" applyAlignment="1">
      <alignment vertical="center"/>
    </xf>
    <xf numFmtId="0" fontId="79" fillId="0" borderId="82" xfId="35" applyFont="1" applyAlignment="1">
      <alignment vertical="center"/>
    </xf>
    <xf numFmtId="0" fontId="81" fillId="0" borderId="82" xfId="35" applyFont="1" applyAlignment="1">
      <alignment vertical="center"/>
    </xf>
    <xf numFmtId="0" fontId="65" fillId="15" borderId="12" xfId="0" applyFont="1" applyFill="1" applyBorder="1" applyAlignment="1">
      <alignment vertical="center" wrapText="1"/>
    </xf>
    <xf numFmtId="0" fontId="65" fillId="16" borderId="12" xfId="0" applyFont="1" applyFill="1" applyBorder="1" applyAlignment="1">
      <alignment vertical="center" wrapText="1"/>
    </xf>
    <xf numFmtId="0" fontId="65" fillId="13" borderId="12" xfId="0" applyFont="1" applyFill="1" applyBorder="1" applyAlignment="1">
      <alignment vertical="center" wrapText="1"/>
    </xf>
    <xf numFmtId="0" fontId="6" fillId="0" borderId="21" xfId="0" applyFont="1" applyBorder="1" applyAlignment="1">
      <alignment horizontal="left" vertical="center" wrapText="1"/>
    </xf>
    <xf numFmtId="0" fontId="4" fillId="2" borderId="81" xfId="0" applyFont="1" applyFill="1" applyBorder="1" applyAlignment="1">
      <alignment horizontal="left" vertical="center" wrapText="1"/>
    </xf>
    <xf numFmtId="164" fontId="57" fillId="0" borderId="11" xfId="0" applyNumberFormat="1" applyFont="1" applyBorder="1" applyAlignment="1">
      <alignment horizontal="center" vertical="center" wrapText="1"/>
    </xf>
    <xf numFmtId="164" fontId="3" fillId="2" borderId="81" xfId="0" applyNumberFormat="1" applyFont="1" applyFill="1" applyBorder="1" applyAlignment="1">
      <alignment horizontal="center" vertical="center" wrapText="1"/>
    </xf>
    <xf numFmtId="164" fontId="3" fillId="2" borderId="22"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1" xfId="0" applyNumberFormat="1" applyFont="1" applyBorder="1" applyAlignment="1">
      <alignment horizontal="center" vertical="center" wrapText="1"/>
    </xf>
    <xf numFmtId="2" fontId="3" fillId="2" borderId="11" xfId="0" applyNumberFormat="1" applyFont="1" applyFill="1" applyBorder="1" applyAlignment="1">
      <alignment horizontal="center" vertical="center" wrapText="1"/>
    </xf>
    <xf numFmtId="2" fontId="3" fillId="2" borderId="81" xfId="0" applyNumberFormat="1" applyFont="1" applyFill="1" applyBorder="1" applyAlignment="1">
      <alignment horizontal="center" vertical="center" wrapText="1"/>
    </xf>
    <xf numFmtId="2" fontId="3" fillId="2" borderId="22" xfId="0" applyNumberFormat="1"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164" fontId="57" fillId="0" borderId="81" xfId="0" applyNumberFormat="1" applyFont="1" applyBorder="1" applyAlignment="1">
      <alignment horizontal="center" vertical="center" wrapText="1"/>
    </xf>
    <xf numFmtId="164" fontId="3" fillId="0" borderId="81" xfId="0" applyNumberFormat="1" applyFont="1" applyBorder="1" applyAlignment="1">
      <alignment horizontal="center" vertical="center" wrapText="1"/>
    </xf>
    <xf numFmtId="0" fontId="4" fillId="0" borderId="81" xfId="0" applyFont="1" applyBorder="1" applyAlignment="1">
      <alignment vertical="center" wrapText="1"/>
    </xf>
    <xf numFmtId="164" fontId="3" fillId="0" borderId="22" xfId="0" applyNumberFormat="1" applyFont="1" applyBorder="1" applyAlignment="1">
      <alignment horizontal="center" vertical="center" wrapText="1"/>
    </xf>
    <xf numFmtId="0" fontId="3" fillId="3" borderId="2" xfId="0" applyFont="1" applyFill="1" applyBorder="1" applyAlignment="1">
      <alignment vertical="center" wrapText="1"/>
    </xf>
    <xf numFmtId="0" fontId="3" fillId="0" borderId="0" xfId="0" applyFont="1" applyAlignment="1">
      <alignment wrapText="1"/>
    </xf>
    <xf numFmtId="0" fontId="3" fillId="0" borderId="0" xfId="0" applyFont="1" applyAlignment="1">
      <alignment horizontal="left" wrapText="1"/>
    </xf>
    <xf numFmtId="0" fontId="4" fillId="2" borderId="11" xfId="0" applyFont="1" applyFill="1" applyBorder="1" applyAlignment="1">
      <alignment horizontal="left" vertical="center" wrapText="1"/>
    </xf>
    <xf numFmtId="0" fontId="0" fillId="0" borderId="21" xfId="0" applyBorder="1" applyAlignment="1">
      <alignment horizontal="left" vertical="center" wrapText="1"/>
    </xf>
    <xf numFmtId="0" fontId="77" fillId="0" borderId="82" xfId="19" applyFont="1" applyBorder="1" applyAlignment="1">
      <alignment vertical="center"/>
    </xf>
    <xf numFmtId="0" fontId="77" fillId="0" borderId="82" xfId="19" applyFont="1" applyBorder="1" applyAlignment="1">
      <alignment vertical="center" wrapText="1"/>
    </xf>
    <xf numFmtId="0" fontId="79" fillId="0" borderId="82" xfId="19" applyFont="1" applyBorder="1" applyAlignment="1">
      <alignment vertical="center"/>
    </xf>
    <xf numFmtId="0" fontId="79" fillId="0" borderId="82" xfId="19" applyFont="1" applyBorder="1" applyAlignment="1">
      <alignment vertical="center" wrapText="1"/>
    </xf>
    <xf numFmtId="0" fontId="81" fillId="0" borderId="82" xfId="19" applyFont="1" applyBorder="1" applyAlignment="1">
      <alignment vertical="center"/>
    </xf>
    <xf numFmtId="0" fontId="81" fillId="0" borderId="82" xfId="19" applyFont="1" applyBorder="1" applyAlignment="1">
      <alignment vertical="center" wrapText="1"/>
    </xf>
    <xf numFmtId="0" fontId="39" fillId="0" borderId="0" xfId="8" applyFont="1" applyAlignment="1">
      <alignment horizontal="left"/>
    </xf>
    <xf numFmtId="0" fontId="86" fillId="0" borderId="82"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9A6A577E-FA1F-463E-8521-B06AF26F65A5}"/>
    <cellStyle name="Hyperlink" xfId="19" builtinId="8"/>
    <cellStyle name="Hyperlink 2" xfId="6" xr:uid="{00000000-0005-0000-0000-000003000000}"/>
    <cellStyle name="Hyperlink 2 2" xfId="16" xr:uid="{00000000-0005-0000-0000-000004000000}"/>
    <cellStyle name="Hyperlink 2 2 2" xfId="29" xr:uid="{6EB44835-4139-4CDA-9841-985451560646}"/>
    <cellStyle name="Hyperlink 3" xfId="17" xr:uid="{00000000-0005-0000-0000-000005000000}"/>
    <cellStyle name="Hyperlink 3 2" xfId="30" xr:uid="{7DCDFD22-A996-4E33-B4ED-9A84E629C4D7}"/>
    <cellStyle name="Hyperlink 4" xfId="35" xr:uid="{E2B0CB70-4C9D-485F-A019-0B6A4D00FB68}"/>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AF1B4520-FBE3-4FE7-8854-3A2B14BC10AB}"/>
    <cellStyle name="Normal 2 2 3" xfId="34" xr:uid="{C87A4A10-4CE0-4FAF-B6AA-E1684761AAFA}"/>
    <cellStyle name="Normal 2 3" xfId="9" xr:uid="{00000000-0005-0000-0000-00000B000000}"/>
    <cellStyle name="Normal 2 3 2" xfId="12" xr:uid="{00000000-0005-0000-0000-00000C000000}"/>
    <cellStyle name="Normal 2 3 2 2" xfId="22" xr:uid="{00000000-0005-0000-0000-00000D000000}"/>
    <cellStyle name="Normal 2 3 2 2 2" xfId="33" xr:uid="{ACE103AE-A6B2-40AF-B3BA-895A95C237E4}"/>
    <cellStyle name="Normal 2 3 3" xfId="20" xr:uid="{00000000-0005-0000-0000-00000E000000}"/>
    <cellStyle name="Normal 2 3 4" xfId="32" xr:uid="{F82DE38C-48EC-4E5D-9A48-2044D0EF13FE}"/>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83982AFB-5542-45CD-9B08-40916F9123B8}"/>
    <cellStyle name="Normal 4 3" xfId="21" xr:uid="{00000000-0005-0000-0000-000013000000}"/>
    <cellStyle name="Normal 5" xfId="23" xr:uid="{9A5BE5F0-D49A-4610-B4B8-6A7B94C60895}"/>
    <cellStyle name="Normal 6" xfId="1" xr:uid="{00000000-0005-0000-0000-000014000000}"/>
    <cellStyle name="Normal 6 2" xfId="11" xr:uid="{00000000-0005-0000-0000-000015000000}"/>
    <cellStyle name="Normal 6 2 2" xfId="14" xr:uid="{00000000-0005-0000-0000-000016000000}"/>
    <cellStyle name="Normal 6 2 2 2" xfId="25" xr:uid="{6F2FEFA0-562B-455B-8E3C-0C7352BF0D6A}"/>
    <cellStyle name="Normal 6 2 3" xfId="24" xr:uid="{17773E04-9FA7-45B6-87D0-53D821A59707}"/>
    <cellStyle name="Normal 6 3" xfId="27" xr:uid="{0C5ACDB9-7254-4F1C-86AA-8133EB265302}"/>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12.4</c:v>
                </c:pt>
                <c:pt idx="1">
                  <c:v>17.600000000000001</c:v>
                </c:pt>
                <c:pt idx="2">
                  <c:v>11.2</c:v>
                </c:pt>
                <c:pt idx="3">
                  <c:v>13.8</c:v>
                </c:pt>
                <c:pt idx="4">
                  <c:v>13.3</c:v>
                </c:pt>
                <c:pt idx="5">
                  <c:v>11.8</c:v>
                </c:pt>
              </c:numCache>
            </c:numRef>
          </c:val>
          <c:extLst>
            <c:ext xmlns:c16="http://schemas.microsoft.com/office/drawing/2014/chart" uri="{C3380CC4-5D6E-409C-BE32-E72D297353CC}">
              <c16:uniqueId val="{00000000-4D8D-4729-B311-9562955158C1}"/>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D8D-4729-B311-9562955158C1}"/>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D8D-4729-B311-9562955158C1}"/>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D8D-4729-B311-9562955158C1}"/>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D8D-4729-B311-9562955158C1}"/>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D8D-4729-B311-9562955158C1}"/>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D8D-4729-B311-9562955158C1}"/>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5.8</c:v>
                </c:pt>
                <c:pt idx="1">
                  <c:v>11.7</c:v>
                </c:pt>
                <c:pt idx="2">
                  <c:v>4.9000000000000004</c:v>
                </c:pt>
                <c:pt idx="3">
                  <c:v>5.8</c:v>
                </c:pt>
                <c:pt idx="4">
                  <c:v>5.3</c:v>
                </c:pt>
                <c:pt idx="5">
                  <c:v>10.6</c:v>
                </c:pt>
              </c:numCache>
            </c:numRef>
          </c:val>
          <c:extLst>
            <c:ext xmlns:c16="http://schemas.microsoft.com/office/drawing/2014/chart" uri="{C3380CC4-5D6E-409C-BE32-E72D297353CC}">
              <c16:uniqueId val="{00000007-4D8D-4729-B311-9562955158C1}"/>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8-4D8D-4729-B311-9562955158C1}"/>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81.8</c:v>
                </c:pt>
                <c:pt idx="1">
                  <c:v>70.7</c:v>
                </c:pt>
                <c:pt idx="2">
                  <c:v>83.9</c:v>
                </c:pt>
                <c:pt idx="3">
                  <c:v>80.400000000000006</c:v>
                </c:pt>
                <c:pt idx="4">
                  <c:v>81.400000000000006</c:v>
                </c:pt>
                <c:pt idx="5">
                  <c:v>77.599999999999994</c:v>
                </c:pt>
              </c:numCache>
            </c:numRef>
          </c:val>
          <c:extLst>
            <c:ext xmlns:c16="http://schemas.microsoft.com/office/drawing/2014/chart" uri="{C3380CC4-5D6E-409C-BE32-E72D297353CC}">
              <c16:uniqueId val="{00000009-4D8D-4729-B311-9562955158C1}"/>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1E5F-4B81-960A-AF046AAA1271}"/>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30.6</c:v>
                </c:pt>
                <c:pt idx="1">
                  <c:v>59.9</c:v>
                </c:pt>
                <c:pt idx="2">
                  <c:v>24.5</c:v>
                </c:pt>
                <c:pt idx="3">
                  <c:v>31.9</c:v>
                </c:pt>
                <c:pt idx="4">
                  <c:v>29.3</c:v>
                </c:pt>
                <c:pt idx="5">
                  <c:v>44.2</c:v>
                </c:pt>
              </c:numCache>
            </c:numRef>
          </c:val>
          <c:extLst>
            <c:ext xmlns:c16="http://schemas.microsoft.com/office/drawing/2014/chart" uri="{C3380CC4-5D6E-409C-BE32-E72D297353CC}">
              <c16:uniqueId val="{00000002-1E5F-4B81-960A-AF046AAA1271}"/>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16.073468429999998</c:v>
                </c:pt>
                <c:pt idx="1">
                  <c:v>5.8</c:v>
                </c:pt>
                <c:pt idx="2">
                  <c:v>5.9</c:v>
                </c:pt>
                <c:pt idx="3">
                  <c:v>6.8</c:v>
                </c:pt>
                <c:pt idx="4">
                  <c:v>11.378564770000001</c:v>
                </c:pt>
                <c:pt idx="5">
                  <c:v>11.94848382</c:v>
                </c:pt>
              </c:numCache>
            </c:numRef>
          </c:val>
          <c:extLst>
            <c:ext xmlns:c16="http://schemas.microsoft.com/office/drawing/2014/chart" uri="{C3380CC4-5D6E-409C-BE32-E72D297353CC}">
              <c16:uniqueId val="{00000003-1E5F-4B81-960A-AF046AAA1271}"/>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1E5F-4B81-960A-AF046AAA1271}"/>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53.32653157</c:v>
                </c:pt>
                <c:pt idx="1">
                  <c:v>34.299999999999997</c:v>
                </c:pt>
                <c:pt idx="2">
                  <c:v>69.599999999999994</c:v>
                </c:pt>
                <c:pt idx="3">
                  <c:v>61.3</c:v>
                </c:pt>
                <c:pt idx="4">
                  <c:v>59.321435229999999</c:v>
                </c:pt>
                <c:pt idx="5">
                  <c:v>43.851516179999997</c:v>
                </c:pt>
              </c:numCache>
            </c:numRef>
          </c:val>
          <c:extLst>
            <c:ext xmlns:c16="http://schemas.microsoft.com/office/drawing/2014/chart" uri="{C3380CC4-5D6E-409C-BE32-E72D297353CC}">
              <c16:uniqueId val="{00000005-1E5F-4B81-960A-AF046AAA1271}"/>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30.911824840000001</c:v>
                </c:pt>
                <c:pt idx="1">
                  <c:v>44.87</c:v>
                </c:pt>
                <c:pt idx="2">
                  <c:v>27.91</c:v>
                </c:pt>
                <c:pt idx="3">
                  <c:v>28.6</c:v>
                </c:pt>
                <c:pt idx="4">
                  <c:v>23.39842105</c:v>
                </c:pt>
                <c:pt idx="5">
                  <c:v>43.93525648</c:v>
                </c:pt>
              </c:numCache>
            </c:numRef>
          </c:val>
          <c:extLst>
            <c:ext xmlns:c16="http://schemas.microsoft.com/office/drawing/2014/chart" uri="{C3380CC4-5D6E-409C-BE32-E72D297353CC}">
              <c16:uniqueId val="{00000000-BA36-456C-B35D-E295D850A471}"/>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15.18817516</c:v>
                </c:pt>
                <c:pt idx="1">
                  <c:v>23.13</c:v>
                </c:pt>
                <c:pt idx="2">
                  <c:v>14.19</c:v>
                </c:pt>
                <c:pt idx="3">
                  <c:v>20.2</c:v>
                </c:pt>
                <c:pt idx="4">
                  <c:v>21.30157895</c:v>
                </c:pt>
                <c:pt idx="5">
                  <c:v>14.56474352</c:v>
                </c:pt>
              </c:numCache>
            </c:numRef>
          </c:val>
          <c:extLst>
            <c:ext xmlns:c16="http://schemas.microsoft.com/office/drawing/2014/chart" uri="{C3380CC4-5D6E-409C-BE32-E72D297353CC}">
              <c16:uniqueId val="{00000001-BA36-456C-B35D-E295D850A471}"/>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BA36-456C-B35D-E295D850A471}"/>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53.9</c:v>
                </c:pt>
                <c:pt idx="1">
                  <c:v>32</c:v>
                </c:pt>
                <c:pt idx="2">
                  <c:v>57.9</c:v>
                </c:pt>
                <c:pt idx="3">
                  <c:v>51.2</c:v>
                </c:pt>
                <c:pt idx="4">
                  <c:v>55.3</c:v>
                </c:pt>
                <c:pt idx="5">
                  <c:v>41.5</c:v>
                </c:pt>
              </c:numCache>
            </c:numRef>
          </c:val>
          <c:extLst>
            <c:ext xmlns:c16="http://schemas.microsoft.com/office/drawing/2014/chart" uri="{C3380CC4-5D6E-409C-BE32-E72D297353CC}">
              <c16:uniqueId val="{00000003-BA36-456C-B35D-E295D850A471}"/>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34.700000000000003</c:v>
                </c:pt>
                <c:pt idx="17">
                  <c:v>36</c:v>
                </c:pt>
                <c:pt idx="18">
                  <c:v>37.4</c:v>
                </c:pt>
                <c:pt idx="19">
                  <c:v>38.700000000000003</c:v>
                </c:pt>
                <c:pt idx="20">
                  <c:v>40</c:v>
                </c:pt>
                <c:pt idx="21">
                  <c:v>41.4</c:v>
                </c:pt>
                <c:pt idx="22">
                  <c:v>42.7</c:v>
                </c:pt>
                <c:pt idx="23">
                  <c:v>44</c:v>
                </c:pt>
                <c:pt idx="24">
                  <c:v>46</c:v>
                </c:pt>
                <c:pt idx="25">
                  <c:v>54.4</c:v>
                </c:pt>
              </c:numCache>
            </c:numRef>
          </c:yVal>
          <c:smooth val="0"/>
          <c:extLst>
            <c:ext xmlns:c16="http://schemas.microsoft.com/office/drawing/2014/chart" uri="{C3380CC4-5D6E-409C-BE32-E72D297353CC}">
              <c16:uniqueId val="{00000000-3B97-47FE-B2DE-7F6AB4BDD153}"/>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B97-47FE-B2DE-7F6AB4BDD1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B97-47FE-B2DE-7F6AB4BDD1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B97-47FE-B2DE-7F6AB4BDD1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B97-47FE-B2DE-7F6AB4BDD15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B97-47FE-B2DE-7F6AB4BDD153}"/>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B97-47FE-B2DE-7F6AB4BDD15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B97-47FE-B2DE-7F6AB4BDD15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B97-47FE-B2DE-7F6AB4BDD15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B97-47FE-B2DE-7F6AB4BDD15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B97-47FE-B2DE-7F6AB4BDD153}"/>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B97-47FE-B2DE-7F6AB4BDD15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B97-47FE-B2DE-7F6AB4BDD1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B97-47FE-B2DE-7F6AB4BDD1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B97-47FE-B2DE-7F6AB4BDD1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B97-47FE-B2DE-7F6AB4BDD1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B97-47FE-B2DE-7F6AB4BDD15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B97-47FE-B2DE-7F6AB4BDD1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B97-47FE-B2DE-7F6AB4BDD1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B97-47FE-B2DE-7F6AB4BDD1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B97-47FE-B2DE-7F6AB4BDD1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B97-47FE-B2DE-7F6AB4BDD1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B97-47FE-B2DE-7F6AB4BDD1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B97-47FE-B2DE-7F6AB4BDD1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B97-47FE-B2DE-7F6AB4BDD1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B97-47FE-B2DE-7F6AB4BDD1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B97-47FE-B2DE-7F6AB4BDD1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B97-47FE-B2DE-7F6AB4BDD1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B97-47FE-B2DE-7F6AB4BDD1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B97-47FE-B2DE-7F6AB4BDD1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B97-47FE-B2DE-7F6AB4BDD1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B97-47FE-B2DE-7F6AB4BDD1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B97-47FE-B2DE-7F6AB4BDD1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B97-47FE-B2DE-7F6AB4BDD1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B97-47FE-B2DE-7F6AB4BDD1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B97-47FE-B2DE-7F6AB4BDD1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B97-47FE-B2DE-7F6AB4BDD1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B97-47FE-B2DE-7F6AB4BDD1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B97-47FE-B2DE-7F6AB4BDD1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B97-47FE-B2DE-7F6AB4BDD1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B97-47FE-B2DE-7F6AB4BDD1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B97-47FE-B2DE-7F6AB4BDD1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B97-47FE-B2DE-7F6AB4BDD1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B97-47FE-B2DE-7F6AB4BDD1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B97-47FE-B2DE-7F6AB4BDD1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B97-47FE-B2DE-7F6AB4BDD1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B97-47FE-B2DE-7F6AB4BDD1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B97-47FE-B2DE-7F6AB4BDD1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B97-47FE-B2DE-7F6AB4BDD1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B97-47FE-B2DE-7F6AB4BDD1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B97-47FE-B2DE-7F6AB4BDD1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B97-47FE-B2DE-7F6AB4BDD1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B97-47FE-B2DE-7F6AB4BDD1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B97-47FE-B2DE-7F6AB4BDD1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B97-47FE-B2DE-7F6AB4BDD1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B97-47FE-B2DE-7F6AB4BDD1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B97-47FE-B2DE-7F6AB4BDD1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B97-47FE-B2DE-7F6AB4BDD1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B97-47FE-B2DE-7F6AB4BDD1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B97-47FE-B2DE-7F6AB4BDD1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B97-47FE-B2DE-7F6AB4BDD1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B97-47FE-B2DE-7F6AB4BDD1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B97-47FE-B2DE-7F6AB4BDD1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B97-47FE-B2DE-7F6AB4BDD1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B97-47FE-B2DE-7F6AB4BDD1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B97-47FE-B2DE-7F6AB4BDD1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B97-47FE-B2DE-7F6AB4BDD1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B97-47FE-B2DE-7F6AB4BDD1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B97-47FE-B2DE-7F6AB4BDD1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B97-47FE-B2DE-7F6AB4BDD1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B97-47FE-B2DE-7F6AB4BDD1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B97-47FE-B2DE-7F6AB4BDD1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B97-47FE-B2DE-7F6AB4BDD1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B97-47FE-B2DE-7F6AB4BDD1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B97-47FE-B2DE-7F6AB4BDD1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B97-47FE-B2DE-7F6AB4BDD1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B97-47FE-B2DE-7F6AB4BDD1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B97-47FE-B2DE-7F6AB4BDD1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B97-47FE-B2DE-7F6AB4BDD1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B97-47FE-B2DE-7F6AB4BDD1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B97-47FE-B2DE-7F6AB4BDD1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B97-47FE-B2DE-7F6AB4BDD1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B97-47FE-B2DE-7F6AB4BDD1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B97-47FE-B2DE-7F6AB4BDD1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B97-47FE-B2DE-7F6AB4BDD1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B97-47FE-B2DE-7F6AB4BDD1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B97-47FE-B2DE-7F6AB4BDD1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B97-47FE-B2DE-7F6AB4BDD1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B97-47FE-B2DE-7F6AB4BDD1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B97-47FE-B2DE-7F6AB4BDD1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B97-47FE-B2DE-7F6AB4BDD1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B97-47FE-B2DE-7F6AB4BDD1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B97-47FE-B2DE-7F6AB4BDD1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B97-47FE-B2DE-7F6AB4BDD1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B97-47FE-B2DE-7F6AB4BDD1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B97-47FE-B2DE-7F6AB4BDD1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31.120909114767869</c:v>
                </c:pt>
                <c:pt idx="9">
                  <c:v>34.979887781507017</c:v>
                </c:pt>
                <c:pt idx="10">
                  <c:v>63.4</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B97-47FE-B2DE-7F6AB4BDD153}"/>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25.4</c:v>
                </c:pt>
                <c:pt idx="6">
                  <c:v>25.4</c:v>
                </c:pt>
                <c:pt idx="7">
                  <c:v>25.4</c:v>
                </c:pt>
                <c:pt idx="8">
                  <c:v>25.4</c:v>
                </c:pt>
                <c:pt idx="9">
                  <c:v>25.4</c:v>
                </c:pt>
                <c:pt idx="10">
                  <c:v>26.7</c:v>
                </c:pt>
                <c:pt idx="11">
                  <c:v>28.1</c:v>
                </c:pt>
                <c:pt idx="12">
                  <c:v>29.4</c:v>
                </c:pt>
                <c:pt idx="13">
                  <c:v>30.7</c:v>
                </c:pt>
                <c:pt idx="14">
                  <c:v>32.1</c:v>
                </c:pt>
                <c:pt idx="15">
                  <c:v>33.4</c:v>
                </c:pt>
                <c:pt idx="16">
                  <c:v>34.700000000000003</c:v>
                </c:pt>
                <c:pt idx="17">
                  <c:v>36</c:v>
                </c:pt>
                <c:pt idx="18">
                  <c:v>37.4</c:v>
                </c:pt>
                <c:pt idx="19">
                  <c:v>38.700000000000003</c:v>
                </c:pt>
                <c:pt idx="20">
                  <c:v>40</c:v>
                </c:pt>
                <c:pt idx="21">
                  <c:v>41.4</c:v>
                </c:pt>
                <c:pt idx="22">
                  <c:v>42.7</c:v>
                </c:pt>
                <c:pt idx="23">
                  <c:v>44</c:v>
                </c:pt>
                <c:pt idx="24">
                  <c:v>45.3</c:v>
                </c:pt>
                <c:pt idx="25">
                  <c:v>46.7</c:v>
                </c:pt>
              </c:numCache>
            </c:numRef>
          </c:yVal>
          <c:smooth val="0"/>
          <c:extLst>
            <c:ext xmlns:c16="http://schemas.microsoft.com/office/drawing/2014/chart" uri="{C3380CC4-5D6E-409C-BE32-E72D297353CC}">
              <c16:uniqueId val="{00000061-3B97-47FE-B2DE-7F6AB4BDD153}"/>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B97-47FE-B2DE-7F6AB4BDD15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B97-47FE-B2DE-7F6AB4BDD15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B97-47FE-B2DE-7F6AB4BDD15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B97-47FE-B2DE-7F6AB4BDD15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B97-47FE-B2DE-7F6AB4BDD15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SDI</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B97-47FE-B2DE-7F6AB4BDD15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B97-47FE-B2DE-7F6AB4BDD15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B97-47FE-B2DE-7F6AB4BDD15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B97-47FE-B2DE-7F6AB4BDD15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B97-47FE-B2DE-7F6AB4BDD15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B97-47FE-B2DE-7F6AB4BDD153}"/>
                </c:ext>
              </c:extLst>
            </c:dLbl>
            <c:dLbl>
              <c:idx val="11"/>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3B97-47FE-B2DE-7F6AB4BDD15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B97-47FE-B2DE-7F6AB4BDD15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B97-47FE-B2DE-7F6AB4BDD15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B97-47FE-B2DE-7F6AB4BDD15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B97-47FE-B2DE-7F6AB4BDD15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B97-47FE-B2DE-7F6AB4BDD15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B97-47FE-B2DE-7F6AB4BDD15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B97-47FE-B2DE-7F6AB4BDD15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B97-47FE-B2DE-7F6AB4BDD15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B97-47FE-B2DE-7F6AB4BDD15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B97-47FE-B2DE-7F6AB4BDD15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B97-47FE-B2DE-7F6AB4BDD15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B97-47FE-B2DE-7F6AB4BDD15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24.8825028608065</c:v>
                </c:pt>
                <c:pt idx="1">
                  <c:v>38.766064696759749</c:v>
                </c:pt>
                <c:pt idx="2">
                  <c:v>20.491028472376303</c:v>
                </c:pt>
                <c:pt idx="3">
                  <c:v>20.905826614803452</c:v>
                </c:pt>
                <c:pt idx="4">
                  <c:v>#N/A</c:v>
                </c:pt>
                <c:pt idx="5">
                  <c:v>44</c:v>
                </c:pt>
                <c:pt idx="6">
                  <c:v>52.632300000000001</c:v>
                </c:pt>
                <c:pt idx="7">
                  <c:v>49.981546171978117</c:v>
                </c:pt>
                <c:pt idx="8">
                  <c:v>#N/A</c:v>
                </c:pt>
                <c:pt idx="9">
                  <c:v>#N/A</c:v>
                </c:pt>
                <c:pt idx="10">
                  <c:v>36.700000000000003</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B97-47FE-B2DE-7F6AB4BDD153}"/>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30.6</c:v>
                </c:pt>
                <c:pt idx="23">
                  <c:v>30.6</c:v>
                </c:pt>
                <c:pt idx="24">
                  <c:v>30.6</c:v>
                </c:pt>
                <c:pt idx="25">
                  <c:v>30.6</c:v>
                </c:pt>
              </c:numCache>
            </c:numRef>
          </c:yVal>
          <c:smooth val="0"/>
          <c:extLst>
            <c:ext xmlns:c16="http://schemas.microsoft.com/office/drawing/2014/chart" uri="{C3380CC4-5D6E-409C-BE32-E72D297353CC}">
              <c16:uniqueId val="{0000007B-3B97-47FE-B2DE-7F6AB4BDD153}"/>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B97-47FE-B2DE-7F6AB4BDD1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B97-47FE-B2DE-7F6AB4BDD1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B97-47FE-B2DE-7F6AB4BDD1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B97-47FE-B2DE-7F6AB4BDD15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B97-47FE-B2DE-7F6AB4BDD153}"/>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B97-47FE-B2DE-7F6AB4BDD15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B97-47FE-B2DE-7F6AB4BDD15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B97-47FE-B2DE-7F6AB4BDD15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B97-47FE-B2DE-7F6AB4BDD15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B97-47FE-B2DE-7F6AB4BDD153}"/>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B97-47FE-B2DE-7F6AB4BDD15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B97-47FE-B2DE-7F6AB4BDD1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B97-47FE-B2DE-7F6AB4BDD1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B97-47FE-B2DE-7F6AB4BDD1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B97-47FE-B2DE-7F6AB4BDD1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B97-47FE-B2DE-7F6AB4BDD15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B97-47FE-B2DE-7F6AB4BDD1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B97-47FE-B2DE-7F6AB4BDD1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B97-47FE-B2DE-7F6AB4BDD1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B97-47FE-B2DE-7F6AB4BDD1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B97-47FE-B2DE-7F6AB4BDD1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B97-47FE-B2DE-7F6AB4BDD1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B97-47FE-B2DE-7F6AB4BDD1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B97-47FE-B2DE-7F6AB4BDD1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B97-47FE-B2DE-7F6AB4BDD1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B97-47FE-B2DE-7F6AB4BDD1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B97-47FE-B2DE-7F6AB4BDD1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B97-47FE-B2DE-7F6AB4BDD1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B97-47FE-B2DE-7F6AB4BDD1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B97-47FE-B2DE-7F6AB4BDD1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B97-47FE-B2DE-7F6AB4BDD1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B97-47FE-B2DE-7F6AB4BDD1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B97-47FE-B2DE-7F6AB4BDD1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B97-47FE-B2DE-7F6AB4BDD1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B97-47FE-B2DE-7F6AB4BDD1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B97-47FE-B2DE-7F6AB4BDD1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B97-47FE-B2DE-7F6AB4BDD1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B97-47FE-B2DE-7F6AB4BDD1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B97-47FE-B2DE-7F6AB4BDD1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B97-47FE-B2DE-7F6AB4BDD1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B97-47FE-B2DE-7F6AB4BDD1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B97-47FE-B2DE-7F6AB4BDD1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B97-47FE-B2DE-7F6AB4BDD1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B97-47FE-B2DE-7F6AB4BDD1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B97-47FE-B2DE-7F6AB4BDD1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B97-47FE-B2DE-7F6AB4BDD1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B97-47FE-B2DE-7F6AB4BDD1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B97-47FE-B2DE-7F6AB4BDD1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B97-47FE-B2DE-7F6AB4BDD1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B97-47FE-B2DE-7F6AB4BDD1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B97-47FE-B2DE-7F6AB4BDD1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B97-47FE-B2DE-7F6AB4BDD1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B97-47FE-B2DE-7F6AB4BDD1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B97-47FE-B2DE-7F6AB4BDD1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B97-47FE-B2DE-7F6AB4BDD1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B97-47FE-B2DE-7F6AB4BDD1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B97-47FE-B2DE-7F6AB4BDD1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B97-47FE-B2DE-7F6AB4BDD1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B97-47FE-B2DE-7F6AB4BDD1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B97-47FE-B2DE-7F6AB4BDD1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B97-47FE-B2DE-7F6AB4BDD1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B97-47FE-B2DE-7F6AB4BDD1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B97-47FE-B2DE-7F6AB4BDD1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B97-47FE-B2DE-7F6AB4BDD1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B97-47FE-B2DE-7F6AB4BDD1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B97-47FE-B2DE-7F6AB4BDD1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B97-47FE-B2DE-7F6AB4BDD1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B97-47FE-B2DE-7F6AB4BDD1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B97-47FE-B2DE-7F6AB4BDD1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B97-47FE-B2DE-7F6AB4BDD1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B97-47FE-B2DE-7F6AB4BDD1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B97-47FE-B2DE-7F6AB4BDD1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B97-47FE-B2DE-7F6AB4BDD1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B97-47FE-B2DE-7F6AB4BDD1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B97-47FE-B2DE-7F6AB4BDD1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B97-47FE-B2DE-7F6AB4BDD1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B97-47FE-B2DE-7F6AB4BDD1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B97-47FE-B2DE-7F6AB4BDD1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B97-47FE-B2DE-7F6AB4BDD1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B97-47FE-B2DE-7F6AB4BDD1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B97-47FE-B2DE-7F6AB4BDD1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B97-47FE-B2DE-7F6AB4BDD1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B97-47FE-B2DE-7F6AB4BDD1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B97-47FE-B2DE-7F6AB4BDD1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B97-47FE-B2DE-7F6AB4BDD1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B97-47FE-B2DE-7F6AB4BDD1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B97-47FE-B2DE-7F6AB4BDD1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B97-47FE-B2DE-7F6AB4BDD1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B97-47FE-B2DE-7F6AB4BDD1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B97-47FE-B2DE-7F6AB4BDD1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B97-47FE-B2DE-7F6AB4BDD1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B97-47FE-B2DE-7F6AB4BDD1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B97-47FE-B2DE-7F6AB4BDD1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B97-47FE-B2DE-7F6AB4BDD1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B97-47FE-B2DE-7F6AB4BDD1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30.6</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B97-47FE-B2DE-7F6AB4BDD15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65.7</c:v>
                </c:pt>
                <c:pt idx="23">
                  <c:v>65.7</c:v>
                </c:pt>
                <c:pt idx="24">
                  <c:v>65.7</c:v>
                </c:pt>
                <c:pt idx="25">
                  <c:v>65.7</c:v>
                </c:pt>
              </c:numCache>
            </c:numRef>
          </c:yVal>
          <c:smooth val="0"/>
          <c:extLst>
            <c:ext xmlns:c16="http://schemas.microsoft.com/office/drawing/2014/chart" uri="{C3380CC4-5D6E-409C-BE32-E72D297353CC}">
              <c16:uniqueId val="{00000000-8A76-4D9D-BD38-D26810A370A1}"/>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A76-4D9D-BD38-D26810A370A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76-4D9D-BD38-D26810A370A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76-4D9D-BD38-D26810A370A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76-4D9D-BD38-D26810A370A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76-4D9D-BD38-D26810A370A1}"/>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76-4D9D-BD38-D26810A370A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76-4D9D-BD38-D26810A370A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76-4D9D-BD38-D26810A370A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76-4D9D-BD38-D26810A370A1}"/>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76-4D9D-BD38-D26810A370A1}"/>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76-4D9D-BD38-D26810A370A1}"/>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76-4D9D-BD38-D26810A370A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76-4D9D-BD38-D26810A370A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76-4D9D-BD38-D26810A370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76-4D9D-BD38-D26810A370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76-4D9D-BD38-D26810A370A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76-4D9D-BD38-D26810A370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76-4D9D-BD38-D26810A370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76-4D9D-BD38-D26810A370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76-4D9D-BD38-D26810A370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76-4D9D-BD38-D26810A370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76-4D9D-BD38-D26810A370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76-4D9D-BD38-D26810A370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A76-4D9D-BD38-D26810A370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A76-4D9D-BD38-D26810A370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76-4D9D-BD38-D26810A370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76-4D9D-BD38-D26810A370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76-4D9D-BD38-D26810A370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76-4D9D-BD38-D26810A370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76-4D9D-BD38-D26810A370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76-4D9D-BD38-D26810A370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76-4D9D-BD38-D26810A370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76-4D9D-BD38-D26810A370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76-4D9D-BD38-D26810A370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76-4D9D-BD38-D26810A370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76-4D9D-BD38-D26810A370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76-4D9D-BD38-D26810A370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76-4D9D-BD38-D26810A370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76-4D9D-BD38-D26810A370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76-4D9D-BD38-D26810A370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76-4D9D-BD38-D26810A370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76-4D9D-BD38-D26810A370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76-4D9D-BD38-D26810A370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76-4D9D-BD38-D26810A370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76-4D9D-BD38-D26810A370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76-4D9D-BD38-D26810A370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76-4D9D-BD38-D26810A370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76-4D9D-BD38-D26810A370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76-4D9D-BD38-D26810A370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76-4D9D-BD38-D26810A370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76-4D9D-BD38-D26810A370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76-4D9D-BD38-D26810A370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76-4D9D-BD38-D26810A370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76-4D9D-BD38-D26810A370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76-4D9D-BD38-D26810A370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76-4D9D-BD38-D26810A370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76-4D9D-BD38-D26810A370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76-4D9D-BD38-D26810A370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76-4D9D-BD38-D26810A370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76-4D9D-BD38-D26810A370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76-4D9D-BD38-D26810A370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76-4D9D-BD38-D26810A370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76-4D9D-BD38-D26810A370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76-4D9D-BD38-D26810A370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76-4D9D-BD38-D26810A370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76-4D9D-BD38-D26810A370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76-4D9D-BD38-D26810A370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76-4D9D-BD38-D26810A370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76-4D9D-BD38-D26810A370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76-4D9D-BD38-D26810A370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76-4D9D-BD38-D26810A370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76-4D9D-BD38-D26810A370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76-4D9D-BD38-D26810A370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76-4D9D-BD38-D26810A370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76-4D9D-BD38-D26810A370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76-4D9D-BD38-D26810A370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76-4D9D-BD38-D26810A370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76-4D9D-BD38-D26810A370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76-4D9D-BD38-D26810A370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76-4D9D-BD38-D26810A370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76-4D9D-BD38-D26810A370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76-4D9D-BD38-D26810A370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76-4D9D-BD38-D26810A370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76-4D9D-BD38-D26810A370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76-4D9D-BD38-D26810A370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76-4D9D-BD38-D26810A370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76-4D9D-BD38-D26810A370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76-4D9D-BD38-D26810A370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76-4D9D-BD38-D26810A370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76-4D9D-BD38-D26810A370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76-4D9D-BD38-D26810A370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76-4D9D-BD38-D26810A370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76-4D9D-BD38-D26810A370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76-4D9D-BD38-D26810A370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A76-4D9D-BD38-D26810A370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65.699999999999989</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A76-4D9D-BD38-D26810A370A1}"/>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59.9</c:v>
                </c:pt>
                <c:pt idx="23">
                  <c:v>59.9</c:v>
                </c:pt>
                <c:pt idx="24">
                  <c:v>59.9</c:v>
                </c:pt>
                <c:pt idx="25">
                  <c:v>59.9</c:v>
                </c:pt>
              </c:numCache>
            </c:numRef>
          </c:yVal>
          <c:smooth val="0"/>
          <c:extLst>
            <c:ext xmlns:c16="http://schemas.microsoft.com/office/drawing/2014/chart" uri="{C3380CC4-5D6E-409C-BE32-E72D297353CC}">
              <c16:uniqueId val="{00000061-8A76-4D9D-BD38-D26810A370A1}"/>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A76-4D9D-BD38-D26810A370A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A76-4D9D-BD38-D26810A370A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A76-4D9D-BD38-D26810A370A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A76-4D9D-BD38-D26810A370A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A76-4D9D-BD38-D26810A370A1}"/>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A76-4D9D-BD38-D26810A370A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A76-4D9D-BD38-D26810A370A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A76-4D9D-BD38-D26810A370A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A76-4D9D-BD38-D26810A370A1}"/>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A76-4D9D-BD38-D26810A370A1}"/>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A76-4D9D-BD38-D26810A370A1}"/>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A76-4D9D-BD38-D26810A370A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A76-4D9D-BD38-D26810A370A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A76-4D9D-BD38-D26810A370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A76-4D9D-BD38-D26810A370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A76-4D9D-BD38-D26810A370A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A76-4D9D-BD38-D26810A370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A76-4D9D-BD38-D26810A370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A76-4D9D-BD38-D26810A370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A76-4D9D-BD38-D26810A370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A76-4D9D-BD38-D26810A370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A76-4D9D-BD38-D26810A370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A76-4D9D-BD38-D26810A370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A76-4D9D-BD38-D26810A370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A76-4D9D-BD38-D26810A370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A76-4D9D-BD38-D26810A370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A76-4D9D-BD38-D26810A370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A76-4D9D-BD38-D26810A370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A76-4D9D-BD38-D26810A370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A76-4D9D-BD38-D26810A370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A76-4D9D-BD38-D26810A370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A76-4D9D-BD38-D26810A370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A76-4D9D-BD38-D26810A370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A76-4D9D-BD38-D26810A370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A76-4D9D-BD38-D26810A370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A76-4D9D-BD38-D26810A370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A76-4D9D-BD38-D26810A370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A76-4D9D-BD38-D26810A370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A76-4D9D-BD38-D26810A370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A76-4D9D-BD38-D26810A370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A76-4D9D-BD38-D26810A370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A76-4D9D-BD38-D26810A370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A76-4D9D-BD38-D26810A370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A76-4D9D-BD38-D26810A370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A76-4D9D-BD38-D26810A370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A76-4D9D-BD38-D26810A370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A76-4D9D-BD38-D26810A370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A76-4D9D-BD38-D26810A370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A76-4D9D-BD38-D26810A370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A76-4D9D-BD38-D26810A370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A76-4D9D-BD38-D26810A370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A76-4D9D-BD38-D26810A370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A76-4D9D-BD38-D26810A370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A76-4D9D-BD38-D26810A370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A76-4D9D-BD38-D26810A370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A76-4D9D-BD38-D26810A370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A76-4D9D-BD38-D26810A370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A76-4D9D-BD38-D26810A370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A76-4D9D-BD38-D26810A370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A76-4D9D-BD38-D26810A370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A76-4D9D-BD38-D26810A370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A76-4D9D-BD38-D26810A370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A76-4D9D-BD38-D26810A370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A76-4D9D-BD38-D26810A370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A76-4D9D-BD38-D26810A370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A76-4D9D-BD38-D26810A370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A76-4D9D-BD38-D26810A370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A76-4D9D-BD38-D26810A370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A76-4D9D-BD38-D26810A370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A76-4D9D-BD38-D26810A370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A76-4D9D-BD38-D26810A370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A76-4D9D-BD38-D26810A370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76-4D9D-BD38-D26810A370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76-4D9D-BD38-D26810A370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76-4D9D-BD38-D26810A370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76-4D9D-BD38-D26810A370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76-4D9D-BD38-D26810A370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76-4D9D-BD38-D26810A370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76-4D9D-BD38-D26810A370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76-4D9D-BD38-D26810A370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76-4D9D-BD38-D26810A370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76-4D9D-BD38-D26810A370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76-4D9D-BD38-D26810A370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76-4D9D-BD38-D26810A370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76-4D9D-BD38-D26810A370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76-4D9D-BD38-D26810A370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76-4D9D-BD38-D26810A370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76-4D9D-BD38-D26810A370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76-4D9D-BD38-D26810A370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76-4D9D-BD38-D26810A370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76-4D9D-BD38-D26810A370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76-4D9D-BD38-D26810A370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76-4D9D-BD38-D26810A370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76-4D9D-BD38-D26810A370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76-4D9D-BD38-D26810A370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59.9</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A76-4D9D-BD38-D26810A370A1}"/>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69.099999999999994</c:v>
                </c:pt>
                <c:pt idx="17">
                  <c:v>69.099999999999994</c:v>
                </c:pt>
                <c:pt idx="18">
                  <c:v>69.099999999999994</c:v>
                </c:pt>
                <c:pt idx="19">
                  <c:v>69.099999999999994</c:v>
                </c:pt>
                <c:pt idx="20">
                  <c:v>69.099999999999994</c:v>
                </c:pt>
                <c:pt idx="21">
                  <c:v>71.7</c:v>
                </c:pt>
                <c:pt idx="22">
                  <c:v>74.400000000000006</c:v>
                </c:pt>
                <c:pt idx="23">
                  <c:v>77</c:v>
                </c:pt>
                <c:pt idx="24">
                  <c:v>79.599999999999994</c:v>
                </c:pt>
                <c:pt idx="25">
                  <c:v>82.3</c:v>
                </c:pt>
              </c:numCache>
            </c:numRef>
          </c:yVal>
          <c:smooth val="0"/>
          <c:extLst>
            <c:ext xmlns:c16="http://schemas.microsoft.com/office/drawing/2014/chart" uri="{C3380CC4-5D6E-409C-BE32-E72D297353CC}">
              <c16:uniqueId val="{000000C2-8A76-4D9D-BD38-D26810A370A1}"/>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A76-4D9D-BD38-D26810A370A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A76-4D9D-BD38-D26810A370A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A76-4D9D-BD38-D26810A370A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A76-4D9D-BD38-D26810A370A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A76-4D9D-BD38-D26810A370A1}"/>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A76-4D9D-BD38-D26810A370A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A76-4D9D-BD38-D26810A370A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A76-4D9D-BD38-D26810A370A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A76-4D9D-BD38-D26810A370A1}"/>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A76-4D9D-BD38-D26810A370A1}"/>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A76-4D9D-BD38-D26810A370A1}"/>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A76-4D9D-BD38-D26810A370A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A76-4D9D-BD38-D26810A370A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A76-4D9D-BD38-D26810A370A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A76-4D9D-BD38-D26810A370A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A76-4D9D-BD38-D26810A370A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A76-4D9D-BD38-D26810A370A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A76-4D9D-BD38-D26810A370A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A76-4D9D-BD38-D26810A370A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A76-4D9D-BD38-D26810A370A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A76-4D9D-BD38-D26810A370A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A76-4D9D-BD38-D26810A370A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A76-4D9D-BD38-D26810A370A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A76-4D9D-BD38-D26810A370A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A76-4D9D-BD38-D26810A370A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76-4D9D-BD38-D26810A370A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76-4D9D-BD38-D26810A370A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76-4D9D-BD38-D26810A370A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76-4D9D-BD38-D26810A370A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76-4D9D-BD38-D26810A370A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76-4D9D-BD38-D26810A370A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76-4D9D-BD38-D26810A370A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76-4D9D-BD38-D26810A370A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76-4D9D-BD38-D26810A370A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76-4D9D-BD38-D26810A370A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76-4D9D-BD38-D26810A370A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76-4D9D-BD38-D26810A370A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76-4D9D-BD38-D26810A370A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76-4D9D-BD38-D26810A370A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76-4D9D-BD38-D26810A370A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76-4D9D-BD38-D26810A370A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76-4D9D-BD38-D26810A370A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76-4D9D-BD38-D26810A370A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76-4D9D-BD38-D26810A370A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76-4D9D-BD38-D26810A370A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76-4D9D-BD38-D26810A370A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A76-4D9D-BD38-D26810A370A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A76-4D9D-BD38-D26810A370A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A76-4D9D-BD38-D26810A370A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A76-4D9D-BD38-D26810A370A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A76-4D9D-BD38-D26810A370A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A76-4D9D-BD38-D26810A370A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A76-4D9D-BD38-D26810A370A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A76-4D9D-BD38-D26810A370A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A76-4D9D-BD38-D26810A370A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A76-4D9D-BD38-D26810A370A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A76-4D9D-BD38-D26810A370A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A76-4D9D-BD38-D26810A370A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A76-4D9D-BD38-D26810A370A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A76-4D9D-BD38-D26810A370A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A76-4D9D-BD38-D26810A370A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A76-4D9D-BD38-D26810A370A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A76-4D9D-BD38-D26810A370A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A76-4D9D-BD38-D26810A370A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A76-4D9D-BD38-D26810A370A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A76-4D9D-BD38-D26810A370A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A76-4D9D-BD38-D26810A370A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A76-4D9D-BD38-D26810A370A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A76-4D9D-BD38-D26810A370A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A76-4D9D-BD38-D26810A370A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A76-4D9D-BD38-D26810A370A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A76-4D9D-BD38-D26810A370A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76-4D9D-BD38-D26810A370A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76-4D9D-BD38-D26810A370A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76-4D9D-BD38-D26810A370A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76-4D9D-BD38-D26810A370A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76-4D9D-BD38-D26810A370A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76-4D9D-BD38-D26810A370A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76-4D9D-BD38-D26810A370A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76-4D9D-BD38-D26810A370A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76-4D9D-BD38-D26810A370A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76-4D9D-BD38-D26810A370A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76-4D9D-BD38-D26810A370A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76-4D9D-BD38-D26810A370A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76-4D9D-BD38-D26810A370A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76-4D9D-BD38-D26810A370A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76-4D9D-BD38-D26810A370A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76-4D9D-BD38-D26810A370A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76-4D9D-BD38-D26810A370A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76-4D9D-BD38-D26810A370A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76-4D9D-BD38-D26810A370A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76-4D9D-BD38-D26810A370A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76-4D9D-BD38-D26810A370A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76-4D9D-BD38-D26810A370A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76-4D9D-BD38-D26810A370A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75.011842728564659</c:v>
                </c:pt>
                <c:pt idx="9">
                  <c:v>76.122931442080372</c:v>
                </c:pt>
                <c:pt idx="10">
                  <c:v>85.1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A76-4D9D-BD38-D26810A370A1}"/>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23.8</c:v>
                </c:pt>
                <c:pt idx="23">
                  <c:v>30.4</c:v>
                </c:pt>
                <c:pt idx="24">
                  <c:v>30.4</c:v>
                </c:pt>
                <c:pt idx="25">
                  <c:v>30.4</c:v>
                </c:pt>
              </c:numCache>
            </c:numRef>
          </c:yVal>
          <c:smooth val="0"/>
          <c:extLst>
            <c:ext xmlns:c16="http://schemas.microsoft.com/office/drawing/2014/chart" uri="{C3380CC4-5D6E-409C-BE32-E72D297353CC}">
              <c16:uniqueId val="{00000000-98E8-4C63-B575-718ED19E4B97}"/>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8E8-4C63-B575-718ED19E4B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8E8-4C63-B575-718ED19E4B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8E8-4C63-B575-718ED19E4B9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8E8-4C63-B575-718ED19E4B9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8E8-4C63-B575-718ED19E4B97}"/>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8E8-4C63-B575-718ED19E4B9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8E8-4C63-B575-718ED19E4B9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8E8-4C63-B575-718ED19E4B9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8E8-4C63-B575-718ED19E4B9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8E8-4C63-B575-718ED19E4B97}"/>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8E8-4C63-B575-718ED19E4B9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8E8-4C63-B575-718ED19E4B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8E8-4C63-B575-718ED19E4B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8E8-4C63-B575-718ED19E4B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8E8-4C63-B575-718ED19E4B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8E8-4C63-B575-718ED19E4B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8E8-4C63-B575-718ED19E4B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8E8-4C63-B575-718ED19E4B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8E8-4C63-B575-718ED19E4B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8E8-4C63-B575-718ED19E4B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8E8-4C63-B575-718ED19E4B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8E8-4C63-B575-718ED19E4B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8E8-4C63-B575-718ED19E4B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8E8-4C63-B575-718ED19E4B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8E8-4C63-B575-718ED19E4B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8E8-4C63-B575-718ED19E4B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8E8-4C63-B575-718ED19E4B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8E8-4C63-B575-718ED19E4B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8E8-4C63-B575-718ED19E4B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8E8-4C63-B575-718ED19E4B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8E8-4C63-B575-718ED19E4B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8E8-4C63-B575-718ED19E4B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8E8-4C63-B575-718ED19E4B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8E8-4C63-B575-718ED19E4B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8E8-4C63-B575-718ED19E4B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8E8-4C63-B575-718ED19E4B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8E8-4C63-B575-718ED19E4B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8E8-4C63-B575-718ED19E4B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8E8-4C63-B575-718ED19E4B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8E8-4C63-B575-718ED19E4B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8E8-4C63-B575-718ED19E4B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8E8-4C63-B575-718ED19E4B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8E8-4C63-B575-718ED19E4B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8E8-4C63-B575-718ED19E4B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8E8-4C63-B575-718ED19E4B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8E8-4C63-B575-718ED19E4B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8E8-4C63-B575-718ED19E4B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8E8-4C63-B575-718ED19E4B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8E8-4C63-B575-718ED19E4B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8E8-4C63-B575-718ED19E4B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8E8-4C63-B575-718ED19E4B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8E8-4C63-B575-718ED19E4B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8E8-4C63-B575-718ED19E4B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8E8-4C63-B575-718ED19E4B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8E8-4C63-B575-718ED19E4B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8E8-4C63-B575-718ED19E4B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8E8-4C63-B575-718ED19E4B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8E8-4C63-B575-718ED19E4B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8E8-4C63-B575-718ED19E4B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8E8-4C63-B575-718ED19E4B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8E8-4C63-B575-718ED19E4B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8E8-4C63-B575-718ED19E4B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8E8-4C63-B575-718ED19E4B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8E8-4C63-B575-718ED19E4B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8E8-4C63-B575-718ED19E4B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8E8-4C63-B575-718ED19E4B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8E8-4C63-B575-718ED19E4B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8E8-4C63-B575-718ED19E4B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8E8-4C63-B575-718ED19E4B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8E8-4C63-B575-718ED19E4B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8E8-4C63-B575-718ED19E4B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8E8-4C63-B575-718ED19E4B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8E8-4C63-B575-718ED19E4B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8E8-4C63-B575-718ED19E4B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8E8-4C63-B575-718ED19E4B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8E8-4C63-B575-718ED19E4B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8E8-4C63-B575-718ED19E4B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8E8-4C63-B575-718ED19E4B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8E8-4C63-B575-718ED19E4B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8E8-4C63-B575-718ED19E4B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8E8-4C63-B575-718ED19E4B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8E8-4C63-B575-718ED19E4B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8E8-4C63-B575-718ED19E4B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8E8-4C63-B575-718ED19E4B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8E8-4C63-B575-718ED19E4B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8E8-4C63-B575-718ED19E4B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8E8-4C63-B575-718ED19E4B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8E8-4C63-B575-718ED19E4B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8E8-4C63-B575-718ED19E4B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8E8-4C63-B575-718ED19E4B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8E8-4C63-B575-718ED19E4B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8E8-4C63-B575-718ED19E4B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8E8-4C63-B575-718ED19E4B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8E8-4C63-B575-718ED19E4B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8E8-4C63-B575-718ED19E4B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30.400000000000002</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8E8-4C63-B575-718ED19E4B97}"/>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23.8</c:v>
                </c:pt>
                <c:pt idx="23">
                  <c:v>24.5</c:v>
                </c:pt>
                <c:pt idx="24">
                  <c:v>24.5</c:v>
                </c:pt>
                <c:pt idx="25">
                  <c:v>24.5</c:v>
                </c:pt>
              </c:numCache>
            </c:numRef>
          </c:yVal>
          <c:smooth val="0"/>
          <c:extLst>
            <c:ext xmlns:c16="http://schemas.microsoft.com/office/drawing/2014/chart" uri="{C3380CC4-5D6E-409C-BE32-E72D297353CC}">
              <c16:uniqueId val="{00000061-98E8-4C63-B575-718ED19E4B97}"/>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8E8-4C63-B575-718ED19E4B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8E8-4C63-B575-718ED19E4B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8E8-4C63-B575-718ED19E4B9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8E8-4C63-B575-718ED19E4B9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8E8-4C63-B575-718ED19E4B97}"/>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8E8-4C63-B575-718ED19E4B9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8E8-4C63-B575-718ED19E4B9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8E8-4C63-B575-718ED19E4B9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8E8-4C63-B575-718ED19E4B9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8E8-4C63-B575-718ED19E4B97}"/>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8E8-4C63-B575-718ED19E4B9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8E8-4C63-B575-718ED19E4B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8E8-4C63-B575-718ED19E4B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8E8-4C63-B575-718ED19E4B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8E8-4C63-B575-718ED19E4B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8E8-4C63-B575-718ED19E4B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8E8-4C63-B575-718ED19E4B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8E8-4C63-B575-718ED19E4B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8E8-4C63-B575-718ED19E4B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8E8-4C63-B575-718ED19E4B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8E8-4C63-B575-718ED19E4B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8E8-4C63-B575-718ED19E4B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8E8-4C63-B575-718ED19E4B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8E8-4C63-B575-718ED19E4B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8E8-4C63-B575-718ED19E4B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8E8-4C63-B575-718ED19E4B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8E8-4C63-B575-718ED19E4B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8E8-4C63-B575-718ED19E4B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8E8-4C63-B575-718ED19E4B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8E8-4C63-B575-718ED19E4B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8E8-4C63-B575-718ED19E4B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8E8-4C63-B575-718ED19E4B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8E8-4C63-B575-718ED19E4B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8E8-4C63-B575-718ED19E4B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8E8-4C63-B575-718ED19E4B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8E8-4C63-B575-718ED19E4B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8E8-4C63-B575-718ED19E4B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8E8-4C63-B575-718ED19E4B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8E8-4C63-B575-718ED19E4B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8E8-4C63-B575-718ED19E4B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8E8-4C63-B575-718ED19E4B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8E8-4C63-B575-718ED19E4B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8E8-4C63-B575-718ED19E4B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8E8-4C63-B575-718ED19E4B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8E8-4C63-B575-718ED19E4B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8E8-4C63-B575-718ED19E4B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8E8-4C63-B575-718ED19E4B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8E8-4C63-B575-718ED19E4B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8E8-4C63-B575-718ED19E4B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8E8-4C63-B575-718ED19E4B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8E8-4C63-B575-718ED19E4B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8E8-4C63-B575-718ED19E4B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8E8-4C63-B575-718ED19E4B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8E8-4C63-B575-718ED19E4B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8E8-4C63-B575-718ED19E4B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8E8-4C63-B575-718ED19E4B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8E8-4C63-B575-718ED19E4B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8E8-4C63-B575-718ED19E4B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8E8-4C63-B575-718ED19E4B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8E8-4C63-B575-718ED19E4B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8E8-4C63-B575-718ED19E4B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8E8-4C63-B575-718ED19E4B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8E8-4C63-B575-718ED19E4B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8E8-4C63-B575-718ED19E4B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8E8-4C63-B575-718ED19E4B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8E8-4C63-B575-718ED19E4B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8E8-4C63-B575-718ED19E4B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8E8-4C63-B575-718ED19E4B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8E8-4C63-B575-718ED19E4B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8E8-4C63-B575-718ED19E4B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8E8-4C63-B575-718ED19E4B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8E8-4C63-B575-718ED19E4B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8E8-4C63-B575-718ED19E4B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8E8-4C63-B575-718ED19E4B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8E8-4C63-B575-718ED19E4B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8E8-4C63-B575-718ED19E4B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8E8-4C63-B575-718ED19E4B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8E8-4C63-B575-718ED19E4B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8E8-4C63-B575-718ED19E4B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8E8-4C63-B575-718ED19E4B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8E8-4C63-B575-718ED19E4B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8E8-4C63-B575-718ED19E4B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8E8-4C63-B575-718ED19E4B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8E8-4C63-B575-718ED19E4B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8E8-4C63-B575-718ED19E4B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8E8-4C63-B575-718ED19E4B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8E8-4C63-B575-718ED19E4B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8E8-4C63-B575-718ED19E4B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8E8-4C63-B575-718ED19E4B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8E8-4C63-B575-718ED19E4B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8E8-4C63-B575-718ED19E4B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8E8-4C63-B575-718ED19E4B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8E8-4C63-B575-718ED19E4B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8E8-4C63-B575-718ED19E4B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8E8-4C63-B575-718ED19E4B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24.5</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8E8-4C63-B575-718ED19E4B9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6.6</c:v>
                </c:pt>
                <c:pt idx="17">
                  <c:v>6.6</c:v>
                </c:pt>
                <c:pt idx="18">
                  <c:v>6.6</c:v>
                </c:pt>
                <c:pt idx="19">
                  <c:v>6.6</c:v>
                </c:pt>
                <c:pt idx="20">
                  <c:v>6.6</c:v>
                </c:pt>
                <c:pt idx="21">
                  <c:v>15.2</c:v>
                </c:pt>
                <c:pt idx="22">
                  <c:v>23.8</c:v>
                </c:pt>
                <c:pt idx="23">
                  <c:v>32.4</c:v>
                </c:pt>
                <c:pt idx="24">
                  <c:v>41</c:v>
                </c:pt>
                <c:pt idx="25">
                  <c:v>49.6</c:v>
                </c:pt>
              </c:numCache>
            </c:numRef>
          </c:yVal>
          <c:smooth val="0"/>
          <c:extLst>
            <c:ext xmlns:c16="http://schemas.microsoft.com/office/drawing/2014/chart" uri="{C3380CC4-5D6E-409C-BE32-E72D297353CC}">
              <c16:uniqueId val="{000000C2-98E8-4C63-B575-718ED19E4B97}"/>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8E8-4C63-B575-718ED19E4B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8E8-4C63-B575-718ED19E4B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8E8-4C63-B575-718ED19E4B9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8E8-4C63-B575-718ED19E4B9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8E8-4C63-B575-718ED19E4B97}"/>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8E8-4C63-B575-718ED19E4B9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8E8-4C63-B575-718ED19E4B9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8E8-4C63-B575-718ED19E4B9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8E8-4C63-B575-718ED19E4B9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8E8-4C63-B575-718ED19E4B97}"/>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8E8-4C63-B575-718ED19E4B9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8E8-4C63-B575-718ED19E4B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8E8-4C63-B575-718ED19E4B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8E8-4C63-B575-718ED19E4B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8E8-4C63-B575-718ED19E4B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8E8-4C63-B575-718ED19E4B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8E8-4C63-B575-718ED19E4B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8E8-4C63-B575-718ED19E4B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8E8-4C63-B575-718ED19E4B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8E8-4C63-B575-718ED19E4B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8E8-4C63-B575-718ED19E4B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8E8-4C63-B575-718ED19E4B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8E8-4C63-B575-718ED19E4B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8E8-4C63-B575-718ED19E4B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8E8-4C63-B575-718ED19E4B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8E8-4C63-B575-718ED19E4B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8E8-4C63-B575-718ED19E4B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8E8-4C63-B575-718ED19E4B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8E8-4C63-B575-718ED19E4B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8E8-4C63-B575-718ED19E4B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8E8-4C63-B575-718ED19E4B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8E8-4C63-B575-718ED19E4B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8E8-4C63-B575-718ED19E4B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8E8-4C63-B575-718ED19E4B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8E8-4C63-B575-718ED19E4B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8E8-4C63-B575-718ED19E4B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8E8-4C63-B575-718ED19E4B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8E8-4C63-B575-718ED19E4B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8E8-4C63-B575-718ED19E4B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8E8-4C63-B575-718ED19E4B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8E8-4C63-B575-718ED19E4B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8E8-4C63-B575-718ED19E4B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8E8-4C63-B575-718ED19E4B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8E8-4C63-B575-718ED19E4B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8E8-4C63-B575-718ED19E4B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8E8-4C63-B575-718ED19E4B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8E8-4C63-B575-718ED19E4B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8E8-4C63-B575-718ED19E4B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8E8-4C63-B575-718ED19E4B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8E8-4C63-B575-718ED19E4B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8E8-4C63-B575-718ED19E4B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8E8-4C63-B575-718ED19E4B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8E8-4C63-B575-718ED19E4B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8E8-4C63-B575-718ED19E4B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8E8-4C63-B575-718ED19E4B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8E8-4C63-B575-718ED19E4B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8E8-4C63-B575-718ED19E4B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8E8-4C63-B575-718ED19E4B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8E8-4C63-B575-718ED19E4B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8E8-4C63-B575-718ED19E4B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8E8-4C63-B575-718ED19E4B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8E8-4C63-B575-718ED19E4B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8E8-4C63-B575-718ED19E4B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8E8-4C63-B575-718ED19E4B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8E8-4C63-B575-718ED19E4B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8E8-4C63-B575-718ED19E4B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8E8-4C63-B575-718ED19E4B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8E8-4C63-B575-718ED19E4B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8E8-4C63-B575-718ED19E4B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8E8-4C63-B575-718ED19E4B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8E8-4C63-B575-718ED19E4B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8E8-4C63-B575-718ED19E4B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8E8-4C63-B575-718ED19E4B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8E8-4C63-B575-718ED19E4B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8E8-4C63-B575-718ED19E4B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8E8-4C63-B575-718ED19E4B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8E8-4C63-B575-718ED19E4B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8E8-4C63-B575-718ED19E4B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8E8-4C63-B575-718ED19E4B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8E8-4C63-B575-718ED19E4B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8E8-4C63-B575-718ED19E4B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8E8-4C63-B575-718ED19E4B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8E8-4C63-B575-718ED19E4B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8E8-4C63-B575-718ED19E4B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8E8-4C63-B575-718ED19E4B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8E8-4C63-B575-718ED19E4B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8E8-4C63-B575-718ED19E4B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8E8-4C63-B575-718ED19E4B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8E8-4C63-B575-718ED19E4B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8E8-4C63-B575-718ED19E4B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8E8-4C63-B575-718ED19E4B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8E8-4C63-B575-718ED19E4B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8E8-4C63-B575-718ED19E4B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8E8-4C63-B575-718ED19E4B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8E8-4C63-B575-718ED19E4B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25.651545113780585</c:v>
                </c:pt>
                <c:pt idx="9">
                  <c:v>29.979023591276103</c:v>
                </c:pt>
                <c:pt idx="10">
                  <c:v>58.8</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8E8-4C63-B575-718ED19E4B97}"/>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71.599999999999994</c:v>
                </c:pt>
                <c:pt idx="8">
                  <c:v>71.599999999999994</c:v>
                </c:pt>
                <c:pt idx="9">
                  <c:v>71.599999999999994</c:v>
                </c:pt>
                <c:pt idx="10">
                  <c:v>71.599999999999994</c:v>
                </c:pt>
                <c:pt idx="11">
                  <c:v>71.599999999999994</c:v>
                </c:pt>
                <c:pt idx="12">
                  <c:v>71.7</c:v>
                </c:pt>
                <c:pt idx="13">
                  <c:v>71.8</c:v>
                </c:pt>
                <c:pt idx="14">
                  <c:v>71.900000000000006</c:v>
                </c:pt>
                <c:pt idx="15">
                  <c:v>72</c:v>
                </c:pt>
                <c:pt idx="16">
                  <c:v>72.099999999999994</c:v>
                </c:pt>
                <c:pt idx="17">
                  <c:v>72.2</c:v>
                </c:pt>
                <c:pt idx="18">
                  <c:v>72.3</c:v>
                </c:pt>
                <c:pt idx="19">
                  <c:v>72.400000000000006</c:v>
                </c:pt>
                <c:pt idx="20">
                  <c:v>72.5</c:v>
                </c:pt>
                <c:pt idx="21">
                  <c:v>72.599999999999994</c:v>
                </c:pt>
                <c:pt idx="22">
                  <c:v>72.7</c:v>
                </c:pt>
                <c:pt idx="23">
                  <c:v>72.8</c:v>
                </c:pt>
                <c:pt idx="24">
                  <c:v>72.900000000000006</c:v>
                </c:pt>
                <c:pt idx="25">
                  <c:v>73</c:v>
                </c:pt>
              </c:numCache>
            </c:numRef>
          </c:yVal>
          <c:smooth val="0"/>
          <c:extLst>
            <c:ext xmlns:c16="http://schemas.microsoft.com/office/drawing/2014/chart" uri="{C3380CC4-5D6E-409C-BE32-E72D297353CC}">
              <c16:uniqueId val="{00000000-A683-4DFC-B096-D27DE1658D73}"/>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683-4DFC-B096-D27DE1658D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83-4DFC-B096-D27DE1658D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83-4DFC-B096-D27DE1658D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83-4DFC-B096-D27DE1658D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83-4DFC-B096-D27DE1658D73}"/>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83-4DFC-B096-D27DE1658D7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83-4DFC-B096-D27DE1658D7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83-4DFC-B096-D27DE1658D7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83-4DFC-B096-D27DE1658D7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83-4DFC-B096-D27DE1658D73}"/>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83-4DFC-B096-D27DE1658D7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83-4DFC-B096-D27DE1658D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83-4DFC-B096-D27DE1658D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83-4DFC-B096-D27DE1658D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83-4DFC-B096-D27DE1658D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83-4DFC-B096-D27DE1658D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83-4DFC-B096-D27DE1658D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83-4DFC-B096-D27DE1658D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83-4DFC-B096-D27DE1658D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83-4DFC-B096-D27DE1658D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83-4DFC-B096-D27DE1658D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83-4DFC-B096-D27DE1658D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83-4DFC-B096-D27DE1658D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683-4DFC-B096-D27DE1658D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683-4DFC-B096-D27DE1658D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83-4DFC-B096-D27DE1658D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83-4DFC-B096-D27DE1658D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83-4DFC-B096-D27DE1658D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83-4DFC-B096-D27DE1658D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83-4DFC-B096-D27DE1658D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83-4DFC-B096-D27DE1658D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83-4DFC-B096-D27DE1658D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83-4DFC-B096-D27DE1658D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83-4DFC-B096-D27DE1658D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83-4DFC-B096-D27DE1658D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83-4DFC-B096-D27DE1658D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83-4DFC-B096-D27DE1658D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83-4DFC-B096-D27DE1658D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83-4DFC-B096-D27DE1658D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83-4DFC-B096-D27DE1658D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83-4DFC-B096-D27DE1658D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83-4DFC-B096-D27DE1658D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83-4DFC-B096-D27DE1658D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83-4DFC-B096-D27DE1658D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83-4DFC-B096-D27DE1658D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83-4DFC-B096-D27DE1658D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83-4DFC-B096-D27DE1658D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83-4DFC-B096-D27DE1658D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83-4DFC-B096-D27DE1658D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83-4DFC-B096-D27DE1658D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83-4DFC-B096-D27DE1658D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83-4DFC-B096-D27DE1658D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83-4DFC-B096-D27DE1658D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83-4DFC-B096-D27DE1658D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83-4DFC-B096-D27DE1658D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83-4DFC-B096-D27DE1658D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83-4DFC-B096-D27DE1658D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83-4DFC-B096-D27DE1658D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83-4DFC-B096-D27DE1658D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83-4DFC-B096-D27DE1658D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83-4DFC-B096-D27DE1658D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83-4DFC-B096-D27DE1658D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83-4DFC-B096-D27DE1658D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83-4DFC-B096-D27DE1658D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83-4DFC-B096-D27DE1658D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83-4DFC-B096-D27DE1658D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83-4DFC-B096-D27DE1658D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83-4DFC-B096-D27DE1658D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83-4DFC-B096-D27DE1658D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83-4DFC-B096-D27DE1658D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83-4DFC-B096-D27DE1658D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83-4DFC-B096-D27DE1658D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83-4DFC-B096-D27DE1658D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83-4DFC-B096-D27DE1658D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83-4DFC-B096-D27DE1658D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83-4DFC-B096-D27DE1658D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83-4DFC-B096-D27DE1658D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83-4DFC-B096-D27DE1658D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83-4DFC-B096-D27DE1658D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83-4DFC-B096-D27DE1658D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83-4DFC-B096-D27DE1658D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83-4DFC-B096-D27DE1658D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83-4DFC-B096-D27DE1658D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83-4DFC-B096-D27DE1658D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83-4DFC-B096-D27DE1658D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83-4DFC-B096-D27DE1658D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83-4DFC-B096-D27DE1658D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83-4DFC-B096-D27DE1658D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83-4DFC-B096-D27DE1658D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83-4DFC-B096-D27DE1658D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83-4DFC-B096-D27DE1658D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83-4DFC-B096-D27DE1658D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83-4DFC-B096-D27DE1658D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83-4DFC-B096-D27DE1658D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683-4DFC-B096-D27DE1658D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77.275916307274073</c:v>
                </c:pt>
                <c:pt idx="2">
                  <c:v>69.734607004755418</c:v>
                </c:pt>
                <c:pt idx="3">
                  <c:v>68.701017587571101</c:v>
                </c:pt>
                <c:pt idx="4">
                  <c:v>#N/A</c:v>
                </c:pt>
                <c:pt idx="5">
                  <c:v>#N/A</c:v>
                </c:pt>
                <c:pt idx="6">
                  <c:v>#N/A</c:v>
                </c:pt>
                <c:pt idx="7">
                  <c:v>#N/A</c:v>
                </c:pt>
                <c:pt idx="8">
                  <c:v>70.781828202503732</c:v>
                </c:pt>
                <c:pt idx="9">
                  <c:v>#N/A</c:v>
                </c:pt>
                <c:pt idx="10">
                  <c:v>75.099999999999994</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683-4DFC-B096-D27DE1658D73}"/>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46.1</c:v>
                </c:pt>
                <c:pt idx="23">
                  <c:v>46.1</c:v>
                </c:pt>
                <c:pt idx="24">
                  <c:v>46.1</c:v>
                </c:pt>
                <c:pt idx="25">
                  <c:v>46.1</c:v>
                </c:pt>
              </c:numCache>
            </c:numRef>
          </c:yVal>
          <c:smooth val="0"/>
          <c:extLst>
            <c:ext xmlns:c16="http://schemas.microsoft.com/office/drawing/2014/chart" uri="{C3380CC4-5D6E-409C-BE32-E72D297353CC}">
              <c16:uniqueId val="{00000061-A683-4DFC-B096-D27DE1658D73}"/>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683-4DFC-B096-D27DE1658D7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683-4DFC-B096-D27DE1658D7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683-4DFC-B096-D27DE1658D7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683-4DFC-B096-D27DE1658D7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683-4DFC-B096-D27DE1658D7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SDI</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683-4DFC-B096-D27DE1658D7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683-4DFC-B096-D27DE1658D7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683-4DFC-B096-D27DE1658D7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683-4DFC-B096-D27DE1658D7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683-4DFC-B096-D27DE1658D7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683-4DFC-B096-D27DE1658D7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683-4DFC-B096-D27DE1658D7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683-4DFC-B096-D27DE1658D7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683-4DFC-B096-D27DE1658D7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683-4DFC-B096-D27DE1658D7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683-4DFC-B096-D27DE1658D7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683-4DFC-B096-D27DE1658D7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683-4DFC-B096-D27DE1658D7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683-4DFC-B096-D27DE1658D7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683-4DFC-B096-D27DE1658D7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683-4DFC-B096-D27DE1658D7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683-4DFC-B096-D27DE1658D7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683-4DFC-B096-D27DE1658D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683-4DFC-B096-D27DE1658D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683-4DFC-B096-D27DE1658D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683-4DFC-B096-D27DE1658D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683-4DFC-B096-D27DE1658D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683-4DFC-B096-D27DE1658D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683-4DFC-B096-D27DE1658D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683-4DFC-B096-D27DE1658D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683-4DFC-B096-D27DE1658D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683-4DFC-B096-D27DE1658D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683-4DFC-B096-D27DE1658D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683-4DFC-B096-D27DE1658D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683-4DFC-B096-D27DE1658D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683-4DFC-B096-D27DE1658D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683-4DFC-B096-D27DE1658D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683-4DFC-B096-D27DE1658D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683-4DFC-B096-D27DE1658D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683-4DFC-B096-D27DE1658D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683-4DFC-B096-D27DE1658D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683-4DFC-B096-D27DE1658D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683-4DFC-B096-D27DE1658D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683-4DFC-B096-D27DE1658D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683-4DFC-B096-D27DE1658D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683-4DFC-B096-D27DE1658D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683-4DFC-B096-D27DE1658D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683-4DFC-B096-D27DE1658D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683-4DFC-B096-D27DE1658D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683-4DFC-B096-D27DE1658D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683-4DFC-B096-D27DE1658D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683-4DFC-B096-D27DE1658D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683-4DFC-B096-D27DE1658D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683-4DFC-B096-D27DE1658D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683-4DFC-B096-D27DE1658D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683-4DFC-B096-D27DE1658D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683-4DFC-B096-D27DE1658D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683-4DFC-B096-D27DE1658D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683-4DFC-B096-D27DE1658D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683-4DFC-B096-D27DE1658D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683-4DFC-B096-D27DE1658D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683-4DFC-B096-D27DE1658D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683-4DFC-B096-D27DE1658D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683-4DFC-B096-D27DE1658D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683-4DFC-B096-D27DE1658D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683-4DFC-B096-D27DE1658D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683-4DFC-B096-D27DE1658D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683-4DFC-B096-D27DE1658D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683-4DFC-B096-D27DE1658D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683-4DFC-B096-D27DE1658D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683-4DFC-B096-D27DE1658D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683-4DFC-B096-D27DE1658D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83-4DFC-B096-D27DE1658D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83-4DFC-B096-D27DE1658D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83-4DFC-B096-D27DE1658D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83-4DFC-B096-D27DE1658D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83-4DFC-B096-D27DE1658D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83-4DFC-B096-D27DE1658D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83-4DFC-B096-D27DE1658D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83-4DFC-B096-D27DE1658D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83-4DFC-B096-D27DE1658D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83-4DFC-B096-D27DE1658D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83-4DFC-B096-D27DE1658D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83-4DFC-B096-D27DE1658D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83-4DFC-B096-D27DE1658D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83-4DFC-B096-D27DE1658D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83-4DFC-B096-D27DE1658D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83-4DFC-B096-D27DE1658D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83-4DFC-B096-D27DE1658D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83-4DFC-B096-D27DE1658D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83-4DFC-B096-D27DE1658D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83-4DFC-B096-D27DE1658D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83-4DFC-B096-D27DE1658D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83-4DFC-B096-D27DE1658D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83-4DFC-B096-D27DE1658D7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46.1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683-4DFC-B096-D27DE1658D73}"/>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69</c:v>
                </c:pt>
                <c:pt idx="11">
                  <c:v>69</c:v>
                </c:pt>
                <c:pt idx="12">
                  <c:v>69</c:v>
                </c:pt>
                <c:pt idx="13">
                  <c:v>69</c:v>
                </c:pt>
                <c:pt idx="14">
                  <c:v>69</c:v>
                </c:pt>
                <c:pt idx="15">
                  <c:v>65.5</c:v>
                </c:pt>
                <c:pt idx="16">
                  <c:v>62</c:v>
                </c:pt>
                <c:pt idx="17">
                  <c:v>58.6</c:v>
                </c:pt>
                <c:pt idx="18">
                  <c:v>55.1</c:v>
                </c:pt>
                <c:pt idx="19">
                  <c:v>51.7</c:v>
                </c:pt>
                <c:pt idx="20">
                  <c:v>48.2</c:v>
                </c:pt>
                <c:pt idx="21">
                  <c:v>44.7</c:v>
                </c:pt>
                <c:pt idx="22">
                  <c:v>41.3</c:v>
                </c:pt>
                <c:pt idx="23">
                  <c:v>37.799999999999997</c:v>
                </c:pt>
                <c:pt idx="24">
                  <c:v>34.4</c:v>
                </c:pt>
                <c:pt idx="25">
                  <c:v>30.9</c:v>
                </c:pt>
              </c:numCache>
            </c:numRef>
          </c:yVal>
          <c:smooth val="0"/>
          <c:extLst>
            <c:ext xmlns:c16="http://schemas.microsoft.com/office/drawing/2014/chart" uri="{C3380CC4-5D6E-409C-BE32-E72D297353CC}">
              <c16:uniqueId val="{000000C2-A683-4DFC-B096-D27DE1658D73}"/>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683-4DFC-B096-D27DE1658D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683-4DFC-B096-D27DE1658D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683-4DFC-B096-D27DE1658D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683-4DFC-B096-D27DE1658D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683-4DFC-B096-D27DE1658D73}"/>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683-4DFC-B096-D27DE1658D7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683-4DFC-B096-D27DE1658D7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683-4DFC-B096-D27DE1658D7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683-4DFC-B096-D27DE1658D7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683-4DFC-B096-D27DE1658D73}"/>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683-4DFC-B096-D27DE1658D7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683-4DFC-B096-D27DE1658D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683-4DFC-B096-D27DE1658D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683-4DFC-B096-D27DE1658D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683-4DFC-B096-D27DE1658D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683-4DFC-B096-D27DE1658D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683-4DFC-B096-D27DE1658D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683-4DFC-B096-D27DE1658D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683-4DFC-B096-D27DE1658D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683-4DFC-B096-D27DE1658D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683-4DFC-B096-D27DE1658D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683-4DFC-B096-D27DE1658D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683-4DFC-B096-D27DE1658D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683-4DFC-B096-D27DE1658D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83-4DFC-B096-D27DE1658D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83-4DFC-B096-D27DE1658D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83-4DFC-B096-D27DE1658D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83-4DFC-B096-D27DE1658D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83-4DFC-B096-D27DE1658D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83-4DFC-B096-D27DE1658D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83-4DFC-B096-D27DE1658D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83-4DFC-B096-D27DE1658D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83-4DFC-B096-D27DE1658D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83-4DFC-B096-D27DE1658D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83-4DFC-B096-D27DE1658D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83-4DFC-B096-D27DE1658D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83-4DFC-B096-D27DE1658D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83-4DFC-B096-D27DE1658D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83-4DFC-B096-D27DE1658D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83-4DFC-B096-D27DE1658D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83-4DFC-B096-D27DE1658D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83-4DFC-B096-D27DE1658D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83-4DFC-B096-D27DE1658D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83-4DFC-B096-D27DE1658D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83-4DFC-B096-D27DE1658D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83-4DFC-B096-D27DE1658D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683-4DFC-B096-D27DE1658D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683-4DFC-B096-D27DE1658D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683-4DFC-B096-D27DE1658D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683-4DFC-B096-D27DE1658D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683-4DFC-B096-D27DE1658D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683-4DFC-B096-D27DE1658D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683-4DFC-B096-D27DE1658D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683-4DFC-B096-D27DE1658D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683-4DFC-B096-D27DE1658D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683-4DFC-B096-D27DE1658D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683-4DFC-B096-D27DE1658D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683-4DFC-B096-D27DE1658D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683-4DFC-B096-D27DE1658D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683-4DFC-B096-D27DE1658D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683-4DFC-B096-D27DE1658D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683-4DFC-B096-D27DE1658D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683-4DFC-B096-D27DE1658D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683-4DFC-B096-D27DE1658D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683-4DFC-B096-D27DE1658D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683-4DFC-B096-D27DE1658D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683-4DFC-B096-D27DE1658D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683-4DFC-B096-D27DE1658D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683-4DFC-B096-D27DE1658D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683-4DFC-B096-D27DE1658D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683-4DFC-B096-D27DE1658D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683-4DFC-B096-D27DE1658D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83-4DFC-B096-D27DE1658D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83-4DFC-B096-D27DE1658D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83-4DFC-B096-D27DE1658D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83-4DFC-B096-D27DE1658D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83-4DFC-B096-D27DE1658D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83-4DFC-B096-D27DE1658D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83-4DFC-B096-D27DE1658D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83-4DFC-B096-D27DE1658D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83-4DFC-B096-D27DE1658D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83-4DFC-B096-D27DE1658D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83-4DFC-B096-D27DE1658D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83-4DFC-B096-D27DE1658D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83-4DFC-B096-D27DE1658D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83-4DFC-B096-D27DE1658D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83-4DFC-B096-D27DE1658D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83-4DFC-B096-D27DE1658D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83-4DFC-B096-D27DE1658D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83-4DFC-B096-D27DE1658D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83-4DFC-B096-D27DE1658D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83-4DFC-B096-D27DE1658D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83-4DFC-B096-D27DE1658D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83-4DFC-B096-D27DE1658D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83-4DFC-B096-D27DE1658D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61.6</c:v>
                </c:pt>
                <c:pt idx="6">
                  <c:v>#N/A</c:v>
                </c:pt>
                <c:pt idx="7">
                  <c:v>42.375816831906157</c:v>
                </c:pt>
                <c:pt idx="8">
                  <c:v>#N/A</c:v>
                </c:pt>
                <c:pt idx="9">
                  <c:v>#N/A</c:v>
                </c:pt>
                <c:pt idx="10">
                  <c:v>26.8</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683-4DFC-B096-D27DE1658D73}"/>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68</c:v>
                </c:pt>
                <c:pt idx="23">
                  <c:v>68</c:v>
                </c:pt>
                <c:pt idx="24">
                  <c:v>68</c:v>
                </c:pt>
                <c:pt idx="25">
                  <c:v>68</c:v>
                </c:pt>
              </c:numCache>
            </c:numRef>
          </c:yVal>
          <c:smooth val="0"/>
          <c:extLst>
            <c:ext xmlns:c16="http://schemas.microsoft.com/office/drawing/2014/chart" uri="{C3380CC4-5D6E-409C-BE32-E72D297353CC}">
              <c16:uniqueId val="{00000000-0F22-4055-9A62-8C04F2935E5D}"/>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F22-4055-9A62-8C04F2935E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F22-4055-9A62-8C04F2935E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F22-4055-9A62-8C04F2935E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F22-4055-9A62-8C04F2935E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F22-4055-9A62-8C04F2935E5D}"/>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F22-4055-9A62-8C04F2935E5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F22-4055-9A62-8C04F2935E5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F22-4055-9A62-8C04F2935E5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F22-4055-9A62-8C04F2935E5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F22-4055-9A62-8C04F2935E5D}"/>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F22-4055-9A62-8C04F2935E5D}"/>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F22-4055-9A62-8C04F2935E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F22-4055-9A62-8C04F2935E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F22-4055-9A62-8C04F2935E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F22-4055-9A62-8C04F2935E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F22-4055-9A62-8C04F2935E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F22-4055-9A62-8C04F2935E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F22-4055-9A62-8C04F2935E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F22-4055-9A62-8C04F2935E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F22-4055-9A62-8C04F2935E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F22-4055-9A62-8C04F2935E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F22-4055-9A62-8C04F2935E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F22-4055-9A62-8C04F2935E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F22-4055-9A62-8C04F2935E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F22-4055-9A62-8C04F2935E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F22-4055-9A62-8C04F2935E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F22-4055-9A62-8C04F2935E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F22-4055-9A62-8C04F2935E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F22-4055-9A62-8C04F2935E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F22-4055-9A62-8C04F2935E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F22-4055-9A62-8C04F2935E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F22-4055-9A62-8C04F2935E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F22-4055-9A62-8C04F2935E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F22-4055-9A62-8C04F2935E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F22-4055-9A62-8C04F2935E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F22-4055-9A62-8C04F2935E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F22-4055-9A62-8C04F2935E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F22-4055-9A62-8C04F2935E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F22-4055-9A62-8C04F2935E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F22-4055-9A62-8C04F2935E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F22-4055-9A62-8C04F2935E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F22-4055-9A62-8C04F2935E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F22-4055-9A62-8C04F2935E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F22-4055-9A62-8C04F2935E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F22-4055-9A62-8C04F2935E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F22-4055-9A62-8C04F2935E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F22-4055-9A62-8C04F2935E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F22-4055-9A62-8C04F2935E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F22-4055-9A62-8C04F2935E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F22-4055-9A62-8C04F2935E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F22-4055-9A62-8C04F2935E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F22-4055-9A62-8C04F2935E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F22-4055-9A62-8C04F2935E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F22-4055-9A62-8C04F2935E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F22-4055-9A62-8C04F2935E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F22-4055-9A62-8C04F2935E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F22-4055-9A62-8C04F2935E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F22-4055-9A62-8C04F2935E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F22-4055-9A62-8C04F2935E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F22-4055-9A62-8C04F2935E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F22-4055-9A62-8C04F2935E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F22-4055-9A62-8C04F2935E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F22-4055-9A62-8C04F2935E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F22-4055-9A62-8C04F2935E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F22-4055-9A62-8C04F2935E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F22-4055-9A62-8C04F2935E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F22-4055-9A62-8C04F2935E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F22-4055-9A62-8C04F2935E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F22-4055-9A62-8C04F2935E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F22-4055-9A62-8C04F2935E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F22-4055-9A62-8C04F2935E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F22-4055-9A62-8C04F2935E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F22-4055-9A62-8C04F2935E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F22-4055-9A62-8C04F2935E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F22-4055-9A62-8C04F2935E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F22-4055-9A62-8C04F2935E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F22-4055-9A62-8C04F2935E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F22-4055-9A62-8C04F2935E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F22-4055-9A62-8C04F2935E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F22-4055-9A62-8C04F2935E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F22-4055-9A62-8C04F2935E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F22-4055-9A62-8C04F2935E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F22-4055-9A62-8C04F2935E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F22-4055-9A62-8C04F2935E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F22-4055-9A62-8C04F2935E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F22-4055-9A62-8C04F2935E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F22-4055-9A62-8C04F2935E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F22-4055-9A62-8C04F2935E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F22-4055-9A62-8C04F2935E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F22-4055-9A62-8C04F2935E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F22-4055-9A62-8C04F2935E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F22-4055-9A62-8C04F2935E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F22-4055-9A62-8C04F2935E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F22-4055-9A62-8C04F2935E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F22-4055-9A62-8C04F2935E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68</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F22-4055-9A62-8C04F2935E5D}"/>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87.4</c:v>
                </c:pt>
                <c:pt idx="11">
                  <c:v>87.4</c:v>
                </c:pt>
                <c:pt idx="12">
                  <c:v>87.4</c:v>
                </c:pt>
                <c:pt idx="13">
                  <c:v>87.4</c:v>
                </c:pt>
                <c:pt idx="14">
                  <c:v>87.4</c:v>
                </c:pt>
                <c:pt idx="15">
                  <c:v>83.6</c:v>
                </c:pt>
                <c:pt idx="16">
                  <c:v>79.7</c:v>
                </c:pt>
                <c:pt idx="17">
                  <c:v>75.8</c:v>
                </c:pt>
                <c:pt idx="18">
                  <c:v>72</c:v>
                </c:pt>
                <c:pt idx="19">
                  <c:v>68.099999999999994</c:v>
                </c:pt>
                <c:pt idx="20">
                  <c:v>64.2</c:v>
                </c:pt>
                <c:pt idx="21">
                  <c:v>60.4</c:v>
                </c:pt>
                <c:pt idx="22">
                  <c:v>56.5</c:v>
                </c:pt>
                <c:pt idx="23">
                  <c:v>52.6</c:v>
                </c:pt>
                <c:pt idx="24">
                  <c:v>48.7</c:v>
                </c:pt>
                <c:pt idx="25">
                  <c:v>44.9</c:v>
                </c:pt>
              </c:numCache>
            </c:numRef>
          </c:yVal>
          <c:smooth val="0"/>
          <c:extLst>
            <c:ext xmlns:c16="http://schemas.microsoft.com/office/drawing/2014/chart" uri="{C3380CC4-5D6E-409C-BE32-E72D297353CC}">
              <c16:uniqueId val="{00000061-0F22-4055-9A62-8C04F2935E5D}"/>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F22-4055-9A62-8C04F2935E5D}"/>
              </c:ext>
            </c:extLst>
          </c:dPt>
          <c:dPt>
            <c:idx val="2"/>
            <c:bubble3D val="0"/>
            <c:extLst>
              <c:ext xmlns:c16="http://schemas.microsoft.com/office/drawing/2014/chart" uri="{C3380CC4-5D6E-409C-BE32-E72D297353CC}">
                <c16:uniqueId val="{00000063-0F22-4055-9A62-8C04F2935E5D}"/>
              </c:ext>
            </c:extLst>
          </c:dPt>
          <c:dPt>
            <c:idx val="3"/>
            <c:bubble3D val="0"/>
            <c:extLst>
              <c:ext xmlns:c16="http://schemas.microsoft.com/office/drawing/2014/chart" uri="{C3380CC4-5D6E-409C-BE32-E72D297353CC}">
                <c16:uniqueId val="{00000064-0F22-4055-9A62-8C04F2935E5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F22-4055-9A62-8C04F2935E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F22-4055-9A62-8C04F2935E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F22-4055-9A62-8C04F2935E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F22-4055-9A62-8C04F2935E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F22-4055-9A62-8C04F2935E5D}"/>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F22-4055-9A62-8C04F2935E5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F22-4055-9A62-8C04F2935E5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F22-4055-9A62-8C04F2935E5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F22-4055-9A62-8C04F2935E5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F22-4055-9A62-8C04F2935E5D}"/>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F22-4055-9A62-8C04F2935E5D}"/>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F22-4055-9A62-8C04F2935E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F22-4055-9A62-8C04F2935E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F22-4055-9A62-8C04F2935E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F22-4055-9A62-8C04F2935E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F22-4055-9A62-8C04F2935E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F22-4055-9A62-8C04F2935E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F22-4055-9A62-8C04F2935E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F22-4055-9A62-8C04F2935E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F22-4055-9A62-8C04F2935E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F22-4055-9A62-8C04F2935E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F22-4055-9A62-8C04F2935E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F22-4055-9A62-8C04F2935E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F22-4055-9A62-8C04F2935E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F22-4055-9A62-8C04F2935E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F22-4055-9A62-8C04F2935E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F22-4055-9A62-8C04F2935E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F22-4055-9A62-8C04F2935E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F22-4055-9A62-8C04F2935E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F22-4055-9A62-8C04F2935E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F22-4055-9A62-8C04F2935E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F22-4055-9A62-8C04F2935E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F22-4055-9A62-8C04F2935E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F22-4055-9A62-8C04F2935E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F22-4055-9A62-8C04F2935E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F22-4055-9A62-8C04F2935E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F22-4055-9A62-8C04F2935E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F22-4055-9A62-8C04F2935E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F22-4055-9A62-8C04F2935E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F22-4055-9A62-8C04F2935E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F22-4055-9A62-8C04F2935E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F22-4055-9A62-8C04F2935E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F22-4055-9A62-8C04F2935E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F22-4055-9A62-8C04F2935E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F22-4055-9A62-8C04F2935E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F22-4055-9A62-8C04F2935E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F22-4055-9A62-8C04F2935E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F22-4055-9A62-8C04F2935E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F22-4055-9A62-8C04F2935E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F22-4055-9A62-8C04F2935E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F22-4055-9A62-8C04F2935E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F22-4055-9A62-8C04F2935E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F22-4055-9A62-8C04F2935E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F22-4055-9A62-8C04F2935E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F22-4055-9A62-8C04F2935E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F22-4055-9A62-8C04F2935E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F22-4055-9A62-8C04F2935E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F22-4055-9A62-8C04F2935E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F22-4055-9A62-8C04F2935E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F22-4055-9A62-8C04F2935E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F22-4055-9A62-8C04F2935E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F22-4055-9A62-8C04F2935E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F22-4055-9A62-8C04F2935E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F22-4055-9A62-8C04F2935E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F22-4055-9A62-8C04F2935E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F22-4055-9A62-8C04F2935E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F22-4055-9A62-8C04F2935E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F22-4055-9A62-8C04F2935E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F22-4055-9A62-8C04F2935E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F22-4055-9A62-8C04F2935E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F22-4055-9A62-8C04F2935E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F22-4055-9A62-8C04F2935E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F22-4055-9A62-8C04F2935E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F22-4055-9A62-8C04F2935E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F22-4055-9A62-8C04F2935E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F22-4055-9A62-8C04F2935E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F22-4055-9A62-8C04F2935E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F22-4055-9A62-8C04F2935E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F22-4055-9A62-8C04F2935E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F22-4055-9A62-8C04F2935E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F22-4055-9A62-8C04F2935E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F22-4055-9A62-8C04F2935E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F22-4055-9A62-8C04F2935E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F22-4055-9A62-8C04F2935E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F22-4055-9A62-8C04F2935E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F22-4055-9A62-8C04F2935E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F22-4055-9A62-8C04F2935E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F22-4055-9A62-8C04F2935E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F22-4055-9A62-8C04F2935E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F22-4055-9A62-8C04F2935E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F22-4055-9A62-8C04F2935E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F22-4055-9A62-8C04F2935E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F22-4055-9A62-8C04F2935E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F22-4055-9A62-8C04F2935E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F22-4055-9A62-8C04F2935E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79.7</c:v>
                </c:pt>
                <c:pt idx="6">
                  <c:v>#N/A</c:v>
                </c:pt>
                <c:pt idx="7">
                  <c:v>#N/A</c:v>
                </c:pt>
                <c:pt idx="8">
                  <c:v>#N/A</c:v>
                </c:pt>
                <c:pt idx="9">
                  <c:v>#N/A</c:v>
                </c:pt>
                <c:pt idx="10">
                  <c:v>41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F22-4055-9A62-8C04F2935E5D}"/>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87.2</c:v>
                </c:pt>
                <c:pt idx="17">
                  <c:v>87.2</c:v>
                </c:pt>
                <c:pt idx="18">
                  <c:v>87.2</c:v>
                </c:pt>
                <c:pt idx="19">
                  <c:v>87.2</c:v>
                </c:pt>
                <c:pt idx="20">
                  <c:v>87.2</c:v>
                </c:pt>
                <c:pt idx="21">
                  <c:v>88.1</c:v>
                </c:pt>
                <c:pt idx="22">
                  <c:v>89</c:v>
                </c:pt>
                <c:pt idx="23">
                  <c:v>90</c:v>
                </c:pt>
                <c:pt idx="24">
                  <c:v>90.9</c:v>
                </c:pt>
                <c:pt idx="25">
                  <c:v>91.9</c:v>
                </c:pt>
              </c:numCache>
            </c:numRef>
          </c:yVal>
          <c:smooth val="0"/>
          <c:extLst>
            <c:ext xmlns:c16="http://schemas.microsoft.com/office/drawing/2014/chart" uri="{C3380CC4-5D6E-409C-BE32-E72D297353CC}">
              <c16:uniqueId val="{000000C2-0F22-4055-9A62-8C04F2935E5D}"/>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F22-4055-9A62-8C04F2935E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F22-4055-9A62-8C04F2935E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F22-4055-9A62-8C04F2935E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F22-4055-9A62-8C04F2935E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F22-4055-9A62-8C04F2935E5D}"/>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F22-4055-9A62-8C04F2935E5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F22-4055-9A62-8C04F2935E5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F22-4055-9A62-8C04F2935E5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F22-4055-9A62-8C04F2935E5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F22-4055-9A62-8C04F2935E5D}"/>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F22-4055-9A62-8C04F2935E5D}"/>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F22-4055-9A62-8C04F2935E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F22-4055-9A62-8C04F2935E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F22-4055-9A62-8C04F2935E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F22-4055-9A62-8C04F2935E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F22-4055-9A62-8C04F2935E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F22-4055-9A62-8C04F2935E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F22-4055-9A62-8C04F2935E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F22-4055-9A62-8C04F2935E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F22-4055-9A62-8C04F2935E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F22-4055-9A62-8C04F2935E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F22-4055-9A62-8C04F2935E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F22-4055-9A62-8C04F2935E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F22-4055-9A62-8C04F2935E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F22-4055-9A62-8C04F2935E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F22-4055-9A62-8C04F2935E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F22-4055-9A62-8C04F2935E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F22-4055-9A62-8C04F2935E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F22-4055-9A62-8C04F2935E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F22-4055-9A62-8C04F2935E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F22-4055-9A62-8C04F2935E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F22-4055-9A62-8C04F2935E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F22-4055-9A62-8C04F2935E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F22-4055-9A62-8C04F2935E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F22-4055-9A62-8C04F2935E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F22-4055-9A62-8C04F2935E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F22-4055-9A62-8C04F2935E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F22-4055-9A62-8C04F2935E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F22-4055-9A62-8C04F2935E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F22-4055-9A62-8C04F2935E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F22-4055-9A62-8C04F2935E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F22-4055-9A62-8C04F2935E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F22-4055-9A62-8C04F2935E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F22-4055-9A62-8C04F2935E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F22-4055-9A62-8C04F2935E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F22-4055-9A62-8C04F2935E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F22-4055-9A62-8C04F2935E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F22-4055-9A62-8C04F2935E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F22-4055-9A62-8C04F2935E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F22-4055-9A62-8C04F2935E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F22-4055-9A62-8C04F2935E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F22-4055-9A62-8C04F2935E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F22-4055-9A62-8C04F2935E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F22-4055-9A62-8C04F2935E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F22-4055-9A62-8C04F2935E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F22-4055-9A62-8C04F2935E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F22-4055-9A62-8C04F2935E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F22-4055-9A62-8C04F2935E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F22-4055-9A62-8C04F2935E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F22-4055-9A62-8C04F2935E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F22-4055-9A62-8C04F2935E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F22-4055-9A62-8C04F2935E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F22-4055-9A62-8C04F2935E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F22-4055-9A62-8C04F2935E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F22-4055-9A62-8C04F2935E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F22-4055-9A62-8C04F2935E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F22-4055-9A62-8C04F2935E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F22-4055-9A62-8C04F2935E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F22-4055-9A62-8C04F2935E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F22-4055-9A62-8C04F2935E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F22-4055-9A62-8C04F2935E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F22-4055-9A62-8C04F2935E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F22-4055-9A62-8C04F2935E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F22-4055-9A62-8C04F2935E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F22-4055-9A62-8C04F2935E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F22-4055-9A62-8C04F2935E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F22-4055-9A62-8C04F2935E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F22-4055-9A62-8C04F2935E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F22-4055-9A62-8C04F2935E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F22-4055-9A62-8C04F2935E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F22-4055-9A62-8C04F2935E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F22-4055-9A62-8C04F2935E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F22-4055-9A62-8C04F2935E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F22-4055-9A62-8C04F2935E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F22-4055-9A62-8C04F2935E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F22-4055-9A62-8C04F2935E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F22-4055-9A62-8C04F2935E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F22-4055-9A62-8C04F2935E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F22-4055-9A62-8C04F2935E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F22-4055-9A62-8C04F2935E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F22-4055-9A62-8C04F2935E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F22-4055-9A62-8C04F2935E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F22-4055-9A62-8C04F2935E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F22-4055-9A62-8C04F2935E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F22-4055-9A62-8C04F2935E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89.033633349123647</c:v>
                </c:pt>
                <c:pt idx="9">
                  <c:v>#N/A</c:v>
                </c:pt>
                <c:pt idx="10">
                  <c:v>92.8</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F22-4055-9A62-8C04F2935E5D}"/>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42.1</c:v>
                </c:pt>
                <c:pt idx="23">
                  <c:v>42.1</c:v>
                </c:pt>
                <c:pt idx="24">
                  <c:v>42.1</c:v>
                </c:pt>
                <c:pt idx="25">
                  <c:v>42.1</c:v>
                </c:pt>
              </c:numCache>
            </c:numRef>
          </c:yVal>
          <c:smooth val="0"/>
          <c:extLst>
            <c:ext xmlns:c16="http://schemas.microsoft.com/office/drawing/2014/chart" uri="{C3380CC4-5D6E-409C-BE32-E72D297353CC}">
              <c16:uniqueId val="{00000000-D75E-4001-9CD1-8B53DC187654}"/>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75E-4001-9CD1-8B53DC1876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75E-4001-9CD1-8B53DC1876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75E-4001-9CD1-8B53DC1876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75E-4001-9CD1-8B53DC1876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75E-4001-9CD1-8B53DC187654}"/>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75E-4001-9CD1-8B53DC18765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75E-4001-9CD1-8B53DC18765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75E-4001-9CD1-8B53DC18765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75E-4001-9CD1-8B53DC18765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75E-4001-9CD1-8B53DC187654}"/>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75E-4001-9CD1-8B53DC18765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75E-4001-9CD1-8B53DC1876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75E-4001-9CD1-8B53DC1876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75E-4001-9CD1-8B53DC1876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75E-4001-9CD1-8B53DC1876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75E-4001-9CD1-8B53DC1876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75E-4001-9CD1-8B53DC1876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75E-4001-9CD1-8B53DC1876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75E-4001-9CD1-8B53DC1876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75E-4001-9CD1-8B53DC1876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75E-4001-9CD1-8B53DC1876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75E-4001-9CD1-8B53DC1876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75E-4001-9CD1-8B53DC1876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75E-4001-9CD1-8B53DC1876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75E-4001-9CD1-8B53DC1876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75E-4001-9CD1-8B53DC1876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75E-4001-9CD1-8B53DC1876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75E-4001-9CD1-8B53DC1876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75E-4001-9CD1-8B53DC1876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75E-4001-9CD1-8B53DC1876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75E-4001-9CD1-8B53DC1876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75E-4001-9CD1-8B53DC1876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75E-4001-9CD1-8B53DC1876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75E-4001-9CD1-8B53DC1876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75E-4001-9CD1-8B53DC1876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75E-4001-9CD1-8B53DC1876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75E-4001-9CD1-8B53DC1876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75E-4001-9CD1-8B53DC1876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75E-4001-9CD1-8B53DC1876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75E-4001-9CD1-8B53DC1876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75E-4001-9CD1-8B53DC1876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75E-4001-9CD1-8B53DC1876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75E-4001-9CD1-8B53DC1876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75E-4001-9CD1-8B53DC1876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75E-4001-9CD1-8B53DC1876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75E-4001-9CD1-8B53DC1876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75E-4001-9CD1-8B53DC1876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75E-4001-9CD1-8B53DC1876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75E-4001-9CD1-8B53DC1876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75E-4001-9CD1-8B53DC1876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75E-4001-9CD1-8B53DC1876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75E-4001-9CD1-8B53DC1876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75E-4001-9CD1-8B53DC1876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75E-4001-9CD1-8B53DC1876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75E-4001-9CD1-8B53DC1876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75E-4001-9CD1-8B53DC1876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75E-4001-9CD1-8B53DC1876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75E-4001-9CD1-8B53DC1876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75E-4001-9CD1-8B53DC1876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75E-4001-9CD1-8B53DC1876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75E-4001-9CD1-8B53DC1876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75E-4001-9CD1-8B53DC1876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75E-4001-9CD1-8B53DC1876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75E-4001-9CD1-8B53DC1876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75E-4001-9CD1-8B53DC1876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75E-4001-9CD1-8B53DC1876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75E-4001-9CD1-8B53DC1876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75E-4001-9CD1-8B53DC1876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75E-4001-9CD1-8B53DC1876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75E-4001-9CD1-8B53DC1876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75E-4001-9CD1-8B53DC1876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75E-4001-9CD1-8B53DC1876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75E-4001-9CD1-8B53DC1876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75E-4001-9CD1-8B53DC1876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75E-4001-9CD1-8B53DC1876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75E-4001-9CD1-8B53DC1876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75E-4001-9CD1-8B53DC1876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75E-4001-9CD1-8B53DC1876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75E-4001-9CD1-8B53DC1876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75E-4001-9CD1-8B53DC1876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75E-4001-9CD1-8B53DC1876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75E-4001-9CD1-8B53DC1876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75E-4001-9CD1-8B53DC1876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75E-4001-9CD1-8B53DC1876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75E-4001-9CD1-8B53DC1876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75E-4001-9CD1-8B53DC1876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75E-4001-9CD1-8B53DC1876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75E-4001-9CD1-8B53DC1876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75E-4001-9CD1-8B53DC1876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75E-4001-9CD1-8B53DC1876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75E-4001-9CD1-8B53DC1876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75E-4001-9CD1-8B53DC1876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75E-4001-9CD1-8B53DC1876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75E-4001-9CD1-8B53DC1876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75E-4001-9CD1-8B53DC1876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42.1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75E-4001-9CD1-8B53DC187654}"/>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66.5</c:v>
                </c:pt>
                <c:pt idx="11">
                  <c:v>66.5</c:v>
                </c:pt>
                <c:pt idx="12">
                  <c:v>66.5</c:v>
                </c:pt>
                <c:pt idx="13">
                  <c:v>66.5</c:v>
                </c:pt>
                <c:pt idx="14">
                  <c:v>66.5</c:v>
                </c:pt>
                <c:pt idx="15">
                  <c:v>63</c:v>
                </c:pt>
                <c:pt idx="16">
                  <c:v>59.5</c:v>
                </c:pt>
                <c:pt idx="17">
                  <c:v>56</c:v>
                </c:pt>
                <c:pt idx="18">
                  <c:v>52.5</c:v>
                </c:pt>
                <c:pt idx="19">
                  <c:v>49</c:v>
                </c:pt>
                <c:pt idx="20">
                  <c:v>45.5</c:v>
                </c:pt>
                <c:pt idx="21">
                  <c:v>41.9</c:v>
                </c:pt>
                <c:pt idx="22">
                  <c:v>38.4</c:v>
                </c:pt>
                <c:pt idx="23">
                  <c:v>34.9</c:v>
                </c:pt>
                <c:pt idx="24">
                  <c:v>31.4</c:v>
                </c:pt>
                <c:pt idx="25">
                  <c:v>27.9</c:v>
                </c:pt>
              </c:numCache>
            </c:numRef>
          </c:yVal>
          <c:smooth val="0"/>
          <c:extLst>
            <c:ext xmlns:c16="http://schemas.microsoft.com/office/drawing/2014/chart" uri="{C3380CC4-5D6E-409C-BE32-E72D297353CC}">
              <c16:uniqueId val="{00000061-D75E-4001-9CD1-8B53DC187654}"/>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75E-4001-9CD1-8B53DC187654}"/>
              </c:ext>
            </c:extLst>
          </c:dPt>
          <c:dPt>
            <c:idx val="2"/>
            <c:bubble3D val="0"/>
            <c:extLst>
              <c:ext xmlns:c16="http://schemas.microsoft.com/office/drawing/2014/chart" uri="{C3380CC4-5D6E-409C-BE32-E72D297353CC}">
                <c16:uniqueId val="{00000063-D75E-4001-9CD1-8B53DC187654}"/>
              </c:ext>
            </c:extLst>
          </c:dPt>
          <c:dPt>
            <c:idx val="3"/>
            <c:bubble3D val="0"/>
            <c:extLst>
              <c:ext xmlns:c16="http://schemas.microsoft.com/office/drawing/2014/chart" uri="{C3380CC4-5D6E-409C-BE32-E72D297353CC}">
                <c16:uniqueId val="{00000064-D75E-4001-9CD1-8B53DC18765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75E-4001-9CD1-8B53DC1876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75E-4001-9CD1-8B53DC1876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75E-4001-9CD1-8B53DC1876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75E-4001-9CD1-8B53DC1876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75E-4001-9CD1-8B53DC187654}"/>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75E-4001-9CD1-8B53DC18765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75E-4001-9CD1-8B53DC18765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75E-4001-9CD1-8B53DC18765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75E-4001-9CD1-8B53DC18765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75E-4001-9CD1-8B53DC187654}"/>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75E-4001-9CD1-8B53DC18765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75E-4001-9CD1-8B53DC1876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75E-4001-9CD1-8B53DC1876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75E-4001-9CD1-8B53DC1876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75E-4001-9CD1-8B53DC1876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75E-4001-9CD1-8B53DC1876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75E-4001-9CD1-8B53DC1876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75E-4001-9CD1-8B53DC1876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75E-4001-9CD1-8B53DC1876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75E-4001-9CD1-8B53DC1876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75E-4001-9CD1-8B53DC1876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75E-4001-9CD1-8B53DC1876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75E-4001-9CD1-8B53DC1876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75E-4001-9CD1-8B53DC1876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75E-4001-9CD1-8B53DC1876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75E-4001-9CD1-8B53DC1876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75E-4001-9CD1-8B53DC1876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75E-4001-9CD1-8B53DC1876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75E-4001-9CD1-8B53DC1876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75E-4001-9CD1-8B53DC1876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75E-4001-9CD1-8B53DC1876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75E-4001-9CD1-8B53DC1876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75E-4001-9CD1-8B53DC1876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75E-4001-9CD1-8B53DC1876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75E-4001-9CD1-8B53DC1876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75E-4001-9CD1-8B53DC1876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75E-4001-9CD1-8B53DC1876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75E-4001-9CD1-8B53DC1876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75E-4001-9CD1-8B53DC1876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75E-4001-9CD1-8B53DC1876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75E-4001-9CD1-8B53DC1876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75E-4001-9CD1-8B53DC1876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75E-4001-9CD1-8B53DC1876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75E-4001-9CD1-8B53DC1876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75E-4001-9CD1-8B53DC1876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75E-4001-9CD1-8B53DC1876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75E-4001-9CD1-8B53DC1876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75E-4001-9CD1-8B53DC1876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75E-4001-9CD1-8B53DC1876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75E-4001-9CD1-8B53DC1876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75E-4001-9CD1-8B53DC1876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75E-4001-9CD1-8B53DC1876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75E-4001-9CD1-8B53DC1876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75E-4001-9CD1-8B53DC1876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75E-4001-9CD1-8B53DC1876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75E-4001-9CD1-8B53DC1876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75E-4001-9CD1-8B53DC1876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75E-4001-9CD1-8B53DC1876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75E-4001-9CD1-8B53DC1876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75E-4001-9CD1-8B53DC1876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75E-4001-9CD1-8B53DC1876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75E-4001-9CD1-8B53DC1876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75E-4001-9CD1-8B53DC1876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75E-4001-9CD1-8B53DC1876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75E-4001-9CD1-8B53DC1876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75E-4001-9CD1-8B53DC1876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75E-4001-9CD1-8B53DC1876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75E-4001-9CD1-8B53DC1876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75E-4001-9CD1-8B53DC1876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75E-4001-9CD1-8B53DC1876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75E-4001-9CD1-8B53DC1876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75E-4001-9CD1-8B53DC1876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75E-4001-9CD1-8B53DC1876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75E-4001-9CD1-8B53DC1876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75E-4001-9CD1-8B53DC1876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75E-4001-9CD1-8B53DC1876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75E-4001-9CD1-8B53DC1876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75E-4001-9CD1-8B53DC1876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75E-4001-9CD1-8B53DC1876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75E-4001-9CD1-8B53DC1876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75E-4001-9CD1-8B53DC1876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75E-4001-9CD1-8B53DC1876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75E-4001-9CD1-8B53DC1876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75E-4001-9CD1-8B53DC1876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75E-4001-9CD1-8B53DC1876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75E-4001-9CD1-8B53DC1876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75E-4001-9CD1-8B53DC1876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75E-4001-9CD1-8B53DC1876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75E-4001-9CD1-8B53DC1876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75E-4001-9CD1-8B53DC1876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75E-4001-9CD1-8B53DC1876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75E-4001-9CD1-8B53DC1876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75E-4001-9CD1-8B53DC1876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75E-4001-9CD1-8B53DC1876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75E-4001-9CD1-8B53DC1876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59.5</c:v>
                </c:pt>
                <c:pt idx="6">
                  <c:v>#N/A</c:v>
                </c:pt>
                <c:pt idx="7">
                  <c:v>#N/A</c:v>
                </c:pt>
                <c:pt idx="8">
                  <c:v>#N/A</c:v>
                </c:pt>
                <c:pt idx="9">
                  <c:v>#N/A</c:v>
                </c:pt>
                <c:pt idx="10">
                  <c:v>24.4</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75E-4001-9CD1-8B53DC18765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67.3</c:v>
                </c:pt>
                <c:pt idx="17">
                  <c:v>67.3</c:v>
                </c:pt>
                <c:pt idx="18">
                  <c:v>67.3</c:v>
                </c:pt>
                <c:pt idx="19">
                  <c:v>67.3</c:v>
                </c:pt>
                <c:pt idx="20">
                  <c:v>67.3</c:v>
                </c:pt>
                <c:pt idx="21">
                  <c:v>67.900000000000006</c:v>
                </c:pt>
                <c:pt idx="22">
                  <c:v>68.5</c:v>
                </c:pt>
                <c:pt idx="23">
                  <c:v>69.099999999999994</c:v>
                </c:pt>
                <c:pt idx="24">
                  <c:v>69.8</c:v>
                </c:pt>
                <c:pt idx="25">
                  <c:v>70.400000000000006</c:v>
                </c:pt>
              </c:numCache>
            </c:numRef>
          </c:yVal>
          <c:smooth val="0"/>
          <c:extLst>
            <c:ext xmlns:c16="http://schemas.microsoft.com/office/drawing/2014/chart" uri="{C3380CC4-5D6E-409C-BE32-E72D297353CC}">
              <c16:uniqueId val="{000000C2-D75E-4001-9CD1-8B53DC187654}"/>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75E-4001-9CD1-8B53DC1876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75E-4001-9CD1-8B53DC1876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75E-4001-9CD1-8B53DC1876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75E-4001-9CD1-8B53DC1876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75E-4001-9CD1-8B53DC187654}"/>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75E-4001-9CD1-8B53DC18765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75E-4001-9CD1-8B53DC18765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75E-4001-9CD1-8B53DC18765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75E-4001-9CD1-8B53DC18765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75E-4001-9CD1-8B53DC187654}"/>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75E-4001-9CD1-8B53DC18765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75E-4001-9CD1-8B53DC1876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75E-4001-9CD1-8B53DC1876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75E-4001-9CD1-8B53DC1876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75E-4001-9CD1-8B53DC1876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75E-4001-9CD1-8B53DC1876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75E-4001-9CD1-8B53DC1876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75E-4001-9CD1-8B53DC1876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75E-4001-9CD1-8B53DC1876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75E-4001-9CD1-8B53DC1876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75E-4001-9CD1-8B53DC1876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75E-4001-9CD1-8B53DC1876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75E-4001-9CD1-8B53DC1876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75E-4001-9CD1-8B53DC1876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75E-4001-9CD1-8B53DC1876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75E-4001-9CD1-8B53DC1876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75E-4001-9CD1-8B53DC1876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75E-4001-9CD1-8B53DC1876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75E-4001-9CD1-8B53DC1876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75E-4001-9CD1-8B53DC1876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75E-4001-9CD1-8B53DC1876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75E-4001-9CD1-8B53DC1876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75E-4001-9CD1-8B53DC1876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75E-4001-9CD1-8B53DC1876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75E-4001-9CD1-8B53DC1876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75E-4001-9CD1-8B53DC1876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75E-4001-9CD1-8B53DC1876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75E-4001-9CD1-8B53DC1876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75E-4001-9CD1-8B53DC1876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75E-4001-9CD1-8B53DC1876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75E-4001-9CD1-8B53DC1876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75E-4001-9CD1-8B53DC1876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75E-4001-9CD1-8B53DC1876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75E-4001-9CD1-8B53DC1876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75E-4001-9CD1-8B53DC1876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75E-4001-9CD1-8B53DC1876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75E-4001-9CD1-8B53DC1876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75E-4001-9CD1-8B53DC1876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75E-4001-9CD1-8B53DC1876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75E-4001-9CD1-8B53DC1876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75E-4001-9CD1-8B53DC1876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75E-4001-9CD1-8B53DC1876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75E-4001-9CD1-8B53DC1876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75E-4001-9CD1-8B53DC1876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75E-4001-9CD1-8B53DC1876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75E-4001-9CD1-8B53DC1876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75E-4001-9CD1-8B53DC1876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75E-4001-9CD1-8B53DC1876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75E-4001-9CD1-8B53DC1876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75E-4001-9CD1-8B53DC1876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75E-4001-9CD1-8B53DC1876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75E-4001-9CD1-8B53DC1876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75E-4001-9CD1-8B53DC1876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75E-4001-9CD1-8B53DC1876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75E-4001-9CD1-8B53DC1876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75E-4001-9CD1-8B53DC1876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75E-4001-9CD1-8B53DC1876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75E-4001-9CD1-8B53DC1876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75E-4001-9CD1-8B53DC1876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75E-4001-9CD1-8B53DC1876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75E-4001-9CD1-8B53DC1876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75E-4001-9CD1-8B53DC1876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75E-4001-9CD1-8B53DC1876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75E-4001-9CD1-8B53DC1876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75E-4001-9CD1-8B53DC1876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75E-4001-9CD1-8B53DC1876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75E-4001-9CD1-8B53DC1876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75E-4001-9CD1-8B53DC1876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75E-4001-9CD1-8B53DC1876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75E-4001-9CD1-8B53DC1876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75E-4001-9CD1-8B53DC1876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75E-4001-9CD1-8B53DC1876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75E-4001-9CD1-8B53DC1876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75E-4001-9CD1-8B53DC1876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75E-4001-9CD1-8B53DC1876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75E-4001-9CD1-8B53DC1876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75E-4001-9CD1-8B53DC1876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75E-4001-9CD1-8B53DC1876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75E-4001-9CD1-8B53DC1876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75E-4001-9CD1-8B53DC1876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75E-4001-9CD1-8B53DC1876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75E-4001-9CD1-8B53DC1876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75E-4001-9CD1-8B53DC1876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75E-4001-9CD1-8B53DC1876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75E-4001-9CD1-8B53DC1876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68.507423039461642</c:v>
                </c:pt>
                <c:pt idx="9">
                  <c:v>#N/A</c:v>
                </c:pt>
                <c:pt idx="10">
                  <c:v>71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75E-4001-9CD1-8B53DC18765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512-4FEA-92C6-4BFF7DC4B72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512-4FEA-92C6-4BFF7DC4B7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512-4FEA-92C6-4BFF7DC4B7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512-4FEA-92C6-4BFF7DC4B72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512-4FEA-92C6-4BFF7DC4B726}"/>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512-4FEA-92C6-4BFF7DC4B72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512-4FEA-92C6-4BFF7DC4B72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512-4FEA-92C6-4BFF7DC4B72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512-4FEA-92C6-4BFF7DC4B726}"/>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512-4FEA-92C6-4BFF7DC4B726}"/>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512-4FEA-92C6-4BFF7DC4B726}"/>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512-4FEA-92C6-4BFF7DC4B7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512-4FEA-92C6-4BFF7DC4B7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512-4FEA-92C6-4BFF7DC4B7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512-4FEA-92C6-4BFF7DC4B7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512-4FEA-92C6-4BFF7DC4B7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512-4FEA-92C6-4BFF7DC4B7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512-4FEA-92C6-4BFF7DC4B7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512-4FEA-92C6-4BFF7DC4B7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512-4FEA-92C6-4BFF7DC4B7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512-4FEA-92C6-4BFF7DC4B7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512-4FEA-92C6-4BFF7DC4B7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512-4FEA-92C6-4BFF7DC4B7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512-4FEA-92C6-4BFF7DC4B7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512-4FEA-92C6-4BFF7DC4B7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512-4FEA-92C6-4BFF7DC4B7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512-4FEA-92C6-4BFF7DC4B7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512-4FEA-92C6-4BFF7DC4B7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512-4FEA-92C6-4BFF7DC4B7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512-4FEA-92C6-4BFF7DC4B7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512-4FEA-92C6-4BFF7DC4B7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512-4FEA-92C6-4BFF7DC4B7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512-4FEA-92C6-4BFF7DC4B7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512-4FEA-92C6-4BFF7DC4B7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512-4FEA-92C6-4BFF7DC4B7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512-4FEA-92C6-4BFF7DC4B7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512-4FEA-92C6-4BFF7DC4B7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512-4FEA-92C6-4BFF7DC4B7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512-4FEA-92C6-4BFF7DC4B7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512-4FEA-92C6-4BFF7DC4B7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512-4FEA-92C6-4BFF7DC4B7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512-4FEA-92C6-4BFF7DC4B7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512-4FEA-92C6-4BFF7DC4B7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512-4FEA-92C6-4BFF7DC4B7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512-4FEA-92C6-4BFF7DC4B7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512-4FEA-92C6-4BFF7DC4B7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512-4FEA-92C6-4BFF7DC4B7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512-4FEA-92C6-4BFF7DC4B7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512-4FEA-92C6-4BFF7DC4B7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512-4FEA-92C6-4BFF7DC4B7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512-4FEA-92C6-4BFF7DC4B7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512-4FEA-92C6-4BFF7DC4B7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512-4FEA-92C6-4BFF7DC4B7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512-4FEA-92C6-4BFF7DC4B7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512-4FEA-92C6-4BFF7DC4B7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512-4FEA-92C6-4BFF7DC4B7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512-4FEA-92C6-4BFF7DC4B7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512-4FEA-92C6-4BFF7DC4B7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512-4FEA-92C6-4BFF7DC4B7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512-4FEA-92C6-4BFF7DC4B7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512-4FEA-92C6-4BFF7DC4B7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512-4FEA-92C6-4BFF7DC4B7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512-4FEA-92C6-4BFF7DC4B7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512-4FEA-92C6-4BFF7DC4B7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512-4FEA-92C6-4BFF7DC4B7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512-4FEA-92C6-4BFF7DC4B7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512-4FEA-92C6-4BFF7DC4B7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512-4FEA-92C6-4BFF7DC4B7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512-4FEA-92C6-4BFF7DC4B7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512-4FEA-92C6-4BFF7DC4B7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512-4FEA-92C6-4BFF7DC4B7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512-4FEA-92C6-4BFF7DC4B7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512-4FEA-92C6-4BFF7DC4B7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512-4FEA-92C6-4BFF7DC4B7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512-4FEA-92C6-4BFF7DC4B7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512-4FEA-92C6-4BFF7DC4B7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512-4FEA-92C6-4BFF7DC4B7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512-4FEA-92C6-4BFF7DC4B7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512-4FEA-92C6-4BFF7DC4B7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512-4FEA-92C6-4BFF7DC4B7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512-4FEA-92C6-4BFF7DC4B7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512-4FEA-92C6-4BFF7DC4B7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512-4FEA-92C6-4BFF7DC4B7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512-4FEA-92C6-4BFF7DC4B7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512-4FEA-92C6-4BFF7DC4B7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512-4FEA-92C6-4BFF7DC4B7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512-4FEA-92C6-4BFF7DC4B7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512-4FEA-92C6-4BFF7DC4B7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512-4FEA-92C6-4BFF7DC4B7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512-4FEA-92C6-4BFF7DC4B7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512-4FEA-92C6-4BFF7DC4B7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512-4FEA-92C6-4BFF7DC4B7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512-4FEA-92C6-4BFF7DC4B7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512-4FEA-92C6-4BFF7DC4B7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512-4FEA-92C6-4BFF7DC4B7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30.4</c:v>
                </c:pt>
                <c:pt idx="1">
                  <c:v>51.9</c:v>
                </c:pt>
                <c:pt idx="2">
                  <c:v>25.2</c:v>
                </c:pt>
                <c:pt idx="3">
                  <c:v>25.8</c:v>
                </c:pt>
                <c:pt idx="4">
                  <c:v>#N/A</c:v>
                </c:pt>
                <c:pt idx="5">
                  <c:v>#N/A</c:v>
                </c:pt>
                <c:pt idx="6">
                  <c:v>#N/A</c:v>
                </c:pt>
                <c:pt idx="7">
                  <c:v>66.264848846071288</c:v>
                </c:pt>
                <c:pt idx="8">
                  <c:v>#N/A</c:v>
                </c:pt>
                <c:pt idx="9">
                  <c:v>#N/A</c:v>
                </c:pt>
                <c:pt idx="10">
                  <c:v>49.900000000000006</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512-4FEA-92C6-4BFF7DC4B726}"/>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27.6</c:v>
                </c:pt>
                <c:pt idx="6">
                  <c:v>27.6</c:v>
                </c:pt>
                <c:pt idx="7">
                  <c:v>27.6</c:v>
                </c:pt>
                <c:pt idx="8">
                  <c:v>27.6</c:v>
                </c:pt>
                <c:pt idx="9">
                  <c:v>27.6</c:v>
                </c:pt>
                <c:pt idx="10">
                  <c:v>29.4</c:v>
                </c:pt>
                <c:pt idx="11">
                  <c:v>31.2</c:v>
                </c:pt>
                <c:pt idx="12">
                  <c:v>33</c:v>
                </c:pt>
                <c:pt idx="13">
                  <c:v>34.700000000000003</c:v>
                </c:pt>
                <c:pt idx="14">
                  <c:v>36.5</c:v>
                </c:pt>
                <c:pt idx="15">
                  <c:v>38.299999999999997</c:v>
                </c:pt>
                <c:pt idx="16">
                  <c:v>40.1</c:v>
                </c:pt>
                <c:pt idx="17">
                  <c:v>41.9</c:v>
                </c:pt>
                <c:pt idx="18">
                  <c:v>43.7</c:v>
                </c:pt>
                <c:pt idx="19">
                  <c:v>45.4</c:v>
                </c:pt>
                <c:pt idx="20">
                  <c:v>47.2</c:v>
                </c:pt>
                <c:pt idx="21">
                  <c:v>49</c:v>
                </c:pt>
                <c:pt idx="22">
                  <c:v>50.8</c:v>
                </c:pt>
                <c:pt idx="23">
                  <c:v>52.6</c:v>
                </c:pt>
                <c:pt idx="24">
                  <c:v>54.4</c:v>
                </c:pt>
                <c:pt idx="25">
                  <c:v>56.1</c:v>
                </c:pt>
              </c:numCache>
            </c:numRef>
          </c:yVal>
          <c:smooth val="0"/>
          <c:extLst>
            <c:ext xmlns:c16="http://schemas.microsoft.com/office/drawing/2014/chart" uri="{C3380CC4-5D6E-409C-BE32-E72D297353CC}">
              <c16:uniqueId val="{00000060-1512-4FEA-92C6-4BFF7DC4B726}"/>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44.2</c:v>
                </c:pt>
                <c:pt idx="23">
                  <c:v>44.2</c:v>
                </c:pt>
                <c:pt idx="24">
                  <c:v>44.2</c:v>
                </c:pt>
                <c:pt idx="25">
                  <c:v>44.2</c:v>
                </c:pt>
              </c:numCache>
            </c:numRef>
          </c:yVal>
          <c:smooth val="0"/>
          <c:extLst>
            <c:ext xmlns:c16="http://schemas.microsoft.com/office/drawing/2014/chart" uri="{C3380CC4-5D6E-409C-BE32-E72D297353CC}">
              <c16:uniqueId val="{00000061-1512-4FEA-92C6-4BFF7DC4B726}"/>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1512-4FEA-92C6-4BFF7DC4B72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512-4FEA-92C6-4BFF7DC4B72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512-4FEA-92C6-4BFF7DC4B7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512-4FEA-92C6-4BFF7DC4B7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512-4FEA-92C6-4BFF7DC4B72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512-4FEA-92C6-4BFF7DC4B726}"/>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512-4FEA-92C6-4BFF7DC4B726}"/>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512-4FEA-92C6-4BFF7DC4B726}"/>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512-4FEA-92C6-4BFF7DC4B726}"/>
                </c:ext>
              </c:extLst>
            </c:dLbl>
            <c:dLbl>
              <c:idx val="8"/>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512-4FEA-92C6-4BFF7DC4B726}"/>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512-4FEA-92C6-4BFF7DC4B726}"/>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512-4FEA-92C6-4BFF7DC4B726}"/>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512-4FEA-92C6-4BFF7DC4B7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512-4FEA-92C6-4BFF7DC4B7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512-4FEA-92C6-4BFF7DC4B7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512-4FEA-92C6-4BFF7DC4B726}"/>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512-4FEA-92C6-4BFF7DC4B72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512-4FEA-92C6-4BFF7DC4B7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512-4FEA-92C6-4BFF7DC4B7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512-4FEA-92C6-4BFF7DC4B7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512-4FEA-92C6-4BFF7DC4B7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512-4FEA-92C6-4BFF7DC4B7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512-4FEA-92C6-4BFF7DC4B7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512-4FEA-92C6-4BFF7DC4B7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512-4FEA-92C6-4BFF7DC4B7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512-4FEA-92C6-4BFF7DC4B7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512-4FEA-92C6-4BFF7DC4B7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512-4FEA-92C6-4BFF7DC4B7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512-4FEA-92C6-4BFF7DC4B7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512-4FEA-92C6-4BFF7DC4B7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512-4FEA-92C6-4BFF7DC4B7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512-4FEA-92C6-4BFF7DC4B7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512-4FEA-92C6-4BFF7DC4B7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512-4FEA-92C6-4BFF7DC4B7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512-4FEA-92C6-4BFF7DC4B7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512-4FEA-92C6-4BFF7DC4B7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512-4FEA-92C6-4BFF7DC4B7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512-4FEA-92C6-4BFF7DC4B7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512-4FEA-92C6-4BFF7DC4B7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512-4FEA-92C6-4BFF7DC4B7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512-4FEA-92C6-4BFF7DC4B7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512-4FEA-92C6-4BFF7DC4B7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512-4FEA-92C6-4BFF7DC4B7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512-4FEA-92C6-4BFF7DC4B7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512-4FEA-92C6-4BFF7DC4B7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512-4FEA-92C6-4BFF7DC4B7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512-4FEA-92C6-4BFF7DC4B7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512-4FEA-92C6-4BFF7DC4B7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512-4FEA-92C6-4BFF7DC4B7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512-4FEA-92C6-4BFF7DC4B7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512-4FEA-92C6-4BFF7DC4B7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512-4FEA-92C6-4BFF7DC4B7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512-4FEA-92C6-4BFF7DC4B7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512-4FEA-92C6-4BFF7DC4B7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512-4FEA-92C6-4BFF7DC4B7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512-4FEA-92C6-4BFF7DC4B7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512-4FEA-92C6-4BFF7DC4B7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512-4FEA-92C6-4BFF7DC4B7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512-4FEA-92C6-4BFF7DC4B7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512-4FEA-92C6-4BFF7DC4B7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512-4FEA-92C6-4BFF7DC4B7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512-4FEA-92C6-4BFF7DC4B7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512-4FEA-92C6-4BFF7DC4B7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512-4FEA-92C6-4BFF7DC4B7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512-4FEA-92C6-4BFF7DC4B7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512-4FEA-92C6-4BFF7DC4B7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512-4FEA-92C6-4BFF7DC4B7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512-4FEA-92C6-4BFF7DC4B7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512-4FEA-92C6-4BFF7DC4B7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512-4FEA-92C6-4BFF7DC4B7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512-4FEA-92C6-4BFF7DC4B7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512-4FEA-92C6-4BFF7DC4B7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512-4FEA-92C6-4BFF7DC4B7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512-4FEA-92C6-4BFF7DC4B7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512-4FEA-92C6-4BFF7DC4B7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512-4FEA-92C6-4BFF7DC4B7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512-4FEA-92C6-4BFF7DC4B7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512-4FEA-92C6-4BFF7DC4B7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512-4FEA-92C6-4BFF7DC4B7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512-4FEA-92C6-4BFF7DC4B7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512-4FEA-92C6-4BFF7DC4B7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512-4FEA-92C6-4BFF7DC4B7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512-4FEA-92C6-4BFF7DC4B7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512-4FEA-92C6-4BFF7DC4B7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512-4FEA-92C6-4BFF7DC4B7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512-4FEA-92C6-4BFF7DC4B7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512-4FEA-92C6-4BFF7DC4B7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512-4FEA-92C6-4BFF7DC4B7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512-4FEA-92C6-4BFF7DC4B7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512-4FEA-92C6-4BFF7DC4B7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512-4FEA-92C6-4BFF7DC4B7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512-4FEA-92C6-4BFF7DC4B7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512-4FEA-92C6-4BFF7DC4B7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512-4FEA-92C6-4BFF7DC4B7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512-4FEA-92C6-4BFF7DC4B7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512-4FEA-92C6-4BFF7DC4B7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44.2</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512-4FEA-92C6-4BFF7DC4B726}"/>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58.8</c:v>
                </c:pt>
                <c:pt idx="17">
                  <c:v>58.8</c:v>
                </c:pt>
                <c:pt idx="18">
                  <c:v>58.8</c:v>
                </c:pt>
                <c:pt idx="19">
                  <c:v>58.8</c:v>
                </c:pt>
                <c:pt idx="20">
                  <c:v>58.8</c:v>
                </c:pt>
                <c:pt idx="21">
                  <c:v>60.9</c:v>
                </c:pt>
                <c:pt idx="22">
                  <c:v>63.1</c:v>
                </c:pt>
                <c:pt idx="23">
                  <c:v>65.2</c:v>
                </c:pt>
                <c:pt idx="24">
                  <c:v>67.3</c:v>
                </c:pt>
                <c:pt idx="25">
                  <c:v>69.400000000000006</c:v>
                </c:pt>
              </c:numCache>
            </c:numRef>
          </c:yVal>
          <c:smooth val="0"/>
          <c:extLst>
            <c:ext xmlns:c16="http://schemas.microsoft.com/office/drawing/2014/chart" uri="{C3380CC4-5D6E-409C-BE32-E72D297353CC}">
              <c16:uniqueId val="{000000C2-1512-4FEA-92C6-4BFF7DC4B726}"/>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512-4FEA-92C6-4BFF7DC4B72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512-4FEA-92C6-4BFF7DC4B7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512-4FEA-92C6-4BFF7DC4B7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512-4FEA-92C6-4BFF7DC4B72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512-4FEA-92C6-4BFF7DC4B726}"/>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512-4FEA-92C6-4BFF7DC4B72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512-4FEA-92C6-4BFF7DC4B72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512-4FEA-92C6-4BFF7DC4B72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512-4FEA-92C6-4BFF7DC4B726}"/>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512-4FEA-92C6-4BFF7DC4B726}"/>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512-4FEA-92C6-4BFF7DC4B726}"/>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512-4FEA-92C6-4BFF7DC4B7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512-4FEA-92C6-4BFF7DC4B7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512-4FEA-92C6-4BFF7DC4B7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512-4FEA-92C6-4BFF7DC4B7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512-4FEA-92C6-4BFF7DC4B7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512-4FEA-92C6-4BFF7DC4B7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512-4FEA-92C6-4BFF7DC4B7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512-4FEA-92C6-4BFF7DC4B7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512-4FEA-92C6-4BFF7DC4B7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512-4FEA-92C6-4BFF7DC4B7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512-4FEA-92C6-4BFF7DC4B7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512-4FEA-92C6-4BFF7DC4B7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512-4FEA-92C6-4BFF7DC4B7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512-4FEA-92C6-4BFF7DC4B7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512-4FEA-92C6-4BFF7DC4B7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512-4FEA-92C6-4BFF7DC4B7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512-4FEA-92C6-4BFF7DC4B7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512-4FEA-92C6-4BFF7DC4B7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512-4FEA-92C6-4BFF7DC4B7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512-4FEA-92C6-4BFF7DC4B7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512-4FEA-92C6-4BFF7DC4B7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512-4FEA-92C6-4BFF7DC4B7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512-4FEA-92C6-4BFF7DC4B7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512-4FEA-92C6-4BFF7DC4B7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512-4FEA-92C6-4BFF7DC4B7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512-4FEA-92C6-4BFF7DC4B7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512-4FEA-92C6-4BFF7DC4B7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512-4FEA-92C6-4BFF7DC4B7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512-4FEA-92C6-4BFF7DC4B7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512-4FEA-92C6-4BFF7DC4B7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512-4FEA-92C6-4BFF7DC4B7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512-4FEA-92C6-4BFF7DC4B7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512-4FEA-92C6-4BFF7DC4B7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512-4FEA-92C6-4BFF7DC4B7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512-4FEA-92C6-4BFF7DC4B7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512-4FEA-92C6-4BFF7DC4B7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512-4FEA-92C6-4BFF7DC4B7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512-4FEA-92C6-4BFF7DC4B7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512-4FEA-92C6-4BFF7DC4B7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512-4FEA-92C6-4BFF7DC4B7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512-4FEA-92C6-4BFF7DC4B7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512-4FEA-92C6-4BFF7DC4B7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512-4FEA-92C6-4BFF7DC4B7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512-4FEA-92C6-4BFF7DC4B7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512-4FEA-92C6-4BFF7DC4B7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512-4FEA-92C6-4BFF7DC4B7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512-4FEA-92C6-4BFF7DC4B7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512-4FEA-92C6-4BFF7DC4B7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512-4FEA-92C6-4BFF7DC4B7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512-4FEA-92C6-4BFF7DC4B7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512-4FEA-92C6-4BFF7DC4B7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512-4FEA-92C6-4BFF7DC4B7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512-4FEA-92C6-4BFF7DC4B7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512-4FEA-92C6-4BFF7DC4B7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512-4FEA-92C6-4BFF7DC4B7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512-4FEA-92C6-4BFF7DC4B7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512-4FEA-92C6-4BFF7DC4B7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512-4FEA-92C6-4BFF7DC4B7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512-4FEA-92C6-4BFF7DC4B7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512-4FEA-92C6-4BFF7DC4B7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512-4FEA-92C6-4BFF7DC4B7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512-4FEA-92C6-4BFF7DC4B7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512-4FEA-92C6-4BFF7DC4B7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512-4FEA-92C6-4BFF7DC4B7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512-4FEA-92C6-4BFF7DC4B7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512-4FEA-92C6-4BFF7DC4B7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512-4FEA-92C6-4BFF7DC4B7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512-4FEA-92C6-4BFF7DC4B7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512-4FEA-92C6-4BFF7DC4B7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512-4FEA-92C6-4BFF7DC4B7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512-4FEA-92C6-4BFF7DC4B7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512-4FEA-92C6-4BFF7DC4B7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512-4FEA-92C6-4BFF7DC4B7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512-4FEA-92C6-4BFF7DC4B7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512-4FEA-92C6-4BFF7DC4B7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512-4FEA-92C6-4BFF7DC4B7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512-4FEA-92C6-4BFF7DC4B7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512-4FEA-92C6-4BFF7DC4B7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512-4FEA-92C6-4BFF7DC4B7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512-4FEA-92C6-4BFF7DC4B7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512-4FEA-92C6-4BFF7DC4B7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512-4FEA-92C6-4BFF7DC4B7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512-4FEA-92C6-4BFF7DC4B7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512-4FEA-92C6-4BFF7DC4B7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63.226933540090478</c:v>
                </c:pt>
                <c:pt idx="9">
                  <c:v>64.964557508101265</c:v>
                </c:pt>
                <c:pt idx="10">
                  <c:v>71.599999999999994</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512-4FEA-92C6-4BFF7DC4B726}"/>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A65-49CD-A0DC-519CBCFB61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A65-49CD-A0DC-519CBCFB61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65-49CD-A0DC-519CBCFB61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65-49CD-A0DC-519CBCFB61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65-49CD-A0DC-519CBCFB6173}"/>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65-49CD-A0DC-519CBCFB617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65-49CD-A0DC-519CBCFB617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65-49CD-A0DC-519CBCFB617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65-49CD-A0DC-519CBCFB617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65-49CD-A0DC-519CBCFB6173}"/>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65-49CD-A0DC-519CBCFB617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65-49CD-A0DC-519CBCFB61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65-49CD-A0DC-519CBCFB61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65-49CD-A0DC-519CBCFB61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65-49CD-A0DC-519CBCFB61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65-49CD-A0DC-519CBCFB61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65-49CD-A0DC-519CBCFB61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65-49CD-A0DC-519CBCFB61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65-49CD-A0DC-519CBCFB61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65-49CD-A0DC-519CBCFB61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65-49CD-A0DC-519CBCFB61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65-49CD-A0DC-519CBCFB61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65-49CD-A0DC-519CBCFB61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65-49CD-A0DC-519CBCFB61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A65-49CD-A0DC-519CBCFB61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A65-49CD-A0DC-519CBCFB61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65-49CD-A0DC-519CBCFB61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65-49CD-A0DC-519CBCFB61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65-49CD-A0DC-519CBCFB61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65-49CD-A0DC-519CBCFB61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65-49CD-A0DC-519CBCFB61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65-49CD-A0DC-519CBCFB61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65-49CD-A0DC-519CBCFB61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65-49CD-A0DC-519CBCFB61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65-49CD-A0DC-519CBCFB61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65-49CD-A0DC-519CBCFB61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65-49CD-A0DC-519CBCFB61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65-49CD-A0DC-519CBCFB61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65-49CD-A0DC-519CBCFB61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65-49CD-A0DC-519CBCFB61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65-49CD-A0DC-519CBCFB61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65-49CD-A0DC-519CBCFB61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65-49CD-A0DC-519CBCFB61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65-49CD-A0DC-519CBCFB61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65-49CD-A0DC-519CBCFB61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65-49CD-A0DC-519CBCFB61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65-49CD-A0DC-519CBCFB61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65-49CD-A0DC-519CBCFB61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65-49CD-A0DC-519CBCFB61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65-49CD-A0DC-519CBCFB61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65-49CD-A0DC-519CBCFB61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65-49CD-A0DC-519CBCFB61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65-49CD-A0DC-519CBCFB61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65-49CD-A0DC-519CBCFB61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65-49CD-A0DC-519CBCFB61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65-49CD-A0DC-519CBCFB61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65-49CD-A0DC-519CBCFB61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65-49CD-A0DC-519CBCFB61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65-49CD-A0DC-519CBCFB61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65-49CD-A0DC-519CBCFB61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65-49CD-A0DC-519CBCFB61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65-49CD-A0DC-519CBCFB61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65-49CD-A0DC-519CBCFB61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65-49CD-A0DC-519CBCFB61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65-49CD-A0DC-519CBCFB61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65-49CD-A0DC-519CBCFB61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65-49CD-A0DC-519CBCFB61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65-49CD-A0DC-519CBCFB61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65-49CD-A0DC-519CBCFB61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65-49CD-A0DC-519CBCFB61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65-49CD-A0DC-519CBCFB61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65-49CD-A0DC-519CBCFB61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65-49CD-A0DC-519CBCFB61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65-49CD-A0DC-519CBCFB61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65-49CD-A0DC-519CBCFB61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65-49CD-A0DC-519CBCFB61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65-49CD-A0DC-519CBCFB61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65-49CD-A0DC-519CBCFB61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65-49CD-A0DC-519CBCFB61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65-49CD-A0DC-519CBCFB61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65-49CD-A0DC-519CBCFB61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65-49CD-A0DC-519CBCFB61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65-49CD-A0DC-519CBCFB61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65-49CD-A0DC-519CBCFB61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65-49CD-A0DC-519CBCFB61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65-49CD-A0DC-519CBCFB61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65-49CD-A0DC-519CBCFB61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65-49CD-A0DC-519CBCFB61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65-49CD-A0DC-519CBCFB61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65-49CD-A0DC-519CBCFB61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65-49CD-A0DC-519CBCFB61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65-49CD-A0DC-519CBCFB61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65-49CD-A0DC-519CBCFB61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65-49CD-A0DC-519CBCFB61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65-49CD-A0DC-519CBCFB61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38.700000000000003</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A65-49CD-A0DC-519CBCFB6173}"/>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35.4</c:v>
                </c:pt>
                <c:pt idx="23">
                  <c:v>38.700000000000003</c:v>
                </c:pt>
                <c:pt idx="24">
                  <c:v>38.700000000000003</c:v>
                </c:pt>
                <c:pt idx="25">
                  <c:v>38.700000000000003</c:v>
                </c:pt>
              </c:numCache>
            </c:numRef>
          </c:yVal>
          <c:smooth val="0"/>
          <c:extLst>
            <c:ext xmlns:c16="http://schemas.microsoft.com/office/drawing/2014/chart" uri="{C3380CC4-5D6E-409C-BE32-E72D297353CC}">
              <c16:uniqueId val="{00000060-AA65-49CD-A0DC-519CBCFB6173}"/>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31.9</c:v>
                </c:pt>
                <c:pt idx="23">
                  <c:v>31.9</c:v>
                </c:pt>
                <c:pt idx="24">
                  <c:v>31.9</c:v>
                </c:pt>
                <c:pt idx="25">
                  <c:v>31.9</c:v>
                </c:pt>
              </c:numCache>
            </c:numRef>
          </c:yVal>
          <c:smooth val="0"/>
          <c:extLst>
            <c:ext xmlns:c16="http://schemas.microsoft.com/office/drawing/2014/chart" uri="{C3380CC4-5D6E-409C-BE32-E72D297353CC}">
              <c16:uniqueId val="{00000061-AA65-49CD-A0DC-519CBCFB6173}"/>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AA65-49CD-A0DC-519CBCFB6173}"/>
              </c:ext>
            </c:extLst>
          </c:dPt>
          <c:dPt>
            <c:idx val="3"/>
            <c:bubble3D val="0"/>
            <c:extLst>
              <c:ext xmlns:c16="http://schemas.microsoft.com/office/drawing/2014/chart" uri="{C3380CC4-5D6E-409C-BE32-E72D297353CC}">
                <c16:uniqueId val="{00000063-AA65-49CD-A0DC-519CBCFB617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A65-49CD-A0DC-519CBCFB61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A65-49CD-A0DC-519CBCFB61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A65-49CD-A0DC-519CBCFB61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A65-49CD-A0DC-519CBCFB61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A65-49CD-A0DC-519CBCFB6173}"/>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A65-49CD-A0DC-519CBCFB617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A65-49CD-A0DC-519CBCFB617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A65-49CD-A0DC-519CBCFB617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A65-49CD-A0DC-519CBCFB617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A65-49CD-A0DC-519CBCFB6173}"/>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A65-49CD-A0DC-519CBCFB617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A65-49CD-A0DC-519CBCFB61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A65-49CD-A0DC-519CBCFB61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A65-49CD-A0DC-519CBCFB61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A65-49CD-A0DC-519CBCFB61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A65-49CD-A0DC-519CBCFB61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A65-49CD-A0DC-519CBCFB61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A65-49CD-A0DC-519CBCFB61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A65-49CD-A0DC-519CBCFB61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A65-49CD-A0DC-519CBCFB61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A65-49CD-A0DC-519CBCFB61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A65-49CD-A0DC-519CBCFB61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A65-49CD-A0DC-519CBCFB61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A65-49CD-A0DC-519CBCFB61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A65-49CD-A0DC-519CBCFB61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A65-49CD-A0DC-519CBCFB61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A65-49CD-A0DC-519CBCFB61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A65-49CD-A0DC-519CBCFB61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A65-49CD-A0DC-519CBCFB61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A65-49CD-A0DC-519CBCFB61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A65-49CD-A0DC-519CBCFB61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A65-49CD-A0DC-519CBCFB61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A65-49CD-A0DC-519CBCFB61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A65-49CD-A0DC-519CBCFB61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A65-49CD-A0DC-519CBCFB61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A65-49CD-A0DC-519CBCFB61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A65-49CD-A0DC-519CBCFB61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A65-49CD-A0DC-519CBCFB61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A65-49CD-A0DC-519CBCFB61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A65-49CD-A0DC-519CBCFB61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A65-49CD-A0DC-519CBCFB61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A65-49CD-A0DC-519CBCFB61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A65-49CD-A0DC-519CBCFB61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A65-49CD-A0DC-519CBCFB61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A65-49CD-A0DC-519CBCFB61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A65-49CD-A0DC-519CBCFB61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A65-49CD-A0DC-519CBCFB61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A65-49CD-A0DC-519CBCFB61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A65-49CD-A0DC-519CBCFB61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A65-49CD-A0DC-519CBCFB61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A65-49CD-A0DC-519CBCFB61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A65-49CD-A0DC-519CBCFB61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A65-49CD-A0DC-519CBCFB61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A65-49CD-A0DC-519CBCFB61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A65-49CD-A0DC-519CBCFB61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A65-49CD-A0DC-519CBCFB61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A65-49CD-A0DC-519CBCFB61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A65-49CD-A0DC-519CBCFB61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A65-49CD-A0DC-519CBCFB61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A65-49CD-A0DC-519CBCFB61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A65-49CD-A0DC-519CBCFB61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A65-49CD-A0DC-519CBCFB61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A65-49CD-A0DC-519CBCFB61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A65-49CD-A0DC-519CBCFB61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A65-49CD-A0DC-519CBCFB61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A65-49CD-A0DC-519CBCFB61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A65-49CD-A0DC-519CBCFB61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A65-49CD-A0DC-519CBCFB61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A65-49CD-A0DC-519CBCFB61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A65-49CD-A0DC-519CBCFB61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A65-49CD-A0DC-519CBCFB61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A65-49CD-A0DC-519CBCFB61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65-49CD-A0DC-519CBCFB61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65-49CD-A0DC-519CBCFB61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65-49CD-A0DC-519CBCFB61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65-49CD-A0DC-519CBCFB61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65-49CD-A0DC-519CBCFB61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65-49CD-A0DC-519CBCFB61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65-49CD-A0DC-519CBCFB61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65-49CD-A0DC-519CBCFB61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65-49CD-A0DC-519CBCFB61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65-49CD-A0DC-519CBCFB61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65-49CD-A0DC-519CBCFB61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65-49CD-A0DC-519CBCFB61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65-49CD-A0DC-519CBCFB61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65-49CD-A0DC-519CBCFB61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65-49CD-A0DC-519CBCFB61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65-49CD-A0DC-519CBCFB61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65-49CD-A0DC-519CBCFB61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65-49CD-A0DC-519CBCFB61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65-49CD-A0DC-519CBCFB61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65-49CD-A0DC-519CBCFB61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65-49CD-A0DC-519CBCFB61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65-49CD-A0DC-519CBCFB61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65-49CD-A0DC-519CBCFB61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31.9</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A65-49CD-A0DC-519CBCFB617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20.7</c:v>
                </c:pt>
                <c:pt idx="17">
                  <c:v>20.7</c:v>
                </c:pt>
                <c:pt idx="18">
                  <c:v>20.7</c:v>
                </c:pt>
                <c:pt idx="19">
                  <c:v>20.7</c:v>
                </c:pt>
                <c:pt idx="20">
                  <c:v>20.7</c:v>
                </c:pt>
                <c:pt idx="21">
                  <c:v>28.1</c:v>
                </c:pt>
                <c:pt idx="22">
                  <c:v>35.4</c:v>
                </c:pt>
                <c:pt idx="23">
                  <c:v>42.7</c:v>
                </c:pt>
                <c:pt idx="24">
                  <c:v>50.1</c:v>
                </c:pt>
                <c:pt idx="25">
                  <c:v>57.4</c:v>
                </c:pt>
              </c:numCache>
            </c:numRef>
          </c:yVal>
          <c:smooth val="0"/>
          <c:extLst>
            <c:ext xmlns:c16="http://schemas.microsoft.com/office/drawing/2014/chart" uri="{C3380CC4-5D6E-409C-BE32-E72D297353CC}">
              <c16:uniqueId val="{000000C2-AA65-49CD-A0DC-519CBCFB617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A65-49CD-A0DC-519CBCFB61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A65-49CD-A0DC-519CBCFB61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A65-49CD-A0DC-519CBCFB61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A65-49CD-A0DC-519CBCFB61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A65-49CD-A0DC-519CBCFB6173}"/>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A65-49CD-A0DC-519CBCFB617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A65-49CD-A0DC-519CBCFB617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A65-49CD-A0DC-519CBCFB617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A65-49CD-A0DC-519CBCFB617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A65-49CD-A0DC-519CBCFB6173}"/>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A65-49CD-A0DC-519CBCFB617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A65-49CD-A0DC-519CBCFB61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A65-49CD-A0DC-519CBCFB61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A65-49CD-A0DC-519CBCFB61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A65-49CD-A0DC-519CBCFB61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A65-49CD-A0DC-519CBCFB61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A65-49CD-A0DC-519CBCFB61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A65-49CD-A0DC-519CBCFB61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A65-49CD-A0DC-519CBCFB61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A65-49CD-A0DC-519CBCFB61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A65-49CD-A0DC-519CBCFB61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A65-49CD-A0DC-519CBCFB61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A65-49CD-A0DC-519CBCFB61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A65-49CD-A0DC-519CBCFB61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A65-49CD-A0DC-519CBCFB61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65-49CD-A0DC-519CBCFB61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65-49CD-A0DC-519CBCFB61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65-49CD-A0DC-519CBCFB61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65-49CD-A0DC-519CBCFB61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65-49CD-A0DC-519CBCFB61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65-49CD-A0DC-519CBCFB61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65-49CD-A0DC-519CBCFB61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65-49CD-A0DC-519CBCFB61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65-49CD-A0DC-519CBCFB61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65-49CD-A0DC-519CBCFB61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65-49CD-A0DC-519CBCFB61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65-49CD-A0DC-519CBCFB61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65-49CD-A0DC-519CBCFB61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65-49CD-A0DC-519CBCFB61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65-49CD-A0DC-519CBCFB61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65-49CD-A0DC-519CBCFB61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65-49CD-A0DC-519CBCFB61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65-49CD-A0DC-519CBCFB61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65-49CD-A0DC-519CBCFB61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65-49CD-A0DC-519CBCFB61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65-49CD-A0DC-519CBCFB61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A65-49CD-A0DC-519CBCFB61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A65-49CD-A0DC-519CBCFB61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A65-49CD-A0DC-519CBCFB61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A65-49CD-A0DC-519CBCFB61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A65-49CD-A0DC-519CBCFB61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A65-49CD-A0DC-519CBCFB61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A65-49CD-A0DC-519CBCFB61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A65-49CD-A0DC-519CBCFB61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A65-49CD-A0DC-519CBCFB61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A65-49CD-A0DC-519CBCFB61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A65-49CD-A0DC-519CBCFB61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A65-49CD-A0DC-519CBCFB61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A65-49CD-A0DC-519CBCFB61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A65-49CD-A0DC-519CBCFB61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A65-49CD-A0DC-519CBCFB61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A65-49CD-A0DC-519CBCFB61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A65-49CD-A0DC-519CBCFB61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A65-49CD-A0DC-519CBCFB61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A65-49CD-A0DC-519CBCFB61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A65-49CD-A0DC-519CBCFB61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A65-49CD-A0DC-519CBCFB61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A65-49CD-A0DC-519CBCFB61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A65-49CD-A0DC-519CBCFB61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A65-49CD-A0DC-519CBCFB61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A65-49CD-A0DC-519CBCFB61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A65-49CD-A0DC-519CBCFB61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65-49CD-A0DC-519CBCFB61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65-49CD-A0DC-519CBCFB61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65-49CD-A0DC-519CBCFB61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65-49CD-A0DC-519CBCFB61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65-49CD-A0DC-519CBCFB61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65-49CD-A0DC-519CBCFB61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65-49CD-A0DC-519CBCFB61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65-49CD-A0DC-519CBCFB61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65-49CD-A0DC-519CBCFB61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65-49CD-A0DC-519CBCFB61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65-49CD-A0DC-519CBCFB61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65-49CD-A0DC-519CBCFB61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65-49CD-A0DC-519CBCFB61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65-49CD-A0DC-519CBCFB61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65-49CD-A0DC-519CBCFB61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65-49CD-A0DC-519CBCFB61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65-49CD-A0DC-519CBCFB61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65-49CD-A0DC-519CBCFB61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65-49CD-A0DC-519CBCFB61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65-49CD-A0DC-519CBCFB61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65-49CD-A0DC-519CBCFB61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65-49CD-A0DC-519CBCFB61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65-49CD-A0DC-519CBCFB61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37.12351613852644</c:v>
                </c:pt>
                <c:pt idx="9">
                  <c:v>40.4180187058599</c:v>
                </c:pt>
                <c:pt idx="10">
                  <c:v>65.3</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A65-49CD-A0DC-519CBCFB6173}"/>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57C-4961-A3D6-85B08371707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57C-4961-A3D6-85B08371707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57C-4961-A3D6-85B08371707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57C-4961-A3D6-85B0837170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57C-4961-A3D6-85B083717074}"/>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57C-4961-A3D6-85B08371707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57C-4961-A3D6-85B08371707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57C-4961-A3D6-85B08371707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57C-4961-A3D6-85B08371707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57C-4961-A3D6-85B083717074}"/>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57C-4961-A3D6-85B08371707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57C-4961-A3D6-85B0837170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57C-4961-A3D6-85B0837170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57C-4961-A3D6-85B0837170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57C-4961-A3D6-85B0837170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57C-4961-A3D6-85B08371707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57C-4961-A3D6-85B0837170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57C-4961-A3D6-85B0837170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57C-4961-A3D6-85B0837170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57C-4961-A3D6-85B0837170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57C-4961-A3D6-85B0837170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57C-4961-A3D6-85B0837170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57C-4961-A3D6-85B0837170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57C-4961-A3D6-85B0837170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57C-4961-A3D6-85B0837170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57C-4961-A3D6-85B0837170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57C-4961-A3D6-85B0837170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57C-4961-A3D6-85B0837170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57C-4961-A3D6-85B0837170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57C-4961-A3D6-85B0837170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57C-4961-A3D6-85B0837170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57C-4961-A3D6-85B0837170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57C-4961-A3D6-85B0837170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57C-4961-A3D6-85B0837170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57C-4961-A3D6-85B0837170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57C-4961-A3D6-85B0837170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57C-4961-A3D6-85B0837170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57C-4961-A3D6-85B0837170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57C-4961-A3D6-85B0837170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57C-4961-A3D6-85B0837170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57C-4961-A3D6-85B0837170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57C-4961-A3D6-85B0837170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57C-4961-A3D6-85B0837170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57C-4961-A3D6-85B0837170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57C-4961-A3D6-85B0837170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57C-4961-A3D6-85B0837170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57C-4961-A3D6-85B0837170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57C-4961-A3D6-85B0837170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57C-4961-A3D6-85B0837170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57C-4961-A3D6-85B0837170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57C-4961-A3D6-85B0837170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57C-4961-A3D6-85B0837170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57C-4961-A3D6-85B0837170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57C-4961-A3D6-85B0837170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57C-4961-A3D6-85B0837170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57C-4961-A3D6-85B0837170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57C-4961-A3D6-85B0837170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57C-4961-A3D6-85B0837170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57C-4961-A3D6-85B0837170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57C-4961-A3D6-85B0837170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57C-4961-A3D6-85B0837170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57C-4961-A3D6-85B0837170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57C-4961-A3D6-85B0837170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57C-4961-A3D6-85B0837170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57C-4961-A3D6-85B0837170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57C-4961-A3D6-85B0837170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57C-4961-A3D6-85B0837170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57C-4961-A3D6-85B0837170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57C-4961-A3D6-85B0837170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57C-4961-A3D6-85B0837170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57C-4961-A3D6-85B0837170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57C-4961-A3D6-85B0837170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57C-4961-A3D6-85B0837170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57C-4961-A3D6-85B0837170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57C-4961-A3D6-85B0837170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57C-4961-A3D6-85B0837170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57C-4961-A3D6-85B0837170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57C-4961-A3D6-85B0837170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57C-4961-A3D6-85B0837170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57C-4961-A3D6-85B0837170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57C-4961-A3D6-85B0837170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57C-4961-A3D6-85B0837170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57C-4961-A3D6-85B0837170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57C-4961-A3D6-85B0837170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57C-4961-A3D6-85B0837170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57C-4961-A3D6-85B0837170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57C-4961-A3D6-85B0837170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57C-4961-A3D6-85B0837170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57C-4961-A3D6-85B0837170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57C-4961-A3D6-85B0837170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57C-4961-A3D6-85B0837170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57C-4961-A3D6-85B0837170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57C-4961-A3D6-85B0837170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57C-4961-A3D6-85B0837170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57C-4961-A3D6-85B0837170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18.100000000000001</c:v>
                </c:pt>
                <c:pt idx="1">
                  <c:v>22.8</c:v>
                </c:pt>
                <c:pt idx="2">
                  <c:v>14.8</c:v>
                </c:pt>
                <c:pt idx="3">
                  <c:v>15</c:v>
                </c:pt>
                <c:pt idx="4">
                  <c:v>#N/A</c:v>
                </c:pt>
                <c:pt idx="5">
                  <c:v>44</c:v>
                </c:pt>
                <c:pt idx="6">
                  <c:v>52.632300000000001</c:v>
                </c:pt>
                <c:pt idx="7">
                  <c:v>29.6</c:v>
                </c:pt>
                <c:pt idx="8">
                  <c:v>#N/A</c:v>
                </c:pt>
                <c:pt idx="9">
                  <c:v>#N/A</c:v>
                </c:pt>
                <c:pt idx="10">
                  <c:v>35.6</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57C-4961-A3D6-85B083717074}"/>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057C-4961-A3D6-85B08371707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17.5</c:v>
                </c:pt>
                <c:pt idx="6">
                  <c:v>17.5</c:v>
                </c:pt>
                <c:pt idx="7">
                  <c:v>17.5</c:v>
                </c:pt>
                <c:pt idx="8">
                  <c:v>17.5</c:v>
                </c:pt>
                <c:pt idx="9">
                  <c:v>17.5</c:v>
                </c:pt>
                <c:pt idx="10">
                  <c:v>18.899999999999999</c:v>
                </c:pt>
                <c:pt idx="11">
                  <c:v>20.399999999999999</c:v>
                </c:pt>
                <c:pt idx="12">
                  <c:v>21.8</c:v>
                </c:pt>
                <c:pt idx="13">
                  <c:v>23.3</c:v>
                </c:pt>
                <c:pt idx="14">
                  <c:v>24.7</c:v>
                </c:pt>
                <c:pt idx="15">
                  <c:v>26.2</c:v>
                </c:pt>
                <c:pt idx="16">
                  <c:v>27.6</c:v>
                </c:pt>
                <c:pt idx="17">
                  <c:v>29.1</c:v>
                </c:pt>
                <c:pt idx="18">
                  <c:v>30.5</c:v>
                </c:pt>
                <c:pt idx="19">
                  <c:v>32</c:v>
                </c:pt>
                <c:pt idx="20">
                  <c:v>33.4</c:v>
                </c:pt>
                <c:pt idx="21">
                  <c:v>34.9</c:v>
                </c:pt>
                <c:pt idx="22">
                  <c:v>36.299999999999997</c:v>
                </c:pt>
                <c:pt idx="23">
                  <c:v>37.799999999999997</c:v>
                </c:pt>
                <c:pt idx="24">
                  <c:v>39.200000000000003</c:v>
                </c:pt>
                <c:pt idx="25">
                  <c:v>40.700000000000003</c:v>
                </c:pt>
              </c:numCache>
            </c:numRef>
          </c:yVal>
          <c:smooth val="0"/>
          <c:extLst>
            <c:ext xmlns:c16="http://schemas.microsoft.com/office/drawing/2014/chart" uri="{C3380CC4-5D6E-409C-BE32-E72D297353CC}">
              <c16:uniqueId val="{00000061-057C-4961-A3D6-85B083717074}"/>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29.3</c:v>
                </c:pt>
                <c:pt idx="23">
                  <c:v>29.3</c:v>
                </c:pt>
                <c:pt idx="24">
                  <c:v>29.3</c:v>
                </c:pt>
                <c:pt idx="25">
                  <c:v>29.3</c:v>
                </c:pt>
              </c:numCache>
            </c:numRef>
          </c:yVal>
          <c:smooth val="0"/>
          <c:extLst>
            <c:ext xmlns:c16="http://schemas.microsoft.com/office/drawing/2014/chart" uri="{C3380CC4-5D6E-409C-BE32-E72D297353CC}">
              <c16:uniqueId val="{00000062-057C-4961-A3D6-85B083717074}"/>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057C-4961-A3D6-85B083717074}"/>
              </c:ext>
            </c:extLst>
          </c:dPt>
          <c:dPt>
            <c:idx val="3"/>
            <c:bubble3D val="0"/>
            <c:extLst>
              <c:ext xmlns:c16="http://schemas.microsoft.com/office/drawing/2014/chart" uri="{C3380CC4-5D6E-409C-BE32-E72D297353CC}">
                <c16:uniqueId val="{00000064-057C-4961-A3D6-85B08371707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57C-4961-A3D6-85B08371707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57C-4961-A3D6-85B08371707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57C-4961-A3D6-85B08371707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57C-4961-A3D6-85B0837170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57C-4961-A3D6-85B083717074}"/>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57C-4961-A3D6-85B08371707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57C-4961-A3D6-85B08371707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57C-4961-A3D6-85B08371707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57C-4961-A3D6-85B08371707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57C-4961-A3D6-85B083717074}"/>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57C-4961-A3D6-85B08371707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57C-4961-A3D6-85B0837170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57C-4961-A3D6-85B0837170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57C-4961-A3D6-85B0837170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57C-4961-A3D6-85B0837170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57C-4961-A3D6-85B08371707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57C-4961-A3D6-85B0837170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57C-4961-A3D6-85B0837170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57C-4961-A3D6-85B0837170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57C-4961-A3D6-85B0837170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57C-4961-A3D6-85B0837170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57C-4961-A3D6-85B0837170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57C-4961-A3D6-85B0837170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057C-4961-A3D6-85B0837170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57C-4961-A3D6-85B0837170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57C-4961-A3D6-85B0837170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57C-4961-A3D6-85B0837170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57C-4961-A3D6-85B0837170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57C-4961-A3D6-85B0837170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57C-4961-A3D6-85B0837170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57C-4961-A3D6-85B0837170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57C-4961-A3D6-85B0837170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57C-4961-A3D6-85B0837170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57C-4961-A3D6-85B0837170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57C-4961-A3D6-85B0837170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57C-4961-A3D6-85B0837170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57C-4961-A3D6-85B0837170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57C-4961-A3D6-85B0837170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57C-4961-A3D6-85B0837170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57C-4961-A3D6-85B0837170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57C-4961-A3D6-85B0837170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57C-4961-A3D6-85B0837170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57C-4961-A3D6-85B0837170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57C-4961-A3D6-85B0837170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57C-4961-A3D6-85B0837170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57C-4961-A3D6-85B0837170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57C-4961-A3D6-85B0837170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57C-4961-A3D6-85B0837170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57C-4961-A3D6-85B0837170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57C-4961-A3D6-85B0837170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57C-4961-A3D6-85B0837170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57C-4961-A3D6-85B0837170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57C-4961-A3D6-85B0837170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57C-4961-A3D6-85B0837170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57C-4961-A3D6-85B0837170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57C-4961-A3D6-85B0837170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57C-4961-A3D6-85B0837170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57C-4961-A3D6-85B0837170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57C-4961-A3D6-85B0837170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57C-4961-A3D6-85B0837170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57C-4961-A3D6-85B0837170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57C-4961-A3D6-85B0837170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57C-4961-A3D6-85B0837170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57C-4961-A3D6-85B0837170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57C-4961-A3D6-85B0837170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57C-4961-A3D6-85B0837170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57C-4961-A3D6-85B0837170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57C-4961-A3D6-85B0837170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57C-4961-A3D6-85B0837170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57C-4961-A3D6-85B0837170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57C-4961-A3D6-85B0837170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57C-4961-A3D6-85B0837170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57C-4961-A3D6-85B0837170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57C-4961-A3D6-85B0837170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57C-4961-A3D6-85B0837170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57C-4961-A3D6-85B0837170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57C-4961-A3D6-85B0837170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57C-4961-A3D6-85B0837170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57C-4961-A3D6-85B0837170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57C-4961-A3D6-85B0837170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57C-4961-A3D6-85B0837170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57C-4961-A3D6-85B0837170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57C-4961-A3D6-85B0837170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57C-4961-A3D6-85B0837170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57C-4961-A3D6-85B0837170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57C-4961-A3D6-85B0837170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57C-4961-A3D6-85B0837170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57C-4961-A3D6-85B0837170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57C-4961-A3D6-85B0837170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57C-4961-A3D6-85B0837170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57C-4961-A3D6-85B0837170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57C-4961-A3D6-85B0837170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57C-4961-A3D6-85B0837170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57C-4961-A3D6-85B0837170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57C-4961-A3D6-85B0837170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29.3</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057C-4961-A3D6-85B08371707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27.6</c:v>
                </c:pt>
                <c:pt idx="17">
                  <c:v>29.1</c:v>
                </c:pt>
                <c:pt idx="18">
                  <c:v>30.5</c:v>
                </c:pt>
                <c:pt idx="19">
                  <c:v>32</c:v>
                </c:pt>
                <c:pt idx="20">
                  <c:v>33.4</c:v>
                </c:pt>
                <c:pt idx="21">
                  <c:v>34.9</c:v>
                </c:pt>
                <c:pt idx="22">
                  <c:v>36.299999999999997</c:v>
                </c:pt>
                <c:pt idx="23">
                  <c:v>37.799999999999997</c:v>
                </c:pt>
                <c:pt idx="24">
                  <c:v>45.1</c:v>
                </c:pt>
                <c:pt idx="25">
                  <c:v>53.8</c:v>
                </c:pt>
              </c:numCache>
            </c:numRef>
          </c:yVal>
          <c:smooth val="0"/>
          <c:extLst>
            <c:ext xmlns:c16="http://schemas.microsoft.com/office/drawing/2014/chart" uri="{C3380CC4-5D6E-409C-BE32-E72D297353CC}">
              <c16:uniqueId val="{000000C3-057C-4961-A3D6-85B08371707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57C-4961-A3D6-85B08371707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57C-4961-A3D6-85B08371707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57C-4961-A3D6-85B08371707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57C-4961-A3D6-85B0837170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57C-4961-A3D6-85B083717074}"/>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57C-4961-A3D6-85B08371707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57C-4961-A3D6-85B08371707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57C-4961-A3D6-85B08371707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57C-4961-A3D6-85B08371707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57C-4961-A3D6-85B083717074}"/>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57C-4961-A3D6-85B08371707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57C-4961-A3D6-85B0837170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57C-4961-A3D6-85B0837170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57C-4961-A3D6-85B0837170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57C-4961-A3D6-85B0837170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57C-4961-A3D6-85B08371707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57C-4961-A3D6-85B0837170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57C-4961-A3D6-85B0837170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57C-4961-A3D6-85B0837170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57C-4961-A3D6-85B0837170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57C-4961-A3D6-85B0837170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57C-4961-A3D6-85B0837170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57C-4961-A3D6-85B0837170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057C-4961-A3D6-85B0837170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57C-4961-A3D6-85B0837170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57C-4961-A3D6-85B0837170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57C-4961-A3D6-85B0837170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57C-4961-A3D6-85B0837170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57C-4961-A3D6-85B0837170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57C-4961-A3D6-85B0837170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57C-4961-A3D6-85B0837170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57C-4961-A3D6-85B0837170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57C-4961-A3D6-85B0837170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57C-4961-A3D6-85B0837170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57C-4961-A3D6-85B0837170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57C-4961-A3D6-85B0837170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57C-4961-A3D6-85B0837170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57C-4961-A3D6-85B0837170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57C-4961-A3D6-85B0837170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57C-4961-A3D6-85B0837170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57C-4961-A3D6-85B0837170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57C-4961-A3D6-85B0837170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57C-4961-A3D6-85B0837170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57C-4961-A3D6-85B0837170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57C-4961-A3D6-85B0837170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57C-4961-A3D6-85B0837170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57C-4961-A3D6-85B0837170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57C-4961-A3D6-85B0837170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57C-4961-A3D6-85B0837170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57C-4961-A3D6-85B0837170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57C-4961-A3D6-85B0837170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57C-4961-A3D6-85B0837170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57C-4961-A3D6-85B0837170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57C-4961-A3D6-85B0837170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57C-4961-A3D6-85B0837170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57C-4961-A3D6-85B0837170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57C-4961-A3D6-85B0837170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57C-4961-A3D6-85B0837170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57C-4961-A3D6-85B0837170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57C-4961-A3D6-85B0837170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57C-4961-A3D6-85B0837170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57C-4961-A3D6-85B0837170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57C-4961-A3D6-85B0837170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57C-4961-A3D6-85B0837170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57C-4961-A3D6-85B0837170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57C-4961-A3D6-85B0837170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57C-4961-A3D6-85B0837170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57C-4961-A3D6-85B0837170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57C-4961-A3D6-85B0837170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57C-4961-A3D6-85B0837170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57C-4961-A3D6-85B0837170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57C-4961-A3D6-85B0837170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57C-4961-A3D6-85B0837170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57C-4961-A3D6-85B0837170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57C-4961-A3D6-85B0837170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57C-4961-A3D6-85B0837170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57C-4961-A3D6-85B0837170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57C-4961-A3D6-85B0837170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57C-4961-A3D6-85B0837170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57C-4961-A3D6-85B0837170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57C-4961-A3D6-85B0837170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57C-4961-A3D6-85B0837170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57C-4961-A3D6-85B0837170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57C-4961-A3D6-85B0837170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57C-4961-A3D6-85B0837170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57C-4961-A3D6-85B0837170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57C-4961-A3D6-85B0837170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57C-4961-A3D6-85B0837170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57C-4961-A3D6-85B0837170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57C-4961-A3D6-85B0837170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57C-4961-A3D6-85B0837170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57C-4961-A3D6-85B0837170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57C-4961-A3D6-85B0837170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57C-4961-A3D6-85B0837170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57C-4961-A3D6-85B0837170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29.654521872420702</c:v>
                </c:pt>
                <c:pt idx="9">
                  <c:v>33.497792781095825</c:v>
                </c:pt>
                <c:pt idx="10">
                  <c:v>63.3</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057C-4961-A3D6-85B083717074}"/>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FB1-45BE-90FB-68F58C07DF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FB1-45BE-90FB-68F58C07DF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B1-45BE-90FB-68F58C07DF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B1-45BE-90FB-68F58C07DFE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B1-45BE-90FB-68F58C07DFE6}"/>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B1-45BE-90FB-68F58C07DFE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B1-45BE-90FB-68F58C07DFE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B1-45BE-90FB-68F58C07DFE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B1-45BE-90FB-68F58C07DFE6}"/>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B1-45BE-90FB-68F58C07DFE6}"/>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B1-45BE-90FB-68F58C07DFE6}"/>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B1-45BE-90FB-68F58C07DF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B1-45BE-90FB-68F58C07DF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B1-45BE-90FB-68F58C07DF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B1-45BE-90FB-68F58C07DF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B1-45BE-90FB-68F58C07DF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B1-45BE-90FB-68F58C07DF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B1-45BE-90FB-68F58C07DF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B1-45BE-90FB-68F58C07DF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B1-45BE-90FB-68F58C07DF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B1-45BE-90FB-68F58C07DF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B1-45BE-90FB-68F58C07DF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B1-45BE-90FB-68F58C07DF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B1-45BE-90FB-68F58C07DF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FB1-45BE-90FB-68F58C07DF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FB1-45BE-90FB-68F58C07DF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B1-45BE-90FB-68F58C07DF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B1-45BE-90FB-68F58C07DF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B1-45BE-90FB-68F58C07DF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B1-45BE-90FB-68F58C07DF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B1-45BE-90FB-68F58C07DF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B1-45BE-90FB-68F58C07DF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B1-45BE-90FB-68F58C07DF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B1-45BE-90FB-68F58C07DF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B1-45BE-90FB-68F58C07DF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B1-45BE-90FB-68F58C07DF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B1-45BE-90FB-68F58C07DF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B1-45BE-90FB-68F58C07DF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B1-45BE-90FB-68F58C07DF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B1-45BE-90FB-68F58C07DF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B1-45BE-90FB-68F58C07DF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B1-45BE-90FB-68F58C07DF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B1-45BE-90FB-68F58C07DF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B1-45BE-90FB-68F58C07DF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B1-45BE-90FB-68F58C07DF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B1-45BE-90FB-68F58C07DF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B1-45BE-90FB-68F58C07DF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B1-45BE-90FB-68F58C07DF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B1-45BE-90FB-68F58C07DF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B1-45BE-90FB-68F58C07DF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B1-45BE-90FB-68F58C07DF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B1-45BE-90FB-68F58C07DF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B1-45BE-90FB-68F58C07DF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B1-45BE-90FB-68F58C07DF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B1-45BE-90FB-68F58C07DF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B1-45BE-90FB-68F58C07DF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B1-45BE-90FB-68F58C07DF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B1-45BE-90FB-68F58C07DF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B1-45BE-90FB-68F58C07DF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B1-45BE-90FB-68F58C07DF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B1-45BE-90FB-68F58C07DF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B1-45BE-90FB-68F58C07DF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B1-45BE-90FB-68F58C07DF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B1-45BE-90FB-68F58C07DF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B1-45BE-90FB-68F58C07DF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B1-45BE-90FB-68F58C07DF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B1-45BE-90FB-68F58C07DF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B1-45BE-90FB-68F58C07DF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B1-45BE-90FB-68F58C07DF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B1-45BE-90FB-68F58C07DF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B1-45BE-90FB-68F58C07DF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B1-45BE-90FB-68F58C07DF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B1-45BE-90FB-68F58C07DF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B1-45BE-90FB-68F58C07DF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B1-45BE-90FB-68F58C07DF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B1-45BE-90FB-68F58C07DF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B1-45BE-90FB-68F58C07DF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B1-45BE-90FB-68F58C07DF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B1-45BE-90FB-68F58C07DF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B1-45BE-90FB-68F58C07DF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B1-45BE-90FB-68F58C07DF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B1-45BE-90FB-68F58C07DF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B1-45BE-90FB-68F58C07DF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B1-45BE-90FB-68F58C07DF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B1-45BE-90FB-68F58C07DF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B1-45BE-90FB-68F58C07DF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B1-45BE-90FB-68F58C07DF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B1-45BE-90FB-68F58C07DF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B1-45BE-90FB-68F58C07DF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B1-45BE-90FB-68F58C07DF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B1-45BE-90FB-68F58C07DF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B1-45BE-90FB-68F58C07DF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B1-45BE-90FB-68F58C07DF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B1-45BE-90FB-68F58C07DF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B1-45BE-90FB-68F58C07DF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58.5</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FB1-45BE-90FB-68F58C07DFE6}"/>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58.5</c:v>
                </c:pt>
                <c:pt idx="23">
                  <c:v>58.5</c:v>
                </c:pt>
                <c:pt idx="24">
                  <c:v>58.5</c:v>
                </c:pt>
                <c:pt idx="25">
                  <c:v>58.5</c:v>
                </c:pt>
              </c:numCache>
            </c:numRef>
          </c:yVal>
          <c:smooth val="0"/>
          <c:extLst>
            <c:ext xmlns:c16="http://schemas.microsoft.com/office/drawing/2014/chart" uri="{C3380CC4-5D6E-409C-BE32-E72D297353CC}">
              <c16:uniqueId val="{00000060-DFB1-45BE-90FB-68F58C07DFE6}"/>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58.2</c:v>
                </c:pt>
                <c:pt idx="11">
                  <c:v>58.2</c:v>
                </c:pt>
                <c:pt idx="12">
                  <c:v>58.2</c:v>
                </c:pt>
                <c:pt idx="13">
                  <c:v>58.2</c:v>
                </c:pt>
                <c:pt idx="14">
                  <c:v>58.2</c:v>
                </c:pt>
                <c:pt idx="15">
                  <c:v>56.9</c:v>
                </c:pt>
                <c:pt idx="16">
                  <c:v>55.6</c:v>
                </c:pt>
                <c:pt idx="17">
                  <c:v>54.3</c:v>
                </c:pt>
                <c:pt idx="18">
                  <c:v>53</c:v>
                </c:pt>
                <c:pt idx="19">
                  <c:v>51.7</c:v>
                </c:pt>
                <c:pt idx="20">
                  <c:v>50.4</c:v>
                </c:pt>
                <c:pt idx="21">
                  <c:v>49.1</c:v>
                </c:pt>
                <c:pt idx="22">
                  <c:v>47.8</c:v>
                </c:pt>
                <c:pt idx="23">
                  <c:v>46.5</c:v>
                </c:pt>
                <c:pt idx="24">
                  <c:v>45.2</c:v>
                </c:pt>
                <c:pt idx="25">
                  <c:v>43.9</c:v>
                </c:pt>
              </c:numCache>
            </c:numRef>
          </c:yVal>
          <c:smooth val="0"/>
          <c:extLst>
            <c:ext xmlns:c16="http://schemas.microsoft.com/office/drawing/2014/chart" uri="{C3380CC4-5D6E-409C-BE32-E72D297353CC}">
              <c16:uniqueId val="{00000061-DFB1-45BE-90FB-68F58C07DFE6}"/>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DFB1-45BE-90FB-68F58C07DFE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FB1-45BE-90FB-68F58C07DF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FB1-45BE-90FB-68F58C07DF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FB1-45BE-90FB-68F58C07DF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FB1-45BE-90FB-68F58C07DFE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FB1-45BE-90FB-68F58C07DFE6}"/>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FB1-45BE-90FB-68F58C07DFE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FB1-45BE-90FB-68F58C07DFE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FB1-45BE-90FB-68F58C07DFE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FB1-45BE-90FB-68F58C07DFE6}"/>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FB1-45BE-90FB-68F58C07DFE6}"/>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FB1-45BE-90FB-68F58C07DFE6}"/>
                </c:ext>
              </c:extLst>
            </c:dLbl>
            <c:dLbl>
              <c:idx val="11"/>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DFB1-45BE-90FB-68F58C07DF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FB1-45BE-90FB-68F58C07DF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FB1-45BE-90FB-68F58C07DF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FB1-45BE-90FB-68F58C07DF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FB1-45BE-90FB-68F58C07DF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FB1-45BE-90FB-68F58C07DF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FB1-45BE-90FB-68F58C07DF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FB1-45BE-90FB-68F58C07DF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FB1-45BE-90FB-68F58C07DF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FB1-45BE-90FB-68F58C07DF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FB1-45BE-90FB-68F58C07DF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FB1-45BE-90FB-68F58C07DFE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DFB1-45BE-90FB-68F58C07DFE6}"/>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52.15</c:v>
                </c:pt>
                <c:pt idx="5">
                  <c:v>#N/A</c:v>
                </c:pt>
                <c:pt idx="6">
                  <c:v>#N/A</c:v>
                </c:pt>
                <c:pt idx="7">
                  <c:v>56.561361797929983</c:v>
                </c:pt>
                <c:pt idx="8">
                  <c:v>#N/A</c:v>
                </c:pt>
                <c:pt idx="9">
                  <c:v>#N/A</c:v>
                </c:pt>
                <c:pt idx="10">
                  <c:v>37.4</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DFB1-45BE-90FB-68F58C07DFE6}"/>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77.599999999999994</c:v>
                </c:pt>
                <c:pt idx="8">
                  <c:v>77.599999999999994</c:v>
                </c:pt>
                <c:pt idx="9">
                  <c:v>77.599999999999994</c:v>
                </c:pt>
                <c:pt idx="10">
                  <c:v>77.599999999999994</c:v>
                </c:pt>
                <c:pt idx="11">
                  <c:v>77.599999999999994</c:v>
                </c:pt>
                <c:pt idx="12">
                  <c:v>78.3</c:v>
                </c:pt>
                <c:pt idx="13">
                  <c:v>79</c:v>
                </c:pt>
                <c:pt idx="14">
                  <c:v>79.7</c:v>
                </c:pt>
                <c:pt idx="15">
                  <c:v>80.3</c:v>
                </c:pt>
                <c:pt idx="16">
                  <c:v>81</c:v>
                </c:pt>
                <c:pt idx="17">
                  <c:v>81.7</c:v>
                </c:pt>
                <c:pt idx="18">
                  <c:v>82.3</c:v>
                </c:pt>
                <c:pt idx="19">
                  <c:v>83</c:v>
                </c:pt>
                <c:pt idx="20">
                  <c:v>83.7</c:v>
                </c:pt>
                <c:pt idx="21">
                  <c:v>84.3</c:v>
                </c:pt>
                <c:pt idx="22">
                  <c:v>85</c:v>
                </c:pt>
                <c:pt idx="23">
                  <c:v>85.7</c:v>
                </c:pt>
                <c:pt idx="24">
                  <c:v>86.3</c:v>
                </c:pt>
                <c:pt idx="25">
                  <c:v>87</c:v>
                </c:pt>
              </c:numCache>
            </c:numRef>
          </c:yVal>
          <c:smooth val="0"/>
          <c:extLst>
            <c:ext xmlns:c16="http://schemas.microsoft.com/office/drawing/2014/chart" uri="{C3380CC4-5D6E-409C-BE32-E72D297353CC}">
              <c16:uniqueId val="{0000007B-DFB1-45BE-90FB-68F58C07DFE6}"/>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DFB1-45BE-90FB-68F58C07DF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DFB1-45BE-90FB-68F58C07DF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DFB1-45BE-90FB-68F58C07DF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DFB1-45BE-90FB-68F58C07DFE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DFB1-45BE-90FB-68F58C07DFE6}"/>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DFB1-45BE-90FB-68F58C07DFE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DFB1-45BE-90FB-68F58C07DFE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DFB1-45BE-90FB-68F58C07DFE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DFB1-45BE-90FB-68F58C07DFE6}"/>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DFB1-45BE-90FB-68F58C07DFE6}"/>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DFB1-45BE-90FB-68F58C07DFE6}"/>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DFB1-45BE-90FB-68F58C07DF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DFB1-45BE-90FB-68F58C07DF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DFB1-45BE-90FB-68F58C07DF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DFB1-45BE-90FB-68F58C07DF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DFB1-45BE-90FB-68F58C07DF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DFB1-45BE-90FB-68F58C07DF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DFB1-45BE-90FB-68F58C07DF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DFB1-45BE-90FB-68F58C07DF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DFB1-45BE-90FB-68F58C07DF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DFB1-45BE-90FB-68F58C07DF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DFB1-45BE-90FB-68F58C07DF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FB1-45BE-90FB-68F58C07DF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FB1-45BE-90FB-68F58C07DF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FB1-45BE-90FB-68F58C07DF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FB1-45BE-90FB-68F58C07DF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FB1-45BE-90FB-68F58C07DF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FB1-45BE-90FB-68F58C07DF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FB1-45BE-90FB-68F58C07DF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FB1-45BE-90FB-68F58C07DF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FB1-45BE-90FB-68F58C07DF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FB1-45BE-90FB-68F58C07DF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FB1-45BE-90FB-68F58C07DF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FB1-45BE-90FB-68F58C07DF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FB1-45BE-90FB-68F58C07DF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FB1-45BE-90FB-68F58C07DF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FB1-45BE-90FB-68F58C07DF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FB1-45BE-90FB-68F58C07DF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FB1-45BE-90FB-68F58C07DF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FB1-45BE-90FB-68F58C07DF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FB1-45BE-90FB-68F58C07DF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FB1-45BE-90FB-68F58C07DF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FB1-45BE-90FB-68F58C07DF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FB1-45BE-90FB-68F58C07DF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FB1-45BE-90FB-68F58C07DF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FB1-45BE-90FB-68F58C07DF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B1-45BE-90FB-68F58C07DF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B1-45BE-90FB-68F58C07DF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B1-45BE-90FB-68F58C07DF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B1-45BE-90FB-68F58C07DF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B1-45BE-90FB-68F58C07DF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B1-45BE-90FB-68F58C07DF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B1-45BE-90FB-68F58C07DF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B1-45BE-90FB-68F58C07DF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B1-45BE-90FB-68F58C07DF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B1-45BE-90FB-68F58C07DF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B1-45BE-90FB-68F58C07DF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B1-45BE-90FB-68F58C07DF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B1-45BE-90FB-68F58C07DF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B1-45BE-90FB-68F58C07DF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B1-45BE-90FB-68F58C07DF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B1-45BE-90FB-68F58C07DF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B1-45BE-90FB-68F58C07DF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B1-45BE-90FB-68F58C07DF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B1-45BE-90FB-68F58C07DF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B1-45BE-90FB-68F58C07DF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B1-45BE-90FB-68F58C07DF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B1-45BE-90FB-68F58C07DF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B1-45BE-90FB-68F58C07DF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FB1-45BE-90FB-68F58C07DF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FB1-45BE-90FB-68F58C07DF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FB1-45BE-90FB-68F58C07DF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FB1-45BE-90FB-68F58C07DF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FB1-45BE-90FB-68F58C07DF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FB1-45BE-90FB-68F58C07DF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FB1-45BE-90FB-68F58C07DF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FB1-45BE-90FB-68F58C07DF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FB1-45BE-90FB-68F58C07DF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FB1-45BE-90FB-68F58C07DF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FB1-45BE-90FB-68F58C07DF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FB1-45BE-90FB-68F58C07DF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FB1-45BE-90FB-68F58C07DF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FB1-45BE-90FB-68F58C07DF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FB1-45BE-90FB-68F58C07DF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FB1-45BE-90FB-68F58C07DF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FB1-45BE-90FB-68F58C07DF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FB1-45BE-90FB-68F58C07DF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FB1-45BE-90FB-68F58C07DF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FB1-45BE-90FB-68F58C07DF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FB1-45BE-90FB-68F58C07DF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FB1-45BE-90FB-68F58C07DF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FB1-45BE-90FB-68F58C07DF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FB1-45BE-90FB-68F58C07DF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FB1-45BE-90FB-68F58C07DF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FB1-45BE-90FB-68F58C07DF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85.4</c:v>
                </c:pt>
                <c:pt idx="2">
                  <c:v>76.3</c:v>
                </c:pt>
                <c:pt idx="3">
                  <c:v>75</c:v>
                </c:pt>
                <c:pt idx="4">
                  <c:v>#N/A</c:v>
                </c:pt>
                <c:pt idx="5">
                  <c:v>#N/A</c:v>
                </c:pt>
                <c:pt idx="6">
                  <c:v>#N/A</c:v>
                </c:pt>
                <c:pt idx="7">
                  <c:v>#N/A</c:v>
                </c:pt>
                <c:pt idx="8">
                  <c:v>88.833675372728024</c:v>
                </c:pt>
                <c:pt idx="9">
                  <c:v>#N/A</c:v>
                </c:pt>
                <c:pt idx="10">
                  <c:v>86.1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DFB1-45BE-90FB-68F58C07DFE6}"/>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AEC-4EC0-BA0C-77FB802C62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AEC-4EC0-BA0C-77FB802C62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EC-4EC0-BA0C-77FB802C62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EC-4EC0-BA0C-77FB802C62C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EC-4EC0-BA0C-77FB802C62C2}"/>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EC-4EC0-BA0C-77FB802C62C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EC-4EC0-BA0C-77FB802C62C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EC-4EC0-BA0C-77FB802C62C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EC-4EC0-BA0C-77FB802C62C2}"/>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EC-4EC0-BA0C-77FB802C62C2}"/>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EC-4EC0-BA0C-77FB802C62C2}"/>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EC-4EC0-BA0C-77FB802C62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EC-4EC0-BA0C-77FB802C62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EC-4EC0-BA0C-77FB802C62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EC-4EC0-BA0C-77FB802C62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EC-4EC0-BA0C-77FB802C62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EC-4EC0-BA0C-77FB802C62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EC-4EC0-BA0C-77FB802C62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EC-4EC0-BA0C-77FB802C62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EC-4EC0-BA0C-77FB802C62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EC-4EC0-BA0C-77FB802C62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EC-4EC0-BA0C-77FB802C62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EC-4EC0-BA0C-77FB802C62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EC-4EC0-BA0C-77FB802C62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AEC-4EC0-BA0C-77FB802C62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AEC-4EC0-BA0C-77FB802C62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EC-4EC0-BA0C-77FB802C62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EC-4EC0-BA0C-77FB802C62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EC-4EC0-BA0C-77FB802C62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EC-4EC0-BA0C-77FB802C62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EC-4EC0-BA0C-77FB802C62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EC-4EC0-BA0C-77FB802C62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EC-4EC0-BA0C-77FB802C62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EC-4EC0-BA0C-77FB802C62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EC-4EC0-BA0C-77FB802C62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EC-4EC0-BA0C-77FB802C62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EC-4EC0-BA0C-77FB802C62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EC-4EC0-BA0C-77FB802C62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EC-4EC0-BA0C-77FB802C62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EC-4EC0-BA0C-77FB802C62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EC-4EC0-BA0C-77FB802C62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EC-4EC0-BA0C-77FB802C62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EC-4EC0-BA0C-77FB802C62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EC-4EC0-BA0C-77FB802C62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EC-4EC0-BA0C-77FB802C62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EC-4EC0-BA0C-77FB802C62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EC-4EC0-BA0C-77FB802C62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EC-4EC0-BA0C-77FB802C62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EC-4EC0-BA0C-77FB802C62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EC-4EC0-BA0C-77FB802C62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EC-4EC0-BA0C-77FB802C62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EC-4EC0-BA0C-77FB802C62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EC-4EC0-BA0C-77FB802C62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EC-4EC0-BA0C-77FB802C62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EC-4EC0-BA0C-77FB802C62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EC-4EC0-BA0C-77FB802C62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EC-4EC0-BA0C-77FB802C62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EC-4EC0-BA0C-77FB802C62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EC-4EC0-BA0C-77FB802C62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EC-4EC0-BA0C-77FB802C62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EC-4EC0-BA0C-77FB802C62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EC-4EC0-BA0C-77FB802C62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EC-4EC0-BA0C-77FB802C62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EC-4EC0-BA0C-77FB802C62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EC-4EC0-BA0C-77FB802C62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EC-4EC0-BA0C-77FB802C62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EC-4EC0-BA0C-77FB802C62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EC-4EC0-BA0C-77FB802C62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EC-4EC0-BA0C-77FB802C62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EC-4EC0-BA0C-77FB802C62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EC-4EC0-BA0C-77FB802C62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EC-4EC0-BA0C-77FB802C62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EC-4EC0-BA0C-77FB802C62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EC-4EC0-BA0C-77FB802C62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EC-4EC0-BA0C-77FB802C62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EC-4EC0-BA0C-77FB802C62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EC-4EC0-BA0C-77FB802C62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EC-4EC0-BA0C-77FB802C62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EC-4EC0-BA0C-77FB802C62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EC-4EC0-BA0C-77FB802C62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EC-4EC0-BA0C-77FB802C62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EC-4EC0-BA0C-77FB802C62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EC-4EC0-BA0C-77FB802C62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EC-4EC0-BA0C-77FB802C62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EC-4EC0-BA0C-77FB802C62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EC-4EC0-BA0C-77FB802C62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EC-4EC0-BA0C-77FB802C62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EC-4EC0-BA0C-77FB802C62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EC-4EC0-BA0C-77FB802C62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EC-4EC0-BA0C-77FB802C62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EC-4EC0-BA0C-77FB802C62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EC-4EC0-BA0C-77FB802C62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EC-4EC0-BA0C-77FB802C62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EC-4EC0-BA0C-77FB802C62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EC-4EC0-BA0C-77FB802C62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48.8</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AEC-4EC0-BA0C-77FB802C62C2}"/>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48.8</c:v>
                </c:pt>
                <c:pt idx="23">
                  <c:v>48.8</c:v>
                </c:pt>
                <c:pt idx="24">
                  <c:v>48.8</c:v>
                </c:pt>
                <c:pt idx="25">
                  <c:v>48.8</c:v>
                </c:pt>
              </c:numCache>
            </c:numRef>
          </c:yVal>
          <c:smooth val="0"/>
          <c:extLst>
            <c:ext xmlns:c16="http://schemas.microsoft.com/office/drawing/2014/chart" uri="{C3380CC4-5D6E-409C-BE32-E72D297353CC}">
              <c16:uniqueId val="{00000060-8AEC-4EC0-BA0C-77FB802C62C2}"/>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28.6</c:v>
                </c:pt>
                <c:pt idx="23">
                  <c:v>28.6</c:v>
                </c:pt>
                <c:pt idx="24">
                  <c:v>28.6</c:v>
                </c:pt>
                <c:pt idx="25">
                  <c:v>28.6</c:v>
                </c:pt>
              </c:numCache>
            </c:numRef>
          </c:yVal>
          <c:smooth val="0"/>
          <c:extLst>
            <c:ext xmlns:c16="http://schemas.microsoft.com/office/drawing/2014/chart" uri="{C3380CC4-5D6E-409C-BE32-E72D297353CC}">
              <c16:uniqueId val="{00000061-8AEC-4EC0-BA0C-77FB802C62C2}"/>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AEC-4EC0-BA0C-77FB802C62C2}"/>
              </c:ext>
            </c:extLst>
          </c:dPt>
          <c:dPt>
            <c:idx val="3"/>
            <c:bubble3D val="0"/>
            <c:extLst>
              <c:ext xmlns:c16="http://schemas.microsoft.com/office/drawing/2014/chart" uri="{C3380CC4-5D6E-409C-BE32-E72D297353CC}">
                <c16:uniqueId val="{00000063-8AEC-4EC0-BA0C-77FB802C62C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AEC-4EC0-BA0C-77FB802C62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AEC-4EC0-BA0C-77FB802C62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AEC-4EC0-BA0C-77FB802C62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AEC-4EC0-BA0C-77FB802C62C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AEC-4EC0-BA0C-77FB802C62C2}"/>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AEC-4EC0-BA0C-77FB802C62C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AEC-4EC0-BA0C-77FB802C62C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AEC-4EC0-BA0C-77FB802C62C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AEC-4EC0-BA0C-77FB802C62C2}"/>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AEC-4EC0-BA0C-77FB802C62C2}"/>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AEC-4EC0-BA0C-77FB802C62C2}"/>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AEC-4EC0-BA0C-77FB802C62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AEC-4EC0-BA0C-77FB802C62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AEC-4EC0-BA0C-77FB802C62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AEC-4EC0-BA0C-77FB802C62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AEC-4EC0-BA0C-77FB802C62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AEC-4EC0-BA0C-77FB802C62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AEC-4EC0-BA0C-77FB802C62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AEC-4EC0-BA0C-77FB802C62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AEC-4EC0-BA0C-77FB802C62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AEC-4EC0-BA0C-77FB802C62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AEC-4EC0-BA0C-77FB802C62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AEC-4EC0-BA0C-77FB802C62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AEC-4EC0-BA0C-77FB802C62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AEC-4EC0-BA0C-77FB802C62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AEC-4EC0-BA0C-77FB802C62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AEC-4EC0-BA0C-77FB802C62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AEC-4EC0-BA0C-77FB802C62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AEC-4EC0-BA0C-77FB802C62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AEC-4EC0-BA0C-77FB802C62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AEC-4EC0-BA0C-77FB802C62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AEC-4EC0-BA0C-77FB802C62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AEC-4EC0-BA0C-77FB802C62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AEC-4EC0-BA0C-77FB802C62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AEC-4EC0-BA0C-77FB802C62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AEC-4EC0-BA0C-77FB802C62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AEC-4EC0-BA0C-77FB802C62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AEC-4EC0-BA0C-77FB802C62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AEC-4EC0-BA0C-77FB802C62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AEC-4EC0-BA0C-77FB802C62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AEC-4EC0-BA0C-77FB802C62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AEC-4EC0-BA0C-77FB802C62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AEC-4EC0-BA0C-77FB802C62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AEC-4EC0-BA0C-77FB802C62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AEC-4EC0-BA0C-77FB802C62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AEC-4EC0-BA0C-77FB802C62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AEC-4EC0-BA0C-77FB802C62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AEC-4EC0-BA0C-77FB802C62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AEC-4EC0-BA0C-77FB802C62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AEC-4EC0-BA0C-77FB802C62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AEC-4EC0-BA0C-77FB802C62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AEC-4EC0-BA0C-77FB802C62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AEC-4EC0-BA0C-77FB802C62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AEC-4EC0-BA0C-77FB802C62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AEC-4EC0-BA0C-77FB802C62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AEC-4EC0-BA0C-77FB802C62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AEC-4EC0-BA0C-77FB802C62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AEC-4EC0-BA0C-77FB802C62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AEC-4EC0-BA0C-77FB802C62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AEC-4EC0-BA0C-77FB802C62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AEC-4EC0-BA0C-77FB802C62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AEC-4EC0-BA0C-77FB802C62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AEC-4EC0-BA0C-77FB802C62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AEC-4EC0-BA0C-77FB802C62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AEC-4EC0-BA0C-77FB802C62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AEC-4EC0-BA0C-77FB802C62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AEC-4EC0-BA0C-77FB802C62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AEC-4EC0-BA0C-77FB802C62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AEC-4EC0-BA0C-77FB802C62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AEC-4EC0-BA0C-77FB802C62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AEC-4EC0-BA0C-77FB802C62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AEC-4EC0-BA0C-77FB802C62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EC-4EC0-BA0C-77FB802C62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EC-4EC0-BA0C-77FB802C62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EC-4EC0-BA0C-77FB802C62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EC-4EC0-BA0C-77FB802C62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EC-4EC0-BA0C-77FB802C62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EC-4EC0-BA0C-77FB802C62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EC-4EC0-BA0C-77FB802C62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EC-4EC0-BA0C-77FB802C62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EC-4EC0-BA0C-77FB802C62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EC-4EC0-BA0C-77FB802C62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EC-4EC0-BA0C-77FB802C62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EC-4EC0-BA0C-77FB802C62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EC-4EC0-BA0C-77FB802C62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EC-4EC0-BA0C-77FB802C62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EC-4EC0-BA0C-77FB802C62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EC-4EC0-BA0C-77FB802C62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EC-4EC0-BA0C-77FB802C62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EC-4EC0-BA0C-77FB802C62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EC-4EC0-BA0C-77FB802C62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EC-4EC0-BA0C-77FB802C62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EC-4EC0-BA0C-77FB802C62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EC-4EC0-BA0C-77FB802C62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EC-4EC0-BA0C-77FB802C62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28.6</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AEC-4EC0-BA0C-77FB802C62C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70.599999999999994</c:v>
                </c:pt>
                <c:pt idx="17">
                  <c:v>70.599999999999994</c:v>
                </c:pt>
                <c:pt idx="18">
                  <c:v>70.599999999999994</c:v>
                </c:pt>
                <c:pt idx="19">
                  <c:v>70.599999999999994</c:v>
                </c:pt>
                <c:pt idx="20">
                  <c:v>70.599999999999994</c:v>
                </c:pt>
                <c:pt idx="21">
                  <c:v>71.7</c:v>
                </c:pt>
                <c:pt idx="22">
                  <c:v>72.7</c:v>
                </c:pt>
                <c:pt idx="23">
                  <c:v>73.7</c:v>
                </c:pt>
                <c:pt idx="24">
                  <c:v>74.7</c:v>
                </c:pt>
                <c:pt idx="25">
                  <c:v>75.7</c:v>
                </c:pt>
              </c:numCache>
            </c:numRef>
          </c:yVal>
          <c:smooth val="0"/>
          <c:extLst>
            <c:ext xmlns:c16="http://schemas.microsoft.com/office/drawing/2014/chart" uri="{C3380CC4-5D6E-409C-BE32-E72D297353CC}">
              <c16:uniqueId val="{000000C2-8AEC-4EC0-BA0C-77FB802C62C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AEC-4EC0-BA0C-77FB802C62C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AEC-4EC0-BA0C-77FB802C62C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AEC-4EC0-BA0C-77FB802C62C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AEC-4EC0-BA0C-77FB802C62C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AEC-4EC0-BA0C-77FB802C62C2}"/>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AEC-4EC0-BA0C-77FB802C62C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AEC-4EC0-BA0C-77FB802C62C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AEC-4EC0-BA0C-77FB802C62C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AEC-4EC0-BA0C-77FB802C62C2}"/>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AEC-4EC0-BA0C-77FB802C62C2}"/>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AEC-4EC0-BA0C-77FB802C62C2}"/>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AEC-4EC0-BA0C-77FB802C62C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AEC-4EC0-BA0C-77FB802C62C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AEC-4EC0-BA0C-77FB802C62C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AEC-4EC0-BA0C-77FB802C62C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AEC-4EC0-BA0C-77FB802C62C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AEC-4EC0-BA0C-77FB802C62C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AEC-4EC0-BA0C-77FB802C62C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AEC-4EC0-BA0C-77FB802C62C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AEC-4EC0-BA0C-77FB802C62C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AEC-4EC0-BA0C-77FB802C62C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AEC-4EC0-BA0C-77FB802C62C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AEC-4EC0-BA0C-77FB802C62C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AEC-4EC0-BA0C-77FB802C62C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AEC-4EC0-BA0C-77FB802C62C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EC-4EC0-BA0C-77FB802C62C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EC-4EC0-BA0C-77FB802C62C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EC-4EC0-BA0C-77FB802C62C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EC-4EC0-BA0C-77FB802C62C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EC-4EC0-BA0C-77FB802C62C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EC-4EC0-BA0C-77FB802C62C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EC-4EC0-BA0C-77FB802C62C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EC-4EC0-BA0C-77FB802C62C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EC-4EC0-BA0C-77FB802C62C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EC-4EC0-BA0C-77FB802C62C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EC-4EC0-BA0C-77FB802C62C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EC-4EC0-BA0C-77FB802C62C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EC-4EC0-BA0C-77FB802C62C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EC-4EC0-BA0C-77FB802C62C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EC-4EC0-BA0C-77FB802C62C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EC-4EC0-BA0C-77FB802C62C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EC-4EC0-BA0C-77FB802C62C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EC-4EC0-BA0C-77FB802C62C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EC-4EC0-BA0C-77FB802C62C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EC-4EC0-BA0C-77FB802C62C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EC-4EC0-BA0C-77FB802C62C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AEC-4EC0-BA0C-77FB802C62C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AEC-4EC0-BA0C-77FB802C62C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AEC-4EC0-BA0C-77FB802C62C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AEC-4EC0-BA0C-77FB802C62C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AEC-4EC0-BA0C-77FB802C62C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AEC-4EC0-BA0C-77FB802C62C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AEC-4EC0-BA0C-77FB802C62C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AEC-4EC0-BA0C-77FB802C62C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AEC-4EC0-BA0C-77FB802C62C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AEC-4EC0-BA0C-77FB802C62C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AEC-4EC0-BA0C-77FB802C62C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AEC-4EC0-BA0C-77FB802C62C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AEC-4EC0-BA0C-77FB802C62C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AEC-4EC0-BA0C-77FB802C62C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AEC-4EC0-BA0C-77FB802C62C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AEC-4EC0-BA0C-77FB802C62C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AEC-4EC0-BA0C-77FB802C62C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AEC-4EC0-BA0C-77FB802C62C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AEC-4EC0-BA0C-77FB802C62C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AEC-4EC0-BA0C-77FB802C62C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AEC-4EC0-BA0C-77FB802C62C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AEC-4EC0-BA0C-77FB802C62C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AEC-4EC0-BA0C-77FB802C62C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AEC-4EC0-BA0C-77FB802C62C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AEC-4EC0-BA0C-77FB802C62C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AEC-4EC0-BA0C-77FB802C62C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EC-4EC0-BA0C-77FB802C62C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EC-4EC0-BA0C-77FB802C62C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EC-4EC0-BA0C-77FB802C62C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EC-4EC0-BA0C-77FB802C62C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EC-4EC0-BA0C-77FB802C62C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EC-4EC0-BA0C-77FB802C62C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EC-4EC0-BA0C-77FB802C62C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EC-4EC0-BA0C-77FB802C62C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EC-4EC0-BA0C-77FB802C62C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EC-4EC0-BA0C-77FB802C62C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EC-4EC0-BA0C-77FB802C62C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EC-4EC0-BA0C-77FB802C62C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EC-4EC0-BA0C-77FB802C62C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EC-4EC0-BA0C-77FB802C62C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EC-4EC0-BA0C-77FB802C62C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EC-4EC0-BA0C-77FB802C62C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EC-4EC0-BA0C-77FB802C62C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EC-4EC0-BA0C-77FB802C62C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EC-4EC0-BA0C-77FB802C62C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EC-4EC0-BA0C-77FB802C62C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EC-4EC0-BA0C-77FB802C62C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EC-4EC0-BA0C-77FB802C62C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EC-4EC0-BA0C-77FB802C62C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72.662611596193472</c:v>
                </c:pt>
                <c:pt idx="9">
                  <c:v>#N/A</c:v>
                </c:pt>
                <c:pt idx="10">
                  <c:v>76.7</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AEC-4EC0-BA0C-77FB802C62C2}"/>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C6C5-40AA-8A8B-1C728C88F80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6C5-40AA-8A8B-1C728C88F8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6C5-40AA-8A8B-1C728C88F8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6C5-40AA-8A8B-1C728C88F8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6C5-40AA-8A8B-1C728C88F8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6C5-40AA-8A8B-1C728C88F804}"/>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6C5-40AA-8A8B-1C728C88F8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6C5-40AA-8A8B-1C728C88F8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6C5-40AA-8A8B-1C728C88F80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6C5-40AA-8A8B-1C728C88F80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6C5-40AA-8A8B-1C728C88F804}"/>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6C5-40AA-8A8B-1C728C88F80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6C5-40AA-8A8B-1C728C88F8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6C5-40AA-8A8B-1C728C88F8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6C5-40AA-8A8B-1C728C88F8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6C5-40AA-8A8B-1C728C88F8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6C5-40AA-8A8B-1C728C88F8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6C5-40AA-8A8B-1C728C88F8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6C5-40AA-8A8B-1C728C88F8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6C5-40AA-8A8B-1C728C88F8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6C5-40AA-8A8B-1C728C88F8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6C5-40AA-8A8B-1C728C88F8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6C5-40AA-8A8B-1C728C88F8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6C5-40AA-8A8B-1C728C88F8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6C5-40AA-8A8B-1C728C88F8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6C5-40AA-8A8B-1C728C88F8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6C5-40AA-8A8B-1C728C88F8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6C5-40AA-8A8B-1C728C88F8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6C5-40AA-8A8B-1C728C88F8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6C5-40AA-8A8B-1C728C88F8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6C5-40AA-8A8B-1C728C88F8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6C5-40AA-8A8B-1C728C88F8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6C5-40AA-8A8B-1C728C88F8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6C5-40AA-8A8B-1C728C88F8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6C5-40AA-8A8B-1C728C88F8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6C5-40AA-8A8B-1C728C88F8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6C5-40AA-8A8B-1C728C88F8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6C5-40AA-8A8B-1C728C88F8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6C5-40AA-8A8B-1C728C88F8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6C5-40AA-8A8B-1C728C88F8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6C5-40AA-8A8B-1C728C88F8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6C5-40AA-8A8B-1C728C88F8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6C5-40AA-8A8B-1C728C88F8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6C5-40AA-8A8B-1C728C88F8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6C5-40AA-8A8B-1C728C88F8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6C5-40AA-8A8B-1C728C88F8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6C5-40AA-8A8B-1C728C88F8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6C5-40AA-8A8B-1C728C88F8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6C5-40AA-8A8B-1C728C88F8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6C5-40AA-8A8B-1C728C88F8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6C5-40AA-8A8B-1C728C88F8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6C5-40AA-8A8B-1C728C88F8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6C5-40AA-8A8B-1C728C88F8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6C5-40AA-8A8B-1C728C88F8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6C5-40AA-8A8B-1C728C88F8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6C5-40AA-8A8B-1C728C88F8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6C5-40AA-8A8B-1C728C88F8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6C5-40AA-8A8B-1C728C88F8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6C5-40AA-8A8B-1C728C88F8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6C5-40AA-8A8B-1C728C88F8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6C5-40AA-8A8B-1C728C88F8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6C5-40AA-8A8B-1C728C88F8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6C5-40AA-8A8B-1C728C88F8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6C5-40AA-8A8B-1C728C88F8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6C5-40AA-8A8B-1C728C88F8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6C5-40AA-8A8B-1C728C88F8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6C5-40AA-8A8B-1C728C88F8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6C5-40AA-8A8B-1C728C88F8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6C5-40AA-8A8B-1C728C88F8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6C5-40AA-8A8B-1C728C88F8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6C5-40AA-8A8B-1C728C88F8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6C5-40AA-8A8B-1C728C88F8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6C5-40AA-8A8B-1C728C88F8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6C5-40AA-8A8B-1C728C88F8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6C5-40AA-8A8B-1C728C88F8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6C5-40AA-8A8B-1C728C88F8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6C5-40AA-8A8B-1C728C88F8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6C5-40AA-8A8B-1C728C88F8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6C5-40AA-8A8B-1C728C88F8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6C5-40AA-8A8B-1C728C88F8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6C5-40AA-8A8B-1C728C88F8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6C5-40AA-8A8B-1C728C88F8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6C5-40AA-8A8B-1C728C88F8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6C5-40AA-8A8B-1C728C88F8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6C5-40AA-8A8B-1C728C88F8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6C5-40AA-8A8B-1C728C88F8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6C5-40AA-8A8B-1C728C88F8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6C5-40AA-8A8B-1C728C88F8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6C5-40AA-8A8B-1C728C88F8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6C5-40AA-8A8B-1C728C88F8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6C5-40AA-8A8B-1C728C88F8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6C5-40AA-8A8B-1C728C88F8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6C5-40AA-8A8B-1C728C88F8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6C5-40AA-8A8B-1C728C88F8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6C5-40AA-8A8B-1C728C88F8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6C5-40AA-8A8B-1C728C88F8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44.7</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6C5-40AA-8A8B-1C728C88F804}"/>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44.7</c:v>
                </c:pt>
                <c:pt idx="23">
                  <c:v>44.7</c:v>
                </c:pt>
                <c:pt idx="24">
                  <c:v>44.7</c:v>
                </c:pt>
                <c:pt idx="25">
                  <c:v>44.7</c:v>
                </c:pt>
              </c:numCache>
            </c:numRef>
          </c:yVal>
          <c:smooth val="0"/>
          <c:extLst>
            <c:ext xmlns:c16="http://schemas.microsoft.com/office/drawing/2014/chart" uri="{C3380CC4-5D6E-409C-BE32-E72D297353CC}">
              <c16:uniqueId val="{00000060-C6C5-40AA-8A8B-1C728C88F804}"/>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59.3</c:v>
                </c:pt>
                <c:pt idx="11">
                  <c:v>60.2</c:v>
                </c:pt>
                <c:pt idx="12">
                  <c:v>61.1</c:v>
                </c:pt>
                <c:pt idx="13">
                  <c:v>61.9</c:v>
                </c:pt>
                <c:pt idx="14">
                  <c:v>62.8</c:v>
                </c:pt>
                <c:pt idx="15">
                  <c:v>61.3</c:v>
                </c:pt>
                <c:pt idx="16">
                  <c:v>57.5</c:v>
                </c:pt>
                <c:pt idx="17">
                  <c:v>53.7</c:v>
                </c:pt>
                <c:pt idx="18">
                  <c:v>50</c:v>
                </c:pt>
                <c:pt idx="19">
                  <c:v>46.2</c:v>
                </c:pt>
                <c:pt idx="20">
                  <c:v>42.4</c:v>
                </c:pt>
                <c:pt idx="21">
                  <c:v>38.6</c:v>
                </c:pt>
                <c:pt idx="22">
                  <c:v>34.799999999999997</c:v>
                </c:pt>
                <c:pt idx="23">
                  <c:v>31</c:v>
                </c:pt>
                <c:pt idx="24">
                  <c:v>27.2</c:v>
                </c:pt>
                <c:pt idx="25">
                  <c:v>23.4</c:v>
                </c:pt>
              </c:numCache>
            </c:numRef>
          </c:yVal>
          <c:smooth val="0"/>
          <c:extLst>
            <c:ext xmlns:c16="http://schemas.microsoft.com/office/drawing/2014/chart" uri="{C3380CC4-5D6E-409C-BE32-E72D297353CC}">
              <c16:uniqueId val="{00000061-C6C5-40AA-8A8B-1C728C88F804}"/>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6C5-40AA-8A8B-1C728C88F804}"/>
              </c:ext>
            </c:extLst>
          </c:dPt>
          <c:dPt>
            <c:idx val="3"/>
            <c:bubble3D val="0"/>
            <c:extLst>
              <c:ext xmlns:c16="http://schemas.microsoft.com/office/drawing/2014/chart" uri="{C3380CC4-5D6E-409C-BE32-E72D297353CC}">
                <c16:uniqueId val="{00000063-C6C5-40AA-8A8B-1C728C88F80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6C5-40AA-8A8B-1C728C88F8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6C5-40AA-8A8B-1C728C88F8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6C5-40AA-8A8B-1C728C88F8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6C5-40AA-8A8B-1C728C88F8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6C5-40AA-8A8B-1C728C88F804}"/>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6C5-40AA-8A8B-1C728C88F8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6C5-40AA-8A8B-1C728C88F8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6C5-40AA-8A8B-1C728C88F80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6C5-40AA-8A8B-1C728C88F80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6C5-40AA-8A8B-1C728C88F804}"/>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6C5-40AA-8A8B-1C728C88F80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6C5-40AA-8A8B-1C728C88F8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6C5-40AA-8A8B-1C728C88F8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6C5-40AA-8A8B-1C728C88F8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6C5-40AA-8A8B-1C728C88F8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6C5-40AA-8A8B-1C728C88F8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6C5-40AA-8A8B-1C728C88F8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6C5-40AA-8A8B-1C728C88F8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6C5-40AA-8A8B-1C728C88F8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6C5-40AA-8A8B-1C728C88F8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6C5-40AA-8A8B-1C728C88F8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6C5-40AA-8A8B-1C728C88F8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6C5-40AA-8A8B-1C728C88F8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6C5-40AA-8A8B-1C728C88F8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6C5-40AA-8A8B-1C728C88F8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6C5-40AA-8A8B-1C728C88F8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6C5-40AA-8A8B-1C728C88F8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6C5-40AA-8A8B-1C728C88F8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6C5-40AA-8A8B-1C728C88F8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6C5-40AA-8A8B-1C728C88F8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6C5-40AA-8A8B-1C728C88F8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6C5-40AA-8A8B-1C728C88F8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6C5-40AA-8A8B-1C728C88F8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6C5-40AA-8A8B-1C728C88F8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6C5-40AA-8A8B-1C728C88F8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6C5-40AA-8A8B-1C728C88F8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6C5-40AA-8A8B-1C728C88F8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6C5-40AA-8A8B-1C728C88F8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6C5-40AA-8A8B-1C728C88F8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6C5-40AA-8A8B-1C728C88F8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6C5-40AA-8A8B-1C728C88F8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6C5-40AA-8A8B-1C728C88F8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6C5-40AA-8A8B-1C728C88F8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6C5-40AA-8A8B-1C728C88F8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6C5-40AA-8A8B-1C728C88F8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6C5-40AA-8A8B-1C728C88F8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6C5-40AA-8A8B-1C728C88F8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6C5-40AA-8A8B-1C728C88F8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6C5-40AA-8A8B-1C728C88F8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6C5-40AA-8A8B-1C728C88F8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6C5-40AA-8A8B-1C728C88F8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6C5-40AA-8A8B-1C728C88F8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6C5-40AA-8A8B-1C728C88F8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6C5-40AA-8A8B-1C728C88F8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6C5-40AA-8A8B-1C728C88F8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6C5-40AA-8A8B-1C728C88F8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6C5-40AA-8A8B-1C728C88F8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6C5-40AA-8A8B-1C728C88F8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6C5-40AA-8A8B-1C728C88F8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6C5-40AA-8A8B-1C728C88F8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6C5-40AA-8A8B-1C728C88F8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6C5-40AA-8A8B-1C728C88F8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6C5-40AA-8A8B-1C728C88F8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6C5-40AA-8A8B-1C728C88F8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6C5-40AA-8A8B-1C728C88F8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6C5-40AA-8A8B-1C728C88F8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6C5-40AA-8A8B-1C728C88F8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6C5-40AA-8A8B-1C728C88F8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6C5-40AA-8A8B-1C728C88F8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6C5-40AA-8A8B-1C728C88F8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6C5-40AA-8A8B-1C728C88F8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6C5-40AA-8A8B-1C728C88F8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6C5-40AA-8A8B-1C728C88F8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6C5-40AA-8A8B-1C728C88F8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6C5-40AA-8A8B-1C728C88F8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6C5-40AA-8A8B-1C728C88F8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6C5-40AA-8A8B-1C728C88F8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6C5-40AA-8A8B-1C728C88F8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6C5-40AA-8A8B-1C728C88F8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6C5-40AA-8A8B-1C728C88F8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6C5-40AA-8A8B-1C728C88F8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6C5-40AA-8A8B-1C728C88F8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6C5-40AA-8A8B-1C728C88F8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6C5-40AA-8A8B-1C728C88F8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6C5-40AA-8A8B-1C728C88F8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6C5-40AA-8A8B-1C728C88F8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6C5-40AA-8A8B-1C728C88F8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6C5-40AA-8A8B-1C728C88F8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6C5-40AA-8A8B-1C728C88F8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6C5-40AA-8A8B-1C728C88F8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6C5-40AA-8A8B-1C728C88F8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6C5-40AA-8A8B-1C728C88F8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6C5-40AA-8A8B-1C728C88F8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6C5-40AA-8A8B-1C728C88F8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6C5-40AA-8A8B-1C728C88F8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61.6</c:v>
                </c:pt>
                <c:pt idx="6">
                  <c:v>#N/A</c:v>
                </c:pt>
                <c:pt idx="7">
                  <c:v>24.62</c:v>
                </c:pt>
                <c:pt idx="8">
                  <c:v>#N/A</c:v>
                </c:pt>
                <c:pt idx="9">
                  <c:v>#N/A</c:v>
                </c:pt>
                <c:pt idx="10">
                  <c:v>25.7</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6C5-40AA-8A8B-1C728C88F80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58.4</c:v>
                </c:pt>
                <c:pt idx="6">
                  <c:v>58.4</c:v>
                </c:pt>
                <c:pt idx="7">
                  <c:v>58.4</c:v>
                </c:pt>
                <c:pt idx="8">
                  <c:v>58.4</c:v>
                </c:pt>
                <c:pt idx="9">
                  <c:v>58.4</c:v>
                </c:pt>
                <c:pt idx="10">
                  <c:v>59.3</c:v>
                </c:pt>
                <c:pt idx="11">
                  <c:v>60.2</c:v>
                </c:pt>
                <c:pt idx="12">
                  <c:v>61.1</c:v>
                </c:pt>
                <c:pt idx="13">
                  <c:v>61.9</c:v>
                </c:pt>
                <c:pt idx="14">
                  <c:v>62.8</c:v>
                </c:pt>
                <c:pt idx="15">
                  <c:v>63.7</c:v>
                </c:pt>
                <c:pt idx="16">
                  <c:v>64.599999999999994</c:v>
                </c:pt>
                <c:pt idx="17">
                  <c:v>65.5</c:v>
                </c:pt>
                <c:pt idx="18">
                  <c:v>66.400000000000006</c:v>
                </c:pt>
                <c:pt idx="19">
                  <c:v>67.2</c:v>
                </c:pt>
                <c:pt idx="20">
                  <c:v>68.099999999999994</c:v>
                </c:pt>
                <c:pt idx="21">
                  <c:v>69</c:v>
                </c:pt>
                <c:pt idx="22">
                  <c:v>69.900000000000006</c:v>
                </c:pt>
                <c:pt idx="23">
                  <c:v>70.8</c:v>
                </c:pt>
                <c:pt idx="24">
                  <c:v>71.7</c:v>
                </c:pt>
                <c:pt idx="25">
                  <c:v>72.599999999999994</c:v>
                </c:pt>
              </c:numCache>
            </c:numRef>
          </c:yVal>
          <c:smooth val="0"/>
          <c:extLst>
            <c:ext xmlns:c16="http://schemas.microsoft.com/office/drawing/2014/chart" uri="{C3380CC4-5D6E-409C-BE32-E72D297353CC}">
              <c16:uniqueId val="{000000C2-C6C5-40AA-8A8B-1C728C88F80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6C5-40AA-8A8B-1C728C88F8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6C5-40AA-8A8B-1C728C88F8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6C5-40AA-8A8B-1C728C88F8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6C5-40AA-8A8B-1C728C88F8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6C5-40AA-8A8B-1C728C88F804}"/>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6C5-40AA-8A8B-1C728C88F8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6C5-40AA-8A8B-1C728C88F8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6C5-40AA-8A8B-1C728C88F80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6C5-40AA-8A8B-1C728C88F80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6C5-40AA-8A8B-1C728C88F804}"/>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6C5-40AA-8A8B-1C728C88F80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6C5-40AA-8A8B-1C728C88F8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6C5-40AA-8A8B-1C728C88F8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6C5-40AA-8A8B-1C728C88F8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6C5-40AA-8A8B-1C728C88F8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6C5-40AA-8A8B-1C728C88F8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6C5-40AA-8A8B-1C728C88F8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6C5-40AA-8A8B-1C728C88F8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6C5-40AA-8A8B-1C728C88F8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6C5-40AA-8A8B-1C728C88F8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6C5-40AA-8A8B-1C728C88F8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6C5-40AA-8A8B-1C728C88F8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6C5-40AA-8A8B-1C728C88F8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6C5-40AA-8A8B-1C728C88F8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6C5-40AA-8A8B-1C728C88F8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6C5-40AA-8A8B-1C728C88F8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6C5-40AA-8A8B-1C728C88F8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6C5-40AA-8A8B-1C728C88F8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6C5-40AA-8A8B-1C728C88F8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6C5-40AA-8A8B-1C728C88F8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6C5-40AA-8A8B-1C728C88F8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6C5-40AA-8A8B-1C728C88F8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6C5-40AA-8A8B-1C728C88F8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6C5-40AA-8A8B-1C728C88F8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6C5-40AA-8A8B-1C728C88F8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6C5-40AA-8A8B-1C728C88F8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6C5-40AA-8A8B-1C728C88F8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6C5-40AA-8A8B-1C728C88F8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6C5-40AA-8A8B-1C728C88F8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6C5-40AA-8A8B-1C728C88F8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6C5-40AA-8A8B-1C728C88F8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6C5-40AA-8A8B-1C728C88F8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6C5-40AA-8A8B-1C728C88F8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6C5-40AA-8A8B-1C728C88F8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6C5-40AA-8A8B-1C728C88F8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6C5-40AA-8A8B-1C728C88F8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6C5-40AA-8A8B-1C728C88F8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6C5-40AA-8A8B-1C728C88F8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6C5-40AA-8A8B-1C728C88F8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6C5-40AA-8A8B-1C728C88F8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6C5-40AA-8A8B-1C728C88F8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6C5-40AA-8A8B-1C728C88F8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6C5-40AA-8A8B-1C728C88F8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6C5-40AA-8A8B-1C728C88F8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6C5-40AA-8A8B-1C728C88F8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6C5-40AA-8A8B-1C728C88F8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6C5-40AA-8A8B-1C728C88F8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6C5-40AA-8A8B-1C728C88F8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6C5-40AA-8A8B-1C728C88F8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6C5-40AA-8A8B-1C728C88F8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6C5-40AA-8A8B-1C728C88F8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6C5-40AA-8A8B-1C728C88F8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6C5-40AA-8A8B-1C728C88F8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6C5-40AA-8A8B-1C728C88F8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6C5-40AA-8A8B-1C728C88F8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6C5-40AA-8A8B-1C728C88F8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6C5-40AA-8A8B-1C728C88F8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6C5-40AA-8A8B-1C728C88F8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6C5-40AA-8A8B-1C728C88F8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6C5-40AA-8A8B-1C728C88F8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6C5-40AA-8A8B-1C728C88F8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6C5-40AA-8A8B-1C728C88F8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6C5-40AA-8A8B-1C728C88F8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6C5-40AA-8A8B-1C728C88F8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6C5-40AA-8A8B-1C728C88F8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6C5-40AA-8A8B-1C728C88F8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6C5-40AA-8A8B-1C728C88F8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6C5-40AA-8A8B-1C728C88F8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6C5-40AA-8A8B-1C728C88F8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6C5-40AA-8A8B-1C728C88F8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6C5-40AA-8A8B-1C728C88F8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6C5-40AA-8A8B-1C728C88F8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6C5-40AA-8A8B-1C728C88F8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6C5-40AA-8A8B-1C728C88F8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6C5-40AA-8A8B-1C728C88F8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6C5-40AA-8A8B-1C728C88F8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6C5-40AA-8A8B-1C728C88F8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6C5-40AA-8A8B-1C728C88F8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6C5-40AA-8A8B-1C728C88F8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6C5-40AA-8A8B-1C728C88F8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6C5-40AA-8A8B-1C728C88F8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6C5-40AA-8A8B-1C728C88F8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6C5-40AA-8A8B-1C728C88F8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6C5-40AA-8A8B-1C728C88F8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6C5-40AA-8A8B-1C728C88F8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58.3</c:v>
                </c:pt>
                <c:pt idx="1">
                  <c:v>67.400000000000006</c:v>
                </c:pt>
                <c:pt idx="2">
                  <c:v>61.8</c:v>
                </c:pt>
                <c:pt idx="3">
                  <c:v>61.1</c:v>
                </c:pt>
                <c:pt idx="4">
                  <c:v>#N/A</c:v>
                </c:pt>
                <c:pt idx="5">
                  <c:v>#N/A</c:v>
                </c:pt>
                <c:pt idx="6">
                  <c:v>#N/A</c:v>
                </c:pt>
                <c:pt idx="7">
                  <c:v>#N/A</c:v>
                </c:pt>
                <c:pt idx="8">
                  <c:v>69.381558778445935</c:v>
                </c:pt>
                <c:pt idx="9">
                  <c:v>#N/A</c:v>
                </c:pt>
                <c:pt idx="10">
                  <c:v>74</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6C5-40AA-8A8B-1C728C88F804}"/>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8DFD-4852-AADC-B3F754A19E94}"/>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59.2</c:v>
                </c:pt>
                <c:pt idx="17">
                  <c:v>59.2</c:v>
                </c:pt>
                <c:pt idx="18">
                  <c:v>59.2</c:v>
                </c:pt>
                <c:pt idx="19">
                  <c:v>59.2</c:v>
                </c:pt>
                <c:pt idx="20">
                  <c:v>59.2</c:v>
                </c:pt>
                <c:pt idx="21">
                  <c:v>55.1</c:v>
                </c:pt>
                <c:pt idx="22">
                  <c:v>51</c:v>
                </c:pt>
                <c:pt idx="23">
                  <c:v>46.8</c:v>
                </c:pt>
                <c:pt idx="24">
                  <c:v>42.7</c:v>
                </c:pt>
                <c:pt idx="25">
                  <c:v>38.5</c:v>
                </c:pt>
              </c:numCache>
            </c:numRef>
          </c:yVal>
          <c:smooth val="0"/>
          <c:extLst>
            <c:ext xmlns:c16="http://schemas.microsoft.com/office/drawing/2014/chart" uri="{C3380CC4-5D6E-409C-BE32-E72D297353CC}">
              <c16:uniqueId val="{00000001-8DFD-4852-AADC-B3F754A19E94}"/>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DFD-4852-AADC-B3F754A19E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DFD-4852-AADC-B3F754A19E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DFD-4852-AADC-B3F754A19E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DFD-4852-AADC-B3F754A19E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DFD-4852-AADC-B3F754A19E94}"/>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DFD-4852-AADC-B3F754A19E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DFD-4852-AADC-B3F754A19E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DFD-4852-AADC-B3F754A19E9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DFD-4852-AADC-B3F754A19E9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DFD-4852-AADC-B3F754A19E94}"/>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DFD-4852-AADC-B3F754A19E9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DFD-4852-AADC-B3F754A19E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DFD-4852-AADC-B3F754A19E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DFD-4852-AADC-B3F754A19E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DFD-4852-AADC-B3F754A19E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DFD-4852-AADC-B3F754A19E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DFD-4852-AADC-B3F754A19E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DFD-4852-AADC-B3F754A19E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DFD-4852-AADC-B3F754A19E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DFD-4852-AADC-B3F754A19E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DFD-4852-AADC-B3F754A19E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DFD-4852-AADC-B3F754A19E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DFD-4852-AADC-B3F754A19E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DFD-4852-AADC-B3F754A19E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DFD-4852-AADC-B3F754A19E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DFD-4852-AADC-B3F754A19E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DFD-4852-AADC-B3F754A19E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DFD-4852-AADC-B3F754A19E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DFD-4852-AADC-B3F754A19E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DFD-4852-AADC-B3F754A19E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DFD-4852-AADC-B3F754A19E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DFD-4852-AADC-B3F754A19E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DFD-4852-AADC-B3F754A19E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DFD-4852-AADC-B3F754A19E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DFD-4852-AADC-B3F754A19E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DFD-4852-AADC-B3F754A19E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DFD-4852-AADC-B3F754A19E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DFD-4852-AADC-B3F754A19E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DFD-4852-AADC-B3F754A19E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DFD-4852-AADC-B3F754A19E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DFD-4852-AADC-B3F754A19E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DFD-4852-AADC-B3F754A19E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DFD-4852-AADC-B3F754A19E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DFD-4852-AADC-B3F754A19E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DFD-4852-AADC-B3F754A19E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DFD-4852-AADC-B3F754A19E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DFD-4852-AADC-B3F754A19E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DFD-4852-AADC-B3F754A19E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DFD-4852-AADC-B3F754A19E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DFD-4852-AADC-B3F754A19E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DFD-4852-AADC-B3F754A19E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DFD-4852-AADC-B3F754A19E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DFD-4852-AADC-B3F754A19E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DFD-4852-AADC-B3F754A19E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DFD-4852-AADC-B3F754A19E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DFD-4852-AADC-B3F754A19E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DFD-4852-AADC-B3F754A19E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DFD-4852-AADC-B3F754A19E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DFD-4852-AADC-B3F754A19E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DFD-4852-AADC-B3F754A19E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DFD-4852-AADC-B3F754A19E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DFD-4852-AADC-B3F754A19E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DFD-4852-AADC-B3F754A19E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DFD-4852-AADC-B3F754A19E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DFD-4852-AADC-B3F754A19E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DFD-4852-AADC-B3F754A19E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DFD-4852-AADC-B3F754A19E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DFD-4852-AADC-B3F754A19E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DFD-4852-AADC-B3F754A19E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DFD-4852-AADC-B3F754A19E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DFD-4852-AADC-B3F754A19E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DFD-4852-AADC-B3F754A19E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DFD-4852-AADC-B3F754A19E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DFD-4852-AADC-B3F754A19E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DFD-4852-AADC-B3F754A19E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DFD-4852-AADC-B3F754A19E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DFD-4852-AADC-B3F754A19E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DFD-4852-AADC-B3F754A19E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DFD-4852-AADC-B3F754A19E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DFD-4852-AADC-B3F754A19E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DFD-4852-AADC-B3F754A19E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DFD-4852-AADC-B3F754A19E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DFD-4852-AADC-B3F754A19E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DFD-4852-AADC-B3F754A19E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DFD-4852-AADC-B3F754A19E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DFD-4852-AADC-B3F754A19E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DFD-4852-AADC-B3F754A19E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DFD-4852-AADC-B3F754A19E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DFD-4852-AADC-B3F754A19E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DFD-4852-AADC-B3F754A19E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DFD-4852-AADC-B3F754A19E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DFD-4852-AADC-B3F754A19E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DFD-4852-AADC-B3F754A19E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DFD-4852-AADC-B3F754A19E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DFD-4852-AADC-B3F754A19E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50.956617589166207</c:v>
                </c:pt>
                <c:pt idx="9">
                  <c:v>#N/A</c:v>
                </c:pt>
                <c:pt idx="10">
                  <c:v>34.390992835209829</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DFD-4852-AADC-B3F754A19E94}"/>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DFD-4852-AADC-B3F754A19E94}"/>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DFD-4852-AADC-B3F754A19E94}"/>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DFD-4852-AADC-B3F754A19E94}"/>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DFD-4852-AADC-B3F754A19E94}"/>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DFD-4852-AADC-B3F754A19E94}"/>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DFD-4852-AADC-B3F754A19E94}"/>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DFD-4852-AADC-B3F754A19E94}"/>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DFD-4852-AADC-B3F754A19E94}"/>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DFD-4852-AADC-B3F754A19E94}"/>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DFD-4852-AADC-B3F754A19E94}"/>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DFD-4852-AADC-B3F754A19E94}"/>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DFD-4852-AADC-B3F754A19E94}"/>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DFD-4852-AADC-B3F754A19E94}"/>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DFD-4852-AADC-B3F754A19E94}"/>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DFD-4852-AADC-B3F754A19E94}"/>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DFD-4852-AADC-B3F754A19E94}"/>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DFD-4852-AADC-B3F754A19E94}"/>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DFD-4852-AADC-B3F754A19E94}"/>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DFD-4852-AADC-B3F754A19E94}"/>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DFD-4852-AADC-B3F754A19E94}"/>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DFD-4852-AADC-B3F754A19E94}"/>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DFD-4852-AADC-B3F754A19E94}"/>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DFD-4852-AADC-B3F754A19E94}"/>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8DFD-4852-AADC-B3F754A19E94}"/>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8DFD-4852-AADC-B3F754A19E94}"/>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8DFD-4852-AADC-B3F754A19E94}"/>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8DFD-4852-AADC-B3F754A19E94}"/>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8DFD-4852-AADC-B3F754A19E94}"/>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8DFD-4852-AADC-B3F754A19E94}"/>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8DFD-4852-AADC-B3F754A19E94}"/>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8DFD-4852-AADC-B3F754A19E94}"/>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8DFD-4852-AADC-B3F754A19E94}"/>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8DFD-4852-AADC-B3F754A19E94}"/>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8DFD-4852-AADC-B3F754A19E94}"/>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8DFD-4852-AADC-B3F754A19E94}"/>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8DFD-4852-AADC-B3F754A19E94}"/>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8DFD-4852-AADC-B3F754A19E94}"/>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8DFD-4852-AADC-B3F754A19E94}"/>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8DFD-4852-AADC-B3F754A19E94}"/>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8DFD-4852-AADC-B3F754A19E94}"/>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8DFD-4852-AADC-B3F754A19E94}"/>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8DFD-4852-AADC-B3F754A19E94}"/>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8DFD-4852-AADC-B3F754A19E94}"/>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8DFD-4852-AADC-B3F754A19E94}"/>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8DFD-4852-AADC-B3F754A19E94}"/>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8DFD-4852-AADC-B3F754A19E94}"/>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8DFD-4852-AADC-B3F754A19E9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18.2</c:v>
                </c:pt>
                <c:pt idx="23">
                  <c:v>18.2</c:v>
                </c:pt>
                <c:pt idx="24">
                  <c:v>18.2</c:v>
                </c:pt>
                <c:pt idx="25">
                  <c:v>18.2</c:v>
                </c:pt>
              </c:numCache>
            </c:numRef>
          </c:yVal>
          <c:smooth val="0"/>
          <c:extLst>
            <c:ext xmlns:c16="http://schemas.microsoft.com/office/drawing/2014/chart" uri="{C3380CC4-5D6E-409C-BE32-E72D297353CC}">
              <c16:uniqueId val="{00000091-8DFD-4852-AADC-B3F754A19E94}"/>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DFD-4852-AADC-B3F754A19E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DFD-4852-AADC-B3F754A19E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8DFD-4852-AADC-B3F754A19E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8DFD-4852-AADC-B3F754A19E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8DFD-4852-AADC-B3F754A19E94}"/>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8DFD-4852-AADC-B3F754A19E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8DFD-4852-AADC-B3F754A19E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8DFD-4852-AADC-B3F754A19E9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8DFD-4852-AADC-B3F754A19E9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8DFD-4852-AADC-B3F754A19E94}"/>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8DFD-4852-AADC-B3F754A19E9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8DFD-4852-AADC-B3F754A19E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8DFD-4852-AADC-B3F754A19E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8DFD-4852-AADC-B3F754A19E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8DFD-4852-AADC-B3F754A19E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8DFD-4852-AADC-B3F754A19E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8DFD-4852-AADC-B3F754A19E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8DFD-4852-AADC-B3F754A19E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8DFD-4852-AADC-B3F754A19E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8DFD-4852-AADC-B3F754A19E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8DFD-4852-AADC-B3F754A19E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8DFD-4852-AADC-B3F754A19E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8DFD-4852-AADC-B3F754A19E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8DFD-4852-AADC-B3F754A19E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DFD-4852-AADC-B3F754A19E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DFD-4852-AADC-B3F754A19E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DFD-4852-AADC-B3F754A19E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DFD-4852-AADC-B3F754A19E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DFD-4852-AADC-B3F754A19E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DFD-4852-AADC-B3F754A19E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DFD-4852-AADC-B3F754A19E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DFD-4852-AADC-B3F754A19E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DFD-4852-AADC-B3F754A19E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DFD-4852-AADC-B3F754A19E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DFD-4852-AADC-B3F754A19E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DFD-4852-AADC-B3F754A19E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DFD-4852-AADC-B3F754A19E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DFD-4852-AADC-B3F754A19E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DFD-4852-AADC-B3F754A19E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DFD-4852-AADC-B3F754A19E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DFD-4852-AADC-B3F754A19E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DFD-4852-AADC-B3F754A19E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DFD-4852-AADC-B3F754A19E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DFD-4852-AADC-B3F754A19E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DFD-4852-AADC-B3F754A19E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DFD-4852-AADC-B3F754A19E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DFD-4852-AADC-B3F754A19E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DFD-4852-AADC-B3F754A19E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DFD-4852-AADC-B3F754A19E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DFD-4852-AADC-B3F754A19E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DFD-4852-AADC-B3F754A19E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DFD-4852-AADC-B3F754A19E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DFD-4852-AADC-B3F754A19E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DFD-4852-AADC-B3F754A19E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DFD-4852-AADC-B3F754A19E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DFD-4852-AADC-B3F754A19E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DFD-4852-AADC-B3F754A19E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DFD-4852-AADC-B3F754A19E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DFD-4852-AADC-B3F754A19E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DFD-4852-AADC-B3F754A19E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DFD-4852-AADC-B3F754A19E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DFD-4852-AADC-B3F754A19E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DFD-4852-AADC-B3F754A19E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DFD-4852-AADC-B3F754A19E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DFD-4852-AADC-B3F754A19E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DFD-4852-AADC-B3F754A19E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DFD-4852-AADC-B3F754A19E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DFD-4852-AADC-B3F754A19E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DFD-4852-AADC-B3F754A19E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DFD-4852-AADC-B3F754A19E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DFD-4852-AADC-B3F754A19E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DFD-4852-AADC-B3F754A19E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DFD-4852-AADC-B3F754A19E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DFD-4852-AADC-B3F754A19E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DFD-4852-AADC-B3F754A19E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DFD-4852-AADC-B3F754A19E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DFD-4852-AADC-B3F754A19E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DFD-4852-AADC-B3F754A19E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DFD-4852-AADC-B3F754A19E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DFD-4852-AADC-B3F754A19E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DFD-4852-AADC-B3F754A19E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DFD-4852-AADC-B3F754A19E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DFD-4852-AADC-B3F754A19E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DFD-4852-AADC-B3F754A19E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DFD-4852-AADC-B3F754A19E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DFD-4852-AADC-B3F754A19E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DFD-4852-AADC-B3F754A19E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DFD-4852-AADC-B3F754A19E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DFD-4852-AADC-B3F754A19E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DFD-4852-AADC-B3F754A19E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DFD-4852-AADC-B3F754A19E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DFD-4852-AADC-B3F754A19E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DFD-4852-AADC-B3F754A19E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DFD-4852-AADC-B3F754A19E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DFD-4852-AADC-B3F754A19E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18.2</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8DFD-4852-AADC-B3F754A19E94}"/>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12.4</c:v>
                </c:pt>
                <c:pt idx="23">
                  <c:v>12.4</c:v>
                </c:pt>
                <c:pt idx="24">
                  <c:v>12.4</c:v>
                </c:pt>
                <c:pt idx="25">
                  <c:v>12.4</c:v>
                </c:pt>
              </c:numCache>
            </c:numRef>
          </c:yVal>
          <c:smooth val="0"/>
          <c:extLst>
            <c:ext xmlns:c16="http://schemas.microsoft.com/office/drawing/2014/chart" uri="{C3380CC4-5D6E-409C-BE32-E72D297353CC}">
              <c16:uniqueId val="{000000F2-8DFD-4852-AADC-B3F754A19E94}"/>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8DFD-4852-AADC-B3F754A19E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8DFD-4852-AADC-B3F754A19E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8DFD-4852-AADC-B3F754A19E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8DFD-4852-AADC-B3F754A19E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8DFD-4852-AADC-B3F754A19E94}"/>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8DFD-4852-AADC-B3F754A19E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8DFD-4852-AADC-B3F754A19E9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8DFD-4852-AADC-B3F754A19E9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8DFD-4852-AADC-B3F754A19E9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8DFD-4852-AADC-B3F754A19E94}"/>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8DFD-4852-AADC-B3F754A19E9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8DFD-4852-AADC-B3F754A19E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8DFD-4852-AADC-B3F754A19E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8DFD-4852-AADC-B3F754A19E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8DFD-4852-AADC-B3F754A19E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8DFD-4852-AADC-B3F754A19E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8DFD-4852-AADC-B3F754A19E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8DFD-4852-AADC-B3F754A19E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8DFD-4852-AADC-B3F754A19E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8DFD-4852-AADC-B3F754A19E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8DFD-4852-AADC-B3F754A19E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8DFD-4852-AADC-B3F754A19E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8DFD-4852-AADC-B3F754A19E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8DFD-4852-AADC-B3F754A19E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DFD-4852-AADC-B3F754A19E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DFD-4852-AADC-B3F754A19E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DFD-4852-AADC-B3F754A19E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DFD-4852-AADC-B3F754A19E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DFD-4852-AADC-B3F754A19E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DFD-4852-AADC-B3F754A19E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DFD-4852-AADC-B3F754A19E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DFD-4852-AADC-B3F754A19E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DFD-4852-AADC-B3F754A19E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DFD-4852-AADC-B3F754A19E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DFD-4852-AADC-B3F754A19E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DFD-4852-AADC-B3F754A19E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DFD-4852-AADC-B3F754A19E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DFD-4852-AADC-B3F754A19E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DFD-4852-AADC-B3F754A19E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DFD-4852-AADC-B3F754A19E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DFD-4852-AADC-B3F754A19E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DFD-4852-AADC-B3F754A19E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DFD-4852-AADC-B3F754A19E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DFD-4852-AADC-B3F754A19E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DFD-4852-AADC-B3F754A19E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DFD-4852-AADC-B3F754A19E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DFD-4852-AADC-B3F754A19E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DFD-4852-AADC-B3F754A19E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8DFD-4852-AADC-B3F754A19E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8DFD-4852-AADC-B3F754A19E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8DFD-4852-AADC-B3F754A19E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8DFD-4852-AADC-B3F754A19E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8DFD-4852-AADC-B3F754A19E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8DFD-4852-AADC-B3F754A19E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8DFD-4852-AADC-B3F754A19E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8DFD-4852-AADC-B3F754A19E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8DFD-4852-AADC-B3F754A19E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8DFD-4852-AADC-B3F754A19E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8DFD-4852-AADC-B3F754A19E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8DFD-4852-AADC-B3F754A19E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8DFD-4852-AADC-B3F754A19E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8DFD-4852-AADC-B3F754A19E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8DFD-4852-AADC-B3F754A19E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8DFD-4852-AADC-B3F754A19E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8DFD-4852-AADC-B3F754A19E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8DFD-4852-AADC-B3F754A19E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8DFD-4852-AADC-B3F754A19E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8DFD-4852-AADC-B3F754A19E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8DFD-4852-AADC-B3F754A19E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8DFD-4852-AADC-B3F754A19E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8DFD-4852-AADC-B3F754A19E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8DFD-4852-AADC-B3F754A19E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8DFD-4852-AADC-B3F754A19E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8DFD-4852-AADC-B3F754A19E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8DFD-4852-AADC-B3F754A19E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8DFD-4852-AADC-B3F754A19E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8DFD-4852-AADC-B3F754A19E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8DFD-4852-AADC-B3F754A19E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8DFD-4852-AADC-B3F754A19E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8DFD-4852-AADC-B3F754A19E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8DFD-4852-AADC-B3F754A19E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8DFD-4852-AADC-B3F754A19E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8DFD-4852-AADC-B3F754A19E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8DFD-4852-AADC-B3F754A19E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8DFD-4852-AADC-B3F754A19E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8DFD-4852-AADC-B3F754A19E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8DFD-4852-AADC-B3F754A19E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8DFD-4852-AADC-B3F754A19E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8DFD-4852-AADC-B3F754A19E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8DFD-4852-AADC-B3F754A19E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8DFD-4852-AADC-B3F754A19E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8DFD-4852-AADC-B3F754A19E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8DFD-4852-AADC-B3F754A19E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8DFD-4852-AADC-B3F754A19E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8DFD-4852-AADC-B3F754A19E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12.4</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8DFD-4852-AADC-B3F754A19E94}"/>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29.3</c:v>
                </c:pt>
                <c:pt idx="23">
                  <c:v>29.3</c:v>
                </c:pt>
                <c:pt idx="24">
                  <c:v>29.3</c:v>
                </c:pt>
                <c:pt idx="25">
                  <c:v>29.3</c:v>
                </c:pt>
              </c:numCache>
            </c:numRef>
          </c:yVal>
          <c:smooth val="0"/>
          <c:extLst>
            <c:ext xmlns:c16="http://schemas.microsoft.com/office/drawing/2014/chart" uri="{C3380CC4-5D6E-409C-BE32-E72D297353CC}">
              <c16:uniqueId val="{00000000-686A-42F4-BBCF-08D1FE644DB3}"/>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686A-42F4-BBCF-08D1FE644DB3}"/>
              </c:ext>
            </c:extLst>
          </c:dPt>
          <c:dPt>
            <c:idx val="3"/>
            <c:bubble3D val="0"/>
            <c:extLst>
              <c:ext xmlns:c16="http://schemas.microsoft.com/office/drawing/2014/chart" uri="{C3380CC4-5D6E-409C-BE32-E72D297353CC}">
                <c16:uniqueId val="{00000002-686A-42F4-BBCF-08D1FE644DB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86A-42F4-BBCF-08D1FE644D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86A-42F4-BBCF-08D1FE644D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86A-42F4-BBCF-08D1FE644D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86A-42F4-BBCF-08D1FE644D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86A-42F4-BBCF-08D1FE644DB3}"/>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86A-42F4-BBCF-08D1FE644D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86A-42F4-BBCF-08D1FE644DB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86A-42F4-BBCF-08D1FE644DB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86A-42F4-BBCF-08D1FE644DB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86A-42F4-BBCF-08D1FE644DB3}"/>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86A-42F4-BBCF-08D1FE644DB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86A-42F4-BBCF-08D1FE644D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86A-42F4-BBCF-08D1FE644D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86A-42F4-BBCF-08D1FE644D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86A-42F4-BBCF-08D1FE644D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86A-42F4-BBCF-08D1FE644D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86A-42F4-BBCF-08D1FE644D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86A-42F4-BBCF-08D1FE644D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86A-42F4-BBCF-08D1FE644D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86A-42F4-BBCF-08D1FE644D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86A-42F4-BBCF-08D1FE644D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86A-42F4-BBCF-08D1FE644D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86A-42F4-BBCF-08D1FE644D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86A-42F4-BBCF-08D1FE644D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86A-42F4-BBCF-08D1FE644D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86A-42F4-BBCF-08D1FE644D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86A-42F4-BBCF-08D1FE644D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86A-42F4-BBCF-08D1FE644D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86A-42F4-BBCF-08D1FE644D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86A-42F4-BBCF-08D1FE644D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86A-42F4-BBCF-08D1FE644D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86A-42F4-BBCF-08D1FE644D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86A-42F4-BBCF-08D1FE644D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86A-42F4-BBCF-08D1FE644D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86A-42F4-BBCF-08D1FE644D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86A-42F4-BBCF-08D1FE644D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86A-42F4-BBCF-08D1FE644D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86A-42F4-BBCF-08D1FE644D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86A-42F4-BBCF-08D1FE644D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86A-42F4-BBCF-08D1FE644D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86A-42F4-BBCF-08D1FE644D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86A-42F4-BBCF-08D1FE644D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86A-42F4-BBCF-08D1FE644D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86A-42F4-BBCF-08D1FE644D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86A-42F4-BBCF-08D1FE644D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86A-42F4-BBCF-08D1FE644D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86A-42F4-BBCF-08D1FE644D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86A-42F4-BBCF-08D1FE644D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86A-42F4-BBCF-08D1FE644D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86A-42F4-BBCF-08D1FE644D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86A-42F4-BBCF-08D1FE644D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86A-42F4-BBCF-08D1FE644D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86A-42F4-BBCF-08D1FE644D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86A-42F4-BBCF-08D1FE644D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86A-42F4-BBCF-08D1FE644D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86A-42F4-BBCF-08D1FE644D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86A-42F4-BBCF-08D1FE644D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86A-42F4-BBCF-08D1FE644D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86A-42F4-BBCF-08D1FE644D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86A-42F4-BBCF-08D1FE644D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86A-42F4-BBCF-08D1FE644D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86A-42F4-BBCF-08D1FE644D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86A-42F4-BBCF-08D1FE644D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86A-42F4-BBCF-08D1FE644D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86A-42F4-BBCF-08D1FE644D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86A-42F4-BBCF-08D1FE644D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86A-42F4-BBCF-08D1FE644D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86A-42F4-BBCF-08D1FE644D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86A-42F4-BBCF-08D1FE644D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86A-42F4-BBCF-08D1FE644D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86A-42F4-BBCF-08D1FE644D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86A-42F4-BBCF-08D1FE644D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86A-42F4-BBCF-08D1FE644D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86A-42F4-BBCF-08D1FE644D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86A-42F4-BBCF-08D1FE644D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86A-42F4-BBCF-08D1FE644D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86A-42F4-BBCF-08D1FE644D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86A-42F4-BBCF-08D1FE644D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86A-42F4-BBCF-08D1FE644D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86A-42F4-BBCF-08D1FE644D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86A-42F4-BBCF-08D1FE644D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86A-42F4-BBCF-08D1FE644D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86A-42F4-BBCF-08D1FE644D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86A-42F4-BBCF-08D1FE644D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86A-42F4-BBCF-08D1FE644D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86A-42F4-BBCF-08D1FE644D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86A-42F4-BBCF-08D1FE644D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86A-42F4-BBCF-08D1FE644D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86A-42F4-BBCF-08D1FE644D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86A-42F4-BBCF-08D1FE644D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86A-42F4-BBCF-08D1FE644D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86A-42F4-BBCF-08D1FE644D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86A-42F4-BBCF-08D1FE644D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86A-42F4-BBCF-08D1FE644D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86A-42F4-BBCF-08D1FE644D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29.3</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86A-42F4-BBCF-08D1FE644DB3}"/>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17.600000000000001</c:v>
                </c:pt>
                <c:pt idx="23">
                  <c:v>17.600000000000001</c:v>
                </c:pt>
                <c:pt idx="24">
                  <c:v>17.600000000000001</c:v>
                </c:pt>
                <c:pt idx="25">
                  <c:v>17.600000000000001</c:v>
                </c:pt>
              </c:numCache>
            </c:numRef>
          </c:yVal>
          <c:smooth val="0"/>
          <c:extLst>
            <c:ext xmlns:c16="http://schemas.microsoft.com/office/drawing/2014/chart" uri="{C3380CC4-5D6E-409C-BE32-E72D297353CC}">
              <c16:uniqueId val="{00000061-686A-42F4-BBCF-08D1FE644DB3}"/>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86A-42F4-BBCF-08D1FE644D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86A-42F4-BBCF-08D1FE644D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86A-42F4-BBCF-08D1FE644D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86A-42F4-BBCF-08D1FE644D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86A-42F4-BBCF-08D1FE644DB3}"/>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86A-42F4-BBCF-08D1FE644D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86A-42F4-BBCF-08D1FE644DB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86A-42F4-BBCF-08D1FE644DB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86A-42F4-BBCF-08D1FE644DB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86A-42F4-BBCF-08D1FE644DB3}"/>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86A-42F4-BBCF-08D1FE644DB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86A-42F4-BBCF-08D1FE644D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86A-42F4-BBCF-08D1FE644D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86A-42F4-BBCF-08D1FE644D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86A-42F4-BBCF-08D1FE644D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86A-42F4-BBCF-08D1FE644D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86A-42F4-BBCF-08D1FE644D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86A-42F4-BBCF-08D1FE644D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86A-42F4-BBCF-08D1FE644D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86A-42F4-BBCF-08D1FE644D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86A-42F4-BBCF-08D1FE644D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86A-42F4-BBCF-08D1FE644D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86A-42F4-BBCF-08D1FE644D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86A-42F4-BBCF-08D1FE644D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86A-42F4-BBCF-08D1FE644D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86A-42F4-BBCF-08D1FE644D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86A-42F4-BBCF-08D1FE644D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86A-42F4-BBCF-08D1FE644D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86A-42F4-BBCF-08D1FE644D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86A-42F4-BBCF-08D1FE644D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86A-42F4-BBCF-08D1FE644D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86A-42F4-BBCF-08D1FE644D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86A-42F4-BBCF-08D1FE644D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86A-42F4-BBCF-08D1FE644D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86A-42F4-BBCF-08D1FE644D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86A-42F4-BBCF-08D1FE644D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86A-42F4-BBCF-08D1FE644D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86A-42F4-BBCF-08D1FE644D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86A-42F4-BBCF-08D1FE644D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86A-42F4-BBCF-08D1FE644D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86A-42F4-BBCF-08D1FE644D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86A-42F4-BBCF-08D1FE644D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86A-42F4-BBCF-08D1FE644D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86A-42F4-BBCF-08D1FE644D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86A-42F4-BBCF-08D1FE644D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86A-42F4-BBCF-08D1FE644D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86A-42F4-BBCF-08D1FE644D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86A-42F4-BBCF-08D1FE644D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86A-42F4-BBCF-08D1FE644D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86A-42F4-BBCF-08D1FE644D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86A-42F4-BBCF-08D1FE644D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86A-42F4-BBCF-08D1FE644D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86A-42F4-BBCF-08D1FE644D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86A-42F4-BBCF-08D1FE644D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86A-42F4-BBCF-08D1FE644D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86A-42F4-BBCF-08D1FE644D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86A-42F4-BBCF-08D1FE644D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86A-42F4-BBCF-08D1FE644D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86A-42F4-BBCF-08D1FE644D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86A-42F4-BBCF-08D1FE644D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86A-42F4-BBCF-08D1FE644D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86A-42F4-BBCF-08D1FE644D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86A-42F4-BBCF-08D1FE644D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86A-42F4-BBCF-08D1FE644D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86A-42F4-BBCF-08D1FE644D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86A-42F4-BBCF-08D1FE644D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86A-42F4-BBCF-08D1FE644D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86A-42F4-BBCF-08D1FE644D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86A-42F4-BBCF-08D1FE644D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86A-42F4-BBCF-08D1FE644D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86A-42F4-BBCF-08D1FE644D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86A-42F4-BBCF-08D1FE644D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86A-42F4-BBCF-08D1FE644D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86A-42F4-BBCF-08D1FE644D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86A-42F4-BBCF-08D1FE644D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86A-42F4-BBCF-08D1FE644D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86A-42F4-BBCF-08D1FE644D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86A-42F4-BBCF-08D1FE644D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86A-42F4-BBCF-08D1FE644D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86A-42F4-BBCF-08D1FE644D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86A-42F4-BBCF-08D1FE644D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86A-42F4-BBCF-08D1FE644D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86A-42F4-BBCF-08D1FE644D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86A-42F4-BBCF-08D1FE644D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86A-42F4-BBCF-08D1FE644D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86A-42F4-BBCF-08D1FE644D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86A-42F4-BBCF-08D1FE644D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86A-42F4-BBCF-08D1FE644D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86A-42F4-BBCF-08D1FE644D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86A-42F4-BBCF-08D1FE644D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86A-42F4-BBCF-08D1FE644D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86A-42F4-BBCF-08D1FE644D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86A-42F4-BBCF-08D1FE644D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86A-42F4-BBCF-08D1FE644D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86A-42F4-BBCF-08D1FE644D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17.600000000000001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86A-42F4-BBCF-08D1FE644DB3}"/>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18.899999999999999</c:v>
                </c:pt>
                <c:pt idx="17">
                  <c:v>18.899999999999999</c:v>
                </c:pt>
                <c:pt idx="18">
                  <c:v>18.899999999999999</c:v>
                </c:pt>
                <c:pt idx="19">
                  <c:v>18.899999999999999</c:v>
                </c:pt>
                <c:pt idx="20">
                  <c:v>18.899999999999999</c:v>
                </c:pt>
                <c:pt idx="21">
                  <c:v>24.1</c:v>
                </c:pt>
                <c:pt idx="22">
                  <c:v>29.3</c:v>
                </c:pt>
                <c:pt idx="23">
                  <c:v>34.5</c:v>
                </c:pt>
                <c:pt idx="24">
                  <c:v>39.700000000000003</c:v>
                </c:pt>
                <c:pt idx="25">
                  <c:v>44.9</c:v>
                </c:pt>
              </c:numCache>
            </c:numRef>
          </c:yVal>
          <c:smooth val="0"/>
          <c:extLst>
            <c:ext xmlns:c16="http://schemas.microsoft.com/office/drawing/2014/chart" uri="{C3380CC4-5D6E-409C-BE32-E72D297353CC}">
              <c16:uniqueId val="{000000C2-686A-42F4-BBCF-08D1FE644DB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86A-42F4-BBCF-08D1FE644DB3}"/>
              </c:ext>
            </c:extLst>
          </c:dPt>
          <c:dPt>
            <c:idx val="3"/>
            <c:bubble3D val="0"/>
            <c:extLst>
              <c:ext xmlns:c16="http://schemas.microsoft.com/office/drawing/2014/chart" uri="{C3380CC4-5D6E-409C-BE32-E72D297353CC}">
                <c16:uniqueId val="{000000C4-686A-42F4-BBCF-08D1FE644DB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86A-42F4-BBCF-08D1FE644D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86A-42F4-BBCF-08D1FE644D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86A-42F4-BBCF-08D1FE644D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86A-42F4-BBCF-08D1FE644D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86A-42F4-BBCF-08D1FE644DB3}"/>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86A-42F4-BBCF-08D1FE644D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86A-42F4-BBCF-08D1FE644DB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86A-42F4-BBCF-08D1FE644DB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86A-42F4-BBCF-08D1FE644DB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86A-42F4-BBCF-08D1FE644DB3}"/>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86A-42F4-BBCF-08D1FE644DB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86A-42F4-BBCF-08D1FE644D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86A-42F4-BBCF-08D1FE644D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86A-42F4-BBCF-08D1FE644D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86A-42F4-BBCF-08D1FE644D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86A-42F4-BBCF-08D1FE644D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86A-42F4-BBCF-08D1FE644D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86A-42F4-BBCF-08D1FE644D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86A-42F4-BBCF-08D1FE644D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86A-42F4-BBCF-08D1FE644D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86A-42F4-BBCF-08D1FE644D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86A-42F4-BBCF-08D1FE644D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86A-42F4-BBCF-08D1FE644D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86A-42F4-BBCF-08D1FE644D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86A-42F4-BBCF-08D1FE644D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86A-42F4-BBCF-08D1FE644D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86A-42F4-BBCF-08D1FE644D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86A-42F4-BBCF-08D1FE644D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86A-42F4-BBCF-08D1FE644D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86A-42F4-BBCF-08D1FE644D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86A-42F4-BBCF-08D1FE644D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86A-42F4-BBCF-08D1FE644D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86A-42F4-BBCF-08D1FE644D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86A-42F4-BBCF-08D1FE644D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86A-42F4-BBCF-08D1FE644D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86A-42F4-BBCF-08D1FE644D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86A-42F4-BBCF-08D1FE644D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86A-42F4-BBCF-08D1FE644D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86A-42F4-BBCF-08D1FE644D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86A-42F4-BBCF-08D1FE644D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86A-42F4-BBCF-08D1FE644D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86A-42F4-BBCF-08D1FE644D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86A-42F4-BBCF-08D1FE644D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86A-42F4-BBCF-08D1FE644D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86A-42F4-BBCF-08D1FE644D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86A-42F4-BBCF-08D1FE644D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86A-42F4-BBCF-08D1FE644D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86A-42F4-BBCF-08D1FE644D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86A-42F4-BBCF-08D1FE644D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86A-42F4-BBCF-08D1FE644D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86A-42F4-BBCF-08D1FE644D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86A-42F4-BBCF-08D1FE644D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86A-42F4-BBCF-08D1FE644D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86A-42F4-BBCF-08D1FE644D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86A-42F4-BBCF-08D1FE644D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86A-42F4-BBCF-08D1FE644D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86A-42F4-BBCF-08D1FE644D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86A-42F4-BBCF-08D1FE644D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86A-42F4-BBCF-08D1FE644D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86A-42F4-BBCF-08D1FE644D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86A-42F4-BBCF-08D1FE644D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86A-42F4-BBCF-08D1FE644D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86A-42F4-BBCF-08D1FE644D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86A-42F4-BBCF-08D1FE644D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86A-42F4-BBCF-08D1FE644D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86A-42F4-BBCF-08D1FE644D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86A-42F4-BBCF-08D1FE644D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86A-42F4-BBCF-08D1FE644D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86A-42F4-BBCF-08D1FE644D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86A-42F4-BBCF-08D1FE644D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86A-42F4-BBCF-08D1FE644D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86A-42F4-BBCF-08D1FE644D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86A-42F4-BBCF-08D1FE644D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86A-42F4-BBCF-08D1FE644D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86A-42F4-BBCF-08D1FE644D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86A-42F4-BBCF-08D1FE644D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86A-42F4-BBCF-08D1FE644D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86A-42F4-BBCF-08D1FE644D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86A-42F4-BBCF-08D1FE644D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86A-42F4-BBCF-08D1FE644D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86A-42F4-BBCF-08D1FE644D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86A-42F4-BBCF-08D1FE644D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86A-42F4-BBCF-08D1FE644D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86A-42F4-BBCF-08D1FE644D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86A-42F4-BBCF-08D1FE644D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86A-42F4-BBCF-08D1FE644D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86A-42F4-BBCF-08D1FE644D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86A-42F4-BBCF-08D1FE644D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86A-42F4-BBCF-08D1FE644D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86A-42F4-BBCF-08D1FE644D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86A-42F4-BBCF-08D1FE644D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86A-42F4-BBCF-08D1FE644D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86A-42F4-BBCF-08D1FE644D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86A-42F4-BBCF-08D1FE644D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86A-42F4-BBCF-08D1FE644D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29.322595926101371</c:v>
                </c:pt>
                <c:pt idx="9">
                  <c:v>#N/A</c:v>
                </c:pt>
                <c:pt idx="10">
                  <c:v>50.151975683890576</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86A-42F4-BBCF-08D1FE644DB3}"/>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16.100000000000001</c:v>
                </c:pt>
                <c:pt idx="23">
                  <c:v>16.100000000000001</c:v>
                </c:pt>
                <c:pt idx="24">
                  <c:v>16.100000000000001</c:v>
                </c:pt>
                <c:pt idx="25">
                  <c:v>16.100000000000001</c:v>
                </c:pt>
              </c:numCache>
            </c:numRef>
          </c:yVal>
          <c:smooth val="0"/>
          <c:extLst>
            <c:ext xmlns:c16="http://schemas.microsoft.com/office/drawing/2014/chart" uri="{C3380CC4-5D6E-409C-BE32-E72D297353CC}">
              <c16:uniqueId val="{00000000-747A-46FD-9CBD-7F139BDC5745}"/>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11.2</c:v>
                </c:pt>
                <c:pt idx="23">
                  <c:v>11.2</c:v>
                </c:pt>
                <c:pt idx="24">
                  <c:v>11.2</c:v>
                </c:pt>
                <c:pt idx="25">
                  <c:v>11.2</c:v>
                </c:pt>
              </c:numCache>
            </c:numRef>
          </c:yVal>
          <c:smooth val="0"/>
          <c:extLst>
            <c:ext xmlns:c16="http://schemas.microsoft.com/office/drawing/2014/chart" uri="{C3380CC4-5D6E-409C-BE32-E72D297353CC}">
              <c16:uniqueId val="{00000001-747A-46FD-9CBD-7F139BDC5745}"/>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47A-46FD-9CBD-7F139BDC5745}"/>
              </c:ext>
            </c:extLst>
          </c:dPt>
          <c:dPt>
            <c:idx val="3"/>
            <c:bubble3D val="0"/>
            <c:extLst>
              <c:ext xmlns:c16="http://schemas.microsoft.com/office/drawing/2014/chart" uri="{C3380CC4-5D6E-409C-BE32-E72D297353CC}">
                <c16:uniqueId val="{00000003-747A-46FD-9CBD-7F139BDC574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47A-46FD-9CBD-7F139BDC57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47A-46FD-9CBD-7F139BDC57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47A-46FD-9CBD-7F139BDC57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47A-46FD-9CBD-7F139BDC57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47A-46FD-9CBD-7F139BDC5745}"/>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47A-46FD-9CBD-7F139BDC574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47A-46FD-9CBD-7F139BDC574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47A-46FD-9CBD-7F139BDC574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47A-46FD-9CBD-7F139BDC5745}"/>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47A-46FD-9CBD-7F139BDC5745}"/>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47A-46FD-9CBD-7F139BDC574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47A-46FD-9CBD-7F139BDC57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47A-46FD-9CBD-7F139BDC57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47A-46FD-9CBD-7F139BDC57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47A-46FD-9CBD-7F139BDC57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47A-46FD-9CBD-7F139BDC57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47A-46FD-9CBD-7F139BDC57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47A-46FD-9CBD-7F139BDC57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47A-46FD-9CBD-7F139BDC57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47A-46FD-9CBD-7F139BDC57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47A-46FD-9CBD-7F139BDC57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47A-46FD-9CBD-7F139BDC57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47A-46FD-9CBD-7F139BDC57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47A-46FD-9CBD-7F139BDC57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7A-46FD-9CBD-7F139BDC57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7A-46FD-9CBD-7F139BDC57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7A-46FD-9CBD-7F139BDC57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47A-46FD-9CBD-7F139BDC57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47A-46FD-9CBD-7F139BDC57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47A-46FD-9CBD-7F139BDC57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47A-46FD-9CBD-7F139BDC57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47A-46FD-9CBD-7F139BDC57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47A-46FD-9CBD-7F139BDC57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47A-46FD-9CBD-7F139BDC57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47A-46FD-9CBD-7F139BDC57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47A-46FD-9CBD-7F139BDC57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47A-46FD-9CBD-7F139BDC57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47A-46FD-9CBD-7F139BDC57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47A-46FD-9CBD-7F139BDC57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47A-46FD-9CBD-7F139BDC57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47A-46FD-9CBD-7F139BDC57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47A-46FD-9CBD-7F139BDC57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47A-46FD-9CBD-7F139BDC57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47A-46FD-9CBD-7F139BDC57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47A-46FD-9CBD-7F139BDC57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47A-46FD-9CBD-7F139BDC57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47A-46FD-9CBD-7F139BDC57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47A-46FD-9CBD-7F139BDC57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47A-46FD-9CBD-7F139BDC57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47A-46FD-9CBD-7F139BDC57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47A-46FD-9CBD-7F139BDC57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47A-46FD-9CBD-7F139BDC57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47A-46FD-9CBD-7F139BDC57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47A-46FD-9CBD-7F139BDC57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47A-46FD-9CBD-7F139BDC57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47A-46FD-9CBD-7F139BDC57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47A-46FD-9CBD-7F139BDC57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47A-46FD-9CBD-7F139BDC57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47A-46FD-9CBD-7F139BDC57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47A-46FD-9CBD-7F139BDC57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47A-46FD-9CBD-7F139BDC57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47A-46FD-9CBD-7F139BDC57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47A-46FD-9CBD-7F139BDC57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47A-46FD-9CBD-7F139BDC57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47A-46FD-9CBD-7F139BDC57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47A-46FD-9CBD-7F139BDC57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47A-46FD-9CBD-7F139BDC57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47A-46FD-9CBD-7F139BDC57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47A-46FD-9CBD-7F139BDC57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47A-46FD-9CBD-7F139BDC57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47A-46FD-9CBD-7F139BDC57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47A-46FD-9CBD-7F139BDC57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47A-46FD-9CBD-7F139BDC57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47A-46FD-9CBD-7F139BDC57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47A-46FD-9CBD-7F139BDC57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47A-46FD-9CBD-7F139BDC57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47A-46FD-9CBD-7F139BDC57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47A-46FD-9CBD-7F139BDC57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47A-46FD-9CBD-7F139BDC57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47A-46FD-9CBD-7F139BDC57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47A-46FD-9CBD-7F139BDC57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47A-46FD-9CBD-7F139BDC57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47A-46FD-9CBD-7F139BDC57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47A-46FD-9CBD-7F139BDC57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47A-46FD-9CBD-7F139BDC57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47A-46FD-9CBD-7F139BDC57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47A-46FD-9CBD-7F139BDC57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47A-46FD-9CBD-7F139BDC57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47A-46FD-9CBD-7F139BDC57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47A-46FD-9CBD-7F139BDC57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47A-46FD-9CBD-7F139BDC57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47A-46FD-9CBD-7F139BDC57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47A-46FD-9CBD-7F139BDC57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47A-46FD-9CBD-7F139BDC57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47A-46FD-9CBD-7F139BDC57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16.100000000000001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47A-46FD-9CBD-7F139BDC5745}"/>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47A-46FD-9CBD-7F139BDC57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47A-46FD-9CBD-7F139BDC57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47A-46FD-9CBD-7F139BDC57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47A-46FD-9CBD-7F139BDC57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47A-46FD-9CBD-7F139BDC5745}"/>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47A-46FD-9CBD-7F139BDC574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47A-46FD-9CBD-7F139BDC574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47A-46FD-9CBD-7F139BDC574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47A-46FD-9CBD-7F139BDC5745}"/>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47A-46FD-9CBD-7F139BDC5745}"/>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47A-46FD-9CBD-7F139BDC574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47A-46FD-9CBD-7F139BDC57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47A-46FD-9CBD-7F139BDC57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47A-46FD-9CBD-7F139BDC57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47A-46FD-9CBD-7F139BDC57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47A-46FD-9CBD-7F139BDC57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47A-46FD-9CBD-7F139BDC57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47A-46FD-9CBD-7F139BDC57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47A-46FD-9CBD-7F139BDC57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47A-46FD-9CBD-7F139BDC57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47A-46FD-9CBD-7F139BDC57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47A-46FD-9CBD-7F139BDC57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47A-46FD-9CBD-7F139BDC57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47A-46FD-9CBD-7F139BDC57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47A-46FD-9CBD-7F139BDC57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47A-46FD-9CBD-7F139BDC57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47A-46FD-9CBD-7F139BDC57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47A-46FD-9CBD-7F139BDC57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47A-46FD-9CBD-7F139BDC57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47A-46FD-9CBD-7F139BDC57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47A-46FD-9CBD-7F139BDC57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47A-46FD-9CBD-7F139BDC57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47A-46FD-9CBD-7F139BDC57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47A-46FD-9CBD-7F139BDC57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47A-46FD-9CBD-7F139BDC57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47A-46FD-9CBD-7F139BDC57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47A-46FD-9CBD-7F139BDC57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47A-46FD-9CBD-7F139BDC57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47A-46FD-9CBD-7F139BDC57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47A-46FD-9CBD-7F139BDC57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47A-46FD-9CBD-7F139BDC57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47A-46FD-9CBD-7F139BDC57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47A-46FD-9CBD-7F139BDC57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47A-46FD-9CBD-7F139BDC57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47A-46FD-9CBD-7F139BDC57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47A-46FD-9CBD-7F139BDC57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47A-46FD-9CBD-7F139BDC57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47A-46FD-9CBD-7F139BDC57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47A-46FD-9CBD-7F139BDC57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47A-46FD-9CBD-7F139BDC57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47A-46FD-9CBD-7F139BDC57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47A-46FD-9CBD-7F139BDC57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47A-46FD-9CBD-7F139BDC57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47A-46FD-9CBD-7F139BDC57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47A-46FD-9CBD-7F139BDC57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47A-46FD-9CBD-7F139BDC57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47A-46FD-9CBD-7F139BDC57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47A-46FD-9CBD-7F139BDC57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47A-46FD-9CBD-7F139BDC57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47A-46FD-9CBD-7F139BDC57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47A-46FD-9CBD-7F139BDC57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47A-46FD-9CBD-7F139BDC57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47A-46FD-9CBD-7F139BDC57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47A-46FD-9CBD-7F139BDC57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47A-46FD-9CBD-7F139BDC57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47A-46FD-9CBD-7F139BDC57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47A-46FD-9CBD-7F139BDC57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47A-46FD-9CBD-7F139BDC57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47A-46FD-9CBD-7F139BDC57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47A-46FD-9CBD-7F139BDC57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47A-46FD-9CBD-7F139BDC57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47A-46FD-9CBD-7F139BDC57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47A-46FD-9CBD-7F139BDC57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47A-46FD-9CBD-7F139BDC57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47A-46FD-9CBD-7F139BDC57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47A-46FD-9CBD-7F139BDC57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47A-46FD-9CBD-7F139BDC57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47A-46FD-9CBD-7F139BDC57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47A-46FD-9CBD-7F139BDC57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47A-46FD-9CBD-7F139BDC57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47A-46FD-9CBD-7F139BDC57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47A-46FD-9CBD-7F139BDC57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47A-46FD-9CBD-7F139BDC57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47A-46FD-9CBD-7F139BDC57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47A-46FD-9CBD-7F139BDC57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47A-46FD-9CBD-7F139BDC57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47A-46FD-9CBD-7F139BDC57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47A-46FD-9CBD-7F139BDC57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47A-46FD-9CBD-7F139BDC57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47A-46FD-9CBD-7F139BDC57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47A-46FD-9CBD-7F139BDC57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47A-46FD-9CBD-7F139BDC57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47A-46FD-9CBD-7F139BDC57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47A-46FD-9CBD-7F139BDC57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47A-46FD-9CBD-7F139BDC57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11.2</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47A-46FD-9CBD-7F139BDC5745}"/>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64.900000000000006</c:v>
                </c:pt>
                <c:pt idx="17">
                  <c:v>64.900000000000006</c:v>
                </c:pt>
                <c:pt idx="18">
                  <c:v>64.900000000000006</c:v>
                </c:pt>
                <c:pt idx="19">
                  <c:v>64.900000000000006</c:v>
                </c:pt>
                <c:pt idx="20">
                  <c:v>64.900000000000006</c:v>
                </c:pt>
                <c:pt idx="21">
                  <c:v>59.3</c:v>
                </c:pt>
                <c:pt idx="22">
                  <c:v>53.7</c:v>
                </c:pt>
                <c:pt idx="23">
                  <c:v>48.1</c:v>
                </c:pt>
                <c:pt idx="24">
                  <c:v>42.5</c:v>
                </c:pt>
                <c:pt idx="25">
                  <c:v>36.9</c:v>
                </c:pt>
              </c:numCache>
            </c:numRef>
          </c:yVal>
          <c:smooth val="0"/>
          <c:extLst>
            <c:ext xmlns:c16="http://schemas.microsoft.com/office/drawing/2014/chart" uri="{C3380CC4-5D6E-409C-BE32-E72D297353CC}">
              <c16:uniqueId val="{000000C2-747A-46FD-9CBD-7F139BDC5745}"/>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47A-46FD-9CBD-7F139BDC5745}"/>
              </c:ext>
            </c:extLst>
          </c:dPt>
          <c:dPt>
            <c:idx val="3"/>
            <c:bubble3D val="0"/>
            <c:extLst>
              <c:ext xmlns:c16="http://schemas.microsoft.com/office/drawing/2014/chart" uri="{C3380CC4-5D6E-409C-BE32-E72D297353CC}">
                <c16:uniqueId val="{000000C4-747A-46FD-9CBD-7F139BDC574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47A-46FD-9CBD-7F139BDC57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47A-46FD-9CBD-7F139BDC57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47A-46FD-9CBD-7F139BDC57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47A-46FD-9CBD-7F139BDC57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47A-46FD-9CBD-7F139BDC5745}"/>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47A-46FD-9CBD-7F139BDC574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47A-46FD-9CBD-7F139BDC574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47A-46FD-9CBD-7F139BDC574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47A-46FD-9CBD-7F139BDC5745}"/>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47A-46FD-9CBD-7F139BDC5745}"/>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47A-46FD-9CBD-7F139BDC574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47A-46FD-9CBD-7F139BDC57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47A-46FD-9CBD-7F139BDC57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47A-46FD-9CBD-7F139BDC57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47A-46FD-9CBD-7F139BDC57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47A-46FD-9CBD-7F139BDC57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47A-46FD-9CBD-7F139BDC57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47A-46FD-9CBD-7F139BDC57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47A-46FD-9CBD-7F139BDC57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47A-46FD-9CBD-7F139BDC57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47A-46FD-9CBD-7F139BDC57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47A-46FD-9CBD-7F139BDC57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47A-46FD-9CBD-7F139BDC57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47A-46FD-9CBD-7F139BDC57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47A-46FD-9CBD-7F139BDC57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47A-46FD-9CBD-7F139BDC57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47A-46FD-9CBD-7F139BDC57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47A-46FD-9CBD-7F139BDC57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47A-46FD-9CBD-7F139BDC57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47A-46FD-9CBD-7F139BDC57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47A-46FD-9CBD-7F139BDC57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47A-46FD-9CBD-7F139BDC57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47A-46FD-9CBD-7F139BDC57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47A-46FD-9CBD-7F139BDC57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47A-46FD-9CBD-7F139BDC57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47A-46FD-9CBD-7F139BDC57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47A-46FD-9CBD-7F139BDC57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47A-46FD-9CBD-7F139BDC57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47A-46FD-9CBD-7F139BDC57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47A-46FD-9CBD-7F139BDC57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47A-46FD-9CBD-7F139BDC57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47A-46FD-9CBD-7F139BDC57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47A-46FD-9CBD-7F139BDC57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47A-46FD-9CBD-7F139BDC57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47A-46FD-9CBD-7F139BDC57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47A-46FD-9CBD-7F139BDC57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47A-46FD-9CBD-7F139BDC57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47A-46FD-9CBD-7F139BDC57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47A-46FD-9CBD-7F139BDC57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47A-46FD-9CBD-7F139BDC57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47A-46FD-9CBD-7F139BDC57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47A-46FD-9CBD-7F139BDC57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47A-46FD-9CBD-7F139BDC57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47A-46FD-9CBD-7F139BDC57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47A-46FD-9CBD-7F139BDC57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47A-46FD-9CBD-7F139BDC57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47A-46FD-9CBD-7F139BDC57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47A-46FD-9CBD-7F139BDC57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47A-46FD-9CBD-7F139BDC57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47A-46FD-9CBD-7F139BDC57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47A-46FD-9CBD-7F139BDC57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47A-46FD-9CBD-7F139BDC57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47A-46FD-9CBD-7F139BDC57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47A-46FD-9CBD-7F139BDC57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47A-46FD-9CBD-7F139BDC57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47A-46FD-9CBD-7F139BDC57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47A-46FD-9CBD-7F139BDC57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47A-46FD-9CBD-7F139BDC57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47A-46FD-9CBD-7F139BDC57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47A-46FD-9CBD-7F139BDC57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47A-46FD-9CBD-7F139BDC57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47A-46FD-9CBD-7F139BDC57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47A-46FD-9CBD-7F139BDC57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47A-46FD-9CBD-7F139BDC57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47A-46FD-9CBD-7F139BDC57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47A-46FD-9CBD-7F139BDC57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47A-46FD-9CBD-7F139BDC57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47A-46FD-9CBD-7F139BDC57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47A-46FD-9CBD-7F139BDC57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47A-46FD-9CBD-7F139BDC57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47A-46FD-9CBD-7F139BDC57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47A-46FD-9CBD-7F139BDC57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47A-46FD-9CBD-7F139BDC57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47A-46FD-9CBD-7F139BDC57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47A-46FD-9CBD-7F139BDC57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47A-46FD-9CBD-7F139BDC57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47A-46FD-9CBD-7F139BDC57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47A-46FD-9CBD-7F139BDC57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47A-46FD-9CBD-7F139BDC57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47A-46FD-9CBD-7F139BDC57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47A-46FD-9CBD-7F139BDC57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47A-46FD-9CBD-7F139BDC57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47A-46FD-9CBD-7F139BDC57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47A-46FD-9CBD-7F139BDC57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47A-46FD-9CBD-7F139BDC57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53.652489595938725</c:v>
                </c:pt>
                <c:pt idx="9">
                  <c:v>#N/A</c:v>
                </c:pt>
                <c:pt idx="10">
                  <c:v>31.25</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47A-46FD-9CBD-7F139BDC574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22.4</c:v>
                </c:pt>
                <c:pt idx="23">
                  <c:v>22.4</c:v>
                </c:pt>
                <c:pt idx="24">
                  <c:v>22.4</c:v>
                </c:pt>
                <c:pt idx="25">
                  <c:v>22.4</c:v>
                </c:pt>
              </c:numCache>
            </c:numRef>
          </c:yVal>
          <c:smooth val="0"/>
          <c:extLst>
            <c:ext xmlns:c16="http://schemas.microsoft.com/office/drawing/2014/chart" uri="{C3380CC4-5D6E-409C-BE32-E72D297353CC}">
              <c16:uniqueId val="{00000000-A8A7-4054-A63D-A59BF2D6E977}"/>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11.8</c:v>
                </c:pt>
                <c:pt idx="23">
                  <c:v>11.8</c:v>
                </c:pt>
                <c:pt idx="24">
                  <c:v>11.8</c:v>
                </c:pt>
                <c:pt idx="25">
                  <c:v>11.8</c:v>
                </c:pt>
              </c:numCache>
            </c:numRef>
          </c:yVal>
          <c:smooth val="0"/>
          <c:extLst>
            <c:ext xmlns:c16="http://schemas.microsoft.com/office/drawing/2014/chart" uri="{C3380CC4-5D6E-409C-BE32-E72D297353CC}">
              <c16:uniqueId val="{00000001-A8A7-4054-A63D-A59BF2D6E977}"/>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A8A7-4054-A63D-A59BF2D6E97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8A7-4054-A63D-A59BF2D6E9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8A7-4054-A63D-A59BF2D6E9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8A7-4054-A63D-A59BF2D6E9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8A7-4054-A63D-A59BF2D6E9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8A7-4054-A63D-A59BF2D6E977}"/>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8A7-4054-A63D-A59BF2D6E9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8A7-4054-A63D-A59BF2D6E97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8A7-4054-A63D-A59BF2D6E97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8A7-4054-A63D-A59BF2D6E97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8A7-4054-A63D-A59BF2D6E977}"/>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8A7-4054-A63D-A59BF2D6E97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8A7-4054-A63D-A59BF2D6E9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8A7-4054-A63D-A59BF2D6E9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8A7-4054-A63D-A59BF2D6E9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8A7-4054-A63D-A59BF2D6E9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8A7-4054-A63D-A59BF2D6E9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8A7-4054-A63D-A59BF2D6E9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8A7-4054-A63D-A59BF2D6E9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8A7-4054-A63D-A59BF2D6E9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8A7-4054-A63D-A59BF2D6E9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8A7-4054-A63D-A59BF2D6E9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8A7-4054-A63D-A59BF2D6E9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8A7-4054-A63D-A59BF2D6E9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8A7-4054-A63D-A59BF2D6E9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8A7-4054-A63D-A59BF2D6E9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8A7-4054-A63D-A59BF2D6E9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8A7-4054-A63D-A59BF2D6E9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8A7-4054-A63D-A59BF2D6E9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8A7-4054-A63D-A59BF2D6E9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8A7-4054-A63D-A59BF2D6E9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8A7-4054-A63D-A59BF2D6E9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8A7-4054-A63D-A59BF2D6E9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8A7-4054-A63D-A59BF2D6E9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8A7-4054-A63D-A59BF2D6E9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8A7-4054-A63D-A59BF2D6E9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8A7-4054-A63D-A59BF2D6E9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8A7-4054-A63D-A59BF2D6E9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8A7-4054-A63D-A59BF2D6E9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8A7-4054-A63D-A59BF2D6E9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8A7-4054-A63D-A59BF2D6E9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8A7-4054-A63D-A59BF2D6E9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8A7-4054-A63D-A59BF2D6E9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8A7-4054-A63D-A59BF2D6E9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8A7-4054-A63D-A59BF2D6E9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8A7-4054-A63D-A59BF2D6E9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8A7-4054-A63D-A59BF2D6E9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8A7-4054-A63D-A59BF2D6E9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8A7-4054-A63D-A59BF2D6E9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8A7-4054-A63D-A59BF2D6E9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8A7-4054-A63D-A59BF2D6E9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8A7-4054-A63D-A59BF2D6E9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8A7-4054-A63D-A59BF2D6E9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8A7-4054-A63D-A59BF2D6E9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8A7-4054-A63D-A59BF2D6E9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8A7-4054-A63D-A59BF2D6E9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8A7-4054-A63D-A59BF2D6E9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8A7-4054-A63D-A59BF2D6E9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8A7-4054-A63D-A59BF2D6E9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8A7-4054-A63D-A59BF2D6E9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8A7-4054-A63D-A59BF2D6E9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8A7-4054-A63D-A59BF2D6E9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8A7-4054-A63D-A59BF2D6E9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8A7-4054-A63D-A59BF2D6E9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8A7-4054-A63D-A59BF2D6E9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8A7-4054-A63D-A59BF2D6E9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8A7-4054-A63D-A59BF2D6E9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8A7-4054-A63D-A59BF2D6E9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8A7-4054-A63D-A59BF2D6E9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8A7-4054-A63D-A59BF2D6E9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8A7-4054-A63D-A59BF2D6E9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8A7-4054-A63D-A59BF2D6E9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8A7-4054-A63D-A59BF2D6E9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8A7-4054-A63D-A59BF2D6E9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8A7-4054-A63D-A59BF2D6E9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8A7-4054-A63D-A59BF2D6E9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8A7-4054-A63D-A59BF2D6E9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8A7-4054-A63D-A59BF2D6E9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8A7-4054-A63D-A59BF2D6E9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8A7-4054-A63D-A59BF2D6E9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8A7-4054-A63D-A59BF2D6E9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8A7-4054-A63D-A59BF2D6E9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8A7-4054-A63D-A59BF2D6E9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8A7-4054-A63D-A59BF2D6E9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8A7-4054-A63D-A59BF2D6E9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8A7-4054-A63D-A59BF2D6E9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8A7-4054-A63D-A59BF2D6E9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8A7-4054-A63D-A59BF2D6E9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8A7-4054-A63D-A59BF2D6E9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8A7-4054-A63D-A59BF2D6E9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8A7-4054-A63D-A59BF2D6E9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8A7-4054-A63D-A59BF2D6E9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8A7-4054-A63D-A59BF2D6E9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8A7-4054-A63D-A59BF2D6E9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8A7-4054-A63D-A59BF2D6E9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8A7-4054-A63D-A59BF2D6E9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22.4</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8A7-4054-A63D-A59BF2D6E977}"/>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8A7-4054-A63D-A59BF2D6E9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8A7-4054-A63D-A59BF2D6E9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8A7-4054-A63D-A59BF2D6E9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8A7-4054-A63D-A59BF2D6E9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8A7-4054-A63D-A59BF2D6E977}"/>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8A7-4054-A63D-A59BF2D6E9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8A7-4054-A63D-A59BF2D6E97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8A7-4054-A63D-A59BF2D6E97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8A7-4054-A63D-A59BF2D6E97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8A7-4054-A63D-A59BF2D6E977}"/>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8A7-4054-A63D-A59BF2D6E97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8A7-4054-A63D-A59BF2D6E9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8A7-4054-A63D-A59BF2D6E9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8A7-4054-A63D-A59BF2D6E9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8A7-4054-A63D-A59BF2D6E9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8A7-4054-A63D-A59BF2D6E97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8A7-4054-A63D-A59BF2D6E9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8A7-4054-A63D-A59BF2D6E9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8A7-4054-A63D-A59BF2D6E9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8A7-4054-A63D-A59BF2D6E9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8A7-4054-A63D-A59BF2D6E9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8A7-4054-A63D-A59BF2D6E9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8A7-4054-A63D-A59BF2D6E9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8A7-4054-A63D-A59BF2D6E9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8A7-4054-A63D-A59BF2D6E9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8A7-4054-A63D-A59BF2D6E9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8A7-4054-A63D-A59BF2D6E9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8A7-4054-A63D-A59BF2D6E9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8A7-4054-A63D-A59BF2D6E9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8A7-4054-A63D-A59BF2D6E9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8A7-4054-A63D-A59BF2D6E9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8A7-4054-A63D-A59BF2D6E9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8A7-4054-A63D-A59BF2D6E9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8A7-4054-A63D-A59BF2D6E9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8A7-4054-A63D-A59BF2D6E9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8A7-4054-A63D-A59BF2D6E9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8A7-4054-A63D-A59BF2D6E9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8A7-4054-A63D-A59BF2D6E9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8A7-4054-A63D-A59BF2D6E9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8A7-4054-A63D-A59BF2D6E9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8A7-4054-A63D-A59BF2D6E9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8A7-4054-A63D-A59BF2D6E9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8A7-4054-A63D-A59BF2D6E9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8A7-4054-A63D-A59BF2D6E9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8A7-4054-A63D-A59BF2D6E9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8A7-4054-A63D-A59BF2D6E9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8A7-4054-A63D-A59BF2D6E9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8A7-4054-A63D-A59BF2D6E9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8A7-4054-A63D-A59BF2D6E9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8A7-4054-A63D-A59BF2D6E9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8A7-4054-A63D-A59BF2D6E9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8A7-4054-A63D-A59BF2D6E9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8A7-4054-A63D-A59BF2D6E9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8A7-4054-A63D-A59BF2D6E9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8A7-4054-A63D-A59BF2D6E9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8A7-4054-A63D-A59BF2D6E9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8A7-4054-A63D-A59BF2D6E9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8A7-4054-A63D-A59BF2D6E9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8A7-4054-A63D-A59BF2D6E9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8A7-4054-A63D-A59BF2D6E9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8A7-4054-A63D-A59BF2D6E9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8A7-4054-A63D-A59BF2D6E9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8A7-4054-A63D-A59BF2D6E9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8A7-4054-A63D-A59BF2D6E9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8A7-4054-A63D-A59BF2D6E9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8A7-4054-A63D-A59BF2D6E9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8A7-4054-A63D-A59BF2D6E9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8A7-4054-A63D-A59BF2D6E9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8A7-4054-A63D-A59BF2D6E9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8A7-4054-A63D-A59BF2D6E9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8A7-4054-A63D-A59BF2D6E9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8A7-4054-A63D-A59BF2D6E9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8A7-4054-A63D-A59BF2D6E9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8A7-4054-A63D-A59BF2D6E9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8A7-4054-A63D-A59BF2D6E9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8A7-4054-A63D-A59BF2D6E9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8A7-4054-A63D-A59BF2D6E9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8A7-4054-A63D-A59BF2D6E9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8A7-4054-A63D-A59BF2D6E9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8A7-4054-A63D-A59BF2D6E9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8A7-4054-A63D-A59BF2D6E9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8A7-4054-A63D-A59BF2D6E9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8A7-4054-A63D-A59BF2D6E9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8A7-4054-A63D-A59BF2D6E9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8A7-4054-A63D-A59BF2D6E9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8A7-4054-A63D-A59BF2D6E9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8A7-4054-A63D-A59BF2D6E9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8A7-4054-A63D-A59BF2D6E9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8A7-4054-A63D-A59BF2D6E9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8A7-4054-A63D-A59BF2D6E9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8A7-4054-A63D-A59BF2D6E9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8A7-4054-A63D-A59BF2D6E9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8A7-4054-A63D-A59BF2D6E9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8A7-4054-A63D-A59BF2D6E9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8A7-4054-A63D-A59BF2D6E9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11.8</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8A7-4054-A63D-A59BF2D6E977}"/>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36.700000000000003</c:v>
                </c:pt>
                <c:pt idx="23">
                  <c:v>36.700000000000003</c:v>
                </c:pt>
                <c:pt idx="24">
                  <c:v>36.700000000000003</c:v>
                </c:pt>
                <c:pt idx="25">
                  <c:v>36.700000000000003</c:v>
                </c:pt>
              </c:numCache>
            </c:numRef>
          </c:yVal>
          <c:smooth val="0"/>
          <c:extLst>
            <c:ext xmlns:c16="http://schemas.microsoft.com/office/drawing/2014/chart" uri="{C3380CC4-5D6E-409C-BE32-E72D297353CC}">
              <c16:uniqueId val="{000000C2-A8A7-4054-A63D-A59BF2D6E977}"/>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A8A7-4054-A63D-A59BF2D6E97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8A7-4054-A63D-A59BF2D6E9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8A7-4054-A63D-A59BF2D6E9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8A7-4054-A63D-A59BF2D6E9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8A7-4054-A63D-A59BF2D6E9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8A7-4054-A63D-A59BF2D6E977}"/>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8A7-4054-A63D-A59BF2D6E9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8A7-4054-A63D-A59BF2D6E97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8A7-4054-A63D-A59BF2D6E97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8A7-4054-A63D-A59BF2D6E97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8A7-4054-A63D-A59BF2D6E977}"/>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8A7-4054-A63D-A59BF2D6E97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8A7-4054-A63D-A59BF2D6E9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8A7-4054-A63D-A59BF2D6E9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8A7-4054-A63D-A59BF2D6E9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8A7-4054-A63D-A59BF2D6E9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8A7-4054-A63D-A59BF2D6E9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8A7-4054-A63D-A59BF2D6E9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8A7-4054-A63D-A59BF2D6E9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8A7-4054-A63D-A59BF2D6E9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8A7-4054-A63D-A59BF2D6E9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8A7-4054-A63D-A59BF2D6E9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8A7-4054-A63D-A59BF2D6E9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8A7-4054-A63D-A59BF2D6E9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8A7-4054-A63D-A59BF2D6E9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8A7-4054-A63D-A59BF2D6E9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8A7-4054-A63D-A59BF2D6E9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8A7-4054-A63D-A59BF2D6E9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8A7-4054-A63D-A59BF2D6E9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8A7-4054-A63D-A59BF2D6E9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8A7-4054-A63D-A59BF2D6E9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8A7-4054-A63D-A59BF2D6E9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8A7-4054-A63D-A59BF2D6E9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8A7-4054-A63D-A59BF2D6E9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8A7-4054-A63D-A59BF2D6E9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8A7-4054-A63D-A59BF2D6E9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8A7-4054-A63D-A59BF2D6E9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8A7-4054-A63D-A59BF2D6E9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8A7-4054-A63D-A59BF2D6E9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8A7-4054-A63D-A59BF2D6E9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8A7-4054-A63D-A59BF2D6E9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8A7-4054-A63D-A59BF2D6E9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8A7-4054-A63D-A59BF2D6E9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8A7-4054-A63D-A59BF2D6E9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8A7-4054-A63D-A59BF2D6E9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8A7-4054-A63D-A59BF2D6E9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8A7-4054-A63D-A59BF2D6E9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8A7-4054-A63D-A59BF2D6E9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8A7-4054-A63D-A59BF2D6E9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8A7-4054-A63D-A59BF2D6E9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8A7-4054-A63D-A59BF2D6E9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8A7-4054-A63D-A59BF2D6E9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8A7-4054-A63D-A59BF2D6E9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8A7-4054-A63D-A59BF2D6E9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8A7-4054-A63D-A59BF2D6E9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8A7-4054-A63D-A59BF2D6E9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8A7-4054-A63D-A59BF2D6E9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8A7-4054-A63D-A59BF2D6E9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8A7-4054-A63D-A59BF2D6E9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8A7-4054-A63D-A59BF2D6E9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8A7-4054-A63D-A59BF2D6E9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8A7-4054-A63D-A59BF2D6E9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8A7-4054-A63D-A59BF2D6E9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8A7-4054-A63D-A59BF2D6E9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8A7-4054-A63D-A59BF2D6E9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8A7-4054-A63D-A59BF2D6E9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8A7-4054-A63D-A59BF2D6E9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8A7-4054-A63D-A59BF2D6E9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8A7-4054-A63D-A59BF2D6E9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8A7-4054-A63D-A59BF2D6E9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8A7-4054-A63D-A59BF2D6E9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8A7-4054-A63D-A59BF2D6E9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8A7-4054-A63D-A59BF2D6E9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8A7-4054-A63D-A59BF2D6E9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8A7-4054-A63D-A59BF2D6E9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8A7-4054-A63D-A59BF2D6E9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8A7-4054-A63D-A59BF2D6E9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8A7-4054-A63D-A59BF2D6E9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8A7-4054-A63D-A59BF2D6E9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8A7-4054-A63D-A59BF2D6E9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8A7-4054-A63D-A59BF2D6E9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8A7-4054-A63D-A59BF2D6E9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8A7-4054-A63D-A59BF2D6E9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8A7-4054-A63D-A59BF2D6E9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8A7-4054-A63D-A59BF2D6E9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8A7-4054-A63D-A59BF2D6E9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8A7-4054-A63D-A59BF2D6E9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8A7-4054-A63D-A59BF2D6E9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8A7-4054-A63D-A59BF2D6E9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8A7-4054-A63D-A59BF2D6E9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8A7-4054-A63D-A59BF2D6E9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8A7-4054-A63D-A59BF2D6E9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8A7-4054-A63D-A59BF2D6E9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8A7-4054-A63D-A59BF2D6E9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8A7-4054-A63D-A59BF2D6E9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8A7-4054-A63D-A59BF2D6E9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36.730575176589298</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8A7-4054-A63D-A59BF2D6E977}"/>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19.600000000000001</c:v>
                </c:pt>
                <c:pt idx="23">
                  <c:v>19.600000000000001</c:v>
                </c:pt>
                <c:pt idx="24">
                  <c:v>19.600000000000001</c:v>
                </c:pt>
                <c:pt idx="25">
                  <c:v>19.600000000000001</c:v>
                </c:pt>
              </c:numCache>
            </c:numRef>
          </c:yVal>
          <c:smooth val="0"/>
          <c:extLst>
            <c:ext xmlns:c16="http://schemas.microsoft.com/office/drawing/2014/chart" uri="{C3380CC4-5D6E-409C-BE32-E72D297353CC}">
              <c16:uniqueId val="{00000000-8957-4DC7-B74F-C54608D22399}"/>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13.8</c:v>
                </c:pt>
                <c:pt idx="23">
                  <c:v>13.8</c:v>
                </c:pt>
                <c:pt idx="24">
                  <c:v>13.8</c:v>
                </c:pt>
                <c:pt idx="25">
                  <c:v>13.8</c:v>
                </c:pt>
              </c:numCache>
            </c:numRef>
          </c:yVal>
          <c:smooth val="0"/>
          <c:extLst>
            <c:ext xmlns:c16="http://schemas.microsoft.com/office/drawing/2014/chart" uri="{C3380CC4-5D6E-409C-BE32-E72D297353CC}">
              <c16:uniqueId val="{00000001-8957-4DC7-B74F-C54608D22399}"/>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957-4DC7-B74F-C54608D22399}"/>
              </c:ext>
            </c:extLst>
          </c:dPt>
          <c:dPt>
            <c:idx val="3"/>
            <c:bubble3D val="0"/>
            <c:extLst>
              <c:ext xmlns:c16="http://schemas.microsoft.com/office/drawing/2014/chart" uri="{C3380CC4-5D6E-409C-BE32-E72D297353CC}">
                <c16:uniqueId val="{00000003-8957-4DC7-B74F-C54608D2239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957-4DC7-B74F-C54608D223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957-4DC7-B74F-C54608D223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957-4DC7-B74F-C54608D223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957-4DC7-B74F-C54608D223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957-4DC7-B74F-C54608D22399}"/>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957-4DC7-B74F-C54608D223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957-4DC7-B74F-C54608D2239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957-4DC7-B74F-C54608D2239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957-4DC7-B74F-C54608D2239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957-4DC7-B74F-C54608D22399}"/>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957-4DC7-B74F-C54608D22399}"/>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957-4DC7-B74F-C54608D223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957-4DC7-B74F-C54608D223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957-4DC7-B74F-C54608D223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957-4DC7-B74F-C54608D223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957-4DC7-B74F-C54608D223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957-4DC7-B74F-C54608D223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957-4DC7-B74F-C54608D223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957-4DC7-B74F-C54608D223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957-4DC7-B74F-C54608D223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957-4DC7-B74F-C54608D223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957-4DC7-B74F-C54608D223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957-4DC7-B74F-C54608D223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957-4DC7-B74F-C54608D223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957-4DC7-B74F-C54608D223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957-4DC7-B74F-C54608D223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957-4DC7-B74F-C54608D223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957-4DC7-B74F-C54608D223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957-4DC7-B74F-C54608D223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957-4DC7-B74F-C54608D223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957-4DC7-B74F-C54608D223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957-4DC7-B74F-C54608D223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957-4DC7-B74F-C54608D223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957-4DC7-B74F-C54608D223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957-4DC7-B74F-C54608D223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957-4DC7-B74F-C54608D223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957-4DC7-B74F-C54608D223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957-4DC7-B74F-C54608D223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957-4DC7-B74F-C54608D223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957-4DC7-B74F-C54608D223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957-4DC7-B74F-C54608D223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957-4DC7-B74F-C54608D223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957-4DC7-B74F-C54608D223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957-4DC7-B74F-C54608D223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957-4DC7-B74F-C54608D223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957-4DC7-B74F-C54608D223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957-4DC7-B74F-C54608D223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957-4DC7-B74F-C54608D223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957-4DC7-B74F-C54608D223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957-4DC7-B74F-C54608D223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957-4DC7-B74F-C54608D223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957-4DC7-B74F-C54608D223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957-4DC7-B74F-C54608D223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957-4DC7-B74F-C54608D223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957-4DC7-B74F-C54608D223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957-4DC7-B74F-C54608D223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957-4DC7-B74F-C54608D223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957-4DC7-B74F-C54608D223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957-4DC7-B74F-C54608D223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957-4DC7-B74F-C54608D223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957-4DC7-B74F-C54608D223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957-4DC7-B74F-C54608D223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957-4DC7-B74F-C54608D223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957-4DC7-B74F-C54608D223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957-4DC7-B74F-C54608D223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957-4DC7-B74F-C54608D223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957-4DC7-B74F-C54608D223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957-4DC7-B74F-C54608D223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957-4DC7-B74F-C54608D223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957-4DC7-B74F-C54608D223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957-4DC7-B74F-C54608D223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957-4DC7-B74F-C54608D223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957-4DC7-B74F-C54608D223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957-4DC7-B74F-C54608D223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957-4DC7-B74F-C54608D223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957-4DC7-B74F-C54608D223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957-4DC7-B74F-C54608D223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957-4DC7-B74F-C54608D223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957-4DC7-B74F-C54608D223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957-4DC7-B74F-C54608D223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957-4DC7-B74F-C54608D223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957-4DC7-B74F-C54608D223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957-4DC7-B74F-C54608D223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957-4DC7-B74F-C54608D223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957-4DC7-B74F-C54608D223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957-4DC7-B74F-C54608D223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957-4DC7-B74F-C54608D223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957-4DC7-B74F-C54608D223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957-4DC7-B74F-C54608D223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957-4DC7-B74F-C54608D223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957-4DC7-B74F-C54608D223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957-4DC7-B74F-C54608D223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957-4DC7-B74F-C54608D223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957-4DC7-B74F-C54608D223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957-4DC7-B74F-C54608D223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19.600000000000001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957-4DC7-B74F-C54608D22399}"/>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957-4DC7-B74F-C54608D223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957-4DC7-B74F-C54608D223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957-4DC7-B74F-C54608D223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957-4DC7-B74F-C54608D223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957-4DC7-B74F-C54608D22399}"/>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957-4DC7-B74F-C54608D223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957-4DC7-B74F-C54608D2239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957-4DC7-B74F-C54608D2239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957-4DC7-B74F-C54608D2239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957-4DC7-B74F-C54608D22399}"/>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957-4DC7-B74F-C54608D22399}"/>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957-4DC7-B74F-C54608D223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957-4DC7-B74F-C54608D223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957-4DC7-B74F-C54608D223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957-4DC7-B74F-C54608D223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957-4DC7-B74F-C54608D223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957-4DC7-B74F-C54608D223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957-4DC7-B74F-C54608D223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957-4DC7-B74F-C54608D223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957-4DC7-B74F-C54608D223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957-4DC7-B74F-C54608D223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957-4DC7-B74F-C54608D223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957-4DC7-B74F-C54608D223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957-4DC7-B74F-C54608D223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957-4DC7-B74F-C54608D223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957-4DC7-B74F-C54608D223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957-4DC7-B74F-C54608D223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957-4DC7-B74F-C54608D223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957-4DC7-B74F-C54608D223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957-4DC7-B74F-C54608D223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957-4DC7-B74F-C54608D223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957-4DC7-B74F-C54608D223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957-4DC7-B74F-C54608D223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957-4DC7-B74F-C54608D223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957-4DC7-B74F-C54608D223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957-4DC7-B74F-C54608D223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957-4DC7-B74F-C54608D223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957-4DC7-B74F-C54608D223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957-4DC7-B74F-C54608D223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957-4DC7-B74F-C54608D223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957-4DC7-B74F-C54608D223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957-4DC7-B74F-C54608D223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957-4DC7-B74F-C54608D223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957-4DC7-B74F-C54608D223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957-4DC7-B74F-C54608D223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957-4DC7-B74F-C54608D223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957-4DC7-B74F-C54608D223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957-4DC7-B74F-C54608D223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957-4DC7-B74F-C54608D223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957-4DC7-B74F-C54608D223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957-4DC7-B74F-C54608D223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957-4DC7-B74F-C54608D223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957-4DC7-B74F-C54608D223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957-4DC7-B74F-C54608D223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957-4DC7-B74F-C54608D223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957-4DC7-B74F-C54608D223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957-4DC7-B74F-C54608D223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957-4DC7-B74F-C54608D223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957-4DC7-B74F-C54608D223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957-4DC7-B74F-C54608D223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957-4DC7-B74F-C54608D223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957-4DC7-B74F-C54608D223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957-4DC7-B74F-C54608D223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957-4DC7-B74F-C54608D223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957-4DC7-B74F-C54608D223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957-4DC7-B74F-C54608D223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957-4DC7-B74F-C54608D223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957-4DC7-B74F-C54608D223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957-4DC7-B74F-C54608D223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957-4DC7-B74F-C54608D223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957-4DC7-B74F-C54608D223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957-4DC7-B74F-C54608D223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957-4DC7-B74F-C54608D223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957-4DC7-B74F-C54608D223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957-4DC7-B74F-C54608D223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957-4DC7-B74F-C54608D223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957-4DC7-B74F-C54608D223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957-4DC7-B74F-C54608D223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957-4DC7-B74F-C54608D223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957-4DC7-B74F-C54608D223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957-4DC7-B74F-C54608D223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957-4DC7-B74F-C54608D223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957-4DC7-B74F-C54608D223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957-4DC7-B74F-C54608D223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957-4DC7-B74F-C54608D223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957-4DC7-B74F-C54608D223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957-4DC7-B74F-C54608D223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957-4DC7-B74F-C54608D223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957-4DC7-B74F-C54608D223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957-4DC7-B74F-C54608D223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957-4DC7-B74F-C54608D223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957-4DC7-B74F-C54608D223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957-4DC7-B74F-C54608D223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957-4DC7-B74F-C54608D223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957-4DC7-B74F-C54608D223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13.8</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957-4DC7-B74F-C54608D22399}"/>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74.099999999999994</c:v>
                </c:pt>
                <c:pt idx="17">
                  <c:v>74.099999999999994</c:v>
                </c:pt>
                <c:pt idx="18">
                  <c:v>74.099999999999994</c:v>
                </c:pt>
                <c:pt idx="19">
                  <c:v>74.099999999999994</c:v>
                </c:pt>
                <c:pt idx="20">
                  <c:v>74.099999999999994</c:v>
                </c:pt>
                <c:pt idx="21">
                  <c:v>68</c:v>
                </c:pt>
                <c:pt idx="22">
                  <c:v>62</c:v>
                </c:pt>
                <c:pt idx="23">
                  <c:v>55.9</c:v>
                </c:pt>
                <c:pt idx="24">
                  <c:v>49.9</c:v>
                </c:pt>
                <c:pt idx="25">
                  <c:v>43.8</c:v>
                </c:pt>
              </c:numCache>
            </c:numRef>
          </c:yVal>
          <c:smooth val="0"/>
          <c:extLst>
            <c:ext xmlns:c16="http://schemas.microsoft.com/office/drawing/2014/chart" uri="{C3380CC4-5D6E-409C-BE32-E72D297353CC}">
              <c16:uniqueId val="{000000C2-8957-4DC7-B74F-C54608D2239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957-4DC7-B74F-C54608D22399}"/>
              </c:ext>
            </c:extLst>
          </c:dPt>
          <c:dPt>
            <c:idx val="3"/>
            <c:bubble3D val="0"/>
            <c:extLst>
              <c:ext xmlns:c16="http://schemas.microsoft.com/office/drawing/2014/chart" uri="{C3380CC4-5D6E-409C-BE32-E72D297353CC}">
                <c16:uniqueId val="{000000C4-8957-4DC7-B74F-C54608D2239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957-4DC7-B74F-C54608D223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957-4DC7-B74F-C54608D223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957-4DC7-B74F-C54608D223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957-4DC7-B74F-C54608D223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957-4DC7-B74F-C54608D22399}"/>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957-4DC7-B74F-C54608D223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957-4DC7-B74F-C54608D2239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957-4DC7-B74F-C54608D2239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957-4DC7-B74F-C54608D2239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957-4DC7-B74F-C54608D22399}"/>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957-4DC7-B74F-C54608D22399}"/>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957-4DC7-B74F-C54608D223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957-4DC7-B74F-C54608D223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957-4DC7-B74F-C54608D223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957-4DC7-B74F-C54608D223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957-4DC7-B74F-C54608D223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957-4DC7-B74F-C54608D223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957-4DC7-B74F-C54608D223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957-4DC7-B74F-C54608D223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957-4DC7-B74F-C54608D223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957-4DC7-B74F-C54608D223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957-4DC7-B74F-C54608D223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957-4DC7-B74F-C54608D223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957-4DC7-B74F-C54608D223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957-4DC7-B74F-C54608D223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957-4DC7-B74F-C54608D223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957-4DC7-B74F-C54608D223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957-4DC7-B74F-C54608D223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957-4DC7-B74F-C54608D223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957-4DC7-B74F-C54608D223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957-4DC7-B74F-C54608D223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957-4DC7-B74F-C54608D223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957-4DC7-B74F-C54608D223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957-4DC7-B74F-C54608D223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957-4DC7-B74F-C54608D223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957-4DC7-B74F-C54608D223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957-4DC7-B74F-C54608D223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957-4DC7-B74F-C54608D223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957-4DC7-B74F-C54608D223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957-4DC7-B74F-C54608D223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957-4DC7-B74F-C54608D223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957-4DC7-B74F-C54608D223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957-4DC7-B74F-C54608D223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957-4DC7-B74F-C54608D223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957-4DC7-B74F-C54608D223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957-4DC7-B74F-C54608D223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957-4DC7-B74F-C54608D223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957-4DC7-B74F-C54608D223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957-4DC7-B74F-C54608D223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957-4DC7-B74F-C54608D223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957-4DC7-B74F-C54608D223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957-4DC7-B74F-C54608D223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957-4DC7-B74F-C54608D223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957-4DC7-B74F-C54608D223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957-4DC7-B74F-C54608D223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957-4DC7-B74F-C54608D223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957-4DC7-B74F-C54608D223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957-4DC7-B74F-C54608D223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957-4DC7-B74F-C54608D223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957-4DC7-B74F-C54608D223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957-4DC7-B74F-C54608D223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957-4DC7-B74F-C54608D223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957-4DC7-B74F-C54608D223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957-4DC7-B74F-C54608D223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957-4DC7-B74F-C54608D223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957-4DC7-B74F-C54608D223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957-4DC7-B74F-C54608D223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957-4DC7-B74F-C54608D223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957-4DC7-B74F-C54608D223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957-4DC7-B74F-C54608D223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957-4DC7-B74F-C54608D223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957-4DC7-B74F-C54608D223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957-4DC7-B74F-C54608D223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957-4DC7-B74F-C54608D223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957-4DC7-B74F-C54608D223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957-4DC7-B74F-C54608D223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957-4DC7-B74F-C54608D223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957-4DC7-B74F-C54608D223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957-4DC7-B74F-C54608D223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957-4DC7-B74F-C54608D223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957-4DC7-B74F-C54608D223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957-4DC7-B74F-C54608D223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957-4DC7-B74F-C54608D223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957-4DC7-B74F-C54608D223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957-4DC7-B74F-C54608D223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957-4DC7-B74F-C54608D223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957-4DC7-B74F-C54608D223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957-4DC7-B74F-C54608D223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957-4DC7-B74F-C54608D223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957-4DC7-B74F-C54608D223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957-4DC7-B74F-C54608D223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957-4DC7-B74F-C54608D223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957-4DC7-B74F-C54608D223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957-4DC7-B74F-C54608D223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957-4DC7-B74F-C54608D223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61.983714313744734</c:v>
                </c:pt>
                <c:pt idx="9">
                  <c:v>#N/A</c:v>
                </c:pt>
                <c:pt idx="10">
                  <c:v>37.782340862422998</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957-4DC7-B74F-C54608D22399}"/>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18.600000000000001</c:v>
                </c:pt>
                <c:pt idx="23">
                  <c:v>18.600000000000001</c:v>
                </c:pt>
                <c:pt idx="24">
                  <c:v>18.600000000000001</c:v>
                </c:pt>
                <c:pt idx="25">
                  <c:v>18.600000000000001</c:v>
                </c:pt>
              </c:numCache>
            </c:numRef>
          </c:yVal>
          <c:smooth val="0"/>
          <c:extLst>
            <c:ext xmlns:c16="http://schemas.microsoft.com/office/drawing/2014/chart" uri="{C3380CC4-5D6E-409C-BE32-E72D297353CC}">
              <c16:uniqueId val="{00000000-F66C-4909-BC2B-82AC1BF62C5F}"/>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13.3</c:v>
                </c:pt>
                <c:pt idx="23">
                  <c:v>13.3</c:v>
                </c:pt>
                <c:pt idx="24">
                  <c:v>13.3</c:v>
                </c:pt>
                <c:pt idx="25">
                  <c:v>13.3</c:v>
                </c:pt>
              </c:numCache>
            </c:numRef>
          </c:yVal>
          <c:smooth val="0"/>
          <c:extLst>
            <c:ext xmlns:c16="http://schemas.microsoft.com/office/drawing/2014/chart" uri="{C3380CC4-5D6E-409C-BE32-E72D297353CC}">
              <c16:uniqueId val="{00000001-F66C-4909-BC2B-82AC1BF62C5F}"/>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66C-4909-BC2B-82AC1BF62C5F}"/>
              </c:ext>
            </c:extLst>
          </c:dPt>
          <c:dPt>
            <c:idx val="3"/>
            <c:bubble3D val="0"/>
            <c:extLst>
              <c:ext xmlns:c16="http://schemas.microsoft.com/office/drawing/2014/chart" uri="{C3380CC4-5D6E-409C-BE32-E72D297353CC}">
                <c16:uniqueId val="{00000003-F66C-4909-BC2B-82AC1BF62C5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66C-4909-BC2B-82AC1BF62C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66C-4909-BC2B-82AC1BF62C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66C-4909-BC2B-82AC1BF62C5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66C-4909-BC2B-82AC1BF62C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66C-4909-BC2B-82AC1BF62C5F}"/>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66C-4909-BC2B-82AC1BF62C5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66C-4909-BC2B-82AC1BF62C5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66C-4909-BC2B-82AC1BF62C5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66C-4909-BC2B-82AC1BF62C5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66C-4909-BC2B-82AC1BF62C5F}"/>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66C-4909-BC2B-82AC1BF62C5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66C-4909-BC2B-82AC1BF62C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66C-4909-BC2B-82AC1BF62C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66C-4909-BC2B-82AC1BF62C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66C-4909-BC2B-82AC1BF62C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66C-4909-BC2B-82AC1BF62C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66C-4909-BC2B-82AC1BF62C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66C-4909-BC2B-82AC1BF62C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66C-4909-BC2B-82AC1BF62C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66C-4909-BC2B-82AC1BF62C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66C-4909-BC2B-82AC1BF62C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66C-4909-BC2B-82AC1BF62C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66C-4909-BC2B-82AC1BF62C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66C-4909-BC2B-82AC1BF62C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66C-4909-BC2B-82AC1BF62C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66C-4909-BC2B-82AC1BF62C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66C-4909-BC2B-82AC1BF62C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66C-4909-BC2B-82AC1BF62C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66C-4909-BC2B-82AC1BF62C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66C-4909-BC2B-82AC1BF62C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66C-4909-BC2B-82AC1BF62C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66C-4909-BC2B-82AC1BF62C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66C-4909-BC2B-82AC1BF62C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66C-4909-BC2B-82AC1BF62C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66C-4909-BC2B-82AC1BF62C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66C-4909-BC2B-82AC1BF62C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66C-4909-BC2B-82AC1BF62C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66C-4909-BC2B-82AC1BF62C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66C-4909-BC2B-82AC1BF62C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66C-4909-BC2B-82AC1BF62C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66C-4909-BC2B-82AC1BF62C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66C-4909-BC2B-82AC1BF62C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66C-4909-BC2B-82AC1BF62C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66C-4909-BC2B-82AC1BF62C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66C-4909-BC2B-82AC1BF62C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66C-4909-BC2B-82AC1BF62C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66C-4909-BC2B-82AC1BF62C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66C-4909-BC2B-82AC1BF62C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66C-4909-BC2B-82AC1BF62C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66C-4909-BC2B-82AC1BF62C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66C-4909-BC2B-82AC1BF62C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66C-4909-BC2B-82AC1BF62C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66C-4909-BC2B-82AC1BF62C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66C-4909-BC2B-82AC1BF62C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66C-4909-BC2B-82AC1BF62C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66C-4909-BC2B-82AC1BF62C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66C-4909-BC2B-82AC1BF62C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66C-4909-BC2B-82AC1BF62C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66C-4909-BC2B-82AC1BF62C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66C-4909-BC2B-82AC1BF62C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66C-4909-BC2B-82AC1BF62C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66C-4909-BC2B-82AC1BF62C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66C-4909-BC2B-82AC1BF62C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66C-4909-BC2B-82AC1BF62C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66C-4909-BC2B-82AC1BF62C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66C-4909-BC2B-82AC1BF62C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66C-4909-BC2B-82AC1BF62C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66C-4909-BC2B-82AC1BF62C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66C-4909-BC2B-82AC1BF62C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66C-4909-BC2B-82AC1BF62C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66C-4909-BC2B-82AC1BF62C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66C-4909-BC2B-82AC1BF62C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66C-4909-BC2B-82AC1BF62C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66C-4909-BC2B-82AC1BF62C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66C-4909-BC2B-82AC1BF62C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66C-4909-BC2B-82AC1BF62C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66C-4909-BC2B-82AC1BF62C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66C-4909-BC2B-82AC1BF62C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66C-4909-BC2B-82AC1BF62C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66C-4909-BC2B-82AC1BF62C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66C-4909-BC2B-82AC1BF62C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66C-4909-BC2B-82AC1BF62C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66C-4909-BC2B-82AC1BF62C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66C-4909-BC2B-82AC1BF62C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66C-4909-BC2B-82AC1BF62C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66C-4909-BC2B-82AC1BF62C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66C-4909-BC2B-82AC1BF62C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66C-4909-BC2B-82AC1BF62C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66C-4909-BC2B-82AC1BF62C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66C-4909-BC2B-82AC1BF62C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66C-4909-BC2B-82AC1BF62C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66C-4909-BC2B-82AC1BF62C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66C-4909-BC2B-82AC1BF62C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66C-4909-BC2B-82AC1BF62C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66C-4909-BC2B-82AC1BF62C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18.600000000000001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66C-4909-BC2B-82AC1BF62C5F}"/>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66C-4909-BC2B-82AC1BF62C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66C-4909-BC2B-82AC1BF62C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66C-4909-BC2B-82AC1BF62C5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66C-4909-BC2B-82AC1BF62C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66C-4909-BC2B-82AC1BF62C5F}"/>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66C-4909-BC2B-82AC1BF62C5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66C-4909-BC2B-82AC1BF62C5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66C-4909-BC2B-82AC1BF62C5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66C-4909-BC2B-82AC1BF62C5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66C-4909-BC2B-82AC1BF62C5F}"/>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66C-4909-BC2B-82AC1BF62C5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66C-4909-BC2B-82AC1BF62C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66C-4909-BC2B-82AC1BF62C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66C-4909-BC2B-82AC1BF62C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66C-4909-BC2B-82AC1BF62C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66C-4909-BC2B-82AC1BF62C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66C-4909-BC2B-82AC1BF62C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66C-4909-BC2B-82AC1BF62C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66C-4909-BC2B-82AC1BF62C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66C-4909-BC2B-82AC1BF62C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66C-4909-BC2B-82AC1BF62C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66C-4909-BC2B-82AC1BF62C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66C-4909-BC2B-82AC1BF62C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66C-4909-BC2B-82AC1BF62C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66C-4909-BC2B-82AC1BF62C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66C-4909-BC2B-82AC1BF62C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66C-4909-BC2B-82AC1BF62C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66C-4909-BC2B-82AC1BF62C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66C-4909-BC2B-82AC1BF62C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66C-4909-BC2B-82AC1BF62C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66C-4909-BC2B-82AC1BF62C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66C-4909-BC2B-82AC1BF62C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66C-4909-BC2B-82AC1BF62C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66C-4909-BC2B-82AC1BF62C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66C-4909-BC2B-82AC1BF62C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66C-4909-BC2B-82AC1BF62C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66C-4909-BC2B-82AC1BF62C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66C-4909-BC2B-82AC1BF62C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66C-4909-BC2B-82AC1BF62C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66C-4909-BC2B-82AC1BF62C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66C-4909-BC2B-82AC1BF62C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66C-4909-BC2B-82AC1BF62C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66C-4909-BC2B-82AC1BF62C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66C-4909-BC2B-82AC1BF62C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66C-4909-BC2B-82AC1BF62C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66C-4909-BC2B-82AC1BF62C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66C-4909-BC2B-82AC1BF62C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66C-4909-BC2B-82AC1BF62C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66C-4909-BC2B-82AC1BF62C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66C-4909-BC2B-82AC1BF62C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66C-4909-BC2B-82AC1BF62C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66C-4909-BC2B-82AC1BF62C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66C-4909-BC2B-82AC1BF62C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66C-4909-BC2B-82AC1BF62C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66C-4909-BC2B-82AC1BF62C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66C-4909-BC2B-82AC1BF62C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66C-4909-BC2B-82AC1BF62C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66C-4909-BC2B-82AC1BF62C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66C-4909-BC2B-82AC1BF62C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66C-4909-BC2B-82AC1BF62C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66C-4909-BC2B-82AC1BF62C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66C-4909-BC2B-82AC1BF62C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66C-4909-BC2B-82AC1BF62C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66C-4909-BC2B-82AC1BF62C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66C-4909-BC2B-82AC1BF62C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66C-4909-BC2B-82AC1BF62C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66C-4909-BC2B-82AC1BF62C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66C-4909-BC2B-82AC1BF62C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66C-4909-BC2B-82AC1BF62C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66C-4909-BC2B-82AC1BF62C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66C-4909-BC2B-82AC1BF62C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66C-4909-BC2B-82AC1BF62C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66C-4909-BC2B-82AC1BF62C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66C-4909-BC2B-82AC1BF62C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66C-4909-BC2B-82AC1BF62C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66C-4909-BC2B-82AC1BF62C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66C-4909-BC2B-82AC1BF62C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66C-4909-BC2B-82AC1BF62C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66C-4909-BC2B-82AC1BF62C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66C-4909-BC2B-82AC1BF62C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66C-4909-BC2B-82AC1BF62C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66C-4909-BC2B-82AC1BF62C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66C-4909-BC2B-82AC1BF62C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66C-4909-BC2B-82AC1BF62C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66C-4909-BC2B-82AC1BF62C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66C-4909-BC2B-82AC1BF62C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66C-4909-BC2B-82AC1BF62C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66C-4909-BC2B-82AC1BF62C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66C-4909-BC2B-82AC1BF62C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66C-4909-BC2B-82AC1BF62C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66C-4909-BC2B-82AC1BF62C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66C-4909-BC2B-82AC1BF62C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66C-4909-BC2B-82AC1BF62C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66C-4909-BC2B-82AC1BF62C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66C-4909-BC2B-82AC1BF62C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13.3</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66C-4909-BC2B-82AC1BF62C5F}"/>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F66C-4909-BC2B-82AC1BF62C5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67.8</c:v>
                </c:pt>
                <c:pt idx="17">
                  <c:v>67.8</c:v>
                </c:pt>
                <c:pt idx="18">
                  <c:v>67.8</c:v>
                </c:pt>
                <c:pt idx="19">
                  <c:v>67.8</c:v>
                </c:pt>
                <c:pt idx="20">
                  <c:v>67.8</c:v>
                </c:pt>
                <c:pt idx="21">
                  <c:v>62.5</c:v>
                </c:pt>
                <c:pt idx="22">
                  <c:v>57.2</c:v>
                </c:pt>
                <c:pt idx="23">
                  <c:v>51.8</c:v>
                </c:pt>
                <c:pt idx="24">
                  <c:v>46.5</c:v>
                </c:pt>
                <c:pt idx="25">
                  <c:v>41.1</c:v>
                </c:pt>
              </c:numCache>
            </c:numRef>
          </c:yVal>
          <c:smooth val="0"/>
          <c:extLst>
            <c:ext xmlns:c16="http://schemas.microsoft.com/office/drawing/2014/chart" uri="{C3380CC4-5D6E-409C-BE32-E72D297353CC}">
              <c16:uniqueId val="{000000C3-F66C-4909-BC2B-82AC1BF62C5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F66C-4909-BC2B-82AC1BF62C5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66C-4909-BC2B-82AC1BF62C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66C-4909-BC2B-82AC1BF62C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66C-4909-BC2B-82AC1BF62C5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66C-4909-BC2B-82AC1BF62C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66C-4909-BC2B-82AC1BF62C5F}"/>
                </c:ext>
              </c:extLst>
            </c:dLbl>
            <c:dLbl>
              <c:idx val="5"/>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66C-4909-BC2B-82AC1BF62C5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66C-4909-BC2B-82AC1BF62C5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66C-4909-BC2B-82AC1BF62C5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66C-4909-BC2B-82AC1BF62C5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66C-4909-BC2B-82AC1BF62C5F}"/>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66C-4909-BC2B-82AC1BF62C5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66C-4909-BC2B-82AC1BF62C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66C-4909-BC2B-82AC1BF62C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66C-4909-BC2B-82AC1BF62C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66C-4909-BC2B-82AC1BF62C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66C-4909-BC2B-82AC1BF62C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66C-4909-BC2B-82AC1BF62C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66C-4909-BC2B-82AC1BF62C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66C-4909-BC2B-82AC1BF62C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66C-4909-BC2B-82AC1BF62C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66C-4909-BC2B-82AC1BF62C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66C-4909-BC2B-82AC1BF62C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66C-4909-BC2B-82AC1BF62C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66C-4909-BC2B-82AC1BF62C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66C-4909-BC2B-82AC1BF62C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66C-4909-BC2B-82AC1BF62C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66C-4909-BC2B-82AC1BF62C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66C-4909-BC2B-82AC1BF62C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66C-4909-BC2B-82AC1BF62C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66C-4909-BC2B-82AC1BF62C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66C-4909-BC2B-82AC1BF62C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66C-4909-BC2B-82AC1BF62C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66C-4909-BC2B-82AC1BF62C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66C-4909-BC2B-82AC1BF62C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66C-4909-BC2B-82AC1BF62C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66C-4909-BC2B-82AC1BF62C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66C-4909-BC2B-82AC1BF62C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66C-4909-BC2B-82AC1BF62C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66C-4909-BC2B-82AC1BF62C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66C-4909-BC2B-82AC1BF62C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66C-4909-BC2B-82AC1BF62C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66C-4909-BC2B-82AC1BF62C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66C-4909-BC2B-82AC1BF62C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66C-4909-BC2B-82AC1BF62C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66C-4909-BC2B-82AC1BF62C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66C-4909-BC2B-82AC1BF62C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66C-4909-BC2B-82AC1BF62C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66C-4909-BC2B-82AC1BF62C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66C-4909-BC2B-82AC1BF62C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66C-4909-BC2B-82AC1BF62C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66C-4909-BC2B-82AC1BF62C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66C-4909-BC2B-82AC1BF62C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66C-4909-BC2B-82AC1BF62C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66C-4909-BC2B-82AC1BF62C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66C-4909-BC2B-82AC1BF62C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66C-4909-BC2B-82AC1BF62C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66C-4909-BC2B-82AC1BF62C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66C-4909-BC2B-82AC1BF62C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66C-4909-BC2B-82AC1BF62C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66C-4909-BC2B-82AC1BF62C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66C-4909-BC2B-82AC1BF62C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66C-4909-BC2B-82AC1BF62C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66C-4909-BC2B-82AC1BF62C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66C-4909-BC2B-82AC1BF62C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66C-4909-BC2B-82AC1BF62C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66C-4909-BC2B-82AC1BF62C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66C-4909-BC2B-82AC1BF62C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66C-4909-BC2B-82AC1BF62C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66C-4909-BC2B-82AC1BF62C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66C-4909-BC2B-82AC1BF62C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66C-4909-BC2B-82AC1BF62C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66C-4909-BC2B-82AC1BF62C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66C-4909-BC2B-82AC1BF62C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66C-4909-BC2B-82AC1BF62C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66C-4909-BC2B-82AC1BF62C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66C-4909-BC2B-82AC1BF62C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66C-4909-BC2B-82AC1BF62C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66C-4909-BC2B-82AC1BF62C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66C-4909-BC2B-82AC1BF62C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66C-4909-BC2B-82AC1BF62C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66C-4909-BC2B-82AC1BF62C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66C-4909-BC2B-82AC1BF62C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66C-4909-BC2B-82AC1BF62C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66C-4909-BC2B-82AC1BF62C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66C-4909-BC2B-82AC1BF62C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66C-4909-BC2B-82AC1BF62C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66C-4909-BC2B-82AC1BF62C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66C-4909-BC2B-82AC1BF62C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66C-4909-BC2B-82AC1BF62C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66C-4909-BC2B-82AC1BF62C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66C-4909-BC2B-82AC1BF62C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66C-4909-BC2B-82AC1BF62C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66C-4909-BC2B-82AC1BF62C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66C-4909-BC2B-82AC1BF62C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66C-4909-BC2B-82AC1BF62C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2013</c:v>
                </c:pt>
                <c:pt idx="2">
                  <c:v>2014</c:v>
                </c:pt>
                <c:pt idx="3">
                  <c:v>2015</c:v>
                </c:pt>
                <c:pt idx="4">
                  <c:v>2016</c:v>
                </c:pt>
                <c:pt idx="5">
                  <c:v>2016</c:v>
                </c:pt>
                <c:pt idx="6">
                  <c:v>2019</c:v>
                </c:pt>
                <c:pt idx="7">
                  <c:v>2022</c:v>
                </c:pt>
                <c:pt idx="8">
                  <c:v>2022</c:v>
                </c:pt>
                <c:pt idx="9">
                  <c:v>2023</c:v>
                </c:pt>
                <c:pt idx="10">
                  <c:v>2026</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57.163070392642382</c:v>
                </c:pt>
                <c:pt idx="9">
                  <c:v>#N/A</c:v>
                </c:pt>
                <c:pt idx="10">
                  <c:v>35.794871794871796</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SDI</c:v>
                  </c:pt>
                  <c:pt idx="6">
                    <c:v>UIS</c:v>
                  </c:pt>
                  <c:pt idx="7">
                    <c:v>UIS</c:v>
                  </c:pt>
                  <c:pt idx="8">
                    <c:v>EMIS</c:v>
                  </c:pt>
                  <c:pt idx="9">
                    <c:v>EMIS</c:v>
                  </c:pt>
                  <c:pt idx="10">
                    <c:v>SUR</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66C-4909-BC2B-82AC1BF62C5F}"/>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AB1949B3-3149-4BEF-A028-7C29C581C9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62776962-84E7-4941-BB81-868CFE3DB1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D40AF5E1-FDC5-403E-B504-AEF97DACD8A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8580B3C8-4D92-4D97-93E7-6D99A7DECF9F}"/>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087CA06B-8652-49DB-8C7A-3EE1870679B9}"/>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AFCFF298-8C10-4DF1-88DA-C29E6C7F33A1}"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8B4422F5-057E-4785-B18E-2570BC00D9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D63C088D-04B2-4E25-B1D6-ABB06363F3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D17D1C61-5A73-48AB-9592-140A277A7A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80DDB2A1-89AA-41C3-B108-9F9B2A2F898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C533BCA-610D-4AC4-9F0C-DF3F5C829A2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123938C0-88AC-4EF3-BAF5-AFDE038B0F1E}"/>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041D1F7-FFE7-4168-84A7-E7C1CABC8A3A}"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69C36EE9-419C-4C17-BD0A-B996A9205641}"/>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868E08E-A780-4966-9FB8-C4C8C987373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B76AC320-2093-4361-A8E1-3F329F1FDD9F}"/>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E269BC1-1EC6-4FF4-B941-DBBE3BB75DC3}"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16E9E6E4-17F2-4870-80DE-DB49D263F1F8}"/>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383A819-D0DF-4EEF-AD21-AF3FABB3C888}"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4014C4EB-685F-4C85-AA4F-E95AD0F0EC2A}"/>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50BBD8B-19FD-42FF-B767-306A5FC35780}"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1ED9E352-88C7-4409-B816-20B88C3D8E84}"/>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3782DC9-1F8D-4A89-BFD1-B7EC7ADEBD42}"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F4F5CF4-7B80-49B9-BBCF-C4D306EDC529}"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58E645D-C4BD-4322-A7F9-BC7270F200C0}"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2B379D6-4BFC-498B-87D3-4F838607B52E}"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827A8D9-DFA0-4340-85FA-167B15DFB764}"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1B94DD3-679E-411D-95D7-12F375CAA37A}"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43B6D04-26E1-41EB-A80A-911541B279FE}"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C3BB8B9-813F-4FCA-8761-1EC53F2D3141}"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C5723F7-2D4B-40D4-B11B-2F7A506E6718}"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7B052DF-BF50-42CB-B2E4-781FDC84F73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A68BD50-CDCD-4493-8D13-1AA879966B65}"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4604BA2-EB21-4389-BF8F-4DEE6B7E2C8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E241B5A-F9B6-461D-A79E-EAAFB3A1FA52}"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7557E9D-EF90-4B5B-B13C-BDC5A6D1382B}"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C376D42-A2F8-4730-8452-2043DC8E811C}"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2DE6B49-2F79-4047-982E-41E6FC24DB33}"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2E4057F-31BC-4EE9-A403-7B6C1BD1BF90}"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2EF04E2-65A2-41E3-94C0-531C0D952878}"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70664BD-3996-417F-AC84-FE8E2A5E87BE}"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7B55741-EB69-4810-9335-4A850FDD5A4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FC80534-249F-4BAE-B85F-CDF2935EDED7}"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101CB51-0F38-4A78-9A91-2851005E049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245A149-AE7A-49F7-9E81-F0FFF55296F2}"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180C10F-3F7D-448B-A0DC-31BB3E8A9317}"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00CD3F0E-7E49-4A73-8A26-088B8040DB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6D6BC75B-8A33-4F02-97BC-E18026A494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0822BD32-273A-423B-A008-15D9E43505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7B524407-AC31-4405-B99F-55A467812B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46CB08B3-D096-4452-9D61-092DD07823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397258EE-A143-4D2E-A1EC-E8529828FB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EF2A2971-DC88-4888-A931-0AAE532B3F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CFB585F5-FEBD-4EAE-AB9D-9D2904C311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1027643-A469-47C6-BF18-169D0E0DC0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C4F14ED6-F8A8-4D93-882F-8F70DDD8F7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C1888876-85F5-4ECB-B9CC-5F6B6F5E38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46011BC7-39F8-4F33-9C8B-3D644BC18D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CF5C0E62-6C9D-4077-8B26-0850162DD2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440F2987-490F-454D-BA99-A766EA2C42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B32D8FA9-ED2C-42EE-96E1-687B0B0D8E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51ADEA25-C430-4853-9AB6-033AA1DC13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D46CCCB2-7AB5-4FFD-BAD8-ACD66645C3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6AEF71CB-3244-476A-B7C5-7D91F991BB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E740CCDF-F319-488F-816A-DC668A7198DD}"/>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271D648-847F-4B45-AC39-FC66DAA07ADD}"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1E7290C-DCD1-4CD4-8D22-31FB1B722D28}"/>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E9B0B4A-94DB-478A-AF93-40FA1FC1FB35}"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E7D67A93-44F9-4FEC-80C2-F4FDC31973F6}"/>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3B15B74-A8CC-457A-AD81-A99463A20F65}"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72B51754-33B7-4738-8E68-FDA83ECB5917}"/>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93DF08E-C8B0-40BD-94F9-B1897F5D402C}"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C86D85BB-872A-4267-AF8C-43CC5413167D}"/>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9D0AF98-14D0-45CF-BBC2-6EA2B1B877AD}"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9B7D7F92-5C6E-4D0E-B498-82CA110E64C7}"/>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A7835C6-5C3A-4129-81D5-3429368E41A4}"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CA7D65DE-BA09-45E1-A632-6C8EEDDB3B5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ED864-6409-488D-8507-D26446A158A9}">
  <sheetPr codeName="Sheet2"/>
  <dimension ref="A1:AH251"/>
  <sheetViews>
    <sheetView workbookViewId="0">
      <selection sqref="A1:U400"/>
    </sheetView>
  </sheetViews>
  <sheetFormatPr defaultColWidth="9" defaultRowHeight="13.2" x14ac:dyDescent="0.25"/>
  <cols>
    <col min="1" max="1" width="52.69921875" style="212" bestFit="1" customWidth="1"/>
    <col min="2" max="2" width="18.3984375" style="212" customWidth="1"/>
    <col min="3" max="3" width="22.3984375" style="212" customWidth="1"/>
    <col min="4" max="4" width="23.5" style="212" customWidth="1"/>
    <col min="5" max="5" width="23.69921875" style="212" customWidth="1"/>
    <col min="6" max="6" width="23.5" style="212" customWidth="1"/>
    <col min="7" max="12" width="9" style="212"/>
    <col min="13" max="13" width="39.69921875" style="212" bestFit="1" customWidth="1"/>
    <col min="14" max="22" width="9" style="212"/>
    <col min="23" max="23" width="13.09765625" style="212" bestFit="1" customWidth="1"/>
    <col min="24" max="16384" width="9" style="212"/>
  </cols>
  <sheetData>
    <row r="1" spans="1:34" x14ac:dyDescent="0.25">
      <c r="A1" s="211" t="s">
        <v>262</v>
      </c>
      <c r="B1" s="211" t="s">
        <v>263</v>
      </c>
      <c r="C1" s="211" t="s">
        <v>264</v>
      </c>
      <c r="D1" s="211" t="s">
        <v>265</v>
      </c>
      <c r="E1" s="211" t="s">
        <v>266</v>
      </c>
      <c r="F1" s="211" t="s">
        <v>164</v>
      </c>
      <c r="G1" s="211"/>
      <c r="I1" s="213" t="s">
        <v>267</v>
      </c>
      <c r="L1" s="213" t="s">
        <v>268</v>
      </c>
      <c r="M1" s="213" t="s">
        <v>269</v>
      </c>
      <c r="N1" s="213" t="s">
        <v>270</v>
      </c>
      <c r="O1" s="213" t="s">
        <v>271</v>
      </c>
      <c r="P1" s="213" t="s">
        <v>272</v>
      </c>
      <c r="Q1" s="213" t="s">
        <v>273</v>
      </c>
      <c r="R1" s="213" t="s">
        <v>274</v>
      </c>
      <c r="S1" s="213" t="s">
        <v>275</v>
      </c>
      <c r="T1" s="213" t="s">
        <v>268</v>
      </c>
      <c r="U1" s="213" t="s">
        <v>267</v>
      </c>
    </row>
    <row r="2" spans="1:34" x14ac:dyDescent="0.25">
      <c r="A2" s="214" t="s">
        <v>276</v>
      </c>
      <c r="I2" s="215" t="s">
        <v>262</v>
      </c>
      <c r="L2" s="215" t="s">
        <v>277</v>
      </c>
      <c r="M2" s="215" t="s">
        <v>278</v>
      </c>
      <c r="N2" s="215" t="s">
        <v>278</v>
      </c>
      <c r="O2" s="215" t="s">
        <v>278</v>
      </c>
      <c r="P2" s="215" t="s">
        <v>279</v>
      </c>
      <c r="Q2" s="215" t="s">
        <v>280</v>
      </c>
      <c r="R2" s="215"/>
      <c r="S2" s="215"/>
      <c r="T2" s="215" t="s">
        <v>277</v>
      </c>
      <c r="U2" s="216" t="s">
        <v>262</v>
      </c>
    </row>
    <row r="3" spans="1:34" x14ac:dyDescent="0.25">
      <c r="A3" s="217" t="s">
        <v>0</v>
      </c>
      <c r="B3" s="217" t="s">
        <v>281</v>
      </c>
      <c r="C3" s="217" t="s">
        <v>282</v>
      </c>
      <c r="D3" s="218" t="s">
        <v>283</v>
      </c>
      <c r="E3" s="212" t="s">
        <v>284</v>
      </c>
      <c r="I3" s="215" t="s">
        <v>263</v>
      </c>
      <c r="L3" s="215" t="s">
        <v>285</v>
      </c>
      <c r="M3" s="215" t="s">
        <v>286</v>
      </c>
      <c r="N3" s="215" t="s">
        <v>286</v>
      </c>
      <c r="O3" s="215" t="s">
        <v>287</v>
      </c>
      <c r="P3" s="215" t="s">
        <v>288</v>
      </c>
      <c r="Q3" s="215" t="s">
        <v>289</v>
      </c>
      <c r="R3" s="215"/>
      <c r="S3" s="215"/>
      <c r="T3" s="215" t="s">
        <v>285</v>
      </c>
      <c r="U3" s="215" t="s">
        <v>262</v>
      </c>
      <c r="W3" s="212" t="s">
        <v>290</v>
      </c>
      <c r="X3" s="212" t="s">
        <v>291</v>
      </c>
    </row>
    <row r="4" spans="1:34" x14ac:dyDescent="0.25">
      <c r="A4" s="212" t="s">
        <v>292</v>
      </c>
      <c r="B4" s="212" t="s">
        <v>293</v>
      </c>
      <c r="C4" s="212" t="s">
        <v>294</v>
      </c>
      <c r="D4" s="218" t="s">
        <v>295</v>
      </c>
      <c r="E4" s="212" t="s">
        <v>296</v>
      </c>
      <c r="I4" s="215" t="s">
        <v>264</v>
      </c>
      <c r="L4" s="215" t="s">
        <v>297</v>
      </c>
      <c r="M4" s="215" t="s">
        <v>298</v>
      </c>
      <c r="N4" s="215" t="s">
        <v>298</v>
      </c>
      <c r="O4" s="215" t="s">
        <v>298</v>
      </c>
      <c r="P4" s="215" t="s">
        <v>299</v>
      </c>
      <c r="Q4" s="215" t="s">
        <v>300</v>
      </c>
      <c r="R4" s="215"/>
      <c r="S4" s="215"/>
      <c r="T4" s="215" t="s">
        <v>297</v>
      </c>
      <c r="U4" s="215" t="s">
        <v>264</v>
      </c>
    </row>
    <row r="5" spans="1:34" x14ac:dyDescent="0.25">
      <c r="A5" s="217" t="str">
        <f>+Introduction!C7</f>
        <v>Madagascar</v>
      </c>
      <c r="B5" s="219" t="str">
        <f t="shared" ref="B5" si="0">VLOOKUP($A$5,translationcountries,3,FALSE)</f>
        <v>Madagascar</v>
      </c>
      <c r="C5" s="219" t="str">
        <f>VLOOKUP($A$5,translationcountries,2,FALSE)</f>
        <v>Madagascar</v>
      </c>
      <c r="D5" s="219" t="str">
        <f>VLOOKUP($A$5,translationcountries,4,FALSE)</f>
        <v>Мадагаскар</v>
      </c>
      <c r="E5" s="219" t="str">
        <f>VLOOKUP($A$5,translationcountries,5,FALSE)</f>
        <v>مدغشقر</v>
      </c>
      <c r="F5" s="219">
        <f>VLOOKUP($A$5,translationcountries,6,FALSE)</f>
        <v>0</v>
      </c>
      <c r="G5" s="219"/>
      <c r="I5" s="215" t="s">
        <v>265</v>
      </c>
      <c r="L5" s="215" t="s">
        <v>302</v>
      </c>
      <c r="M5" s="215" t="s">
        <v>303</v>
      </c>
      <c r="N5" s="215" t="s">
        <v>303</v>
      </c>
      <c r="O5" s="215" t="s">
        <v>304</v>
      </c>
      <c r="P5" s="215" t="s">
        <v>305</v>
      </c>
      <c r="Q5" s="215" t="s">
        <v>306</v>
      </c>
      <c r="R5" s="215"/>
      <c r="S5" s="215"/>
      <c r="T5" s="215" t="s">
        <v>302</v>
      </c>
      <c r="U5" s="216" t="s">
        <v>262</v>
      </c>
    </row>
    <row r="6" spans="1:34" x14ac:dyDescent="0.25">
      <c r="A6" s="217" t="s">
        <v>307</v>
      </c>
      <c r="B6" s="212" t="s">
        <v>308</v>
      </c>
      <c r="C6" s="212" t="s">
        <v>309</v>
      </c>
      <c r="D6" s="218" t="s">
        <v>310</v>
      </c>
      <c r="E6" s="212" t="s">
        <v>311</v>
      </c>
      <c r="I6" s="215" t="s">
        <v>266</v>
      </c>
      <c r="L6" s="215" t="s">
        <v>312</v>
      </c>
      <c r="M6" s="215" t="s">
        <v>313</v>
      </c>
      <c r="N6" s="215" t="s">
        <v>314</v>
      </c>
      <c r="O6" s="215" t="s">
        <v>315</v>
      </c>
      <c r="P6" s="215" t="s">
        <v>316</v>
      </c>
      <c r="Q6" s="215" t="s">
        <v>317</v>
      </c>
      <c r="R6" s="215"/>
      <c r="S6" s="215"/>
      <c r="T6" s="215" t="s">
        <v>312</v>
      </c>
      <c r="U6" s="216" t="s">
        <v>262</v>
      </c>
    </row>
    <row r="7" spans="1:34" x14ac:dyDescent="0.25">
      <c r="A7" s="217" t="s">
        <v>1</v>
      </c>
      <c r="B7" s="212" t="s">
        <v>318</v>
      </c>
      <c r="C7" s="212" t="s">
        <v>319</v>
      </c>
      <c r="D7" s="218" t="s">
        <v>320</v>
      </c>
      <c r="E7" s="212" t="s">
        <v>321</v>
      </c>
      <c r="I7" s="215" t="s">
        <v>164</v>
      </c>
      <c r="L7" s="215" t="s">
        <v>322</v>
      </c>
      <c r="M7" s="215" t="s">
        <v>323</v>
      </c>
      <c r="N7" s="215" t="s">
        <v>324</v>
      </c>
      <c r="O7" s="215" t="s">
        <v>323</v>
      </c>
      <c r="P7" s="215" t="s">
        <v>325</v>
      </c>
      <c r="Q7" s="215" t="s">
        <v>326</v>
      </c>
      <c r="R7" s="215"/>
      <c r="S7" s="215"/>
      <c r="T7" s="215" t="s">
        <v>322</v>
      </c>
      <c r="U7" s="216" t="s">
        <v>262</v>
      </c>
      <c r="X7" s="215" t="str" cm="1">
        <f t="array" aca="1" ref="X7" ca="1">CELL("filename")</f>
        <v>C:\Users\johnstonr\WHOUNICEF Dropbox\WHOUNICEF Team Folder\Schools\2026 Report\Country files\Country files multilingual\Country files v09\[JMP_2026_WinS_MDG_Madagascar.xlsx]Introduction</v>
      </c>
    </row>
    <row r="8" spans="1:34" x14ac:dyDescent="0.25">
      <c r="A8" s="212" t="s">
        <v>2</v>
      </c>
      <c r="B8" s="212" t="s">
        <v>327</v>
      </c>
      <c r="C8" s="212" t="s">
        <v>328</v>
      </c>
      <c r="D8" s="218" t="s">
        <v>329</v>
      </c>
      <c r="E8" s="212" t="s">
        <v>330</v>
      </c>
      <c r="I8" s="215"/>
      <c r="L8" s="215" t="s">
        <v>331</v>
      </c>
      <c r="M8" s="215" t="s">
        <v>332</v>
      </c>
      <c r="N8" s="215" t="s">
        <v>333</v>
      </c>
      <c r="O8" s="215" t="s">
        <v>332</v>
      </c>
      <c r="P8" s="215" t="s">
        <v>334</v>
      </c>
      <c r="Q8" s="215" t="s">
        <v>335</v>
      </c>
      <c r="R8" s="215"/>
      <c r="S8" s="215"/>
      <c r="T8" s="215" t="s">
        <v>331</v>
      </c>
      <c r="U8" s="216" t="s">
        <v>264</v>
      </c>
      <c r="X8" s="215" t="str">
        <f ca="1">IFERROR(MID(X7,FIND(CHAR(1),SUBSTITUTE(X7,"\",CHAR(1),LEN(X7)-LEN(SUBSTITUTE(X7,"\",""))))+1,FIND(CHAR(1),SUBSTITUTE(X7,".",CHAR(1),LEN(X7)-LEN(SUBSTITUTE(X7,".",""))))-FIND(CHAR(1),SUBSTITUTE(X7,"\",CHAR(1),LEN(X7)-LEN(SUBSTITUTE(X7,"\",""))))-1),"")</f>
        <v>[JMP_2026_WinS_MDG_Madagascar</v>
      </c>
    </row>
    <row r="9" spans="1:34" x14ac:dyDescent="0.25">
      <c r="A9" s="217" t="s">
        <v>336</v>
      </c>
      <c r="B9" s="212" t="s">
        <v>337</v>
      </c>
      <c r="C9" s="212" t="s">
        <v>338</v>
      </c>
      <c r="D9" s="218" t="s">
        <v>339</v>
      </c>
      <c r="E9" s="212" t="s">
        <v>340</v>
      </c>
      <c r="L9" s="215" t="s">
        <v>341</v>
      </c>
      <c r="M9" s="215" t="s">
        <v>342</v>
      </c>
      <c r="N9" s="215" t="s">
        <v>343</v>
      </c>
      <c r="O9" s="215" t="s">
        <v>344</v>
      </c>
      <c r="P9" s="215" t="s">
        <v>345</v>
      </c>
      <c r="Q9" s="215" t="s">
        <v>346</v>
      </c>
      <c r="R9" s="215"/>
      <c r="S9" s="215"/>
      <c r="T9" s="215" t="s">
        <v>341</v>
      </c>
      <c r="U9" s="216" t="s">
        <v>266</v>
      </c>
      <c r="X9" s="215" t="s">
        <v>301</v>
      </c>
    </row>
    <row r="10" spans="1:34" x14ac:dyDescent="0.25">
      <c r="A10" s="217" t="s">
        <v>347</v>
      </c>
      <c r="B10" s="212" t="s">
        <v>348</v>
      </c>
      <c r="C10" s="212" t="s">
        <v>349</v>
      </c>
      <c r="D10" s="218" t="s">
        <v>350</v>
      </c>
      <c r="E10" s="212" t="s">
        <v>351</v>
      </c>
      <c r="I10" s="220" t="s">
        <v>352</v>
      </c>
      <c r="L10" s="215" t="s">
        <v>353</v>
      </c>
      <c r="M10" s="215" t="s">
        <v>354</v>
      </c>
      <c r="N10" s="215" t="s">
        <v>355</v>
      </c>
      <c r="O10" s="215" t="s">
        <v>354</v>
      </c>
      <c r="P10" s="215" t="s">
        <v>356</v>
      </c>
      <c r="Q10" s="215" t="s">
        <v>357</v>
      </c>
      <c r="R10" s="215"/>
      <c r="S10" s="215"/>
      <c r="T10" s="215" t="s">
        <v>353</v>
      </c>
      <c r="U10" s="216" t="s">
        <v>263</v>
      </c>
      <c r="W10" s="217" t="s">
        <v>358</v>
      </c>
      <c r="X10" s="217" t="s">
        <v>359</v>
      </c>
    </row>
    <row r="11" spans="1:34" x14ac:dyDescent="0.25">
      <c r="A11" s="217" t="s">
        <v>261</v>
      </c>
      <c r="B11" s="212" t="s">
        <v>360</v>
      </c>
      <c r="C11" s="212" t="s">
        <v>361</v>
      </c>
      <c r="D11" s="218" t="s">
        <v>362</v>
      </c>
      <c r="E11" s="212" t="s">
        <v>363</v>
      </c>
      <c r="I11" s="215" t="str">
        <f>HLOOKUP(Introduction!$G$4,nametranslations,18,FALSE)</f>
        <v>Notes sur la façon de lire le fichier pays</v>
      </c>
      <c r="L11" s="215" t="s">
        <v>364</v>
      </c>
      <c r="M11" s="215" t="s">
        <v>365</v>
      </c>
      <c r="N11" s="215" t="s">
        <v>366</v>
      </c>
      <c r="O11" s="215" t="s">
        <v>365</v>
      </c>
      <c r="P11" s="215" t="s">
        <v>367</v>
      </c>
      <c r="Q11" s="215" t="s">
        <v>368</v>
      </c>
      <c r="R11" s="215"/>
      <c r="S11" s="215"/>
      <c r="T11" s="215" t="s">
        <v>364</v>
      </c>
      <c r="U11" s="216" t="s">
        <v>262</v>
      </c>
    </row>
    <row r="12" spans="1:34" x14ac:dyDescent="0.25">
      <c r="A12" s="217" t="s">
        <v>4</v>
      </c>
      <c r="B12" s="217" t="s">
        <v>369</v>
      </c>
      <c r="C12" s="217" t="s">
        <v>370</v>
      </c>
      <c r="D12" s="218" t="s">
        <v>371</v>
      </c>
      <c r="E12" s="217" t="s">
        <v>372</v>
      </c>
      <c r="I12" s="215" t="str">
        <f>HLOOKUP(Introduction!$G$4,nametranslations,24,FALSE)</f>
        <v>Total</v>
      </c>
      <c r="L12" s="215" t="s">
        <v>373</v>
      </c>
      <c r="M12" s="215" t="s">
        <v>374</v>
      </c>
      <c r="N12" s="215" t="s">
        <v>375</v>
      </c>
      <c r="O12" s="215" t="s">
        <v>376</v>
      </c>
      <c r="P12" s="215" t="s">
        <v>377</v>
      </c>
      <c r="Q12" s="215" t="s">
        <v>378</v>
      </c>
      <c r="R12" s="215"/>
      <c r="S12" s="215"/>
      <c r="T12" s="215" t="s">
        <v>373</v>
      </c>
      <c r="U12" s="216" t="s">
        <v>262</v>
      </c>
      <c r="W12" s="212" t="s">
        <v>379</v>
      </c>
      <c r="X12" s="212" t="s">
        <v>380</v>
      </c>
      <c r="Z12" s="212" t="s">
        <v>381</v>
      </c>
      <c r="AC12" s="212" t="s">
        <v>382</v>
      </c>
      <c r="AH12" s="221" t="str" cm="1">
        <f t="array" aca="1" ref="AH12" ca="1">MID(CELL("filename"),FIND("~",SUBSTITUTE(CELL("filename"),"_","~",3))+1,3)</f>
        <v>MDG</v>
      </c>
    </row>
    <row r="13" spans="1:34" x14ac:dyDescent="0.25">
      <c r="A13" s="217" t="s">
        <v>383</v>
      </c>
      <c r="B13" s="217" t="s">
        <v>384</v>
      </c>
      <c r="C13" s="217" t="s">
        <v>385</v>
      </c>
      <c r="D13" s="218" t="s">
        <v>386</v>
      </c>
      <c r="E13" s="217" t="s">
        <v>387</v>
      </c>
      <c r="I13" s="215" t="str">
        <f>HLOOKUP(Introduction!$G$4,nametranslations,25,FALSE)</f>
        <v>Rural</v>
      </c>
      <c r="L13" s="215" t="s">
        <v>388</v>
      </c>
      <c r="M13" s="215" t="s">
        <v>389</v>
      </c>
      <c r="N13" s="215" t="s">
        <v>390</v>
      </c>
      <c r="O13" s="215" t="s">
        <v>391</v>
      </c>
      <c r="P13" s="215" t="s">
        <v>392</v>
      </c>
      <c r="Q13" s="215" t="s">
        <v>393</v>
      </c>
      <c r="R13" s="215"/>
      <c r="S13" s="215"/>
      <c r="T13" s="215" t="s">
        <v>388</v>
      </c>
      <c r="U13" s="216" t="s">
        <v>264</v>
      </c>
    </row>
    <row r="14" spans="1:34" x14ac:dyDescent="0.25">
      <c r="A14" s="212" t="s">
        <v>6</v>
      </c>
      <c r="B14" s="212" t="s">
        <v>394</v>
      </c>
      <c r="C14" s="212" t="s">
        <v>395</v>
      </c>
      <c r="D14" s="218" t="s">
        <v>396</v>
      </c>
      <c r="E14" s="212" t="s">
        <v>397</v>
      </c>
      <c r="I14" s="215" t="str">
        <f>HLOOKUP(Introduction!$G$4,nametranslations,26,FALSE)</f>
        <v>Urbain</v>
      </c>
      <c r="L14" s="215" t="s">
        <v>398</v>
      </c>
      <c r="M14" s="215" t="s">
        <v>399</v>
      </c>
      <c r="N14" s="215" t="s">
        <v>400</v>
      </c>
      <c r="O14" s="215" t="s">
        <v>401</v>
      </c>
      <c r="P14" s="215" t="s">
        <v>402</v>
      </c>
      <c r="Q14" s="215" t="s">
        <v>403</v>
      </c>
      <c r="R14" s="215"/>
      <c r="S14" s="215"/>
      <c r="T14" s="215" t="s">
        <v>398</v>
      </c>
      <c r="U14" s="216" t="s">
        <v>262</v>
      </c>
    </row>
    <row r="15" spans="1:34" x14ac:dyDescent="0.25">
      <c r="A15" s="212" t="s">
        <v>7</v>
      </c>
      <c r="B15" s="212" t="s">
        <v>404</v>
      </c>
      <c r="C15" s="217" t="s">
        <v>405</v>
      </c>
      <c r="D15" s="218" t="s">
        <v>406</v>
      </c>
      <c r="E15" s="217" t="s">
        <v>407</v>
      </c>
      <c r="I15" s="215" t="str">
        <f>HLOOKUP(Introduction!$G$4,nametranslations,27,FALSE)</f>
        <v>Pré-primaire</v>
      </c>
      <c r="L15" s="215" t="s">
        <v>408</v>
      </c>
      <c r="M15" s="215" t="s">
        <v>409</v>
      </c>
      <c r="N15" s="215" t="s">
        <v>410</v>
      </c>
      <c r="O15" s="215" t="s">
        <v>409</v>
      </c>
      <c r="P15" s="215" t="s">
        <v>411</v>
      </c>
      <c r="Q15" s="215" t="s">
        <v>412</v>
      </c>
      <c r="R15" s="215"/>
      <c r="S15" s="215"/>
      <c r="T15" s="215" t="s">
        <v>408</v>
      </c>
      <c r="U15" s="216" t="s">
        <v>262</v>
      </c>
    </row>
    <row r="16" spans="1:34" x14ac:dyDescent="0.25">
      <c r="A16" s="212" t="s">
        <v>8</v>
      </c>
      <c r="B16" s="217" t="s">
        <v>413</v>
      </c>
      <c r="C16" s="217" t="s">
        <v>414</v>
      </c>
      <c r="D16" s="218" t="s">
        <v>415</v>
      </c>
      <c r="E16" s="217" t="s">
        <v>416</v>
      </c>
      <c r="I16" s="215" t="str">
        <f>HLOOKUP(Introduction!$G$4,nametranslations,28,FALSE)</f>
        <v>Primaire</v>
      </c>
      <c r="L16" s="215" t="s">
        <v>417</v>
      </c>
      <c r="M16" s="215" t="s">
        <v>418</v>
      </c>
      <c r="N16" s="215" t="s">
        <v>419</v>
      </c>
      <c r="O16" s="215" t="s">
        <v>418</v>
      </c>
      <c r="P16" s="215" t="s">
        <v>420</v>
      </c>
      <c r="Q16" s="215" t="s">
        <v>421</v>
      </c>
      <c r="R16" s="215"/>
      <c r="S16" s="215"/>
      <c r="T16" s="215" t="s">
        <v>417</v>
      </c>
      <c r="U16" s="216" t="s">
        <v>262</v>
      </c>
    </row>
    <row r="17" spans="1:21" x14ac:dyDescent="0.25">
      <c r="A17" s="212" t="s">
        <v>422</v>
      </c>
      <c r="B17" s="217" t="s">
        <v>423</v>
      </c>
      <c r="C17" s="217" t="s">
        <v>424</v>
      </c>
      <c r="D17" s="218" t="s">
        <v>425</v>
      </c>
      <c r="E17" s="217" t="s">
        <v>426</v>
      </c>
      <c r="I17" s="215" t="str">
        <f>HLOOKUP(Introduction!$G$4,nametranslations,29,FALSE)</f>
        <v>Secondaire</v>
      </c>
      <c r="L17" s="215" t="s">
        <v>427</v>
      </c>
      <c r="M17" s="215" t="s">
        <v>428</v>
      </c>
      <c r="N17" s="215" t="s">
        <v>429</v>
      </c>
      <c r="O17" s="215" t="s">
        <v>430</v>
      </c>
      <c r="P17" s="215" t="s">
        <v>431</v>
      </c>
      <c r="Q17" s="215" t="s">
        <v>432</v>
      </c>
      <c r="R17" s="215"/>
      <c r="S17" s="215"/>
      <c r="T17" s="215" t="s">
        <v>427</v>
      </c>
      <c r="U17" s="216" t="s">
        <v>262</v>
      </c>
    </row>
    <row r="18" spans="1:21" x14ac:dyDescent="0.25">
      <c r="A18" s="212" t="s">
        <v>433</v>
      </c>
      <c r="B18" s="217" t="s">
        <v>434</v>
      </c>
      <c r="C18" s="217" t="s">
        <v>435</v>
      </c>
      <c r="D18" s="218" t="s">
        <v>436</v>
      </c>
      <c r="E18" s="217" t="s">
        <v>437</v>
      </c>
      <c r="I18" s="215"/>
      <c r="L18" s="215" t="s">
        <v>438</v>
      </c>
      <c r="M18" s="215" t="s">
        <v>439</v>
      </c>
      <c r="N18" s="215" t="s">
        <v>439</v>
      </c>
      <c r="O18" s="215" t="s">
        <v>439</v>
      </c>
      <c r="P18" s="215" t="s">
        <v>440</v>
      </c>
      <c r="Q18" s="215" t="s">
        <v>441</v>
      </c>
      <c r="R18" s="215"/>
      <c r="S18" s="215"/>
      <c r="T18" s="215" t="s">
        <v>438</v>
      </c>
      <c r="U18" s="216" t="s">
        <v>264</v>
      </c>
    </row>
    <row r="19" spans="1:21" x14ac:dyDescent="0.25">
      <c r="A19" s="214" t="s">
        <v>442</v>
      </c>
      <c r="I19" s="215"/>
      <c r="L19" s="215" t="s">
        <v>443</v>
      </c>
      <c r="M19" s="215" t="s">
        <v>444</v>
      </c>
      <c r="N19" s="215" t="s">
        <v>445</v>
      </c>
      <c r="O19" s="215" t="s">
        <v>446</v>
      </c>
      <c r="P19" s="215" t="s">
        <v>447</v>
      </c>
      <c r="Q19" s="215" t="s">
        <v>448</v>
      </c>
      <c r="R19" s="215"/>
      <c r="S19" s="215"/>
      <c r="T19" s="215" t="s">
        <v>443</v>
      </c>
      <c r="U19" s="216" t="s">
        <v>264</v>
      </c>
    </row>
    <row r="20" spans="1:21" x14ac:dyDescent="0.25">
      <c r="A20" s="212" t="s">
        <v>3</v>
      </c>
      <c r="B20" s="217" t="s">
        <v>449</v>
      </c>
      <c r="C20" s="217" t="s">
        <v>450</v>
      </c>
      <c r="D20" s="218" t="s">
        <v>451</v>
      </c>
      <c r="E20" s="217" t="s">
        <v>452</v>
      </c>
      <c r="I20" s="215"/>
      <c r="L20" s="215" t="s">
        <v>453</v>
      </c>
      <c r="M20" s="215" t="s">
        <v>454</v>
      </c>
      <c r="N20" s="215" t="s">
        <v>455</v>
      </c>
      <c r="O20" s="215" t="s">
        <v>454</v>
      </c>
      <c r="P20" s="215" t="s">
        <v>456</v>
      </c>
      <c r="Q20" s="215" t="s">
        <v>457</v>
      </c>
      <c r="R20" s="215"/>
      <c r="S20" s="215"/>
      <c r="T20" s="215" t="s">
        <v>453</v>
      </c>
      <c r="U20" s="216" t="s">
        <v>264</v>
      </c>
    </row>
    <row r="21" spans="1:21" x14ac:dyDescent="0.25">
      <c r="A21" s="212" t="s">
        <v>13</v>
      </c>
      <c r="B21" s="217" t="s">
        <v>458</v>
      </c>
      <c r="C21" s="217" t="s">
        <v>459</v>
      </c>
      <c r="D21" s="218" t="s">
        <v>460</v>
      </c>
      <c r="E21" s="217" t="s">
        <v>461</v>
      </c>
      <c r="I21" s="215"/>
      <c r="L21" s="215" t="s">
        <v>462</v>
      </c>
      <c r="M21" s="215" t="s">
        <v>463</v>
      </c>
      <c r="N21" s="215" t="s">
        <v>464</v>
      </c>
      <c r="O21" s="215" t="s">
        <v>465</v>
      </c>
      <c r="P21" s="215" t="s">
        <v>466</v>
      </c>
      <c r="Q21" s="215" t="s">
        <v>467</v>
      </c>
      <c r="R21" s="215"/>
      <c r="S21" s="215"/>
      <c r="T21" s="215" t="s">
        <v>462</v>
      </c>
      <c r="U21" s="216" t="s">
        <v>262</v>
      </c>
    </row>
    <row r="22" spans="1:21" x14ac:dyDescent="0.25">
      <c r="A22" s="212" t="s">
        <v>11</v>
      </c>
      <c r="B22" s="217" t="s">
        <v>468</v>
      </c>
      <c r="C22" s="217" t="s">
        <v>469</v>
      </c>
      <c r="D22" s="218" t="s">
        <v>470</v>
      </c>
      <c r="E22" s="217" t="s">
        <v>471</v>
      </c>
      <c r="I22" s="215"/>
      <c r="L22" s="215" t="s">
        <v>472</v>
      </c>
      <c r="M22" s="215" t="s">
        <v>473</v>
      </c>
      <c r="N22" s="215" t="s">
        <v>473</v>
      </c>
      <c r="O22" s="215" t="s">
        <v>473</v>
      </c>
      <c r="P22" s="215" t="s">
        <v>474</v>
      </c>
      <c r="Q22" s="215" t="s">
        <v>475</v>
      </c>
      <c r="R22" s="215"/>
      <c r="S22" s="215"/>
      <c r="T22" s="215" t="s">
        <v>472</v>
      </c>
      <c r="U22" s="216" t="s">
        <v>264</v>
      </c>
    </row>
    <row r="23" spans="1:21" x14ac:dyDescent="0.25">
      <c r="A23" s="212" t="s">
        <v>12</v>
      </c>
      <c r="B23" s="217" t="s">
        <v>476</v>
      </c>
      <c r="C23" s="217" t="s">
        <v>477</v>
      </c>
      <c r="D23" s="218" t="s">
        <v>478</v>
      </c>
      <c r="E23" s="217" t="s">
        <v>479</v>
      </c>
      <c r="I23" s="215"/>
      <c r="L23" s="215" t="s">
        <v>480</v>
      </c>
      <c r="M23" s="215" t="s">
        <v>481</v>
      </c>
      <c r="N23" s="215" t="s">
        <v>481</v>
      </c>
      <c r="O23" s="215" t="s">
        <v>481</v>
      </c>
      <c r="P23" s="215" t="s">
        <v>482</v>
      </c>
      <c r="Q23" s="215" t="s">
        <v>483</v>
      </c>
      <c r="R23" s="215"/>
      <c r="S23" s="215"/>
      <c r="T23" s="215" t="s">
        <v>480</v>
      </c>
      <c r="U23" s="216" t="s">
        <v>262</v>
      </c>
    </row>
    <row r="24" spans="1:21" x14ac:dyDescent="0.25">
      <c r="A24" s="212" t="s">
        <v>484</v>
      </c>
      <c r="B24" s="217" t="s">
        <v>484</v>
      </c>
      <c r="C24" s="212" t="s">
        <v>484</v>
      </c>
      <c r="D24" s="218" t="s">
        <v>485</v>
      </c>
      <c r="E24" s="212" t="s">
        <v>486</v>
      </c>
      <c r="I24" s="220" t="s">
        <v>487</v>
      </c>
      <c r="L24" s="215" t="s">
        <v>488</v>
      </c>
      <c r="M24" s="215" t="s">
        <v>489</v>
      </c>
      <c r="N24" s="215" t="s">
        <v>490</v>
      </c>
      <c r="O24" s="215" t="s">
        <v>489</v>
      </c>
      <c r="P24" s="215" t="s">
        <v>491</v>
      </c>
      <c r="Q24" s="215" t="s">
        <v>492</v>
      </c>
      <c r="R24" s="215"/>
      <c r="S24" s="215"/>
      <c r="T24" s="215" t="s">
        <v>488</v>
      </c>
      <c r="U24" s="216" t="s">
        <v>262</v>
      </c>
    </row>
    <row r="25" spans="1:21" x14ac:dyDescent="0.25">
      <c r="A25" s="212" t="s">
        <v>34</v>
      </c>
      <c r="B25" s="217" t="s">
        <v>34</v>
      </c>
      <c r="C25" s="212" t="s">
        <v>34</v>
      </c>
      <c r="D25" s="218" t="s">
        <v>493</v>
      </c>
      <c r="E25" s="212" t="s">
        <v>494</v>
      </c>
      <c r="I25" s="215" t="str">
        <f>HLOOKUP(Introduction!$G$4,nametranslations,36,FALSE)</f>
        <v>Proportion des écoles (%)</v>
      </c>
      <c r="L25" s="215" t="s">
        <v>495</v>
      </c>
      <c r="M25" s="215" t="s">
        <v>496</v>
      </c>
      <c r="N25" s="215" t="s">
        <v>497</v>
      </c>
      <c r="O25" s="215" t="s">
        <v>498</v>
      </c>
      <c r="P25" s="215" t="s">
        <v>499</v>
      </c>
      <c r="Q25" s="215" t="s">
        <v>500</v>
      </c>
      <c r="R25" s="215"/>
      <c r="S25" s="215"/>
      <c r="T25" s="215" t="s">
        <v>495</v>
      </c>
      <c r="U25" s="216" t="s">
        <v>266</v>
      </c>
    </row>
    <row r="26" spans="1:21" x14ac:dyDescent="0.25">
      <c r="A26" s="212" t="s">
        <v>33</v>
      </c>
      <c r="B26" s="217" t="s">
        <v>501</v>
      </c>
      <c r="C26" s="212" t="s">
        <v>502</v>
      </c>
      <c r="D26" s="218" t="s">
        <v>503</v>
      </c>
      <c r="E26" s="212" t="s">
        <v>504</v>
      </c>
      <c r="I26" s="215" t="s">
        <v>484</v>
      </c>
      <c r="L26" s="215" t="s">
        <v>505</v>
      </c>
      <c r="M26" s="215" t="s">
        <v>506</v>
      </c>
      <c r="N26" s="215" t="s">
        <v>506</v>
      </c>
      <c r="O26" s="215" t="s">
        <v>506</v>
      </c>
      <c r="P26" s="215" t="s">
        <v>507</v>
      </c>
      <c r="Q26" s="215" t="s">
        <v>508</v>
      </c>
      <c r="R26" s="215"/>
      <c r="S26" s="215"/>
      <c r="T26" s="215" t="s">
        <v>505</v>
      </c>
      <c r="U26" s="216" t="s">
        <v>262</v>
      </c>
    </row>
    <row r="27" spans="1:21" x14ac:dyDescent="0.25">
      <c r="A27" s="212" t="s">
        <v>35</v>
      </c>
      <c r="B27" s="217" t="s">
        <v>509</v>
      </c>
      <c r="C27" s="212" t="s">
        <v>510</v>
      </c>
      <c r="D27" s="218" t="s">
        <v>511</v>
      </c>
      <c r="E27" s="212" t="s">
        <v>512</v>
      </c>
      <c r="I27" s="215" t="str">
        <f>HLOOKUP(Introduction!$G$4,nametranslations,25,FALSE)</f>
        <v>Rural</v>
      </c>
      <c r="L27" s="215" t="s">
        <v>513</v>
      </c>
      <c r="M27" s="215" t="s">
        <v>514</v>
      </c>
      <c r="N27" s="215" t="s">
        <v>515</v>
      </c>
      <c r="O27" s="215" t="s">
        <v>516</v>
      </c>
      <c r="P27" s="215" t="s">
        <v>517</v>
      </c>
      <c r="Q27" s="215" t="s">
        <v>518</v>
      </c>
      <c r="R27" s="215"/>
      <c r="S27" s="215"/>
      <c r="T27" s="215" t="s">
        <v>513</v>
      </c>
      <c r="U27" s="216" t="s">
        <v>262</v>
      </c>
    </row>
    <row r="28" spans="1:21" x14ac:dyDescent="0.25">
      <c r="A28" s="212" t="s">
        <v>36</v>
      </c>
      <c r="B28" s="222" t="s">
        <v>519</v>
      </c>
      <c r="C28" s="212" t="s">
        <v>520</v>
      </c>
      <c r="D28" s="218" t="s">
        <v>521</v>
      </c>
      <c r="E28" s="212" t="s">
        <v>522</v>
      </c>
      <c r="I28" s="215" t="str">
        <f>HLOOKUP(Introduction!$G$4,nametranslations,26,FALSE)</f>
        <v>Urbain</v>
      </c>
      <c r="L28" s="215" t="s">
        <v>523</v>
      </c>
      <c r="M28" s="215" t="s">
        <v>524</v>
      </c>
      <c r="N28" s="215" t="s">
        <v>525</v>
      </c>
      <c r="O28" s="215" t="s">
        <v>526</v>
      </c>
      <c r="P28" s="215" t="s">
        <v>527</v>
      </c>
      <c r="Q28" s="215" t="s">
        <v>528</v>
      </c>
      <c r="R28" s="215"/>
      <c r="S28" s="215"/>
      <c r="T28" s="215" t="s">
        <v>523</v>
      </c>
      <c r="U28" s="216" t="s">
        <v>264</v>
      </c>
    </row>
    <row r="29" spans="1:21" x14ac:dyDescent="0.25">
      <c r="A29" s="212" t="s">
        <v>37</v>
      </c>
      <c r="B29" s="222" t="s">
        <v>529</v>
      </c>
      <c r="C29" s="212" t="s">
        <v>530</v>
      </c>
      <c r="D29" s="218" t="s">
        <v>531</v>
      </c>
      <c r="E29" s="212" t="s">
        <v>532</v>
      </c>
      <c r="I29" s="215" t="str">
        <f>HLOOKUP(Introduction!$G$4,nametranslations,27,FALSE)</f>
        <v>Pré-primaire</v>
      </c>
      <c r="L29" s="215" t="s">
        <v>533</v>
      </c>
      <c r="M29" s="215" t="s">
        <v>534</v>
      </c>
      <c r="N29" s="215" t="s">
        <v>535</v>
      </c>
      <c r="O29" s="215" t="s">
        <v>536</v>
      </c>
      <c r="P29" s="215" t="s">
        <v>537</v>
      </c>
      <c r="Q29" s="215" t="s">
        <v>538</v>
      </c>
      <c r="R29" s="215"/>
      <c r="S29" s="215"/>
      <c r="T29" s="215" t="s">
        <v>533</v>
      </c>
      <c r="U29" s="216" t="s">
        <v>262</v>
      </c>
    </row>
    <row r="30" spans="1:21" x14ac:dyDescent="0.25">
      <c r="A30" s="212" t="s">
        <v>18</v>
      </c>
      <c r="B30" s="217" t="s">
        <v>539</v>
      </c>
      <c r="C30" s="217" t="s">
        <v>540</v>
      </c>
      <c r="D30" s="218" t="s">
        <v>541</v>
      </c>
      <c r="E30" s="217" t="s">
        <v>542</v>
      </c>
      <c r="I30" s="215" t="str">
        <f>HLOOKUP(Introduction!$G$4,nametranslations,28,FALSE)</f>
        <v>Primaire</v>
      </c>
      <c r="L30" s="215" t="s">
        <v>543</v>
      </c>
      <c r="M30" s="215" t="s">
        <v>544</v>
      </c>
      <c r="N30" s="215" t="s">
        <v>544</v>
      </c>
      <c r="O30" s="215" t="s">
        <v>545</v>
      </c>
      <c r="P30" s="215" t="s">
        <v>546</v>
      </c>
      <c r="Q30" s="215" t="s">
        <v>547</v>
      </c>
      <c r="R30" s="215"/>
      <c r="S30" s="215"/>
      <c r="T30" s="215" t="s">
        <v>543</v>
      </c>
      <c r="U30" s="216" t="s">
        <v>262</v>
      </c>
    </row>
    <row r="31" spans="1:21" x14ac:dyDescent="0.25">
      <c r="A31" s="212" t="s">
        <v>22</v>
      </c>
      <c r="B31" s="217" t="s">
        <v>548</v>
      </c>
      <c r="C31" s="212" t="s">
        <v>549</v>
      </c>
      <c r="D31" s="218" t="s">
        <v>550</v>
      </c>
      <c r="E31" s="212" t="s">
        <v>551</v>
      </c>
      <c r="I31" s="215" t="str">
        <f>HLOOKUP(Introduction!$G$4,nametranslations,29,FALSE)</f>
        <v>Secondaire</v>
      </c>
      <c r="L31" s="215" t="s">
        <v>552</v>
      </c>
      <c r="M31" s="215" t="s">
        <v>553</v>
      </c>
      <c r="N31" s="215" t="s">
        <v>554</v>
      </c>
      <c r="O31" s="215" t="s">
        <v>553</v>
      </c>
      <c r="P31" s="215" t="s">
        <v>555</v>
      </c>
      <c r="Q31" s="215" t="s">
        <v>556</v>
      </c>
      <c r="R31" s="215"/>
      <c r="S31" s="215"/>
      <c r="T31" s="215" t="s">
        <v>552</v>
      </c>
      <c r="U31" s="216" t="s">
        <v>262</v>
      </c>
    </row>
    <row r="32" spans="1:21" x14ac:dyDescent="0.25">
      <c r="A32" s="212" t="s">
        <v>26</v>
      </c>
      <c r="B32" s="217" t="s">
        <v>557</v>
      </c>
      <c r="C32" s="212" t="s">
        <v>558</v>
      </c>
      <c r="D32" s="218" t="s">
        <v>559</v>
      </c>
      <c r="E32" s="212" t="s">
        <v>560</v>
      </c>
      <c r="I32" s="215"/>
      <c r="L32" s="215" t="s">
        <v>561</v>
      </c>
      <c r="M32" s="215" t="s">
        <v>562</v>
      </c>
      <c r="N32" s="215" t="s">
        <v>563</v>
      </c>
      <c r="O32" s="215" t="s">
        <v>564</v>
      </c>
      <c r="P32" s="215" t="s">
        <v>565</v>
      </c>
      <c r="Q32" s="215" t="s">
        <v>566</v>
      </c>
      <c r="R32" s="215"/>
      <c r="S32" s="215"/>
      <c r="T32" s="215" t="s">
        <v>561</v>
      </c>
      <c r="U32" s="216" t="s">
        <v>263</v>
      </c>
    </row>
    <row r="33" spans="1:21" x14ac:dyDescent="0.25">
      <c r="A33" s="212" t="s">
        <v>120</v>
      </c>
      <c r="B33" s="217" t="s">
        <v>567</v>
      </c>
      <c r="C33" s="212" t="s">
        <v>568</v>
      </c>
      <c r="D33" s="218" t="s">
        <v>569</v>
      </c>
      <c r="E33" s="212" t="s">
        <v>570</v>
      </c>
      <c r="L33" s="215" t="s">
        <v>571</v>
      </c>
      <c r="M33" s="215" t="s">
        <v>572</v>
      </c>
      <c r="N33" s="215" t="s">
        <v>573</v>
      </c>
      <c r="O33" s="215" t="s">
        <v>574</v>
      </c>
      <c r="P33" s="215" t="s">
        <v>575</v>
      </c>
      <c r="Q33" s="215" t="s">
        <v>576</v>
      </c>
      <c r="R33" s="215"/>
      <c r="S33" s="215"/>
      <c r="T33" s="215" t="s">
        <v>571</v>
      </c>
      <c r="U33" s="216" t="s">
        <v>262</v>
      </c>
    </row>
    <row r="34" spans="1:21" x14ac:dyDescent="0.25">
      <c r="A34" s="212" t="s">
        <v>260</v>
      </c>
      <c r="B34" s="217" t="s">
        <v>577</v>
      </c>
      <c r="C34" s="212" t="s">
        <v>578</v>
      </c>
      <c r="D34" s="218" t="s">
        <v>579</v>
      </c>
      <c r="E34" s="217" t="s">
        <v>580</v>
      </c>
      <c r="L34" s="215" t="s">
        <v>581</v>
      </c>
      <c r="M34" s="215" t="s">
        <v>582</v>
      </c>
      <c r="N34" s="215" t="s">
        <v>583</v>
      </c>
      <c r="O34" s="215" t="s">
        <v>582</v>
      </c>
      <c r="P34" s="215" t="s">
        <v>584</v>
      </c>
      <c r="Q34" s="215" t="s">
        <v>585</v>
      </c>
      <c r="R34" s="215"/>
      <c r="S34" s="215"/>
      <c r="T34" s="215" t="s">
        <v>581</v>
      </c>
      <c r="U34" s="216" t="s">
        <v>262</v>
      </c>
    </row>
    <row r="35" spans="1:21" x14ac:dyDescent="0.25">
      <c r="A35" s="212" t="s">
        <v>586</v>
      </c>
      <c r="B35" s="217" t="s">
        <v>587</v>
      </c>
      <c r="C35" s="212" t="s">
        <v>588</v>
      </c>
      <c r="D35" s="218" t="s">
        <v>589</v>
      </c>
      <c r="E35" s="212" t="s">
        <v>590</v>
      </c>
      <c r="L35" s="215" t="s">
        <v>591</v>
      </c>
      <c r="M35" s="215" t="s">
        <v>592</v>
      </c>
      <c r="N35" s="215" t="s">
        <v>593</v>
      </c>
      <c r="O35" s="215" t="s">
        <v>592</v>
      </c>
      <c r="P35" s="215" t="s">
        <v>594</v>
      </c>
      <c r="Q35" s="215" t="s">
        <v>595</v>
      </c>
      <c r="R35" s="215"/>
      <c r="S35" s="215"/>
      <c r="T35" s="215" t="s">
        <v>591</v>
      </c>
      <c r="U35" s="216" t="s">
        <v>262</v>
      </c>
    </row>
    <row r="36" spans="1:21" x14ac:dyDescent="0.25">
      <c r="A36" s="212" t="s">
        <v>596</v>
      </c>
      <c r="B36" s="217" t="s">
        <v>597</v>
      </c>
      <c r="C36" s="212" t="s">
        <v>598</v>
      </c>
      <c r="D36" s="218" t="s">
        <v>599</v>
      </c>
      <c r="E36" s="212" t="s">
        <v>600</v>
      </c>
      <c r="L36" s="215" t="s">
        <v>601</v>
      </c>
      <c r="M36" s="215" t="s">
        <v>602</v>
      </c>
      <c r="N36" s="215" t="s">
        <v>603</v>
      </c>
      <c r="O36" s="215" t="s">
        <v>604</v>
      </c>
      <c r="P36" s="215" t="s">
        <v>605</v>
      </c>
      <c r="Q36" s="215" t="s">
        <v>606</v>
      </c>
      <c r="R36" s="215"/>
      <c r="S36" s="215"/>
      <c r="T36" s="215" t="s">
        <v>601</v>
      </c>
      <c r="U36" s="216" t="s">
        <v>262</v>
      </c>
    </row>
    <row r="37" spans="1:21" x14ac:dyDescent="0.25">
      <c r="A37" s="214" t="s">
        <v>607</v>
      </c>
      <c r="L37" s="215" t="s">
        <v>608</v>
      </c>
      <c r="M37" s="215" t="s">
        <v>609</v>
      </c>
      <c r="N37" s="215" t="s">
        <v>609</v>
      </c>
      <c r="O37" s="215" t="s">
        <v>609</v>
      </c>
      <c r="P37" s="215" t="s">
        <v>610</v>
      </c>
      <c r="Q37" s="215" t="s">
        <v>611</v>
      </c>
      <c r="R37" s="215"/>
      <c r="S37" s="215"/>
      <c r="T37" s="215" t="s">
        <v>608</v>
      </c>
      <c r="U37" s="216" t="s">
        <v>262</v>
      </c>
    </row>
    <row r="38" spans="1:21" x14ac:dyDescent="0.25">
      <c r="A38" s="212" t="s">
        <v>31</v>
      </c>
      <c r="B38" s="217" t="s">
        <v>612</v>
      </c>
      <c r="C38" s="212" t="s">
        <v>613</v>
      </c>
      <c r="D38" s="218" t="s">
        <v>614</v>
      </c>
      <c r="E38" s="212" t="s">
        <v>615</v>
      </c>
      <c r="L38" s="215" t="s">
        <v>616</v>
      </c>
      <c r="M38" s="215" t="s">
        <v>617</v>
      </c>
      <c r="N38" s="215" t="s">
        <v>618</v>
      </c>
      <c r="O38" s="215" t="s">
        <v>619</v>
      </c>
      <c r="P38" s="215" t="s">
        <v>620</v>
      </c>
      <c r="Q38" s="215" t="s">
        <v>621</v>
      </c>
      <c r="R38" s="215"/>
      <c r="S38" s="215"/>
      <c r="T38" s="215" t="s">
        <v>616</v>
      </c>
      <c r="U38" s="216" t="s">
        <v>264</v>
      </c>
    </row>
    <row r="39" spans="1:21" x14ac:dyDescent="0.25">
      <c r="A39" s="212" t="s">
        <v>622</v>
      </c>
      <c r="B39" s="217" t="s">
        <v>623</v>
      </c>
      <c r="C39" s="212" t="s">
        <v>624</v>
      </c>
      <c r="D39" s="218" t="s">
        <v>625</v>
      </c>
      <c r="E39" s="212" t="s">
        <v>626</v>
      </c>
      <c r="L39" s="215" t="s">
        <v>627</v>
      </c>
      <c r="M39" s="215" t="s">
        <v>628</v>
      </c>
      <c r="N39" s="215" t="s">
        <v>628</v>
      </c>
      <c r="O39" s="215" t="s">
        <v>629</v>
      </c>
      <c r="P39" s="215" t="s">
        <v>630</v>
      </c>
      <c r="Q39" s="215" t="s">
        <v>631</v>
      </c>
      <c r="R39" s="215"/>
      <c r="S39" s="215"/>
      <c r="T39" s="215" t="s">
        <v>627</v>
      </c>
      <c r="U39" s="216" t="s">
        <v>262</v>
      </c>
    </row>
    <row r="40" spans="1:21" x14ac:dyDescent="0.25">
      <c r="A40" s="212" t="s">
        <v>632</v>
      </c>
      <c r="B40" s="217" t="s">
        <v>633</v>
      </c>
      <c r="C40" s="212" t="s">
        <v>634</v>
      </c>
      <c r="D40" s="218" t="s">
        <v>635</v>
      </c>
      <c r="E40" s="212" t="s">
        <v>636</v>
      </c>
      <c r="L40" s="215" t="s">
        <v>637</v>
      </c>
      <c r="M40" s="215" t="s">
        <v>638</v>
      </c>
      <c r="N40" s="215" t="s">
        <v>639</v>
      </c>
      <c r="O40" s="215" t="s">
        <v>640</v>
      </c>
      <c r="P40" s="215" t="s">
        <v>641</v>
      </c>
      <c r="Q40" s="215" t="s">
        <v>642</v>
      </c>
      <c r="R40" s="215"/>
      <c r="S40" s="215"/>
      <c r="T40" s="215" t="s">
        <v>637</v>
      </c>
      <c r="U40" s="216" t="s">
        <v>262</v>
      </c>
    </row>
    <row r="41" spans="1:21" x14ac:dyDescent="0.25">
      <c r="A41" s="212" t="s">
        <v>643</v>
      </c>
      <c r="B41" s="217" t="s">
        <v>644</v>
      </c>
      <c r="C41" s="212" t="s">
        <v>645</v>
      </c>
      <c r="D41" s="218" t="s">
        <v>646</v>
      </c>
      <c r="E41" s="212" t="s">
        <v>647</v>
      </c>
      <c r="L41" s="215" t="s">
        <v>648</v>
      </c>
      <c r="M41" s="215" t="s">
        <v>649</v>
      </c>
      <c r="N41" s="215" t="s">
        <v>650</v>
      </c>
      <c r="O41" s="215" t="s">
        <v>651</v>
      </c>
      <c r="P41" s="215" t="s">
        <v>652</v>
      </c>
      <c r="Q41" s="215" t="s">
        <v>653</v>
      </c>
      <c r="R41" s="215"/>
      <c r="S41" s="215"/>
      <c r="T41" s="215" t="s">
        <v>648</v>
      </c>
      <c r="U41" s="216" t="s">
        <v>264</v>
      </c>
    </row>
    <row r="42" spans="1:21" x14ac:dyDescent="0.25">
      <c r="A42" s="212" t="s">
        <v>654</v>
      </c>
      <c r="B42" s="217" t="s">
        <v>655</v>
      </c>
      <c r="C42" s="212" t="s">
        <v>656</v>
      </c>
      <c r="D42" s="218" t="s">
        <v>657</v>
      </c>
      <c r="E42" s="212" t="s">
        <v>658</v>
      </c>
      <c r="L42" s="215" t="s">
        <v>659</v>
      </c>
      <c r="M42" s="215" t="s">
        <v>660</v>
      </c>
      <c r="N42" s="216" t="s">
        <v>661</v>
      </c>
      <c r="O42" s="216" t="s">
        <v>662</v>
      </c>
      <c r="P42" s="216" t="s">
        <v>663</v>
      </c>
      <c r="Q42" s="216" t="s">
        <v>664</v>
      </c>
      <c r="R42" s="216"/>
      <c r="S42" s="216"/>
      <c r="T42" s="215" t="s">
        <v>659</v>
      </c>
      <c r="U42" s="216" t="s">
        <v>262</v>
      </c>
    </row>
    <row r="43" spans="1:21" x14ac:dyDescent="0.25">
      <c r="A43" s="212" t="s">
        <v>665</v>
      </c>
      <c r="B43" s="217" t="s">
        <v>666</v>
      </c>
      <c r="C43" s="212" t="s">
        <v>667</v>
      </c>
      <c r="D43" s="218" t="s">
        <v>668</v>
      </c>
      <c r="E43" s="212" t="s">
        <v>669</v>
      </c>
      <c r="L43" s="215" t="s">
        <v>670</v>
      </c>
      <c r="M43" s="215" t="s">
        <v>671</v>
      </c>
      <c r="N43" s="215" t="s">
        <v>672</v>
      </c>
      <c r="O43" s="215" t="s">
        <v>671</v>
      </c>
      <c r="P43" s="215" t="s">
        <v>673</v>
      </c>
      <c r="Q43" s="215" t="s">
        <v>674</v>
      </c>
      <c r="R43" s="215"/>
      <c r="S43" s="215"/>
      <c r="T43" s="215" t="s">
        <v>670</v>
      </c>
      <c r="U43" s="216" t="s">
        <v>263</v>
      </c>
    </row>
    <row r="44" spans="1:21" x14ac:dyDescent="0.25">
      <c r="A44" s="212" t="s">
        <v>675</v>
      </c>
      <c r="B44" s="217" t="s">
        <v>676</v>
      </c>
      <c r="C44" s="212" t="s">
        <v>677</v>
      </c>
      <c r="D44" s="218" t="s">
        <v>678</v>
      </c>
      <c r="E44" s="212" t="s">
        <v>679</v>
      </c>
      <c r="L44" s="215" t="s">
        <v>680</v>
      </c>
      <c r="M44" s="215" t="s">
        <v>681</v>
      </c>
      <c r="N44" s="215" t="s">
        <v>682</v>
      </c>
      <c r="O44" s="215" t="s">
        <v>681</v>
      </c>
      <c r="P44" s="215" t="s">
        <v>683</v>
      </c>
      <c r="Q44" s="215" t="s">
        <v>684</v>
      </c>
      <c r="R44" s="215"/>
      <c r="S44" s="215"/>
      <c r="T44" s="215" t="s">
        <v>680</v>
      </c>
      <c r="U44" s="216" t="s">
        <v>262</v>
      </c>
    </row>
    <row r="45" spans="1:21" x14ac:dyDescent="0.25">
      <c r="A45" s="212" t="s">
        <v>685</v>
      </c>
      <c r="B45" s="217" t="s">
        <v>686</v>
      </c>
      <c r="C45" s="212" t="s">
        <v>687</v>
      </c>
      <c r="D45" s="218" t="s">
        <v>688</v>
      </c>
      <c r="E45" s="212" t="s">
        <v>689</v>
      </c>
      <c r="I45" s="220" t="s">
        <v>690</v>
      </c>
      <c r="L45" s="215" t="s">
        <v>691</v>
      </c>
      <c r="M45" s="215" t="s">
        <v>692</v>
      </c>
      <c r="N45" s="215" t="s">
        <v>692</v>
      </c>
      <c r="O45" s="215" t="s">
        <v>692</v>
      </c>
      <c r="P45" s="215" t="s">
        <v>693</v>
      </c>
      <c r="Q45" s="215" t="s">
        <v>694</v>
      </c>
      <c r="R45" s="215"/>
      <c r="S45" s="215"/>
      <c r="T45" s="215" t="s">
        <v>691</v>
      </c>
      <c r="U45" s="216" t="s">
        <v>264</v>
      </c>
    </row>
    <row r="46" spans="1:21" x14ac:dyDescent="0.25">
      <c r="A46" s="212" t="s">
        <v>695</v>
      </c>
      <c r="B46" s="217" t="s">
        <v>696</v>
      </c>
      <c r="C46" s="212" t="s">
        <v>697</v>
      </c>
      <c r="D46" s="218" t="s">
        <v>698</v>
      </c>
      <c r="E46" s="212" t="s">
        <v>699</v>
      </c>
      <c r="I46" s="215" t="str">
        <f>HLOOKUP(Introduction!$G$4,nametranslations,30,FALSE)</f>
        <v>Service de base</v>
      </c>
      <c r="L46" s="215" t="s">
        <v>700</v>
      </c>
      <c r="M46" s="215" t="s">
        <v>701</v>
      </c>
      <c r="N46" s="215" t="s">
        <v>702</v>
      </c>
      <c r="O46" s="215" t="s">
        <v>703</v>
      </c>
      <c r="P46" s="215" t="s">
        <v>704</v>
      </c>
      <c r="Q46" s="215" t="s">
        <v>705</v>
      </c>
      <c r="R46" s="215"/>
      <c r="S46" s="215"/>
      <c r="T46" s="215" t="s">
        <v>700</v>
      </c>
      <c r="U46" s="216" t="s">
        <v>264</v>
      </c>
    </row>
    <row r="47" spans="1:21" x14ac:dyDescent="0.25">
      <c r="A47" s="212" t="s">
        <v>706</v>
      </c>
      <c r="B47" s="217" t="s">
        <v>707</v>
      </c>
      <c r="C47" s="212" t="s">
        <v>708</v>
      </c>
      <c r="D47" s="218" t="s">
        <v>709</v>
      </c>
      <c r="E47" s="212" t="s">
        <v>710</v>
      </c>
      <c r="I47" s="215" t="str">
        <f>HLOOKUP(Introduction!$G$4,nametranslations,31,FALSE)</f>
        <v>Service limité</v>
      </c>
      <c r="L47" s="215" t="s">
        <v>711</v>
      </c>
      <c r="M47" s="215" t="s">
        <v>712</v>
      </c>
      <c r="N47" s="215" t="s">
        <v>713</v>
      </c>
      <c r="O47" s="215" t="s">
        <v>714</v>
      </c>
      <c r="P47" s="215" t="s">
        <v>715</v>
      </c>
      <c r="Q47" s="215" t="s">
        <v>716</v>
      </c>
      <c r="R47" s="215"/>
      <c r="S47" s="215"/>
      <c r="T47" s="215" t="s">
        <v>711</v>
      </c>
      <c r="U47" s="216" t="s">
        <v>264</v>
      </c>
    </row>
    <row r="48" spans="1:21" x14ac:dyDescent="0.25">
      <c r="A48" s="212" t="s">
        <v>717</v>
      </c>
      <c r="B48" s="217" t="s">
        <v>718</v>
      </c>
      <c r="C48" s="212" t="s">
        <v>719</v>
      </c>
      <c r="D48" s="218" t="s">
        <v>720</v>
      </c>
      <c r="E48" s="212" t="s">
        <v>721</v>
      </c>
      <c r="I48" s="215" t="str">
        <f>HLOOKUP(Introduction!$G$4,nametranslations,32,FALSE)</f>
        <v>Pas de service</v>
      </c>
      <c r="L48" s="215" t="s">
        <v>722</v>
      </c>
      <c r="M48" s="215" t="s">
        <v>723</v>
      </c>
      <c r="N48" s="215" t="s">
        <v>723</v>
      </c>
      <c r="O48" s="215" t="s">
        <v>723</v>
      </c>
      <c r="P48" s="215" t="s">
        <v>724</v>
      </c>
      <c r="Q48" s="215" t="s">
        <v>725</v>
      </c>
      <c r="R48" s="215"/>
      <c r="S48" s="215"/>
      <c r="T48" s="215" t="s">
        <v>722</v>
      </c>
      <c r="U48" s="216" t="s">
        <v>264</v>
      </c>
    </row>
    <row r="49" spans="1:21" x14ac:dyDescent="0.25">
      <c r="A49" s="212" t="s">
        <v>726</v>
      </c>
      <c r="B49" s="217" t="s">
        <v>727</v>
      </c>
      <c r="C49" s="212" t="s">
        <v>728</v>
      </c>
      <c r="D49" s="218" t="s">
        <v>729</v>
      </c>
      <c r="E49" s="212" t="s">
        <v>730</v>
      </c>
      <c r="I49" s="215" t="str">
        <f>HLOOKUP(Introduction!$G$4,nametranslations,33,FALSE)</f>
        <v>Données insuffisantes</v>
      </c>
      <c r="L49" s="215" t="s">
        <v>731</v>
      </c>
      <c r="M49" s="215" t="s">
        <v>732</v>
      </c>
      <c r="N49" s="215" t="s">
        <v>733</v>
      </c>
      <c r="O49" s="215" t="s">
        <v>734</v>
      </c>
      <c r="P49" s="215" t="s">
        <v>735</v>
      </c>
      <c r="Q49" s="215" t="s">
        <v>736</v>
      </c>
      <c r="R49" s="215"/>
      <c r="S49" s="215"/>
      <c r="T49" s="215" t="s">
        <v>731</v>
      </c>
      <c r="U49" s="215" t="s">
        <v>262</v>
      </c>
    </row>
    <row r="50" spans="1:21" x14ac:dyDescent="0.25">
      <c r="A50" s="212" t="s">
        <v>737</v>
      </c>
      <c r="B50" s="217" t="s">
        <v>738</v>
      </c>
      <c r="C50" s="212" t="s">
        <v>739</v>
      </c>
      <c r="D50" s="218" t="s">
        <v>740</v>
      </c>
      <c r="E50" s="212" t="s">
        <v>741</v>
      </c>
      <c r="I50" s="215" t="str">
        <f>HLOOKUP(Introduction!$G$4,nametranslations,59,FALSE)</f>
        <v>Estimations : améliorée</v>
      </c>
      <c r="L50" s="215" t="s">
        <v>742</v>
      </c>
      <c r="M50" s="215" t="s">
        <v>743</v>
      </c>
      <c r="N50" s="215" t="s">
        <v>744</v>
      </c>
      <c r="O50" s="215" t="s">
        <v>743</v>
      </c>
      <c r="P50" s="215" t="s">
        <v>745</v>
      </c>
      <c r="Q50" s="215" t="s">
        <v>746</v>
      </c>
      <c r="R50" s="215"/>
      <c r="S50" s="215"/>
      <c r="T50" s="215" t="s">
        <v>742</v>
      </c>
      <c r="U50" s="216" t="s">
        <v>263</v>
      </c>
    </row>
    <row r="51" spans="1:21" x14ac:dyDescent="0.25">
      <c r="A51" s="212" t="s">
        <v>747</v>
      </c>
      <c r="B51" s="217" t="s">
        <v>748</v>
      </c>
      <c r="C51" s="212" t="s">
        <v>749</v>
      </c>
      <c r="D51" s="218" t="s">
        <v>750</v>
      </c>
      <c r="E51" s="212" t="s">
        <v>751</v>
      </c>
      <c r="I51" s="215" t="str">
        <f>HLOOKUP(Introduction!$G$4,nametranslations,60,FALSE)</f>
        <v>Points de données : améliorées</v>
      </c>
      <c r="L51" s="215" t="s">
        <v>752</v>
      </c>
      <c r="M51" s="215" t="s">
        <v>753</v>
      </c>
      <c r="N51" s="215" t="s">
        <v>754</v>
      </c>
      <c r="O51" s="215" t="s">
        <v>755</v>
      </c>
      <c r="P51" s="215" t="s">
        <v>756</v>
      </c>
      <c r="Q51" s="215" t="s">
        <v>757</v>
      </c>
      <c r="R51" s="215"/>
      <c r="S51" s="215"/>
      <c r="T51" s="215" t="s">
        <v>752</v>
      </c>
      <c r="U51" s="216" t="s">
        <v>264</v>
      </c>
    </row>
    <row r="52" spans="1:21" x14ac:dyDescent="0.25">
      <c r="A52" s="212" t="s">
        <v>758</v>
      </c>
      <c r="B52" s="217" t="s">
        <v>759</v>
      </c>
      <c r="C52" s="212" t="s">
        <v>760</v>
      </c>
      <c r="D52" s="218" t="s">
        <v>761</v>
      </c>
      <c r="E52" s="212" t="s">
        <v>762</v>
      </c>
      <c r="I52" s="215" t="str">
        <f>HLOOKUP(Introduction!$G$4,nametranslations,61,FALSE)</f>
        <v>Estimations : de base</v>
      </c>
      <c r="L52" s="215" t="s">
        <v>763</v>
      </c>
      <c r="M52" s="215" t="s">
        <v>764</v>
      </c>
      <c r="N52" s="215" t="s">
        <v>764</v>
      </c>
      <c r="O52" s="215" t="s">
        <v>764</v>
      </c>
      <c r="P52" s="215" t="s">
        <v>765</v>
      </c>
      <c r="Q52" s="215" t="s">
        <v>766</v>
      </c>
      <c r="R52" s="215"/>
      <c r="S52" s="215"/>
      <c r="T52" s="215" t="s">
        <v>763</v>
      </c>
      <c r="U52" s="215" t="s">
        <v>264</v>
      </c>
    </row>
    <row r="53" spans="1:21" x14ac:dyDescent="0.25">
      <c r="A53" s="212" t="s">
        <v>767</v>
      </c>
      <c r="B53" s="217" t="s">
        <v>768</v>
      </c>
      <c r="C53" s="212" t="s">
        <v>769</v>
      </c>
      <c r="D53" s="218" t="s">
        <v>770</v>
      </c>
      <c r="E53" s="212" t="s">
        <v>771</v>
      </c>
      <c r="I53" s="215" t="str">
        <f>HLOOKUP(Introduction!$G$4,nametranslations,62,FALSE)</f>
        <v>Points de données : services de base</v>
      </c>
      <c r="L53" s="215" t="s">
        <v>772</v>
      </c>
      <c r="M53" s="215" t="s">
        <v>773</v>
      </c>
      <c r="N53" s="215" t="s">
        <v>773</v>
      </c>
      <c r="O53" s="215" t="s">
        <v>773</v>
      </c>
      <c r="P53" s="215" t="s">
        <v>774</v>
      </c>
      <c r="Q53" s="215" t="s">
        <v>775</v>
      </c>
      <c r="R53" s="215"/>
      <c r="S53" s="215"/>
      <c r="T53" s="215" t="s">
        <v>772</v>
      </c>
      <c r="U53" s="216" t="s">
        <v>263</v>
      </c>
    </row>
    <row r="54" spans="1:21" x14ac:dyDescent="0.25">
      <c r="A54" s="212" t="s">
        <v>776</v>
      </c>
      <c r="B54" s="217" t="s">
        <v>777</v>
      </c>
      <c r="C54" s="212" t="s">
        <v>778</v>
      </c>
      <c r="D54" s="218" t="s">
        <v>779</v>
      </c>
      <c r="E54" s="212" t="s">
        <v>780</v>
      </c>
      <c r="I54" s="215" t="str">
        <f>HLOOKUP(Introduction!$G$4,nametranslations,63,FALSE)</f>
        <v>Estimations : avec de l'eau</v>
      </c>
      <c r="L54" s="215" t="s">
        <v>781</v>
      </c>
      <c r="M54" s="215" t="s">
        <v>782</v>
      </c>
      <c r="N54" s="215" t="s">
        <v>782</v>
      </c>
      <c r="O54" s="215" t="s">
        <v>782</v>
      </c>
      <c r="P54" s="215" t="s">
        <v>783</v>
      </c>
      <c r="Q54" s="215" t="s">
        <v>784</v>
      </c>
      <c r="R54" s="215"/>
      <c r="S54" s="215"/>
      <c r="T54" s="215" t="s">
        <v>781</v>
      </c>
      <c r="U54" s="216" t="s">
        <v>263</v>
      </c>
    </row>
    <row r="55" spans="1:21" x14ac:dyDescent="0.25">
      <c r="A55" s="212" t="s">
        <v>785</v>
      </c>
      <c r="B55" s="217" t="s">
        <v>786</v>
      </c>
      <c r="C55" s="212" t="s">
        <v>787</v>
      </c>
      <c r="D55" s="218" t="s">
        <v>788</v>
      </c>
      <c r="E55" s="212" t="s">
        <v>789</v>
      </c>
      <c r="I55" s="215" t="str">
        <f>HLOOKUP(Introduction!$G$4,nametranslations,64,FALSE)</f>
        <v>Points de données : avec de l'eau</v>
      </c>
      <c r="L55" s="215" t="s">
        <v>790</v>
      </c>
      <c r="M55" s="215" t="s">
        <v>791</v>
      </c>
      <c r="N55" s="215" t="s">
        <v>791</v>
      </c>
      <c r="O55" s="215" t="s">
        <v>792</v>
      </c>
      <c r="P55" s="215" t="s">
        <v>793</v>
      </c>
      <c r="Q55" s="215" t="s">
        <v>794</v>
      </c>
      <c r="R55" s="215"/>
      <c r="S55" s="215"/>
      <c r="T55" s="215" t="s">
        <v>790</v>
      </c>
      <c r="U55" s="215" t="s">
        <v>262</v>
      </c>
    </row>
    <row r="56" spans="1:21" x14ac:dyDescent="0.25">
      <c r="A56" s="212" t="s">
        <v>795</v>
      </c>
      <c r="B56" s="217" t="s">
        <v>796</v>
      </c>
      <c r="C56" s="212" t="s">
        <v>797</v>
      </c>
      <c r="D56" s="218" t="s">
        <v>798</v>
      </c>
      <c r="E56" s="212" t="s">
        <v>799</v>
      </c>
      <c r="I56" s="215" t="str">
        <f>HLOOKUP(Introduction!$G$4,nametranslations,57,FALSE)</f>
        <v>Estimations : installations</v>
      </c>
      <c r="L56" s="215" t="s">
        <v>800</v>
      </c>
      <c r="M56" s="215" t="s">
        <v>801</v>
      </c>
      <c r="N56" s="215" t="s">
        <v>802</v>
      </c>
      <c r="O56" s="215" t="s">
        <v>803</v>
      </c>
      <c r="P56" s="215" t="s">
        <v>804</v>
      </c>
      <c r="Q56" s="215" t="s">
        <v>805</v>
      </c>
      <c r="R56" s="215"/>
      <c r="S56" s="215"/>
      <c r="T56" s="215" t="s">
        <v>800</v>
      </c>
      <c r="U56" s="215" t="s">
        <v>262</v>
      </c>
    </row>
    <row r="57" spans="1:21" x14ac:dyDescent="0.25">
      <c r="A57" s="212" t="s">
        <v>806</v>
      </c>
      <c r="B57" s="217" t="s">
        <v>807</v>
      </c>
      <c r="C57" s="212" t="s">
        <v>808</v>
      </c>
      <c r="D57" s="218" t="s">
        <v>809</v>
      </c>
      <c r="E57" s="212" t="s">
        <v>810</v>
      </c>
      <c r="I57" s="215" t="str">
        <f>HLOOKUP(Introduction!$G$4,nametranslations,58,FALSE)</f>
        <v>Points de données : installations</v>
      </c>
      <c r="L57" s="215" t="s">
        <v>811</v>
      </c>
      <c r="M57" s="215" t="s">
        <v>812</v>
      </c>
      <c r="N57" s="215" t="s">
        <v>813</v>
      </c>
      <c r="O57" s="215" t="s">
        <v>814</v>
      </c>
      <c r="P57" s="215" t="s">
        <v>815</v>
      </c>
      <c r="Q57" s="215" t="s">
        <v>816</v>
      </c>
      <c r="R57" s="215"/>
      <c r="S57" s="215"/>
      <c r="T57" s="215" t="s">
        <v>811</v>
      </c>
      <c r="U57" s="215" t="s">
        <v>262</v>
      </c>
    </row>
    <row r="58" spans="1:21" x14ac:dyDescent="0.25">
      <c r="A58" s="212" t="s">
        <v>817</v>
      </c>
      <c r="B58" s="217" t="s">
        <v>818</v>
      </c>
      <c r="C58" s="212" t="s">
        <v>819</v>
      </c>
      <c r="D58" s="218" t="s">
        <v>820</v>
      </c>
      <c r="E58" s="212" t="s">
        <v>821</v>
      </c>
      <c r="I58" s="215" t="str">
        <f>HLOOKUP(Introduction!$G$4,nametranslations,59,FALSE)</f>
        <v>Estimations : améliorée</v>
      </c>
      <c r="L58" s="215" t="s">
        <v>822</v>
      </c>
      <c r="M58" s="215" t="s">
        <v>823</v>
      </c>
      <c r="N58" s="215" t="s">
        <v>824</v>
      </c>
      <c r="O58" s="215" t="s">
        <v>825</v>
      </c>
      <c r="P58" s="215" t="s">
        <v>826</v>
      </c>
      <c r="Q58" s="215" t="s">
        <v>827</v>
      </c>
      <c r="R58" s="215"/>
      <c r="S58" s="215"/>
      <c r="T58" s="215" t="s">
        <v>822</v>
      </c>
      <c r="U58" s="215" t="s">
        <v>262</v>
      </c>
    </row>
    <row r="59" spans="1:21" x14ac:dyDescent="0.25">
      <c r="A59" s="217" t="s">
        <v>828</v>
      </c>
      <c r="B59" s="212" t="s">
        <v>829</v>
      </c>
      <c r="C59" s="212" t="s">
        <v>830</v>
      </c>
      <c r="D59" s="218" t="s">
        <v>831</v>
      </c>
      <c r="E59" s="212" t="s">
        <v>832</v>
      </c>
      <c r="I59" s="215" t="str">
        <f>HLOOKUP(Introduction!$G$4,nametranslations,60,FALSE)</f>
        <v>Points de données : améliorées</v>
      </c>
      <c r="L59" s="215" t="s">
        <v>833</v>
      </c>
      <c r="M59" s="215" t="s">
        <v>834</v>
      </c>
      <c r="N59" s="215" t="s">
        <v>834</v>
      </c>
      <c r="O59" s="215" t="s">
        <v>834</v>
      </c>
      <c r="P59" s="215" t="s">
        <v>835</v>
      </c>
      <c r="Q59" s="215" t="s">
        <v>836</v>
      </c>
      <c r="R59" s="215"/>
      <c r="S59" s="215"/>
      <c r="T59" s="215" t="s">
        <v>833</v>
      </c>
      <c r="U59" s="215" t="s">
        <v>266</v>
      </c>
    </row>
    <row r="60" spans="1:21" x14ac:dyDescent="0.25">
      <c r="A60" s="217" t="s">
        <v>837</v>
      </c>
      <c r="B60" s="212" t="s">
        <v>838</v>
      </c>
      <c r="C60" s="212" t="s">
        <v>839</v>
      </c>
      <c r="D60" s="218" t="s">
        <v>840</v>
      </c>
      <c r="E60" s="212" t="s">
        <v>841</v>
      </c>
      <c r="I60" s="215" t="str">
        <f>HLOOKUP(Introduction!$G$4,nametranslations,61,FALSE)</f>
        <v>Estimations : de base</v>
      </c>
      <c r="L60" s="215" t="s">
        <v>842</v>
      </c>
      <c r="M60" s="215" t="s">
        <v>843</v>
      </c>
      <c r="N60" s="215" t="s">
        <v>844</v>
      </c>
      <c r="O60" s="215" t="s">
        <v>843</v>
      </c>
      <c r="P60" s="215" t="s">
        <v>845</v>
      </c>
      <c r="Q60" s="215" t="s">
        <v>846</v>
      </c>
      <c r="R60" s="215"/>
      <c r="S60" s="215"/>
      <c r="T60" s="215" t="s">
        <v>842</v>
      </c>
      <c r="U60" s="215" t="s">
        <v>262</v>
      </c>
    </row>
    <row r="61" spans="1:21" x14ac:dyDescent="0.25">
      <c r="A61" s="217" t="s">
        <v>847</v>
      </c>
      <c r="B61" s="212" t="s">
        <v>848</v>
      </c>
      <c r="C61" s="212" t="s">
        <v>849</v>
      </c>
      <c r="D61" s="218" t="s">
        <v>850</v>
      </c>
      <c r="E61" s="212" t="s">
        <v>851</v>
      </c>
      <c r="I61" s="215" t="str">
        <f>HLOOKUP(Introduction!$G$4,nametranslations,62,FALSE)</f>
        <v>Points de données : services de base</v>
      </c>
      <c r="L61" s="215" t="s">
        <v>852</v>
      </c>
      <c r="M61" s="215" t="s">
        <v>853</v>
      </c>
      <c r="N61" s="215" t="s">
        <v>854</v>
      </c>
      <c r="O61" s="215" t="s">
        <v>855</v>
      </c>
      <c r="P61" s="215" t="s">
        <v>856</v>
      </c>
      <c r="Q61" s="215" t="s">
        <v>857</v>
      </c>
      <c r="R61" s="215"/>
      <c r="S61" s="215"/>
      <c r="T61" s="215" t="s">
        <v>852</v>
      </c>
      <c r="U61" s="215" t="s">
        <v>262</v>
      </c>
    </row>
    <row r="62" spans="1:21" x14ac:dyDescent="0.25">
      <c r="A62" s="217" t="s">
        <v>858</v>
      </c>
      <c r="B62" s="212" t="s">
        <v>859</v>
      </c>
      <c r="C62" s="212" t="s">
        <v>860</v>
      </c>
      <c r="D62" s="218" t="s">
        <v>861</v>
      </c>
      <c r="E62" s="212" t="s">
        <v>862</v>
      </c>
      <c r="I62" s="215"/>
      <c r="L62" s="215" t="s">
        <v>863</v>
      </c>
      <c r="M62" s="215" t="s">
        <v>864</v>
      </c>
      <c r="N62" s="215" t="s">
        <v>865</v>
      </c>
      <c r="O62" s="215" t="s">
        <v>866</v>
      </c>
      <c r="P62" s="215" t="s">
        <v>867</v>
      </c>
      <c r="Q62" s="215" t="s">
        <v>868</v>
      </c>
      <c r="R62" s="215"/>
      <c r="S62" s="215"/>
      <c r="T62" s="215" t="s">
        <v>863</v>
      </c>
      <c r="U62" s="216" t="s">
        <v>263</v>
      </c>
    </row>
    <row r="63" spans="1:21" x14ac:dyDescent="0.25">
      <c r="A63" s="217" t="s">
        <v>869</v>
      </c>
      <c r="B63" s="212" t="s">
        <v>870</v>
      </c>
      <c r="C63" s="212" t="s">
        <v>871</v>
      </c>
      <c r="D63" s="218" t="s">
        <v>872</v>
      </c>
      <c r="E63" s="212" t="s">
        <v>873</v>
      </c>
      <c r="I63" s="215"/>
      <c r="L63" s="215" t="s">
        <v>874</v>
      </c>
      <c r="M63" s="215" t="s">
        <v>875</v>
      </c>
      <c r="N63" s="215" t="s">
        <v>876</v>
      </c>
      <c r="O63" s="215" t="s">
        <v>877</v>
      </c>
      <c r="P63" s="215" t="s">
        <v>878</v>
      </c>
      <c r="Q63" s="215" t="s">
        <v>879</v>
      </c>
      <c r="R63" s="215"/>
      <c r="S63" s="215"/>
      <c r="T63" s="215" t="s">
        <v>874</v>
      </c>
      <c r="U63" s="216" t="s">
        <v>266</v>
      </c>
    </row>
    <row r="64" spans="1:21" x14ac:dyDescent="0.25">
      <c r="A64" s="217" t="s">
        <v>880</v>
      </c>
      <c r="B64" s="212" t="s">
        <v>881</v>
      </c>
      <c r="C64" s="212" t="s">
        <v>882</v>
      </c>
      <c r="D64" s="218" t="s">
        <v>883</v>
      </c>
      <c r="E64" s="212" t="s">
        <v>884</v>
      </c>
      <c r="I64" s="215"/>
      <c r="L64" s="215" t="s">
        <v>885</v>
      </c>
      <c r="M64" s="215" t="s">
        <v>886</v>
      </c>
      <c r="N64" s="215" t="s">
        <v>887</v>
      </c>
      <c r="O64" s="215" t="s">
        <v>886</v>
      </c>
      <c r="P64" s="215" t="s">
        <v>888</v>
      </c>
      <c r="Q64" s="215" t="s">
        <v>889</v>
      </c>
      <c r="R64" s="215"/>
      <c r="S64" s="215"/>
      <c r="T64" s="215" t="s">
        <v>885</v>
      </c>
      <c r="U64" s="216" t="s">
        <v>263</v>
      </c>
    </row>
    <row r="65" spans="1:21" x14ac:dyDescent="0.25">
      <c r="A65" s="214" t="s">
        <v>890</v>
      </c>
      <c r="I65" s="215"/>
      <c r="L65" s="215" t="s">
        <v>891</v>
      </c>
      <c r="M65" s="215" t="s">
        <v>892</v>
      </c>
      <c r="N65" s="215" t="s">
        <v>893</v>
      </c>
      <c r="O65" s="215" t="s">
        <v>894</v>
      </c>
      <c r="P65" s="215" t="s">
        <v>895</v>
      </c>
      <c r="Q65" s="215" t="s">
        <v>896</v>
      </c>
      <c r="R65" s="215"/>
      <c r="S65" s="215"/>
      <c r="T65" s="215" t="s">
        <v>891</v>
      </c>
      <c r="U65" s="216" t="s">
        <v>266</v>
      </c>
    </row>
    <row r="66" spans="1:21" x14ac:dyDescent="0.25">
      <c r="A66" s="217" t="s">
        <v>246</v>
      </c>
      <c r="B66" s="212" t="s">
        <v>897</v>
      </c>
      <c r="C66" s="212" t="s">
        <v>898</v>
      </c>
      <c r="D66" s="218" t="s">
        <v>899</v>
      </c>
      <c r="E66" s="212" t="s">
        <v>900</v>
      </c>
      <c r="I66" s="215"/>
      <c r="L66" s="215" t="s">
        <v>901</v>
      </c>
      <c r="M66" s="215" t="s">
        <v>902</v>
      </c>
      <c r="N66" s="215" t="s">
        <v>903</v>
      </c>
      <c r="O66" s="215" t="s">
        <v>902</v>
      </c>
      <c r="P66" s="215" t="s">
        <v>904</v>
      </c>
      <c r="Q66" s="215" t="s">
        <v>905</v>
      </c>
      <c r="R66" s="215"/>
      <c r="S66" s="215"/>
      <c r="T66" s="215" t="s">
        <v>901</v>
      </c>
      <c r="U66" s="215" t="s">
        <v>262</v>
      </c>
    </row>
    <row r="67" spans="1:21" ht="15.75" customHeight="1" x14ac:dyDescent="0.25">
      <c r="A67" s="222" t="s">
        <v>906</v>
      </c>
      <c r="B67" s="222" t="s">
        <v>907</v>
      </c>
      <c r="C67" s="222" t="s">
        <v>908</v>
      </c>
      <c r="D67" s="223" t="s">
        <v>909</v>
      </c>
      <c r="E67" s="222" t="s">
        <v>910</v>
      </c>
      <c r="I67" s="215"/>
      <c r="L67" s="215" t="s">
        <v>911</v>
      </c>
      <c r="M67" s="215" t="s">
        <v>912</v>
      </c>
      <c r="N67" s="215" t="s">
        <v>913</v>
      </c>
      <c r="O67" s="215" t="s">
        <v>914</v>
      </c>
      <c r="P67" s="215" t="s">
        <v>915</v>
      </c>
      <c r="Q67" s="215" t="s">
        <v>916</v>
      </c>
      <c r="R67" s="215"/>
      <c r="S67" s="215"/>
      <c r="T67" s="215" t="s">
        <v>911</v>
      </c>
      <c r="U67" s="216" t="s">
        <v>262</v>
      </c>
    </row>
    <row r="68" spans="1:21" x14ac:dyDescent="0.25">
      <c r="A68" s="217" t="s">
        <v>144</v>
      </c>
      <c r="B68" s="212" t="s">
        <v>917</v>
      </c>
      <c r="C68" s="212" t="s">
        <v>918</v>
      </c>
      <c r="D68" s="218" t="s">
        <v>919</v>
      </c>
      <c r="E68" s="212" t="s">
        <v>920</v>
      </c>
      <c r="I68" s="215"/>
      <c r="L68" s="215" t="s">
        <v>921</v>
      </c>
      <c r="M68" s="215" t="s">
        <v>922</v>
      </c>
      <c r="N68" s="215" t="s">
        <v>923</v>
      </c>
      <c r="O68" s="215" t="s">
        <v>924</v>
      </c>
      <c r="P68" s="215" t="s">
        <v>925</v>
      </c>
      <c r="Q68" s="215" t="s">
        <v>926</v>
      </c>
      <c r="R68" s="215"/>
      <c r="S68" s="215"/>
      <c r="T68" s="215" t="s">
        <v>921</v>
      </c>
      <c r="U68" s="216" t="s">
        <v>263</v>
      </c>
    </row>
    <row r="69" spans="1:21" x14ac:dyDescent="0.25">
      <c r="A69" s="217" t="s">
        <v>145</v>
      </c>
      <c r="B69" s="212" t="s">
        <v>927</v>
      </c>
      <c r="C69" s="212" t="s">
        <v>928</v>
      </c>
      <c r="D69" s="218" t="s">
        <v>929</v>
      </c>
      <c r="E69" s="212" t="s">
        <v>930</v>
      </c>
      <c r="I69" s="215"/>
      <c r="L69" s="215" t="s">
        <v>931</v>
      </c>
      <c r="M69" s="215" t="s">
        <v>932</v>
      </c>
      <c r="N69" s="215" t="s">
        <v>933</v>
      </c>
      <c r="O69" s="215" t="s">
        <v>932</v>
      </c>
      <c r="P69" s="215" t="s">
        <v>934</v>
      </c>
      <c r="Q69" s="215" t="s">
        <v>935</v>
      </c>
      <c r="R69" s="215"/>
      <c r="S69" s="215"/>
      <c r="T69" s="215" t="s">
        <v>931</v>
      </c>
      <c r="U69" s="215" t="s">
        <v>262</v>
      </c>
    </row>
    <row r="70" spans="1:21" x14ac:dyDescent="0.25">
      <c r="A70" s="217" t="s">
        <v>146</v>
      </c>
      <c r="B70" s="212" t="s">
        <v>936</v>
      </c>
      <c r="C70" s="212" t="s">
        <v>937</v>
      </c>
      <c r="D70" s="218" t="s">
        <v>938</v>
      </c>
      <c r="E70" s="212" t="s">
        <v>939</v>
      </c>
      <c r="L70" s="215" t="s">
        <v>940</v>
      </c>
      <c r="M70" s="215" t="s">
        <v>941</v>
      </c>
      <c r="N70" s="215" t="s">
        <v>942</v>
      </c>
      <c r="O70" s="215" t="s">
        <v>943</v>
      </c>
      <c r="P70" s="215" t="s">
        <v>944</v>
      </c>
      <c r="Q70" s="215" t="s">
        <v>945</v>
      </c>
      <c r="R70" s="215"/>
      <c r="S70" s="215"/>
      <c r="T70" s="215" t="s">
        <v>940</v>
      </c>
      <c r="U70" s="215" t="s">
        <v>262</v>
      </c>
    </row>
    <row r="71" spans="1:21" x14ac:dyDescent="0.25">
      <c r="A71" s="212" t="s">
        <v>147</v>
      </c>
      <c r="B71" s="212" t="s">
        <v>946</v>
      </c>
      <c r="C71" s="212" t="s">
        <v>947</v>
      </c>
      <c r="D71" s="218" t="s">
        <v>948</v>
      </c>
      <c r="E71" s="212" t="s">
        <v>949</v>
      </c>
      <c r="I71" s="220" t="s">
        <v>487</v>
      </c>
      <c r="L71" s="215" t="s">
        <v>950</v>
      </c>
      <c r="M71" s="215" t="s">
        <v>951</v>
      </c>
      <c r="N71" s="215" t="s">
        <v>952</v>
      </c>
      <c r="O71" s="215" t="s">
        <v>953</v>
      </c>
      <c r="P71" s="215" t="s">
        <v>954</v>
      </c>
      <c r="Q71" s="215" t="s">
        <v>955</v>
      </c>
      <c r="R71" s="215"/>
      <c r="S71" s="215"/>
      <c r="T71" s="215" t="s">
        <v>950</v>
      </c>
      <c r="U71" s="215" t="s">
        <v>262</v>
      </c>
    </row>
    <row r="72" spans="1:21" x14ac:dyDescent="0.25">
      <c r="A72" s="212" t="s">
        <v>40</v>
      </c>
      <c r="B72" s="212" t="s">
        <v>956</v>
      </c>
      <c r="C72" s="212" t="s">
        <v>957</v>
      </c>
      <c r="D72" s="218" t="s">
        <v>958</v>
      </c>
      <c r="E72" s="212" t="s">
        <v>959</v>
      </c>
      <c r="H72" s="215">
        <v>39</v>
      </c>
      <c r="I72" s="215" t="str">
        <f>HLOOKUP(Introduction!$G$4,nametranslations,H72,FALSE)</f>
        <v>Eau : total</v>
      </c>
      <c r="L72" s="215" t="s">
        <v>960</v>
      </c>
      <c r="M72" s="215" t="s">
        <v>961</v>
      </c>
      <c r="N72" s="215" t="s">
        <v>962</v>
      </c>
      <c r="O72" s="215" t="s">
        <v>961</v>
      </c>
      <c r="P72" s="215" t="s">
        <v>963</v>
      </c>
      <c r="Q72" s="215" t="s">
        <v>964</v>
      </c>
      <c r="R72" s="215"/>
      <c r="S72" s="215"/>
      <c r="T72" s="215" t="s">
        <v>960</v>
      </c>
      <c r="U72" s="215" t="s">
        <v>262</v>
      </c>
    </row>
    <row r="73" spans="1:21" x14ac:dyDescent="0.25">
      <c r="A73" s="212" t="s">
        <v>148</v>
      </c>
      <c r="B73" s="212" t="s">
        <v>965</v>
      </c>
      <c r="C73" s="212" t="s">
        <v>966</v>
      </c>
      <c r="D73" s="218" t="s">
        <v>967</v>
      </c>
      <c r="E73" s="212" t="s">
        <v>968</v>
      </c>
      <c r="H73" s="215">
        <v>40</v>
      </c>
      <c r="I73" s="215" t="str">
        <f>HLOOKUP(Introduction!$G$4,nametranslations,H73,FALSE)</f>
        <v>Eau : urbain</v>
      </c>
      <c r="L73" s="215" t="s">
        <v>969</v>
      </c>
      <c r="M73" s="215" t="s">
        <v>970</v>
      </c>
      <c r="N73" s="215" t="s">
        <v>971</v>
      </c>
      <c r="O73" s="215" t="s">
        <v>972</v>
      </c>
      <c r="P73" s="215" t="s">
        <v>973</v>
      </c>
      <c r="Q73" s="215" t="s">
        <v>974</v>
      </c>
      <c r="R73" s="215"/>
      <c r="S73" s="215"/>
      <c r="T73" s="215" t="s">
        <v>969</v>
      </c>
      <c r="U73" s="215" t="s">
        <v>262</v>
      </c>
    </row>
    <row r="74" spans="1:21" x14ac:dyDescent="0.25">
      <c r="A74" s="217" t="s">
        <v>41</v>
      </c>
      <c r="B74" s="217" t="s">
        <v>975</v>
      </c>
      <c r="C74" s="217" t="s">
        <v>976</v>
      </c>
      <c r="D74" s="218" t="s">
        <v>977</v>
      </c>
      <c r="E74" s="217" t="s">
        <v>978</v>
      </c>
      <c r="H74" s="215">
        <v>41</v>
      </c>
      <c r="I74" s="215" t="str">
        <f>HLOOKUP(Introduction!$G$4,nametranslations,H74,FALSE)</f>
        <v>Eau : rural</v>
      </c>
      <c r="L74" s="215" t="s">
        <v>979</v>
      </c>
      <c r="M74" s="215" t="s">
        <v>980</v>
      </c>
      <c r="N74" s="215" t="s">
        <v>980</v>
      </c>
      <c r="O74" s="215" t="s">
        <v>981</v>
      </c>
      <c r="P74" s="215" t="s">
        <v>982</v>
      </c>
      <c r="Q74" s="215" t="s">
        <v>983</v>
      </c>
      <c r="R74" s="215"/>
      <c r="S74" s="215"/>
      <c r="T74" s="215" t="s">
        <v>979</v>
      </c>
      <c r="U74" s="216" t="s">
        <v>264</v>
      </c>
    </row>
    <row r="75" spans="1:21" x14ac:dyDescent="0.25">
      <c r="A75" s="212" t="s">
        <v>42</v>
      </c>
      <c r="B75" s="212" t="s">
        <v>984</v>
      </c>
      <c r="C75" s="212" t="s">
        <v>985</v>
      </c>
      <c r="D75" s="218" t="s">
        <v>986</v>
      </c>
      <c r="E75" s="212" t="s">
        <v>987</v>
      </c>
      <c r="H75" s="215">
        <v>42</v>
      </c>
      <c r="I75" s="215" t="str">
        <f>HLOOKUP(Introduction!$G$4,nametranslations,H75,FALSE)</f>
        <v>Eau : pré-primaire</v>
      </c>
      <c r="L75" s="215" t="s">
        <v>988</v>
      </c>
      <c r="M75" s="215" t="s">
        <v>989</v>
      </c>
      <c r="N75" s="215" t="s">
        <v>990</v>
      </c>
      <c r="O75" s="215" t="s">
        <v>991</v>
      </c>
      <c r="P75" s="215" t="s">
        <v>992</v>
      </c>
      <c r="Q75" s="215" t="s">
        <v>993</v>
      </c>
      <c r="R75" s="215"/>
      <c r="S75" s="215"/>
      <c r="T75" s="215" t="s">
        <v>988</v>
      </c>
      <c r="U75" s="215" t="s">
        <v>262</v>
      </c>
    </row>
    <row r="76" spans="1:21" x14ac:dyDescent="0.25">
      <c r="A76" s="212" t="s">
        <v>185</v>
      </c>
      <c r="B76" s="212" t="s">
        <v>994</v>
      </c>
      <c r="C76" s="212" t="s">
        <v>995</v>
      </c>
      <c r="D76" s="218" t="s">
        <v>996</v>
      </c>
      <c r="E76" s="212" t="s">
        <v>997</v>
      </c>
      <c r="H76" s="215">
        <v>43</v>
      </c>
      <c r="I76" s="215" t="str">
        <f>HLOOKUP(Introduction!$G$4,nametranslations,H76,FALSE)</f>
        <v>Eau : primaire</v>
      </c>
      <c r="L76" s="215" t="s">
        <v>998</v>
      </c>
      <c r="M76" s="215" t="s">
        <v>999</v>
      </c>
      <c r="N76" s="215" t="s">
        <v>1000</v>
      </c>
      <c r="O76" s="215" t="s">
        <v>1001</v>
      </c>
      <c r="P76" s="215" t="s">
        <v>1002</v>
      </c>
      <c r="Q76" s="215" t="s">
        <v>1003</v>
      </c>
      <c r="R76" s="215"/>
      <c r="S76" s="215"/>
      <c r="T76" s="215" t="s">
        <v>998</v>
      </c>
      <c r="U76" s="215" t="s">
        <v>262</v>
      </c>
    </row>
    <row r="77" spans="1:21" x14ac:dyDescent="0.25">
      <c r="A77" s="212" t="s">
        <v>149</v>
      </c>
      <c r="B77" s="222" t="s">
        <v>1004</v>
      </c>
      <c r="C77" s="212" t="s">
        <v>1005</v>
      </c>
      <c r="D77" s="218" t="s">
        <v>550</v>
      </c>
      <c r="E77" s="212" t="s">
        <v>1006</v>
      </c>
      <c r="H77" s="215">
        <v>44</v>
      </c>
      <c r="I77" s="215" t="str">
        <f>HLOOKUP(Introduction!$G$4,nametranslations,H77,FALSE)</f>
        <v>Eau : secondaire</v>
      </c>
      <c r="L77" s="215" t="s">
        <v>1007</v>
      </c>
      <c r="M77" s="215" t="s">
        <v>1008</v>
      </c>
      <c r="N77" s="215" t="s">
        <v>1008</v>
      </c>
      <c r="O77" s="215" t="s">
        <v>1009</v>
      </c>
      <c r="P77" s="215" t="s">
        <v>1010</v>
      </c>
      <c r="Q77" s="215" t="s">
        <v>1011</v>
      </c>
      <c r="R77" s="215"/>
      <c r="S77" s="215"/>
      <c r="T77" s="215" t="s">
        <v>1007</v>
      </c>
      <c r="U77" s="216" t="s">
        <v>264</v>
      </c>
    </row>
    <row r="78" spans="1:21" x14ac:dyDescent="0.25">
      <c r="A78" s="212" t="s">
        <v>26</v>
      </c>
      <c r="B78" s="217" t="s">
        <v>557</v>
      </c>
      <c r="C78" s="212" t="s">
        <v>558</v>
      </c>
      <c r="D78" s="218" t="s">
        <v>559</v>
      </c>
      <c r="E78" s="212" t="s">
        <v>560</v>
      </c>
      <c r="H78" s="215">
        <v>45</v>
      </c>
      <c r="I78" s="215" t="str">
        <f>HLOOKUP(Introduction!$G$4,nametranslations,H78,FALSE)</f>
        <v>Assainissement : total</v>
      </c>
      <c r="L78" s="215" t="s">
        <v>1012</v>
      </c>
      <c r="M78" s="215" t="s">
        <v>1013</v>
      </c>
      <c r="N78" s="215" t="s">
        <v>1014</v>
      </c>
      <c r="O78" s="215" t="s">
        <v>1015</v>
      </c>
      <c r="P78" s="215" t="s">
        <v>1016</v>
      </c>
      <c r="Q78" s="215" t="s">
        <v>1017</v>
      </c>
      <c r="R78" s="215"/>
      <c r="S78" s="215"/>
      <c r="T78" s="215" t="s">
        <v>1012</v>
      </c>
      <c r="U78" s="215" t="s">
        <v>262</v>
      </c>
    </row>
    <row r="79" spans="1:21" ht="39.6" x14ac:dyDescent="0.25">
      <c r="A79" s="222" t="s">
        <v>1018</v>
      </c>
      <c r="B79" s="222" t="s">
        <v>1019</v>
      </c>
      <c r="C79" s="222" t="s">
        <v>1020</v>
      </c>
      <c r="D79" s="218" t="s">
        <v>1021</v>
      </c>
      <c r="E79" s="222" t="s">
        <v>1022</v>
      </c>
      <c r="H79" s="215">
        <v>46</v>
      </c>
      <c r="I79" s="215" t="str">
        <f>HLOOKUP(Introduction!$G$4,nametranslations,H79,FALSE)</f>
        <v>Assainissement : urbain</v>
      </c>
      <c r="L79" s="215" t="s">
        <v>1023</v>
      </c>
      <c r="M79" s="215" t="s">
        <v>1024</v>
      </c>
      <c r="N79" s="215" t="s">
        <v>1025</v>
      </c>
      <c r="O79" s="215" t="s">
        <v>1024</v>
      </c>
      <c r="P79" s="215" t="s">
        <v>1026</v>
      </c>
      <c r="Q79" s="215" t="s">
        <v>1027</v>
      </c>
      <c r="R79" s="215"/>
      <c r="S79" s="215"/>
      <c r="T79" s="215" t="s">
        <v>1023</v>
      </c>
      <c r="U79" s="215" t="s">
        <v>262</v>
      </c>
    </row>
    <row r="80" spans="1:21" x14ac:dyDescent="0.25">
      <c r="A80" s="212" t="s">
        <v>47</v>
      </c>
      <c r="B80" s="217" t="s">
        <v>1028</v>
      </c>
      <c r="C80" s="212" t="s">
        <v>1029</v>
      </c>
      <c r="D80" s="218" t="s">
        <v>1030</v>
      </c>
      <c r="E80" s="212" t="s">
        <v>1031</v>
      </c>
      <c r="H80" s="215">
        <v>47</v>
      </c>
      <c r="I80" s="215" t="str">
        <f>HLOOKUP(Introduction!$G$4,nametranslations,H80,FALSE)</f>
        <v>Assainissement : rural</v>
      </c>
      <c r="L80" s="215" t="s">
        <v>1032</v>
      </c>
      <c r="M80" s="215" t="s">
        <v>1033</v>
      </c>
      <c r="N80" s="215" t="s">
        <v>1034</v>
      </c>
      <c r="O80" s="215" t="s">
        <v>1033</v>
      </c>
      <c r="P80" s="215" t="s">
        <v>1035</v>
      </c>
      <c r="Q80" s="215" t="s">
        <v>1036</v>
      </c>
      <c r="R80" s="215"/>
      <c r="S80" s="215"/>
      <c r="T80" s="215" t="s">
        <v>1032</v>
      </c>
      <c r="U80" s="215" t="s">
        <v>262</v>
      </c>
    </row>
    <row r="81" spans="1:21" ht="39.6" x14ac:dyDescent="0.25">
      <c r="A81" s="212" t="s">
        <v>1037</v>
      </c>
      <c r="B81" s="222" t="s">
        <v>1038</v>
      </c>
      <c r="C81" s="222" t="s">
        <v>1039</v>
      </c>
      <c r="D81" s="218" t="s">
        <v>1040</v>
      </c>
      <c r="E81" s="222" t="s">
        <v>1041</v>
      </c>
      <c r="H81" s="215">
        <v>48</v>
      </c>
      <c r="I81" s="215" t="str">
        <f>HLOOKUP(Introduction!$G$4,nametranslations,H81,FALSE)</f>
        <v>Assainissement : pré-primaire</v>
      </c>
      <c r="L81" s="215" t="s">
        <v>1042</v>
      </c>
      <c r="M81" s="215" t="s">
        <v>1043</v>
      </c>
      <c r="N81" s="215" t="s">
        <v>1043</v>
      </c>
      <c r="O81" s="215" t="s">
        <v>1043</v>
      </c>
      <c r="P81" s="215" t="s">
        <v>1044</v>
      </c>
      <c r="Q81" s="215" t="s">
        <v>1045</v>
      </c>
      <c r="R81" s="215"/>
      <c r="S81" s="215"/>
      <c r="T81" s="215" t="s">
        <v>1042</v>
      </c>
      <c r="U81" s="215" t="s">
        <v>262</v>
      </c>
    </row>
    <row r="82" spans="1:21" x14ac:dyDescent="0.25">
      <c r="A82" s="214" t="s">
        <v>1046</v>
      </c>
      <c r="H82" s="215">
        <v>49</v>
      </c>
      <c r="I82" s="215" t="str">
        <f>HLOOKUP(Introduction!$G$4,nametranslations,H82,FALSE)</f>
        <v>Assainissement :  primaire</v>
      </c>
      <c r="L82" s="215" t="s">
        <v>1047</v>
      </c>
      <c r="M82" s="215" t="s">
        <v>1048</v>
      </c>
      <c r="N82" s="215" t="s">
        <v>1048</v>
      </c>
      <c r="O82" s="215" t="s">
        <v>1048</v>
      </c>
      <c r="P82" s="215" t="s">
        <v>1049</v>
      </c>
      <c r="Q82" s="215" t="s">
        <v>1050</v>
      </c>
      <c r="R82" s="215"/>
      <c r="S82" s="215"/>
      <c r="T82" s="215" t="s">
        <v>1047</v>
      </c>
      <c r="U82" s="215" t="s">
        <v>262</v>
      </c>
    </row>
    <row r="83" spans="1:21" x14ac:dyDescent="0.25">
      <c r="A83" s="212" t="s">
        <v>1051</v>
      </c>
      <c r="B83" s="217" t="s">
        <v>1052</v>
      </c>
      <c r="C83" s="217" t="s">
        <v>1053</v>
      </c>
      <c r="D83" s="217" t="s">
        <v>1054</v>
      </c>
      <c r="E83" s="217" t="s">
        <v>1055</v>
      </c>
      <c r="H83" s="215">
        <v>50</v>
      </c>
      <c r="I83" s="215" t="str">
        <f>HLOOKUP(Introduction!$G$4,nametranslations,H83,FALSE)</f>
        <v>Assainissement : secondaire</v>
      </c>
      <c r="L83" s="215" t="s">
        <v>1056</v>
      </c>
      <c r="M83" s="215" t="s">
        <v>1057</v>
      </c>
      <c r="N83" s="215" t="s">
        <v>1058</v>
      </c>
      <c r="O83" s="215" t="s">
        <v>1057</v>
      </c>
      <c r="P83" s="215" t="s">
        <v>1059</v>
      </c>
      <c r="Q83" s="215" t="s">
        <v>1060</v>
      </c>
      <c r="R83" s="215"/>
      <c r="S83" s="215"/>
      <c r="T83" s="215" t="s">
        <v>1056</v>
      </c>
      <c r="U83" s="216" t="s">
        <v>264</v>
      </c>
    </row>
    <row r="84" spans="1:21" x14ac:dyDescent="0.25">
      <c r="A84" s="212" t="s">
        <v>150</v>
      </c>
      <c r="B84" s="217" t="s">
        <v>1061</v>
      </c>
      <c r="C84" s="217" t="s">
        <v>1062</v>
      </c>
      <c r="D84" s="217" t="s">
        <v>1063</v>
      </c>
      <c r="E84" s="217" t="s">
        <v>1064</v>
      </c>
      <c r="H84" s="215">
        <v>51</v>
      </c>
      <c r="I84" s="215" t="str">
        <f>HLOOKUP(Introduction!$G$4,nametranslations,H84,FALSE)</f>
        <v>Hygiène : total</v>
      </c>
      <c r="L84" s="215" t="s">
        <v>1065</v>
      </c>
      <c r="M84" s="215" t="s">
        <v>1066</v>
      </c>
      <c r="N84" s="215" t="s">
        <v>1066</v>
      </c>
      <c r="O84" s="215" t="s">
        <v>1067</v>
      </c>
      <c r="P84" s="215" t="s">
        <v>1068</v>
      </c>
      <c r="Q84" s="215" t="s">
        <v>1069</v>
      </c>
      <c r="R84" s="215"/>
      <c r="S84" s="215"/>
      <c r="T84" s="215" t="s">
        <v>1065</v>
      </c>
      <c r="U84" s="216" t="s">
        <v>264</v>
      </c>
    </row>
    <row r="85" spans="1:21" x14ac:dyDescent="0.25">
      <c r="A85" s="212" t="s">
        <v>1070</v>
      </c>
      <c r="B85" s="212" t="s">
        <v>1071</v>
      </c>
      <c r="C85" s="212" t="s">
        <v>1072</v>
      </c>
      <c r="D85" s="212" t="s">
        <v>1073</v>
      </c>
      <c r="E85" s="212" t="s">
        <v>920</v>
      </c>
      <c r="H85" s="215">
        <v>52</v>
      </c>
      <c r="I85" s="215" t="str">
        <f>HLOOKUP(Introduction!$G$4,nametranslations,H85,FALSE)</f>
        <v>Hygiène : urbain</v>
      </c>
      <c r="L85" s="215" t="s">
        <v>1074</v>
      </c>
      <c r="M85" s="215" t="s">
        <v>1075</v>
      </c>
      <c r="N85" s="215" t="s">
        <v>1076</v>
      </c>
      <c r="O85" s="215" t="s">
        <v>1075</v>
      </c>
      <c r="P85" s="215" t="s">
        <v>1077</v>
      </c>
      <c r="Q85" s="215" t="s">
        <v>1078</v>
      </c>
      <c r="R85" s="215"/>
      <c r="S85" s="215"/>
      <c r="T85" s="215" t="s">
        <v>1074</v>
      </c>
      <c r="U85" s="215" t="s">
        <v>262</v>
      </c>
    </row>
    <row r="86" spans="1:21" x14ac:dyDescent="0.25">
      <c r="A86" s="212" t="s">
        <v>11</v>
      </c>
      <c r="B86" s="212" t="s">
        <v>468</v>
      </c>
      <c r="C86" s="212" t="s">
        <v>469</v>
      </c>
      <c r="D86" s="212" t="s">
        <v>470</v>
      </c>
      <c r="E86" s="212" t="s">
        <v>471</v>
      </c>
      <c r="H86" s="215">
        <v>53</v>
      </c>
      <c r="I86" s="215" t="str">
        <f>HLOOKUP(Introduction!$G$4,nametranslations,H86,FALSE)</f>
        <v>Hygiène : rural</v>
      </c>
      <c r="L86" s="215" t="s">
        <v>1079</v>
      </c>
      <c r="M86" s="215" t="s">
        <v>1080</v>
      </c>
      <c r="N86" s="215" t="s">
        <v>1081</v>
      </c>
      <c r="O86" s="215" t="s">
        <v>1080</v>
      </c>
      <c r="P86" s="215" t="s">
        <v>1082</v>
      </c>
      <c r="Q86" s="215" t="s">
        <v>1083</v>
      </c>
      <c r="R86" s="215"/>
      <c r="S86" s="215"/>
      <c r="T86" s="215" t="s">
        <v>1079</v>
      </c>
      <c r="U86" s="215" t="s">
        <v>264</v>
      </c>
    </row>
    <row r="87" spans="1:21" x14ac:dyDescent="0.25">
      <c r="A87" s="212" t="s">
        <v>12</v>
      </c>
      <c r="B87" s="212" t="s">
        <v>476</v>
      </c>
      <c r="C87" s="212" t="s">
        <v>477</v>
      </c>
      <c r="D87" s="212" t="s">
        <v>478</v>
      </c>
      <c r="E87" s="212" t="s">
        <v>1084</v>
      </c>
      <c r="H87" s="215">
        <v>54</v>
      </c>
      <c r="I87" s="215" t="str">
        <f>HLOOKUP(Introduction!$G$4,nametranslations,H87,FALSE)</f>
        <v>Hygiène : pré-primaire</v>
      </c>
      <c r="L87" s="215" t="s">
        <v>1085</v>
      </c>
      <c r="M87" s="215" t="s">
        <v>1086</v>
      </c>
      <c r="N87" s="215" t="s">
        <v>1087</v>
      </c>
      <c r="O87" s="215" t="s">
        <v>1088</v>
      </c>
      <c r="P87" s="215" t="s">
        <v>1089</v>
      </c>
      <c r="Q87" s="215" t="s">
        <v>1090</v>
      </c>
      <c r="R87" s="215"/>
      <c r="S87" s="215"/>
      <c r="T87" s="215" t="s">
        <v>1085</v>
      </c>
      <c r="U87" s="216" t="s">
        <v>264</v>
      </c>
    </row>
    <row r="88" spans="1:21" x14ac:dyDescent="0.25">
      <c r="A88" s="212" t="s">
        <v>39</v>
      </c>
      <c r="B88" s="217" t="s">
        <v>1091</v>
      </c>
      <c r="C88" s="217" t="s">
        <v>1092</v>
      </c>
      <c r="D88" s="217" t="s">
        <v>1093</v>
      </c>
      <c r="E88" s="217" t="s">
        <v>1094</v>
      </c>
      <c r="H88" s="215">
        <v>55</v>
      </c>
      <c r="I88" s="215" t="str">
        <f>HLOOKUP(Introduction!$G$4,nametranslations,H88,FALSE)</f>
        <v>Hygiène : primaire</v>
      </c>
      <c r="L88" s="215" t="s">
        <v>1095</v>
      </c>
      <c r="M88" s="215" t="s">
        <v>1096</v>
      </c>
      <c r="N88" s="215" t="s">
        <v>1097</v>
      </c>
      <c r="O88" s="215" t="s">
        <v>1098</v>
      </c>
      <c r="P88" s="215" t="s">
        <v>1099</v>
      </c>
      <c r="Q88" s="215" t="s">
        <v>1100</v>
      </c>
      <c r="R88" s="215"/>
      <c r="S88" s="215"/>
      <c r="T88" s="215" t="s">
        <v>1095</v>
      </c>
      <c r="U88" s="215" t="s">
        <v>264</v>
      </c>
    </row>
    <row r="89" spans="1:21" x14ac:dyDescent="0.25">
      <c r="A89" s="212" t="s">
        <v>38</v>
      </c>
      <c r="B89" s="217" t="s">
        <v>1101</v>
      </c>
      <c r="C89" s="217" t="s">
        <v>1102</v>
      </c>
      <c r="D89" s="217" t="s">
        <v>1103</v>
      </c>
      <c r="E89" s="217" t="s">
        <v>1104</v>
      </c>
      <c r="H89" s="215">
        <v>56</v>
      </c>
      <c r="I89" s="215" t="str">
        <f>HLOOKUP(Introduction!$G$4,nametranslations,H89,FALSE)</f>
        <v>Hygiène : secondaire</v>
      </c>
      <c r="L89" s="215" t="s">
        <v>1105</v>
      </c>
      <c r="M89" s="215" t="s">
        <v>1106</v>
      </c>
      <c r="N89" s="215" t="s">
        <v>1107</v>
      </c>
      <c r="O89" s="215" t="s">
        <v>1108</v>
      </c>
      <c r="P89" s="215" t="s">
        <v>1109</v>
      </c>
      <c r="Q89" s="215" t="s">
        <v>1110</v>
      </c>
      <c r="R89" s="215"/>
      <c r="S89" s="215"/>
      <c r="T89" s="215" t="s">
        <v>1105</v>
      </c>
      <c r="U89" s="215" t="s">
        <v>262</v>
      </c>
    </row>
    <row r="90" spans="1:21" x14ac:dyDescent="0.25">
      <c r="A90" s="212" t="s">
        <v>44</v>
      </c>
      <c r="B90" s="212" t="s">
        <v>1111</v>
      </c>
      <c r="C90" s="212" t="s">
        <v>1112</v>
      </c>
      <c r="D90" s="212" t="s">
        <v>1113</v>
      </c>
      <c r="E90" s="212" t="s">
        <v>1114</v>
      </c>
      <c r="H90" s="215"/>
      <c r="I90" s="215"/>
      <c r="L90" s="215" t="s">
        <v>1115</v>
      </c>
      <c r="M90" s="215" t="s">
        <v>1116</v>
      </c>
      <c r="N90" s="215" t="s">
        <v>1117</v>
      </c>
      <c r="O90" s="215" t="s">
        <v>1118</v>
      </c>
      <c r="P90" s="215" t="s">
        <v>1119</v>
      </c>
      <c r="Q90" s="215" t="s">
        <v>1120</v>
      </c>
      <c r="R90" s="215"/>
      <c r="S90" s="215"/>
      <c r="T90" s="215" t="s">
        <v>1115</v>
      </c>
      <c r="U90" s="215" t="s">
        <v>262</v>
      </c>
    </row>
    <row r="91" spans="1:21" x14ac:dyDescent="0.25">
      <c r="A91" s="212" t="s">
        <v>45</v>
      </c>
      <c r="B91" s="212" t="s">
        <v>1121</v>
      </c>
      <c r="C91" s="212" t="s">
        <v>1122</v>
      </c>
      <c r="D91" s="212" t="s">
        <v>1123</v>
      </c>
      <c r="E91" s="212" t="s">
        <v>1124</v>
      </c>
      <c r="I91" s="215"/>
      <c r="L91" s="215" t="s">
        <v>1125</v>
      </c>
      <c r="M91" s="215" t="s">
        <v>1126</v>
      </c>
      <c r="N91" s="215" t="s">
        <v>1126</v>
      </c>
      <c r="O91" s="215" t="s">
        <v>1126</v>
      </c>
      <c r="P91" s="215" t="s">
        <v>1127</v>
      </c>
      <c r="Q91" s="215" t="s">
        <v>1128</v>
      </c>
      <c r="R91" s="215"/>
      <c r="S91" s="215"/>
      <c r="T91" s="215" t="s">
        <v>1125</v>
      </c>
      <c r="U91" s="216" t="s">
        <v>263</v>
      </c>
    </row>
    <row r="92" spans="1:21" x14ac:dyDescent="0.25">
      <c r="A92" s="212" t="s">
        <v>151</v>
      </c>
      <c r="B92" s="217" t="s">
        <v>1129</v>
      </c>
      <c r="C92" s="217" t="s">
        <v>1130</v>
      </c>
      <c r="D92" s="217" t="s">
        <v>1131</v>
      </c>
      <c r="E92" s="217" t="s">
        <v>1132</v>
      </c>
      <c r="I92" s="215"/>
      <c r="L92" s="215" t="s">
        <v>1133</v>
      </c>
      <c r="M92" s="215" t="s">
        <v>1134</v>
      </c>
      <c r="N92" s="215" t="s">
        <v>1135</v>
      </c>
      <c r="O92" s="215" t="s">
        <v>1136</v>
      </c>
      <c r="P92" s="215" t="s">
        <v>1137</v>
      </c>
      <c r="Q92" s="215" t="s">
        <v>1138</v>
      </c>
      <c r="R92" s="215"/>
      <c r="S92" s="215"/>
      <c r="T92" s="215" t="s">
        <v>1133</v>
      </c>
      <c r="U92" s="216" t="s">
        <v>264</v>
      </c>
    </row>
    <row r="93" spans="1:21" x14ac:dyDescent="0.25">
      <c r="A93" s="212" t="s">
        <v>152</v>
      </c>
      <c r="B93" s="217" t="s">
        <v>1139</v>
      </c>
      <c r="C93" s="217" t="s">
        <v>1140</v>
      </c>
      <c r="D93" s="217" t="s">
        <v>1141</v>
      </c>
      <c r="E93" s="217" t="s">
        <v>1142</v>
      </c>
      <c r="I93" s="215"/>
      <c r="L93" s="215" t="s">
        <v>1143</v>
      </c>
      <c r="M93" s="215" t="s">
        <v>1144</v>
      </c>
      <c r="N93" s="215" t="s">
        <v>1144</v>
      </c>
      <c r="O93" s="215" t="s">
        <v>1144</v>
      </c>
      <c r="P93" s="215" t="s">
        <v>1145</v>
      </c>
      <c r="Q93" s="215" t="s">
        <v>1146</v>
      </c>
      <c r="R93" s="215"/>
      <c r="S93" s="215"/>
      <c r="T93" s="215" t="s">
        <v>1143</v>
      </c>
      <c r="U93" s="215" t="s">
        <v>262</v>
      </c>
    </row>
    <row r="94" spans="1:21" x14ac:dyDescent="0.25">
      <c r="A94" s="212" t="s">
        <v>177</v>
      </c>
      <c r="B94" s="217" t="s">
        <v>177</v>
      </c>
      <c r="C94" s="217" t="s">
        <v>177</v>
      </c>
      <c r="D94" s="217" t="s">
        <v>1147</v>
      </c>
      <c r="E94" s="217" t="s">
        <v>177</v>
      </c>
      <c r="I94" s="215"/>
      <c r="L94" s="215" t="s">
        <v>1148</v>
      </c>
      <c r="M94" s="215" t="s">
        <v>1149</v>
      </c>
      <c r="N94" s="215" t="s">
        <v>1149</v>
      </c>
      <c r="O94" s="215" t="s">
        <v>1149</v>
      </c>
      <c r="P94" s="215" t="s">
        <v>1150</v>
      </c>
      <c r="Q94" s="215" t="s">
        <v>1151</v>
      </c>
      <c r="R94" s="215"/>
      <c r="S94" s="215"/>
      <c r="T94" s="215" t="s">
        <v>1148</v>
      </c>
      <c r="U94" s="215" t="s">
        <v>262</v>
      </c>
    </row>
    <row r="95" spans="1:21" x14ac:dyDescent="0.25">
      <c r="A95" s="217" t="s">
        <v>172</v>
      </c>
      <c r="B95" s="217" t="s">
        <v>1152</v>
      </c>
      <c r="C95" s="217" t="s">
        <v>1153</v>
      </c>
      <c r="D95" s="217" t="s">
        <v>1154</v>
      </c>
      <c r="E95" s="217" t="s">
        <v>1155</v>
      </c>
      <c r="I95" s="215"/>
      <c r="L95" s="215" t="s">
        <v>1156</v>
      </c>
      <c r="M95" s="215" t="s">
        <v>1157</v>
      </c>
      <c r="N95" s="215" t="s">
        <v>1158</v>
      </c>
      <c r="O95" s="215" t="s">
        <v>1159</v>
      </c>
      <c r="P95" s="215" t="s">
        <v>1160</v>
      </c>
      <c r="Q95" s="215" t="s">
        <v>1161</v>
      </c>
      <c r="R95" s="215"/>
      <c r="S95" s="215"/>
      <c r="T95" s="215" t="s">
        <v>1156</v>
      </c>
      <c r="U95" s="215" t="s">
        <v>262</v>
      </c>
    </row>
    <row r="96" spans="1:21" x14ac:dyDescent="0.25">
      <c r="A96" s="212" t="s">
        <v>1162</v>
      </c>
      <c r="B96" s="217" t="s">
        <v>1163</v>
      </c>
      <c r="C96" s="217" t="s">
        <v>1164</v>
      </c>
      <c r="D96" s="217" t="s">
        <v>1165</v>
      </c>
      <c r="E96" s="217" t="s">
        <v>1166</v>
      </c>
      <c r="I96" s="215"/>
      <c r="L96" s="215" t="s">
        <v>1167</v>
      </c>
      <c r="M96" s="215" t="s">
        <v>1168</v>
      </c>
      <c r="N96" s="215" t="s">
        <v>1169</v>
      </c>
      <c r="O96" s="215" t="s">
        <v>1170</v>
      </c>
      <c r="P96" s="215" t="s">
        <v>1171</v>
      </c>
      <c r="Q96" s="215" t="s">
        <v>1172</v>
      </c>
      <c r="R96" s="215"/>
      <c r="S96" s="215"/>
      <c r="T96" s="215" t="s">
        <v>1167</v>
      </c>
      <c r="U96" s="215" t="s">
        <v>262</v>
      </c>
    </row>
    <row r="97" spans="1:21" x14ac:dyDescent="0.25">
      <c r="A97" s="217" t="s">
        <v>164</v>
      </c>
      <c r="B97" s="217" t="s">
        <v>1173</v>
      </c>
      <c r="C97" s="217" t="s">
        <v>1174</v>
      </c>
      <c r="D97" s="217" t="s">
        <v>1175</v>
      </c>
      <c r="E97" s="217" t="s">
        <v>1176</v>
      </c>
      <c r="I97" s="215"/>
      <c r="L97" s="215" t="s">
        <v>1177</v>
      </c>
      <c r="M97" s="215" t="s">
        <v>1178</v>
      </c>
      <c r="N97" s="215" t="s">
        <v>1178</v>
      </c>
      <c r="O97" s="215" t="s">
        <v>1178</v>
      </c>
      <c r="P97" s="215" t="s">
        <v>1179</v>
      </c>
      <c r="Q97" s="215" t="s">
        <v>1180</v>
      </c>
      <c r="R97" s="215"/>
      <c r="S97" s="215"/>
      <c r="T97" s="215" t="s">
        <v>1177</v>
      </c>
      <c r="U97" s="216" t="s">
        <v>263</v>
      </c>
    </row>
    <row r="98" spans="1:21" x14ac:dyDescent="0.25">
      <c r="A98" s="212" t="s">
        <v>1181</v>
      </c>
      <c r="B98" s="217" t="s">
        <v>1182</v>
      </c>
      <c r="C98" s="217" t="s">
        <v>1183</v>
      </c>
      <c r="D98" s="217" t="s">
        <v>1184</v>
      </c>
      <c r="E98" s="217" t="s">
        <v>1185</v>
      </c>
      <c r="I98" s="215"/>
      <c r="L98" s="215" t="s">
        <v>1186</v>
      </c>
      <c r="M98" s="215" t="s">
        <v>1187</v>
      </c>
      <c r="N98" s="215" t="s">
        <v>1188</v>
      </c>
      <c r="O98" s="215" t="s">
        <v>1189</v>
      </c>
      <c r="P98" s="215" t="s">
        <v>1190</v>
      </c>
      <c r="Q98" s="215" t="s">
        <v>1191</v>
      </c>
      <c r="R98" s="215"/>
      <c r="S98" s="215"/>
      <c r="T98" s="215" t="s">
        <v>1186</v>
      </c>
      <c r="U98" s="215" t="s">
        <v>262</v>
      </c>
    </row>
    <row r="99" spans="1:21" x14ac:dyDescent="0.25">
      <c r="A99" s="217" t="s">
        <v>1192</v>
      </c>
      <c r="B99" s="217" t="s">
        <v>1192</v>
      </c>
      <c r="C99" s="217" t="s">
        <v>1192</v>
      </c>
      <c r="D99" s="217" t="s">
        <v>1193</v>
      </c>
      <c r="E99" s="217" t="s">
        <v>1194</v>
      </c>
      <c r="I99" s="215"/>
      <c r="L99" s="215" t="s">
        <v>1195</v>
      </c>
      <c r="M99" s="215" t="s">
        <v>1196</v>
      </c>
      <c r="N99" s="215" t="s">
        <v>1197</v>
      </c>
      <c r="O99" s="215" t="s">
        <v>1198</v>
      </c>
      <c r="P99" s="215" t="s">
        <v>1199</v>
      </c>
      <c r="Q99" s="215" t="s">
        <v>1200</v>
      </c>
      <c r="R99" s="215"/>
      <c r="S99" s="215"/>
      <c r="T99" s="215" t="s">
        <v>1195</v>
      </c>
      <c r="U99" s="215" t="s">
        <v>264</v>
      </c>
    </row>
    <row r="100" spans="1:21" x14ac:dyDescent="0.25">
      <c r="A100" s="214" t="s">
        <v>1201</v>
      </c>
      <c r="I100" s="215"/>
      <c r="L100" s="215" t="s">
        <v>1202</v>
      </c>
      <c r="M100" s="215" t="s">
        <v>1203</v>
      </c>
      <c r="N100" s="215" t="s">
        <v>1204</v>
      </c>
      <c r="O100" s="215" t="s">
        <v>1205</v>
      </c>
      <c r="P100" s="215" t="s">
        <v>1206</v>
      </c>
      <c r="Q100" s="215" t="s">
        <v>1207</v>
      </c>
      <c r="R100" s="215"/>
      <c r="S100" s="215"/>
      <c r="T100" s="215" t="s">
        <v>1202</v>
      </c>
      <c r="U100" s="215" t="s">
        <v>262</v>
      </c>
    </row>
    <row r="101" spans="1:21" x14ac:dyDescent="0.25">
      <c r="A101" s="212" t="s">
        <v>156</v>
      </c>
      <c r="B101" s="217" t="s">
        <v>1208</v>
      </c>
      <c r="C101" s="217" t="s">
        <v>1209</v>
      </c>
      <c r="D101" s="217" t="s">
        <v>1210</v>
      </c>
      <c r="E101" s="217" t="s">
        <v>1211</v>
      </c>
      <c r="I101" s="215"/>
      <c r="L101" s="215" t="s">
        <v>1212</v>
      </c>
      <c r="M101" s="215" t="s">
        <v>1213</v>
      </c>
      <c r="N101" s="215" t="s">
        <v>1214</v>
      </c>
      <c r="O101" s="215" t="s">
        <v>1213</v>
      </c>
      <c r="P101" s="215" t="s">
        <v>1215</v>
      </c>
      <c r="Q101" s="215" t="s">
        <v>1216</v>
      </c>
      <c r="R101" s="215"/>
      <c r="S101" s="215"/>
      <c r="T101" s="215" t="s">
        <v>1212</v>
      </c>
      <c r="U101" s="215" t="s">
        <v>262</v>
      </c>
    </row>
    <row r="102" spans="1:21" x14ac:dyDescent="0.25">
      <c r="A102" s="212" t="s">
        <v>182</v>
      </c>
      <c r="B102" s="217" t="s">
        <v>1217</v>
      </c>
      <c r="C102" s="217" t="s">
        <v>1218</v>
      </c>
      <c r="D102" s="217" t="s">
        <v>1219</v>
      </c>
      <c r="E102" s="217" t="s">
        <v>1220</v>
      </c>
      <c r="I102" s="215"/>
      <c r="L102" s="215" t="s">
        <v>1221</v>
      </c>
      <c r="M102" s="215" t="s">
        <v>1222</v>
      </c>
      <c r="N102" s="215" t="s">
        <v>1223</v>
      </c>
      <c r="O102" s="215" t="s">
        <v>1224</v>
      </c>
      <c r="P102" s="215" t="s">
        <v>1225</v>
      </c>
      <c r="Q102" s="215" t="s">
        <v>1226</v>
      </c>
      <c r="R102" s="215"/>
      <c r="S102" s="215"/>
      <c r="T102" s="215" t="s">
        <v>1221</v>
      </c>
      <c r="U102" s="215" t="s">
        <v>262</v>
      </c>
    </row>
    <row r="103" spans="1:21" x14ac:dyDescent="0.25">
      <c r="A103" s="212" t="s">
        <v>183</v>
      </c>
      <c r="B103" s="217" t="s">
        <v>1227</v>
      </c>
      <c r="C103" s="217" t="s">
        <v>1228</v>
      </c>
      <c r="D103" s="217" t="s">
        <v>1229</v>
      </c>
      <c r="E103" s="217" t="s">
        <v>1230</v>
      </c>
      <c r="I103" s="215"/>
      <c r="L103" s="215" t="s">
        <v>1231</v>
      </c>
      <c r="M103" s="215" t="s">
        <v>1232</v>
      </c>
      <c r="N103" s="215" t="s">
        <v>1233</v>
      </c>
      <c r="O103" s="215" t="s">
        <v>1232</v>
      </c>
      <c r="P103" s="215" t="s">
        <v>1234</v>
      </c>
      <c r="Q103" s="215" t="s">
        <v>1235</v>
      </c>
      <c r="R103" s="215"/>
      <c r="S103" s="215"/>
      <c r="T103" s="215" t="s">
        <v>1231</v>
      </c>
      <c r="U103" s="215" t="s">
        <v>262</v>
      </c>
    </row>
    <row r="104" spans="1:21" x14ac:dyDescent="0.25">
      <c r="A104" s="212" t="s">
        <v>184</v>
      </c>
      <c r="B104" s="217" t="s">
        <v>1236</v>
      </c>
      <c r="C104" s="217" t="s">
        <v>1237</v>
      </c>
      <c r="D104" s="217" t="s">
        <v>1238</v>
      </c>
      <c r="E104" s="217" t="s">
        <v>1239</v>
      </c>
      <c r="I104" s="215"/>
      <c r="L104" s="215" t="s">
        <v>1240</v>
      </c>
      <c r="M104" s="215" t="s">
        <v>1241</v>
      </c>
      <c r="N104" s="215" t="s">
        <v>1242</v>
      </c>
      <c r="O104" s="215" t="s">
        <v>1243</v>
      </c>
      <c r="P104" s="215" t="s">
        <v>1244</v>
      </c>
      <c r="Q104" s="215" t="s">
        <v>1245</v>
      </c>
      <c r="R104" s="215"/>
      <c r="S104" s="215"/>
      <c r="T104" s="215" t="s">
        <v>1240</v>
      </c>
      <c r="U104" s="215" t="s">
        <v>262</v>
      </c>
    </row>
    <row r="105" spans="1:21" x14ac:dyDescent="0.25">
      <c r="A105" s="212" t="s">
        <v>153</v>
      </c>
      <c r="B105" s="217" t="s">
        <v>1246</v>
      </c>
      <c r="C105" s="217" t="s">
        <v>1246</v>
      </c>
      <c r="D105" s="217" t="s">
        <v>1247</v>
      </c>
      <c r="E105" s="217" t="s">
        <v>1248</v>
      </c>
      <c r="I105" s="215"/>
      <c r="L105" s="215" t="s">
        <v>1249</v>
      </c>
      <c r="M105" s="215" t="s">
        <v>1250</v>
      </c>
      <c r="N105" s="215" t="s">
        <v>1251</v>
      </c>
      <c r="O105" s="215" t="s">
        <v>1252</v>
      </c>
      <c r="P105" s="215" t="s">
        <v>1253</v>
      </c>
      <c r="Q105" s="215" t="s">
        <v>1254</v>
      </c>
      <c r="R105" s="215"/>
      <c r="S105" s="215"/>
      <c r="T105" s="215" t="s">
        <v>1249</v>
      </c>
      <c r="U105" s="215" t="s">
        <v>262</v>
      </c>
    </row>
    <row r="106" spans="1:21" x14ac:dyDescent="0.25">
      <c r="A106" s="212" t="s">
        <v>1255</v>
      </c>
      <c r="B106" s="217" t="s">
        <v>1256</v>
      </c>
      <c r="C106" s="217" t="s">
        <v>1257</v>
      </c>
      <c r="D106" s="217" t="s">
        <v>1258</v>
      </c>
      <c r="E106" s="217" t="s">
        <v>1259</v>
      </c>
      <c r="I106" s="215"/>
      <c r="L106" s="215" t="s">
        <v>1260</v>
      </c>
      <c r="M106" s="215" t="s">
        <v>1261</v>
      </c>
      <c r="N106" s="215" t="s">
        <v>1262</v>
      </c>
      <c r="O106" s="215" t="s">
        <v>1263</v>
      </c>
      <c r="P106" s="215" t="s">
        <v>1264</v>
      </c>
      <c r="Q106" s="215" t="s">
        <v>1265</v>
      </c>
      <c r="R106" s="215"/>
      <c r="S106" s="215"/>
      <c r="T106" s="215" t="s">
        <v>1260</v>
      </c>
      <c r="U106" s="215" t="s">
        <v>262</v>
      </c>
    </row>
    <row r="107" spans="1:21" x14ac:dyDescent="0.25">
      <c r="A107" s="212" t="s">
        <v>186</v>
      </c>
      <c r="B107" s="217" t="s">
        <v>1266</v>
      </c>
      <c r="C107" s="217" t="s">
        <v>1267</v>
      </c>
      <c r="D107" s="217" t="s">
        <v>1268</v>
      </c>
      <c r="E107" s="217" t="s">
        <v>1269</v>
      </c>
      <c r="L107" s="215" t="s">
        <v>1270</v>
      </c>
      <c r="M107" s="215" t="s">
        <v>1271</v>
      </c>
      <c r="N107" s="215" t="s">
        <v>1271</v>
      </c>
      <c r="O107" s="215" t="s">
        <v>1271</v>
      </c>
      <c r="P107" s="215" t="s">
        <v>1272</v>
      </c>
      <c r="Q107" s="215" t="s">
        <v>1273</v>
      </c>
      <c r="R107" s="215"/>
      <c r="S107" s="215"/>
      <c r="T107" s="215" t="s">
        <v>1270</v>
      </c>
      <c r="U107" s="216" t="s">
        <v>266</v>
      </c>
    </row>
    <row r="108" spans="1:21" x14ac:dyDescent="0.25">
      <c r="A108" s="212" t="s">
        <v>187</v>
      </c>
      <c r="B108" s="217" t="s">
        <v>1274</v>
      </c>
      <c r="C108" s="217" t="s">
        <v>1275</v>
      </c>
      <c r="D108" s="217" t="s">
        <v>1276</v>
      </c>
      <c r="E108" s="217" t="s">
        <v>1277</v>
      </c>
      <c r="I108" s="220" t="s">
        <v>1278</v>
      </c>
      <c r="L108" s="215" t="s">
        <v>1279</v>
      </c>
      <c r="M108" s="215" t="s">
        <v>1280</v>
      </c>
      <c r="N108" s="215" t="s">
        <v>1281</v>
      </c>
      <c r="O108" s="215" t="s">
        <v>1282</v>
      </c>
      <c r="P108" s="215" t="s">
        <v>1283</v>
      </c>
      <c r="Q108" s="215" t="s">
        <v>1284</v>
      </c>
      <c r="R108" s="215"/>
      <c r="S108" s="215"/>
      <c r="T108" s="215" t="s">
        <v>1279</v>
      </c>
      <c r="U108" s="215" t="s">
        <v>262</v>
      </c>
    </row>
    <row r="109" spans="1:21" x14ac:dyDescent="0.25">
      <c r="A109" s="212" t="s">
        <v>188</v>
      </c>
      <c r="B109" s="217" t="s">
        <v>1285</v>
      </c>
      <c r="C109" s="217" t="s">
        <v>1286</v>
      </c>
      <c r="D109" s="217" t="s">
        <v>1287</v>
      </c>
      <c r="E109" s="217" t="s">
        <v>1288</v>
      </c>
      <c r="I109" s="215" t="str">
        <f>HLOOKUP(Introduction!$G$4,nametranslations,94,FALSE)</f>
        <v>EMIS</v>
      </c>
      <c r="L109" s="215" t="s">
        <v>1289</v>
      </c>
      <c r="M109" s="215" t="s">
        <v>1290</v>
      </c>
      <c r="N109" s="215" t="s">
        <v>1291</v>
      </c>
      <c r="O109" s="215" t="s">
        <v>1290</v>
      </c>
      <c r="P109" s="215" t="s">
        <v>1292</v>
      </c>
      <c r="Q109" s="215" t="s">
        <v>1293</v>
      </c>
      <c r="R109" s="215"/>
      <c r="S109" s="215"/>
      <c r="T109" s="215" t="s">
        <v>1289</v>
      </c>
      <c r="U109" s="215" t="s">
        <v>262</v>
      </c>
    </row>
    <row r="110" spans="1:21" x14ac:dyDescent="0.25">
      <c r="A110" s="212" t="s">
        <v>1294</v>
      </c>
      <c r="B110" s="217" t="s">
        <v>1295</v>
      </c>
      <c r="C110" s="217" t="s">
        <v>1296</v>
      </c>
      <c r="D110" s="217" t="s">
        <v>1297</v>
      </c>
      <c r="E110" s="217" t="s">
        <v>1298</v>
      </c>
      <c r="I110" s="215" t="str">
        <f>HLOOKUP(Introduction!$G$4,nametranslations,95,FALSE)</f>
        <v>Enquête</v>
      </c>
      <c r="L110" s="215" t="s">
        <v>1299</v>
      </c>
      <c r="M110" s="215" t="s">
        <v>1300</v>
      </c>
      <c r="N110" s="215" t="s">
        <v>1301</v>
      </c>
      <c r="O110" s="215" t="s">
        <v>1302</v>
      </c>
      <c r="P110" s="215" t="s">
        <v>1303</v>
      </c>
      <c r="Q110" s="215" t="s">
        <v>1304</v>
      </c>
      <c r="R110" s="215"/>
      <c r="S110" s="215"/>
      <c r="T110" s="215" t="s">
        <v>1299</v>
      </c>
      <c r="U110" s="215" t="s">
        <v>264</v>
      </c>
    </row>
    <row r="111" spans="1:21" x14ac:dyDescent="0.25">
      <c r="A111" s="212" t="s">
        <v>199</v>
      </c>
      <c r="B111" s="212" t="s">
        <v>1305</v>
      </c>
      <c r="C111" s="217" t="s">
        <v>1306</v>
      </c>
      <c r="D111" s="217" t="s">
        <v>1307</v>
      </c>
      <c r="E111" s="217" t="s">
        <v>1308</v>
      </c>
      <c r="I111" s="215" t="str">
        <f>HLOOKUP(Introduction!$G$4,nametranslations,96,FALSE)</f>
        <v>Recensement</v>
      </c>
      <c r="L111" s="215" t="s">
        <v>1309</v>
      </c>
      <c r="M111" s="215" t="s">
        <v>1310</v>
      </c>
      <c r="N111" s="215" t="s">
        <v>1311</v>
      </c>
      <c r="O111" s="215" t="s">
        <v>1310</v>
      </c>
      <c r="P111" s="215" t="s">
        <v>1312</v>
      </c>
      <c r="Q111" s="215" t="s">
        <v>1313</v>
      </c>
      <c r="R111" s="215"/>
      <c r="S111" s="215"/>
      <c r="T111" s="215" t="s">
        <v>1309</v>
      </c>
      <c r="U111" s="215" t="s">
        <v>262</v>
      </c>
    </row>
    <row r="112" spans="1:21" x14ac:dyDescent="0.25">
      <c r="A112" s="212" t="s">
        <v>207</v>
      </c>
      <c r="B112" s="217" t="s">
        <v>1314</v>
      </c>
      <c r="C112" s="217" t="s">
        <v>1315</v>
      </c>
      <c r="D112" s="217" t="s">
        <v>1316</v>
      </c>
      <c r="E112" s="217" t="s">
        <v>1317</v>
      </c>
      <c r="I112" s="215" t="str">
        <f>HLOOKUP(Introduction!$G$4,nametranslations,97,FALSE)</f>
        <v>Autre</v>
      </c>
      <c r="L112" s="215" t="s">
        <v>1318</v>
      </c>
      <c r="M112" s="215" t="s">
        <v>1319</v>
      </c>
      <c r="N112" s="215" t="s">
        <v>1319</v>
      </c>
      <c r="O112" s="215" t="s">
        <v>1319</v>
      </c>
      <c r="P112" s="215" t="s">
        <v>1320</v>
      </c>
      <c r="Q112" s="215" t="s">
        <v>1321</v>
      </c>
      <c r="R112" s="215"/>
      <c r="S112" s="215"/>
      <c r="T112" s="215" t="s">
        <v>1318</v>
      </c>
      <c r="U112" s="215" t="s">
        <v>262</v>
      </c>
    </row>
    <row r="113" spans="1:21" x14ac:dyDescent="0.25">
      <c r="A113" s="212" t="s">
        <v>209</v>
      </c>
      <c r="B113" s="217" t="s">
        <v>1322</v>
      </c>
      <c r="C113" s="217" t="s">
        <v>1323</v>
      </c>
      <c r="D113" s="217" t="s">
        <v>1324</v>
      </c>
      <c r="E113" s="217" t="s">
        <v>1325</v>
      </c>
      <c r="I113" s="215" t="str">
        <f>HLOOKUP(Introduction!$G$4,nametranslations,98,FALSE)</f>
        <v>Enquête avec microdonnées</v>
      </c>
      <c r="L113" s="215" t="s">
        <v>1326</v>
      </c>
      <c r="M113" s="215" t="s">
        <v>1327</v>
      </c>
      <c r="N113" s="215" t="s">
        <v>1328</v>
      </c>
      <c r="O113" s="215" t="s">
        <v>1329</v>
      </c>
      <c r="P113" s="215" t="s">
        <v>1330</v>
      </c>
      <c r="Q113" s="215" t="s">
        <v>1331</v>
      </c>
      <c r="R113" s="215"/>
      <c r="S113" s="215"/>
      <c r="T113" s="215" t="s">
        <v>1326</v>
      </c>
      <c r="U113" s="216" t="s">
        <v>266</v>
      </c>
    </row>
    <row r="114" spans="1:21" x14ac:dyDescent="0.25">
      <c r="A114" s="212" t="s">
        <v>210</v>
      </c>
      <c r="B114" s="217" t="s">
        <v>1332</v>
      </c>
      <c r="C114" s="217" t="s">
        <v>1333</v>
      </c>
      <c r="D114" s="217" t="s">
        <v>1334</v>
      </c>
      <c r="E114" s="217" t="s">
        <v>1335</v>
      </c>
      <c r="I114" s="215" t="str">
        <f>HLOOKUP(Introduction!$G$4,nametranslations,99,FALSE)</f>
        <v>Admin</v>
      </c>
      <c r="L114" s="215" t="s">
        <v>1336</v>
      </c>
      <c r="M114" s="215" t="s">
        <v>1337</v>
      </c>
      <c r="N114" s="215" t="s">
        <v>1338</v>
      </c>
      <c r="O114" s="215" t="s">
        <v>1339</v>
      </c>
      <c r="P114" s="215" t="s">
        <v>1340</v>
      </c>
      <c r="Q114" s="215" t="s">
        <v>1341</v>
      </c>
      <c r="R114" s="215"/>
      <c r="S114" s="215"/>
      <c r="T114" s="215" t="s">
        <v>1336</v>
      </c>
      <c r="U114" s="215" t="s">
        <v>262</v>
      </c>
    </row>
    <row r="115" spans="1:21" x14ac:dyDescent="0.25">
      <c r="A115" s="212" t="s">
        <v>211</v>
      </c>
      <c r="B115" s="217" t="s">
        <v>1342</v>
      </c>
      <c r="C115" s="217" t="s">
        <v>1343</v>
      </c>
      <c r="D115" s="217" t="s">
        <v>1344</v>
      </c>
      <c r="E115" s="217" t="s">
        <v>1345</v>
      </c>
      <c r="L115" s="215" t="s">
        <v>1346</v>
      </c>
      <c r="M115" s="215" t="s">
        <v>1347</v>
      </c>
      <c r="N115" s="215" t="s">
        <v>1347</v>
      </c>
      <c r="O115" s="215" t="s">
        <v>1348</v>
      </c>
      <c r="P115" s="215" t="s">
        <v>1349</v>
      </c>
      <c r="Q115" s="215" t="s">
        <v>1350</v>
      </c>
      <c r="R115" s="215"/>
      <c r="S115" s="215"/>
      <c r="T115" s="215" t="s">
        <v>1346</v>
      </c>
      <c r="U115" s="216" t="s">
        <v>262</v>
      </c>
    </row>
    <row r="116" spans="1:21" x14ac:dyDescent="0.25">
      <c r="A116" s="212" t="s">
        <v>212</v>
      </c>
      <c r="B116" s="217" t="s">
        <v>1351</v>
      </c>
      <c r="C116" s="217" t="s">
        <v>1352</v>
      </c>
      <c r="D116" s="217" t="s">
        <v>1353</v>
      </c>
      <c r="E116" s="217" t="s">
        <v>1354</v>
      </c>
      <c r="L116" s="215" t="s">
        <v>1355</v>
      </c>
      <c r="M116" s="215" t="s">
        <v>1356</v>
      </c>
      <c r="N116" s="215" t="s">
        <v>1356</v>
      </c>
      <c r="O116" s="215" t="s">
        <v>1356</v>
      </c>
      <c r="P116" s="215" t="s">
        <v>1357</v>
      </c>
      <c r="Q116" s="215" t="s">
        <v>1358</v>
      </c>
      <c r="R116" s="215"/>
      <c r="S116" s="215"/>
      <c r="T116" s="215" t="s">
        <v>1355</v>
      </c>
      <c r="U116" s="215" t="s">
        <v>262</v>
      </c>
    </row>
    <row r="117" spans="1:21" x14ac:dyDescent="0.25">
      <c r="A117" s="212" t="s">
        <v>213</v>
      </c>
      <c r="B117" s="217" t="s">
        <v>1359</v>
      </c>
      <c r="C117" s="217" t="s">
        <v>1360</v>
      </c>
      <c r="D117" s="217" t="s">
        <v>1361</v>
      </c>
      <c r="E117" s="217" t="s">
        <v>1362</v>
      </c>
      <c r="L117" s="215" t="s">
        <v>1363</v>
      </c>
      <c r="M117" s="215" t="s">
        <v>1364</v>
      </c>
      <c r="N117" s="215" t="s">
        <v>1365</v>
      </c>
      <c r="O117" s="215" t="s">
        <v>1366</v>
      </c>
      <c r="P117" s="215" t="s">
        <v>1367</v>
      </c>
      <c r="Q117" s="215" t="s">
        <v>1368</v>
      </c>
      <c r="R117" s="215"/>
      <c r="S117" s="215"/>
      <c r="T117" s="215" t="s">
        <v>1363</v>
      </c>
      <c r="U117" s="216" t="s">
        <v>262</v>
      </c>
    </row>
    <row r="118" spans="1:21" x14ac:dyDescent="0.25">
      <c r="A118" s="212" t="s">
        <v>214</v>
      </c>
      <c r="B118" s="217" t="s">
        <v>1369</v>
      </c>
      <c r="C118" s="217" t="s">
        <v>1370</v>
      </c>
      <c r="D118" s="217" t="s">
        <v>1371</v>
      </c>
      <c r="E118" s="217" t="s">
        <v>1372</v>
      </c>
      <c r="L118" s="215" t="s">
        <v>1373</v>
      </c>
      <c r="M118" s="215" t="s">
        <v>1374</v>
      </c>
      <c r="N118" s="215" t="s">
        <v>1375</v>
      </c>
      <c r="O118" s="215" t="s">
        <v>1376</v>
      </c>
      <c r="P118" s="215" t="s">
        <v>1377</v>
      </c>
      <c r="Q118" s="215" t="s">
        <v>1378</v>
      </c>
      <c r="R118" s="215"/>
      <c r="S118" s="215"/>
      <c r="T118" s="215" t="s">
        <v>1373</v>
      </c>
      <c r="U118" s="215" t="s">
        <v>262</v>
      </c>
    </row>
    <row r="119" spans="1:21" x14ac:dyDescent="0.25">
      <c r="A119" s="212" t="s">
        <v>154</v>
      </c>
      <c r="B119" s="217" t="s">
        <v>1379</v>
      </c>
      <c r="C119" s="217" t="s">
        <v>1380</v>
      </c>
      <c r="D119" s="217" t="s">
        <v>1381</v>
      </c>
      <c r="E119" s="217" t="s">
        <v>1382</v>
      </c>
      <c r="L119" s="215" t="s">
        <v>1383</v>
      </c>
      <c r="M119" s="215" t="s">
        <v>1384</v>
      </c>
      <c r="N119" s="215" t="s">
        <v>1384</v>
      </c>
      <c r="O119" s="215" t="s">
        <v>1384</v>
      </c>
      <c r="P119" s="215" t="s">
        <v>1385</v>
      </c>
      <c r="Q119" s="215" t="s">
        <v>1386</v>
      </c>
      <c r="R119" s="215"/>
      <c r="S119" s="215"/>
      <c r="T119" s="215" t="s">
        <v>1383</v>
      </c>
      <c r="U119" s="215" t="s">
        <v>262</v>
      </c>
    </row>
    <row r="120" spans="1:21" x14ac:dyDescent="0.25">
      <c r="A120" s="212" t="s">
        <v>155</v>
      </c>
      <c r="B120" s="217" t="s">
        <v>1387</v>
      </c>
      <c r="C120" s="217" t="s">
        <v>1388</v>
      </c>
      <c r="D120" s="217" t="s">
        <v>1389</v>
      </c>
      <c r="E120" s="217" t="s">
        <v>1390</v>
      </c>
      <c r="L120" s="215" t="s">
        <v>1391</v>
      </c>
      <c r="M120" s="215" t="s">
        <v>1392</v>
      </c>
      <c r="N120" s="215" t="s">
        <v>1393</v>
      </c>
      <c r="O120" s="215" t="s">
        <v>1394</v>
      </c>
      <c r="P120" s="215" t="s">
        <v>1395</v>
      </c>
      <c r="Q120" s="215" t="s">
        <v>1396</v>
      </c>
      <c r="R120" s="215"/>
      <c r="S120" s="215"/>
      <c r="T120" s="215" t="s">
        <v>1391</v>
      </c>
      <c r="U120" s="215" t="s">
        <v>262</v>
      </c>
    </row>
    <row r="121" spans="1:21" x14ac:dyDescent="0.25">
      <c r="A121" s="212" t="s">
        <v>215</v>
      </c>
      <c r="B121" s="217" t="s">
        <v>1397</v>
      </c>
      <c r="C121" s="217" t="s">
        <v>1398</v>
      </c>
      <c r="D121" s="217" t="s">
        <v>1399</v>
      </c>
      <c r="E121" s="217" t="s">
        <v>1400</v>
      </c>
      <c r="L121" s="215" t="s">
        <v>1401</v>
      </c>
      <c r="M121" s="215" t="s">
        <v>1402</v>
      </c>
      <c r="N121" s="215" t="s">
        <v>1403</v>
      </c>
      <c r="O121" s="215" t="s">
        <v>1404</v>
      </c>
      <c r="P121" s="215" t="s">
        <v>1405</v>
      </c>
      <c r="Q121" s="215" t="s">
        <v>1406</v>
      </c>
      <c r="R121" s="215"/>
      <c r="S121" s="215"/>
      <c r="T121" s="215" t="s">
        <v>1401</v>
      </c>
      <c r="U121" s="215" t="s">
        <v>262</v>
      </c>
    </row>
    <row r="122" spans="1:21" x14ac:dyDescent="0.25">
      <c r="A122" s="212" t="s">
        <v>229</v>
      </c>
      <c r="B122" s="217" t="s">
        <v>1407</v>
      </c>
      <c r="C122" s="217" t="s">
        <v>1408</v>
      </c>
      <c r="D122" s="217" t="s">
        <v>1409</v>
      </c>
      <c r="E122" s="217" t="s">
        <v>1410</v>
      </c>
      <c r="L122" s="215" t="s">
        <v>1411</v>
      </c>
      <c r="M122" s="215" t="s">
        <v>1412</v>
      </c>
      <c r="N122" s="215" t="s">
        <v>1413</v>
      </c>
      <c r="O122" s="215" t="s">
        <v>1412</v>
      </c>
      <c r="P122" s="215" t="s">
        <v>1414</v>
      </c>
      <c r="Q122" s="215" t="s">
        <v>1415</v>
      </c>
      <c r="R122" s="215"/>
      <c r="S122" s="215"/>
      <c r="T122" s="215" t="s">
        <v>1411</v>
      </c>
      <c r="U122" s="216" t="s">
        <v>266</v>
      </c>
    </row>
    <row r="123" spans="1:21" x14ac:dyDescent="0.25">
      <c r="A123" s="212" t="s">
        <v>230</v>
      </c>
      <c r="B123" s="217" t="s">
        <v>1416</v>
      </c>
      <c r="C123" s="217" t="s">
        <v>1417</v>
      </c>
      <c r="D123" s="217" t="s">
        <v>1418</v>
      </c>
      <c r="E123" s="217" t="s">
        <v>1419</v>
      </c>
      <c r="L123" s="215" t="s">
        <v>1420</v>
      </c>
      <c r="M123" s="215" t="s">
        <v>1421</v>
      </c>
      <c r="N123" s="215" t="s">
        <v>1422</v>
      </c>
      <c r="O123" s="215" t="s">
        <v>1423</v>
      </c>
      <c r="P123" s="215" t="s">
        <v>1424</v>
      </c>
      <c r="Q123" s="215" t="s">
        <v>1425</v>
      </c>
      <c r="R123" s="215"/>
      <c r="S123" s="215"/>
      <c r="T123" s="215" t="s">
        <v>1420</v>
      </c>
      <c r="U123" s="215" t="s">
        <v>264</v>
      </c>
    </row>
    <row r="124" spans="1:21" x14ac:dyDescent="0.25">
      <c r="A124" s="212" t="s">
        <v>231</v>
      </c>
      <c r="B124" s="217" t="s">
        <v>1426</v>
      </c>
      <c r="C124" s="217" t="s">
        <v>1427</v>
      </c>
      <c r="D124" s="217" t="s">
        <v>1428</v>
      </c>
      <c r="E124" s="217" t="s">
        <v>1429</v>
      </c>
      <c r="L124" s="215" t="s">
        <v>1430</v>
      </c>
      <c r="M124" s="215" t="s">
        <v>1431</v>
      </c>
      <c r="N124" s="215" t="s">
        <v>1432</v>
      </c>
      <c r="O124" s="215" t="s">
        <v>1433</v>
      </c>
      <c r="P124" s="215" t="s">
        <v>1434</v>
      </c>
      <c r="Q124" s="215" t="s">
        <v>1435</v>
      </c>
      <c r="R124" s="215"/>
      <c r="S124" s="215"/>
      <c r="T124" s="215" t="s">
        <v>1430</v>
      </c>
      <c r="U124" s="215" t="s">
        <v>266</v>
      </c>
    </row>
    <row r="125" spans="1:21" x14ac:dyDescent="0.25">
      <c r="A125" s="212" t="s">
        <v>232</v>
      </c>
      <c r="B125" s="217" t="s">
        <v>1436</v>
      </c>
      <c r="C125" s="217" t="s">
        <v>1437</v>
      </c>
      <c r="D125" s="217" t="s">
        <v>1438</v>
      </c>
      <c r="E125" s="217" t="s">
        <v>1439</v>
      </c>
      <c r="L125" s="215" t="s">
        <v>1440</v>
      </c>
      <c r="M125" s="215" t="s">
        <v>1441</v>
      </c>
      <c r="N125" s="215" t="s">
        <v>1442</v>
      </c>
      <c r="O125" s="215" t="s">
        <v>1441</v>
      </c>
      <c r="P125" s="215" t="s">
        <v>1443</v>
      </c>
      <c r="Q125" s="215" t="s">
        <v>1444</v>
      </c>
      <c r="R125" s="215"/>
      <c r="S125" s="215"/>
      <c r="T125" s="215" t="s">
        <v>1440</v>
      </c>
      <c r="U125" s="215" t="s">
        <v>262</v>
      </c>
    </row>
    <row r="126" spans="1:21" x14ac:dyDescent="0.25">
      <c r="A126" s="212" t="s">
        <v>47</v>
      </c>
      <c r="B126" s="217" t="s">
        <v>1445</v>
      </c>
      <c r="C126" s="217" t="s">
        <v>1029</v>
      </c>
      <c r="D126" s="217" t="s">
        <v>1030</v>
      </c>
      <c r="E126" s="217" t="s">
        <v>1031</v>
      </c>
      <c r="L126" s="215" t="s">
        <v>1446</v>
      </c>
      <c r="M126" s="215" t="s">
        <v>1447</v>
      </c>
      <c r="N126" s="215" t="s">
        <v>1448</v>
      </c>
      <c r="O126" s="215" t="s">
        <v>1449</v>
      </c>
      <c r="P126" s="215" t="s">
        <v>1450</v>
      </c>
      <c r="Q126" s="215" t="s">
        <v>1451</v>
      </c>
      <c r="R126" s="215"/>
      <c r="S126" s="215"/>
      <c r="T126" s="215" t="s">
        <v>1446</v>
      </c>
      <c r="U126" s="216" t="s">
        <v>266</v>
      </c>
    </row>
    <row r="127" spans="1:21" x14ac:dyDescent="0.25">
      <c r="A127" s="212" t="s">
        <v>233</v>
      </c>
      <c r="B127" s="217" t="s">
        <v>1452</v>
      </c>
      <c r="C127" s="217" t="s">
        <v>1453</v>
      </c>
      <c r="D127" s="217" t="s">
        <v>1454</v>
      </c>
      <c r="E127" s="217" t="s">
        <v>1455</v>
      </c>
      <c r="L127" s="215" t="s">
        <v>1456</v>
      </c>
      <c r="M127" s="215" t="s">
        <v>1457</v>
      </c>
      <c r="N127" s="215" t="s">
        <v>1458</v>
      </c>
      <c r="O127" s="215" t="s">
        <v>1459</v>
      </c>
      <c r="P127" s="215" t="s">
        <v>1460</v>
      </c>
      <c r="Q127" s="215" t="s">
        <v>1461</v>
      </c>
      <c r="R127" s="215"/>
      <c r="S127" s="215"/>
      <c r="T127" s="215" t="s">
        <v>1456</v>
      </c>
      <c r="U127" s="215" t="s">
        <v>262</v>
      </c>
    </row>
    <row r="128" spans="1:21" x14ac:dyDescent="0.25">
      <c r="A128" s="212" t="s">
        <v>238</v>
      </c>
      <c r="B128" s="217" t="s">
        <v>1462</v>
      </c>
      <c r="C128" s="217" t="s">
        <v>1463</v>
      </c>
      <c r="D128" s="217" t="s">
        <v>1464</v>
      </c>
      <c r="E128" s="217" t="s">
        <v>1465</v>
      </c>
      <c r="L128" s="215" t="s">
        <v>1466</v>
      </c>
      <c r="M128" s="215" t="s">
        <v>1467</v>
      </c>
      <c r="N128" s="215" t="s">
        <v>1467</v>
      </c>
      <c r="O128" s="215" t="s">
        <v>1467</v>
      </c>
      <c r="P128" s="215" t="s">
        <v>1468</v>
      </c>
      <c r="Q128" s="215" t="s">
        <v>1469</v>
      </c>
      <c r="R128" s="215"/>
      <c r="S128" s="215"/>
      <c r="T128" s="215" t="s">
        <v>1466</v>
      </c>
      <c r="U128" s="215" t="s">
        <v>262</v>
      </c>
    </row>
    <row r="129" spans="1:21" x14ac:dyDescent="0.25">
      <c r="A129" s="212" t="s">
        <v>239</v>
      </c>
      <c r="B129" s="217" t="s">
        <v>1470</v>
      </c>
      <c r="C129" s="217" t="s">
        <v>1471</v>
      </c>
      <c r="D129" s="217" t="s">
        <v>1472</v>
      </c>
      <c r="E129" s="217" t="s">
        <v>1473</v>
      </c>
      <c r="L129" s="215" t="s">
        <v>1474</v>
      </c>
      <c r="M129" s="215" t="s">
        <v>1475</v>
      </c>
      <c r="N129" s="215" t="s">
        <v>1475</v>
      </c>
      <c r="O129" s="215" t="s">
        <v>1475</v>
      </c>
      <c r="P129" s="215" t="s">
        <v>1476</v>
      </c>
      <c r="Q129" s="215" t="s">
        <v>1477</v>
      </c>
      <c r="R129" s="215"/>
      <c r="S129" s="215"/>
      <c r="T129" s="215" t="s">
        <v>1474</v>
      </c>
      <c r="U129" s="215" t="s">
        <v>262</v>
      </c>
    </row>
    <row r="130" spans="1:21" x14ac:dyDescent="0.25">
      <c r="A130" s="212" t="s">
        <v>1478</v>
      </c>
      <c r="B130" s="217" t="s">
        <v>1478</v>
      </c>
      <c r="C130" s="217" t="s">
        <v>1479</v>
      </c>
      <c r="D130" s="217" t="s">
        <v>1480</v>
      </c>
      <c r="E130" s="217" t="s">
        <v>1481</v>
      </c>
      <c r="L130" s="215" t="s">
        <v>1482</v>
      </c>
      <c r="M130" s="215" t="s">
        <v>1483</v>
      </c>
      <c r="N130" s="215" t="s">
        <v>1483</v>
      </c>
      <c r="O130" s="215" t="s">
        <v>1483</v>
      </c>
      <c r="P130" s="215" t="s">
        <v>1484</v>
      </c>
      <c r="Q130" s="215" t="s">
        <v>1485</v>
      </c>
      <c r="R130" s="215"/>
      <c r="S130" s="215"/>
      <c r="T130" s="215" t="s">
        <v>1482</v>
      </c>
      <c r="U130" s="215" t="s">
        <v>262</v>
      </c>
    </row>
    <row r="131" spans="1:21" x14ac:dyDescent="0.25">
      <c r="A131" s="212" t="s">
        <v>1486</v>
      </c>
      <c r="B131" s="217" t="s">
        <v>1487</v>
      </c>
      <c r="C131" s="217" t="s">
        <v>1488</v>
      </c>
      <c r="D131" s="217" t="s">
        <v>1489</v>
      </c>
      <c r="E131" s="217" t="s">
        <v>1490</v>
      </c>
      <c r="L131" s="215" t="s">
        <v>1491</v>
      </c>
      <c r="M131" s="215" t="s">
        <v>1492</v>
      </c>
      <c r="N131" s="215" t="s">
        <v>1493</v>
      </c>
      <c r="O131" s="215" t="s">
        <v>1494</v>
      </c>
      <c r="P131" s="215" t="s">
        <v>1495</v>
      </c>
      <c r="Q131" s="215" t="s">
        <v>1496</v>
      </c>
      <c r="R131" s="215"/>
      <c r="S131" s="215"/>
      <c r="T131" s="215" t="s">
        <v>1491</v>
      </c>
      <c r="U131" s="215" t="s">
        <v>262</v>
      </c>
    </row>
    <row r="132" spans="1:21" x14ac:dyDescent="0.25">
      <c r="A132" s="212" t="s">
        <v>1497</v>
      </c>
      <c r="B132" s="217" t="s">
        <v>1498</v>
      </c>
      <c r="C132" s="217" t="s">
        <v>1499</v>
      </c>
      <c r="D132" s="217" t="s">
        <v>1500</v>
      </c>
      <c r="E132" s="217" t="s">
        <v>1501</v>
      </c>
      <c r="L132" s="215" t="s">
        <v>1502</v>
      </c>
      <c r="M132" s="215" t="s">
        <v>1503</v>
      </c>
      <c r="N132" s="215" t="s">
        <v>1503</v>
      </c>
      <c r="O132" s="215" t="s">
        <v>1504</v>
      </c>
      <c r="P132" s="215" t="s">
        <v>1505</v>
      </c>
      <c r="Q132" s="215" t="s">
        <v>1506</v>
      </c>
      <c r="R132" s="215"/>
      <c r="S132" s="215"/>
      <c r="T132" s="215" t="s">
        <v>1502</v>
      </c>
      <c r="U132" s="215" t="s">
        <v>264</v>
      </c>
    </row>
    <row r="133" spans="1:21" x14ac:dyDescent="0.25">
      <c r="A133" s="212" t="s">
        <v>1507</v>
      </c>
      <c r="B133" s="217" t="s">
        <v>1508</v>
      </c>
      <c r="C133" s="217" t="s">
        <v>1509</v>
      </c>
      <c r="D133" s="217" t="s">
        <v>1510</v>
      </c>
      <c r="E133" s="217" t="s">
        <v>1511</v>
      </c>
      <c r="L133" s="215" t="s">
        <v>1512</v>
      </c>
      <c r="M133" s="215" t="s">
        <v>1513</v>
      </c>
      <c r="N133" s="215" t="s">
        <v>1514</v>
      </c>
      <c r="O133" s="215" t="s">
        <v>1515</v>
      </c>
      <c r="P133" s="215" t="s">
        <v>1516</v>
      </c>
      <c r="Q133" s="215" t="s">
        <v>1517</v>
      </c>
      <c r="R133" s="215"/>
      <c r="S133" s="215"/>
      <c r="T133" s="215" t="s">
        <v>1512</v>
      </c>
      <c r="U133" s="215" t="s">
        <v>262</v>
      </c>
    </row>
    <row r="134" spans="1:21" x14ac:dyDescent="0.25">
      <c r="A134" s="212" t="s">
        <v>1518</v>
      </c>
      <c r="B134" s="217" t="s">
        <v>1519</v>
      </c>
      <c r="C134" s="217" t="s">
        <v>1520</v>
      </c>
      <c r="D134" s="217" t="s">
        <v>1521</v>
      </c>
      <c r="E134" s="217" t="s">
        <v>1522</v>
      </c>
      <c r="L134" s="215" t="s">
        <v>1523</v>
      </c>
      <c r="M134" s="215" t="s">
        <v>1524</v>
      </c>
      <c r="N134" s="215" t="s">
        <v>1525</v>
      </c>
      <c r="O134" s="215" t="s">
        <v>1526</v>
      </c>
      <c r="P134" s="215" t="s">
        <v>1527</v>
      </c>
      <c r="Q134" s="215" t="s">
        <v>1528</v>
      </c>
      <c r="R134" s="215"/>
      <c r="S134" s="215"/>
      <c r="T134" s="215" t="s">
        <v>1523</v>
      </c>
      <c r="U134" s="215" t="s">
        <v>262</v>
      </c>
    </row>
    <row r="135" spans="1:21" x14ac:dyDescent="0.25">
      <c r="A135" s="212" t="s">
        <v>1529</v>
      </c>
      <c r="B135" s="217" t="s">
        <v>1530</v>
      </c>
      <c r="C135" s="217" t="s">
        <v>1531</v>
      </c>
      <c r="D135" s="217" t="s">
        <v>1532</v>
      </c>
      <c r="E135" s="217" t="s">
        <v>1533</v>
      </c>
      <c r="L135" s="215" t="s">
        <v>1534</v>
      </c>
      <c r="M135" s="215" t="s">
        <v>1535</v>
      </c>
      <c r="N135" s="215" t="s">
        <v>1536</v>
      </c>
      <c r="O135" s="215" t="s">
        <v>1537</v>
      </c>
      <c r="P135" s="215" t="s">
        <v>1538</v>
      </c>
      <c r="Q135" s="215" t="s">
        <v>1539</v>
      </c>
      <c r="R135" s="215"/>
      <c r="S135" s="215"/>
      <c r="T135" s="215" t="s">
        <v>1534</v>
      </c>
      <c r="U135" s="215" t="s">
        <v>264</v>
      </c>
    </row>
    <row r="136" spans="1:21" x14ac:dyDescent="0.25">
      <c r="A136" s="212" t="s">
        <v>1540</v>
      </c>
      <c r="B136" s="217" t="s">
        <v>1541</v>
      </c>
      <c r="C136" s="217" t="s">
        <v>1542</v>
      </c>
      <c r="D136" s="217" t="s">
        <v>1543</v>
      </c>
      <c r="E136" s="217" t="s">
        <v>1544</v>
      </c>
      <c r="L136" s="215" t="s">
        <v>1545</v>
      </c>
      <c r="M136" s="215" t="s">
        <v>1546</v>
      </c>
      <c r="N136" s="215" t="s">
        <v>1547</v>
      </c>
      <c r="O136" s="215" t="s">
        <v>1548</v>
      </c>
      <c r="P136" s="215" t="s">
        <v>1549</v>
      </c>
      <c r="Q136" s="215" t="s">
        <v>1550</v>
      </c>
      <c r="R136" s="215"/>
      <c r="S136" s="215"/>
      <c r="T136" s="215" t="s">
        <v>1545</v>
      </c>
      <c r="U136" s="215" t="s">
        <v>266</v>
      </c>
    </row>
    <row r="137" spans="1:21" x14ac:dyDescent="0.25">
      <c r="A137" s="212" t="s">
        <v>1551</v>
      </c>
      <c r="B137" s="217" t="s">
        <v>1552</v>
      </c>
      <c r="C137" s="217" t="s">
        <v>1553</v>
      </c>
      <c r="D137" s="217" t="s">
        <v>1554</v>
      </c>
      <c r="E137" s="217" t="s">
        <v>1555</v>
      </c>
      <c r="L137" s="215" t="s">
        <v>1556</v>
      </c>
      <c r="M137" s="215" t="s">
        <v>1557</v>
      </c>
      <c r="N137" s="215" t="s">
        <v>1557</v>
      </c>
      <c r="O137" s="215" t="s">
        <v>1558</v>
      </c>
      <c r="P137" s="215" t="s">
        <v>1559</v>
      </c>
      <c r="Q137" s="215" t="s">
        <v>1560</v>
      </c>
      <c r="R137" s="215"/>
      <c r="S137" s="215"/>
      <c r="T137" s="215" t="s">
        <v>1556</v>
      </c>
      <c r="U137" s="215" t="s">
        <v>264</v>
      </c>
    </row>
    <row r="138" spans="1:21" x14ac:dyDescent="0.25">
      <c r="A138" s="212" t="s">
        <v>240</v>
      </c>
      <c r="B138" s="217" t="s">
        <v>1561</v>
      </c>
      <c r="C138" s="217" t="s">
        <v>1562</v>
      </c>
      <c r="D138" s="217" t="s">
        <v>1563</v>
      </c>
      <c r="E138" s="217" t="s">
        <v>1564</v>
      </c>
      <c r="L138" s="215" t="s">
        <v>1565</v>
      </c>
      <c r="M138" s="215" t="s">
        <v>1566</v>
      </c>
      <c r="N138" s="215" t="s">
        <v>1567</v>
      </c>
      <c r="O138" s="215" t="s">
        <v>1568</v>
      </c>
      <c r="P138" s="215" t="s">
        <v>1569</v>
      </c>
      <c r="Q138" s="215" t="s">
        <v>1570</v>
      </c>
      <c r="R138" s="215"/>
      <c r="S138" s="215"/>
      <c r="T138" s="215" t="s">
        <v>1565</v>
      </c>
      <c r="U138" s="216" t="s">
        <v>262</v>
      </c>
    </row>
    <row r="139" spans="1:21" x14ac:dyDescent="0.25">
      <c r="A139" s="214" t="s">
        <v>1571</v>
      </c>
      <c r="L139" s="215" t="s">
        <v>1572</v>
      </c>
      <c r="M139" s="215" t="s">
        <v>143</v>
      </c>
      <c r="N139" s="215" t="s">
        <v>143</v>
      </c>
      <c r="O139" s="215" t="s">
        <v>143</v>
      </c>
      <c r="P139" s="215" t="s">
        <v>1573</v>
      </c>
      <c r="Q139" s="215" t="s">
        <v>1574</v>
      </c>
      <c r="R139" s="215"/>
      <c r="S139" s="215"/>
      <c r="T139" s="215" t="s">
        <v>1572</v>
      </c>
      <c r="U139" s="215" t="s">
        <v>264</v>
      </c>
    </row>
    <row r="140" spans="1:21" x14ac:dyDescent="0.25">
      <c r="A140" s="212" t="s">
        <v>241</v>
      </c>
      <c r="B140" s="217" t="s">
        <v>1575</v>
      </c>
      <c r="C140" s="217" t="s">
        <v>1576</v>
      </c>
      <c r="D140" s="217" t="s">
        <v>1577</v>
      </c>
      <c r="E140" s="217" t="s">
        <v>1578</v>
      </c>
      <c r="L140" s="215" t="s">
        <v>1579</v>
      </c>
      <c r="M140" s="215" t="s">
        <v>1580</v>
      </c>
      <c r="N140" s="215" t="s">
        <v>1580</v>
      </c>
      <c r="O140" s="215" t="s">
        <v>1581</v>
      </c>
      <c r="P140" s="215" t="s">
        <v>1582</v>
      </c>
      <c r="Q140" s="215" t="s">
        <v>1583</v>
      </c>
      <c r="R140" s="215"/>
      <c r="S140" s="215"/>
      <c r="T140" s="215" t="s">
        <v>1579</v>
      </c>
      <c r="U140" s="215" t="s">
        <v>262</v>
      </c>
    </row>
    <row r="141" spans="1:21" x14ac:dyDescent="0.25">
      <c r="A141" s="212" t="s">
        <v>243</v>
      </c>
      <c r="B141" s="217" t="s">
        <v>1584</v>
      </c>
      <c r="C141" s="217" t="s">
        <v>1585</v>
      </c>
      <c r="D141" s="217" t="s">
        <v>1586</v>
      </c>
      <c r="E141" s="217" t="s">
        <v>1587</v>
      </c>
      <c r="L141" s="215" t="s">
        <v>1588</v>
      </c>
      <c r="M141" s="215" t="s">
        <v>1589</v>
      </c>
      <c r="N141" s="215" t="s">
        <v>1590</v>
      </c>
      <c r="O141" s="215" t="s">
        <v>1591</v>
      </c>
      <c r="P141" s="215" t="s">
        <v>1592</v>
      </c>
      <c r="Q141" s="215" t="s">
        <v>1593</v>
      </c>
      <c r="R141" s="215"/>
      <c r="S141" s="215"/>
      <c r="T141" s="215" t="s">
        <v>1588</v>
      </c>
      <c r="U141" s="216" t="s">
        <v>263</v>
      </c>
    </row>
    <row r="142" spans="1:21" x14ac:dyDescent="0.25">
      <c r="A142" s="212" t="s">
        <v>1594</v>
      </c>
      <c r="B142" s="217" t="s">
        <v>1595</v>
      </c>
      <c r="C142" s="217" t="s">
        <v>1596</v>
      </c>
      <c r="D142" s="217" t="s">
        <v>1597</v>
      </c>
      <c r="E142" s="217" t="s">
        <v>1598</v>
      </c>
      <c r="L142" s="215" t="s">
        <v>1599</v>
      </c>
      <c r="M142" s="215" t="s">
        <v>1600</v>
      </c>
      <c r="N142" s="215" t="s">
        <v>1601</v>
      </c>
      <c r="O142" s="215" t="s">
        <v>1602</v>
      </c>
      <c r="P142" s="215" t="s">
        <v>1603</v>
      </c>
      <c r="Q142" s="215" t="s">
        <v>1604</v>
      </c>
      <c r="R142" s="215"/>
      <c r="S142" s="215"/>
      <c r="T142" s="215" t="s">
        <v>1599</v>
      </c>
      <c r="U142" s="215" t="s">
        <v>262</v>
      </c>
    </row>
    <row r="143" spans="1:21" x14ac:dyDescent="0.25">
      <c r="A143" s="212" t="s">
        <v>245</v>
      </c>
      <c r="B143" s="217" t="s">
        <v>1605</v>
      </c>
      <c r="C143" s="217" t="s">
        <v>1606</v>
      </c>
      <c r="D143" s="217" t="s">
        <v>1607</v>
      </c>
      <c r="E143" s="217" t="s">
        <v>1608</v>
      </c>
      <c r="L143" s="215" t="s">
        <v>1609</v>
      </c>
      <c r="M143" s="215" t="s">
        <v>1610</v>
      </c>
      <c r="N143" s="215" t="s">
        <v>1611</v>
      </c>
      <c r="O143" s="215" t="s">
        <v>1612</v>
      </c>
      <c r="P143" s="215" t="s">
        <v>1613</v>
      </c>
      <c r="Q143" s="215" t="s">
        <v>1614</v>
      </c>
      <c r="R143" s="215"/>
      <c r="S143" s="215"/>
      <c r="T143" s="215" t="s">
        <v>1609</v>
      </c>
      <c r="U143" s="215" t="s">
        <v>262</v>
      </c>
    </row>
    <row r="144" spans="1:21" x14ac:dyDescent="0.25">
      <c r="A144" s="212" t="s">
        <v>1615</v>
      </c>
      <c r="B144" s="217" t="s">
        <v>1616</v>
      </c>
      <c r="C144" s="217" t="s">
        <v>1617</v>
      </c>
      <c r="D144" s="217" t="s">
        <v>1618</v>
      </c>
      <c r="E144" s="217" t="s">
        <v>1619</v>
      </c>
      <c r="L144" s="215" t="s">
        <v>1620</v>
      </c>
      <c r="M144" s="215" t="s">
        <v>1621</v>
      </c>
      <c r="N144" s="215" t="s">
        <v>1621</v>
      </c>
      <c r="O144" s="215" t="s">
        <v>1622</v>
      </c>
      <c r="P144" s="215" t="s">
        <v>1623</v>
      </c>
      <c r="Q144" s="215" t="s">
        <v>1624</v>
      </c>
      <c r="R144" s="215"/>
      <c r="S144" s="215"/>
      <c r="T144" s="215" t="s">
        <v>1620</v>
      </c>
      <c r="U144" s="215" t="s">
        <v>264</v>
      </c>
    </row>
    <row r="145" spans="1:21" x14ac:dyDescent="0.25">
      <c r="A145" s="212" t="s">
        <v>247</v>
      </c>
      <c r="B145" s="217" t="s">
        <v>1625</v>
      </c>
      <c r="C145" s="217" t="s">
        <v>1626</v>
      </c>
      <c r="D145" s="217" t="s">
        <v>1627</v>
      </c>
      <c r="E145" s="217" t="s">
        <v>1628</v>
      </c>
      <c r="L145" s="215" t="s">
        <v>1629</v>
      </c>
      <c r="M145" s="215" t="s">
        <v>1630</v>
      </c>
      <c r="N145" s="215" t="s">
        <v>1631</v>
      </c>
      <c r="O145" s="215" t="s">
        <v>1630</v>
      </c>
      <c r="P145" s="215" t="s">
        <v>1632</v>
      </c>
      <c r="Q145" s="215" t="s">
        <v>1633</v>
      </c>
      <c r="R145" s="215"/>
      <c r="S145" s="215"/>
      <c r="T145" s="215" t="s">
        <v>1629</v>
      </c>
      <c r="U145" s="215" t="s">
        <v>262</v>
      </c>
    </row>
    <row r="146" spans="1:21" x14ac:dyDescent="0.25">
      <c r="A146" s="212" t="s">
        <v>249</v>
      </c>
      <c r="B146" s="217" t="s">
        <v>1634</v>
      </c>
      <c r="C146" s="217" t="s">
        <v>1635</v>
      </c>
      <c r="D146" s="217" t="s">
        <v>1636</v>
      </c>
      <c r="E146" s="217" t="s">
        <v>1637</v>
      </c>
      <c r="L146" s="215" t="s">
        <v>1638</v>
      </c>
      <c r="M146" s="215" t="s">
        <v>1639</v>
      </c>
      <c r="N146" s="215" t="s">
        <v>1639</v>
      </c>
      <c r="O146" s="215" t="s">
        <v>1639</v>
      </c>
      <c r="P146" s="215" t="s">
        <v>1640</v>
      </c>
      <c r="Q146" s="215" t="s">
        <v>1641</v>
      </c>
      <c r="R146" s="215"/>
      <c r="S146" s="215"/>
      <c r="T146" s="215" t="s">
        <v>1638</v>
      </c>
      <c r="U146" s="215" t="s">
        <v>262</v>
      </c>
    </row>
    <row r="147" spans="1:21" x14ac:dyDescent="0.25">
      <c r="A147" s="212" t="s">
        <v>250</v>
      </c>
      <c r="B147" s="217" t="s">
        <v>1642</v>
      </c>
      <c r="C147" s="217" t="s">
        <v>1643</v>
      </c>
      <c r="D147" s="217" t="s">
        <v>1644</v>
      </c>
      <c r="E147" s="217" t="s">
        <v>1645</v>
      </c>
      <c r="L147" s="215" t="s">
        <v>1646</v>
      </c>
      <c r="M147" s="215" t="s">
        <v>1647</v>
      </c>
      <c r="N147" s="215" t="s">
        <v>1648</v>
      </c>
      <c r="O147" s="215" t="s">
        <v>1647</v>
      </c>
      <c r="P147" s="215" t="s">
        <v>1649</v>
      </c>
      <c r="Q147" s="215" t="s">
        <v>1650</v>
      </c>
      <c r="R147" s="215"/>
      <c r="S147" s="215"/>
      <c r="T147" s="215" t="s">
        <v>1646</v>
      </c>
      <c r="U147" s="215" t="s">
        <v>262</v>
      </c>
    </row>
    <row r="148" spans="1:21" x14ac:dyDescent="0.25">
      <c r="A148" s="212" t="s">
        <v>251</v>
      </c>
      <c r="B148" s="217" t="s">
        <v>1651</v>
      </c>
      <c r="C148" s="217" t="s">
        <v>1652</v>
      </c>
      <c r="D148" s="217" t="s">
        <v>1653</v>
      </c>
      <c r="E148" s="217" t="s">
        <v>1654</v>
      </c>
      <c r="L148" s="215" t="s">
        <v>1655</v>
      </c>
      <c r="M148" s="215" t="s">
        <v>1656</v>
      </c>
      <c r="N148" s="215" t="s">
        <v>1657</v>
      </c>
      <c r="O148" s="215" t="s">
        <v>1656</v>
      </c>
      <c r="P148" s="215" t="s">
        <v>1658</v>
      </c>
      <c r="Q148" s="215" t="s">
        <v>1659</v>
      </c>
      <c r="R148" s="215"/>
      <c r="S148" s="215"/>
      <c r="T148" s="215" t="s">
        <v>1655</v>
      </c>
      <c r="U148" s="215" t="s">
        <v>262</v>
      </c>
    </row>
    <row r="149" spans="1:21" x14ac:dyDescent="0.25">
      <c r="A149" s="212" t="s">
        <v>252</v>
      </c>
      <c r="B149" s="217" t="s">
        <v>1660</v>
      </c>
      <c r="C149" s="217" t="s">
        <v>1661</v>
      </c>
      <c r="D149" s="217" t="s">
        <v>1662</v>
      </c>
      <c r="E149" s="217" t="s">
        <v>1663</v>
      </c>
      <c r="L149" s="215" t="s">
        <v>1664</v>
      </c>
      <c r="M149" s="215" t="s">
        <v>1665</v>
      </c>
      <c r="N149" s="215" t="s">
        <v>1666</v>
      </c>
      <c r="O149" s="215" t="s">
        <v>1667</v>
      </c>
      <c r="P149" s="215" t="s">
        <v>1668</v>
      </c>
      <c r="Q149" s="215" t="s">
        <v>1669</v>
      </c>
      <c r="R149" s="215"/>
      <c r="S149" s="215"/>
      <c r="T149" s="215" t="s">
        <v>1664</v>
      </c>
      <c r="U149" s="215" t="s">
        <v>262</v>
      </c>
    </row>
    <row r="150" spans="1:21" x14ac:dyDescent="0.25">
      <c r="A150" s="212" t="s">
        <v>253</v>
      </c>
      <c r="B150" s="217" t="s">
        <v>1670</v>
      </c>
      <c r="C150" s="217" t="s">
        <v>1671</v>
      </c>
      <c r="D150" s="217" t="s">
        <v>1672</v>
      </c>
      <c r="E150" s="217" t="s">
        <v>1673</v>
      </c>
      <c r="L150" s="215" t="s">
        <v>1674</v>
      </c>
      <c r="M150" s="215" t="s">
        <v>1675</v>
      </c>
      <c r="N150" s="215" t="s">
        <v>1675</v>
      </c>
      <c r="O150" s="215" t="s">
        <v>1675</v>
      </c>
      <c r="P150" s="215" t="s">
        <v>1676</v>
      </c>
      <c r="Q150" s="215" t="s">
        <v>1677</v>
      </c>
      <c r="R150" s="215"/>
      <c r="S150" s="215"/>
      <c r="T150" s="215" t="s">
        <v>1674</v>
      </c>
      <c r="U150" s="215" t="s">
        <v>262</v>
      </c>
    </row>
    <row r="151" spans="1:21" ht="409.6" x14ac:dyDescent="0.25">
      <c r="A151" s="222" t="s">
        <v>254</v>
      </c>
      <c r="B151" s="222" t="s">
        <v>1678</v>
      </c>
      <c r="C151" s="222" t="s">
        <v>1679</v>
      </c>
      <c r="D151" s="224" t="s">
        <v>1680</v>
      </c>
      <c r="E151" s="222" t="s">
        <v>1681</v>
      </c>
      <c r="L151" s="215" t="s">
        <v>1682</v>
      </c>
      <c r="M151" s="215" t="s">
        <v>1683</v>
      </c>
      <c r="N151" s="215" t="s">
        <v>1684</v>
      </c>
      <c r="O151" s="215" t="s">
        <v>1683</v>
      </c>
      <c r="P151" s="215" t="s">
        <v>1685</v>
      </c>
      <c r="Q151" s="215" t="s">
        <v>1686</v>
      </c>
      <c r="R151" s="215"/>
      <c r="S151" s="215"/>
      <c r="T151" s="215" t="s">
        <v>1682</v>
      </c>
      <c r="U151" s="216" t="s">
        <v>266</v>
      </c>
    </row>
    <row r="152" spans="1:21" x14ac:dyDescent="0.25">
      <c r="A152" s="212" t="s">
        <v>181</v>
      </c>
      <c r="B152" s="217" t="s">
        <v>1687</v>
      </c>
      <c r="C152" s="217" t="s">
        <v>1688</v>
      </c>
      <c r="D152" s="217" t="s">
        <v>1689</v>
      </c>
      <c r="E152" s="217" t="s">
        <v>1690</v>
      </c>
      <c r="L152" s="215" t="s">
        <v>1691</v>
      </c>
      <c r="M152" s="215" t="s">
        <v>1692</v>
      </c>
      <c r="N152" s="215" t="s">
        <v>1692</v>
      </c>
      <c r="O152" s="215" t="s">
        <v>1692</v>
      </c>
      <c r="P152" s="215" t="s">
        <v>1693</v>
      </c>
      <c r="Q152" s="215" t="s">
        <v>1694</v>
      </c>
      <c r="R152" s="215"/>
      <c r="S152" s="215"/>
      <c r="T152" s="215" t="s">
        <v>1691</v>
      </c>
      <c r="U152" s="215" t="s">
        <v>262</v>
      </c>
    </row>
    <row r="153" spans="1:21" x14ac:dyDescent="0.25">
      <c r="A153" s="212" t="s">
        <v>44</v>
      </c>
      <c r="B153" s="217" t="s">
        <v>1695</v>
      </c>
      <c r="C153" s="217" t="s">
        <v>1112</v>
      </c>
      <c r="D153" s="217" t="s">
        <v>1113</v>
      </c>
      <c r="E153" s="217" t="s">
        <v>1114</v>
      </c>
      <c r="L153" s="215" t="s">
        <v>1696</v>
      </c>
      <c r="M153" s="215" t="s">
        <v>1697</v>
      </c>
      <c r="N153" s="215" t="s">
        <v>1697</v>
      </c>
      <c r="O153" s="215" t="s">
        <v>1698</v>
      </c>
      <c r="P153" s="215" t="s">
        <v>1699</v>
      </c>
      <c r="Q153" s="215" t="s">
        <v>1700</v>
      </c>
      <c r="R153" s="215"/>
      <c r="S153" s="215"/>
      <c r="T153" s="215" t="s">
        <v>1696</v>
      </c>
      <c r="U153" s="215" t="s">
        <v>264</v>
      </c>
    </row>
    <row r="154" spans="1:21" ht="26.4" x14ac:dyDescent="0.25">
      <c r="A154" s="212" t="s">
        <v>45</v>
      </c>
      <c r="B154" s="222" t="s">
        <v>1121</v>
      </c>
      <c r="C154" s="217" t="s">
        <v>1122</v>
      </c>
      <c r="D154" s="217" t="s">
        <v>1123</v>
      </c>
      <c r="E154" s="217" t="s">
        <v>1124</v>
      </c>
      <c r="L154" s="215" t="s">
        <v>1701</v>
      </c>
      <c r="M154" s="215" t="s">
        <v>1702</v>
      </c>
      <c r="N154" s="215" t="s">
        <v>1703</v>
      </c>
      <c r="O154" s="215" t="s">
        <v>1704</v>
      </c>
      <c r="P154" s="215" t="s">
        <v>1705</v>
      </c>
      <c r="Q154" s="215" t="s">
        <v>1706</v>
      </c>
      <c r="R154" s="215"/>
      <c r="S154" s="215"/>
      <c r="T154" s="215" t="s">
        <v>1701</v>
      </c>
      <c r="U154" s="215" t="s">
        <v>262</v>
      </c>
    </row>
    <row r="155" spans="1:21" x14ac:dyDescent="0.25">
      <c r="A155" s="212" t="s">
        <v>1707</v>
      </c>
      <c r="B155" s="217" t="s">
        <v>1708</v>
      </c>
      <c r="C155" s="217" t="s">
        <v>1709</v>
      </c>
      <c r="D155" s="217" t="s">
        <v>1710</v>
      </c>
      <c r="E155" s="217" t="s">
        <v>1711</v>
      </c>
      <c r="L155" s="215" t="s">
        <v>1712</v>
      </c>
      <c r="M155" s="215" t="s">
        <v>1713</v>
      </c>
      <c r="N155" s="215" t="s">
        <v>1713</v>
      </c>
      <c r="O155" s="215" t="s">
        <v>1713</v>
      </c>
      <c r="P155" s="215" t="s">
        <v>1714</v>
      </c>
      <c r="Q155" s="215" t="s">
        <v>1715</v>
      </c>
      <c r="R155" s="215"/>
      <c r="S155" s="215"/>
      <c r="T155" s="215" t="s">
        <v>1712</v>
      </c>
      <c r="U155" s="215" t="s">
        <v>264</v>
      </c>
    </row>
    <row r="156" spans="1:21" x14ac:dyDescent="0.25">
      <c r="A156" s="212" t="s">
        <v>1716</v>
      </c>
      <c r="B156" s="217" t="s">
        <v>1717</v>
      </c>
      <c r="C156" s="217" t="s">
        <v>1718</v>
      </c>
      <c r="D156" s="217" t="s">
        <v>1719</v>
      </c>
      <c r="E156" s="217" t="s">
        <v>1720</v>
      </c>
      <c r="L156" s="215" t="s">
        <v>1721</v>
      </c>
      <c r="M156" s="215" t="s">
        <v>1722</v>
      </c>
      <c r="N156" s="215" t="s">
        <v>1723</v>
      </c>
      <c r="O156" s="215" t="s">
        <v>1724</v>
      </c>
      <c r="P156" s="215" t="s">
        <v>1725</v>
      </c>
      <c r="Q156" s="215" t="s">
        <v>1726</v>
      </c>
      <c r="R156" s="215"/>
      <c r="S156" s="215"/>
      <c r="T156" s="215" t="s">
        <v>1721</v>
      </c>
      <c r="U156" s="215" t="s">
        <v>262</v>
      </c>
    </row>
    <row r="157" spans="1:21" ht="15.75" customHeight="1" x14ac:dyDescent="0.25">
      <c r="A157" s="222" t="s">
        <v>1727</v>
      </c>
      <c r="B157" s="222" t="s">
        <v>1728</v>
      </c>
      <c r="C157" s="222" t="s">
        <v>1729</v>
      </c>
      <c r="D157" s="222" t="s">
        <v>1730</v>
      </c>
      <c r="E157" s="222" t="s">
        <v>1731</v>
      </c>
      <c r="L157" s="215" t="s">
        <v>1732</v>
      </c>
      <c r="M157" s="215" t="s">
        <v>1733</v>
      </c>
      <c r="N157" s="215" t="s">
        <v>1733</v>
      </c>
      <c r="O157" s="215" t="s">
        <v>1733</v>
      </c>
      <c r="P157" s="215" t="s">
        <v>1734</v>
      </c>
      <c r="Q157" s="215" t="s">
        <v>1735</v>
      </c>
      <c r="R157" s="215"/>
      <c r="S157" s="215"/>
      <c r="T157" s="215" t="s">
        <v>1732</v>
      </c>
      <c r="U157" s="215" t="s">
        <v>264</v>
      </c>
    </row>
    <row r="158" spans="1:21" ht="15.75" customHeight="1" x14ac:dyDescent="0.25">
      <c r="A158" s="225" t="s">
        <v>19</v>
      </c>
      <c r="B158" s="225" t="s">
        <v>1736</v>
      </c>
      <c r="C158" s="225" t="s">
        <v>1737</v>
      </c>
      <c r="D158" s="225" t="s">
        <v>1738</v>
      </c>
      <c r="E158" s="212" t="s">
        <v>1739</v>
      </c>
      <c r="L158" s="215" t="s">
        <v>1740</v>
      </c>
      <c r="M158" s="215" t="s">
        <v>1741</v>
      </c>
      <c r="N158" s="215" t="s">
        <v>1742</v>
      </c>
      <c r="O158" s="215" t="s">
        <v>1741</v>
      </c>
      <c r="P158" s="215" t="s">
        <v>1743</v>
      </c>
      <c r="Q158" s="215" t="s">
        <v>1744</v>
      </c>
      <c r="R158" s="215"/>
      <c r="S158" s="215"/>
      <c r="T158" s="215" t="s">
        <v>1740</v>
      </c>
      <c r="U158" s="215" t="s">
        <v>262</v>
      </c>
    </row>
    <row r="159" spans="1:21" x14ac:dyDescent="0.25">
      <c r="A159" s="212" t="s">
        <v>23</v>
      </c>
      <c r="B159" s="212" t="s">
        <v>1745</v>
      </c>
      <c r="C159" s="212" t="s">
        <v>1746</v>
      </c>
      <c r="D159" s="212" t="s">
        <v>1747</v>
      </c>
      <c r="E159" s="212" t="s">
        <v>1748</v>
      </c>
      <c r="L159" s="215" t="s">
        <v>1749</v>
      </c>
      <c r="M159" s="215" t="s">
        <v>1750</v>
      </c>
      <c r="N159" s="215" t="s">
        <v>1751</v>
      </c>
      <c r="O159" s="215" t="s">
        <v>1752</v>
      </c>
      <c r="P159" s="215" t="s">
        <v>1753</v>
      </c>
      <c r="Q159" s="215" t="s">
        <v>1754</v>
      </c>
      <c r="R159" s="215"/>
      <c r="S159" s="215"/>
      <c r="T159" s="215" t="s">
        <v>1749</v>
      </c>
      <c r="U159" s="215" t="s">
        <v>264</v>
      </c>
    </row>
    <row r="160" spans="1:21" ht="13.5" customHeight="1" x14ac:dyDescent="0.25">
      <c r="A160" s="212" t="s">
        <v>27</v>
      </c>
      <c r="B160" s="222" t="s">
        <v>1755</v>
      </c>
      <c r="C160" s="212" t="s">
        <v>1756</v>
      </c>
      <c r="D160" s="212" t="s">
        <v>1757</v>
      </c>
      <c r="E160" s="212" t="s">
        <v>1758</v>
      </c>
      <c r="L160" s="215" t="s">
        <v>1759</v>
      </c>
      <c r="M160" s="215" t="s">
        <v>1760</v>
      </c>
      <c r="N160" s="215" t="s">
        <v>1760</v>
      </c>
      <c r="O160" s="215" t="s">
        <v>1761</v>
      </c>
      <c r="P160" s="215" t="s">
        <v>1762</v>
      </c>
      <c r="Q160" s="215" t="s">
        <v>1763</v>
      </c>
      <c r="R160" s="215"/>
      <c r="S160" s="215"/>
      <c r="T160" s="215" t="s">
        <v>1759</v>
      </c>
      <c r="U160" s="216" t="s">
        <v>264</v>
      </c>
    </row>
    <row r="161" spans="1:21" x14ac:dyDescent="0.25">
      <c r="A161" s="212" t="s">
        <v>30</v>
      </c>
      <c r="B161" s="212" t="s">
        <v>1764</v>
      </c>
      <c r="C161" s="212" t="s">
        <v>1765</v>
      </c>
      <c r="D161" s="212" t="s">
        <v>1766</v>
      </c>
      <c r="E161" s="212" t="s">
        <v>1767</v>
      </c>
      <c r="L161" s="215" t="s">
        <v>1768</v>
      </c>
      <c r="M161" s="215" t="s">
        <v>1769</v>
      </c>
      <c r="N161" s="215" t="s">
        <v>1770</v>
      </c>
      <c r="O161" s="215" t="s">
        <v>1771</v>
      </c>
      <c r="P161" s="215" t="s">
        <v>1772</v>
      </c>
      <c r="Q161" s="215" t="s">
        <v>1773</v>
      </c>
      <c r="R161" s="215"/>
      <c r="S161" s="215"/>
      <c r="T161" s="215" t="s">
        <v>1768</v>
      </c>
      <c r="U161" s="215" t="s">
        <v>262</v>
      </c>
    </row>
    <row r="162" spans="1:21" x14ac:dyDescent="0.25">
      <c r="A162" s="212" t="s">
        <v>20</v>
      </c>
      <c r="B162" s="212" t="s">
        <v>1774</v>
      </c>
      <c r="C162" s="212" t="s">
        <v>1775</v>
      </c>
      <c r="D162" s="212" t="s">
        <v>1776</v>
      </c>
      <c r="E162" s="212" t="s">
        <v>1777</v>
      </c>
      <c r="L162" s="215" t="s">
        <v>1778</v>
      </c>
      <c r="M162" s="215" t="s">
        <v>1779</v>
      </c>
      <c r="N162" s="215" t="s">
        <v>1780</v>
      </c>
      <c r="O162" s="215" t="s">
        <v>1779</v>
      </c>
      <c r="P162" s="215" t="s">
        <v>1781</v>
      </c>
      <c r="Q162" s="215" t="s">
        <v>1782</v>
      </c>
      <c r="R162" s="215"/>
      <c r="S162" s="215"/>
      <c r="T162" s="215" t="s">
        <v>1778</v>
      </c>
      <c r="U162" s="215" t="s">
        <v>262</v>
      </c>
    </row>
    <row r="163" spans="1:21" ht="14.25" customHeight="1" x14ac:dyDescent="0.25">
      <c r="A163" s="212" t="s">
        <v>24</v>
      </c>
      <c r="B163" s="212" t="s">
        <v>1783</v>
      </c>
      <c r="C163" s="212" t="s">
        <v>1784</v>
      </c>
      <c r="D163" s="212" t="s">
        <v>1785</v>
      </c>
      <c r="E163" s="212" t="s">
        <v>1786</v>
      </c>
      <c r="L163" s="215" t="s">
        <v>1787</v>
      </c>
      <c r="M163" s="215" t="s">
        <v>1788</v>
      </c>
      <c r="N163" s="215" t="s">
        <v>1788</v>
      </c>
      <c r="O163" s="215" t="s">
        <v>1788</v>
      </c>
      <c r="P163" s="215" t="s">
        <v>1789</v>
      </c>
      <c r="Q163" s="215" t="s">
        <v>1790</v>
      </c>
      <c r="R163" s="215"/>
      <c r="S163" s="215"/>
      <c r="T163" s="215" t="s">
        <v>1787</v>
      </c>
      <c r="U163" s="216" t="s">
        <v>263</v>
      </c>
    </row>
    <row r="164" spans="1:21" x14ac:dyDescent="0.25">
      <c r="A164" s="212" t="s">
        <v>28</v>
      </c>
      <c r="B164" s="212" t="s">
        <v>1791</v>
      </c>
      <c r="C164" s="212" t="s">
        <v>1792</v>
      </c>
      <c r="D164" s="212" t="s">
        <v>1793</v>
      </c>
      <c r="E164" s="212" t="s">
        <v>1794</v>
      </c>
      <c r="L164" s="215" t="s">
        <v>1795</v>
      </c>
      <c r="M164" s="215" t="s">
        <v>1796</v>
      </c>
      <c r="N164" s="215" t="s">
        <v>1797</v>
      </c>
      <c r="O164" s="215" t="s">
        <v>1796</v>
      </c>
      <c r="P164" s="215" t="s">
        <v>1798</v>
      </c>
      <c r="Q164" s="215" t="s">
        <v>1799</v>
      </c>
      <c r="R164" s="215"/>
      <c r="S164" s="215"/>
      <c r="T164" s="215" t="s">
        <v>1795</v>
      </c>
      <c r="U164" s="215" t="s">
        <v>262</v>
      </c>
    </row>
    <row r="165" spans="1:21" ht="12.75" customHeight="1" x14ac:dyDescent="0.25">
      <c r="A165" s="212" t="s">
        <v>21</v>
      </c>
      <c r="B165" s="212" t="s">
        <v>1800</v>
      </c>
      <c r="C165" s="212" t="s">
        <v>1801</v>
      </c>
      <c r="D165" s="212" t="s">
        <v>1802</v>
      </c>
      <c r="E165" s="212" t="s">
        <v>1803</v>
      </c>
      <c r="L165" s="215" t="s">
        <v>1804</v>
      </c>
      <c r="M165" s="215" t="s">
        <v>1805</v>
      </c>
      <c r="N165" s="215" t="s">
        <v>1806</v>
      </c>
      <c r="O165" s="215" t="s">
        <v>1807</v>
      </c>
      <c r="P165" s="215" t="s">
        <v>1808</v>
      </c>
      <c r="Q165" s="215" t="s">
        <v>1809</v>
      </c>
      <c r="R165" s="215"/>
      <c r="S165" s="215"/>
      <c r="T165" s="215" t="s">
        <v>1804</v>
      </c>
      <c r="U165" s="215" t="s">
        <v>262</v>
      </c>
    </row>
    <row r="166" spans="1:21" ht="12.75" customHeight="1" x14ac:dyDescent="0.25">
      <c r="A166" s="212" t="s">
        <v>25</v>
      </c>
      <c r="B166" s="212" t="s">
        <v>1810</v>
      </c>
      <c r="C166" s="212" t="s">
        <v>1811</v>
      </c>
      <c r="D166" s="212" t="s">
        <v>1812</v>
      </c>
      <c r="E166" s="212" t="s">
        <v>1813</v>
      </c>
      <c r="L166" s="215" t="s">
        <v>1814</v>
      </c>
      <c r="M166" s="215" t="s">
        <v>1815</v>
      </c>
      <c r="N166" s="215" t="s">
        <v>1816</v>
      </c>
      <c r="O166" s="215" t="s">
        <v>1817</v>
      </c>
      <c r="P166" s="215" t="s">
        <v>1818</v>
      </c>
      <c r="Q166" s="215" t="s">
        <v>1819</v>
      </c>
      <c r="R166" s="215"/>
      <c r="S166" s="215"/>
      <c r="T166" s="215" t="s">
        <v>1814</v>
      </c>
      <c r="U166" s="215" t="s">
        <v>262</v>
      </c>
    </row>
    <row r="167" spans="1:21" x14ac:dyDescent="0.25">
      <c r="A167" s="212" t="s">
        <v>29</v>
      </c>
      <c r="B167" s="212" t="s">
        <v>1820</v>
      </c>
      <c r="C167" s="212" t="s">
        <v>1821</v>
      </c>
      <c r="D167" s="212" t="s">
        <v>1822</v>
      </c>
      <c r="E167" s="212" t="s">
        <v>1823</v>
      </c>
      <c r="L167" s="215" t="s">
        <v>1824</v>
      </c>
      <c r="M167" s="215" t="s">
        <v>1825</v>
      </c>
      <c r="N167" s="215" t="s">
        <v>1826</v>
      </c>
      <c r="O167" s="215" t="s">
        <v>1825</v>
      </c>
      <c r="P167" s="215" t="s">
        <v>1827</v>
      </c>
      <c r="Q167" s="215" t="s">
        <v>1828</v>
      </c>
      <c r="R167" s="215"/>
      <c r="S167" s="215"/>
      <c r="T167" s="215" t="s">
        <v>1824</v>
      </c>
      <c r="U167" s="215" t="s">
        <v>262</v>
      </c>
    </row>
    <row r="168" spans="1:21" x14ac:dyDescent="0.25">
      <c r="L168" s="215" t="s">
        <v>1829</v>
      </c>
      <c r="M168" s="215" t="s">
        <v>1830</v>
      </c>
      <c r="N168" s="215" t="s">
        <v>1830</v>
      </c>
      <c r="O168" s="215" t="s">
        <v>1830</v>
      </c>
      <c r="P168" s="215" t="s">
        <v>1831</v>
      </c>
      <c r="Q168" s="215" t="s">
        <v>1832</v>
      </c>
      <c r="R168" s="215"/>
      <c r="S168" s="215"/>
      <c r="T168" s="215" t="s">
        <v>1829</v>
      </c>
      <c r="U168" s="215" t="s">
        <v>262</v>
      </c>
    </row>
    <row r="169" spans="1:21" x14ac:dyDescent="0.25">
      <c r="L169" s="215" t="s">
        <v>1833</v>
      </c>
      <c r="M169" s="215" t="s">
        <v>1834</v>
      </c>
      <c r="N169" s="215" t="s">
        <v>1835</v>
      </c>
      <c r="O169" s="215" t="s">
        <v>1836</v>
      </c>
      <c r="P169" s="215" t="s">
        <v>1837</v>
      </c>
      <c r="Q169" s="215" t="s">
        <v>1838</v>
      </c>
      <c r="R169" s="215"/>
      <c r="S169" s="215"/>
      <c r="T169" s="215" t="s">
        <v>1833</v>
      </c>
      <c r="U169" s="215" t="s">
        <v>262</v>
      </c>
    </row>
    <row r="170" spans="1:21" x14ac:dyDescent="0.25">
      <c r="L170" s="215" t="s">
        <v>1839</v>
      </c>
      <c r="M170" s="215" t="s">
        <v>1840</v>
      </c>
      <c r="N170" s="215" t="s">
        <v>1840</v>
      </c>
      <c r="O170" s="215" t="s">
        <v>1841</v>
      </c>
      <c r="P170" s="215" t="s">
        <v>1842</v>
      </c>
      <c r="Q170" s="215" t="s">
        <v>1843</v>
      </c>
      <c r="R170" s="215"/>
      <c r="S170" s="215"/>
      <c r="T170" s="215" t="s">
        <v>1839</v>
      </c>
      <c r="U170" s="216" t="s">
        <v>266</v>
      </c>
    </row>
    <row r="171" spans="1:21" x14ac:dyDescent="0.25">
      <c r="L171" s="215" t="s">
        <v>1844</v>
      </c>
      <c r="M171" s="215" t="s">
        <v>1845</v>
      </c>
      <c r="N171" s="215" t="s">
        <v>1845</v>
      </c>
      <c r="O171" s="215" t="s">
        <v>1846</v>
      </c>
      <c r="P171" s="215" t="s">
        <v>1847</v>
      </c>
      <c r="Q171" s="215" t="s">
        <v>1848</v>
      </c>
      <c r="R171" s="215"/>
      <c r="S171" s="215"/>
      <c r="T171" s="215" t="s">
        <v>1844</v>
      </c>
      <c r="U171" s="215" t="s">
        <v>262</v>
      </c>
    </row>
    <row r="172" spans="1:21" x14ac:dyDescent="0.25">
      <c r="L172" s="215" t="s">
        <v>1849</v>
      </c>
      <c r="M172" s="215" t="s">
        <v>1850</v>
      </c>
      <c r="N172" s="215" t="s">
        <v>1850</v>
      </c>
      <c r="O172" s="215" t="s">
        <v>1851</v>
      </c>
      <c r="P172" s="215" t="s">
        <v>1852</v>
      </c>
      <c r="Q172" s="215" t="s">
        <v>1853</v>
      </c>
      <c r="R172" s="215"/>
      <c r="S172" s="215"/>
      <c r="T172" s="215" t="s">
        <v>1849</v>
      </c>
      <c r="U172" s="216" t="s">
        <v>263</v>
      </c>
    </row>
    <row r="173" spans="1:21" x14ac:dyDescent="0.25">
      <c r="L173" s="215" t="s">
        <v>1854</v>
      </c>
      <c r="M173" s="215" t="s">
        <v>1855</v>
      </c>
      <c r="N173" s="215" t="s">
        <v>1855</v>
      </c>
      <c r="O173" s="215" t="s">
        <v>1855</v>
      </c>
      <c r="P173" s="215" t="s">
        <v>1856</v>
      </c>
      <c r="Q173" s="215" t="s">
        <v>1857</v>
      </c>
      <c r="R173" s="215"/>
      <c r="S173" s="215"/>
      <c r="T173" s="215" t="s">
        <v>1854</v>
      </c>
      <c r="U173" s="215" t="s">
        <v>262</v>
      </c>
    </row>
    <row r="174" spans="1:21" x14ac:dyDescent="0.25">
      <c r="L174" s="215" t="s">
        <v>1858</v>
      </c>
      <c r="M174" s="215" t="s">
        <v>1859</v>
      </c>
      <c r="N174" s="215" t="s">
        <v>1860</v>
      </c>
      <c r="O174" s="215" t="s">
        <v>1861</v>
      </c>
      <c r="P174" s="215" t="s">
        <v>1862</v>
      </c>
      <c r="Q174" s="215" t="s">
        <v>1863</v>
      </c>
      <c r="R174" s="215"/>
      <c r="S174" s="215"/>
      <c r="T174" s="215" t="s">
        <v>1858</v>
      </c>
      <c r="U174" s="216" t="s">
        <v>263</v>
      </c>
    </row>
    <row r="175" spans="1:21" x14ac:dyDescent="0.25">
      <c r="L175" s="215" t="s">
        <v>1864</v>
      </c>
      <c r="M175" s="215" t="s">
        <v>1865</v>
      </c>
      <c r="N175" s="215" t="s">
        <v>1865</v>
      </c>
      <c r="O175" s="215" t="s">
        <v>1866</v>
      </c>
      <c r="P175" s="215" t="s">
        <v>1867</v>
      </c>
      <c r="Q175" s="215" t="s">
        <v>1868</v>
      </c>
      <c r="R175" s="215"/>
      <c r="S175" s="215"/>
      <c r="T175" s="215" t="s">
        <v>1864</v>
      </c>
      <c r="U175" s="215" t="s">
        <v>262</v>
      </c>
    </row>
    <row r="176" spans="1:21" x14ac:dyDescent="0.25">
      <c r="L176" s="215" t="s">
        <v>1869</v>
      </c>
      <c r="M176" s="215" t="s">
        <v>1870</v>
      </c>
      <c r="N176" s="215" t="s">
        <v>1871</v>
      </c>
      <c r="O176" s="215" t="s">
        <v>1870</v>
      </c>
      <c r="P176" s="215" t="s">
        <v>1872</v>
      </c>
      <c r="Q176" s="215" t="s">
        <v>1873</v>
      </c>
      <c r="R176" s="215"/>
      <c r="S176" s="215"/>
      <c r="T176" s="215" t="s">
        <v>1869</v>
      </c>
      <c r="U176" s="215" t="s">
        <v>262</v>
      </c>
    </row>
    <row r="177" spans="12:21" x14ac:dyDescent="0.25">
      <c r="L177" s="215" t="s">
        <v>1874</v>
      </c>
      <c r="M177" s="215" t="s">
        <v>1875</v>
      </c>
      <c r="N177" s="215" t="s">
        <v>1876</v>
      </c>
      <c r="O177" s="215" t="s">
        <v>1877</v>
      </c>
      <c r="P177" s="215" t="s">
        <v>1878</v>
      </c>
      <c r="Q177" s="215" t="s">
        <v>1879</v>
      </c>
      <c r="R177" s="215"/>
      <c r="S177" s="215"/>
      <c r="T177" s="215" t="s">
        <v>1874</v>
      </c>
      <c r="U177" s="215" t="s">
        <v>262</v>
      </c>
    </row>
    <row r="178" spans="12:21" x14ac:dyDescent="0.25">
      <c r="L178" s="215" t="s">
        <v>1880</v>
      </c>
      <c r="M178" s="215" t="s">
        <v>1881</v>
      </c>
      <c r="N178" s="215" t="s">
        <v>1882</v>
      </c>
      <c r="O178" s="215" t="s">
        <v>1883</v>
      </c>
      <c r="P178" s="215" t="s">
        <v>1884</v>
      </c>
      <c r="Q178" s="215" t="s">
        <v>1885</v>
      </c>
      <c r="R178" s="215"/>
      <c r="S178" s="215"/>
      <c r="T178" s="215" t="s">
        <v>1880</v>
      </c>
      <c r="U178" s="215" t="s">
        <v>262</v>
      </c>
    </row>
    <row r="179" spans="12:21" x14ac:dyDescent="0.25">
      <c r="L179" s="215" t="s">
        <v>1886</v>
      </c>
      <c r="M179" s="215" t="s">
        <v>1887</v>
      </c>
      <c r="N179" s="215" t="s">
        <v>1888</v>
      </c>
      <c r="O179" s="215" t="s">
        <v>1887</v>
      </c>
      <c r="P179" s="215" t="s">
        <v>1889</v>
      </c>
      <c r="Q179" s="215" t="s">
        <v>1890</v>
      </c>
      <c r="R179" s="215"/>
      <c r="S179" s="215"/>
      <c r="T179" s="215" t="s">
        <v>1886</v>
      </c>
      <c r="U179" s="215" t="s">
        <v>263</v>
      </c>
    </row>
    <row r="180" spans="12:21" x14ac:dyDescent="0.25">
      <c r="L180" s="215" t="s">
        <v>1891</v>
      </c>
      <c r="M180" s="215" t="s">
        <v>1892</v>
      </c>
      <c r="N180" s="215" t="s">
        <v>1893</v>
      </c>
      <c r="O180" s="215" t="s">
        <v>1894</v>
      </c>
      <c r="P180" s="215" t="s">
        <v>1895</v>
      </c>
      <c r="Q180" s="215" t="s">
        <v>1896</v>
      </c>
      <c r="R180" s="215"/>
      <c r="S180" s="215"/>
      <c r="T180" s="215" t="s">
        <v>1891</v>
      </c>
      <c r="U180" s="215" t="s">
        <v>262</v>
      </c>
    </row>
    <row r="181" spans="12:21" x14ac:dyDescent="0.25">
      <c r="L181" s="215" t="s">
        <v>1897</v>
      </c>
      <c r="M181" s="215" t="s">
        <v>1898</v>
      </c>
      <c r="N181" s="215" t="s">
        <v>1898</v>
      </c>
      <c r="O181" s="215" t="s">
        <v>1898</v>
      </c>
      <c r="P181" s="215" t="s">
        <v>1899</v>
      </c>
      <c r="Q181" s="215" t="s">
        <v>1900</v>
      </c>
      <c r="R181" s="215"/>
      <c r="S181" s="215"/>
      <c r="T181" s="215" t="s">
        <v>1897</v>
      </c>
      <c r="U181" s="215" t="s">
        <v>264</v>
      </c>
    </row>
    <row r="182" spans="12:21" x14ac:dyDescent="0.25">
      <c r="L182" s="215" t="s">
        <v>1901</v>
      </c>
      <c r="M182" s="215" t="s">
        <v>1902</v>
      </c>
      <c r="N182" s="215" t="s">
        <v>1902</v>
      </c>
      <c r="O182" s="215" t="s">
        <v>1902</v>
      </c>
      <c r="P182" s="215" t="s">
        <v>1903</v>
      </c>
      <c r="Q182" s="215" t="s">
        <v>1904</v>
      </c>
      <c r="R182" s="215"/>
      <c r="S182" s="215"/>
      <c r="T182" s="215" t="s">
        <v>1901</v>
      </c>
      <c r="U182" s="215" t="s">
        <v>263</v>
      </c>
    </row>
    <row r="183" spans="12:21" x14ac:dyDescent="0.25">
      <c r="L183" s="216" t="s">
        <v>1905</v>
      </c>
      <c r="M183" s="215" t="s">
        <v>1906</v>
      </c>
      <c r="N183" s="215" t="s">
        <v>1907</v>
      </c>
      <c r="O183" s="215" t="s">
        <v>1908</v>
      </c>
      <c r="P183" s="215" t="s">
        <v>1909</v>
      </c>
      <c r="Q183" s="215" t="s">
        <v>1910</v>
      </c>
      <c r="R183" s="215"/>
      <c r="S183" s="215"/>
      <c r="T183" s="216" t="s">
        <v>1905</v>
      </c>
      <c r="U183" s="216" t="s">
        <v>266</v>
      </c>
    </row>
    <row r="184" spans="12:21" x14ac:dyDescent="0.25">
      <c r="L184" s="215" t="s">
        <v>1911</v>
      </c>
      <c r="M184" s="215" t="s">
        <v>1912</v>
      </c>
      <c r="N184" s="215" t="s">
        <v>1913</v>
      </c>
      <c r="O184" s="215" t="s">
        <v>1914</v>
      </c>
      <c r="P184" s="215" t="s">
        <v>1915</v>
      </c>
      <c r="Q184" s="215" t="s">
        <v>1916</v>
      </c>
      <c r="R184" s="215"/>
      <c r="S184" s="215"/>
      <c r="T184" s="215" t="s">
        <v>1911</v>
      </c>
      <c r="U184" s="216" t="s">
        <v>264</v>
      </c>
    </row>
    <row r="185" spans="12:21" x14ac:dyDescent="0.25">
      <c r="L185" s="215" t="s">
        <v>1917</v>
      </c>
      <c r="M185" s="215" t="s">
        <v>1918</v>
      </c>
      <c r="N185" s="215" t="s">
        <v>1918</v>
      </c>
      <c r="O185" s="215" t="s">
        <v>1918</v>
      </c>
      <c r="P185" s="215" t="s">
        <v>1919</v>
      </c>
      <c r="Q185" s="215" t="s">
        <v>1920</v>
      </c>
      <c r="R185" s="215"/>
      <c r="S185" s="215"/>
      <c r="T185" s="215" t="s">
        <v>1917</v>
      </c>
      <c r="U185" s="216" t="s">
        <v>266</v>
      </c>
    </row>
    <row r="186" spans="12:21" x14ac:dyDescent="0.25">
      <c r="L186" s="215" t="s">
        <v>1921</v>
      </c>
      <c r="M186" s="215" t="s">
        <v>1922</v>
      </c>
      <c r="N186" s="215" t="s">
        <v>1922</v>
      </c>
      <c r="O186" s="215" t="s">
        <v>1923</v>
      </c>
      <c r="P186" s="215" t="s">
        <v>1924</v>
      </c>
      <c r="Q186" s="215" t="s">
        <v>1925</v>
      </c>
      <c r="R186" s="215"/>
      <c r="S186" s="215"/>
      <c r="T186" s="215" t="s">
        <v>1921</v>
      </c>
      <c r="U186" s="216" t="s">
        <v>264</v>
      </c>
    </row>
    <row r="187" spans="12:21" x14ac:dyDescent="0.25">
      <c r="L187" s="215" t="s">
        <v>1926</v>
      </c>
      <c r="M187" s="215" t="s">
        <v>1927</v>
      </c>
      <c r="N187" s="215" t="s">
        <v>1928</v>
      </c>
      <c r="O187" s="215" t="s">
        <v>1929</v>
      </c>
      <c r="P187" s="215" t="s">
        <v>1930</v>
      </c>
      <c r="Q187" s="215" t="s">
        <v>1931</v>
      </c>
      <c r="R187" s="215"/>
      <c r="S187" s="215"/>
      <c r="T187" s="215" t="s">
        <v>1926</v>
      </c>
      <c r="U187" s="216" t="s">
        <v>264</v>
      </c>
    </row>
    <row r="188" spans="12:21" x14ac:dyDescent="0.25">
      <c r="L188" s="215" t="s">
        <v>1932</v>
      </c>
      <c r="M188" s="215" t="s">
        <v>1933</v>
      </c>
      <c r="N188" s="215" t="s">
        <v>1934</v>
      </c>
      <c r="O188" s="215" t="s">
        <v>1935</v>
      </c>
      <c r="P188" s="215" t="s">
        <v>1936</v>
      </c>
      <c r="Q188" s="215" t="s">
        <v>1937</v>
      </c>
      <c r="R188" s="215"/>
      <c r="S188" s="215"/>
      <c r="T188" s="215" t="s">
        <v>1932</v>
      </c>
      <c r="U188" s="216" t="s">
        <v>265</v>
      </c>
    </row>
    <row r="189" spans="12:21" x14ac:dyDescent="0.25">
      <c r="L189" s="215" t="s">
        <v>1938</v>
      </c>
      <c r="M189" s="215" t="s">
        <v>1939</v>
      </c>
      <c r="N189" s="215" t="s">
        <v>1939</v>
      </c>
      <c r="O189" s="215" t="s">
        <v>1939</v>
      </c>
      <c r="P189" s="215" t="s">
        <v>1940</v>
      </c>
      <c r="Q189" s="215" t="s">
        <v>1941</v>
      </c>
      <c r="R189" s="215"/>
      <c r="S189" s="215"/>
      <c r="T189" s="215" t="s">
        <v>1938</v>
      </c>
      <c r="U189" s="215" t="s">
        <v>262</v>
      </c>
    </row>
    <row r="190" spans="12:21" x14ac:dyDescent="0.25">
      <c r="L190" s="215" t="s">
        <v>1942</v>
      </c>
      <c r="M190" s="215" t="s">
        <v>1943</v>
      </c>
      <c r="N190" s="215" t="s">
        <v>1944</v>
      </c>
      <c r="O190" s="215" t="s">
        <v>1945</v>
      </c>
      <c r="P190" s="215" t="s">
        <v>1946</v>
      </c>
      <c r="Q190" s="215" t="s">
        <v>1947</v>
      </c>
      <c r="R190" s="215"/>
      <c r="S190" s="215"/>
      <c r="T190" s="215" t="s">
        <v>1942</v>
      </c>
      <c r="U190" s="216" t="s">
        <v>266</v>
      </c>
    </row>
    <row r="191" spans="12:21" x14ac:dyDescent="0.25">
      <c r="L191" s="215" t="s">
        <v>1948</v>
      </c>
      <c r="M191" s="215" t="s">
        <v>1949</v>
      </c>
      <c r="N191" s="215" t="s">
        <v>1950</v>
      </c>
      <c r="O191" s="215" t="s">
        <v>1951</v>
      </c>
      <c r="P191" s="215" t="s">
        <v>1952</v>
      </c>
      <c r="Q191" s="215" t="s">
        <v>1953</v>
      </c>
      <c r="R191" s="215"/>
      <c r="S191" s="215"/>
      <c r="T191" s="215" t="s">
        <v>1948</v>
      </c>
      <c r="U191" s="216" t="s">
        <v>266</v>
      </c>
    </row>
    <row r="192" spans="12:21" x14ac:dyDescent="0.25">
      <c r="L192" s="215" t="s">
        <v>1954</v>
      </c>
      <c r="M192" s="215" t="s">
        <v>1955</v>
      </c>
      <c r="N192" s="215" t="s">
        <v>1956</v>
      </c>
      <c r="O192" s="215" t="s">
        <v>1955</v>
      </c>
      <c r="P192" s="215" t="s">
        <v>1957</v>
      </c>
      <c r="Q192" s="215" t="s">
        <v>1958</v>
      </c>
      <c r="R192" s="215"/>
      <c r="S192" s="215"/>
      <c r="T192" s="215" t="s">
        <v>1954</v>
      </c>
      <c r="U192" s="216" t="s">
        <v>264</v>
      </c>
    </row>
    <row r="193" spans="12:21" x14ac:dyDescent="0.25">
      <c r="L193" s="215" t="s">
        <v>1959</v>
      </c>
      <c r="M193" s="215" t="s">
        <v>1960</v>
      </c>
      <c r="N193" s="215" t="s">
        <v>1961</v>
      </c>
      <c r="O193" s="215" t="s">
        <v>1962</v>
      </c>
      <c r="P193" s="215" t="s">
        <v>1963</v>
      </c>
      <c r="Q193" s="215" t="s">
        <v>1964</v>
      </c>
      <c r="R193" s="215"/>
      <c r="S193" s="215"/>
      <c r="T193" s="215" t="s">
        <v>1959</v>
      </c>
      <c r="U193" s="216" t="s">
        <v>262</v>
      </c>
    </row>
    <row r="194" spans="12:21" x14ac:dyDescent="0.25">
      <c r="L194" s="215" t="s">
        <v>1965</v>
      </c>
      <c r="M194" s="215" t="s">
        <v>1966</v>
      </c>
      <c r="N194" s="215" t="s">
        <v>1967</v>
      </c>
      <c r="O194" s="215" t="s">
        <v>1968</v>
      </c>
      <c r="P194" s="215" t="s">
        <v>1969</v>
      </c>
      <c r="Q194" s="215" t="s">
        <v>1970</v>
      </c>
      <c r="R194" s="215"/>
      <c r="S194" s="215"/>
      <c r="T194" s="215" t="s">
        <v>1965</v>
      </c>
      <c r="U194" s="216" t="s">
        <v>262</v>
      </c>
    </row>
    <row r="195" spans="12:21" x14ac:dyDescent="0.25">
      <c r="L195" s="215" t="s">
        <v>1971</v>
      </c>
      <c r="M195" s="215" t="s">
        <v>1972</v>
      </c>
      <c r="N195" s="215" t="s">
        <v>1973</v>
      </c>
      <c r="O195" s="215" t="s">
        <v>1974</v>
      </c>
      <c r="P195" s="215" t="s">
        <v>1975</v>
      </c>
      <c r="Q195" s="215" t="s">
        <v>1976</v>
      </c>
      <c r="R195" s="215"/>
      <c r="S195" s="215"/>
      <c r="T195" s="215" t="s">
        <v>1971</v>
      </c>
      <c r="U195" s="216" t="s">
        <v>262</v>
      </c>
    </row>
    <row r="196" spans="12:21" x14ac:dyDescent="0.25">
      <c r="L196" s="215" t="s">
        <v>1977</v>
      </c>
      <c r="M196" s="215" t="s">
        <v>1978</v>
      </c>
      <c r="N196" s="215" t="s">
        <v>1979</v>
      </c>
      <c r="O196" s="215" t="s">
        <v>1980</v>
      </c>
      <c r="P196" s="215" t="s">
        <v>1981</v>
      </c>
      <c r="Q196" s="215" t="s">
        <v>1982</v>
      </c>
      <c r="R196" s="215"/>
      <c r="S196" s="215"/>
      <c r="T196" s="215" t="s">
        <v>1977</v>
      </c>
      <c r="U196" s="216" t="s">
        <v>262</v>
      </c>
    </row>
    <row r="197" spans="12:21" x14ac:dyDescent="0.25">
      <c r="L197" s="215" t="s">
        <v>1983</v>
      </c>
      <c r="M197" s="215" t="s">
        <v>1984</v>
      </c>
      <c r="N197" s="215" t="s">
        <v>1985</v>
      </c>
      <c r="O197" s="215" t="s">
        <v>1986</v>
      </c>
      <c r="P197" s="215" t="s">
        <v>1987</v>
      </c>
      <c r="Q197" s="215" t="s">
        <v>1988</v>
      </c>
      <c r="R197" s="215"/>
      <c r="S197" s="215"/>
      <c r="T197" s="215" t="s">
        <v>1983</v>
      </c>
      <c r="U197" s="215" t="s">
        <v>262</v>
      </c>
    </row>
    <row r="198" spans="12:21" x14ac:dyDescent="0.25">
      <c r="L198" s="215" t="s">
        <v>1989</v>
      </c>
      <c r="M198" s="215" t="s">
        <v>1990</v>
      </c>
      <c r="N198" s="215" t="s">
        <v>1990</v>
      </c>
      <c r="O198" s="215" t="s">
        <v>1991</v>
      </c>
      <c r="P198" s="215" t="s">
        <v>1992</v>
      </c>
      <c r="Q198" s="215" t="s">
        <v>1993</v>
      </c>
      <c r="R198" s="215"/>
      <c r="S198" s="215"/>
      <c r="T198" s="215" t="s">
        <v>1989</v>
      </c>
      <c r="U198" s="215" t="s">
        <v>262</v>
      </c>
    </row>
    <row r="199" spans="12:21" x14ac:dyDescent="0.25">
      <c r="L199" s="215" t="s">
        <v>1994</v>
      </c>
      <c r="M199" s="215" t="s">
        <v>1995</v>
      </c>
      <c r="N199" s="215" t="s">
        <v>1995</v>
      </c>
      <c r="O199" s="215" t="s">
        <v>1995</v>
      </c>
      <c r="P199" s="215" t="s">
        <v>1996</v>
      </c>
      <c r="Q199" s="215" t="s">
        <v>1997</v>
      </c>
      <c r="R199" s="215"/>
      <c r="S199" s="215"/>
      <c r="T199" s="215" t="s">
        <v>1994</v>
      </c>
      <c r="U199" s="215" t="s">
        <v>263</v>
      </c>
    </row>
    <row r="200" spans="12:21" x14ac:dyDescent="0.25">
      <c r="L200" s="215" t="s">
        <v>1998</v>
      </c>
      <c r="M200" s="215" t="s">
        <v>1999</v>
      </c>
      <c r="N200" s="215" t="s">
        <v>2000</v>
      </c>
      <c r="O200" s="215" t="s">
        <v>1999</v>
      </c>
      <c r="P200" s="215" t="s">
        <v>2001</v>
      </c>
      <c r="Q200" s="215" t="s">
        <v>2002</v>
      </c>
      <c r="R200" s="215"/>
      <c r="S200" s="215"/>
      <c r="T200" s="215" t="s">
        <v>1998</v>
      </c>
      <c r="U200" s="215" t="s">
        <v>262</v>
      </c>
    </row>
    <row r="201" spans="12:21" x14ac:dyDescent="0.25">
      <c r="L201" s="215" t="s">
        <v>2003</v>
      </c>
      <c r="M201" s="215" t="s">
        <v>2004</v>
      </c>
      <c r="N201" s="215" t="s">
        <v>2005</v>
      </c>
      <c r="O201" s="215" t="s">
        <v>2004</v>
      </c>
      <c r="P201" s="215" t="s">
        <v>2006</v>
      </c>
      <c r="Q201" s="215" t="s">
        <v>2007</v>
      </c>
      <c r="R201" s="215"/>
      <c r="S201" s="215"/>
      <c r="T201" s="215" t="s">
        <v>2003</v>
      </c>
      <c r="U201" s="215" t="s">
        <v>266</v>
      </c>
    </row>
    <row r="202" spans="12:21" x14ac:dyDescent="0.25">
      <c r="L202" s="215" t="s">
        <v>2008</v>
      </c>
      <c r="M202" s="215" t="s">
        <v>2009</v>
      </c>
      <c r="N202" s="215" t="s">
        <v>2010</v>
      </c>
      <c r="O202" s="215" t="s">
        <v>2011</v>
      </c>
      <c r="P202" s="215" t="s">
        <v>2012</v>
      </c>
      <c r="Q202" s="215" t="s">
        <v>2013</v>
      </c>
      <c r="R202" s="215"/>
      <c r="S202" s="215"/>
      <c r="T202" s="215" t="s">
        <v>2008</v>
      </c>
      <c r="U202" s="215" t="s">
        <v>264</v>
      </c>
    </row>
    <row r="203" spans="12:21" x14ac:dyDescent="0.25">
      <c r="L203" s="215" t="s">
        <v>2014</v>
      </c>
      <c r="M203" s="215" t="s">
        <v>2015</v>
      </c>
      <c r="N203" s="215" t="s">
        <v>2016</v>
      </c>
      <c r="O203" s="215" t="s">
        <v>2015</v>
      </c>
      <c r="P203" s="215" t="s">
        <v>2017</v>
      </c>
      <c r="Q203" s="215" t="s">
        <v>2018</v>
      </c>
      <c r="R203" s="215"/>
      <c r="S203" s="215"/>
      <c r="T203" s="215" t="s">
        <v>2014</v>
      </c>
      <c r="U203" s="215" t="s">
        <v>262</v>
      </c>
    </row>
    <row r="204" spans="12:21" x14ac:dyDescent="0.25">
      <c r="L204" s="215" t="s">
        <v>2019</v>
      </c>
      <c r="M204" s="215" t="s">
        <v>2020</v>
      </c>
      <c r="N204" s="215" t="s">
        <v>2021</v>
      </c>
      <c r="O204" s="215" t="s">
        <v>2022</v>
      </c>
      <c r="P204" s="215" t="s">
        <v>2023</v>
      </c>
      <c r="Q204" s="215" t="s">
        <v>2024</v>
      </c>
      <c r="R204" s="215"/>
      <c r="S204" s="215"/>
      <c r="T204" s="215" t="s">
        <v>2019</v>
      </c>
      <c r="U204" s="215" t="s">
        <v>262</v>
      </c>
    </row>
    <row r="205" spans="12:21" x14ac:dyDescent="0.25">
      <c r="L205" s="215" t="s">
        <v>2025</v>
      </c>
      <c r="M205" s="215" t="s">
        <v>2026</v>
      </c>
      <c r="N205" s="215" t="s">
        <v>2027</v>
      </c>
      <c r="O205" s="215" t="s">
        <v>2028</v>
      </c>
      <c r="P205" s="215" t="s">
        <v>2029</v>
      </c>
      <c r="Q205" s="215" t="s">
        <v>2030</v>
      </c>
      <c r="R205" s="215"/>
      <c r="S205" s="215"/>
      <c r="T205" s="215" t="s">
        <v>2025</v>
      </c>
      <c r="U205" s="216" t="s">
        <v>264</v>
      </c>
    </row>
    <row r="206" spans="12:21" x14ac:dyDescent="0.25">
      <c r="L206" s="215" t="s">
        <v>2031</v>
      </c>
      <c r="M206" s="215" t="s">
        <v>2032</v>
      </c>
      <c r="N206" s="215" t="s">
        <v>2032</v>
      </c>
      <c r="O206" s="215" t="s">
        <v>2032</v>
      </c>
      <c r="P206" s="215" t="s">
        <v>2033</v>
      </c>
      <c r="Q206" s="215" t="s">
        <v>2034</v>
      </c>
      <c r="R206" s="215"/>
      <c r="S206" s="215"/>
      <c r="T206" s="215" t="s">
        <v>2031</v>
      </c>
      <c r="U206" s="215" t="s">
        <v>262</v>
      </c>
    </row>
    <row r="207" spans="12:21" x14ac:dyDescent="0.25">
      <c r="L207" s="215" t="s">
        <v>2035</v>
      </c>
      <c r="M207" s="215" t="s">
        <v>2036</v>
      </c>
      <c r="N207" s="215" t="s">
        <v>2037</v>
      </c>
      <c r="O207" s="215" t="s">
        <v>2038</v>
      </c>
      <c r="P207" s="215" t="s">
        <v>2039</v>
      </c>
      <c r="Q207" s="215" t="s">
        <v>2040</v>
      </c>
      <c r="R207" s="215"/>
      <c r="S207" s="215"/>
      <c r="T207" s="215" t="s">
        <v>2035</v>
      </c>
      <c r="U207" s="215" t="s">
        <v>262</v>
      </c>
    </row>
    <row r="208" spans="12:21" x14ac:dyDescent="0.25">
      <c r="L208" s="215" t="s">
        <v>2041</v>
      </c>
      <c r="M208" s="215" t="s">
        <v>2042</v>
      </c>
      <c r="N208" s="215" t="s">
        <v>2043</v>
      </c>
      <c r="O208" s="215" t="s">
        <v>2044</v>
      </c>
      <c r="P208" s="215" t="s">
        <v>2045</v>
      </c>
      <c r="Q208" s="215" t="s">
        <v>2046</v>
      </c>
      <c r="R208" s="215"/>
      <c r="S208" s="215"/>
      <c r="T208" s="215" t="s">
        <v>2041</v>
      </c>
      <c r="U208" s="215" t="s">
        <v>262</v>
      </c>
    </row>
    <row r="209" spans="12:21" x14ac:dyDescent="0.25">
      <c r="L209" s="215" t="s">
        <v>2047</v>
      </c>
      <c r="M209" s="215" t="s">
        <v>2048</v>
      </c>
      <c r="N209" s="215" t="s">
        <v>2049</v>
      </c>
      <c r="O209" s="215" t="s">
        <v>2050</v>
      </c>
      <c r="P209" s="215" t="s">
        <v>2051</v>
      </c>
      <c r="Q209" s="215" t="s">
        <v>2052</v>
      </c>
      <c r="R209" s="215"/>
      <c r="S209" s="215"/>
      <c r="T209" s="215" t="s">
        <v>2047</v>
      </c>
      <c r="U209" s="215" t="s">
        <v>262</v>
      </c>
    </row>
    <row r="210" spans="12:21" x14ac:dyDescent="0.25">
      <c r="L210" s="215" t="s">
        <v>2053</v>
      </c>
      <c r="M210" s="215" t="s">
        <v>2054</v>
      </c>
      <c r="N210" s="215" t="s">
        <v>2054</v>
      </c>
      <c r="O210" s="215" t="s">
        <v>2054</v>
      </c>
      <c r="P210" s="215" t="s">
        <v>2055</v>
      </c>
      <c r="Q210" s="215" t="s">
        <v>2056</v>
      </c>
      <c r="R210" s="215"/>
      <c r="S210" s="215"/>
      <c r="T210" s="215" t="s">
        <v>2053</v>
      </c>
      <c r="U210" s="215" t="s">
        <v>262</v>
      </c>
    </row>
    <row r="211" spans="12:21" x14ac:dyDescent="0.25">
      <c r="L211" s="215" t="s">
        <v>2057</v>
      </c>
      <c r="M211" s="215" t="s">
        <v>2058</v>
      </c>
      <c r="N211" s="215" t="s">
        <v>2059</v>
      </c>
      <c r="O211" s="215" t="s">
        <v>2060</v>
      </c>
      <c r="P211" s="215" t="s">
        <v>2061</v>
      </c>
      <c r="Q211" s="215" t="s">
        <v>2062</v>
      </c>
      <c r="R211" s="215"/>
      <c r="S211" s="215"/>
      <c r="T211" s="215" t="s">
        <v>2057</v>
      </c>
      <c r="U211" s="215" t="s">
        <v>262</v>
      </c>
    </row>
    <row r="212" spans="12:21" x14ac:dyDescent="0.25">
      <c r="L212" s="215" t="s">
        <v>2063</v>
      </c>
      <c r="M212" s="215" t="s">
        <v>2064</v>
      </c>
      <c r="N212" s="215" t="s">
        <v>2064</v>
      </c>
      <c r="O212" s="215" t="s">
        <v>2064</v>
      </c>
      <c r="P212" s="215" t="s">
        <v>2065</v>
      </c>
      <c r="Q212" s="215" t="s">
        <v>2066</v>
      </c>
      <c r="R212" s="215"/>
      <c r="S212" s="215"/>
      <c r="T212" s="215" t="s">
        <v>2063</v>
      </c>
      <c r="U212" s="215" t="s">
        <v>262</v>
      </c>
    </row>
    <row r="213" spans="12:21" x14ac:dyDescent="0.25">
      <c r="L213" s="215" t="s">
        <v>2067</v>
      </c>
      <c r="M213" s="215" t="s">
        <v>2068</v>
      </c>
      <c r="N213" s="215" t="s">
        <v>2069</v>
      </c>
      <c r="O213" s="215" t="s">
        <v>2070</v>
      </c>
      <c r="P213" s="215" t="s">
        <v>2071</v>
      </c>
      <c r="Q213" s="215" t="s">
        <v>2072</v>
      </c>
      <c r="R213" s="215"/>
      <c r="S213" s="215"/>
      <c r="T213" s="215" t="s">
        <v>2067</v>
      </c>
      <c r="U213" s="215" t="s">
        <v>266</v>
      </c>
    </row>
    <row r="214" spans="12:21" x14ac:dyDescent="0.25">
      <c r="L214" s="215" t="s">
        <v>2073</v>
      </c>
      <c r="M214" s="215" t="s">
        <v>2074</v>
      </c>
      <c r="N214" s="215" t="s">
        <v>2075</v>
      </c>
      <c r="O214" s="215" t="s">
        <v>2076</v>
      </c>
      <c r="P214" s="215" t="s">
        <v>2077</v>
      </c>
      <c r="Q214" s="215" t="s">
        <v>2078</v>
      </c>
      <c r="R214" s="215"/>
      <c r="S214" s="215"/>
      <c r="T214" s="215" t="s">
        <v>2073</v>
      </c>
      <c r="U214" s="215" t="s">
        <v>262</v>
      </c>
    </row>
    <row r="215" spans="12:21" x14ac:dyDescent="0.25">
      <c r="L215" s="215" t="s">
        <v>2079</v>
      </c>
      <c r="M215" s="215" t="s">
        <v>2080</v>
      </c>
      <c r="N215" s="215" t="s">
        <v>2081</v>
      </c>
      <c r="O215" s="215" t="s">
        <v>2080</v>
      </c>
      <c r="P215" s="215" t="s">
        <v>2082</v>
      </c>
      <c r="Q215" s="215" t="s">
        <v>2083</v>
      </c>
      <c r="R215" s="215"/>
      <c r="S215" s="215"/>
      <c r="T215" s="215" t="s">
        <v>2079</v>
      </c>
      <c r="U215" s="215" t="s">
        <v>264</v>
      </c>
    </row>
    <row r="216" spans="12:21" x14ac:dyDescent="0.25">
      <c r="L216" s="215" t="s">
        <v>2084</v>
      </c>
      <c r="M216" s="215" t="s">
        <v>2085</v>
      </c>
      <c r="N216" s="215" t="s">
        <v>2085</v>
      </c>
      <c r="O216" s="215" t="s">
        <v>2085</v>
      </c>
      <c r="P216" s="215" t="s">
        <v>2086</v>
      </c>
      <c r="Q216" s="215" t="s">
        <v>2087</v>
      </c>
      <c r="R216" s="215"/>
      <c r="S216" s="215"/>
      <c r="T216" s="215" t="s">
        <v>2084</v>
      </c>
      <c r="U216" s="215" t="s">
        <v>264</v>
      </c>
    </row>
    <row r="217" spans="12:21" x14ac:dyDescent="0.25">
      <c r="L217" s="215" t="s">
        <v>2088</v>
      </c>
      <c r="M217" s="215" t="s">
        <v>2089</v>
      </c>
      <c r="N217" s="215" t="s">
        <v>2090</v>
      </c>
      <c r="O217" s="215" t="s">
        <v>2091</v>
      </c>
      <c r="P217" s="215" t="s">
        <v>2092</v>
      </c>
      <c r="Q217" s="215" t="s">
        <v>2093</v>
      </c>
      <c r="R217" s="215"/>
      <c r="S217" s="215"/>
      <c r="T217" s="215" t="s">
        <v>2088</v>
      </c>
      <c r="U217" s="216" t="s">
        <v>262</v>
      </c>
    </row>
    <row r="218" spans="12:21" x14ac:dyDescent="0.25">
      <c r="L218" s="215" t="s">
        <v>2094</v>
      </c>
      <c r="M218" s="215" t="s">
        <v>2095</v>
      </c>
      <c r="N218" s="215" t="s">
        <v>2096</v>
      </c>
      <c r="O218" s="215" t="s">
        <v>2097</v>
      </c>
      <c r="P218" s="215" t="s">
        <v>2098</v>
      </c>
      <c r="Q218" s="215" t="s">
        <v>2099</v>
      </c>
      <c r="R218" s="215"/>
      <c r="S218" s="215"/>
      <c r="T218" s="215" t="s">
        <v>2094</v>
      </c>
      <c r="U218" s="215" t="s">
        <v>265</v>
      </c>
    </row>
    <row r="219" spans="12:21" x14ac:dyDescent="0.25">
      <c r="L219" s="215" t="s">
        <v>2100</v>
      </c>
      <c r="M219" s="215" t="s">
        <v>2101</v>
      </c>
      <c r="N219" s="215" t="s">
        <v>2102</v>
      </c>
      <c r="O219" s="215" t="s">
        <v>2101</v>
      </c>
      <c r="P219" s="215" t="s">
        <v>2103</v>
      </c>
      <c r="Q219" s="215" t="s">
        <v>2104</v>
      </c>
      <c r="R219" s="215"/>
      <c r="S219" s="215"/>
      <c r="T219" s="215" t="s">
        <v>2100</v>
      </c>
      <c r="U219" s="216" t="s">
        <v>262</v>
      </c>
    </row>
    <row r="220" spans="12:21" x14ac:dyDescent="0.25">
      <c r="L220" s="215" t="s">
        <v>2105</v>
      </c>
      <c r="M220" s="215" t="s">
        <v>2106</v>
      </c>
      <c r="N220" s="215" t="s">
        <v>2107</v>
      </c>
      <c r="O220" s="215" t="s">
        <v>2108</v>
      </c>
      <c r="P220" s="215" t="s">
        <v>2109</v>
      </c>
      <c r="Q220" s="215" t="s">
        <v>2110</v>
      </c>
      <c r="R220" s="215"/>
      <c r="S220" s="215"/>
      <c r="T220" s="215" t="s">
        <v>2105</v>
      </c>
      <c r="U220" s="216" t="s">
        <v>262</v>
      </c>
    </row>
    <row r="221" spans="12:21" x14ac:dyDescent="0.25">
      <c r="L221" s="215" t="s">
        <v>2111</v>
      </c>
      <c r="M221" s="215" t="s">
        <v>2112</v>
      </c>
      <c r="N221" s="215" t="s">
        <v>2112</v>
      </c>
      <c r="O221" s="215" t="s">
        <v>2112</v>
      </c>
      <c r="P221" s="215" t="s">
        <v>2113</v>
      </c>
      <c r="Q221" s="215" t="s">
        <v>2114</v>
      </c>
      <c r="R221" s="215"/>
      <c r="S221" s="215"/>
      <c r="T221" s="215" t="s">
        <v>2111</v>
      </c>
      <c r="U221" s="215" t="s">
        <v>262</v>
      </c>
    </row>
    <row r="222" spans="12:21" x14ac:dyDescent="0.25">
      <c r="L222" s="215" t="s">
        <v>2115</v>
      </c>
      <c r="M222" s="215" t="s">
        <v>2116</v>
      </c>
      <c r="N222" s="215" t="s">
        <v>2116</v>
      </c>
      <c r="O222" s="215" t="s">
        <v>2116</v>
      </c>
      <c r="P222" s="215" t="s">
        <v>2117</v>
      </c>
      <c r="Q222" s="215" t="s">
        <v>2118</v>
      </c>
      <c r="R222" s="215"/>
      <c r="S222" s="215"/>
      <c r="T222" s="215" t="s">
        <v>2115</v>
      </c>
      <c r="U222" s="215" t="s">
        <v>262</v>
      </c>
    </row>
    <row r="223" spans="12:21" x14ac:dyDescent="0.25">
      <c r="L223" s="215" t="s">
        <v>2119</v>
      </c>
      <c r="M223" s="215" t="s">
        <v>2120</v>
      </c>
      <c r="N223" s="215" t="s">
        <v>2121</v>
      </c>
      <c r="O223" s="215" t="s">
        <v>2122</v>
      </c>
      <c r="P223" s="215" t="s">
        <v>2123</v>
      </c>
      <c r="Q223" s="215" t="s">
        <v>2124</v>
      </c>
      <c r="R223" s="215"/>
      <c r="S223" s="215"/>
      <c r="T223" s="215" t="s">
        <v>2119</v>
      </c>
      <c r="U223" s="215" t="s">
        <v>262</v>
      </c>
    </row>
    <row r="224" spans="12:21" x14ac:dyDescent="0.25">
      <c r="L224" s="215" t="s">
        <v>2125</v>
      </c>
      <c r="M224" s="215" t="s">
        <v>2126</v>
      </c>
      <c r="N224" s="215" t="s">
        <v>2127</v>
      </c>
      <c r="O224" s="215" t="s">
        <v>2128</v>
      </c>
      <c r="P224" s="215" t="s">
        <v>2129</v>
      </c>
      <c r="Q224" s="215" t="s">
        <v>2130</v>
      </c>
      <c r="R224" s="215"/>
      <c r="S224" s="215"/>
      <c r="T224" s="215" t="s">
        <v>2125</v>
      </c>
      <c r="U224" s="216" t="s">
        <v>266</v>
      </c>
    </row>
    <row r="225" spans="12:21" x14ac:dyDescent="0.25">
      <c r="L225" s="215" t="s">
        <v>2131</v>
      </c>
      <c r="M225" s="215" t="s">
        <v>2132</v>
      </c>
      <c r="N225" s="215" t="s">
        <v>2133</v>
      </c>
      <c r="O225" s="215" t="s">
        <v>2134</v>
      </c>
      <c r="P225" s="215" t="s">
        <v>2135</v>
      </c>
      <c r="Q225" s="215" t="s">
        <v>2136</v>
      </c>
      <c r="R225" s="215"/>
      <c r="S225" s="215"/>
      <c r="T225" s="215" t="s">
        <v>2131</v>
      </c>
      <c r="U225" s="215" t="s">
        <v>262</v>
      </c>
    </row>
    <row r="226" spans="12:21" x14ac:dyDescent="0.25">
      <c r="L226" s="215" t="s">
        <v>2137</v>
      </c>
      <c r="M226" s="215" t="s">
        <v>2138</v>
      </c>
      <c r="N226" s="215" t="s">
        <v>2138</v>
      </c>
      <c r="O226" s="215" t="s">
        <v>2138</v>
      </c>
      <c r="P226" s="215" t="s">
        <v>2139</v>
      </c>
      <c r="Q226" s="215" t="s">
        <v>2140</v>
      </c>
      <c r="R226" s="215"/>
      <c r="S226" s="215"/>
      <c r="T226" s="215" t="s">
        <v>2137</v>
      </c>
      <c r="U226" s="215" t="s">
        <v>262</v>
      </c>
    </row>
    <row r="227" spans="12:21" x14ac:dyDescent="0.25">
      <c r="L227" s="215" t="s">
        <v>2141</v>
      </c>
      <c r="M227" s="215" t="s">
        <v>2142</v>
      </c>
      <c r="N227" s="215" t="s">
        <v>2143</v>
      </c>
      <c r="O227" s="215" t="s">
        <v>2144</v>
      </c>
      <c r="P227" s="215" t="s">
        <v>2145</v>
      </c>
      <c r="Q227" s="215" t="s">
        <v>2146</v>
      </c>
      <c r="R227" s="215"/>
      <c r="S227" s="215"/>
      <c r="T227" s="215" t="s">
        <v>2141</v>
      </c>
      <c r="U227" s="215" t="s">
        <v>262</v>
      </c>
    </row>
    <row r="228" spans="12:21" x14ac:dyDescent="0.25">
      <c r="L228" s="215" t="s">
        <v>2147</v>
      </c>
      <c r="M228" s="215" t="s">
        <v>2148</v>
      </c>
      <c r="N228" s="215" t="s">
        <v>2149</v>
      </c>
      <c r="O228" s="215" t="s">
        <v>2148</v>
      </c>
      <c r="P228" s="215" t="s">
        <v>2150</v>
      </c>
      <c r="Q228" s="215" t="s">
        <v>2151</v>
      </c>
      <c r="R228" s="215"/>
      <c r="S228" s="215"/>
      <c r="T228" s="215" t="s">
        <v>2147</v>
      </c>
      <c r="U228" s="216" t="s">
        <v>262</v>
      </c>
    </row>
    <row r="229" spans="12:21" x14ac:dyDescent="0.25">
      <c r="L229" s="215" t="s">
        <v>2152</v>
      </c>
      <c r="M229" s="215" t="s">
        <v>2153</v>
      </c>
      <c r="N229" s="215" t="s">
        <v>2153</v>
      </c>
      <c r="O229" s="215" t="s">
        <v>2154</v>
      </c>
      <c r="P229" s="215" t="s">
        <v>2155</v>
      </c>
      <c r="Q229" s="215" t="s">
        <v>2156</v>
      </c>
      <c r="R229" s="215"/>
      <c r="S229" s="215"/>
      <c r="T229" s="215" t="s">
        <v>2152</v>
      </c>
      <c r="U229" s="215" t="s">
        <v>262</v>
      </c>
    </row>
    <row r="230" spans="12:21" x14ac:dyDescent="0.25">
      <c r="L230" s="215" t="s">
        <v>2157</v>
      </c>
      <c r="M230" s="215" t="s">
        <v>2158</v>
      </c>
      <c r="N230" s="215" t="s">
        <v>2159</v>
      </c>
      <c r="O230" s="215" t="s">
        <v>2160</v>
      </c>
      <c r="P230" s="215" t="s">
        <v>2161</v>
      </c>
      <c r="Q230" s="215" t="s">
        <v>2162</v>
      </c>
      <c r="R230" s="215"/>
      <c r="S230" s="215"/>
      <c r="T230" s="215" t="s">
        <v>2157</v>
      </c>
      <c r="U230" s="215" t="s">
        <v>262</v>
      </c>
    </row>
    <row r="231" spans="12:21" x14ac:dyDescent="0.25">
      <c r="L231" s="215" t="s">
        <v>2163</v>
      </c>
      <c r="M231" s="215" t="s">
        <v>2164</v>
      </c>
      <c r="N231" s="215" t="s">
        <v>2164</v>
      </c>
      <c r="O231" s="215" t="s">
        <v>2164</v>
      </c>
      <c r="P231" s="215" t="s">
        <v>2165</v>
      </c>
      <c r="Q231" s="215" t="s">
        <v>2166</v>
      </c>
      <c r="R231" s="215"/>
      <c r="S231" s="215"/>
      <c r="T231" s="215" t="s">
        <v>2163</v>
      </c>
      <c r="U231" s="215" t="s">
        <v>263</v>
      </c>
    </row>
    <row r="232" spans="12:21" x14ac:dyDescent="0.25">
      <c r="L232" s="215" t="s">
        <v>2167</v>
      </c>
      <c r="M232" s="215" t="s">
        <v>2168</v>
      </c>
      <c r="N232" s="215" t="s">
        <v>2169</v>
      </c>
      <c r="O232" s="215" t="s">
        <v>2170</v>
      </c>
      <c r="P232" s="215" t="s">
        <v>2171</v>
      </c>
      <c r="Q232" s="215" t="s">
        <v>2172</v>
      </c>
      <c r="R232" s="215"/>
      <c r="S232" s="215"/>
      <c r="T232" s="215" t="s">
        <v>2167</v>
      </c>
      <c r="U232" s="215" t="s">
        <v>262</v>
      </c>
    </row>
    <row r="233" spans="12:21" x14ac:dyDescent="0.25">
      <c r="L233" s="215" t="s">
        <v>2173</v>
      </c>
      <c r="M233" s="215" t="s">
        <v>2174</v>
      </c>
      <c r="N233" s="215" t="s">
        <v>2175</v>
      </c>
      <c r="O233" s="215" t="s">
        <v>2176</v>
      </c>
      <c r="P233" s="215" t="s">
        <v>2177</v>
      </c>
      <c r="Q233" s="215" t="s">
        <v>2178</v>
      </c>
      <c r="R233" s="215"/>
      <c r="S233" s="215"/>
      <c r="T233" s="215" t="s">
        <v>2173</v>
      </c>
      <c r="U233" s="216" t="s">
        <v>265</v>
      </c>
    </row>
    <row r="234" spans="12:21" x14ac:dyDescent="0.25">
      <c r="L234" s="215" t="s">
        <v>2179</v>
      </c>
      <c r="M234" s="215" t="s">
        <v>2180</v>
      </c>
      <c r="N234" s="215" t="s">
        <v>2181</v>
      </c>
      <c r="O234" s="215" t="s">
        <v>2182</v>
      </c>
      <c r="P234" s="215" t="s">
        <v>2183</v>
      </c>
      <c r="Q234" s="215" t="s">
        <v>2184</v>
      </c>
      <c r="R234" s="215"/>
      <c r="S234" s="215"/>
      <c r="T234" s="215" t="s">
        <v>2179</v>
      </c>
      <c r="U234" s="215" t="s">
        <v>262</v>
      </c>
    </row>
    <row r="235" spans="12:21" x14ac:dyDescent="0.25">
      <c r="L235" s="215" t="s">
        <v>2185</v>
      </c>
      <c r="M235" s="215" t="s">
        <v>2186</v>
      </c>
      <c r="N235" s="215" t="s">
        <v>2187</v>
      </c>
      <c r="O235" s="215" t="s">
        <v>2188</v>
      </c>
      <c r="P235" s="215" t="s">
        <v>2189</v>
      </c>
      <c r="Q235" s="215" t="s">
        <v>2190</v>
      </c>
      <c r="R235" s="215"/>
      <c r="S235" s="215"/>
      <c r="T235" s="215" t="s">
        <v>2185</v>
      </c>
      <c r="U235" s="215" t="s">
        <v>262</v>
      </c>
    </row>
    <row r="236" spans="12:21" x14ac:dyDescent="0.25">
      <c r="L236" s="215" t="s">
        <v>2191</v>
      </c>
      <c r="M236" s="215" t="s">
        <v>2192</v>
      </c>
      <c r="N236" s="215" t="s">
        <v>2193</v>
      </c>
      <c r="O236" s="215" t="s">
        <v>2194</v>
      </c>
      <c r="P236" s="215" t="s">
        <v>2195</v>
      </c>
      <c r="Q236" s="215" t="s">
        <v>2196</v>
      </c>
      <c r="R236" s="215"/>
      <c r="S236" s="215"/>
      <c r="T236" s="215" t="s">
        <v>2191</v>
      </c>
      <c r="U236" s="215" t="s">
        <v>263</v>
      </c>
    </row>
    <row r="237" spans="12:21" x14ac:dyDescent="0.25">
      <c r="L237" s="215" t="s">
        <v>2197</v>
      </c>
      <c r="M237" s="215" t="s">
        <v>2198</v>
      </c>
      <c r="N237" s="215" t="s">
        <v>2199</v>
      </c>
      <c r="O237" s="215" t="s">
        <v>2200</v>
      </c>
      <c r="P237" s="215" t="s">
        <v>2201</v>
      </c>
      <c r="Q237" s="215" t="s">
        <v>2202</v>
      </c>
      <c r="R237" s="215"/>
      <c r="S237" s="215"/>
      <c r="T237" s="215" t="s">
        <v>2197</v>
      </c>
      <c r="U237" s="216" t="s">
        <v>262</v>
      </c>
    </row>
    <row r="238" spans="12:21" x14ac:dyDescent="0.25">
      <c r="L238" s="215" t="s">
        <v>2203</v>
      </c>
      <c r="M238" s="215" t="s">
        <v>2204</v>
      </c>
      <c r="N238" s="215" t="s">
        <v>2205</v>
      </c>
      <c r="O238" s="215" t="s">
        <v>2206</v>
      </c>
      <c r="P238" s="215" t="s">
        <v>2207</v>
      </c>
      <c r="Q238" s="215" t="s">
        <v>2208</v>
      </c>
      <c r="R238" s="215"/>
      <c r="S238" s="215"/>
      <c r="T238" s="215" t="s">
        <v>2203</v>
      </c>
      <c r="U238" s="215" t="s">
        <v>263</v>
      </c>
    </row>
    <row r="239" spans="12:21" x14ac:dyDescent="0.25">
      <c r="L239" s="215" t="s">
        <v>2209</v>
      </c>
      <c r="M239" s="215" t="s">
        <v>2210</v>
      </c>
      <c r="N239" s="215" t="s">
        <v>2210</v>
      </c>
      <c r="O239" s="215" t="s">
        <v>2210</v>
      </c>
      <c r="P239" s="215" t="s">
        <v>2211</v>
      </c>
      <c r="Q239" s="215" t="s">
        <v>2212</v>
      </c>
      <c r="R239" s="215"/>
      <c r="S239" s="215"/>
      <c r="T239" s="215" t="s">
        <v>2209</v>
      </c>
      <c r="U239" s="215" t="s">
        <v>262</v>
      </c>
    </row>
    <row r="240" spans="12:21" x14ac:dyDescent="0.25">
      <c r="L240" s="215" t="s">
        <v>2213</v>
      </c>
      <c r="M240" s="215" t="s">
        <v>2214</v>
      </c>
      <c r="N240" s="215" t="s">
        <v>2214</v>
      </c>
      <c r="O240" s="215" t="s">
        <v>2214</v>
      </c>
      <c r="P240" s="215" t="s">
        <v>2215</v>
      </c>
      <c r="Q240" s="215" t="s">
        <v>2216</v>
      </c>
      <c r="R240" s="215"/>
      <c r="S240" s="215"/>
      <c r="T240" s="215" t="s">
        <v>2213</v>
      </c>
      <c r="U240" s="215" t="s">
        <v>262</v>
      </c>
    </row>
    <row r="241" spans="12:21" x14ac:dyDescent="0.25">
      <c r="L241" s="215" t="s">
        <v>2217</v>
      </c>
      <c r="M241" s="215" t="s">
        <v>2218</v>
      </c>
      <c r="N241" s="215" t="s">
        <v>2219</v>
      </c>
      <c r="O241" s="215" t="s">
        <v>2220</v>
      </c>
      <c r="P241" s="215" t="s">
        <v>2221</v>
      </c>
      <c r="Q241" s="215" t="s">
        <v>2222</v>
      </c>
      <c r="R241" s="215"/>
      <c r="S241" s="215"/>
      <c r="T241" s="215" t="s">
        <v>2217</v>
      </c>
      <c r="U241" s="215" t="s">
        <v>264</v>
      </c>
    </row>
    <row r="242" spans="12:21" x14ac:dyDescent="0.25">
      <c r="L242" s="215" t="s">
        <v>2223</v>
      </c>
      <c r="M242" s="215" t="s">
        <v>2224</v>
      </c>
      <c r="N242" s="215" t="s">
        <v>2224</v>
      </c>
      <c r="O242" s="215" t="s">
        <v>2224</v>
      </c>
      <c r="P242" s="215" t="s">
        <v>2225</v>
      </c>
      <c r="Q242" s="215" t="s">
        <v>2226</v>
      </c>
      <c r="R242" s="215"/>
      <c r="S242" s="215"/>
      <c r="T242" s="215" t="s">
        <v>2223</v>
      </c>
      <c r="U242" s="215" t="s">
        <v>262</v>
      </c>
    </row>
    <row r="243" spans="12:21" x14ac:dyDescent="0.25">
      <c r="L243" s="215" t="s">
        <v>2227</v>
      </c>
      <c r="M243" s="215" t="s">
        <v>2228</v>
      </c>
      <c r="N243" s="215" t="s">
        <v>2229</v>
      </c>
      <c r="O243" s="215" t="s">
        <v>2228</v>
      </c>
      <c r="P243" s="215" t="s">
        <v>2230</v>
      </c>
      <c r="Q243" s="215" t="s">
        <v>2231</v>
      </c>
      <c r="R243" s="215"/>
      <c r="S243" s="215"/>
      <c r="T243" s="215" t="s">
        <v>2227</v>
      </c>
      <c r="U243" s="215" t="s">
        <v>266</v>
      </c>
    </row>
    <row r="244" spans="12:21" x14ac:dyDescent="0.25">
      <c r="L244" s="215" t="s">
        <v>2232</v>
      </c>
      <c r="M244" s="215" t="s">
        <v>2233</v>
      </c>
      <c r="N244" s="215" t="s">
        <v>2234</v>
      </c>
      <c r="O244" s="215" t="s">
        <v>2235</v>
      </c>
      <c r="P244" s="215" t="s">
        <v>2236</v>
      </c>
      <c r="Q244" s="215" t="s">
        <v>2237</v>
      </c>
      <c r="R244" s="215"/>
      <c r="S244" s="215"/>
      <c r="T244" s="215" t="s">
        <v>2232</v>
      </c>
      <c r="U244" s="215" t="s">
        <v>262</v>
      </c>
    </row>
    <row r="245" spans="12:21" x14ac:dyDescent="0.25">
      <c r="L245" s="215" t="s">
        <v>2238</v>
      </c>
      <c r="M245" s="215" t="s">
        <v>2239</v>
      </c>
      <c r="N245" s="215" t="s">
        <v>2240</v>
      </c>
      <c r="O245" s="215" t="s">
        <v>2239</v>
      </c>
      <c r="P245" s="215" t="s">
        <v>2241</v>
      </c>
      <c r="Q245" s="215" t="s">
        <v>2242</v>
      </c>
      <c r="R245" s="215"/>
      <c r="S245" s="215"/>
      <c r="T245" s="215" t="s">
        <v>2238</v>
      </c>
      <c r="U245" s="215" t="s">
        <v>262</v>
      </c>
    </row>
    <row r="246" spans="12:21" x14ac:dyDescent="0.25">
      <c r="L246" s="215" t="s">
        <v>2243</v>
      </c>
      <c r="M246" s="215" t="s">
        <v>2244</v>
      </c>
      <c r="N246" s="215" t="s">
        <v>2244</v>
      </c>
      <c r="O246" s="215" t="s">
        <v>2244</v>
      </c>
      <c r="P246" s="215" t="s">
        <v>2245</v>
      </c>
      <c r="Q246" s="215" t="s">
        <v>2246</v>
      </c>
      <c r="R246" s="215"/>
      <c r="S246" s="215"/>
      <c r="T246" s="215" t="s">
        <v>2243</v>
      </c>
      <c r="U246" s="215" t="s">
        <v>262</v>
      </c>
    </row>
    <row r="247" spans="12:21" x14ac:dyDescent="0.25">
      <c r="L247" s="215" t="s">
        <v>2247</v>
      </c>
      <c r="M247" s="215" t="s">
        <v>301</v>
      </c>
      <c r="N247" s="215" t="s">
        <v>301</v>
      </c>
      <c r="O247" s="215" t="s">
        <v>301</v>
      </c>
      <c r="P247" s="215" t="s">
        <v>301</v>
      </c>
      <c r="Q247" s="215" t="s">
        <v>301</v>
      </c>
      <c r="R247" s="215" t="s">
        <v>301</v>
      </c>
      <c r="S247" s="215" t="s">
        <v>301</v>
      </c>
      <c r="T247" s="215" t="s">
        <v>2247</v>
      </c>
      <c r="U247" s="216" t="s">
        <v>262</v>
      </c>
    </row>
    <row r="248" spans="12:21" x14ac:dyDescent="0.25">
      <c r="L248" s="215"/>
      <c r="R248" s="215"/>
      <c r="S248" s="215"/>
      <c r="T248" s="215"/>
      <c r="U248" s="215"/>
    </row>
    <row r="249" spans="12:21" x14ac:dyDescent="0.25">
      <c r="L249" s="215"/>
      <c r="R249" s="215"/>
      <c r="S249" s="215"/>
      <c r="T249" s="215"/>
      <c r="U249" s="215"/>
    </row>
    <row r="250" spans="12:21" x14ac:dyDescent="0.25">
      <c r="L250" s="215"/>
      <c r="R250" s="215"/>
      <c r="S250" s="215"/>
      <c r="T250" s="215"/>
      <c r="U250" s="215"/>
    </row>
    <row r="251" spans="12:21" x14ac:dyDescent="0.25">
      <c r="L251" s="215"/>
      <c r="R251" s="215"/>
      <c r="S251" s="215"/>
      <c r="T251" s="215"/>
      <c r="U251" s="21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EFB1E-4253-46B5-A7B9-600948BC6820}">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229" customWidth="1"/>
    <col min="2" max="2" width="2.3984375" style="229" customWidth="1"/>
    <col min="3" max="3" width="58" style="229" customWidth="1"/>
    <col min="4" max="4" width="7.69921875" style="229" customWidth="1"/>
    <col min="5" max="6" width="7.69921875" style="229"/>
    <col min="7" max="7" width="9.59765625" style="229" customWidth="1"/>
    <col min="8" max="8" width="3.69921875" style="229" customWidth="1"/>
    <col min="9" max="9" width="5.69921875" style="229" customWidth="1"/>
    <col min="10" max="16384" width="7.69921875" style="229"/>
  </cols>
  <sheetData>
    <row r="1" spans="1:18" ht="29.25" customHeight="1" x14ac:dyDescent="0.3">
      <c r="A1" s="226"/>
      <c r="B1" s="227"/>
      <c r="C1" s="227"/>
      <c r="D1" s="227"/>
      <c r="E1" s="228"/>
      <c r="F1" s="228"/>
      <c r="G1" s="228"/>
      <c r="H1" s="228"/>
      <c r="I1" s="228"/>
      <c r="J1" s="228"/>
      <c r="K1" s="228"/>
      <c r="L1" s="228"/>
      <c r="M1" s="228"/>
      <c r="N1" s="228"/>
      <c r="O1" s="228"/>
      <c r="P1" s="228"/>
      <c r="Q1" s="228"/>
      <c r="R1" s="228"/>
    </row>
    <row r="2" spans="1:18" ht="23.4" thickBot="1" x14ac:dyDescent="0.45">
      <c r="A2" s="227"/>
      <c r="B2" s="227"/>
      <c r="C2" s="230"/>
      <c r="D2" s="227"/>
      <c r="E2" s="228"/>
      <c r="F2" s="228"/>
      <c r="G2" s="227"/>
      <c r="H2" s="228"/>
      <c r="I2" s="228"/>
      <c r="J2" s="228"/>
      <c r="K2" s="228"/>
      <c r="L2" s="228"/>
      <c r="M2" s="228"/>
      <c r="N2" s="228"/>
      <c r="O2" s="228"/>
      <c r="P2" s="228"/>
      <c r="Q2" s="228"/>
      <c r="R2" s="228"/>
    </row>
    <row r="3" spans="1:18" ht="15.6" x14ac:dyDescent="0.3">
      <c r="A3" s="227"/>
      <c r="B3" s="227"/>
      <c r="C3" s="227"/>
      <c r="D3" s="227"/>
      <c r="F3" s="227"/>
      <c r="G3" s="231" t="s">
        <v>2248</v>
      </c>
      <c r="H3" s="232"/>
      <c r="I3" s="233"/>
      <c r="J3" s="228"/>
      <c r="K3" s="228"/>
      <c r="L3" s="228"/>
      <c r="M3" s="228"/>
      <c r="N3" s="228"/>
      <c r="O3" s="228"/>
      <c r="P3" s="228"/>
      <c r="Q3" s="228"/>
      <c r="R3" s="228"/>
    </row>
    <row r="4" spans="1:18" ht="63" customHeight="1" thickBot="1" x14ac:dyDescent="0.3">
      <c r="A4" s="227"/>
      <c r="B4" s="227"/>
      <c r="C4" s="234" t="str">
        <f>HLOOKUP(Introduction!$G$4,Key!A:G,3,FALSE)</f>
        <v>Programme commun OMS/UNICEF de suivi de l’approvisionnement en eau, de l’assainissement et de l’hygiène</v>
      </c>
      <c r="D4" s="227"/>
      <c r="E4" s="235"/>
      <c r="F4" s="228"/>
      <c r="G4" s="236" t="str">
        <f>+VLOOKUP(Introduction!$G$8,ISO3language,2,FALSE)</f>
        <v>French</v>
      </c>
      <c r="H4" s="237"/>
      <c r="I4" s="238"/>
      <c r="J4" s="228"/>
      <c r="K4" s="228"/>
      <c r="L4" s="228"/>
      <c r="M4" s="228"/>
      <c r="N4" s="228"/>
      <c r="O4" s="228"/>
      <c r="P4" s="228"/>
      <c r="Q4" s="228"/>
      <c r="R4" s="228"/>
    </row>
    <row r="5" spans="1:18" ht="10.5" customHeight="1" x14ac:dyDescent="0.25">
      <c r="A5" s="227"/>
      <c r="B5" s="227"/>
      <c r="C5" s="239"/>
      <c r="D5" s="227"/>
      <c r="E5" s="235"/>
      <c r="F5" s="228"/>
      <c r="G5" s="227"/>
      <c r="H5" s="228"/>
      <c r="I5" s="228"/>
      <c r="J5" s="228"/>
      <c r="K5" s="228"/>
      <c r="L5" s="228"/>
      <c r="M5" s="228"/>
      <c r="N5" s="228"/>
      <c r="O5" s="228"/>
      <c r="P5" s="228"/>
      <c r="Q5" s="228"/>
      <c r="R5" s="228"/>
    </row>
    <row r="6" spans="1:18" ht="44.25" customHeight="1" x14ac:dyDescent="0.25">
      <c r="A6" s="227"/>
      <c r="B6" s="227"/>
      <c r="C6" s="240" t="str">
        <f>HLOOKUP(Introduction!$G$4,Key!A:G,4,FALSE)</f>
        <v>Estimations sur l'eau, l'assainissement, l'hygiène en milieu scolaire</v>
      </c>
      <c r="D6" s="228"/>
      <c r="E6" s="228"/>
      <c r="F6" s="228"/>
      <c r="G6" s="228"/>
      <c r="H6" s="228"/>
      <c r="I6" s="228"/>
      <c r="J6" s="228"/>
      <c r="K6" s="228"/>
      <c r="L6" s="228"/>
      <c r="M6" s="228"/>
      <c r="N6" s="228"/>
      <c r="O6" s="228"/>
      <c r="P6" s="228"/>
      <c r="Q6" s="228"/>
      <c r="R6" s="228"/>
    </row>
    <row r="7" spans="1:18" ht="52.5" customHeight="1" x14ac:dyDescent="0.4">
      <c r="A7" s="227"/>
      <c r="B7" s="227"/>
      <c r="C7" s="270" t="str">
        <f>IF($G$4="English",VLOOKUP($G$8,Key!$L$2:$S$247,2,FALSE),IF($G$4="Spanish",VLOOKUP($G$8,Key!$L$2:$S$247,4,FALSE),IF($G$4="French",VLOOKUP($G$8,Key!$L$2:$S$247,3,FALSE),IF($G$4="Russian",VLOOKUP($G$8,Key!$L$2:$S$247,5,FALSE),IF($G$4="Arabic",VLOOKUP($G$8,Key!$L$2:$S$247,6,FALSE),IF($G$4="Other",VLOOKUP($G$8,Key!$L$2:$S$247,7,FALSE)))))))</f>
        <v>Madagascar</v>
      </c>
      <c r="D7" s="228"/>
      <c r="E7" s="228"/>
      <c r="F7" s="228"/>
      <c r="G7" s="241" t="s">
        <v>2249</v>
      </c>
      <c r="H7" s="241"/>
      <c r="I7" s="241"/>
      <c r="J7" s="228"/>
      <c r="K7" s="228"/>
      <c r="L7" s="228"/>
      <c r="M7" s="228"/>
      <c r="N7" s="228"/>
      <c r="O7" s="228"/>
      <c r="P7" s="228"/>
      <c r="Q7" s="228"/>
      <c r="R7" s="228"/>
    </row>
    <row r="8" spans="1:18" ht="15" x14ac:dyDescent="0.25">
      <c r="A8" s="227"/>
      <c r="B8" s="227"/>
      <c r="C8" s="271"/>
      <c r="D8" s="228"/>
      <c r="E8" s="228"/>
      <c r="F8" s="228"/>
      <c r="G8" s="242" t="s">
        <v>1572</v>
      </c>
      <c r="H8" s="242"/>
      <c r="I8" s="242"/>
      <c r="J8" s="228"/>
      <c r="K8" s="228"/>
      <c r="L8" s="228"/>
      <c r="M8" s="228"/>
      <c r="N8" s="228"/>
      <c r="O8" s="228"/>
      <c r="P8" s="228"/>
      <c r="Q8" s="228"/>
      <c r="R8" s="228"/>
    </row>
    <row r="9" spans="1:18" ht="15.6" x14ac:dyDescent="0.3">
      <c r="A9" s="227"/>
      <c r="B9" s="227"/>
      <c r="C9" s="243" t="str">
        <f>HLOOKUP(Introduction!$G$4,Key!A:G,6,FALSE)</f>
        <v>Mis à jour en septembre 2026</v>
      </c>
      <c r="D9" s="228"/>
      <c r="E9" s="228"/>
      <c r="F9" s="228"/>
      <c r="G9" s="228"/>
      <c r="H9" s="228"/>
      <c r="I9" s="228"/>
      <c r="J9" s="228"/>
      <c r="K9" s="228"/>
      <c r="L9" s="228"/>
      <c r="M9" s="228"/>
      <c r="N9" s="228"/>
      <c r="O9" s="228"/>
      <c r="P9" s="228"/>
      <c r="Q9" s="228"/>
      <c r="R9" s="228"/>
    </row>
    <row r="10" spans="1:18" ht="15" x14ac:dyDescent="0.25">
      <c r="A10" s="227"/>
      <c r="B10" s="227"/>
      <c r="C10" s="244"/>
      <c r="D10" s="228"/>
      <c r="E10" s="228"/>
      <c r="F10" s="228"/>
      <c r="G10" s="228"/>
      <c r="H10" s="228"/>
      <c r="I10" s="228"/>
      <c r="J10" s="228"/>
      <c r="K10" s="228"/>
      <c r="L10" s="228"/>
      <c r="M10" s="228"/>
      <c r="N10" s="228"/>
      <c r="O10" s="228"/>
      <c r="P10" s="228"/>
      <c r="Q10" s="228"/>
      <c r="R10" s="228"/>
    </row>
    <row r="11" spans="1:18" ht="15.9" customHeight="1" x14ac:dyDescent="0.25">
      <c r="A11" s="227"/>
      <c r="C11" s="245" t="str">
        <f>HLOOKUP(Introduction!$G$4,Key!A:G,7,FALSE)</f>
        <v xml:space="preserve">
Suivez les liens ci-dessous pour trouver les informations suivantes :</v>
      </c>
      <c r="D11" s="228"/>
      <c r="E11" s="227"/>
      <c r="F11" s="228"/>
      <c r="G11" s="228"/>
      <c r="H11" s="228"/>
      <c r="I11" s="228"/>
      <c r="J11" s="228"/>
      <c r="K11" s="228"/>
      <c r="L11" s="228"/>
      <c r="M11" s="228"/>
      <c r="N11" s="228"/>
      <c r="O11" s="228"/>
      <c r="P11" s="228"/>
      <c r="Q11" s="228"/>
      <c r="R11" s="228"/>
    </row>
    <row r="12" spans="1:18" ht="9" customHeight="1" x14ac:dyDescent="0.25">
      <c r="A12" s="227"/>
      <c r="B12" s="228"/>
      <c r="C12" s="246"/>
      <c r="D12" s="228"/>
      <c r="E12" s="227"/>
      <c r="F12" s="228"/>
      <c r="G12" s="228"/>
      <c r="H12" s="228"/>
      <c r="I12" s="228"/>
      <c r="J12" s="228"/>
      <c r="K12" s="228"/>
      <c r="L12" s="228"/>
      <c r="M12" s="228"/>
      <c r="N12" s="228"/>
      <c r="O12" s="228"/>
      <c r="P12" s="228"/>
      <c r="Q12" s="228"/>
      <c r="R12" s="228"/>
    </row>
    <row r="13" spans="1:18" ht="24.9" customHeight="1" x14ac:dyDescent="0.3">
      <c r="A13" s="227"/>
      <c r="B13" s="228"/>
      <c r="C13" s="247" t="str">
        <f>HLOOKUP(Introduction!$G$4,Key!A:G,8,FALSE)</f>
        <v>Estimations JMP :</v>
      </c>
      <c r="D13" s="228"/>
      <c r="E13" s="227"/>
      <c r="F13" s="228"/>
      <c r="G13" s="228"/>
      <c r="H13" s="228"/>
      <c r="I13" s="228"/>
      <c r="J13" s="228"/>
      <c r="K13" s="228"/>
      <c r="L13" s="228"/>
      <c r="M13" s="228"/>
      <c r="N13" s="228"/>
      <c r="O13" s="228"/>
      <c r="P13" s="228"/>
      <c r="Q13" s="228"/>
      <c r="R13" s="228"/>
    </row>
    <row r="14" spans="1:18" ht="21.9" customHeight="1" x14ac:dyDescent="0.25">
      <c r="A14" s="227"/>
      <c r="B14" s="248"/>
      <c r="C14" s="249" t="str">
        <f>HLOOKUP(Introduction!$G$4,Key!A:G,9,FALSE)</f>
        <v>Échelles WASH en milieu scolaire</v>
      </c>
      <c r="D14" s="228"/>
      <c r="E14" s="227"/>
      <c r="F14" s="228"/>
      <c r="G14" s="228"/>
      <c r="H14" s="228"/>
      <c r="I14" s="228"/>
      <c r="J14" s="228"/>
      <c r="K14" s="228"/>
      <c r="L14" s="228"/>
      <c r="M14" s="228"/>
      <c r="N14" s="228"/>
      <c r="O14" s="228"/>
      <c r="P14" s="228"/>
      <c r="Q14" s="228"/>
      <c r="R14" s="228"/>
    </row>
    <row r="15" spans="1:18" ht="15" x14ac:dyDescent="0.25">
      <c r="A15" s="227"/>
      <c r="B15" s="248"/>
      <c r="C15" s="250" t="str">
        <f>HLOOKUP(Introduction!$G$4,Key!A:G,10,FALSE)</f>
        <v>Tendances : services de base WASH en milieu scolaire</v>
      </c>
      <c r="D15" s="228"/>
      <c r="E15" s="227"/>
      <c r="F15" s="228"/>
      <c r="G15" s="228"/>
      <c r="H15" s="228"/>
      <c r="I15" s="228"/>
      <c r="J15" s="228"/>
      <c r="K15" s="228"/>
      <c r="L15" s="228"/>
      <c r="M15" s="228"/>
      <c r="N15" s="228"/>
      <c r="O15" s="228"/>
      <c r="P15" s="228"/>
      <c r="Q15" s="228"/>
      <c r="R15" s="228"/>
    </row>
    <row r="16" spans="1:18" ht="15" x14ac:dyDescent="0.25">
      <c r="A16" s="227"/>
      <c r="B16" s="248"/>
      <c r="C16" s="249" t="str">
        <f>HLOOKUP(Introduction!$G$4,Key!A:G,11,FALSE)</f>
        <v>Estimations (2000-2025) en milieu scolaire</v>
      </c>
      <c r="D16" s="228"/>
      <c r="E16" s="227"/>
      <c r="F16" s="228"/>
      <c r="G16" s="228"/>
      <c r="H16" s="228"/>
      <c r="I16" s="228"/>
      <c r="J16" s="228"/>
      <c r="K16" s="228"/>
      <c r="L16" s="228"/>
      <c r="M16" s="228"/>
      <c r="N16" s="228"/>
      <c r="O16" s="228"/>
      <c r="P16" s="228"/>
      <c r="Q16" s="228"/>
      <c r="R16" s="228"/>
    </row>
    <row r="17" spans="1:18" ht="26.1" customHeight="1" x14ac:dyDescent="0.25">
      <c r="A17" s="227"/>
      <c r="B17" s="227"/>
      <c r="C17" s="251"/>
      <c r="D17" s="228"/>
      <c r="E17" s="248"/>
      <c r="F17" s="228"/>
      <c r="G17" s="228"/>
      <c r="H17" s="228"/>
      <c r="I17" s="228"/>
      <c r="J17" s="228"/>
      <c r="K17" s="228"/>
      <c r="L17" s="228"/>
      <c r="M17" s="228"/>
      <c r="N17" s="228"/>
      <c r="O17" s="228"/>
      <c r="P17" s="228"/>
      <c r="Q17" s="228"/>
      <c r="R17" s="228"/>
    </row>
    <row r="18" spans="1:18" ht="15.6" x14ac:dyDescent="0.3">
      <c r="A18" s="227"/>
      <c r="B18" s="227"/>
      <c r="C18" s="252" t="str">
        <f>HLOOKUP(Introduction!$G$4,Key!A:G,12,FALSE)</f>
        <v>Entrées de données :</v>
      </c>
      <c r="D18" s="228"/>
      <c r="E18" s="253"/>
      <c r="F18" s="228"/>
      <c r="G18" s="228"/>
      <c r="H18" s="228"/>
      <c r="I18" s="228"/>
      <c r="J18" s="228"/>
      <c r="K18" s="228"/>
      <c r="L18" s="228"/>
      <c r="M18" s="228"/>
      <c r="N18" s="228"/>
      <c r="O18" s="228"/>
      <c r="P18" s="228"/>
      <c r="Q18" s="228"/>
      <c r="R18" s="228"/>
    </row>
    <row r="19" spans="1:18" ht="15" x14ac:dyDescent="0.25">
      <c r="A19" s="227"/>
      <c r="B19" s="227"/>
      <c r="C19" s="254" t="str">
        <f>HLOOKUP(Introduction!$G$4,Key!A:G,13,FALSE)</f>
        <v>Résumé des données</v>
      </c>
      <c r="D19" s="228"/>
      <c r="E19" s="255"/>
      <c r="F19" s="228"/>
      <c r="G19" s="228"/>
      <c r="H19" s="228"/>
      <c r="I19" s="228"/>
      <c r="J19" s="228"/>
      <c r="K19" s="228"/>
      <c r="L19" s="228"/>
      <c r="M19" s="228"/>
      <c r="N19" s="228"/>
      <c r="O19" s="228"/>
      <c r="P19" s="228"/>
      <c r="Q19" s="228"/>
      <c r="R19" s="228"/>
    </row>
    <row r="20" spans="1:18" ht="15" x14ac:dyDescent="0.25">
      <c r="A20" s="227"/>
      <c r="B20" s="227"/>
      <c r="C20" s="256" t="str">
        <f>HLOOKUP(Introduction!$G$4,Key!A:G,14,FALSE)</f>
        <v xml:space="preserve">
Données sur l'eau</v>
      </c>
      <c r="D20" s="228"/>
      <c r="E20" s="257"/>
      <c r="F20" s="228"/>
      <c r="G20" s="228"/>
      <c r="H20" s="228"/>
      <c r="I20" s="228"/>
      <c r="J20" s="228"/>
      <c r="K20" s="228"/>
      <c r="L20" s="228"/>
      <c r="M20" s="228"/>
      <c r="N20" s="228"/>
      <c r="O20" s="228"/>
      <c r="P20" s="228"/>
      <c r="Q20" s="228"/>
      <c r="R20" s="228"/>
    </row>
    <row r="21" spans="1:18" ht="15" x14ac:dyDescent="0.25">
      <c r="A21" s="227"/>
      <c r="B21" s="227"/>
      <c r="C21" s="258" t="str">
        <f>HLOOKUP(Introduction!$G$4,Key!A:G,15,FALSE)</f>
        <v xml:space="preserve">
Données sur l'assainissement</v>
      </c>
      <c r="D21" s="228"/>
      <c r="E21" s="259"/>
      <c r="F21" s="228"/>
      <c r="G21" s="228"/>
      <c r="H21" s="228"/>
      <c r="I21" s="228"/>
      <c r="J21" s="228"/>
      <c r="K21" s="228"/>
      <c r="L21" s="228"/>
      <c r="M21" s="228"/>
      <c r="N21" s="228"/>
      <c r="O21" s="228"/>
      <c r="P21" s="228"/>
      <c r="Q21" s="228"/>
      <c r="R21" s="228"/>
    </row>
    <row r="22" spans="1:18" ht="15" x14ac:dyDescent="0.25">
      <c r="A22" s="227"/>
      <c r="B22" s="227"/>
      <c r="C22" s="260" t="str">
        <f>HLOOKUP(Introduction!$G$4,Key!A:G,16,FALSE)</f>
        <v>Données sur l'hygiène</v>
      </c>
      <c r="D22" s="228"/>
      <c r="E22" s="228"/>
      <c r="F22" s="228"/>
      <c r="G22" s="228"/>
      <c r="H22" s="228"/>
      <c r="I22" s="228"/>
      <c r="J22" s="228"/>
      <c r="K22" s="228"/>
      <c r="L22" s="228"/>
      <c r="M22" s="228"/>
      <c r="N22" s="228"/>
      <c r="O22" s="228"/>
      <c r="P22" s="228"/>
      <c r="Q22" s="228"/>
      <c r="R22" s="228"/>
    </row>
    <row r="23" spans="1:18" ht="15" x14ac:dyDescent="0.25">
      <c r="A23" s="227"/>
      <c r="B23" s="227"/>
      <c r="C23" s="254" t="str">
        <f>HLOOKUP(Introduction!$G$4,Key!A:G,17,FALSE)</f>
        <v>Données démographiques</v>
      </c>
      <c r="D23" s="228"/>
      <c r="E23" s="228"/>
      <c r="F23" s="228"/>
      <c r="G23" s="228"/>
      <c r="H23" s="228"/>
      <c r="I23" s="228"/>
      <c r="J23" s="228"/>
      <c r="K23" s="228"/>
      <c r="L23" s="228"/>
      <c r="M23" s="228"/>
      <c r="N23" s="228"/>
      <c r="O23" s="228"/>
      <c r="P23" s="228"/>
      <c r="Q23" s="228"/>
      <c r="R23" s="228"/>
    </row>
    <row r="24" spans="1:18" ht="15" x14ac:dyDescent="0.25">
      <c r="A24" s="227"/>
      <c r="B24" s="227"/>
      <c r="C24" s="261"/>
      <c r="D24" s="228"/>
      <c r="E24" s="228"/>
      <c r="F24" s="228"/>
      <c r="G24" s="228"/>
      <c r="H24" s="228"/>
      <c r="I24" s="228"/>
      <c r="J24" s="228"/>
      <c r="K24" s="228"/>
      <c r="L24" s="228"/>
      <c r="M24" s="228"/>
      <c r="N24" s="228"/>
      <c r="O24" s="228"/>
      <c r="P24" s="228"/>
      <c r="Q24" s="228"/>
      <c r="R24" s="228"/>
    </row>
    <row r="25" spans="1:18" ht="15.9" customHeight="1" x14ac:dyDescent="0.25">
      <c r="A25" s="262"/>
      <c r="B25" s="262"/>
      <c r="C25" s="263"/>
      <c r="D25" s="227"/>
      <c r="E25" s="228"/>
      <c r="F25" s="228"/>
      <c r="G25" s="228"/>
      <c r="H25" s="228"/>
      <c r="I25" s="228"/>
      <c r="J25" s="228"/>
      <c r="K25" s="228"/>
      <c r="L25" s="228"/>
      <c r="M25" s="228"/>
      <c r="N25" s="228"/>
      <c r="O25" s="228"/>
      <c r="P25" s="228"/>
      <c r="Q25" s="228"/>
      <c r="R25" s="228"/>
    </row>
    <row r="26" spans="1:18" ht="22.8" x14ac:dyDescent="0.25">
      <c r="A26" s="262"/>
      <c r="B26" s="262"/>
      <c r="C26" s="262"/>
      <c r="D26" s="227"/>
      <c r="E26" s="228"/>
      <c r="F26" s="228"/>
      <c r="G26" s="228"/>
      <c r="H26" s="228"/>
      <c r="I26" s="228"/>
      <c r="J26" s="228"/>
      <c r="K26" s="228"/>
      <c r="L26" s="228"/>
      <c r="M26" s="228"/>
      <c r="N26" s="228"/>
      <c r="O26" s="228"/>
      <c r="P26" s="228"/>
      <c r="Q26" s="228"/>
      <c r="R26" s="228"/>
    </row>
    <row r="27" spans="1:18" ht="15" x14ac:dyDescent="0.25">
      <c r="A27" s="264"/>
      <c r="B27" s="265"/>
      <c r="C27" s="266"/>
      <c r="D27" s="227"/>
      <c r="E27" s="228"/>
      <c r="F27" s="228"/>
      <c r="G27" s="228"/>
      <c r="H27" s="228"/>
      <c r="I27" s="228"/>
      <c r="J27" s="228"/>
      <c r="K27" s="228"/>
      <c r="L27" s="228"/>
      <c r="M27" s="228"/>
      <c r="N27" s="228"/>
      <c r="O27" s="228"/>
      <c r="P27" s="228"/>
      <c r="Q27" s="228"/>
      <c r="R27" s="228"/>
    </row>
    <row r="28" spans="1:18" ht="15" x14ac:dyDescent="0.25">
      <c r="A28" s="264"/>
      <c r="B28" s="265"/>
      <c r="C28" s="267"/>
      <c r="D28" s="227"/>
      <c r="E28" s="228"/>
      <c r="F28" s="228"/>
      <c r="G28" s="228"/>
      <c r="H28" s="228"/>
      <c r="I28" s="228"/>
      <c r="J28" s="228"/>
      <c r="K28" s="228"/>
      <c r="L28" s="228"/>
      <c r="M28" s="228"/>
      <c r="N28" s="228"/>
      <c r="O28" s="228"/>
      <c r="P28" s="228"/>
      <c r="Q28" s="228"/>
      <c r="R28" s="228"/>
    </row>
    <row r="29" spans="1:18" ht="15" x14ac:dyDescent="0.25">
      <c r="A29" s="264"/>
      <c r="B29" s="265"/>
      <c r="C29" s="268"/>
      <c r="D29" s="227"/>
      <c r="E29" s="228"/>
      <c r="F29" s="228"/>
      <c r="G29" s="228"/>
      <c r="H29" s="228"/>
      <c r="I29" s="228"/>
      <c r="J29" s="228"/>
      <c r="K29" s="228"/>
      <c r="L29" s="228"/>
      <c r="M29" s="228"/>
      <c r="N29" s="228"/>
      <c r="O29" s="228"/>
      <c r="P29" s="228"/>
      <c r="Q29" s="228"/>
      <c r="R29" s="228"/>
    </row>
    <row r="30" spans="1:18" ht="15" x14ac:dyDescent="0.25">
      <c r="A30" s="264"/>
      <c r="B30" s="265"/>
      <c r="C30" s="268"/>
      <c r="D30" s="227"/>
      <c r="E30" s="228"/>
      <c r="F30" s="228"/>
      <c r="G30" s="228"/>
      <c r="H30" s="228"/>
      <c r="I30" s="228"/>
      <c r="J30" s="228"/>
      <c r="K30" s="228"/>
      <c r="L30" s="228"/>
      <c r="M30" s="228"/>
      <c r="N30" s="228"/>
      <c r="O30" s="228"/>
      <c r="P30" s="228"/>
      <c r="Q30" s="228"/>
      <c r="R30" s="228"/>
    </row>
    <row r="31" spans="1:18" ht="15" x14ac:dyDescent="0.25">
      <c r="A31" s="264"/>
      <c r="B31" s="265"/>
      <c r="C31" s="268"/>
      <c r="D31" s="227"/>
      <c r="E31" s="228"/>
      <c r="F31" s="228"/>
      <c r="G31" s="228"/>
      <c r="H31" s="228"/>
      <c r="I31" s="228"/>
      <c r="J31" s="228"/>
      <c r="K31" s="228"/>
      <c r="L31" s="228"/>
      <c r="M31" s="228"/>
      <c r="N31" s="228"/>
      <c r="O31" s="228"/>
      <c r="P31" s="228"/>
      <c r="Q31" s="228"/>
      <c r="R31" s="228"/>
    </row>
    <row r="32" spans="1:18" ht="15" x14ac:dyDescent="0.25">
      <c r="A32" s="264"/>
      <c r="B32" s="265"/>
      <c r="C32" s="268"/>
      <c r="D32" s="227"/>
      <c r="E32" s="228"/>
      <c r="F32" s="228"/>
      <c r="G32" s="228"/>
      <c r="H32" s="228"/>
      <c r="I32" s="228"/>
      <c r="J32" s="228"/>
      <c r="K32" s="228"/>
      <c r="L32" s="228"/>
      <c r="M32" s="228"/>
      <c r="N32" s="228"/>
      <c r="O32" s="228"/>
      <c r="P32" s="228"/>
      <c r="Q32" s="228"/>
      <c r="R32" s="228"/>
    </row>
    <row r="33" spans="1:18" ht="15" x14ac:dyDescent="0.25">
      <c r="A33" s="264"/>
      <c r="B33" s="265"/>
      <c r="C33" s="268"/>
      <c r="D33" s="227"/>
      <c r="E33" s="228"/>
      <c r="F33" s="228"/>
      <c r="G33" s="228"/>
      <c r="H33" s="228"/>
      <c r="I33" s="228"/>
      <c r="J33" s="228"/>
      <c r="K33" s="228"/>
      <c r="L33" s="228"/>
      <c r="M33" s="228"/>
      <c r="N33" s="228"/>
      <c r="O33" s="228"/>
      <c r="P33" s="228"/>
      <c r="Q33" s="228"/>
      <c r="R33" s="228"/>
    </row>
    <row r="34" spans="1:18" ht="15" x14ac:dyDescent="0.25">
      <c r="A34" s="264"/>
      <c r="B34" s="265"/>
      <c r="D34" s="227"/>
      <c r="E34" s="228"/>
      <c r="F34" s="228"/>
      <c r="G34" s="228"/>
      <c r="H34" s="228"/>
      <c r="I34" s="228"/>
      <c r="J34" s="228"/>
      <c r="K34" s="228"/>
      <c r="L34" s="228"/>
      <c r="M34" s="228"/>
      <c r="N34" s="228"/>
      <c r="O34" s="228"/>
      <c r="P34" s="228"/>
      <c r="Q34" s="228"/>
      <c r="R34" s="228"/>
    </row>
    <row r="35" spans="1:18" ht="15" x14ac:dyDescent="0.25">
      <c r="A35" s="227"/>
      <c r="B35" s="227"/>
      <c r="C35" s="227"/>
      <c r="D35" s="227"/>
      <c r="E35" s="228"/>
      <c r="F35" s="228"/>
      <c r="G35" s="228"/>
      <c r="H35" s="228"/>
      <c r="I35" s="228"/>
      <c r="J35" s="228"/>
      <c r="K35" s="228"/>
      <c r="L35" s="228"/>
      <c r="M35" s="228"/>
      <c r="N35" s="228"/>
      <c r="O35" s="228"/>
      <c r="P35" s="228"/>
      <c r="Q35" s="228"/>
      <c r="R35" s="228"/>
    </row>
    <row r="36" spans="1:18" ht="15" x14ac:dyDescent="0.25">
      <c r="A36" s="227"/>
      <c r="B36" s="227"/>
      <c r="C36" s="227"/>
      <c r="D36" s="227"/>
      <c r="E36" s="228"/>
      <c r="F36" s="228"/>
      <c r="G36" s="228"/>
      <c r="H36" s="228"/>
      <c r="I36" s="228"/>
      <c r="J36" s="228"/>
      <c r="K36" s="228"/>
      <c r="L36" s="228"/>
      <c r="M36" s="228"/>
      <c r="N36" s="228"/>
      <c r="O36" s="228"/>
      <c r="P36" s="228"/>
      <c r="Q36" s="228"/>
      <c r="R36" s="228"/>
    </row>
    <row r="37" spans="1:18" ht="15" x14ac:dyDescent="0.25">
      <c r="A37" s="227"/>
      <c r="B37" s="227"/>
      <c r="C37" s="227"/>
      <c r="D37" s="227"/>
    </row>
    <row r="38" spans="1:18" ht="15" x14ac:dyDescent="0.25">
      <c r="A38" s="227"/>
      <c r="B38" s="227"/>
      <c r="C38" s="227"/>
      <c r="D38" s="227"/>
    </row>
    <row r="39" spans="1:18" ht="15" x14ac:dyDescent="0.25">
      <c r="A39" s="227"/>
      <c r="B39" s="227"/>
      <c r="C39" s="227"/>
      <c r="D39" s="227"/>
    </row>
    <row r="40" spans="1:18" ht="15" x14ac:dyDescent="0.25">
      <c r="A40" s="227"/>
      <c r="B40" s="227"/>
      <c r="C40" s="227"/>
      <c r="D40" s="227"/>
    </row>
    <row r="46" spans="1:18" x14ac:dyDescent="0.25">
      <c r="L46" s="26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A7F3371E-7116-44C0-B37C-271492EA4259}"/>
    <hyperlink ref="C19" location="'Data Summary'!A1" display="&quot;Data Summary&quot;" xr:uid="{C02E3B32-0A03-4237-BFAB-1A4102B8CDD1}"/>
    <hyperlink ref="C20" location="'Water Data'!A1" display="&quot;Water Data&quot;" xr:uid="{634FCC85-0018-4E48-90F5-31E9AB225206}"/>
    <hyperlink ref="C21" location="'Sanitation Data'!A1" display="&quot;Sanitation Data&quot;" xr:uid="{2294127D-13A7-4C0E-AFB1-BCCE46AC6D55}"/>
    <hyperlink ref="C22" location="'Hygiene Data'!A1" display="&quot;Hygiene Data&quot;" xr:uid="{DE1BE806-E534-403F-8172-96D9ED70FF5C}"/>
    <hyperlink ref="C14" location="Ladders!A1" display="Ladders for the most recent estimates (&quot;Ladders&quot;)" xr:uid="{FB733320-8C6A-4D2A-AB14-978141AB9967}"/>
    <hyperlink ref="C15" location="Charts!A1" display="Trends in basic water, sanitation and hygiene in schools" xr:uid="{16ED8598-1CD9-427C-B1D7-33F0DE993A2B}"/>
    <hyperlink ref="C23" location="Population!A1" display="&quot;Population&quot;" xr:uid="{91E6CC44-74EA-4FE2-B1EF-F785ACAB2D52}"/>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F2AC789-6FDE-4A0F-904B-3B329E029716}">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E8995-1BB8-4918-AEBA-7798104BF451}">
  <sheetPr codeName="Sheet9">
    <tabColor rgb="FFEAEAEA"/>
  </sheetPr>
  <dimension ref="A1:AI488"/>
  <sheetViews>
    <sheetView workbookViewId="0"/>
  </sheetViews>
  <sheetFormatPr defaultColWidth="9" defaultRowHeight="13.2" x14ac:dyDescent="0.25"/>
  <cols>
    <col min="1" max="1" width="13.59765625" style="70" customWidth="1"/>
    <col min="2" max="2" width="7.5" style="98" customWidth="1"/>
    <col min="3" max="8" width="8.69921875" style="70" customWidth="1"/>
    <col min="9" max="9" width="9.296875" style="70" customWidth="1"/>
    <col min="10" max="10" width="13.296875" style="70" customWidth="1"/>
    <col min="11" max="11" width="7.5" style="70" customWidth="1"/>
    <col min="12" max="17" width="8.59765625" style="70" customWidth="1"/>
    <col min="18" max="18" width="6.5" style="70" customWidth="1"/>
    <col min="19" max="19" width="13.296875" style="70" customWidth="1"/>
    <col min="20" max="20" width="7.5" style="70" customWidth="1"/>
    <col min="21" max="26" width="9.09765625" style="70" customWidth="1"/>
    <col min="27" max="16384" width="9" style="70"/>
  </cols>
  <sheetData>
    <row r="1" spans="1:35" ht="15.6" x14ac:dyDescent="0.3">
      <c r="A1" s="66" t="s">
        <v>118</v>
      </c>
      <c r="B1" s="67"/>
      <c r="C1" s="68"/>
      <c r="D1" s="68"/>
      <c r="E1" s="68"/>
      <c r="F1" s="68"/>
      <c r="G1" s="68"/>
      <c r="H1" s="202"/>
      <c r="I1" s="202"/>
      <c r="J1" s="202"/>
      <c r="K1" s="202"/>
      <c r="L1" s="202"/>
      <c r="M1" s="202"/>
      <c r="N1" s="202"/>
      <c r="O1" s="202"/>
      <c r="P1" s="202"/>
      <c r="Q1" s="68"/>
      <c r="R1" s="68"/>
      <c r="S1" s="68"/>
      <c r="T1" s="69"/>
      <c r="U1" s="69"/>
      <c r="V1" s="69"/>
      <c r="W1" s="69"/>
      <c r="X1" s="69"/>
      <c r="Y1" s="69"/>
      <c r="Z1" s="69"/>
      <c r="AA1" s="69"/>
    </row>
    <row r="2" spans="1:35" s="73" customFormat="1" ht="26.25" customHeight="1" x14ac:dyDescent="0.3">
      <c r="A2" s="71" t="s">
        <v>10</v>
      </c>
      <c r="B2" s="72"/>
      <c r="J2" s="71" t="s">
        <v>11</v>
      </c>
      <c r="R2" s="74"/>
      <c r="S2" s="75" t="s">
        <v>12</v>
      </c>
      <c r="W2" s="74"/>
      <c r="X2" s="74"/>
      <c r="Y2" s="76"/>
      <c r="Z2" s="76"/>
      <c r="AD2" s="77"/>
      <c r="AE2" s="77"/>
      <c r="AF2" s="77"/>
      <c r="AG2" s="77"/>
      <c r="AH2" s="77"/>
      <c r="AI2" s="77"/>
    </row>
    <row r="3" spans="1:35" ht="15.6" x14ac:dyDescent="0.3">
      <c r="A3" s="78"/>
      <c r="B3" s="72" t="s">
        <v>40</v>
      </c>
      <c r="C3" s="74" t="s">
        <v>32</v>
      </c>
      <c r="D3" s="74" t="s">
        <v>34</v>
      </c>
      <c r="E3" s="74" t="s">
        <v>33</v>
      </c>
      <c r="F3" s="74" t="s">
        <v>119</v>
      </c>
      <c r="G3" s="74" t="s">
        <v>36</v>
      </c>
      <c r="H3" s="74" t="s">
        <v>37</v>
      </c>
      <c r="I3" s="73"/>
      <c r="J3" s="78"/>
      <c r="K3" s="72" t="s">
        <v>40</v>
      </c>
      <c r="L3" s="74" t="s">
        <v>32</v>
      </c>
      <c r="M3" s="74" t="s">
        <v>34</v>
      </c>
      <c r="N3" s="74" t="s">
        <v>33</v>
      </c>
      <c r="O3" s="74" t="s">
        <v>119</v>
      </c>
      <c r="P3" s="74" t="s">
        <v>36</v>
      </c>
      <c r="Q3" s="74" t="s">
        <v>37</v>
      </c>
      <c r="R3" s="76"/>
      <c r="S3" s="79"/>
      <c r="T3" s="72" t="s">
        <v>40</v>
      </c>
      <c r="U3" s="74" t="s">
        <v>32</v>
      </c>
      <c r="V3" s="74" t="s">
        <v>34</v>
      </c>
      <c r="W3" s="74" t="s">
        <v>33</v>
      </c>
      <c r="X3" s="74" t="s">
        <v>119</v>
      </c>
      <c r="Y3" s="74" t="s">
        <v>36</v>
      </c>
      <c r="Z3" s="74" t="s">
        <v>37</v>
      </c>
      <c r="AB3" s="77"/>
      <c r="AC3" s="77"/>
      <c r="AD3" s="77"/>
      <c r="AE3" s="77"/>
      <c r="AF3" s="77"/>
      <c r="AG3" s="77"/>
    </row>
    <row r="4" spans="1:35" ht="15.6" x14ac:dyDescent="0.3">
      <c r="A4" s="78" t="s">
        <v>18</v>
      </c>
      <c r="B4" s="28">
        <v>2025</v>
      </c>
      <c r="C4" s="28">
        <v>30.6</v>
      </c>
      <c r="D4" s="28">
        <v>59.9</v>
      </c>
      <c r="E4" s="28">
        <v>24.5</v>
      </c>
      <c r="F4" s="28">
        <v>31.9</v>
      </c>
      <c r="G4" s="28">
        <v>29.3</v>
      </c>
      <c r="H4" s="28">
        <v>44.2</v>
      </c>
      <c r="I4" s="73"/>
      <c r="J4" s="78" t="s">
        <v>18</v>
      </c>
      <c r="K4" s="28">
        <v>2025</v>
      </c>
      <c r="L4" s="28">
        <v>30.911824840000001</v>
      </c>
      <c r="M4" s="28">
        <v>44.87</v>
      </c>
      <c r="N4" s="28">
        <v>27.91</v>
      </c>
      <c r="O4" s="28">
        <v>28.6</v>
      </c>
      <c r="P4" s="28">
        <v>23.39842105</v>
      </c>
      <c r="Q4" s="28">
        <v>43.93525648</v>
      </c>
      <c r="R4" s="77"/>
      <c r="S4" s="78" t="s">
        <v>18</v>
      </c>
      <c r="T4" s="28">
        <v>2025</v>
      </c>
      <c r="U4" s="28">
        <v>12.4</v>
      </c>
      <c r="V4" s="28">
        <v>17.600000000000001</v>
      </c>
      <c r="W4" s="28">
        <v>11.2</v>
      </c>
      <c r="X4" s="28">
        <v>13.8</v>
      </c>
      <c r="Y4" s="28">
        <v>13.3</v>
      </c>
      <c r="Z4" s="28">
        <v>11.8</v>
      </c>
      <c r="AA4" s="77"/>
      <c r="AB4" s="77"/>
      <c r="AC4" s="77"/>
      <c r="AD4" s="77"/>
      <c r="AE4" s="77"/>
      <c r="AF4" s="77"/>
      <c r="AG4" s="77"/>
    </row>
    <row r="5" spans="1:35" ht="15.6" x14ac:dyDescent="0.3">
      <c r="A5" s="78" t="s">
        <v>22</v>
      </c>
      <c r="B5" s="28">
        <v>2025</v>
      </c>
      <c r="C5" s="28">
        <v>16.073468429999998</v>
      </c>
      <c r="D5" s="28">
        <v>5.8</v>
      </c>
      <c r="E5" s="28">
        <v>5.9</v>
      </c>
      <c r="F5" s="28">
        <v>6.8</v>
      </c>
      <c r="G5" s="28">
        <v>11.378564770000001</v>
      </c>
      <c r="H5" s="28">
        <v>11.94848382</v>
      </c>
      <c r="I5" s="73"/>
      <c r="J5" s="78" t="s">
        <v>22</v>
      </c>
      <c r="K5" s="28">
        <v>2025</v>
      </c>
      <c r="L5" s="28">
        <v>15.18817516</v>
      </c>
      <c r="M5" s="28">
        <v>23.13</v>
      </c>
      <c r="N5" s="28">
        <v>14.19</v>
      </c>
      <c r="O5" s="28">
        <v>20.2</v>
      </c>
      <c r="P5" s="28">
        <v>21.30157895</v>
      </c>
      <c r="Q5" s="28">
        <v>14.56474352</v>
      </c>
      <c r="R5" s="77"/>
      <c r="S5" s="78" t="s">
        <v>22</v>
      </c>
      <c r="T5" s="28">
        <v>2025</v>
      </c>
      <c r="U5" s="28">
        <v>5.8</v>
      </c>
      <c r="V5" s="28">
        <v>11.7</v>
      </c>
      <c r="W5" s="28">
        <v>4.9000000000000004</v>
      </c>
      <c r="X5" s="28">
        <v>5.8</v>
      </c>
      <c r="Y5" s="28">
        <v>5.3</v>
      </c>
      <c r="Z5" s="28">
        <v>10.6</v>
      </c>
      <c r="AA5" s="77"/>
      <c r="AB5" s="77"/>
      <c r="AC5" s="77"/>
      <c r="AD5" s="77"/>
      <c r="AE5" s="77"/>
      <c r="AF5" s="77"/>
      <c r="AG5" s="77"/>
    </row>
    <row r="6" spans="1:35" s="73" customFormat="1" ht="15.6" x14ac:dyDescent="0.3">
      <c r="A6" s="78" t="s">
        <v>26</v>
      </c>
      <c r="B6" s="28">
        <v>2025</v>
      </c>
      <c r="C6" s="28">
        <v>53.32653157</v>
      </c>
      <c r="D6" s="28">
        <v>34.299999999999997</v>
      </c>
      <c r="E6" s="28">
        <v>69.599999999999994</v>
      </c>
      <c r="F6" s="28">
        <v>61.3</v>
      </c>
      <c r="G6" s="28">
        <v>59.321435229999999</v>
      </c>
      <c r="H6" s="28">
        <v>43.851516179999997</v>
      </c>
      <c r="J6" s="78" t="s">
        <v>26</v>
      </c>
      <c r="K6" s="28">
        <v>2025</v>
      </c>
      <c r="L6" s="28">
        <v>53.9</v>
      </c>
      <c r="M6" s="28">
        <v>32</v>
      </c>
      <c r="N6" s="28">
        <v>57.9</v>
      </c>
      <c r="O6" s="28">
        <v>51.2</v>
      </c>
      <c r="P6" s="28">
        <v>55.3</v>
      </c>
      <c r="Q6" s="28">
        <v>41.5</v>
      </c>
      <c r="R6" s="76"/>
      <c r="S6" s="78" t="s">
        <v>26</v>
      </c>
      <c r="T6" s="28">
        <v>2025</v>
      </c>
      <c r="U6" s="28">
        <v>81.8</v>
      </c>
      <c r="V6" s="28">
        <v>70.7</v>
      </c>
      <c r="W6" s="28">
        <v>83.9</v>
      </c>
      <c r="X6" s="28">
        <v>80.400000000000006</v>
      </c>
      <c r="Y6" s="28">
        <v>81.400000000000006</v>
      </c>
      <c r="Z6" s="28">
        <v>77.599999999999994</v>
      </c>
      <c r="AA6" s="77"/>
      <c r="AB6" s="77"/>
      <c r="AC6" s="77"/>
      <c r="AD6" s="77"/>
      <c r="AE6" s="77"/>
      <c r="AF6" s="77"/>
      <c r="AG6" s="77"/>
    </row>
    <row r="7" spans="1:35" s="73" customFormat="1" ht="15.6" x14ac:dyDescent="0.3">
      <c r="A7" s="80" t="s">
        <v>120</v>
      </c>
      <c r="B7" s="28">
        <v>2025</v>
      </c>
      <c r="C7" s="28">
        <v>0</v>
      </c>
      <c r="D7" s="28">
        <v>0</v>
      </c>
      <c r="E7" s="28">
        <v>0</v>
      </c>
      <c r="F7" s="28">
        <v>0</v>
      </c>
      <c r="G7" s="28">
        <v>0</v>
      </c>
      <c r="H7" s="28">
        <v>0</v>
      </c>
      <c r="I7" s="77"/>
      <c r="J7" s="80" t="s">
        <v>120</v>
      </c>
      <c r="K7" s="28">
        <v>2025</v>
      </c>
      <c r="L7" s="28">
        <v>0</v>
      </c>
      <c r="M7" s="28">
        <v>0</v>
      </c>
      <c r="N7" s="28">
        <v>0</v>
      </c>
      <c r="O7" s="28">
        <v>0</v>
      </c>
      <c r="P7" s="28">
        <v>0</v>
      </c>
      <c r="Q7" s="28">
        <v>0</v>
      </c>
      <c r="R7" s="77"/>
      <c r="S7" s="80" t="s">
        <v>120</v>
      </c>
      <c r="T7" s="28">
        <v>2025</v>
      </c>
      <c r="U7" s="28">
        <v>0</v>
      </c>
      <c r="V7" s="28">
        <v>0</v>
      </c>
      <c r="W7" s="28">
        <v>0</v>
      </c>
      <c r="X7" s="28">
        <v>0</v>
      </c>
      <c r="Y7" s="28">
        <v>0</v>
      </c>
      <c r="Z7" s="28">
        <v>0</v>
      </c>
      <c r="AA7" s="77"/>
    </row>
    <row r="8" spans="1:35" s="73" customFormat="1" ht="15.6" x14ac:dyDescent="0.3">
      <c r="A8" s="81"/>
      <c r="B8" s="74"/>
      <c r="H8" s="77"/>
      <c r="I8" s="77"/>
      <c r="J8" s="77"/>
      <c r="K8" s="77"/>
      <c r="L8" s="77"/>
      <c r="M8" s="77"/>
      <c r="N8" s="77"/>
      <c r="O8" s="77"/>
      <c r="P8" s="77"/>
      <c r="Q8" s="77"/>
      <c r="R8" s="77"/>
      <c r="S8" s="77"/>
      <c r="T8" s="77"/>
      <c r="U8" s="77"/>
      <c r="V8" s="77"/>
      <c r="W8" s="77"/>
      <c r="X8" s="77"/>
      <c r="Y8" s="77"/>
      <c r="Z8" s="77"/>
      <c r="AA8" s="77"/>
    </row>
    <row r="9" spans="1:35" s="73" customFormat="1" ht="15.6" x14ac:dyDescent="0.3">
      <c r="A9" s="81"/>
      <c r="B9" s="74"/>
      <c r="H9" s="77"/>
      <c r="I9" s="77"/>
      <c r="J9" s="77"/>
      <c r="K9" s="77"/>
      <c r="L9" s="77"/>
      <c r="M9" s="77"/>
      <c r="N9" s="77"/>
      <c r="O9" s="77"/>
      <c r="P9" s="77"/>
      <c r="Q9" s="77"/>
      <c r="R9" s="77"/>
      <c r="S9" s="77"/>
      <c r="T9" s="77"/>
      <c r="U9" s="77"/>
      <c r="V9" s="77"/>
      <c r="W9" s="77"/>
      <c r="X9" s="77"/>
      <c r="Y9" s="77"/>
      <c r="Z9" s="77"/>
      <c r="AA9" s="77"/>
    </row>
    <row r="10" spans="1:35" s="73" customFormat="1" ht="15.6" x14ac:dyDescent="0.3">
      <c r="A10" s="82"/>
      <c r="B10" s="74"/>
      <c r="C10" s="77"/>
      <c r="D10" s="77"/>
      <c r="E10" s="77"/>
      <c r="F10" s="77"/>
      <c r="G10" s="77"/>
      <c r="H10" s="77"/>
      <c r="I10" s="77"/>
      <c r="J10" s="77"/>
      <c r="K10" s="77"/>
      <c r="L10" s="77"/>
      <c r="M10" s="77"/>
      <c r="N10" s="77"/>
      <c r="O10" s="77"/>
      <c r="P10" s="77"/>
      <c r="Q10" s="77"/>
      <c r="R10" s="77"/>
      <c r="S10" s="77"/>
      <c r="T10" s="77"/>
      <c r="U10" s="77"/>
      <c r="V10" s="77"/>
      <c r="W10" s="77"/>
      <c r="X10" s="77"/>
      <c r="Y10" s="77"/>
      <c r="Z10" s="77"/>
      <c r="AA10" s="77"/>
    </row>
    <row r="11" spans="1:35" ht="15.6" x14ac:dyDescent="0.3">
      <c r="A11" s="83"/>
      <c r="B11" s="84"/>
      <c r="C11" s="77"/>
      <c r="D11" s="77"/>
      <c r="E11" s="77"/>
      <c r="F11" s="77"/>
      <c r="G11" s="77"/>
      <c r="H11" s="77"/>
      <c r="I11" s="77"/>
      <c r="J11" s="77"/>
      <c r="K11" s="77"/>
      <c r="L11" s="77"/>
      <c r="M11" s="77"/>
      <c r="N11" s="77"/>
      <c r="O11" s="77"/>
      <c r="P11" s="77"/>
      <c r="Q11" s="77"/>
    </row>
    <row r="12" spans="1:35" ht="15.6" x14ac:dyDescent="0.3">
      <c r="A12" s="66" t="s">
        <v>121</v>
      </c>
      <c r="B12" s="85"/>
      <c r="C12" s="69"/>
      <c r="D12" s="69"/>
      <c r="E12" s="69"/>
      <c r="F12" s="69"/>
      <c r="G12" s="69"/>
      <c r="H12" s="69"/>
      <c r="I12" s="69"/>
      <c r="J12" s="69"/>
      <c r="K12" s="69"/>
      <c r="L12" s="69"/>
      <c r="M12" s="69"/>
      <c r="N12" s="69"/>
      <c r="O12" s="69"/>
      <c r="P12" s="69"/>
      <c r="Q12" s="69"/>
      <c r="R12" s="86"/>
      <c r="S12" s="86"/>
      <c r="T12" s="86"/>
      <c r="U12" s="86"/>
      <c r="V12" s="86"/>
    </row>
    <row r="13" spans="1:35" s="89" customFormat="1" x14ac:dyDescent="0.25">
      <c r="A13" s="87" t="s">
        <v>122</v>
      </c>
      <c r="B13" s="88" t="s">
        <v>51</v>
      </c>
      <c r="C13" s="87" t="s">
        <v>123</v>
      </c>
      <c r="D13" s="87" t="s">
        <v>124</v>
      </c>
      <c r="E13" s="87" t="s">
        <v>125</v>
      </c>
      <c r="F13" s="87" t="s">
        <v>126</v>
      </c>
      <c r="G13" s="87" t="s">
        <v>127</v>
      </c>
      <c r="H13" s="87" t="s">
        <v>128</v>
      </c>
      <c r="I13" s="87" t="s">
        <v>129</v>
      </c>
      <c r="J13" s="87" t="s">
        <v>130</v>
      </c>
      <c r="K13" s="87" t="s">
        <v>131</v>
      </c>
      <c r="L13" s="87" t="s">
        <v>132</v>
      </c>
      <c r="M13" s="87" t="s">
        <v>133</v>
      </c>
      <c r="N13" s="87" t="s">
        <v>134</v>
      </c>
      <c r="O13" s="89" t="s">
        <v>135</v>
      </c>
      <c r="P13" s="89" t="s">
        <v>136</v>
      </c>
      <c r="Q13" s="87" t="s">
        <v>137</v>
      </c>
      <c r="R13" s="87" t="s">
        <v>138</v>
      </c>
      <c r="S13" s="90" t="s">
        <v>139</v>
      </c>
      <c r="T13" s="91" t="s">
        <v>140</v>
      </c>
      <c r="U13" s="91" t="s">
        <v>141</v>
      </c>
      <c r="V13" s="91" t="s">
        <v>142</v>
      </c>
    </row>
    <row r="14" spans="1:35" s="92" customFormat="1" ht="11.4" x14ac:dyDescent="0.2">
      <c r="A14" s="92" t="s">
        <v>143</v>
      </c>
      <c r="B14" s="28">
        <v>2000</v>
      </c>
      <c r="C14" s="93" t="s">
        <v>32</v>
      </c>
      <c r="D14" s="28">
        <v>6436968</v>
      </c>
      <c r="E14" s="28"/>
      <c r="F14" s="28"/>
      <c r="G14" s="28"/>
      <c r="H14" s="28"/>
      <c r="I14" s="28"/>
      <c r="J14" s="28">
        <v>100</v>
      </c>
      <c r="K14" s="28"/>
      <c r="L14" s="28"/>
      <c r="M14" s="28"/>
      <c r="N14" s="28"/>
      <c r="O14" s="28"/>
      <c r="P14" s="28">
        <v>100</v>
      </c>
      <c r="Q14" s="28"/>
      <c r="R14" s="28"/>
      <c r="S14" s="28"/>
      <c r="T14" s="28"/>
      <c r="U14" s="28"/>
      <c r="V14" s="28">
        <v>100</v>
      </c>
    </row>
    <row r="15" spans="1:35" s="92" customFormat="1" ht="11.4" x14ac:dyDescent="0.2">
      <c r="A15" s="92" t="s">
        <v>143</v>
      </c>
      <c r="B15" s="28">
        <v>2001</v>
      </c>
      <c r="C15" s="93" t="s">
        <v>32</v>
      </c>
      <c r="D15" s="28">
        <v>6656235</v>
      </c>
      <c r="E15" s="28"/>
      <c r="F15" s="28"/>
      <c r="G15" s="28"/>
      <c r="H15" s="28"/>
      <c r="I15" s="28"/>
      <c r="J15" s="28">
        <v>100</v>
      </c>
      <c r="K15" s="28"/>
      <c r="L15" s="28"/>
      <c r="M15" s="28"/>
      <c r="N15" s="28"/>
      <c r="O15" s="28"/>
      <c r="P15" s="28">
        <v>100</v>
      </c>
      <c r="Q15" s="28"/>
      <c r="R15" s="28"/>
      <c r="S15" s="28"/>
      <c r="T15" s="28"/>
      <c r="U15" s="28"/>
      <c r="V15" s="28">
        <v>100</v>
      </c>
    </row>
    <row r="16" spans="1:35" s="92" customFormat="1" ht="11.4" x14ac:dyDescent="0.2">
      <c r="A16" s="92" t="s">
        <v>143</v>
      </c>
      <c r="B16" s="28">
        <v>2002</v>
      </c>
      <c r="C16" s="93" t="s">
        <v>32</v>
      </c>
      <c r="D16" s="28">
        <v>6877219</v>
      </c>
      <c r="E16" s="28"/>
      <c r="F16" s="28"/>
      <c r="G16" s="28"/>
      <c r="H16" s="28"/>
      <c r="I16" s="28"/>
      <c r="J16" s="28">
        <v>100</v>
      </c>
      <c r="K16" s="28"/>
      <c r="L16" s="28"/>
      <c r="M16" s="28"/>
      <c r="N16" s="28"/>
      <c r="O16" s="28"/>
      <c r="P16" s="28">
        <v>100</v>
      </c>
      <c r="Q16" s="28"/>
      <c r="R16" s="28"/>
      <c r="S16" s="28"/>
      <c r="T16" s="28"/>
      <c r="U16" s="28"/>
      <c r="V16" s="28">
        <v>100</v>
      </c>
    </row>
    <row r="17" spans="1:22" s="92" customFormat="1" ht="11.4" x14ac:dyDescent="0.2">
      <c r="A17" s="92" t="s">
        <v>143</v>
      </c>
      <c r="B17" s="28">
        <v>2003</v>
      </c>
      <c r="C17" s="93" t="s">
        <v>32</v>
      </c>
      <c r="D17" s="28">
        <v>7097279</v>
      </c>
      <c r="E17" s="28"/>
      <c r="F17" s="28"/>
      <c r="G17" s="28"/>
      <c r="H17" s="28"/>
      <c r="I17" s="28"/>
      <c r="J17" s="28">
        <v>100</v>
      </c>
      <c r="K17" s="28"/>
      <c r="L17" s="28"/>
      <c r="M17" s="28"/>
      <c r="N17" s="28"/>
      <c r="O17" s="28"/>
      <c r="P17" s="28">
        <v>100</v>
      </c>
      <c r="Q17" s="28"/>
      <c r="R17" s="28"/>
      <c r="S17" s="28"/>
      <c r="T17" s="28"/>
      <c r="U17" s="28"/>
      <c r="V17" s="28">
        <v>100</v>
      </c>
    </row>
    <row r="18" spans="1:22" s="92" customFormat="1" ht="11.4" x14ac:dyDescent="0.2">
      <c r="A18" s="92" t="s">
        <v>143</v>
      </c>
      <c r="B18" s="28">
        <v>2004</v>
      </c>
      <c r="C18" s="93" t="s">
        <v>32</v>
      </c>
      <c r="D18" s="28">
        <v>7311934</v>
      </c>
      <c r="E18" s="28"/>
      <c r="F18" s="28"/>
      <c r="G18" s="28"/>
      <c r="H18" s="28"/>
      <c r="I18" s="28"/>
      <c r="J18" s="28">
        <v>100</v>
      </c>
      <c r="K18" s="28"/>
      <c r="L18" s="28"/>
      <c r="M18" s="28"/>
      <c r="N18" s="28"/>
      <c r="O18" s="28"/>
      <c r="P18" s="28">
        <v>100</v>
      </c>
      <c r="Q18" s="28"/>
      <c r="R18" s="28"/>
      <c r="S18" s="28"/>
      <c r="T18" s="28"/>
      <c r="U18" s="28"/>
      <c r="V18" s="28">
        <v>100</v>
      </c>
    </row>
    <row r="19" spans="1:22" s="92" customFormat="1" ht="11.4" x14ac:dyDescent="0.2">
      <c r="A19" s="92" t="s">
        <v>143</v>
      </c>
      <c r="B19" s="28">
        <v>2005</v>
      </c>
      <c r="C19" s="93" t="s">
        <v>32</v>
      </c>
      <c r="D19" s="28">
        <v>7528727</v>
      </c>
      <c r="E19" s="28"/>
      <c r="F19" s="28">
        <v>25.416348772032048</v>
      </c>
      <c r="G19" s="28"/>
      <c r="H19" s="28"/>
      <c r="I19" s="28">
        <v>74.583651227967948</v>
      </c>
      <c r="J19" s="28">
        <v>25.416348772032052</v>
      </c>
      <c r="K19" s="28"/>
      <c r="L19" s="28"/>
      <c r="M19" s="28"/>
      <c r="N19" s="28"/>
      <c r="O19" s="28"/>
      <c r="P19" s="28">
        <v>100</v>
      </c>
      <c r="Q19" s="28"/>
      <c r="R19" s="28"/>
      <c r="S19" s="28"/>
      <c r="T19" s="28"/>
      <c r="U19" s="28"/>
      <c r="V19" s="28">
        <v>100</v>
      </c>
    </row>
    <row r="20" spans="1:22" s="92" customFormat="1" ht="11.4" x14ac:dyDescent="0.2">
      <c r="A20" s="92" t="s">
        <v>143</v>
      </c>
      <c r="B20" s="28">
        <v>2006</v>
      </c>
      <c r="C20" s="93" t="s">
        <v>32</v>
      </c>
      <c r="D20" s="28">
        <v>7738506</v>
      </c>
      <c r="E20" s="28"/>
      <c r="F20" s="28">
        <v>25.416348772032048</v>
      </c>
      <c r="G20" s="28"/>
      <c r="H20" s="28"/>
      <c r="I20" s="28">
        <v>74.583651227967948</v>
      </c>
      <c r="J20" s="28">
        <v>25.416348772032052</v>
      </c>
      <c r="K20" s="28"/>
      <c r="L20" s="28"/>
      <c r="M20" s="28"/>
      <c r="N20" s="28"/>
      <c r="O20" s="28"/>
      <c r="P20" s="28">
        <v>100</v>
      </c>
      <c r="Q20" s="28"/>
      <c r="R20" s="28"/>
      <c r="S20" s="28"/>
      <c r="T20" s="28"/>
      <c r="U20" s="28"/>
      <c r="V20" s="28">
        <v>100</v>
      </c>
    </row>
    <row r="21" spans="1:22" s="92" customFormat="1" ht="11.4" x14ac:dyDescent="0.2">
      <c r="A21" s="92" t="s">
        <v>143</v>
      </c>
      <c r="B21" s="28">
        <v>2007</v>
      </c>
      <c r="C21" s="93" t="s">
        <v>32</v>
      </c>
      <c r="D21" s="28">
        <v>7948551</v>
      </c>
      <c r="E21" s="28"/>
      <c r="F21" s="28">
        <v>25.416348772032048</v>
      </c>
      <c r="G21" s="28"/>
      <c r="H21" s="28"/>
      <c r="I21" s="28">
        <v>74.583651227967948</v>
      </c>
      <c r="J21" s="28">
        <v>25.416348772032052</v>
      </c>
      <c r="K21" s="28">
        <v>71.645260332394969</v>
      </c>
      <c r="L21" s="28"/>
      <c r="M21" s="28"/>
      <c r="N21" s="28"/>
      <c r="O21" s="28"/>
      <c r="P21" s="28">
        <v>100</v>
      </c>
      <c r="Q21" s="28"/>
      <c r="R21" s="28"/>
      <c r="S21" s="28"/>
      <c r="T21" s="28"/>
      <c r="U21" s="28"/>
      <c r="V21" s="28">
        <v>100</v>
      </c>
    </row>
    <row r="22" spans="1:22" s="92" customFormat="1" ht="11.4" x14ac:dyDescent="0.2">
      <c r="A22" s="92" t="s">
        <v>143</v>
      </c>
      <c r="B22" s="28">
        <v>2008</v>
      </c>
      <c r="C22" s="93" t="s">
        <v>32</v>
      </c>
      <c r="D22" s="28">
        <v>8157690</v>
      </c>
      <c r="E22" s="28"/>
      <c r="F22" s="28">
        <v>25.416348772032048</v>
      </c>
      <c r="G22" s="28"/>
      <c r="H22" s="28"/>
      <c r="I22" s="28">
        <v>74.583651227967948</v>
      </c>
      <c r="J22" s="28">
        <v>25.416348772032052</v>
      </c>
      <c r="K22" s="28">
        <v>71.645260332394969</v>
      </c>
      <c r="L22" s="28"/>
      <c r="M22" s="28"/>
      <c r="N22" s="28"/>
      <c r="O22" s="28"/>
      <c r="P22" s="28">
        <v>100</v>
      </c>
      <c r="Q22" s="28"/>
      <c r="R22" s="28"/>
      <c r="S22" s="28"/>
      <c r="T22" s="28"/>
      <c r="U22" s="28"/>
      <c r="V22" s="28">
        <v>100</v>
      </c>
    </row>
    <row r="23" spans="1:22" s="92" customFormat="1" ht="11.4" x14ac:dyDescent="0.2">
      <c r="A23" s="92" t="s">
        <v>143</v>
      </c>
      <c r="B23" s="28">
        <v>2009</v>
      </c>
      <c r="C23" s="93" t="s">
        <v>32</v>
      </c>
      <c r="D23" s="28">
        <v>8365851</v>
      </c>
      <c r="E23" s="28"/>
      <c r="F23" s="28">
        <v>25.416348772032052</v>
      </c>
      <c r="G23" s="28"/>
      <c r="H23" s="28"/>
      <c r="I23" s="28">
        <v>74.583651227967948</v>
      </c>
      <c r="J23" s="28">
        <v>25.416348772032052</v>
      </c>
      <c r="K23" s="28">
        <v>71.645260332394969</v>
      </c>
      <c r="L23" s="28"/>
      <c r="M23" s="28"/>
      <c r="N23" s="28"/>
      <c r="O23" s="28"/>
      <c r="P23" s="28">
        <v>100</v>
      </c>
      <c r="Q23" s="28"/>
      <c r="R23" s="28"/>
      <c r="S23" s="28"/>
      <c r="T23" s="28"/>
      <c r="U23" s="28"/>
      <c r="V23" s="28">
        <v>100</v>
      </c>
    </row>
    <row r="24" spans="1:22" s="92" customFormat="1" ht="11.4" x14ac:dyDescent="0.2">
      <c r="A24" s="92" t="s">
        <v>143</v>
      </c>
      <c r="B24" s="28">
        <v>2010</v>
      </c>
      <c r="C24" s="93" t="s">
        <v>32</v>
      </c>
      <c r="D24" s="28">
        <v>8576250</v>
      </c>
      <c r="E24" s="28"/>
      <c r="F24" s="28">
        <v>26.744918750789566</v>
      </c>
      <c r="G24" s="28"/>
      <c r="H24" s="28"/>
      <c r="I24" s="28">
        <v>73.255081249210434</v>
      </c>
      <c r="J24" s="28">
        <v>26.744918750789566</v>
      </c>
      <c r="K24" s="28">
        <v>71.645260332394969</v>
      </c>
      <c r="L24" s="28"/>
      <c r="M24" s="28">
        <v>68.952167144398118</v>
      </c>
      <c r="N24" s="28"/>
      <c r="O24" s="28"/>
      <c r="P24" s="28">
        <v>31.047832855601882</v>
      </c>
      <c r="Q24" s="28"/>
      <c r="R24" s="28"/>
      <c r="S24" s="28"/>
      <c r="T24" s="28"/>
      <c r="U24" s="28"/>
      <c r="V24" s="28">
        <v>100</v>
      </c>
    </row>
    <row r="25" spans="1:22" s="92" customFormat="1" ht="11.4" x14ac:dyDescent="0.2">
      <c r="A25" s="92" t="s">
        <v>143</v>
      </c>
      <c r="B25" s="28">
        <v>2011</v>
      </c>
      <c r="C25" s="93" t="s">
        <v>32</v>
      </c>
      <c r="D25" s="28">
        <v>8786191</v>
      </c>
      <c r="E25" s="28"/>
      <c r="F25" s="28">
        <v>28.073488729546625</v>
      </c>
      <c r="G25" s="28"/>
      <c r="H25" s="28"/>
      <c r="I25" s="28">
        <v>71.926511270453375</v>
      </c>
      <c r="J25" s="28">
        <v>28.073488729546625</v>
      </c>
      <c r="K25" s="28">
        <v>71.645260332394969</v>
      </c>
      <c r="L25" s="28"/>
      <c r="M25" s="28">
        <v>68.952167144398118</v>
      </c>
      <c r="N25" s="28"/>
      <c r="O25" s="28"/>
      <c r="P25" s="28">
        <v>31.047832855601882</v>
      </c>
      <c r="Q25" s="28"/>
      <c r="R25" s="28"/>
      <c r="S25" s="28"/>
      <c r="T25" s="28"/>
      <c r="U25" s="28"/>
      <c r="V25" s="28">
        <v>100</v>
      </c>
    </row>
    <row r="26" spans="1:22" s="92" customFormat="1" ht="11.4" x14ac:dyDescent="0.2">
      <c r="A26" s="92" t="s">
        <v>143</v>
      </c>
      <c r="B26" s="28">
        <v>2012</v>
      </c>
      <c r="C26" s="93" t="s">
        <v>32</v>
      </c>
      <c r="D26" s="28">
        <v>8994036</v>
      </c>
      <c r="E26" s="28"/>
      <c r="F26" s="28">
        <v>29.402058708304139</v>
      </c>
      <c r="G26" s="28"/>
      <c r="H26" s="28"/>
      <c r="I26" s="28">
        <v>70.597941291695861</v>
      </c>
      <c r="J26" s="28">
        <v>29.402058708304139</v>
      </c>
      <c r="K26" s="28">
        <v>71.741462259255798</v>
      </c>
      <c r="L26" s="28"/>
      <c r="M26" s="28">
        <v>68.952167144398118</v>
      </c>
      <c r="N26" s="28"/>
      <c r="O26" s="28"/>
      <c r="P26" s="28">
        <v>31.047832855601882</v>
      </c>
      <c r="Q26" s="28"/>
      <c r="R26" s="28"/>
      <c r="S26" s="28"/>
      <c r="T26" s="28"/>
      <c r="U26" s="28"/>
      <c r="V26" s="28">
        <v>100</v>
      </c>
    </row>
    <row r="27" spans="1:22" s="92" customFormat="1" ht="11.4" x14ac:dyDescent="0.2">
      <c r="A27" s="92" t="s">
        <v>143</v>
      </c>
      <c r="B27" s="28">
        <v>2013</v>
      </c>
      <c r="C27" s="93" t="s">
        <v>32</v>
      </c>
      <c r="D27" s="28">
        <v>9199590</v>
      </c>
      <c r="E27" s="28"/>
      <c r="F27" s="28">
        <v>30.730628687061198</v>
      </c>
      <c r="G27" s="28"/>
      <c r="H27" s="28"/>
      <c r="I27" s="28">
        <v>69.269371312938802</v>
      </c>
      <c r="J27" s="28">
        <v>30.730628687061198</v>
      </c>
      <c r="K27" s="28">
        <v>71.837664186116655</v>
      </c>
      <c r="L27" s="28"/>
      <c r="M27" s="28">
        <v>68.952167144398118</v>
      </c>
      <c r="N27" s="28"/>
      <c r="O27" s="28"/>
      <c r="P27" s="28">
        <v>31.047832855601882</v>
      </c>
      <c r="Q27" s="28"/>
      <c r="R27" s="28"/>
      <c r="S27" s="28"/>
      <c r="T27" s="28"/>
      <c r="U27" s="28"/>
      <c r="V27" s="28">
        <v>100</v>
      </c>
    </row>
    <row r="28" spans="1:22" s="92" customFormat="1" ht="11.4" x14ac:dyDescent="0.2">
      <c r="A28" s="92" t="s">
        <v>143</v>
      </c>
      <c r="B28" s="28">
        <v>2014</v>
      </c>
      <c r="C28" s="93" t="s">
        <v>32</v>
      </c>
      <c r="D28" s="28">
        <v>9395686</v>
      </c>
      <c r="E28" s="28"/>
      <c r="F28" s="28">
        <v>32.059198665818258</v>
      </c>
      <c r="G28" s="28"/>
      <c r="H28" s="28"/>
      <c r="I28" s="28">
        <v>67.940801334181742</v>
      </c>
      <c r="J28" s="28">
        <v>32.059198665818258</v>
      </c>
      <c r="K28" s="28">
        <v>71.933866112977483</v>
      </c>
      <c r="L28" s="28"/>
      <c r="M28" s="28">
        <v>68.952167144398118</v>
      </c>
      <c r="N28" s="28"/>
      <c r="O28" s="28"/>
      <c r="P28" s="28">
        <v>31.047832855601882</v>
      </c>
      <c r="Q28" s="28"/>
      <c r="R28" s="28"/>
      <c r="S28" s="28"/>
      <c r="T28" s="28"/>
      <c r="U28" s="28"/>
      <c r="V28" s="28">
        <v>100</v>
      </c>
    </row>
    <row r="29" spans="1:22" s="92" customFormat="1" ht="11.4" x14ac:dyDescent="0.2">
      <c r="A29" s="92" t="s">
        <v>143</v>
      </c>
      <c r="B29" s="28">
        <v>2015</v>
      </c>
      <c r="C29" s="93" t="s">
        <v>32</v>
      </c>
      <c r="D29" s="28">
        <v>9578405</v>
      </c>
      <c r="E29" s="28"/>
      <c r="F29" s="28">
        <v>33.387768644575772</v>
      </c>
      <c r="G29" s="28"/>
      <c r="H29" s="28"/>
      <c r="I29" s="28">
        <v>66.612231355424228</v>
      </c>
      <c r="J29" s="28">
        <v>33.387768644575772</v>
      </c>
      <c r="K29" s="28">
        <v>72.030068039838341</v>
      </c>
      <c r="L29" s="28"/>
      <c r="M29" s="28">
        <v>65.493954207976458</v>
      </c>
      <c r="N29" s="28"/>
      <c r="O29" s="28"/>
      <c r="P29" s="28">
        <v>34.506045792023542</v>
      </c>
      <c r="Q29" s="28"/>
      <c r="R29" s="28"/>
      <c r="S29" s="28"/>
      <c r="T29" s="28"/>
      <c r="U29" s="28"/>
      <c r="V29" s="28">
        <v>100</v>
      </c>
    </row>
    <row r="30" spans="1:22" s="92" customFormat="1" ht="11.4" x14ac:dyDescent="0.2">
      <c r="A30" s="92" t="s">
        <v>143</v>
      </c>
      <c r="B30" s="28">
        <v>2016</v>
      </c>
      <c r="C30" s="93" t="s">
        <v>32</v>
      </c>
      <c r="D30" s="28">
        <v>9751818</v>
      </c>
      <c r="E30" s="28">
        <v>34.716338623332831</v>
      </c>
      <c r="F30" s="28">
        <v>34.716338623332831</v>
      </c>
      <c r="G30" s="28"/>
      <c r="H30" s="28"/>
      <c r="I30" s="28">
        <v>65.283661376667169</v>
      </c>
      <c r="J30" s="28">
        <v>34.716338623332831</v>
      </c>
      <c r="K30" s="28">
        <v>72.126269966699169</v>
      </c>
      <c r="L30" s="28"/>
      <c r="M30" s="28">
        <v>62.035741271553889</v>
      </c>
      <c r="N30" s="28"/>
      <c r="O30" s="28"/>
      <c r="P30" s="28">
        <v>37.964258728446111</v>
      </c>
      <c r="Q30" s="28">
        <v>59.239429966142779</v>
      </c>
      <c r="R30" s="28"/>
      <c r="S30" s="28"/>
      <c r="T30" s="28"/>
      <c r="U30" s="28"/>
      <c r="V30" s="28">
        <v>100</v>
      </c>
    </row>
    <row r="31" spans="1:22" s="92" customFormat="1" ht="11.4" x14ac:dyDescent="0.2">
      <c r="A31" s="92" t="s">
        <v>143</v>
      </c>
      <c r="B31" s="28">
        <v>2017</v>
      </c>
      <c r="C31" s="93" t="s">
        <v>32</v>
      </c>
      <c r="D31" s="28">
        <v>9925754</v>
      </c>
      <c r="E31" s="28">
        <v>36.044908602090345</v>
      </c>
      <c r="F31" s="28">
        <v>36.044908602090345</v>
      </c>
      <c r="G31" s="28"/>
      <c r="H31" s="28"/>
      <c r="I31" s="28">
        <v>63.955091397909655</v>
      </c>
      <c r="J31" s="28">
        <v>36.044908602090345</v>
      </c>
      <c r="K31" s="28">
        <v>72.222471893560027</v>
      </c>
      <c r="L31" s="28"/>
      <c r="M31" s="28">
        <v>58.577528335131319</v>
      </c>
      <c r="N31" s="28"/>
      <c r="O31" s="28"/>
      <c r="P31" s="28">
        <v>41.422471664868681</v>
      </c>
      <c r="Q31" s="28">
        <v>59.239429966142779</v>
      </c>
      <c r="R31" s="28"/>
      <c r="S31" s="28"/>
      <c r="T31" s="28"/>
      <c r="U31" s="28"/>
      <c r="V31" s="28">
        <v>100</v>
      </c>
    </row>
    <row r="32" spans="1:22" s="92" customFormat="1" ht="11.4" x14ac:dyDescent="0.2">
      <c r="A32" s="92" t="s">
        <v>143</v>
      </c>
      <c r="B32" s="28">
        <v>2018</v>
      </c>
      <c r="C32" s="93" t="s">
        <v>32</v>
      </c>
      <c r="D32" s="28">
        <v>10096549</v>
      </c>
      <c r="E32" s="28">
        <v>37.373478580847404</v>
      </c>
      <c r="F32" s="28">
        <v>37.373478580847404</v>
      </c>
      <c r="G32" s="28"/>
      <c r="H32" s="28"/>
      <c r="I32" s="28">
        <v>62.626521419152596</v>
      </c>
      <c r="J32" s="28">
        <v>37.373478580847404</v>
      </c>
      <c r="K32" s="28">
        <v>72.318673820420855</v>
      </c>
      <c r="L32" s="28"/>
      <c r="M32" s="28">
        <v>55.119315398709659</v>
      </c>
      <c r="N32" s="28"/>
      <c r="O32" s="28"/>
      <c r="P32" s="28">
        <v>44.880684601290341</v>
      </c>
      <c r="Q32" s="28">
        <v>59.239429966142779</v>
      </c>
      <c r="R32" s="28"/>
      <c r="S32" s="28"/>
      <c r="T32" s="28"/>
      <c r="U32" s="28"/>
      <c r="V32" s="28">
        <v>100</v>
      </c>
    </row>
    <row r="33" spans="1:22" s="92" customFormat="1" ht="11.4" x14ac:dyDescent="0.2">
      <c r="A33" s="92" t="s">
        <v>143</v>
      </c>
      <c r="B33" s="28">
        <v>2019</v>
      </c>
      <c r="C33" s="93" t="s">
        <v>32</v>
      </c>
      <c r="D33" s="28">
        <v>10274961</v>
      </c>
      <c r="E33" s="28">
        <v>38.702048559604918</v>
      </c>
      <c r="F33" s="28">
        <v>38.702048559604918</v>
      </c>
      <c r="G33" s="28"/>
      <c r="H33" s="28"/>
      <c r="I33" s="28">
        <v>61.297951440395082</v>
      </c>
      <c r="J33" s="28">
        <v>38.702048559604918</v>
      </c>
      <c r="K33" s="28">
        <v>72.414875747281712</v>
      </c>
      <c r="L33" s="28"/>
      <c r="M33" s="28">
        <v>51.66110246228709</v>
      </c>
      <c r="N33" s="28"/>
      <c r="O33" s="28"/>
      <c r="P33" s="28">
        <v>48.33889753771291</v>
      </c>
      <c r="Q33" s="28">
        <v>59.239429966142779</v>
      </c>
      <c r="R33" s="28"/>
      <c r="S33" s="28"/>
      <c r="T33" s="28"/>
      <c r="U33" s="28"/>
      <c r="V33" s="28">
        <v>100</v>
      </c>
    </row>
    <row r="34" spans="1:22" s="92" customFormat="1" ht="11.4" x14ac:dyDescent="0.2">
      <c r="A34" s="92" t="s">
        <v>143</v>
      </c>
      <c r="B34" s="28">
        <v>2020</v>
      </c>
      <c r="C34" s="93" t="s">
        <v>32</v>
      </c>
      <c r="D34" s="28">
        <v>10463906</v>
      </c>
      <c r="E34" s="28">
        <v>40.030618538361978</v>
      </c>
      <c r="F34" s="28">
        <v>40.030618538361978</v>
      </c>
      <c r="G34" s="28"/>
      <c r="H34" s="28"/>
      <c r="I34" s="28">
        <v>59.969381461638022</v>
      </c>
      <c r="J34" s="28">
        <v>40.030618538361978</v>
      </c>
      <c r="K34" s="28">
        <v>72.511077674142541</v>
      </c>
      <c r="L34" s="28"/>
      <c r="M34" s="28">
        <v>48.202889525864521</v>
      </c>
      <c r="N34" s="28"/>
      <c r="O34" s="28"/>
      <c r="P34" s="28">
        <v>51.797110474135479</v>
      </c>
      <c r="Q34" s="28">
        <v>59.239429966142779</v>
      </c>
      <c r="R34" s="28"/>
      <c r="S34" s="28"/>
      <c r="T34" s="28"/>
      <c r="U34" s="28"/>
      <c r="V34" s="28">
        <v>100</v>
      </c>
    </row>
    <row r="35" spans="1:22" s="92" customFormat="1" ht="11.4" x14ac:dyDescent="0.2">
      <c r="A35" s="92" t="s">
        <v>143</v>
      </c>
      <c r="B35" s="28">
        <v>2021</v>
      </c>
      <c r="C35" s="93" t="s">
        <v>32</v>
      </c>
      <c r="D35" s="28">
        <v>10658114</v>
      </c>
      <c r="E35" s="28">
        <v>41.359188517119037</v>
      </c>
      <c r="F35" s="28">
        <v>41.359188517119037</v>
      </c>
      <c r="G35" s="28"/>
      <c r="H35" s="28"/>
      <c r="I35" s="28">
        <v>58.640811482880963</v>
      </c>
      <c r="J35" s="28">
        <v>41.359188517119037</v>
      </c>
      <c r="K35" s="28">
        <v>72.607279601003398</v>
      </c>
      <c r="L35" s="28"/>
      <c r="M35" s="28">
        <v>44.744676589442861</v>
      </c>
      <c r="N35" s="28"/>
      <c r="O35" s="28"/>
      <c r="P35" s="28">
        <v>55.255323410557139</v>
      </c>
      <c r="Q35" s="28">
        <v>55.098023777654817</v>
      </c>
      <c r="R35" s="28"/>
      <c r="S35" s="28"/>
      <c r="T35" s="28"/>
      <c r="U35" s="28"/>
      <c r="V35" s="28">
        <v>100</v>
      </c>
    </row>
    <row r="36" spans="1:22" s="92" customFormat="1" ht="11.4" x14ac:dyDescent="0.2">
      <c r="A36" s="92" t="s">
        <v>143</v>
      </c>
      <c r="B36" s="28">
        <v>2022</v>
      </c>
      <c r="C36" s="93" t="s">
        <v>32</v>
      </c>
      <c r="D36" s="28">
        <v>10849996</v>
      </c>
      <c r="E36" s="28">
        <v>42.687758495876551</v>
      </c>
      <c r="F36" s="28">
        <v>42.687758495876551</v>
      </c>
      <c r="G36" s="28">
        <v>30.6</v>
      </c>
      <c r="H36" s="28">
        <v>12.08775849587655</v>
      </c>
      <c r="I36" s="28">
        <v>57.312241504123449</v>
      </c>
      <c r="J36" s="28">
        <v>0</v>
      </c>
      <c r="K36" s="28">
        <v>72.703481527864227</v>
      </c>
      <c r="L36" s="28">
        <v>46.1</v>
      </c>
      <c r="M36" s="28">
        <v>41.286463653020292</v>
      </c>
      <c r="N36" s="28">
        <v>4.8135363469797099</v>
      </c>
      <c r="O36" s="28">
        <v>53.9</v>
      </c>
      <c r="P36" s="28">
        <v>0</v>
      </c>
      <c r="Q36" s="28">
        <v>50.956617589165035</v>
      </c>
      <c r="R36" s="28">
        <v>18.2</v>
      </c>
      <c r="S36" s="28">
        <v>12.4</v>
      </c>
      <c r="T36" s="28">
        <v>5.7999999999999989</v>
      </c>
      <c r="U36" s="28">
        <v>81.8</v>
      </c>
      <c r="V36" s="28">
        <v>0</v>
      </c>
    </row>
    <row r="37" spans="1:22" s="92" customFormat="1" ht="11.4" x14ac:dyDescent="0.2">
      <c r="A37" s="92" t="s">
        <v>143</v>
      </c>
      <c r="B37" s="28">
        <v>2023</v>
      </c>
      <c r="C37" s="93" t="s">
        <v>32</v>
      </c>
      <c r="D37" s="28">
        <v>11126256</v>
      </c>
      <c r="E37" s="28">
        <v>44.01632847463361</v>
      </c>
      <c r="F37" s="28">
        <v>44.01632847463361</v>
      </c>
      <c r="G37" s="28">
        <v>30.6</v>
      </c>
      <c r="H37" s="28">
        <v>13.416328474633609</v>
      </c>
      <c r="I37" s="28">
        <v>55.98367152536639</v>
      </c>
      <c r="J37" s="28">
        <v>0</v>
      </c>
      <c r="K37" s="28">
        <v>72.799683454725084</v>
      </c>
      <c r="L37" s="28">
        <v>46.1</v>
      </c>
      <c r="M37" s="28">
        <v>37.828250716597722</v>
      </c>
      <c r="N37" s="28">
        <v>8.2717492834022792</v>
      </c>
      <c r="O37" s="28">
        <v>53.9</v>
      </c>
      <c r="P37" s="28">
        <v>0</v>
      </c>
      <c r="Q37" s="28">
        <v>46.815211400677072</v>
      </c>
      <c r="R37" s="28">
        <v>18.2</v>
      </c>
      <c r="S37" s="28">
        <v>12.4</v>
      </c>
      <c r="T37" s="28">
        <v>5.7999999999999989</v>
      </c>
      <c r="U37" s="28">
        <v>81.8</v>
      </c>
      <c r="V37" s="28">
        <v>0</v>
      </c>
    </row>
    <row r="38" spans="1:22" s="92" customFormat="1" ht="11.4" x14ac:dyDescent="0.2">
      <c r="A38" s="92" t="s">
        <v>143</v>
      </c>
      <c r="B38" s="28">
        <v>2024</v>
      </c>
      <c r="C38" s="93" t="s">
        <v>32</v>
      </c>
      <c r="D38" s="28"/>
      <c r="E38" s="28">
        <v>45.964825617516908</v>
      </c>
      <c r="F38" s="28">
        <v>45.344898453391124</v>
      </c>
      <c r="G38" s="28">
        <v>30.6</v>
      </c>
      <c r="H38" s="28">
        <v>14.744898453391123</v>
      </c>
      <c r="I38" s="28">
        <v>54.655101546608876</v>
      </c>
      <c r="J38" s="28">
        <v>0</v>
      </c>
      <c r="K38" s="28">
        <v>72.895885381585913</v>
      </c>
      <c r="L38" s="28">
        <v>46.1</v>
      </c>
      <c r="M38" s="28">
        <v>34.370037780176062</v>
      </c>
      <c r="N38" s="28">
        <v>11.729962219823939</v>
      </c>
      <c r="O38" s="28">
        <v>53.9</v>
      </c>
      <c r="P38" s="28">
        <v>0</v>
      </c>
      <c r="Q38" s="28">
        <v>42.67380521218729</v>
      </c>
      <c r="R38" s="28">
        <v>18.2</v>
      </c>
      <c r="S38" s="28">
        <v>12.4</v>
      </c>
      <c r="T38" s="28">
        <v>5.7999999999999989</v>
      </c>
      <c r="U38" s="28">
        <v>81.8</v>
      </c>
      <c r="V38" s="28">
        <v>0</v>
      </c>
    </row>
    <row r="39" spans="1:22" s="92" customFormat="1" ht="11.4" x14ac:dyDescent="0.2">
      <c r="A39" s="92" t="s">
        <v>143</v>
      </c>
      <c r="B39" s="28">
        <v>2025</v>
      </c>
      <c r="C39" s="93" t="s">
        <v>32</v>
      </c>
      <c r="D39" s="28"/>
      <c r="E39" s="28">
        <v>54.358505573789444</v>
      </c>
      <c r="F39" s="28">
        <v>46.673468432148184</v>
      </c>
      <c r="G39" s="28">
        <v>30.6</v>
      </c>
      <c r="H39" s="28">
        <v>16.073468432148182</v>
      </c>
      <c r="I39" s="28">
        <v>53.326531567851816</v>
      </c>
      <c r="J39" s="28">
        <v>0</v>
      </c>
      <c r="K39" s="28">
        <v>72.99208730844677</v>
      </c>
      <c r="L39" s="28">
        <v>46.1</v>
      </c>
      <c r="M39" s="28">
        <v>30.911824843753493</v>
      </c>
      <c r="N39" s="28">
        <v>15.188175156246508</v>
      </c>
      <c r="O39" s="28">
        <v>53.9</v>
      </c>
      <c r="P39" s="28">
        <v>0</v>
      </c>
      <c r="Q39" s="28">
        <v>38.532399023697508</v>
      </c>
      <c r="R39" s="28">
        <v>18.2</v>
      </c>
      <c r="S39" s="28">
        <v>12.4</v>
      </c>
      <c r="T39" s="28">
        <v>5.7999999999999989</v>
      </c>
      <c r="U39" s="28">
        <v>81.8</v>
      </c>
      <c r="V39" s="28">
        <v>0</v>
      </c>
    </row>
    <row r="40" spans="1:22" s="92" customFormat="1" ht="11.4" x14ac:dyDescent="0.2">
      <c r="A40" s="92" t="s">
        <v>143</v>
      </c>
      <c r="B40" s="28">
        <v>2026</v>
      </c>
      <c r="C40" s="93" t="s">
        <v>32</v>
      </c>
      <c r="D40" s="28"/>
      <c r="E40" s="28">
        <v>62.752185530065617</v>
      </c>
      <c r="F40" s="28">
        <v>48.002038410905698</v>
      </c>
      <c r="G40" s="28">
        <v>30.6</v>
      </c>
      <c r="H40" s="28">
        <v>17.402038410905696</v>
      </c>
      <c r="I40" s="28">
        <v>51.997961589094302</v>
      </c>
      <c r="J40" s="28">
        <v>0</v>
      </c>
      <c r="K40" s="28">
        <v>73.088289235307599</v>
      </c>
      <c r="L40" s="28">
        <v>46.1</v>
      </c>
      <c r="M40" s="28">
        <v>27.453611907330924</v>
      </c>
      <c r="N40" s="28">
        <v>18.646388092669078</v>
      </c>
      <c r="O40" s="28">
        <v>53.9</v>
      </c>
      <c r="P40" s="28">
        <v>0</v>
      </c>
      <c r="Q40" s="28">
        <v>34.390992835209545</v>
      </c>
      <c r="R40" s="28">
        <v>18.2</v>
      </c>
      <c r="S40" s="28">
        <v>12.4</v>
      </c>
      <c r="T40" s="28">
        <v>5.7999999999999989</v>
      </c>
      <c r="U40" s="28">
        <v>81.8</v>
      </c>
      <c r="V40" s="28">
        <v>0</v>
      </c>
    </row>
    <row r="41" spans="1:22" s="92" customFormat="1" ht="11.4" x14ac:dyDescent="0.2">
      <c r="A41" s="92" t="s">
        <v>143</v>
      </c>
      <c r="B41" s="28">
        <v>2027</v>
      </c>
      <c r="C41" s="93" t="s">
        <v>32</v>
      </c>
      <c r="D41" s="28"/>
      <c r="E41" s="28">
        <v>71.145865486341791</v>
      </c>
      <c r="F41" s="28">
        <v>49.330608389662757</v>
      </c>
      <c r="G41" s="28">
        <v>30.6</v>
      </c>
      <c r="H41" s="28">
        <v>18.730608389662756</v>
      </c>
      <c r="I41" s="28">
        <v>50.669391610337243</v>
      </c>
      <c r="J41" s="28">
        <v>0</v>
      </c>
      <c r="K41" s="28">
        <v>73.184491162168456</v>
      </c>
      <c r="L41" s="28">
        <v>46.1</v>
      </c>
      <c r="M41" s="28">
        <v>23.995398970908354</v>
      </c>
      <c r="N41" s="28">
        <v>22.104601029091647</v>
      </c>
      <c r="O41" s="28">
        <v>53.9</v>
      </c>
      <c r="P41" s="28">
        <v>0</v>
      </c>
      <c r="Q41" s="28">
        <v>30.249586646719763</v>
      </c>
      <c r="R41" s="28">
        <v>18.2</v>
      </c>
      <c r="S41" s="28">
        <v>12.4</v>
      </c>
      <c r="T41" s="28">
        <v>5.7999999999999989</v>
      </c>
      <c r="U41" s="28">
        <v>81.8</v>
      </c>
      <c r="V41" s="28">
        <v>0</v>
      </c>
    </row>
    <row r="42" spans="1:22" s="92" customFormat="1" ht="11.4" x14ac:dyDescent="0.2">
      <c r="A42" s="92" t="s">
        <v>143</v>
      </c>
      <c r="B42" s="28">
        <v>2028</v>
      </c>
      <c r="C42" s="93" t="s">
        <v>32</v>
      </c>
      <c r="D42" s="28"/>
      <c r="E42" s="28">
        <v>79.539545442614326</v>
      </c>
      <c r="F42" s="28">
        <v>50.659178368419816</v>
      </c>
      <c r="G42" s="28">
        <v>30.6</v>
      </c>
      <c r="H42" s="28">
        <v>20.059178368419815</v>
      </c>
      <c r="I42" s="28">
        <v>49.340821631580184</v>
      </c>
      <c r="J42" s="28">
        <v>0</v>
      </c>
      <c r="K42" s="28">
        <v>73.280693089029285</v>
      </c>
      <c r="L42" s="28">
        <v>46.1</v>
      </c>
      <c r="M42" s="28">
        <v>20.537186034486695</v>
      </c>
      <c r="N42" s="28">
        <v>25.562813965513307</v>
      </c>
      <c r="O42" s="28">
        <v>53.9</v>
      </c>
      <c r="P42" s="28">
        <v>0</v>
      </c>
      <c r="Q42" s="28">
        <v>26.108180458229981</v>
      </c>
      <c r="R42" s="28">
        <v>18.2</v>
      </c>
      <c r="S42" s="28">
        <v>12.4</v>
      </c>
      <c r="T42" s="28">
        <v>5.7999999999999989</v>
      </c>
      <c r="U42" s="28">
        <v>81.8</v>
      </c>
      <c r="V42" s="28">
        <v>0</v>
      </c>
    </row>
    <row r="43" spans="1:22" s="92" customFormat="1" ht="11.4" x14ac:dyDescent="0.2">
      <c r="A43" s="92" t="s">
        <v>143</v>
      </c>
      <c r="B43" s="28">
        <v>2029</v>
      </c>
      <c r="C43" s="93" t="s">
        <v>32</v>
      </c>
      <c r="D43" s="28"/>
      <c r="E43" s="28">
        <v>79.539545442614326</v>
      </c>
      <c r="F43" s="28">
        <v>50.659178368419823</v>
      </c>
      <c r="G43" s="28">
        <v>30.6</v>
      </c>
      <c r="H43" s="28">
        <v>20.059178368419822</v>
      </c>
      <c r="I43" s="28">
        <v>49.340821631580177</v>
      </c>
      <c r="J43" s="28">
        <v>0</v>
      </c>
      <c r="K43" s="28">
        <v>73.280693089029285</v>
      </c>
      <c r="L43" s="28">
        <v>46.1</v>
      </c>
      <c r="M43" s="28">
        <v>20.537186034486691</v>
      </c>
      <c r="N43" s="28">
        <v>25.56281396551331</v>
      </c>
      <c r="O43" s="28">
        <v>53.9</v>
      </c>
      <c r="P43" s="28">
        <v>0</v>
      </c>
      <c r="Q43" s="28">
        <v>26.108180458229981</v>
      </c>
      <c r="R43" s="28">
        <v>18.2</v>
      </c>
      <c r="S43" s="28">
        <v>12.4</v>
      </c>
      <c r="T43" s="28">
        <v>5.7999999999999989</v>
      </c>
      <c r="U43" s="28">
        <v>81.8</v>
      </c>
      <c r="V43" s="28">
        <v>0</v>
      </c>
    </row>
    <row r="44" spans="1:22" s="92" customFormat="1" ht="11.4" x14ac:dyDescent="0.2">
      <c r="A44" s="92" t="s">
        <v>143</v>
      </c>
      <c r="B44" s="28">
        <v>2030</v>
      </c>
      <c r="C44" s="93" t="s">
        <v>32</v>
      </c>
      <c r="D44" s="28"/>
      <c r="E44" s="28">
        <v>79.539545442614326</v>
      </c>
      <c r="F44" s="28">
        <v>50.659178368419823</v>
      </c>
      <c r="G44" s="28">
        <v>30.6</v>
      </c>
      <c r="H44" s="28">
        <v>20.059178368419822</v>
      </c>
      <c r="I44" s="28">
        <v>49.340821631580177</v>
      </c>
      <c r="J44" s="28">
        <v>0</v>
      </c>
      <c r="K44" s="28">
        <v>73.280693089029285</v>
      </c>
      <c r="L44" s="28">
        <v>46.1</v>
      </c>
      <c r="M44" s="28">
        <v>20.537186034486691</v>
      </c>
      <c r="N44" s="28">
        <v>25.56281396551331</v>
      </c>
      <c r="O44" s="28">
        <v>53.9</v>
      </c>
      <c r="P44" s="28">
        <v>0</v>
      </c>
      <c r="Q44" s="28">
        <v>26.108180458229981</v>
      </c>
      <c r="R44" s="28">
        <v>18.2</v>
      </c>
      <c r="S44" s="28">
        <v>12.4</v>
      </c>
      <c r="T44" s="28">
        <v>5.7999999999999989</v>
      </c>
      <c r="U44" s="28">
        <v>81.8</v>
      </c>
      <c r="V44" s="28">
        <v>0</v>
      </c>
    </row>
    <row r="45" spans="1:22" s="92" customFormat="1" ht="11.4" x14ac:dyDescent="0.2">
      <c r="A45" s="92" t="s">
        <v>143</v>
      </c>
      <c r="B45" s="28">
        <v>2000</v>
      </c>
      <c r="C45" s="93" t="s">
        <v>33</v>
      </c>
      <c r="D45" s="28">
        <v>1745770.2327172852</v>
      </c>
      <c r="E45" s="28"/>
      <c r="F45" s="28"/>
      <c r="G45" s="28"/>
      <c r="H45" s="28"/>
      <c r="I45" s="28"/>
      <c r="J45" s="28">
        <v>100</v>
      </c>
      <c r="K45" s="28"/>
      <c r="L45" s="28"/>
      <c r="M45" s="28"/>
      <c r="N45" s="28"/>
      <c r="O45" s="28"/>
      <c r="P45" s="28">
        <v>100</v>
      </c>
      <c r="Q45" s="28"/>
      <c r="R45" s="28"/>
      <c r="S45" s="28"/>
      <c r="T45" s="28"/>
      <c r="U45" s="28"/>
      <c r="V45" s="28">
        <v>100</v>
      </c>
    </row>
    <row r="46" spans="1:22" s="92" customFormat="1" ht="11.4" x14ac:dyDescent="0.2">
      <c r="A46" s="92" t="s">
        <v>143</v>
      </c>
      <c r="B46" s="28">
        <v>2001</v>
      </c>
      <c r="C46" s="93" t="s">
        <v>33</v>
      </c>
      <c r="D46" s="28">
        <v>1823209.2516597747</v>
      </c>
      <c r="E46" s="28"/>
      <c r="F46" s="28"/>
      <c r="G46" s="28"/>
      <c r="H46" s="28"/>
      <c r="I46" s="28"/>
      <c r="J46" s="28">
        <v>100</v>
      </c>
      <c r="K46" s="28"/>
      <c r="L46" s="28"/>
      <c r="M46" s="28"/>
      <c r="N46" s="28"/>
      <c r="O46" s="28"/>
      <c r="P46" s="28">
        <v>100</v>
      </c>
      <c r="Q46" s="28"/>
      <c r="R46" s="28"/>
      <c r="S46" s="28"/>
      <c r="T46" s="28"/>
      <c r="U46" s="28"/>
      <c r="V46" s="28">
        <v>100</v>
      </c>
    </row>
    <row r="47" spans="1:22" s="92" customFormat="1" ht="11.4" x14ac:dyDescent="0.2">
      <c r="A47" s="92" t="s">
        <v>143</v>
      </c>
      <c r="B47" s="28">
        <v>2002</v>
      </c>
      <c r="C47" s="93" t="s">
        <v>33</v>
      </c>
      <c r="D47" s="28">
        <v>1902445.2304882049</v>
      </c>
      <c r="E47" s="28"/>
      <c r="F47" s="28"/>
      <c r="G47" s="28"/>
      <c r="H47" s="28"/>
      <c r="I47" s="28"/>
      <c r="J47" s="28">
        <v>100</v>
      </c>
      <c r="K47" s="28"/>
      <c r="L47" s="28"/>
      <c r="M47" s="28"/>
      <c r="N47" s="28"/>
      <c r="O47" s="28"/>
      <c r="P47" s="28">
        <v>100</v>
      </c>
      <c r="Q47" s="28"/>
      <c r="R47" s="28"/>
      <c r="S47" s="28"/>
      <c r="T47" s="28"/>
      <c r="U47" s="28"/>
      <c r="V47" s="28">
        <v>100</v>
      </c>
    </row>
    <row r="48" spans="1:22" s="92" customFormat="1" ht="11.4" x14ac:dyDescent="0.2">
      <c r="A48" s="92" t="s">
        <v>143</v>
      </c>
      <c r="B48" s="28">
        <v>2003</v>
      </c>
      <c r="C48" s="93" t="s">
        <v>33</v>
      </c>
      <c r="D48" s="28">
        <v>1982695.7845499229</v>
      </c>
      <c r="E48" s="28"/>
      <c r="F48" s="28"/>
      <c r="G48" s="28"/>
      <c r="H48" s="28"/>
      <c r="I48" s="28"/>
      <c r="J48" s="28">
        <v>100</v>
      </c>
      <c r="K48" s="28"/>
      <c r="L48" s="28"/>
      <c r="M48" s="28"/>
      <c r="N48" s="28"/>
      <c r="O48" s="28"/>
      <c r="P48" s="28">
        <v>100</v>
      </c>
      <c r="Q48" s="28"/>
      <c r="R48" s="28"/>
      <c r="S48" s="28"/>
      <c r="T48" s="28"/>
      <c r="U48" s="28"/>
      <c r="V48" s="28">
        <v>100</v>
      </c>
    </row>
    <row r="49" spans="1:22" s="92" customFormat="1" ht="11.4" x14ac:dyDescent="0.2">
      <c r="A49" s="92" t="s">
        <v>143</v>
      </c>
      <c r="B49" s="28">
        <v>2004</v>
      </c>
      <c r="C49" s="93" t="s">
        <v>33</v>
      </c>
      <c r="D49" s="28">
        <v>2062769.7330956652</v>
      </c>
      <c r="E49" s="28"/>
      <c r="F49" s="28"/>
      <c r="G49" s="28"/>
      <c r="H49" s="28"/>
      <c r="I49" s="28"/>
      <c r="J49" s="28">
        <v>100</v>
      </c>
      <c r="K49" s="28"/>
      <c r="L49" s="28"/>
      <c r="M49" s="28"/>
      <c r="N49" s="28"/>
      <c r="O49" s="28"/>
      <c r="P49" s="28">
        <v>100</v>
      </c>
      <c r="Q49" s="28"/>
      <c r="R49" s="28"/>
      <c r="S49" s="28"/>
      <c r="T49" s="28"/>
      <c r="U49" s="28"/>
      <c r="V49" s="28">
        <v>100</v>
      </c>
    </row>
    <row r="50" spans="1:22" s="92" customFormat="1" ht="11.4" x14ac:dyDescent="0.2">
      <c r="A50" s="92" t="s">
        <v>143</v>
      </c>
      <c r="B50" s="28">
        <v>2005</v>
      </c>
      <c r="C50" s="93" t="s">
        <v>33</v>
      </c>
      <c r="D50" s="28">
        <v>2169327.335745201</v>
      </c>
      <c r="E50" s="28"/>
      <c r="F50" s="28"/>
      <c r="G50" s="28"/>
      <c r="H50" s="28"/>
      <c r="I50" s="28"/>
      <c r="J50" s="28">
        <v>100</v>
      </c>
      <c r="K50" s="28"/>
      <c r="L50" s="28"/>
      <c r="M50" s="28"/>
      <c r="N50" s="28"/>
      <c r="O50" s="28"/>
      <c r="P50" s="28">
        <v>100</v>
      </c>
      <c r="Q50" s="28"/>
      <c r="R50" s="28"/>
      <c r="S50" s="28"/>
      <c r="T50" s="28"/>
      <c r="U50" s="28"/>
      <c r="V50" s="28">
        <v>100</v>
      </c>
    </row>
    <row r="51" spans="1:22" s="92" customFormat="1" ht="11.4" x14ac:dyDescent="0.2">
      <c r="A51" s="92" t="s">
        <v>143</v>
      </c>
      <c r="B51" s="28">
        <v>2006</v>
      </c>
      <c r="C51" s="93" t="s">
        <v>33</v>
      </c>
      <c r="D51" s="28">
        <v>2277055.479060173</v>
      </c>
      <c r="E51" s="28"/>
      <c r="F51" s="28"/>
      <c r="G51" s="28"/>
      <c r="H51" s="28"/>
      <c r="I51" s="28"/>
      <c r="J51" s="28">
        <v>100</v>
      </c>
      <c r="K51" s="28"/>
      <c r="L51" s="28"/>
      <c r="M51" s="28"/>
      <c r="N51" s="28"/>
      <c r="O51" s="28"/>
      <c r="P51" s="28">
        <v>100</v>
      </c>
      <c r="Q51" s="28"/>
      <c r="R51" s="28"/>
      <c r="S51" s="28"/>
      <c r="T51" s="28"/>
      <c r="U51" s="28"/>
      <c r="V51" s="28">
        <v>100</v>
      </c>
    </row>
    <row r="52" spans="1:22" s="92" customFormat="1" ht="11.4" x14ac:dyDescent="0.2">
      <c r="A52" s="92" t="s">
        <v>143</v>
      </c>
      <c r="B52" s="28">
        <v>2007</v>
      </c>
      <c r="C52" s="93" t="s">
        <v>33</v>
      </c>
      <c r="D52" s="28">
        <v>2387983.1187130739</v>
      </c>
      <c r="E52" s="28"/>
      <c r="F52" s="28"/>
      <c r="G52" s="28"/>
      <c r="H52" s="28"/>
      <c r="I52" s="28"/>
      <c r="J52" s="28">
        <v>100</v>
      </c>
      <c r="K52" s="28"/>
      <c r="L52" s="28"/>
      <c r="M52" s="28"/>
      <c r="N52" s="28"/>
      <c r="O52" s="28"/>
      <c r="P52" s="28">
        <v>100</v>
      </c>
      <c r="Q52" s="28"/>
      <c r="R52" s="28"/>
      <c r="S52" s="28"/>
      <c r="T52" s="28"/>
      <c r="U52" s="28"/>
      <c r="V52" s="28">
        <v>100</v>
      </c>
    </row>
    <row r="53" spans="1:22" s="92" customFormat="1" ht="11.4" x14ac:dyDescent="0.2">
      <c r="A53" s="92" t="s">
        <v>143</v>
      </c>
      <c r="B53" s="28">
        <v>2008</v>
      </c>
      <c r="C53" s="93" t="s">
        <v>33</v>
      </c>
      <c r="D53" s="28">
        <v>2501963.373628235</v>
      </c>
      <c r="E53" s="28"/>
      <c r="F53" s="28"/>
      <c r="G53" s="28"/>
      <c r="H53" s="28"/>
      <c r="I53" s="28"/>
      <c r="J53" s="28">
        <v>100</v>
      </c>
      <c r="K53" s="28"/>
      <c r="L53" s="28"/>
      <c r="M53" s="28"/>
      <c r="N53" s="28"/>
      <c r="O53" s="28"/>
      <c r="P53" s="28">
        <v>100</v>
      </c>
      <c r="Q53" s="28"/>
      <c r="R53" s="28"/>
      <c r="S53" s="28"/>
      <c r="T53" s="28"/>
      <c r="U53" s="28"/>
      <c r="V53" s="28">
        <v>100</v>
      </c>
    </row>
    <row r="54" spans="1:22" s="92" customFormat="1" ht="11.4" x14ac:dyDescent="0.2">
      <c r="A54" s="92" t="s">
        <v>143</v>
      </c>
      <c r="B54" s="28">
        <v>2009</v>
      </c>
      <c r="C54" s="93" t="s">
        <v>33</v>
      </c>
      <c r="D54" s="28">
        <v>2618595.071294575</v>
      </c>
      <c r="E54" s="28"/>
      <c r="F54" s="28"/>
      <c r="G54" s="28"/>
      <c r="H54" s="28"/>
      <c r="I54" s="28"/>
      <c r="J54" s="28">
        <v>100</v>
      </c>
      <c r="K54" s="28"/>
      <c r="L54" s="28"/>
      <c r="M54" s="28"/>
      <c r="N54" s="28"/>
      <c r="O54" s="28"/>
      <c r="P54" s="28">
        <v>100</v>
      </c>
      <c r="Q54" s="28"/>
      <c r="R54" s="28"/>
      <c r="S54" s="28"/>
      <c r="T54" s="28"/>
      <c r="U54" s="28"/>
      <c r="V54" s="28">
        <v>100</v>
      </c>
    </row>
    <row r="55" spans="1:22" s="92" customFormat="1" ht="11.4" x14ac:dyDescent="0.2">
      <c r="A55" s="92" t="s">
        <v>143</v>
      </c>
      <c r="B55" s="28">
        <v>2010</v>
      </c>
      <c r="C55" s="93" t="s">
        <v>33</v>
      </c>
      <c r="D55" s="28">
        <v>2739082.5378656387</v>
      </c>
      <c r="E55" s="28"/>
      <c r="F55" s="28"/>
      <c r="G55" s="28"/>
      <c r="H55" s="28"/>
      <c r="I55" s="28"/>
      <c r="J55" s="28">
        <v>100</v>
      </c>
      <c r="K55" s="28"/>
      <c r="L55" s="28"/>
      <c r="M55" s="28">
        <v>87.440000000000509</v>
      </c>
      <c r="N55" s="28"/>
      <c r="O55" s="28"/>
      <c r="P55" s="28">
        <v>12.559999999999491</v>
      </c>
      <c r="Q55" s="28"/>
      <c r="R55" s="28"/>
      <c r="S55" s="28"/>
      <c r="T55" s="28"/>
      <c r="U55" s="28"/>
      <c r="V55" s="28">
        <v>100</v>
      </c>
    </row>
    <row r="56" spans="1:22" s="92" customFormat="1" ht="11.4" x14ac:dyDescent="0.2">
      <c r="A56" s="92" t="s">
        <v>143</v>
      </c>
      <c r="B56" s="28">
        <v>2011</v>
      </c>
      <c r="C56" s="93" t="s">
        <v>33</v>
      </c>
      <c r="D56" s="28">
        <v>2862541.1886799624</v>
      </c>
      <c r="E56" s="28"/>
      <c r="F56" s="28"/>
      <c r="G56" s="28"/>
      <c r="H56" s="28"/>
      <c r="I56" s="28"/>
      <c r="J56" s="28">
        <v>100</v>
      </c>
      <c r="K56" s="28"/>
      <c r="L56" s="28"/>
      <c r="M56" s="28">
        <v>87.440000000000509</v>
      </c>
      <c r="N56" s="28"/>
      <c r="O56" s="28"/>
      <c r="P56" s="28">
        <v>12.559999999999491</v>
      </c>
      <c r="Q56" s="28"/>
      <c r="R56" s="28"/>
      <c r="S56" s="28"/>
      <c r="T56" s="28"/>
      <c r="U56" s="28"/>
      <c r="V56" s="28">
        <v>100</v>
      </c>
    </row>
    <row r="57" spans="1:22" s="92" customFormat="1" ht="11.4" x14ac:dyDescent="0.2">
      <c r="A57" s="92" t="s">
        <v>143</v>
      </c>
      <c r="B57" s="28">
        <v>2012</v>
      </c>
      <c r="C57" s="93" t="s">
        <v>33</v>
      </c>
      <c r="D57" s="28">
        <v>2988448.4487657165</v>
      </c>
      <c r="E57" s="28"/>
      <c r="F57" s="28"/>
      <c r="G57" s="28"/>
      <c r="H57" s="28"/>
      <c r="I57" s="28"/>
      <c r="J57" s="28">
        <v>100</v>
      </c>
      <c r="K57" s="28"/>
      <c r="L57" s="28"/>
      <c r="M57" s="28">
        <v>87.440000000000509</v>
      </c>
      <c r="N57" s="28"/>
      <c r="O57" s="28"/>
      <c r="P57" s="28">
        <v>12.559999999999491</v>
      </c>
      <c r="Q57" s="28"/>
      <c r="R57" s="28"/>
      <c r="S57" s="28"/>
      <c r="T57" s="28"/>
      <c r="U57" s="28"/>
      <c r="V57" s="28">
        <v>100</v>
      </c>
    </row>
    <row r="58" spans="1:22" s="92" customFormat="1" ht="11.4" x14ac:dyDescent="0.2">
      <c r="A58" s="92" t="s">
        <v>143</v>
      </c>
      <c r="B58" s="28">
        <v>2013</v>
      </c>
      <c r="C58" s="93" t="s">
        <v>33</v>
      </c>
      <c r="D58" s="28">
        <v>3116636.9485954284</v>
      </c>
      <c r="E58" s="28"/>
      <c r="F58" s="28"/>
      <c r="G58" s="28"/>
      <c r="H58" s="28"/>
      <c r="I58" s="28"/>
      <c r="J58" s="28">
        <v>100</v>
      </c>
      <c r="K58" s="28"/>
      <c r="L58" s="28"/>
      <c r="M58" s="28">
        <v>87.440000000000509</v>
      </c>
      <c r="N58" s="28"/>
      <c r="O58" s="28"/>
      <c r="P58" s="28">
        <v>12.559999999999491</v>
      </c>
      <c r="Q58" s="28"/>
      <c r="R58" s="28"/>
      <c r="S58" s="28"/>
      <c r="T58" s="28"/>
      <c r="U58" s="28"/>
      <c r="V58" s="28">
        <v>100</v>
      </c>
    </row>
    <row r="59" spans="1:22" s="92" customFormat="1" ht="11.4" x14ac:dyDescent="0.2">
      <c r="A59" s="92" t="s">
        <v>143</v>
      </c>
      <c r="B59" s="28">
        <v>2014</v>
      </c>
      <c r="C59" s="93" t="s">
        <v>33</v>
      </c>
      <c r="D59" s="28">
        <v>3244706.2405153657</v>
      </c>
      <c r="E59" s="28"/>
      <c r="F59" s="28"/>
      <c r="G59" s="28"/>
      <c r="H59" s="28"/>
      <c r="I59" s="28"/>
      <c r="J59" s="28">
        <v>100</v>
      </c>
      <c r="K59" s="28"/>
      <c r="L59" s="28"/>
      <c r="M59" s="28">
        <v>87.440000000000509</v>
      </c>
      <c r="N59" s="28"/>
      <c r="O59" s="28"/>
      <c r="P59" s="28">
        <v>12.559999999999491</v>
      </c>
      <c r="Q59" s="28"/>
      <c r="R59" s="28"/>
      <c r="S59" s="28"/>
      <c r="T59" s="28"/>
      <c r="U59" s="28"/>
      <c r="V59" s="28">
        <v>100</v>
      </c>
    </row>
    <row r="60" spans="1:22" s="92" customFormat="1" ht="11.4" x14ac:dyDescent="0.2">
      <c r="A60" s="92" t="s">
        <v>143</v>
      </c>
      <c r="B60" s="28">
        <v>2015</v>
      </c>
      <c r="C60" s="93" t="s">
        <v>33</v>
      </c>
      <c r="D60" s="28">
        <v>3370928.1476505278</v>
      </c>
      <c r="E60" s="28"/>
      <c r="F60" s="28"/>
      <c r="G60" s="28"/>
      <c r="H60" s="28"/>
      <c r="I60" s="28"/>
      <c r="J60" s="28">
        <v>100</v>
      </c>
      <c r="K60" s="28"/>
      <c r="L60" s="28"/>
      <c r="M60" s="28">
        <v>83.570000000000618</v>
      </c>
      <c r="N60" s="28"/>
      <c r="O60" s="28"/>
      <c r="P60" s="28">
        <v>16.429999999999382</v>
      </c>
      <c r="Q60" s="28"/>
      <c r="R60" s="28"/>
      <c r="S60" s="28"/>
      <c r="T60" s="28"/>
      <c r="U60" s="28"/>
      <c r="V60" s="28">
        <v>100</v>
      </c>
    </row>
    <row r="61" spans="1:22" s="92" customFormat="1" ht="11.4" x14ac:dyDescent="0.2">
      <c r="A61" s="92" t="s">
        <v>143</v>
      </c>
      <c r="B61" s="28">
        <v>2016</v>
      </c>
      <c r="C61" s="93" t="s">
        <v>33</v>
      </c>
      <c r="D61" s="28">
        <v>3496611.7638713839</v>
      </c>
      <c r="E61" s="28">
        <v>69.09948679786612</v>
      </c>
      <c r="F61" s="28"/>
      <c r="G61" s="28"/>
      <c r="H61" s="28"/>
      <c r="I61" s="28"/>
      <c r="J61" s="28">
        <v>100</v>
      </c>
      <c r="K61" s="28">
        <v>87.150450023685607</v>
      </c>
      <c r="L61" s="28"/>
      <c r="M61" s="28">
        <v>79.700000000000728</v>
      </c>
      <c r="N61" s="28"/>
      <c r="O61" s="28"/>
      <c r="P61" s="28">
        <v>20.299999999999272</v>
      </c>
      <c r="Q61" s="28">
        <v>18.907906047208598</v>
      </c>
      <c r="R61" s="28"/>
      <c r="S61" s="28"/>
      <c r="T61" s="28"/>
      <c r="U61" s="28"/>
      <c r="V61" s="28">
        <v>100</v>
      </c>
    </row>
    <row r="62" spans="1:22" s="92" customFormat="1" ht="11.4" x14ac:dyDescent="0.2">
      <c r="A62" s="92" t="s">
        <v>143</v>
      </c>
      <c r="B62" s="28">
        <v>2017</v>
      </c>
      <c r="C62" s="93" t="s">
        <v>33</v>
      </c>
      <c r="D62" s="28">
        <v>3625083.8122689053</v>
      </c>
      <c r="E62" s="28">
        <v>69.09948679786612</v>
      </c>
      <c r="F62" s="28"/>
      <c r="G62" s="28"/>
      <c r="H62" s="28"/>
      <c r="I62" s="28"/>
      <c r="J62" s="28">
        <v>100</v>
      </c>
      <c r="K62" s="28">
        <v>87.150450023685607</v>
      </c>
      <c r="L62" s="28"/>
      <c r="M62" s="28">
        <v>75.830000000000837</v>
      </c>
      <c r="N62" s="28"/>
      <c r="O62" s="28"/>
      <c r="P62" s="28">
        <v>24.169999999999163</v>
      </c>
      <c r="Q62" s="28">
        <v>18.907906047208598</v>
      </c>
      <c r="R62" s="28"/>
      <c r="S62" s="28"/>
      <c r="T62" s="28"/>
      <c r="U62" s="28"/>
      <c r="V62" s="28">
        <v>100</v>
      </c>
    </row>
    <row r="63" spans="1:22" s="92" customFormat="1" ht="11.4" x14ac:dyDescent="0.2">
      <c r="A63" s="92" t="s">
        <v>143</v>
      </c>
      <c r="B63" s="28">
        <v>2018</v>
      </c>
      <c r="C63" s="93" t="s">
        <v>33</v>
      </c>
      <c r="D63" s="28">
        <v>3755007.7296257783</v>
      </c>
      <c r="E63" s="28">
        <v>69.09948679786612</v>
      </c>
      <c r="F63" s="28"/>
      <c r="G63" s="28"/>
      <c r="H63" s="28"/>
      <c r="I63" s="28"/>
      <c r="J63" s="28">
        <v>100</v>
      </c>
      <c r="K63" s="28">
        <v>87.150450023685607</v>
      </c>
      <c r="L63" s="28"/>
      <c r="M63" s="28">
        <v>71.960000000000946</v>
      </c>
      <c r="N63" s="28"/>
      <c r="O63" s="28"/>
      <c r="P63" s="28">
        <v>28.039999999999054</v>
      </c>
      <c r="Q63" s="28">
        <v>18.907906047208598</v>
      </c>
      <c r="R63" s="28"/>
      <c r="S63" s="28"/>
      <c r="T63" s="28"/>
      <c r="U63" s="28"/>
      <c r="V63" s="28">
        <v>100</v>
      </c>
    </row>
    <row r="64" spans="1:22" s="92" customFormat="1" ht="11.4" x14ac:dyDescent="0.2">
      <c r="A64" s="92" t="s">
        <v>143</v>
      </c>
      <c r="B64" s="28">
        <v>2019</v>
      </c>
      <c r="C64" s="93" t="s">
        <v>33</v>
      </c>
      <c r="D64" s="28">
        <v>3890202.9904813385</v>
      </c>
      <c r="E64" s="28">
        <v>69.09948679786612</v>
      </c>
      <c r="F64" s="28"/>
      <c r="G64" s="28"/>
      <c r="H64" s="28"/>
      <c r="I64" s="28"/>
      <c r="J64" s="28">
        <v>100</v>
      </c>
      <c r="K64" s="28">
        <v>87.150450023685607</v>
      </c>
      <c r="L64" s="28"/>
      <c r="M64" s="28">
        <v>68.090000000000146</v>
      </c>
      <c r="N64" s="28"/>
      <c r="O64" s="28"/>
      <c r="P64" s="28">
        <v>31.909999999999854</v>
      </c>
      <c r="Q64" s="28">
        <v>18.907906047208598</v>
      </c>
      <c r="R64" s="28"/>
      <c r="S64" s="28"/>
      <c r="T64" s="28"/>
      <c r="U64" s="28"/>
      <c r="V64" s="28">
        <v>100</v>
      </c>
    </row>
    <row r="65" spans="1:22" s="92" customFormat="1" ht="11.4" x14ac:dyDescent="0.2">
      <c r="A65" s="92" t="s">
        <v>143</v>
      </c>
      <c r="B65" s="28">
        <v>2020</v>
      </c>
      <c r="C65" s="93" t="s">
        <v>33</v>
      </c>
      <c r="D65" s="28">
        <v>4032161.5795532991</v>
      </c>
      <c r="E65" s="28">
        <v>69.09948679786612</v>
      </c>
      <c r="F65" s="28"/>
      <c r="G65" s="28"/>
      <c r="H65" s="28"/>
      <c r="I65" s="28"/>
      <c r="J65" s="28">
        <v>100</v>
      </c>
      <c r="K65" s="28">
        <v>87.150450023685607</v>
      </c>
      <c r="L65" s="28"/>
      <c r="M65" s="28">
        <v>64.220000000000255</v>
      </c>
      <c r="N65" s="28"/>
      <c r="O65" s="28"/>
      <c r="P65" s="28">
        <v>35.779999999999745</v>
      </c>
      <c r="Q65" s="28">
        <v>18.907906047208598</v>
      </c>
      <c r="R65" s="28"/>
      <c r="S65" s="28"/>
      <c r="T65" s="28"/>
      <c r="U65" s="28"/>
      <c r="V65" s="28">
        <v>100</v>
      </c>
    </row>
    <row r="66" spans="1:22" s="92" customFormat="1" ht="11.4" x14ac:dyDescent="0.2">
      <c r="A66" s="92" t="s">
        <v>143</v>
      </c>
      <c r="B66" s="28">
        <v>2021</v>
      </c>
      <c r="C66" s="93" t="s">
        <v>33</v>
      </c>
      <c r="D66" s="28">
        <v>4178726.8340423587</v>
      </c>
      <c r="E66" s="28">
        <v>71.730060777597828</v>
      </c>
      <c r="F66" s="28"/>
      <c r="G66" s="28"/>
      <c r="H66" s="28"/>
      <c r="I66" s="28"/>
      <c r="J66" s="28">
        <v>100</v>
      </c>
      <c r="K66" s="28">
        <v>88.092041686404627</v>
      </c>
      <c r="L66" s="28"/>
      <c r="M66" s="28">
        <v>60.350000000000364</v>
      </c>
      <c r="N66" s="28"/>
      <c r="O66" s="28"/>
      <c r="P66" s="28">
        <v>39.649999999999636</v>
      </c>
      <c r="Q66" s="28">
        <v>24.115250986655155</v>
      </c>
      <c r="R66" s="28"/>
      <c r="S66" s="28"/>
      <c r="T66" s="28"/>
      <c r="U66" s="28"/>
      <c r="V66" s="28">
        <v>100</v>
      </c>
    </row>
    <row r="67" spans="1:22" s="92" customFormat="1" ht="11.4" x14ac:dyDescent="0.2">
      <c r="A67" s="92" t="s">
        <v>143</v>
      </c>
      <c r="B67" s="28">
        <v>2022</v>
      </c>
      <c r="C67" s="93" t="s">
        <v>33</v>
      </c>
      <c r="D67" s="28">
        <v>4327195.4014088446</v>
      </c>
      <c r="E67" s="28">
        <v>74.360634757328626</v>
      </c>
      <c r="F67" s="28">
        <v>65.699999999999989</v>
      </c>
      <c r="G67" s="28">
        <v>59.9</v>
      </c>
      <c r="H67" s="28">
        <v>5.7999999999999901</v>
      </c>
      <c r="I67" s="28">
        <v>34.300000000000011</v>
      </c>
      <c r="J67" s="28">
        <v>0</v>
      </c>
      <c r="K67" s="28">
        <v>89.033633349123647</v>
      </c>
      <c r="L67" s="28">
        <v>68</v>
      </c>
      <c r="M67" s="28">
        <v>56.480000000000473</v>
      </c>
      <c r="N67" s="28">
        <v>11.519999999999527</v>
      </c>
      <c r="O67" s="28">
        <v>32</v>
      </c>
      <c r="P67" s="28">
        <v>0</v>
      </c>
      <c r="Q67" s="28">
        <v>29.322595926101712</v>
      </c>
      <c r="R67" s="28">
        <v>29.3</v>
      </c>
      <c r="S67" s="28">
        <v>17.600000000000001</v>
      </c>
      <c r="T67" s="28">
        <v>11.7</v>
      </c>
      <c r="U67" s="28">
        <v>70.7</v>
      </c>
      <c r="V67" s="28">
        <v>0</v>
      </c>
    </row>
    <row r="68" spans="1:22" s="92" customFormat="1" ht="11.4" x14ac:dyDescent="0.2">
      <c r="A68" s="92" t="s">
        <v>143</v>
      </c>
      <c r="B68" s="28">
        <v>2023</v>
      </c>
      <c r="C68" s="93" t="s">
        <v>33</v>
      </c>
      <c r="D68" s="28">
        <v>4512364.356196289</v>
      </c>
      <c r="E68" s="28">
        <v>76.991208737060333</v>
      </c>
      <c r="F68" s="28">
        <v>65.699999999999989</v>
      </c>
      <c r="G68" s="28">
        <v>59.9</v>
      </c>
      <c r="H68" s="28">
        <v>5.7999999999999901</v>
      </c>
      <c r="I68" s="28">
        <v>34.300000000000011</v>
      </c>
      <c r="J68" s="28">
        <v>0</v>
      </c>
      <c r="K68" s="28">
        <v>89.975225011842895</v>
      </c>
      <c r="L68" s="28">
        <v>68</v>
      </c>
      <c r="M68" s="28">
        <v>52.610000000000582</v>
      </c>
      <c r="N68" s="28">
        <v>15.389999999999418</v>
      </c>
      <c r="O68" s="28">
        <v>32</v>
      </c>
      <c r="P68" s="28">
        <v>0</v>
      </c>
      <c r="Q68" s="28">
        <v>34.529940865550088</v>
      </c>
      <c r="R68" s="28">
        <v>29.3</v>
      </c>
      <c r="S68" s="28">
        <v>17.600000000000001</v>
      </c>
      <c r="T68" s="28">
        <v>11.7</v>
      </c>
      <c r="U68" s="28">
        <v>70.7</v>
      </c>
      <c r="V68" s="28">
        <v>0</v>
      </c>
    </row>
    <row r="69" spans="1:22" s="92" customFormat="1" ht="11.4" x14ac:dyDescent="0.2">
      <c r="A69" s="92" t="s">
        <v>143</v>
      </c>
      <c r="B69" s="28">
        <v>2024</v>
      </c>
      <c r="C69" s="93" t="s">
        <v>33</v>
      </c>
      <c r="D69" s="28"/>
      <c r="E69" s="28">
        <v>79.62178271679204</v>
      </c>
      <c r="F69" s="28">
        <v>65.699999999999989</v>
      </c>
      <c r="G69" s="28">
        <v>59.9</v>
      </c>
      <c r="H69" s="28">
        <v>5.7999999999999901</v>
      </c>
      <c r="I69" s="28">
        <v>34.300000000000011</v>
      </c>
      <c r="J69" s="28">
        <v>0</v>
      </c>
      <c r="K69" s="28">
        <v>90.916816674561915</v>
      </c>
      <c r="L69" s="28">
        <v>68</v>
      </c>
      <c r="M69" s="28">
        <v>48.740000000000691</v>
      </c>
      <c r="N69" s="28">
        <v>19.259999999999309</v>
      </c>
      <c r="O69" s="28">
        <v>32</v>
      </c>
      <c r="P69" s="28">
        <v>0</v>
      </c>
      <c r="Q69" s="28">
        <v>39.737285804996645</v>
      </c>
      <c r="R69" s="28">
        <v>29.3</v>
      </c>
      <c r="S69" s="28">
        <v>17.600000000000001</v>
      </c>
      <c r="T69" s="28">
        <v>11.7</v>
      </c>
      <c r="U69" s="28">
        <v>70.7</v>
      </c>
      <c r="V69" s="28">
        <v>0</v>
      </c>
    </row>
    <row r="70" spans="1:22" s="92" customFormat="1" ht="11.4" x14ac:dyDescent="0.2">
      <c r="A70" s="92" t="s">
        <v>143</v>
      </c>
      <c r="B70" s="28">
        <v>2025</v>
      </c>
      <c r="C70" s="93" t="s">
        <v>33</v>
      </c>
      <c r="D70" s="28"/>
      <c r="E70" s="28">
        <v>82.252356696522838</v>
      </c>
      <c r="F70" s="28">
        <v>65.699999999999989</v>
      </c>
      <c r="G70" s="28">
        <v>59.9</v>
      </c>
      <c r="H70" s="28">
        <v>5.7999999999999901</v>
      </c>
      <c r="I70" s="28">
        <v>34.300000000000011</v>
      </c>
      <c r="J70" s="28">
        <v>0</v>
      </c>
      <c r="K70" s="28">
        <v>91.858408337280935</v>
      </c>
      <c r="L70" s="28">
        <v>68</v>
      </c>
      <c r="M70" s="28">
        <v>44.8700000000008</v>
      </c>
      <c r="N70" s="28">
        <v>23.1299999999992</v>
      </c>
      <c r="O70" s="28">
        <v>32</v>
      </c>
      <c r="P70" s="28">
        <v>0</v>
      </c>
      <c r="Q70" s="28">
        <v>44.944630744445021</v>
      </c>
      <c r="R70" s="28">
        <v>29.3</v>
      </c>
      <c r="S70" s="28">
        <v>17.600000000000001</v>
      </c>
      <c r="T70" s="28">
        <v>11.7</v>
      </c>
      <c r="U70" s="28">
        <v>70.7</v>
      </c>
      <c r="V70" s="28">
        <v>0</v>
      </c>
    </row>
    <row r="71" spans="1:22" s="92" customFormat="1" ht="11.4" x14ac:dyDescent="0.2">
      <c r="A71" s="92" t="s">
        <v>143</v>
      </c>
      <c r="B71" s="28">
        <v>2026</v>
      </c>
      <c r="C71" s="93" t="s">
        <v>33</v>
      </c>
      <c r="D71" s="28"/>
      <c r="E71" s="28">
        <v>84.882930676254546</v>
      </c>
      <c r="F71" s="28">
        <v>65.699999999999989</v>
      </c>
      <c r="G71" s="28">
        <v>59.9</v>
      </c>
      <c r="H71" s="28">
        <v>5.7999999999999901</v>
      </c>
      <c r="I71" s="28">
        <v>34.300000000000011</v>
      </c>
      <c r="J71" s="28">
        <v>0</v>
      </c>
      <c r="K71" s="28">
        <v>92.799999999999955</v>
      </c>
      <c r="L71" s="28">
        <v>68</v>
      </c>
      <c r="M71" s="28">
        <v>41.000000000000909</v>
      </c>
      <c r="N71" s="28">
        <v>26.999999999999091</v>
      </c>
      <c r="O71" s="28">
        <v>32</v>
      </c>
      <c r="P71" s="28">
        <v>0</v>
      </c>
      <c r="Q71" s="28">
        <v>50.151975683891578</v>
      </c>
      <c r="R71" s="28">
        <v>29.3</v>
      </c>
      <c r="S71" s="28">
        <v>17.600000000000001</v>
      </c>
      <c r="T71" s="28">
        <v>11.7</v>
      </c>
      <c r="U71" s="28">
        <v>70.7</v>
      </c>
      <c r="V71" s="28">
        <v>0</v>
      </c>
    </row>
    <row r="72" spans="1:22" s="92" customFormat="1" ht="11.4" x14ac:dyDescent="0.2">
      <c r="A72" s="92" t="s">
        <v>143</v>
      </c>
      <c r="B72" s="28">
        <v>2027</v>
      </c>
      <c r="C72" s="93" t="s">
        <v>33</v>
      </c>
      <c r="D72" s="28"/>
      <c r="E72" s="28">
        <v>87.513504655986253</v>
      </c>
      <c r="F72" s="28">
        <v>65.699999999999989</v>
      </c>
      <c r="G72" s="28">
        <v>59.9</v>
      </c>
      <c r="H72" s="28">
        <v>5.7999999999999901</v>
      </c>
      <c r="I72" s="28">
        <v>34.300000000000011</v>
      </c>
      <c r="J72" s="28">
        <v>0</v>
      </c>
      <c r="K72" s="28">
        <v>93.741591662719202</v>
      </c>
      <c r="L72" s="28">
        <v>68</v>
      </c>
      <c r="M72" s="28">
        <v>37.130000000001019</v>
      </c>
      <c r="N72" s="28">
        <v>30.869999999998981</v>
      </c>
      <c r="O72" s="28">
        <v>32</v>
      </c>
      <c r="P72" s="28">
        <v>0</v>
      </c>
      <c r="Q72" s="28">
        <v>55.359320623338135</v>
      </c>
      <c r="R72" s="28">
        <v>29.3</v>
      </c>
      <c r="S72" s="28">
        <v>17.600000000000001</v>
      </c>
      <c r="T72" s="28">
        <v>11.7</v>
      </c>
      <c r="U72" s="28">
        <v>70.7</v>
      </c>
      <c r="V72" s="28">
        <v>0</v>
      </c>
    </row>
    <row r="73" spans="1:22" s="92" customFormat="1" ht="11.4" x14ac:dyDescent="0.2">
      <c r="A73" s="92" t="s">
        <v>143</v>
      </c>
      <c r="B73" s="28">
        <v>2028</v>
      </c>
      <c r="C73" s="93" t="s">
        <v>33</v>
      </c>
      <c r="D73" s="28"/>
      <c r="E73" s="28">
        <v>90.144078635717051</v>
      </c>
      <c r="F73" s="28">
        <v>65.699999999999989</v>
      </c>
      <c r="G73" s="28">
        <v>59.9</v>
      </c>
      <c r="H73" s="28">
        <v>5.7999999999999901</v>
      </c>
      <c r="I73" s="28">
        <v>34.300000000000011</v>
      </c>
      <c r="J73" s="28">
        <v>0</v>
      </c>
      <c r="K73" s="28">
        <v>94.683183325438222</v>
      </c>
      <c r="L73" s="28">
        <v>68</v>
      </c>
      <c r="M73" s="28">
        <v>33.260000000000218</v>
      </c>
      <c r="N73" s="28">
        <v>34.739999999999782</v>
      </c>
      <c r="O73" s="28">
        <v>32</v>
      </c>
      <c r="P73" s="28">
        <v>0</v>
      </c>
      <c r="Q73" s="28">
        <v>60.566665562786511</v>
      </c>
      <c r="R73" s="28">
        <v>29.3</v>
      </c>
      <c r="S73" s="28">
        <v>17.600000000000001</v>
      </c>
      <c r="T73" s="28">
        <v>11.7</v>
      </c>
      <c r="U73" s="28">
        <v>70.7</v>
      </c>
      <c r="V73" s="28">
        <v>0</v>
      </c>
    </row>
    <row r="74" spans="1:22" s="92" customFormat="1" ht="11.4" x14ac:dyDescent="0.2">
      <c r="A74" s="92" t="s">
        <v>143</v>
      </c>
      <c r="B74" s="28">
        <v>2029</v>
      </c>
      <c r="C74" s="93" t="s">
        <v>33</v>
      </c>
      <c r="D74" s="28"/>
      <c r="E74" s="28">
        <v>90.144078635717051</v>
      </c>
      <c r="F74" s="28">
        <v>65.699999999999989</v>
      </c>
      <c r="G74" s="28">
        <v>59.9</v>
      </c>
      <c r="H74" s="28">
        <v>5.7999999999999901</v>
      </c>
      <c r="I74" s="28">
        <v>34.300000000000011</v>
      </c>
      <c r="J74" s="28">
        <v>0</v>
      </c>
      <c r="K74" s="28">
        <v>94.683183325438222</v>
      </c>
      <c r="L74" s="28">
        <v>68</v>
      </c>
      <c r="M74" s="28">
        <v>33.260000000000218</v>
      </c>
      <c r="N74" s="28">
        <v>34.739999999999782</v>
      </c>
      <c r="O74" s="28">
        <v>32</v>
      </c>
      <c r="P74" s="28">
        <v>0</v>
      </c>
      <c r="Q74" s="28">
        <v>60.566665562786511</v>
      </c>
      <c r="R74" s="28">
        <v>29.3</v>
      </c>
      <c r="S74" s="28">
        <v>17.600000000000001</v>
      </c>
      <c r="T74" s="28">
        <v>11.7</v>
      </c>
      <c r="U74" s="28">
        <v>70.7</v>
      </c>
      <c r="V74" s="28">
        <v>0</v>
      </c>
    </row>
    <row r="75" spans="1:22" s="92" customFormat="1" ht="11.4" x14ac:dyDescent="0.2">
      <c r="A75" s="92" t="s">
        <v>143</v>
      </c>
      <c r="B75" s="28">
        <v>2030</v>
      </c>
      <c r="C75" s="93" t="s">
        <v>33</v>
      </c>
      <c r="D75" s="28"/>
      <c r="E75" s="28">
        <v>90.144078635717051</v>
      </c>
      <c r="F75" s="28">
        <v>65.699999999999989</v>
      </c>
      <c r="G75" s="28">
        <v>59.9</v>
      </c>
      <c r="H75" s="28">
        <v>5.7999999999999901</v>
      </c>
      <c r="I75" s="28">
        <v>34.300000000000011</v>
      </c>
      <c r="J75" s="28">
        <v>0</v>
      </c>
      <c r="K75" s="28">
        <v>94.683183325438222</v>
      </c>
      <c r="L75" s="28">
        <v>68</v>
      </c>
      <c r="M75" s="28">
        <v>33.260000000000218</v>
      </c>
      <c r="N75" s="28">
        <v>34.739999999999782</v>
      </c>
      <c r="O75" s="28">
        <v>32</v>
      </c>
      <c r="P75" s="28">
        <v>0</v>
      </c>
      <c r="Q75" s="28">
        <v>60.566665562786511</v>
      </c>
      <c r="R75" s="28">
        <v>29.3</v>
      </c>
      <c r="S75" s="28">
        <v>17.600000000000001</v>
      </c>
      <c r="T75" s="28">
        <v>11.7</v>
      </c>
      <c r="U75" s="28">
        <v>70.7</v>
      </c>
      <c r="V75" s="28">
        <v>0</v>
      </c>
    </row>
    <row r="76" spans="1:22" s="92" customFormat="1" ht="11.4" x14ac:dyDescent="0.2">
      <c r="A76" s="92" t="s">
        <v>143</v>
      </c>
      <c r="B76" s="28">
        <v>2000</v>
      </c>
      <c r="C76" s="93" t="s">
        <v>34</v>
      </c>
      <c r="D76" s="28">
        <v>4691197.7672827151</v>
      </c>
      <c r="E76" s="28"/>
      <c r="F76" s="28"/>
      <c r="G76" s="28"/>
      <c r="H76" s="28"/>
      <c r="I76" s="28"/>
      <c r="J76" s="28">
        <v>100</v>
      </c>
      <c r="K76" s="28"/>
      <c r="L76" s="28"/>
      <c r="M76" s="28"/>
      <c r="N76" s="28"/>
      <c r="O76" s="28"/>
      <c r="P76" s="28">
        <v>100</v>
      </c>
      <c r="Q76" s="28"/>
      <c r="R76" s="28"/>
      <c r="S76" s="28"/>
      <c r="T76" s="28"/>
      <c r="U76" s="28"/>
      <c r="V76" s="28">
        <v>100</v>
      </c>
    </row>
    <row r="77" spans="1:22" s="92" customFormat="1" ht="11.4" x14ac:dyDescent="0.2">
      <c r="A77" s="92" t="s">
        <v>143</v>
      </c>
      <c r="B77" s="28">
        <v>2001</v>
      </c>
      <c r="C77" s="93" t="s">
        <v>34</v>
      </c>
      <c r="D77" s="28">
        <v>4833025.7483402258</v>
      </c>
      <c r="E77" s="28"/>
      <c r="F77" s="28"/>
      <c r="G77" s="28"/>
      <c r="H77" s="28"/>
      <c r="I77" s="28"/>
      <c r="J77" s="28">
        <v>100</v>
      </c>
      <c r="K77" s="28"/>
      <c r="L77" s="28"/>
      <c r="M77" s="28"/>
      <c r="N77" s="28"/>
      <c r="O77" s="28"/>
      <c r="P77" s="28">
        <v>100</v>
      </c>
      <c r="Q77" s="28"/>
      <c r="R77" s="28"/>
      <c r="S77" s="28"/>
      <c r="T77" s="28"/>
      <c r="U77" s="28"/>
      <c r="V77" s="28">
        <v>100</v>
      </c>
    </row>
    <row r="78" spans="1:22" s="92" customFormat="1" ht="11.4" x14ac:dyDescent="0.2">
      <c r="A78" s="92" t="s">
        <v>143</v>
      </c>
      <c r="B78" s="28">
        <v>2002</v>
      </c>
      <c r="C78" s="93" t="s">
        <v>34</v>
      </c>
      <c r="D78" s="28">
        <v>4974773.7695117956</v>
      </c>
      <c r="E78" s="28"/>
      <c r="F78" s="28"/>
      <c r="G78" s="28"/>
      <c r="H78" s="28"/>
      <c r="I78" s="28"/>
      <c r="J78" s="28">
        <v>100</v>
      </c>
      <c r="K78" s="28"/>
      <c r="L78" s="28"/>
      <c r="M78" s="28"/>
      <c r="N78" s="28"/>
      <c r="O78" s="28"/>
      <c r="P78" s="28">
        <v>100</v>
      </c>
      <c r="Q78" s="28"/>
      <c r="R78" s="28"/>
      <c r="S78" s="28"/>
      <c r="T78" s="28"/>
      <c r="U78" s="28"/>
      <c r="V78" s="28">
        <v>100</v>
      </c>
    </row>
    <row r="79" spans="1:22" s="92" customFormat="1" ht="11.4" x14ac:dyDescent="0.2">
      <c r="A79" s="92" t="s">
        <v>143</v>
      </c>
      <c r="B79" s="28">
        <v>2003</v>
      </c>
      <c r="C79" s="93" t="s">
        <v>34</v>
      </c>
      <c r="D79" s="28">
        <v>5114583.2154500764</v>
      </c>
      <c r="E79" s="28"/>
      <c r="F79" s="28"/>
      <c r="G79" s="28"/>
      <c r="H79" s="28"/>
      <c r="I79" s="28"/>
      <c r="J79" s="28">
        <v>100</v>
      </c>
      <c r="K79" s="28"/>
      <c r="L79" s="28"/>
      <c r="M79" s="28"/>
      <c r="N79" s="28"/>
      <c r="O79" s="28"/>
      <c r="P79" s="28">
        <v>100</v>
      </c>
      <c r="Q79" s="28"/>
      <c r="R79" s="28"/>
      <c r="S79" s="28"/>
      <c r="T79" s="28"/>
      <c r="U79" s="28"/>
      <c r="V79" s="28">
        <v>100</v>
      </c>
    </row>
    <row r="80" spans="1:22" s="92" customFormat="1" ht="11.4" x14ac:dyDescent="0.2">
      <c r="A80" s="92" t="s">
        <v>143</v>
      </c>
      <c r="B80" s="28">
        <v>2004</v>
      </c>
      <c r="C80" s="93" t="s">
        <v>34</v>
      </c>
      <c r="D80" s="28">
        <v>5249164.2669043345</v>
      </c>
      <c r="E80" s="28"/>
      <c r="F80" s="28"/>
      <c r="G80" s="28"/>
      <c r="H80" s="28"/>
      <c r="I80" s="28"/>
      <c r="J80" s="28">
        <v>100</v>
      </c>
      <c r="K80" s="28"/>
      <c r="L80" s="28"/>
      <c r="M80" s="28"/>
      <c r="N80" s="28"/>
      <c r="O80" s="28"/>
      <c r="P80" s="28">
        <v>100</v>
      </c>
      <c r="Q80" s="28"/>
      <c r="R80" s="28"/>
      <c r="S80" s="28"/>
      <c r="T80" s="28"/>
      <c r="U80" s="28"/>
      <c r="V80" s="28">
        <v>100</v>
      </c>
    </row>
    <row r="81" spans="1:22" s="92" customFormat="1" ht="11.4" x14ac:dyDescent="0.2">
      <c r="A81" s="92" t="s">
        <v>143</v>
      </c>
      <c r="B81" s="28">
        <v>2005</v>
      </c>
      <c r="C81" s="93" t="s">
        <v>34</v>
      </c>
      <c r="D81" s="28">
        <v>5359399.6642547986</v>
      </c>
      <c r="E81" s="28"/>
      <c r="F81" s="28"/>
      <c r="G81" s="28"/>
      <c r="H81" s="28"/>
      <c r="I81" s="28"/>
      <c r="J81" s="28">
        <v>100</v>
      </c>
      <c r="K81" s="28"/>
      <c r="L81" s="28"/>
      <c r="M81" s="28"/>
      <c r="N81" s="28"/>
      <c r="O81" s="28"/>
      <c r="P81" s="28">
        <v>100</v>
      </c>
      <c r="Q81" s="28"/>
      <c r="R81" s="28"/>
      <c r="S81" s="28"/>
      <c r="T81" s="28"/>
      <c r="U81" s="28"/>
      <c r="V81" s="28">
        <v>100</v>
      </c>
    </row>
    <row r="82" spans="1:22" s="92" customFormat="1" ht="11.4" x14ac:dyDescent="0.2">
      <c r="A82" s="92" t="s">
        <v>143</v>
      </c>
      <c r="B82" s="28">
        <v>2006</v>
      </c>
      <c r="C82" s="93" t="s">
        <v>34</v>
      </c>
      <c r="D82" s="28">
        <v>5461450.520939827</v>
      </c>
      <c r="E82" s="28"/>
      <c r="F82" s="28"/>
      <c r="G82" s="28"/>
      <c r="H82" s="28"/>
      <c r="I82" s="28"/>
      <c r="J82" s="28">
        <v>100</v>
      </c>
      <c r="K82" s="28"/>
      <c r="L82" s="28"/>
      <c r="M82" s="28"/>
      <c r="N82" s="28"/>
      <c r="O82" s="28"/>
      <c r="P82" s="28">
        <v>100</v>
      </c>
      <c r="Q82" s="28"/>
      <c r="R82" s="28"/>
      <c r="S82" s="28"/>
      <c r="T82" s="28"/>
      <c r="U82" s="28"/>
      <c r="V82" s="28">
        <v>100</v>
      </c>
    </row>
    <row r="83" spans="1:22" s="92" customFormat="1" ht="11.4" x14ac:dyDescent="0.2">
      <c r="A83" s="92" t="s">
        <v>143</v>
      </c>
      <c r="B83" s="28">
        <v>2007</v>
      </c>
      <c r="C83" s="93" t="s">
        <v>34</v>
      </c>
      <c r="D83" s="28">
        <v>5560567.8812869256</v>
      </c>
      <c r="E83" s="28"/>
      <c r="F83" s="28"/>
      <c r="G83" s="28"/>
      <c r="H83" s="28"/>
      <c r="I83" s="28"/>
      <c r="J83" s="28">
        <v>100</v>
      </c>
      <c r="K83" s="28"/>
      <c r="L83" s="28"/>
      <c r="M83" s="28"/>
      <c r="N83" s="28"/>
      <c r="O83" s="28"/>
      <c r="P83" s="28">
        <v>100</v>
      </c>
      <c r="Q83" s="28"/>
      <c r="R83" s="28"/>
      <c r="S83" s="28"/>
      <c r="T83" s="28"/>
      <c r="U83" s="28"/>
      <c r="V83" s="28">
        <v>100</v>
      </c>
    </row>
    <row r="84" spans="1:22" s="92" customFormat="1" ht="11.4" x14ac:dyDescent="0.2">
      <c r="A84" s="92" t="s">
        <v>143</v>
      </c>
      <c r="B84" s="28">
        <v>2008</v>
      </c>
      <c r="C84" s="93" t="s">
        <v>34</v>
      </c>
      <c r="D84" s="28">
        <v>5655726.6263717655</v>
      </c>
      <c r="E84" s="28"/>
      <c r="F84" s="28"/>
      <c r="G84" s="28"/>
      <c r="H84" s="28"/>
      <c r="I84" s="28"/>
      <c r="J84" s="28">
        <v>100</v>
      </c>
      <c r="K84" s="28"/>
      <c r="L84" s="28"/>
      <c r="M84" s="28"/>
      <c r="N84" s="28"/>
      <c r="O84" s="28"/>
      <c r="P84" s="28">
        <v>100</v>
      </c>
      <c r="Q84" s="28"/>
      <c r="R84" s="28"/>
      <c r="S84" s="28"/>
      <c r="T84" s="28"/>
      <c r="U84" s="28"/>
      <c r="V84" s="28">
        <v>100</v>
      </c>
    </row>
    <row r="85" spans="1:22" s="92" customFormat="1" ht="11.4" x14ac:dyDescent="0.2">
      <c r="A85" s="92" t="s">
        <v>143</v>
      </c>
      <c r="B85" s="28">
        <v>2009</v>
      </c>
      <c r="C85" s="93" t="s">
        <v>34</v>
      </c>
      <c r="D85" s="28">
        <v>5747255.928705425</v>
      </c>
      <c r="E85" s="28"/>
      <c r="F85" s="28"/>
      <c r="G85" s="28"/>
      <c r="H85" s="28"/>
      <c r="I85" s="28"/>
      <c r="J85" s="28">
        <v>100</v>
      </c>
      <c r="K85" s="28"/>
      <c r="L85" s="28"/>
      <c r="M85" s="28"/>
      <c r="N85" s="28"/>
      <c r="O85" s="28"/>
      <c r="P85" s="28">
        <v>100</v>
      </c>
      <c r="Q85" s="28"/>
      <c r="R85" s="28"/>
      <c r="S85" s="28"/>
      <c r="T85" s="28"/>
      <c r="U85" s="28"/>
      <c r="V85" s="28">
        <v>100</v>
      </c>
    </row>
    <row r="86" spans="1:22" s="92" customFormat="1" ht="11.4" x14ac:dyDescent="0.2">
      <c r="A86" s="92" t="s">
        <v>143</v>
      </c>
      <c r="B86" s="28">
        <v>2010</v>
      </c>
      <c r="C86" s="93" t="s">
        <v>34</v>
      </c>
      <c r="D86" s="28">
        <v>5837167.4621343613</v>
      </c>
      <c r="E86" s="28"/>
      <c r="F86" s="28"/>
      <c r="G86" s="28"/>
      <c r="H86" s="28"/>
      <c r="I86" s="28"/>
      <c r="J86" s="28">
        <v>100</v>
      </c>
      <c r="K86" s="28"/>
      <c r="L86" s="28"/>
      <c r="M86" s="28">
        <v>66.519999999999527</v>
      </c>
      <c r="N86" s="28"/>
      <c r="O86" s="28"/>
      <c r="P86" s="28">
        <v>33.480000000000473</v>
      </c>
      <c r="Q86" s="28"/>
      <c r="R86" s="28"/>
      <c r="S86" s="28"/>
      <c r="T86" s="28"/>
      <c r="U86" s="28"/>
      <c r="V86" s="28">
        <v>100</v>
      </c>
    </row>
    <row r="87" spans="1:22" s="92" customFormat="1" ht="11.4" x14ac:dyDescent="0.2">
      <c r="A87" s="92" t="s">
        <v>143</v>
      </c>
      <c r="B87" s="28">
        <v>2011</v>
      </c>
      <c r="C87" s="93" t="s">
        <v>34</v>
      </c>
      <c r="D87" s="28">
        <v>5923649.8113200385</v>
      </c>
      <c r="E87" s="28"/>
      <c r="F87" s="28"/>
      <c r="G87" s="28"/>
      <c r="H87" s="28"/>
      <c r="I87" s="28"/>
      <c r="J87" s="28">
        <v>100</v>
      </c>
      <c r="K87" s="28"/>
      <c r="L87" s="28"/>
      <c r="M87" s="28">
        <v>66.519999999999527</v>
      </c>
      <c r="N87" s="28"/>
      <c r="O87" s="28"/>
      <c r="P87" s="28">
        <v>33.480000000000473</v>
      </c>
      <c r="Q87" s="28"/>
      <c r="R87" s="28"/>
      <c r="S87" s="28"/>
      <c r="T87" s="28"/>
      <c r="U87" s="28"/>
      <c r="V87" s="28">
        <v>100</v>
      </c>
    </row>
    <row r="88" spans="1:22" s="92" customFormat="1" ht="11.4" x14ac:dyDescent="0.2">
      <c r="A88" s="92" t="s">
        <v>143</v>
      </c>
      <c r="B88" s="28">
        <v>2012</v>
      </c>
      <c r="C88" s="93" t="s">
        <v>34</v>
      </c>
      <c r="D88" s="28">
        <v>6005587.5512342835</v>
      </c>
      <c r="E88" s="28"/>
      <c r="F88" s="28"/>
      <c r="G88" s="28"/>
      <c r="H88" s="28"/>
      <c r="I88" s="28"/>
      <c r="J88" s="28">
        <v>100</v>
      </c>
      <c r="K88" s="28"/>
      <c r="L88" s="28"/>
      <c r="M88" s="28">
        <v>66.519999999999527</v>
      </c>
      <c r="N88" s="28"/>
      <c r="O88" s="28"/>
      <c r="P88" s="28">
        <v>33.480000000000473</v>
      </c>
      <c r="Q88" s="28"/>
      <c r="R88" s="28"/>
      <c r="S88" s="28"/>
      <c r="T88" s="28"/>
      <c r="U88" s="28"/>
      <c r="V88" s="28">
        <v>100</v>
      </c>
    </row>
    <row r="89" spans="1:22" s="92" customFormat="1" ht="11.4" x14ac:dyDescent="0.2">
      <c r="A89" s="92" t="s">
        <v>143</v>
      </c>
      <c r="B89" s="28">
        <v>2013</v>
      </c>
      <c r="C89" s="93" t="s">
        <v>34</v>
      </c>
      <c r="D89" s="28">
        <v>6082953.0514045712</v>
      </c>
      <c r="E89" s="28"/>
      <c r="F89" s="28"/>
      <c r="G89" s="28"/>
      <c r="H89" s="28"/>
      <c r="I89" s="28"/>
      <c r="J89" s="28">
        <v>100</v>
      </c>
      <c r="K89" s="28"/>
      <c r="L89" s="28"/>
      <c r="M89" s="28">
        <v>66.519999999999527</v>
      </c>
      <c r="N89" s="28"/>
      <c r="O89" s="28"/>
      <c r="P89" s="28">
        <v>33.480000000000473</v>
      </c>
      <c r="Q89" s="28"/>
      <c r="R89" s="28"/>
      <c r="S89" s="28"/>
      <c r="T89" s="28"/>
      <c r="U89" s="28"/>
      <c r="V89" s="28">
        <v>100</v>
      </c>
    </row>
    <row r="90" spans="1:22" s="92" customFormat="1" ht="11.4" x14ac:dyDescent="0.2">
      <c r="A90" s="92" t="s">
        <v>143</v>
      </c>
      <c r="B90" s="28">
        <v>2014</v>
      </c>
      <c r="C90" s="93" t="s">
        <v>34</v>
      </c>
      <c r="D90" s="28">
        <v>6150979.7594846347</v>
      </c>
      <c r="E90" s="28"/>
      <c r="F90" s="28"/>
      <c r="G90" s="28"/>
      <c r="H90" s="28"/>
      <c r="I90" s="28"/>
      <c r="J90" s="28">
        <v>100</v>
      </c>
      <c r="K90" s="28"/>
      <c r="L90" s="28"/>
      <c r="M90" s="28">
        <v>66.519999999999527</v>
      </c>
      <c r="N90" s="28"/>
      <c r="O90" s="28"/>
      <c r="P90" s="28">
        <v>33.480000000000473</v>
      </c>
      <c r="Q90" s="28"/>
      <c r="R90" s="28"/>
      <c r="S90" s="28"/>
      <c r="T90" s="28"/>
      <c r="U90" s="28"/>
      <c r="V90" s="28">
        <v>100</v>
      </c>
    </row>
    <row r="91" spans="1:22" s="92" customFormat="1" ht="11.4" x14ac:dyDescent="0.2">
      <c r="A91" s="92" t="s">
        <v>143</v>
      </c>
      <c r="B91" s="28">
        <v>2015</v>
      </c>
      <c r="C91" s="93" t="s">
        <v>34</v>
      </c>
      <c r="D91" s="28">
        <v>6207476.8523494722</v>
      </c>
      <c r="E91" s="28"/>
      <c r="F91" s="28"/>
      <c r="G91" s="28"/>
      <c r="H91" s="28"/>
      <c r="I91" s="28"/>
      <c r="J91" s="28">
        <v>100</v>
      </c>
      <c r="K91" s="28"/>
      <c r="L91" s="28"/>
      <c r="M91" s="28">
        <v>63.009999999999309</v>
      </c>
      <c r="N91" s="28"/>
      <c r="O91" s="28"/>
      <c r="P91" s="28">
        <v>36.990000000000691</v>
      </c>
      <c r="Q91" s="28"/>
      <c r="R91" s="28"/>
      <c r="S91" s="28"/>
      <c r="T91" s="28"/>
      <c r="U91" s="28"/>
      <c r="V91" s="28">
        <v>100</v>
      </c>
    </row>
    <row r="92" spans="1:22" s="92" customFormat="1" ht="11.4" x14ac:dyDescent="0.2">
      <c r="A92" s="92" t="s">
        <v>143</v>
      </c>
      <c r="B92" s="28">
        <v>2016</v>
      </c>
      <c r="C92" s="93" t="s">
        <v>34</v>
      </c>
      <c r="D92" s="28">
        <v>6255206.2361286161</v>
      </c>
      <c r="E92" s="28">
        <v>6.6406190589405014</v>
      </c>
      <c r="F92" s="28"/>
      <c r="G92" s="28"/>
      <c r="H92" s="28"/>
      <c r="I92" s="28"/>
      <c r="J92" s="28">
        <v>100</v>
      </c>
      <c r="K92" s="28">
        <v>67.261134559192442</v>
      </c>
      <c r="L92" s="28"/>
      <c r="M92" s="28">
        <v>59.499999999999091</v>
      </c>
      <c r="N92" s="28"/>
      <c r="O92" s="28"/>
      <c r="P92" s="28">
        <v>40.500000000000909</v>
      </c>
      <c r="Q92" s="28">
        <v>64.853734393907871</v>
      </c>
      <c r="R92" s="28"/>
      <c r="S92" s="28"/>
      <c r="T92" s="28"/>
      <c r="U92" s="28"/>
      <c r="V92" s="28">
        <v>100</v>
      </c>
    </row>
    <row r="93" spans="1:22" s="92" customFormat="1" ht="11.4" x14ac:dyDescent="0.2">
      <c r="A93" s="92" t="s">
        <v>143</v>
      </c>
      <c r="B93" s="28">
        <v>2017</v>
      </c>
      <c r="C93" s="93" t="s">
        <v>34</v>
      </c>
      <c r="D93" s="28">
        <v>6300670.1877310937</v>
      </c>
      <c r="E93" s="28">
        <v>6.6406190589405014</v>
      </c>
      <c r="F93" s="28"/>
      <c r="G93" s="28"/>
      <c r="H93" s="28"/>
      <c r="I93" s="28"/>
      <c r="J93" s="28">
        <v>100</v>
      </c>
      <c r="K93" s="28">
        <v>67.261134559192442</v>
      </c>
      <c r="L93" s="28"/>
      <c r="M93" s="28">
        <v>55.989999999999782</v>
      </c>
      <c r="N93" s="28"/>
      <c r="O93" s="28"/>
      <c r="P93" s="28">
        <v>44.010000000000218</v>
      </c>
      <c r="Q93" s="28">
        <v>64.853734393907871</v>
      </c>
      <c r="R93" s="28"/>
      <c r="S93" s="28"/>
      <c r="T93" s="28"/>
      <c r="U93" s="28"/>
      <c r="V93" s="28">
        <v>100</v>
      </c>
    </row>
    <row r="94" spans="1:22" s="92" customFormat="1" ht="11.4" x14ac:dyDescent="0.2">
      <c r="A94" s="92" t="s">
        <v>143</v>
      </c>
      <c r="B94" s="28">
        <v>2018</v>
      </c>
      <c r="C94" s="93" t="s">
        <v>34</v>
      </c>
      <c r="D94" s="28">
        <v>6341541.2703742217</v>
      </c>
      <c r="E94" s="28">
        <v>6.6406190589405014</v>
      </c>
      <c r="F94" s="28"/>
      <c r="G94" s="28"/>
      <c r="H94" s="28"/>
      <c r="I94" s="28"/>
      <c r="J94" s="28">
        <v>100</v>
      </c>
      <c r="K94" s="28">
        <v>67.261134559192442</v>
      </c>
      <c r="L94" s="28"/>
      <c r="M94" s="28">
        <v>52.479999999999563</v>
      </c>
      <c r="N94" s="28"/>
      <c r="O94" s="28"/>
      <c r="P94" s="28">
        <v>47.520000000000437</v>
      </c>
      <c r="Q94" s="28">
        <v>64.853734393907871</v>
      </c>
      <c r="R94" s="28"/>
      <c r="S94" s="28"/>
      <c r="T94" s="28"/>
      <c r="U94" s="28"/>
      <c r="V94" s="28">
        <v>100</v>
      </c>
    </row>
    <row r="95" spans="1:22" s="92" customFormat="1" ht="11.4" x14ac:dyDescent="0.2">
      <c r="A95" s="92" t="s">
        <v>143</v>
      </c>
      <c r="B95" s="28">
        <v>2019</v>
      </c>
      <c r="C95" s="93" t="s">
        <v>34</v>
      </c>
      <c r="D95" s="28">
        <v>6384758.0095186615</v>
      </c>
      <c r="E95" s="28">
        <v>6.6406190589405014</v>
      </c>
      <c r="F95" s="28"/>
      <c r="G95" s="28"/>
      <c r="H95" s="28"/>
      <c r="I95" s="28"/>
      <c r="J95" s="28">
        <v>100</v>
      </c>
      <c r="K95" s="28">
        <v>67.261134559192442</v>
      </c>
      <c r="L95" s="28"/>
      <c r="M95" s="28">
        <v>48.969999999999345</v>
      </c>
      <c r="N95" s="28"/>
      <c r="O95" s="28"/>
      <c r="P95" s="28">
        <v>51.030000000000655</v>
      </c>
      <c r="Q95" s="28">
        <v>64.853734393907871</v>
      </c>
      <c r="R95" s="28"/>
      <c r="S95" s="28"/>
      <c r="T95" s="28"/>
      <c r="U95" s="28"/>
      <c r="V95" s="28">
        <v>100</v>
      </c>
    </row>
    <row r="96" spans="1:22" s="92" customFormat="1" ht="11.4" x14ac:dyDescent="0.2">
      <c r="A96" s="92" t="s">
        <v>143</v>
      </c>
      <c r="B96" s="28">
        <v>2020</v>
      </c>
      <c r="C96" s="93" t="s">
        <v>34</v>
      </c>
      <c r="D96" s="28">
        <v>6431744.4204467004</v>
      </c>
      <c r="E96" s="28">
        <v>6.6406190589405014</v>
      </c>
      <c r="F96" s="28"/>
      <c r="G96" s="28"/>
      <c r="H96" s="28"/>
      <c r="I96" s="28"/>
      <c r="J96" s="28">
        <v>100</v>
      </c>
      <c r="K96" s="28">
        <v>67.261134559192442</v>
      </c>
      <c r="L96" s="28"/>
      <c r="M96" s="28">
        <v>45.459999999999127</v>
      </c>
      <c r="N96" s="28"/>
      <c r="O96" s="28"/>
      <c r="P96" s="28">
        <v>54.540000000000873</v>
      </c>
      <c r="Q96" s="28">
        <v>64.853734393907871</v>
      </c>
      <c r="R96" s="28"/>
      <c r="S96" s="28"/>
      <c r="T96" s="28"/>
      <c r="U96" s="28"/>
      <c r="V96" s="28">
        <v>100</v>
      </c>
    </row>
    <row r="97" spans="1:31" s="92" customFormat="1" ht="11.4" x14ac:dyDescent="0.2">
      <c r="A97" s="92" t="s">
        <v>143</v>
      </c>
      <c r="B97" s="28">
        <v>2021</v>
      </c>
      <c r="C97" s="93" t="s">
        <v>34</v>
      </c>
      <c r="D97" s="28">
        <v>6479387.1659576418</v>
      </c>
      <c r="E97" s="28">
        <v>15.232320106963016</v>
      </c>
      <c r="F97" s="28"/>
      <c r="G97" s="28"/>
      <c r="H97" s="28"/>
      <c r="I97" s="28"/>
      <c r="J97" s="28">
        <v>100</v>
      </c>
      <c r="K97" s="28">
        <v>67.884278799327149</v>
      </c>
      <c r="L97" s="28"/>
      <c r="M97" s="28">
        <v>41.949999999999818</v>
      </c>
      <c r="N97" s="28"/>
      <c r="O97" s="28"/>
      <c r="P97" s="28">
        <v>58.050000000000182</v>
      </c>
      <c r="Q97" s="28">
        <v>59.253111994923529</v>
      </c>
      <c r="R97" s="28"/>
      <c r="S97" s="28"/>
      <c r="T97" s="28"/>
      <c r="U97" s="28"/>
      <c r="V97" s="28">
        <v>100</v>
      </c>
    </row>
    <row r="98" spans="1:31" s="92" customFormat="1" ht="11.4" x14ac:dyDescent="0.2">
      <c r="A98" s="92" t="s">
        <v>143</v>
      </c>
      <c r="B98" s="28">
        <v>2022</v>
      </c>
      <c r="C98" s="93" t="s">
        <v>34</v>
      </c>
      <c r="D98" s="28">
        <v>6522800.5985911563</v>
      </c>
      <c r="E98" s="28">
        <v>23.824021154981892</v>
      </c>
      <c r="F98" s="28">
        <v>23.824021154981892</v>
      </c>
      <c r="G98" s="28">
        <v>23.824021154981892</v>
      </c>
      <c r="H98" s="28">
        <v>0</v>
      </c>
      <c r="I98" s="28">
        <v>76.175978845018108</v>
      </c>
      <c r="J98" s="28">
        <v>0</v>
      </c>
      <c r="K98" s="28">
        <v>68.507423039461628</v>
      </c>
      <c r="L98" s="28">
        <v>42.1</v>
      </c>
      <c r="M98" s="28">
        <v>38.4399999999996</v>
      </c>
      <c r="N98" s="28">
        <v>3.6600000000004016</v>
      </c>
      <c r="O98" s="28">
        <v>57.9</v>
      </c>
      <c r="P98" s="28">
        <v>0</v>
      </c>
      <c r="Q98" s="28">
        <v>53.652489595939187</v>
      </c>
      <c r="R98" s="28">
        <v>16.100000000000001</v>
      </c>
      <c r="S98" s="28">
        <v>11.2</v>
      </c>
      <c r="T98" s="28">
        <v>4.9000000000000021</v>
      </c>
      <c r="U98" s="28">
        <v>83.9</v>
      </c>
      <c r="V98" s="28">
        <v>0</v>
      </c>
    </row>
    <row r="99" spans="1:31" s="92" customFormat="1" ht="11.4" x14ac:dyDescent="0.2">
      <c r="A99" s="92" t="s">
        <v>143</v>
      </c>
      <c r="B99" s="28">
        <v>2023</v>
      </c>
      <c r="C99" s="93" t="s">
        <v>34</v>
      </c>
      <c r="D99" s="28">
        <v>6613891.643803711</v>
      </c>
      <c r="E99" s="28">
        <v>32.415722203004407</v>
      </c>
      <c r="F99" s="28">
        <v>30.4</v>
      </c>
      <c r="G99" s="28">
        <v>24.5</v>
      </c>
      <c r="H99" s="28">
        <v>5.8999999999999986</v>
      </c>
      <c r="I99" s="28">
        <v>69.599999999999994</v>
      </c>
      <c r="J99" s="28">
        <v>0</v>
      </c>
      <c r="K99" s="28">
        <v>69.130567279596335</v>
      </c>
      <c r="L99" s="28">
        <v>42.1</v>
      </c>
      <c r="M99" s="28">
        <v>34.929999999999382</v>
      </c>
      <c r="N99" s="28">
        <v>7.1700000000006199</v>
      </c>
      <c r="O99" s="28">
        <v>57.9</v>
      </c>
      <c r="P99" s="28">
        <v>0</v>
      </c>
      <c r="Q99" s="28">
        <v>48.051867196954845</v>
      </c>
      <c r="R99" s="28">
        <v>16.100000000000001</v>
      </c>
      <c r="S99" s="28">
        <v>11.2</v>
      </c>
      <c r="T99" s="28">
        <v>4.9000000000000021</v>
      </c>
      <c r="U99" s="28">
        <v>83.9</v>
      </c>
      <c r="V99" s="28">
        <v>0</v>
      </c>
    </row>
    <row r="100" spans="1:31" s="92" customFormat="1" ht="11.4" x14ac:dyDescent="0.2">
      <c r="A100" s="92" t="s">
        <v>143</v>
      </c>
      <c r="B100" s="28">
        <v>2024</v>
      </c>
      <c r="C100" s="93" t="s">
        <v>34</v>
      </c>
      <c r="D100" s="28"/>
      <c r="E100" s="28">
        <v>41.007423251023283</v>
      </c>
      <c r="F100" s="28">
        <v>30.4</v>
      </c>
      <c r="G100" s="28">
        <v>24.5</v>
      </c>
      <c r="H100" s="28">
        <v>5.8999999999999986</v>
      </c>
      <c r="I100" s="28">
        <v>69.599999999999994</v>
      </c>
      <c r="J100" s="28">
        <v>0</v>
      </c>
      <c r="K100" s="28">
        <v>69.753711519730814</v>
      </c>
      <c r="L100" s="28">
        <v>42.1</v>
      </c>
      <c r="M100" s="28">
        <v>31.419999999999163</v>
      </c>
      <c r="N100" s="28">
        <v>10.680000000000838</v>
      </c>
      <c r="O100" s="28">
        <v>57.9</v>
      </c>
      <c r="P100" s="28">
        <v>0</v>
      </c>
      <c r="Q100" s="28">
        <v>42.451244797968684</v>
      </c>
      <c r="R100" s="28">
        <v>16.100000000000001</v>
      </c>
      <c r="S100" s="28">
        <v>11.2</v>
      </c>
      <c r="T100" s="28">
        <v>4.9000000000000021</v>
      </c>
      <c r="U100" s="28">
        <v>83.9</v>
      </c>
      <c r="V100" s="28">
        <v>0</v>
      </c>
    </row>
    <row r="101" spans="1:31" s="92" customFormat="1" ht="11.4" x14ac:dyDescent="0.2">
      <c r="A101" s="92" t="s">
        <v>143</v>
      </c>
      <c r="B101" s="28">
        <v>2025</v>
      </c>
      <c r="C101" s="93" t="s">
        <v>34</v>
      </c>
      <c r="D101" s="28"/>
      <c r="E101" s="28">
        <v>49.599124299045798</v>
      </c>
      <c r="F101" s="28">
        <v>30.4</v>
      </c>
      <c r="G101" s="28">
        <v>24.5</v>
      </c>
      <c r="H101" s="28">
        <v>5.8999999999999986</v>
      </c>
      <c r="I101" s="28">
        <v>69.599999999999994</v>
      </c>
      <c r="J101" s="28">
        <v>0</v>
      </c>
      <c r="K101" s="28">
        <v>70.376855759865521</v>
      </c>
      <c r="L101" s="28">
        <v>42.1</v>
      </c>
      <c r="M101" s="28">
        <v>27.909999999999854</v>
      </c>
      <c r="N101" s="28">
        <v>14.190000000000147</v>
      </c>
      <c r="O101" s="28">
        <v>57.9</v>
      </c>
      <c r="P101" s="28">
        <v>0</v>
      </c>
      <c r="Q101" s="28">
        <v>36.850622398984342</v>
      </c>
      <c r="R101" s="28">
        <v>16.100000000000001</v>
      </c>
      <c r="S101" s="28">
        <v>11.2</v>
      </c>
      <c r="T101" s="28">
        <v>4.9000000000000021</v>
      </c>
      <c r="U101" s="28">
        <v>83.9</v>
      </c>
      <c r="V101" s="28">
        <v>0</v>
      </c>
    </row>
    <row r="102" spans="1:31" s="92" customFormat="1" ht="11.4" x14ac:dyDescent="0.2">
      <c r="A102" s="92" t="s">
        <v>143</v>
      </c>
      <c r="B102" s="28">
        <v>2026</v>
      </c>
      <c r="C102" s="93" t="s">
        <v>34</v>
      </c>
      <c r="D102" s="28"/>
      <c r="E102" s="28">
        <v>58.190825347064674</v>
      </c>
      <c r="F102" s="28">
        <v>30.4</v>
      </c>
      <c r="G102" s="28">
        <v>24.5</v>
      </c>
      <c r="H102" s="28">
        <v>5.8999999999999986</v>
      </c>
      <c r="I102" s="28">
        <v>69.599999999999994</v>
      </c>
      <c r="J102" s="28">
        <v>0</v>
      </c>
      <c r="K102" s="28">
        <v>71</v>
      </c>
      <c r="L102" s="28">
        <v>42.1</v>
      </c>
      <c r="M102" s="28">
        <v>24.399999999999636</v>
      </c>
      <c r="N102" s="28">
        <v>17.700000000000365</v>
      </c>
      <c r="O102" s="28">
        <v>57.9</v>
      </c>
      <c r="P102" s="28">
        <v>0</v>
      </c>
      <c r="Q102" s="28">
        <v>31.25</v>
      </c>
      <c r="R102" s="28">
        <v>16.100000000000001</v>
      </c>
      <c r="S102" s="28">
        <v>11.2</v>
      </c>
      <c r="T102" s="28">
        <v>4.9000000000000021</v>
      </c>
      <c r="U102" s="28">
        <v>83.9</v>
      </c>
      <c r="V102" s="28">
        <v>0</v>
      </c>
    </row>
    <row r="103" spans="1:31" s="92" customFormat="1" ht="11.4" x14ac:dyDescent="0.2">
      <c r="A103" s="92" t="s">
        <v>143</v>
      </c>
      <c r="B103" s="28">
        <v>2027</v>
      </c>
      <c r="C103" s="93" t="s">
        <v>34</v>
      </c>
      <c r="D103" s="28"/>
      <c r="E103" s="28">
        <v>66.782526395087189</v>
      </c>
      <c r="F103" s="28">
        <v>30.4</v>
      </c>
      <c r="G103" s="28">
        <v>24.5</v>
      </c>
      <c r="H103" s="28">
        <v>5.8999999999999986</v>
      </c>
      <c r="I103" s="28">
        <v>69.599999999999994</v>
      </c>
      <c r="J103" s="28">
        <v>0</v>
      </c>
      <c r="K103" s="28">
        <v>71.623144240134707</v>
      </c>
      <c r="L103" s="28">
        <v>42.1</v>
      </c>
      <c r="M103" s="28">
        <v>20.889999999999418</v>
      </c>
      <c r="N103" s="28">
        <v>21.210000000000583</v>
      </c>
      <c r="O103" s="28">
        <v>57.9</v>
      </c>
      <c r="P103" s="28">
        <v>0</v>
      </c>
      <c r="Q103" s="28">
        <v>25.649377601015658</v>
      </c>
      <c r="R103" s="28">
        <v>16.100000000000001</v>
      </c>
      <c r="S103" s="28">
        <v>11.2</v>
      </c>
      <c r="T103" s="28">
        <v>4.9000000000000021</v>
      </c>
      <c r="U103" s="28">
        <v>83.9</v>
      </c>
      <c r="V103" s="28">
        <v>0</v>
      </c>
    </row>
    <row r="104" spans="1:31" s="92" customFormat="1" ht="11.4" x14ac:dyDescent="0.2">
      <c r="A104" s="92" t="s">
        <v>143</v>
      </c>
      <c r="B104" s="28">
        <v>2028</v>
      </c>
      <c r="C104" s="93" t="s">
        <v>34</v>
      </c>
      <c r="D104" s="28"/>
      <c r="E104" s="28">
        <v>75.374227443109703</v>
      </c>
      <c r="F104" s="28">
        <v>30.4</v>
      </c>
      <c r="G104" s="28">
        <v>24.5</v>
      </c>
      <c r="H104" s="28">
        <v>5.8999999999999986</v>
      </c>
      <c r="I104" s="28">
        <v>69.599999999999994</v>
      </c>
      <c r="J104" s="28">
        <v>0</v>
      </c>
      <c r="K104" s="28">
        <v>72.246288480269186</v>
      </c>
      <c r="L104" s="28">
        <v>42.1</v>
      </c>
      <c r="M104" s="28">
        <v>17.3799999999992</v>
      </c>
      <c r="N104" s="28">
        <v>24.720000000000802</v>
      </c>
      <c r="O104" s="28">
        <v>57.9</v>
      </c>
      <c r="P104" s="28">
        <v>0</v>
      </c>
      <c r="Q104" s="28">
        <v>20.048755202031316</v>
      </c>
      <c r="R104" s="28">
        <v>16.100000000000001</v>
      </c>
      <c r="S104" s="28">
        <v>11.2</v>
      </c>
      <c r="T104" s="28">
        <v>4.9000000000000021</v>
      </c>
      <c r="U104" s="28">
        <v>83.9</v>
      </c>
      <c r="V104" s="28">
        <v>0</v>
      </c>
    </row>
    <row r="105" spans="1:31" s="92" customFormat="1" ht="11.4" x14ac:dyDescent="0.2">
      <c r="A105" s="92" t="s">
        <v>143</v>
      </c>
      <c r="B105" s="28">
        <v>2029</v>
      </c>
      <c r="C105" s="93" t="s">
        <v>34</v>
      </c>
      <c r="D105" s="28"/>
      <c r="E105" s="28">
        <v>75.374227443109703</v>
      </c>
      <c r="F105" s="28">
        <v>30.4</v>
      </c>
      <c r="G105" s="28">
        <v>24.5</v>
      </c>
      <c r="H105" s="28">
        <v>5.8999999999999986</v>
      </c>
      <c r="I105" s="28">
        <v>69.599999999999994</v>
      </c>
      <c r="J105" s="28">
        <v>0</v>
      </c>
      <c r="K105" s="28">
        <v>72.246288480269186</v>
      </c>
      <c r="L105" s="28">
        <v>42.1</v>
      </c>
      <c r="M105" s="28">
        <v>17.3799999999992</v>
      </c>
      <c r="N105" s="28">
        <v>24.720000000000802</v>
      </c>
      <c r="O105" s="28">
        <v>57.9</v>
      </c>
      <c r="P105" s="28">
        <v>0</v>
      </c>
      <c r="Q105" s="28">
        <v>20.04875520203132</v>
      </c>
      <c r="R105" s="28">
        <v>16.100000000000001</v>
      </c>
      <c r="S105" s="28">
        <v>11.2</v>
      </c>
      <c r="T105" s="28">
        <v>4.9000000000000021</v>
      </c>
      <c r="U105" s="28">
        <v>83.9</v>
      </c>
      <c r="V105" s="28">
        <v>0</v>
      </c>
    </row>
    <row r="106" spans="1:31" s="92" customFormat="1" ht="11.4" x14ac:dyDescent="0.2">
      <c r="A106" s="92" t="s">
        <v>143</v>
      </c>
      <c r="B106" s="28">
        <v>2030</v>
      </c>
      <c r="C106" s="93" t="s">
        <v>34</v>
      </c>
      <c r="D106" s="28"/>
      <c r="E106" s="28">
        <v>75.374227443109703</v>
      </c>
      <c r="F106" s="28">
        <v>30.4</v>
      </c>
      <c r="G106" s="28">
        <v>24.5</v>
      </c>
      <c r="H106" s="28">
        <v>5.8999999999999986</v>
      </c>
      <c r="I106" s="28">
        <v>69.599999999999994</v>
      </c>
      <c r="J106" s="28">
        <v>0</v>
      </c>
      <c r="K106" s="28">
        <v>72.246288480269186</v>
      </c>
      <c r="L106" s="28">
        <v>42.1</v>
      </c>
      <c r="M106" s="28">
        <v>17.3799999999992</v>
      </c>
      <c r="N106" s="28">
        <v>24.720000000000802</v>
      </c>
      <c r="O106" s="28">
        <v>57.9</v>
      </c>
      <c r="P106" s="28">
        <v>0</v>
      </c>
      <c r="Q106" s="28">
        <v>20.04875520203132</v>
      </c>
      <c r="R106" s="28">
        <v>16.100000000000001</v>
      </c>
      <c r="S106" s="28">
        <v>11.2</v>
      </c>
      <c r="T106" s="28">
        <v>4.9000000000000021</v>
      </c>
      <c r="U106" s="28">
        <v>83.9</v>
      </c>
      <c r="V106" s="28">
        <v>0</v>
      </c>
    </row>
    <row r="107" spans="1:31" s="92" customFormat="1" ht="11.4" x14ac:dyDescent="0.2">
      <c r="A107" s="92" t="s">
        <v>143</v>
      </c>
      <c r="B107" s="28">
        <v>2000</v>
      </c>
      <c r="C107" s="93" t="s">
        <v>35</v>
      </c>
      <c r="D107" s="28">
        <v>1615733</v>
      </c>
      <c r="E107" s="28"/>
      <c r="F107" s="28"/>
      <c r="G107" s="28"/>
      <c r="H107" s="28"/>
      <c r="I107" s="28"/>
      <c r="J107" s="28">
        <v>100</v>
      </c>
      <c r="K107" s="28"/>
      <c r="L107" s="28"/>
      <c r="M107" s="28"/>
      <c r="N107" s="28"/>
      <c r="O107" s="28"/>
      <c r="P107" s="28">
        <v>100</v>
      </c>
      <c r="Q107" s="28"/>
      <c r="R107" s="28"/>
      <c r="S107" s="28"/>
      <c r="T107" s="28"/>
      <c r="U107" s="28"/>
      <c r="V107" s="28">
        <v>100</v>
      </c>
    </row>
    <row r="108" spans="1:31" s="92" customFormat="1" ht="11.4" x14ac:dyDescent="0.2">
      <c r="A108" s="92" t="s">
        <v>143</v>
      </c>
      <c r="B108" s="28">
        <v>2001</v>
      </c>
      <c r="C108" s="93" t="s">
        <v>35</v>
      </c>
      <c r="D108" s="28">
        <v>1662559</v>
      </c>
      <c r="E108" s="28"/>
      <c r="F108" s="28"/>
      <c r="G108" s="28"/>
      <c r="H108" s="28"/>
      <c r="I108" s="28"/>
      <c r="J108" s="28">
        <v>100</v>
      </c>
      <c r="K108" s="28"/>
      <c r="L108" s="28"/>
      <c r="M108" s="28"/>
      <c r="N108" s="28"/>
      <c r="O108" s="28"/>
      <c r="P108" s="28">
        <v>100</v>
      </c>
      <c r="Q108" s="28"/>
      <c r="R108" s="28"/>
      <c r="S108" s="28"/>
      <c r="T108" s="28"/>
      <c r="U108" s="28"/>
      <c r="V108" s="28">
        <v>100</v>
      </c>
    </row>
    <row r="109" spans="1:31" s="92" customFormat="1" ht="11.4" x14ac:dyDescent="0.2">
      <c r="A109" s="92" t="s">
        <v>143</v>
      </c>
      <c r="B109" s="28">
        <v>2002</v>
      </c>
      <c r="C109" s="93" t="s">
        <v>35</v>
      </c>
      <c r="D109" s="28">
        <v>1700289</v>
      </c>
      <c r="E109" s="28"/>
      <c r="F109" s="28"/>
      <c r="G109" s="28"/>
      <c r="H109" s="28"/>
      <c r="I109" s="28"/>
      <c r="J109" s="28">
        <v>100</v>
      </c>
      <c r="K109" s="28"/>
      <c r="L109" s="28"/>
      <c r="M109" s="28"/>
      <c r="N109" s="28"/>
      <c r="O109" s="28"/>
      <c r="P109" s="28">
        <v>100</v>
      </c>
      <c r="Q109" s="28"/>
      <c r="R109" s="28"/>
      <c r="S109" s="28"/>
      <c r="T109" s="28"/>
      <c r="U109" s="28"/>
      <c r="V109" s="28">
        <v>100</v>
      </c>
    </row>
    <row r="110" spans="1:31" s="92" customFormat="1" ht="11.4" x14ac:dyDescent="0.2">
      <c r="A110" s="92" t="s">
        <v>143</v>
      </c>
      <c r="B110" s="28">
        <v>2003</v>
      </c>
      <c r="C110" s="94" t="s">
        <v>35</v>
      </c>
      <c r="D110" s="28">
        <v>1732095</v>
      </c>
      <c r="E110" s="28"/>
      <c r="F110" s="28"/>
      <c r="G110" s="28"/>
      <c r="H110" s="28"/>
      <c r="I110" s="28"/>
      <c r="J110" s="28">
        <v>100</v>
      </c>
      <c r="K110" s="28"/>
      <c r="L110" s="28"/>
      <c r="M110" s="28"/>
      <c r="N110" s="28"/>
      <c r="O110" s="28"/>
      <c r="P110" s="28">
        <v>100</v>
      </c>
      <c r="Q110" s="28"/>
      <c r="R110" s="28"/>
      <c r="S110" s="28"/>
      <c r="T110" s="28"/>
      <c r="U110" s="28"/>
      <c r="V110" s="28">
        <v>100</v>
      </c>
      <c r="W110" s="93"/>
      <c r="X110" s="93"/>
      <c r="Y110" s="93"/>
      <c r="Z110" s="93"/>
      <c r="AA110" s="93"/>
      <c r="AB110" s="93"/>
      <c r="AC110" s="93"/>
      <c r="AD110" s="93"/>
      <c r="AE110" s="93"/>
    </row>
    <row r="111" spans="1:31" s="92" customFormat="1" ht="11.4" x14ac:dyDescent="0.2">
      <c r="A111" s="92" t="s">
        <v>143</v>
      </c>
      <c r="B111" s="28">
        <v>2004</v>
      </c>
      <c r="C111" s="94" t="s">
        <v>35</v>
      </c>
      <c r="D111" s="28">
        <v>1756326</v>
      </c>
      <c r="E111" s="28"/>
      <c r="F111" s="28"/>
      <c r="G111" s="28"/>
      <c r="H111" s="28"/>
      <c r="I111" s="28"/>
      <c r="J111" s="28">
        <v>100</v>
      </c>
      <c r="K111" s="28"/>
      <c r="L111" s="28"/>
      <c r="M111" s="28"/>
      <c r="N111" s="28"/>
      <c r="O111" s="28"/>
      <c r="P111" s="28">
        <v>100</v>
      </c>
      <c r="Q111" s="28"/>
      <c r="R111" s="28"/>
      <c r="S111" s="28"/>
      <c r="T111" s="28"/>
      <c r="U111" s="28"/>
      <c r="V111" s="28">
        <v>100</v>
      </c>
      <c r="W111" s="93"/>
      <c r="X111" s="93"/>
      <c r="Y111" s="93"/>
      <c r="Z111" s="93"/>
      <c r="AA111" s="93"/>
      <c r="AB111" s="93"/>
      <c r="AC111" s="93"/>
      <c r="AD111" s="93"/>
      <c r="AE111" s="93"/>
    </row>
    <row r="112" spans="1:31" s="92" customFormat="1" ht="11.4" x14ac:dyDescent="0.2">
      <c r="A112" s="92" t="s">
        <v>143</v>
      </c>
      <c r="B112" s="28">
        <v>2005</v>
      </c>
      <c r="C112" s="94" t="s">
        <v>35</v>
      </c>
      <c r="D112" s="28">
        <v>1783239</v>
      </c>
      <c r="E112" s="28"/>
      <c r="F112" s="28"/>
      <c r="G112" s="28"/>
      <c r="H112" s="28"/>
      <c r="I112" s="28"/>
      <c r="J112" s="28">
        <v>100</v>
      </c>
      <c r="K112" s="28"/>
      <c r="L112" s="28"/>
      <c r="M112" s="28"/>
      <c r="N112" s="28"/>
      <c r="O112" s="28"/>
      <c r="P112" s="28">
        <v>100</v>
      </c>
      <c r="Q112" s="28"/>
      <c r="R112" s="28"/>
      <c r="S112" s="28"/>
      <c r="T112" s="28"/>
      <c r="U112" s="28"/>
      <c r="V112" s="28">
        <v>100</v>
      </c>
      <c r="W112" s="93"/>
      <c r="X112" s="93"/>
      <c r="Y112" s="93"/>
      <c r="Z112" s="93"/>
      <c r="AA112" s="93"/>
      <c r="AB112" s="93"/>
      <c r="AC112" s="93"/>
      <c r="AD112" s="93"/>
      <c r="AE112" s="93"/>
    </row>
    <row r="113" spans="1:31" s="92" customFormat="1" ht="11.4" x14ac:dyDescent="0.2">
      <c r="A113" s="92" t="s">
        <v>143</v>
      </c>
      <c r="B113" s="28">
        <v>2006</v>
      </c>
      <c r="C113" s="94" t="s">
        <v>35</v>
      </c>
      <c r="D113" s="28">
        <v>1809968</v>
      </c>
      <c r="E113" s="28"/>
      <c r="F113" s="28"/>
      <c r="G113" s="28"/>
      <c r="H113" s="28"/>
      <c r="I113" s="28"/>
      <c r="J113" s="28">
        <v>100</v>
      </c>
      <c r="K113" s="28"/>
      <c r="L113" s="28"/>
      <c r="M113" s="28"/>
      <c r="N113" s="28"/>
      <c r="O113" s="28"/>
      <c r="P113" s="28">
        <v>100</v>
      </c>
      <c r="Q113" s="28"/>
      <c r="R113" s="28"/>
      <c r="S113" s="28"/>
      <c r="T113" s="28"/>
      <c r="U113" s="28"/>
      <c r="V113" s="28">
        <v>100</v>
      </c>
      <c r="W113" s="93"/>
      <c r="X113" s="93"/>
      <c r="Y113" s="93"/>
      <c r="Z113" s="93"/>
      <c r="AA113" s="93"/>
      <c r="AB113" s="93"/>
      <c r="AC113" s="93"/>
      <c r="AD113" s="93"/>
      <c r="AE113" s="93"/>
    </row>
    <row r="114" spans="1:31" s="92" customFormat="1" ht="11.4" x14ac:dyDescent="0.2">
      <c r="A114" s="92" t="s">
        <v>143</v>
      </c>
      <c r="B114" s="28">
        <v>2007</v>
      </c>
      <c r="C114" s="94" t="s">
        <v>35</v>
      </c>
      <c r="D114" s="28">
        <v>1845186</v>
      </c>
      <c r="E114" s="28"/>
      <c r="F114" s="28"/>
      <c r="G114" s="28"/>
      <c r="H114" s="28"/>
      <c r="I114" s="28"/>
      <c r="J114" s="28">
        <v>100</v>
      </c>
      <c r="K114" s="28"/>
      <c r="L114" s="28"/>
      <c r="M114" s="28"/>
      <c r="N114" s="28"/>
      <c r="O114" s="28"/>
      <c r="P114" s="28">
        <v>100</v>
      </c>
      <c r="Q114" s="28"/>
      <c r="R114" s="28"/>
      <c r="S114" s="28"/>
      <c r="T114" s="28"/>
      <c r="U114" s="28"/>
      <c r="V114" s="28">
        <v>100</v>
      </c>
      <c r="W114" s="93"/>
      <c r="X114" s="93"/>
      <c r="Y114" s="93"/>
      <c r="Z114" s="93"/>
      <c r="AA114" s="93"/>
      <c r="AB114" s="93"/>
      <c r="AC114" s="93"/>
      <c r="AD114" s="93"/>
      <c r="AE114" s="93"/>
    </row>
    <row r="115" spans="1:31" s="92" customFormat="1" ht="11.4" x14ac:dyDescent="0.2">
      <c r="A115" s="92" t="s">
        <v>143</v>
      </c>
      <c r="B115" s="28">
        <v>2008</v>
      </c>
      <c r="C115" s="94" t="s">
        <v>35</v>
      </c>
      <c r="D115" s="28">
        <v>1883113</v>
      </c>
      <c r="E115" s="28"/>
      <c r="F115" s="28"/>
      <c r="G115" s="28"/>
      <c r="H115" s="28"/>
      <c r="I115" s="28"/>
      <c r="J115" s="28">
        <v>100</v>
      </c>
      <c r="K115" s="28"/>
      <c r="L115" s="28"/>
      <c r="M115" s="28"/>
      <c r="N115" s="28"/>
      <c r="O115" s="28"/>
      <c r="P115" s="28">
        <v>100</v>
      </c>
      <c r="Q115" s="28"/>
      <c r="R115" s="28"/>
      <c r="S115" s="28"/>
      <c r="T115" s="28"/>
      <c r="U115" s="28"/>
      <c r="V115" s="28">
        <v>100</v>
      </c>
      <c r="W115" s="93"/>
      <c r="X115" s="93"/>
      <c r="Y115" s="93"/>
      <c r="Z115" s="93"/>
      <c r="AA115" s="93"/>
      <c r="AB115" s="93"/>
      <c r="AC115" s="93"/>
      <c r="AD115" s="93"/>
      <c r="AE115" s="93"/>
    </row>
    <row r="116" spans="1:31" s="92" customFormat="1" ht="12" x14ac:dyDescent="0.25">
      <c r="A116" s="92" t="s">
        <v>143</v>
      </c>
      <c r="B116" s="28">
        <v>2009</v>
      </c>
      <c r="C116" s="95" t="s">
        <v>35</v>
      </c>
      <c r="D116" s="28">
        <v>1928535</v>
      </c>
      <c r="E116" s="28"/>
      <c r="F116" s="28"/>
      <c r="G116" s="28"/>
      <c r="H116" s="28"/>
      <c r="I116" s="28"/>
      <c r="J116" s="28">
        <v>100</v>
      </c>
      <c r="K116" s="28"/>
      <c r="L116" s="28"/>
      <c r="M116" s="28"/>
      <c r="N116" s="28"/>
      <c r="O116" s="28"/>
      <c r="P116" s="28">
        <v>100</v>
      </c>
      <c r="Q116" s="28"/>
      <c r="R116" s="28"/>
      <c r="S116" s="28"/>
      <c r="T116" s="28"/>
      <c r="U116" s="28"/>
      <c r="V116" s="28">
        <v>100</v>
      </c>
      <c r="W116" s="95"/>
      <c r="X116" s="95"/>
      <c r="Y116" s="95"/>
      <c r="Z116" s="95"/>
      <c r="AA116" s="95"/>
      <c r="AB116" s="95"/>
      <c r="AC116" s="95"/>
    </row>
    <row r="117" spans="1:31" s="92" customFormat="1" ht="12" x14ac:dyDescent="0.25">
      <c r="A117" s="92" t="s">
        <v>143</v>
      </c>
      <c r="B117" s="28">
        <v>2010</v>
      </c>
      <c r="C117" s="95" t="s">
        <v>35</v>
      </c>
      <c r="D117" s="28">
        <v>1977366</v>
      </c>
      <c r="E117" s="28"/>
      <c r="F117" s="28"/>
      <c r="G117" s="28"/>
      <c r="H117" s="28"/>
      <c r="I117" s="28"/>
      <c r="J117" s="28">
        <v>100</v>
      </c>
      <c r="K117" s="28"/>
      <c r="L117" s="28"/>
      <c r="M117" s="28"/>
      <c r="N117" s="28"/>
      <c r="O117" s="28"/>
      <c r="P117" s="28">
        <v>100</v>
      </c>
      <c r="Q117" s="28"/>
      <c r="R117" s="28"/>
      <c r="S117" s="28"/>
      <c r="T117" s="28"/>
      <c r="U117" s="28"/>
      <c r="V117" s="28">
        <v>100</v>
      </c>
      <c r="W117" s="95"/>
      <c r="X117" s="95"/>
      <c r="Y117" s="95"/>
      <c r="Z117" s="95"/>
      <c r="AA117" s="95"/>
      <c r="AB117" s="95"/>
      <c r="AC117" s="95"/>
    </row>
    <row r="118" spans="1:31" s="92" customFormat="1" ht="12" x14ac:dyDescent="0.25">
      <c r="A118" s="92" t="s">
        <v>143</v>
      </c>
      <c r="B118" s="28">
        <v>2011</v>
      </c>
      <c r="C118" s="95" t="s">
        <v>35</v>
      </c>
      <c r="D118" s="28">
        <v>2027807</v>
      </c>
      <c r="E118" s="28"/>
      <c r="F118" s="28"/>
      <c r="G118" s="28"/>
      <c r="H118" s="28"/>
      <c r="I118" s="28"/>
      <c r="J118" s="28">
        <v>100</v>
      </c>
      <c r="K118" s="28"/>
      <c r="L118" s="28"/>
      <c r="M118" s="28"/>
      <c r="N118" s="28"/>
      <c r="O118" s="28"/>
      <c r="P118" s="28">
        <v>100</v>
      </c>
      <c r="Q118" s="28"/>
      <c r="R118" s="28"/>
      <c r="S118" s="28"/>
      <c r="T118" s="28"/>
      <c r="U118" s="28"/>
      <c r="V118" s="28">
        <v>100</v>
      </c>
      <c r="W118" s="95"/>
      <c r="X118" s="95"/>
      <c r="Y118" s="95"/>
      <c r="Z118" s="95"/>
      <c r="AA118" s="95"/>
      <c r="AB118" s="95"/>
      <c r="AC118" s="95"/>
      <c r="AD118" s="95"/>
    </row>
    <row r="119" spans="1:31" s="92" customFormat="1" ht="12" x14ac:dyDescent="0.25">
      <c r="A119" s="92" t="s">
        <v>143</v>
      </c>
      <c r="B119" s="28">
        <v>2012</v>
      </c>
      <c r="C119" s="95" t="s">
        <v>35</v>
      </c>
      <c r="D119" s="28">
        <v>2076580</v>
      </c>
      <c r="E119" s="28"/>
      <c r="F119" s="28"/>
      <c r="G119" s="28"/>
      <c r="H119" s="28"/>
      <c r="I119" s="28"/>
      <c r="J119" s="28">
        <v>100</v>
      </c>
      <c r="K119" s="28"/>
      <c r="L119" s="28"/>
      <c r="M119" s="28"/>
      <c r="N119" s="28"/>
      <c r="O119" s="28"/>
      <c r="P119" s="28">
        <v>100</v>
      </c>
      <c r="Q119" s="28"/>
      <c r="R119" s="28"/>
      <c r="S119" s="28"/>
      <c r="T119" s="28"/>
      <c r="U119" s="28"/>
      <c r="V119" s="28">
        <v>100</v>
      </c>
      <c r="W119" s="95"/>
      <c r="X119" s="95"/>
      <c r="Y119" s="95"/>
      <c r="Z119" s="95"/>
      <c r="AA119" s="95"/>
      <c r="AB119" s="95"/>
      <c r="AC119" s="95"/>
      <c r="AD119" s="95"/>
    </row>
    <row r="120" spans="1:31" s="92" customFormat="1" ht="12" x14ac:dyDescent="0.25">
      <c r="A120" s="92" t="s">
        <v>143</v>
      </c>
      <c r="B120" s="28">
        <v>2013</v>
      </c>
      <c r="C120" s="95" t="s">
        <v>35</v>
      </c>
      <c r="D120" s="28">
        <v>2124662</v>
      </c>
      <c r="E120" s="28"/>
      <c r="F120" s="28"/>
      <c r="G120" s="28"/>
      <c r="H120" s="28"/>
      <c r="I120" s="28"/>
      <c r="J120" s="28">
        <v>100</v>
      </c>
      <c r="K120" s="28"/>
      <c r="L120" s="28"/>
      <c r="M120" s="28"/>
      <c r="N120" s="28"/>
      <c r="O120" s="28"/>
      <c r="P120" s="28">
        <v>100</v>
      </c>
      <c r="Q120" s="28"/>
      <c r="R120" s="28"/>
      <c r="S120" s="28"/>
      <c r="T120" s="28"/>
      <c r="U120" s="28"/>
      <c r="V120" s="28">
        <v>100</v>
      </c>
      <c r="W120" s="95"/>
      <c r="X120" s="95"/>
      <c r="Y120" s="95"/>
      <c r="Z120" s="95"/>
      <c r="AA120" s="95"/>
      <c r="AB120" s="95"/>
      <c r="AC120" s="95"/>
      <c r="AD120" s="95"/>
    </row>
    <row r="121" spans="1:31" s="92" customFormat="1" ht="12" x14ac:dyDescent="0.25">
      <c r="A121" s="92" t="s">
        <v>143</v>
      </c>
      <c r="B121" s="28">
        <v>2014</v>
      </c>
      <c r="C121" s="95" t="s">
        <v>35</v>
      </c>
      <c r="D121" s="28">
        <v>2164973</v>
      </c>
      <c r="E121" s="28"/>
      <c r="F121" s="28"/>
      <c r="G121" s="28"/>
      <c r="H121" s="28"/>
      <c r="I121" s="28"/>
      <c r="J121" s="28">
        <v>100</v>
      </c>
      <c r="K121" s="28"/>
      <c r="L121" s="28"/>
      <c r="M121" s="28"/>
      <c r="N121" s="28"/>
      <c r="O121" s="28"/>
      <c r="P121" s="28">
        <v>100</v>
      </c>
      <c r="Q121" s="28"/>
      <c r="R121" s="28"/>
      <c r="S121" s="28"/>
      <c r="T121" s="28"/>
      <c r="U121" s="28"/>
      <c r="V121" s="28">
        <v>100</v>
      </c>
      <c r="W121" s="95"/>
      <c r="X121" s="95"/>
      <c r="Y121" s="95"/>
      <c r="Z121" s="95"/>
      <c r="AA121" s="95"/>
      <c r="AB121" s="95"/>
      <c r="AC121" s="95"/>
      <c r="AD121" s="95"/>
    </row>
    <row r="122" spans="1:31" s="92" customFormat="1" ht="12" x14ac:dyDescent="0.25">
      <c r="A122" s="92" t="s">
        <v>143</v>
      </c>
      <c r="B122" s="28">
        <v>2015</v>
      </c>
      <c r="C122" s="95" t="s">
        <v>35</v>
      </c>
      <c r="D122" s="28">
        <v>2192100</v>
      </c>
      <c r="E122" s="28"/>
      <c r="F122" s="28"/>
      <c r="G122" s="28"/>
      <c r="H122" s="28"/>
      <c r="I122" s="28"/>
      <c r="J122" s="28">
        <v>100</v>
      </c>
      <c r="K122" s="28"/>
      <c r="L122" s="28"/>
      <c r="M122" s="28"/>
      <c r="N122" s="28"/>
      <c r="O122" s="28"/>
      <c r="P122" s="28">
        <v>100</v>
      </c>
      <c r="Q122" s="28"/>
      <c r="R122" s="28"/>
      <c r="S122" s="28"/>
      <c r="T122" s="28"/>
      <c r="U122" s="28"/>
      <c r="V122" s="28">
        <v>100</v>
      </c>
      <c r="W122" s="95"/>
      <c r="X122" s="95"/>
      <c r="Y122" s="95"/>
      <c r="Z122" s="95"/>
      <c r="AA122" s="95"/>
      <c r="AB122" s="95"/>
      <c r="AC122" s="95"/>
      <c r="AD122" s="95"/>
    </row>
    <row r="123" spans="1:31" s="92" customFormat="1" ht="12" x14ac:dyDescent="0.25">
      <c r="A123" s="92" t="s">
        <v>143</v>
      </c>
      <c r="B123" s="28">
        <v>2016</v>
      </c>
      <c r="C123" s="95" t="s">
        <v>35</v>
      </c>
      <c r="D123" s="28">
        <v>2207172</v>
      </c>
      <c r="E123" s="28">
        <v>20.727816732076459</v>
      </c>
      <c r="F123" s="28"/>
      <c r="G123" s="28"/>
      <c r="H123" s="28"/>
      <c r="I123" s="28"/>
      <c r="J123" s="28">
        <v>100</v>
      </c>
      <c r="K123" s="28">
        <v>70.643917394290156</v>
      </c>
      <c r="L123" s="28"/>
      <c r="M123" s="28"/>
      <c r="N123" s="28"/>
      <c r="O123" s="28"/>
      <c r="P123" s="28">
        <v>100</v>
      </c>
      <c r="Q123" s="28">
        <v>74.084401039406657</v>
      </c>
      <c r="R123" s="28"/>
      <c r="S123" s="28"/>
      <c r="T123" s="28"/>
      <c r="U123" s="28"/>
      <c r="V123" s="28">
        <v>100</v>
      </c>
      <c r="W123" s="95"/>
      <c r="X123" s="95"/>
      <c r="Y123" s="95"/>
      <c r="Z123" s="95"/>
      <c r="AA123" s="95"/>
      <c r="AB123" s="95"/>
      <c r="AC123" s="95"/>
      <c r="AD123" s="95"/>
    </row>
    <row r="124" spans="1:31" s="92" customFormat="1" ht="12" x14ac:dyDescent="0.25">
      <c r="A124" s="92" t="s">
        <v>143</v>
      </c>
      <c r="B124" s="28">
        <v>2017</v>
      </c>
      <c r="C124" s="95" t="s">
        <v>35</v>
      </c>
      <c r="D124" s="28">
        <v>2222928</v>
      </c>
      <c r="E124" s="28">
        <v>20.727816732076459</v>
      </c>
      <c r="F124" s="28"/>
      <c r="G124" s="28"/>
      <c r="H124" s="28"/>
      <c r="I124" s="28"/>
      <c r="J124" s="28">
        <v>100</v>
      </c>
      <c r="K124" s="28">
        <v>70.643917394290156</v>
      </c>
      <c r="L124" s="28"/>
      <c r="M124" s="28"/>
      <c r="N124" s="28"/>
      <c r="O124" s="28"/>
      <c r="P124" s="28">
        <v>100</v>
      </c>
      <c r="Q124" s="28">
        <v>74.084401039406657</v>
      </c>
      <c r="R124" s="28"/>
      <c r="S124" s="28"/>
      <c r="T124" s="28"/>
      <c r="U124" s="28"/>
      <c r="V124" s="28">
        <v>100</v>
      </c>
      <c r="W124" s="95"/>
      <c r="X124" s="95"/>
      <c r="Y124" s="95"/>
      <c r="Z124" s="95"/>
      <c r="AA124" s="95"/>
      <c r="AB124" s="95"/>
      <c r="AC124" s="95"/>
      <c r="AD124" s="95"/>
    </row>
    <row r="125" spans="1:31" s="92" customFormat="1" ht="12" x14ac:dyDescent="0.25">
      <c r="A125" s="92" t="s">
        <v>143</v>
      </c>
      <c r="B125" s="28">
        <v>2018</v>
      </c>
      <c r="C125" s="95" t="s">
        <v>35</v>
      </c>
      <c r="D125" s="28">
        <v>2243700</v>
      </c>
      <c r="E125" s="28">
        <v>20.727816732076459</v>
      </c>
      <c r="F125" s="28"/>
      <c r="G125" s="28"/>
      <c r="H125" s="28"/>
      <c r="I125" s="28"/>
      <c r="J125" s="28">
        <v>100</v>
      </c>
      <c r="K125" s="28">
        <v>70.643917394290156</v>
      </c>
      <c r="L125" s="28"/>
      <c r="M125" s="28"/>
      <c r="N125" s="28"/>
      <c r="O125" s="28"/>
      <c r="P125" s="28">
        <v>100</v>
      </c>
      <c r="Q125" s="28">
        <v>74.084401039406657</v>
      </c>
      <c r="R125" s="28"/>
      <c r="S125" s="28"/>
      <c r="T125" s="28"/>
      <c r="U125" s="28"/>
      <c r="V125" s="28">
        <v>100</v>
      </c>
      <c r="W125" s="95"/>
      <c r="X125" s="95"/>
      <c r="Y125" s="95"/>
      <c r="Z125" s="95"/>
      <c r="AA125" s="95"/>
      <c r="AB125" s="95"/>
      <c r="AC125" s="95"/>
      <c r="AD125" s="95"/>
    </row>
    <row r="126" spans="1:31" s="92" customFormat="1" ht="12" x14ac:dyDescent="0.25">
      <c r="A126" s="92" t="s">
        <v>143</v>
      </c>
      <c r="B126" s="28">
        <v>2019</v>
      </c>
      <c r="C126" s="95" t="s">
        <v>35</v>
      </c>
      <c r="D126" s="28">
        <v>2273515</v>
      </c>
      <c r="E126" s="28">
        <v>20.727816732076459</v>
      </c>
      <c r="F126" s="28"/>
      <c r="G126" s="28"/>
      <c r="H126" s="28"/>
      <c r="I126" s="28"/>
      <c r="J126" s="28">
        <v>100</v>
      </c>
      <c r="K126" s="28">
        <v>70.643917394290156</v>
      </c>
      <c r="L126" s="28"/>
      <c r="M126" s="28"/>
      <c r="N126" s="28"/>
      <c r="O126" s="28"/>
      <c r="P126" s="28">
        <v>100</v>
      </c>
      <c r="Q126" s="28">
        <v>74.084401039406657</v>
      </c>
      <c r="R126" s="28"/>
      <c r="S126" s="28"/>
      <c r="T126" s="28"/>
      <c r="U126" s="28"/>
      <c r="V126" s="28">
        <v>100</v>
      </c>
      <c r="W126" s="95"/>
      <c r="X126" s="95"/>
      <c r="Y126" s="95"/>
      <c r="Z126" s="95"/>
      <c r="AA126" s="95"/>
      <c r="AB126" s="95"/>
      <c r="AC126" s="95"/>
      <c r="AD126" s="95"/>
    </row>
    <row r="127" spans="1:31" s="92" customFormat="1" ht="12" x14ac:dyDescent="0.25">
      <c r="A127" s="92" t="s">
        <v>143</v>
      </c>
      <c r="B127" s="28">
        <v>2020</v>
      </c>
      <c r="C127" s="95" t="s">
        <v>35</v>
      </c>
      <c r="D127" s="28">
        <v>2316251</v>
      </c>
      <c r="E127" s="28">
        <v>20.727816732076462</v>
      </c>
      <c r="F127" s="28"/>
      <c r="G127" s="28"/>
      <c r="H127" s="28"/>
      <c r="I127" s="28"/>
      <c r="J127" s="28">
        <v>100</v>
      </c>
      <c r="K127" s="28">
        <v>70.643917394290156</v>
      </c>
      <c r="L127" s="28"/>
      <c r="M127" s="28"/>
      <c r="N127" s="28"/>
      <c r="O127" s="28"/>
      <c r="P127" s="28">
        <v>100</v>
      </c>
      <c r="Q127" s="28">
        <v>74.084401039406657</v>
      </c>
      <c r="R127" s="28"/>
      <c r="S127" s="28"/>
      <c r="T127" s="28"/>
      <c r="U127" s="28"/>
      <c r="V127" s="28">
        <v>100</v>
      </c>
      <c r="W127" s="95"/>
      <c r="X127" s="95"/>
      <c r="Y127" s="95"/>
      <c r="Z127" s="95"/>
      <c r="AA127" s="95"/>
      <c r="AB127" s="95"/>
      <c r="AC127" s="95"/>
      <c r="AD127" s="95"/>
    </row>
    <row r="128" spans="1:31" s="92" customFormat="1" ht="12" x14ac:dyDescent="0.25">
      <c r="A128" s="95" t="s">
        <v>143</v>
      </c>
      <c r="B128" s="28">
        <v>2021</v>
      </c>
      <c r="C128" s="95" t="s">
        <v>35</v>
      </c>
      <c r="D128" s="28">
        <v>2366723</v>
      </c>
      <c r="E128" s="28">
        <v>28.060369881908628</v>
      </c>
      <c r="F128" s="28"/>
      <c r="G128" s="28"/>
      <c r="H128" s="28"/>
      <c r="I128" s="28"/>
      <c r="J128" s="28">
        <v>100</v>
      </c>
      <c r="K128" s="28">
        <v>71.653264495241729</v>
      </c>
      <c r="L128" s="28"/>
      <c r="M128" s="28"/>
      <c r="N128" s="28"/>
      <c r="O128" s="28"/>
      <c r="P128" s="28">
        <v>100</v>
      </c>
      <c r="Q128" s="28">
        <v>68.034057676575685</v>
      </c>
      <c r="R128" s="28"/>
      <c r="S128" s="28"/>
      <c r="T128" s="28"/>
      <c r="U128" s="28"/>
      <c r="V128" s="28">
        <v>100</v>
      </c>
      <c r="W128" s="95"/>
      <c r="X128" s="95"/>
      <c r="Y128" s="95"/>
      <c r="Z128" s="95"/>
      <c r="AA128" s="95"/>
      <c r="AB128" s="95"/>
      <c r="AC128" s="95"/>
      <c r="AD128" s="95"/>
    </row>
    <row r="129" spans="1:30" s="92" customFormat="1" ht="12" x14ac:dyDescent="0.25">
      <c r="A129" s="95" t="s">
        <v>143</v>
      </c>
      <c r="B129" s="28">
        <v>2022</v>
      </c>
      <c r="C129" s="95" t="s">
        <v>35</v>
      </c>
      <c r="D129" s="28">
        <v>2415512</v>
      </c>
      <c r="E129" s="28">
        <v>35.392923031742612</v>
      </c>
      <c r="F129" s="28">
        <v>35.392923031742612</v>
      </c>
      <c r="G129" s="28">
        <v>31.9</v>
      </c>
      <c r="H129" s="28">
        <v>3.4929230317426132</v>
      </c>
      <c r="I129" s="28">
        <v>64.607076968257388</v>
      </c>
      <c r="J129" s="28">
        <v>0</v>
      </c>
      <c r="K129" s="28">
        <v>72.662611596193301</v>
      </c>
      <c r="L129" s="28">
        <v>48.8</v>
      </c>
      <c r="M129" s="28">
        <v>28.6</v>
      </c>
      <c r="N129" s="28">
        <v>20.199999999999996</v>
      </c>
      <c r="O129" s="28">
        <v>51.2</v>
      </c>
      <c r="P129" s="28">
        <v>0</v>
      </c>
      <c r="Q129" s="28">
        <v>61.983714313744713</v>
      </c>
      <c r="R129" s="28">
        <v>19.600000000000001</v>
      </c>
      <c r="S129" s="28">
        <v>13.8</v>
      </c>
      <c r="T129" s="28">
        <v>5.8000000000000007</v>
      </c>
      <c r="U129" s="28">
        <v>80.400000000000006</v>
      </c>
      <c r="V129" s="28">
        <v>0</v>
      </c>
      <c r="W129" s="95"/>
      <c r="X129" s="95"/>
      <c r="Y129" s="95"/>
      <c r="Z129" s="95"/>
      <c r="AA129" s="95"/>
      <c r="AB129" s="95"/>
      <c r="AC129" s="95"/>
      <c r="AD129" s="95"/>
    </row>
    <row r="130" spans="1:30" s="92" customFormat="1" ht="12" x14ac:dyDescent="0.25">
      <c r="A130" s="95" t="s">
        <v>143</v>
      </c>
      <c r="B130" s="28">
        <v>2023</v>
      </c>
      <c r="C130" s="95" t="s">
        <v>35</v>
      </c>
      <c r="D130" s="28">
        <v>2446695</v>
      </c>
      <c r="E130" s="28">
        <v>42.725476181574777</v>
      </c>
      <c r="F130" s="28">
        <v>38.700000000000003</v>
      </c>
      <c r="G130" s="28">
        <v>31.9</v>
      </c>
      <c r="H130" s="28">
        <v>6.8000000000000043</v>
      </c>
      <c r="I130" s="28">
        <v>61.3</v>
      </c>
      <c r="J130" s="28">
        <v>0</v>
      </c>
      <c r="K130" s="28">
        <v>73.671958697144873</v>
      </c>
      <c r="L130" s="28">
        <v>48.8</v>
      </c>
      <c r="M130" s="28">
        <v>28.6</v>
      </c>
      <c r="N130" s="28">
        <v>20.199999999999996</v>
      </c>
      <c r="O130" s="28">
        <v>51.2</v>
      </c>
      <c r="P130" s="28">
        <v>0</v>
      </c>
      <c r="Q130" s="28">
        <v>55.93337095091556</v>
      </c>
      <c r="R130" s="28">
        <v>19.600000000000001</v>
      </c>
      <c r="S130" s="28">
        <v>13.8</v>
      </c>
      <c r="T130" s="28">
        <v>5.8000000000000007</v>
      </c>
      <c r="U130" s="28">
        <v>80.400000000000006</v>
      </c>
      <c r="V130" s="28">
        <v>0</v>
      </c>
      <c r="W130" s="95"/>
      <c r="X130" s="95"/>
      <c r="Y130" s="95"/>
      <c r="Z130" s="95"/>
      <c r="AA130" s="95"/>
      <c r="AB130" s="95"/>
      <c r="AC130" s="95"/>
      <c r="AD130" s="95"/>
    </row>
    <row r="131" spans="1:30" s="92" customFormat="1" ht="12" x14ac:dyDescent="0.25">
      <c r="A131" s="95" t="s">
        <v>143</v>
      </c>
      <c r="B131" s="28">
        <v>2024</v>
      </c>
      <c r="C131" s="95" t="s">
        <v>35</v>
      </c>
      <c r="D131" s="28"/>
      <c r="E131" s="28">
        <v>50.058029331406942</v>
      </c>
      <c r="F131" s="28">
        <v>38.700000000000003</v>
      </c>
      <c r="G131" s="28">
        <v>31.9</v>
      </c>
      <c r="H131" s="28">
        <v>6.8000000000000043</v>
      </c>
      <c r="I131" s="28">
        <v>61.3</v>
      </c>
      <c r="J131" s="28">
        <v>0</v>
      </c>
      <c r="K131" s="28">
        <v>74.681305798096673</v>
      </c>
      <c r="L131" s="28">
        <v>48.8</v>
      </c>
      <c r="M131" s="28">
        <v>28.6</v>
      </c>
      <c r="N131" s="28">
        <v>20.199999999999996</v>
      </c>
      <c r="O131" s="28">
        <v>51.2</v>
      </c>
      <c r="P131" s="28">
        <v>0</v>
      </c>
      <c r="Q131" s="28">
        <v>49.883027588084587</v>
      </c>
      <c r="R131" s="28">
        <v>19.600000000000001</v>
      </c>
      <c r="S131" s="28">
        <v>13.8</v>
      </c>
      <c r="T131" s="28">
        <v>5.8000000000000007</v>
      </c>
      <c r="U131" s="28">
        <v>80.400000000000006</v>
      </c>
      <c r="V131" s="28">
        <v>0</v>
      </c>
      <c r="W131" s="95"/>
      <c r="X131" s="95"/>
      <c r="Y131" s="95"/>
      <c r="Z131" s="95"/>
      <c r="AA131" s="95"/>
      <c r="AB131" s="95"/>
      <c r="AC131" s="95"/>
      <c r="AD131" s="95"/>
    </row>
    <row r="132" spans="1:30" s="92" customFormat="1" ht="12" x14ac:dyDescent="0.25">
      <c r="A132" s="95" t="s">
        <v>143</v>
      </c>
      <c r="B132" s="28">
        <v>2025</v>
      </c>
      <c r="C132" s="95" t="s">
        <v>35</v>
      </c>
      <c r="D132" s="28"/>
      <c r="E132" s="28">
        <v>57.390582481239107</v>
      </c>
      <c r="F132" s="28">
        <v>38.700000000000003</v>
      </c>
      <c r="G132" s="28">
        <v>31.9</v>
      </c>
      <c r="H132" s="28">
        <v>6.8000000000000043</v>
      </c>
      <c r="I132" s="28">
        <v>61.3</v>
      </c>
      <c r="J132" s="28">
        <v>0</v>
      </c>
      <c r="K132" s="28">
        <v>75.690652899048246</v>
      </c>
      <c r="L132" s="28">
        <v>48.8</v>
      </c>
      <c r="M132" s="28">
        <v>28.6</v>
      </c>
      <c r="N132" s="28">
        <v>20.199999999999996</v>
      </c>
      <c r="O132" s="28">
        <v>51.2</v>
      </c>
      <c r="P132" s="28">
        <v>0</v>
      </c>
      <c r="Q132" s="28">
        <v>43.832684225253615</v>
      </c>
      <c r="R132" s="28">
        <v>19.600000000000001</v>
      </c>
      <c r="S132" s="28">
        <v>13.8</v>
      </c>
      <c r="T132" s="28">
        <v>5.8000000000000007</v>
      </c>
      <c r="U132" s="28">
        <v>80.400000000000006</v>
      </c>
      <c r="V132" s="28">
        <v>0</v>
      </c>
      <c r="W132" s="95"/>
      <c r="X132" s="95"/>
      <c r="Y132" s="95"/>
      <c r="Z132" s="95"/>
      <c r="AA132" s="95"/>
      <c r="AB132" s="95"/>
      <c r="AC132" s="95"/>
      <c r="AD132" s="95"/>
    </row>
    <row r="133" spans="1:30" s="92" customFormat="1" ht="12" x14ac:dyDescent="0.25">
      <c r="A133" s="95" t="s">
        <v>143</v>
      </c>
      <c r="B133" s="28">
        <v>2026</v>
      </c>
      <c r="C133" s="95" t="s">
        <v>35</v>
      </c>
      <c r="D133" s="28"/>
      <c r="E133" s="28">
        <v>64.723135631073092</v>
      </c>
      <c r="F133" s="28">
        <v>38.700000000000003</v>
      </c>
      <c r="G133" s="28">
        <v>31.9</v>
      </c>
      <c r="H133" s="28">
        <v>6.8000000000000043</v>
      </c>
      <c r="I133" s="28">
        <v>61.3</v>
      </c>
      <c r="J133" s="28">
        <v>0</v>
      </c>
      <c r="K133" s="28">
        <v>76.699999999999818</v>
      </c>
      <c r="L133" s="28">
        <v>48.8</v>
      </c>
      <c r="M133" s="28">
        <v>28.6</v>
      </c>
      <c r="N133" s="28">
        <v>20.199999999999996</v>
      </c>
      <c r="O133" s="28">
        <v>51.2</v>
      </c>
      <c r="P133" s="28">
        <v>0</v>
      </c>
      <c r="Q133" s="28">
        <v>37.782340862422643</v>
      </c>
      <c r="R133" s="28">
        <v>19.600000000000001</v>
      </c>
      <c r="S133" s="28">
        <v>13.8</v>
      </c>
      <c r="T133" s="28">
        <v>5.8000000000000007</v>
      </c>
      <c r="U133" s="28">
        <v>80.400000000000006</v>
      </c>
      <c r="V133" s="28">
        <v>0</v>
      </c>
      <c r="W133" s="95"/>
      <c r="X133" s="95"/>
      <c r="Y133" s="95"/>
      <c r="Z133" s="95"/>
      <c r="AA133" s="95"/>
      <c r="AB133" s="95"/>
      <c r="AC133" s="95"/>
      <c r="AD133" s="95"/>
    </row>
    <row r="134" spans="1:30" s="92" customFormat="1" ht="12" x14ac:dyDescent="0.25">
      <c r="A134" s="95" t="s">
        <v>143</v>
      </c>
      <c r="B134" s="28">
        <v>2027</v>
      </c>
      <c r="C134" s="95" t="s">
        <v>35</v>
      </c>
      <c r="D134" s="28"/>
      <c r="E134" s="28">
        <v>72.055688780905257</v>
      </c>
      <c r="F134" s="28">
        <v>38.700000000000003</v>
      </c>
      <c r="G134" s="28">
        <v>31.9</v>
      </c>
      <c r="H134" s="28">
        <v>6.8000000000000043</v>
      </c>
      <c r="I134" s="28">
        <v>61.3</v>
      </c>
      <c r="J134" s="28">
        <v>0</v>
      </c>
      <c r="K134" s="28">
        <v>77.709347100951391</v>
      </c>
      <c r="L134" s="28">
        <v>48.8</v>
      </c>
      <c r="M134" s="28">
        <v>28.6</v>
      </c>
      <c r="N134" s="28">
        <v>20.199999999999996</v>
      </c>
      <c r="O134" s="28">
        <v>51.2</v>
      </c>
      <c r="P134" s="28">
        <v>0</v>
      </c>
      <c r="Q134" s="28">
        <v>31.73199749959349</v>
      </c>
      <c r="R134" s="28">
        <v>19.600000000000001</v>
      </c>
      <c r="S134" s="28">
        <v>13.8</v>
      </c>
      <c r="T134" s="28">
        <v>5.8000000000000007</v>
      </c>
      <c r="U134" s="28">
        <v>80.400000000000006</v>
      </c>
      <c r="V134" s="28">
        <v>0</v>
      </c>
      <c r="W134" s="95"/>
      <c r="X134" s="95"/>
      <c r="Y134" s="95"/>
      <c r="Z134" s="95"/>
      <c r="AA134" s="95"/>
      <c r="AB134" s="95"/>
      <c r="AC134" s="95"/>
      <c r="AD134" s="95"/>
    </row>
    <row r="135" spans="1:30" s="92" customFormat="1" ht="12" x14ac:dyDescent="0.25">
      <c r="A135" s="95" t="s">
        <v>143</v>
      </c>
      <c r="B135" s="28">
        <v>2028</v>
      </c>
      <c r="C135" s="95" t="s">
        <v>35</v>
      </c>
      <c r="D135" s="28"/>
      <c r="E135" s="28">
        <v>79.388241930737422</v>
      </c>
      <c r="F135" s="28">
        <v>38.700000000000003</v>
      </c>
      <c r="G135" s="28">
        <v>31.9</v>
      </c>
      <c r="H135" s="28">
        <v>6.8000000000000043</v>
      </c>
      <c r="I135" s="28">
        <v>61.3</v>
      </c>
      <c r="J135" s="28">
        <v>0</v>
      </c>
      <c r="K135" s="28">
        <v>78.71869420190319</v>
      </c>
      <c r="L135" s="28">
        <v>48.8</v>
      </c>
      <c r="M135" s="28">
        <v>28.6</v>
      </c>
      <c r="N135" s="28">
        <v>20.199999999999996</v>
      </c>
      <c r="O135" s="28">
        <v>51.2</v>
      </c>
      <c r="P135" s="28">
        <v>0</v>
      </c>
      <c r="Q135" s="28">
        <v>25.681654136762518</v>
      </c>
      <c r="R135" s="28">
        <v>19.600000000000001</v>
      </c>
      <c r="S135" s="28">
        <v>13.8</v>
      </c>
      <c r="T135" s="28">
        <v>5.8000000000000007</v>
      </c>
      <c r="U135" s="28">
        <v>80.400000000000006</v>
      </c>
      <c r="V135" s="28">
        <v>0</v>
      </c>
      <c r="W135" s="95"/>
      <c r="X135" s="95"/>
      <c r="Y135" s="95"/>
      <c r="Z135" s="95"/>
      <c r="AA135" s="95"/>
      <c r="AB135" s="95"/>
      <c r="AC135" s="95"/>
      <c r="AD135" s="95"/>
    </row>
    <row r="136" spans="1:30" s="92" customFormat="1" ht="12" x14ac:dyDescent="0.25">
      <c r="A136" s="95" t="s">
        <v>143</v>
      </c>
      <c r="B136" s="28">
        <v>2029</v>
      </c>
      <c r="C136" s="95" t="s">
        <v>35</v>
      </c>
      <c r="D136" s="28"/>
      <c r="E136" s="28">
        <v>79.388241930737422</v>
      </c>
      <c r="F136" s="28">
        <v>38.700000000000003</v>
      </c>
      <c r="G136" s="28">
        <v>31.9</v>
      </c>
      <c r="H136" s="28">
        <v>6.8000000000000043</v>
      </c>
      <c r="I136" s="28">
        <v>61.3</v>
      </c>
      <c r="J136" s="28">
        <v>0</v>
      </c>
      <c r="K136" s="28">
        <v>78.71869420190319</v>
      </c>
      <c r="L136" s="28">
        <v>48.8</v>
      </c>
      <c r="M136" s="28">
        <v>28.6</v>
      </c>
      <c r="N136" s="28">
        <v>20.199999999999996</v>
      </c>
      <c r="O136" s="28">
        <v>51.2</v>
      </c>
      <c r="P136" s="28">
        <v>0</v>
      </c>
      <c r="Q136" s="28">
        <v>25.681654136762521</v>
      </c>
      <c r="R136" s="28">
        <v>19.600000000000001</v>
      </c>
      <c r="S136" s="28">
        <v>13.8</v>
      </c>
      <c r="T136" s="28">
        <v>5.8000000000000007</v>
      </c>
      <c r="U136" s="28">
        <v>80.400000000000006</v>
      </c>
      <c r="V136" s="28">
        <v>0</v>
      </c>
      <c r="W136" s="95"/>
      <c r="X136" s="95"/>
      <c r="Y136" s="95"/>
      <c r="Z136" s="95"/>
      <c r="AA136" s="95"/>
      <c r="AB136" s="95"/>
      <c r="AC136" s="95"/>
      <c r="AD136" s="95"/>
    </row>
    <row r="137" spans="1:30" s="92" customFormat="1" ht="12" x14ac:dyDescent="0.25">
      <c r="A137" s="95" t="s">
        <v>143</v>
      </c>
      <c r="B137" s="28">
        <v>2030</v>
      </c>
      <c r="C137" s="95" t="s">
        <v>35</v>
      </c>
      <c r="D137" s="28"/>
      <c r="E137" s="28">
        <v>79.388241930737422</v>
      </c>
      <c r="F137" s="28">
        <v>38.700000000000003</v>
      </c>
      <c r="G137" s="28">
        <v>31.9</v>
      </c>
      <c r="H137" s="28">
        <v>6.8000000000000043</v>
      </c>
      <c r="I137" s="28">
        <v>61.3</v>
      </c>
      <c r="J137" s="28">
        <v>0</v>
      </c>
      <c r="K137" s="28">
        <v>78.71869420190319</v>
      </c>
      <c r="L137" s="28">
        <v>48.8</v>
      </c>
      <c r="M137" s="28">
        <v>28.6</v>
      </c>
      <c r="N137" s="28">
        <v>20.199999999999996</v>
      </c>
      <c r="O137" s="28">
        <v>51.2</v>
      </c>
      <c r="P137" s="28">
        <v>0</v>
      </c>
      <c r="Q137" s="28">
        <v>25.681654136762521</v>
      </c>
      <c r="R137" s="28">
        <v>19.600000000000001</v>
      </c>
      <c r="S137" s="28">
        <v>13.8</v>
      </c>
      <c r="T137" s="28">
        <v>5.8000000000000007</v>
      </c>
      <c r="U137" s="28">
        <v>80.400000000000006</v>
      </c>
      <c r="V137" s="28">
        <v>0</v>
      </c>
      <c r="W137" s="95"/>
      <c r="X137" s="95"/>
      <c r="Y137" s="95"/>
      <c r="Z137" s="95"/>
      <c r="AA137" s="95"/>
      <c r="AB137" s="95"/>
      <c r="AC137" s="95"/>
      <c r="AD137" s="95"/>
    </row>
    <row r="138" spans="1:30" s="92" customFormat="1" ht="12" x14ac:dyDescent="0.25">
      <c r="A138" s="95" t="s">
        <v>143</v>
      </c>
      <c r="B138" s="28">
        <v>2000</v>
      </c>
      <c r="C138" s="95" t="s">
        <v>36</v>
      </c>
      <c r="D138" s="28">
        <v>2288431</v>
      </c>
      <c r="E138" s="28"/>
      <c r="F138" s="28"/>
      <c r="G138" s="28"/>
      <c r="H138" s="28"/>
      <c r="I138" s="28"/>
      <c r="J138" s="28">
        <v>100</v>
      </c>
      <c r="K138" s="28"/>
      <c r="L138" s="28"/>
      <c r="M138" s="28"/>
      <c r="N138" s="28"/>
      <c r="O138" s="28"/>
      <c r="P138" s="28">
        <v>100</v>
      </c>
      <c r="Q138" s="28"/>
      <c r="R138" s="28"/>
      <c r="S138" s="28"/>
      <c r="T138" s="28"/>
      <c r="U138" s="28"/>
      <c r="V138" s="28">
        <v>100</v>
      </c>
      <c r="W138" s="95"/>
      <c r="X138" s="95"/>
      <c r="Y138" s="95"/>
      <c r="Z138" s="95"/>
      <c r="AA138" s="95"/>
      <c r="AB138" s="95"/>
      <c r="AC138" s="95"/>
      <c r="AD138" s="95"/>
    </row>
    <row r="139" spans="1:30" s="92" customFormat="1" ht="12" x14ac:dyDescent="0.25">
      <c r="A139" s="95" t="s">
        <v>143</v>
      </c>
      <c r="B139" s="28">
        <v>2001</v>
      </c>
      <c r="C139" s="95" t="s">
        <v>36</v>
      </c>
      <c r="D139" s="28">
        <v>2375083</v>
      </c>
      <c r="E139" s="28"/>
      <c r="F139" s="28"/>
      <c r="G139" s="28"/>
      <c r="H139" s="28"/>
      <c r="I139" s="28"/>
      <c r="J139" s="28">
        <v>100</v>
      </c>
      <c r="K139" s="28"/>
      <c r="L139" s="28"/>
      <c r="M139" s="28"/>
      <c r="N139" s="28"/>
      <c r="O139" s="28"/>
      <c r="P139" s="28">
        <v>100</v>
      </c>
      <c r="Q139" s="28"/>
      <c r="R139" s="28"/>
      <c r="S139" s="28"/>
      <c r="T139" s="28"/>
      <c r="U139" s="28"/>
      <c r="V139" s="28">
        <v>100</v>
      </c>
      <c r="W139" s="95"/>
      <c r="X139" s="95"/>
      <c r="Y139" s="95"/>
      <c r="Z139" s="95"/>
      <c r="AA139" s="95"/>
      <c r="AB139" s="95"/>
      <c r="AC139" s="95"/>
      <c r="AD139" s="95"/>
    </row>
    <row r="140" spans="1:30" s="92" customFormat="1" ht="12" x14ac:dyDescent="0.25">
      <c r="A140" s="95" t="s">
        <v>143</v>
      </c>
      <c r="B140" s="28">
        <v>2002</v>
      </c>
      <c r="C140" s="95" t="s">
        <v>36</v>
      </c>
      <c r="D140" s="28">
        <v>2462119</v>
      </c>
      <c r="E140" s="28"/>
      <c r="F140" s="28"/>
      <c r="G140" s="28"/>
      <c r="H140" s="28"/>
      <c r="I140" s="28"/>
      <c r="J140" s="28">
        <v>100</v>
      </c>
      <c r="K140" s="28"/>
      <c r="L140" s="28"/>
      <c r="M140" s="28"/>
      <c r="N140" s="28"/>
      <c r="O140" s="28"/>
      <c r="P140" s="28">
        <v>100</v>
      </c>
      <c r="Q140" s="28"/>
      <c r="R140" s="28"/>
      <c r="S140" s="28"/>
      <c r="T140" s="28"/>
      <c r="U140" s="28"/>
      <c r="V140" s="28">
        <v>100</v>
      </c>
      <c r="W140" s="95"/>
      <c r="X140" s="95"/>
      <c r="Y140" s="95"/>
      <c r="Z140" s="95"/>
      <c r="AA140" s="95"/>
      <c r="AB140" s="95"/>
      <c r="AC140" s="95"/>
      <c r="AD140" s="95"/>
    </row>
    <row r="141" spans="1:30" s="92" customFormat="1" ht="12" x14ac:dyDescent="0.25">
      <c r="A141" s="95" t="s">
        <v>143</v>
      </c>
      <c r="B141" s="28">
        <v>2003</v>
      </c>
      <c r="C141" s="95" t="s">
        <v>36</v>
      </c>
      <c r="D141" s="28">
        <v>2548437</v>
      </c>
      <c r="E141" s="28"/>
      <c r="F141" s="28"/>
      <c r="G141" s="28"/>
      <c r="H141" s="28"/>
      <c r="I141" s="28"/>
      <c r="J141" s="28">
        <v>100</v>
      </c>
      <c r="K141" s="28"/>
      <c r="L141" s="28"/>
      <c r="M141" s="28"/>
      <c r="N141" s="28"/>
      <c r="O141" s="28"/>
      <c r="P141" s="28">
        <v>100</v>
      </c>
      <c r="Q141" s="28"/>
      <c r="R141" s="28"/>
      <c r="S141" s="28"/>
      <c r="T141" s="28"/>
      <c r="U141" s="28"/>
      <c r="V141" s="28">
        <v>100</v>
      </c>
      <c r="W141" s="95"/>
      <c r="X141" s="95"/>
      <c r="Y141" s="95"/>
      <c r="Z141" s="95"/>
      <c r="AA141" s="95"/>
      <c r="AB141" s="95"/>
      <c r="AC141" s="95"/>
      <c r="AD141" s="95"/>
    </row>
    <row r="142" spans="1:30" s="92" customFormat="1" ht="12" x14ac:dyDescent="0.25">
      <c r="A142" s="95" t="s">
        <v>143</v>
      </c>
      <c r="B142" s="28">
        <v>2004</v>
      </c>
      <c r="C142" s="95" t="s">
        <v>36</v>
      </c>
      <c r="D142" s="28">
        <v>2631971</v>
      </c>
      <c r="E142" s="28"/>
      <c r="F142" s="28"/>
      <c r="G142" s="28"/>
      <c r="H142" s="28"/>
      <c r="I142" s="28"/>
      <c r="J142" s="28">
        <v>100</v>
      </c>
      <c r="K142" s="28"/>
      <c r="L142" s="28"/>
      <c r="M142" s="28"/>
      <c r="N142" s="28"/>
      <c r="O142" s="28"/>
      <c r="P142" s="28">
        <v>100</v>
      </c>
      <c r="Q142" s="28"/>
      <c r="R142" s="28"/>
      <c r="S142" s="28"/>
      <c r="T142" s="28"/>
      <c r="U142" s="28"/>
      <c r="V142" s="28">
        <v>100</v>
      </c>
      <c r="W142" s="95"/>
      <c r="X142" s="95"/>
      <c r="Y142" s="95"/>
      <c r="Z142" s="95"/>
      <c r="AA142" s="95"/>
      <c r="AB142" s="95"/>
      <c r="AC142" s="95"/>
      <c r="AD142" s="95"/>
    </row>
    <row r="143" spans="1:30" s="92" customFormat="1" ht="12" x14ac:dyDescent="0.25">
      <c r="A143" s="95" t="s">
        <v>143</v>
      </c>
      <c r="B143" s="28">
        <v>2005</v>
      </c>
      <c r="C143" s="95" t="s">
        <v>36</v>
      </c>
      <c r="D143" s="28">
        <v>2707098</v>
      </c>
      <c r="E143" s="28"/>
      <c r="F143" s="28">
        <v>17.454510227272291</v>
      </c>
      <c r="G143" s="28"/>
      <c r="H143" s="28"/>
      <c r="I143" s="28">
        <v>82.545489772727706</v>
      </c>
      <c r="J143" s="28">
        <v>17.454510227272294</v>
      </c>
      <c r="K143" s="28">
        <v>58.395441724831237</v>
      </c>
      <c r="L143" s="28"/>
      <c r="M143" s="28"/>
      <c r="N143" s="28"/>
      <c r="O143" s="28"/>
      <c r="P143" s="28">
        <v>100</v>
      </c>
      <c r="Q143" s="28"/>
      <c r="R143" s="28"/>
      <c r="S143" s="28"/>
      <c r="T143" s="28"/>
      <c r="U143" s="28"/>
      <c r="V143" s="28">
        <v>100</v>
      </c>
      <c r="W143" s="95"/>
      <c r="X143" s="95"/>
      <c r="Y143" s="95"/>
      <c r="Z143" s="95"/>
      <c r="AA143" s="95"/>
      <c r="AB143" s="95"/>
      <c r="AC143" s="95"/>
      <c r="AD143" s="95"/>
    </row>
    <row r="144" spans="1:30" s="92" customFormat="1" ht="12" x14ac:dyDescent="0.25">
      <c r="A144" s="95" t="s">
        <v>143</v>
      </c>
      <c r="B144" s="28">
        <v>2006</v>
      </c>
      <c r="C144" s="95" t="s">
        <v>36</v>
      </c>
      <c r="D144" s="28">
        <v>2773419</v>
      </c>
      <c r="E144" s="28"/>
      <c r="F144" s="28">
        <v>17.454510227272291</v>
      </c>
      <c r="G144" s="28"/>
      <c r="H144" s="28"/>
      <c r="I144" s="28">
        <v>82.545489772727706</v>
      </c>
      <c r="J144" s="28">
        <v>17.454510227272294</v>
      </c>
      <c r="K144" s="28">
        <v>58.395441724831237</v>
      </c>
      <c r="L144" s="28"/>
      <c r="M144" s="28"/>
      <c r="N144" s="28"/>
      <c r="O144" s="28"/>
      <c r="P144" s="28">
        <v>100</v>
      </c>
      <c r="Q144" s="28"/>
      <c r="R144" s="28"/>
      <c r="S144" s="28"/>
      <c r="T144" s="28"/>
      <c r="U144" s="28"/>
      <c r="V144" s="28">
        <v>100</v>
      </c>
      <c r="W144" s="95"/>
      <c r="X144" s="95"/>
      <c r="Y144" s="95"/>
      <c r="Z144" s="95"/>
      <c r="AA144" s="95"/>
      <c r="AB144" s="95"/>
      <c r="AC144" s="95"/>
      <c r="AD144" s="95"/>
    </row>
    <row r="145" spans="1:30" s="92" customFormat="1" ht="12" x14ac:dyDescent="0.25">
      <c r="A145" s="95" t="s">
        <v>143</v>
      </c>
      <c r="B145" s="28">
        <v>2007</v>
      </c>
      <c r="C145" s="95" t="s">
        <v>36</v>
      </c>
      <c r="D145" s="28">
        <v>2827664</v>
      </c>
      <c r="E145" s="28"/>
      <c r="F145" s="28">
        <v>17.454510227272291</v>
      </c>
      <c r="G145" s="28"/>
      <c r="H145" s="28"/>
      <c r="I145" s="28">
        <v>82.545489772727706</v>
      </c>
      <c r="J145" s="28">
        <v>17.454510227272294</v>
      </c>
      <c r="K145" s="28">
        <v>58.395441724831237</v>
      </c>
      <c r="L145" s="28"/>
      <c r="M145" s="28"/>
      <c r="N145" s="28"/>
      <c r="O145" s="28"/>
      <c r="P145" s="28">
        <v>100</v>
      </c>
      <c r="Q145" s="28"/>
      <c r="R145" s="28"/>
      <c r="S145" s="28"/>
      <c r="T145" s="28"/>
      <c r="U145" s="28"/>
      <c r="V145" s="28">
        <v>100</v>
      </c>
      <c r="W145" s="95"/>
      <c r="X145" s="95"/>
      <c r="Y145" s="95"/>
      <c r="Z145" s="95"/>
      <c r="AA145" s="95"/>
      <c r="AB145" s="95"/>
      <c r="AC145" s="95"/>
      <c r="AD145" s="95"/>
    </row>
    <row r="146" spans="1:30" s="92" customFormat="1" ht="12" x14ac:dyDescent="0.25">
      <c r="A146" s="95" t="s">
        <v>143</v>
      </c>
      <c r="B146" s="28">
        <v>2008</v>
      </c>
      <c r="C146" s="95" t="s">
        <v>36</v>
      </c>
      <c r="D146" s="28">
        <v>2878555</v>
      </c>
      <c r="E146" s="28"/>
      <c r="F146" s="28">
        <v>17.454510227272291</v>
      </c>
      <c r="G146" s="28"/>
      <c r="H146" s="28"/>
      <c r="I146" s="28">
        <v>82.545489772727706</v>
      </c>
      <c r="J146" s="28">
        <v>17.454510227272294</v>
      </c>
      <c r="K146" s="28">
        <v>58.395441724831237</v>
      </c>
      <c r="L146" s="28"/>
      <c r="M146" s="28"/>
      <c r="N146" s="28"/>
      <c r="O146" s="28"/>
      <c r="P146" s="28">
        <v>100</v>
      </c>
      <c r="Q146" s="28"/>
      <c r="R146" s="28"/>
      <c r="S146" s="28"/>
      <c r="T146" s="28"/>
      <c r="U146" s="28"/>
      <c r="V146" s="28">
        <v>100</v>
      </c>
      <c r="W146" s="95"/>
      <c r="X146" s="95"/>
      <c r="Y146" s="95"/>
      <c r="Z146" s="95"/>
      <c r="AA146" s="95"/>
      <c r="AB146" s="95"/>
      <c r="AC146" s="95"/>
      <c r="AD146" s="95"/>
    </row>
    <row r="147" spans="1:30" s="92" customFormat="1" ht="12" x14ac:dyDescent="0.25">
      <c r="A147" s="95" t="s">
        <v>143</v>
      </c>
      <c r="B147" s="28">
        <v>2009</v>
      </c>
      <c r="C147" s="95" t="s">
        <v>36</v>
      </c>
      <c r="D147" s="28">
        <v>2925436</v>
      </c>
      <c r="E147" s="28"/>
      <c r="F147" s="28">
        <v>17.454510227272294</v>
      </c>
      <c r="G147" s="28"/>
      <c r="H147" s="28"/>
      <c r="I147" s="28">
        <v>82.545489772727706</v>
      </c>
      <c r="J147" s="28">
        <v>17.454510227272294</v>
      </c>
      <c r="K147" s="28">
        <v>58.395441724831244</v>
      </c>
      <c r="L147" s="28"/>
      <c r="M147" s="28"/>
      <c r="N147" s="28"/>
      <c r="O147" s="28"/>
      <c r="P147" s="28">
        <v>100</v>
      </c>
      <c r="Q147" s="28"/>
      <c r="R147" s="28"/>
      <c r="S147" s="28"/>
      <c r="T147" s="28"/>
      <c r="U147" s="28"/>
      <c r="V147" s="28">
        <v>100</v>
      </c>
      <c r="W147" s="95"/>
      <c r="X147" s="95"/>
      <c r="Y147" s="95"/>
      <c r="Z147" s="95"/>
      <c r="AA147" s="95"/>
      <c r="AB147" s="95"/>
      <c r="AC147" s="95"/>
      <c r="AD147" s="95"/>
    </row>
    <row r="148" spans="1:30" s="92" customFormat="1" ht="12" x14ac:dyDescent="0.25">
      <c r="A148" s="95" t="s">
        <v>143</v>
      </c>
      <c r="B148" s="28">
        <v>2010</v>
      </c>
      <c r="C148" s="95" t="s">
        <v>36</v>
      </c>
      <c r="D148" s="28">
        <v>2977161</v>
      </c>
      <c r="E148" s="28"/>
      <c r="F148" s="28">
        <v>18.906013636363241</v>
      </c>
      <c r="G148" s="28"/>
      <c r="H148" s="28"/>
      <c r="I148" s="28">
        <v>81.093986363636759</v>
      </c>
      <c r="J148" s="28">
        <v>18.906013636363241</v>
      </c>
      <c r="K148" s="28">
        <v>59.280737648862214</v>
      </c>
      <c r="L148" s="28"/>
      <c r="M148" s="28">
        <v>59.280737648862214</v>
      </c>
      <c r="N148" s="28"/>
      <c r="O148" s="28"/>
      <c r="P148" s="28">
        <v>40.719262351137786</v>
      </c>
      <c r="Q148" s="28"/>
      <c r="R148" s="28"/>
      <c r="S148" s="28"/>
      <c r="T148" s="28"/>
      <c r="U148" s="28"/>
      <c r="V148" s="28">
        <v>100</v>
      </c>
      <c r="W148" s="95"/>
      <c r="X148" s="95"/>
      <c r="Y148" s="95"/>
      <c r="Z148" s="95"/>
      <c r="AA148" s="95"/>
      <c r="AB148" s="95"/>
      <c r="AC148" s="95"/>
      <c r="AD148" s="95"/>
    </row>
    <row r="149" spans="1:30" s="92" customFormat="1" ht="12" x14ac:dyDescent="0.25">
      <c r="A149" s="95" t="s">
        <v>143</v>
      </c>
      <c r="B149" s="28">
        <v>2011</v>
      </c>
      <c r="C149" s="95" t="s">
        <v>36</v>
      </c>
      <c r="D149" s="28">
        <v>3033458</v>
      </c>
      <c r="E149" s="28"/>
      <c r="F149" s="28">
        <v>20.357517045454188</v>
      </c>
      <c r="G149" s="28"/>
      <c r="H149" s="28"/>
      <c r="I149" s="28">
        <v>79.642482954545812</v>
      </c>
      <c r="J149" s="28">
        <v>20.357517045454188</v>
      </c>
      <c r="K149" s="28">
        <v>60.166033572893184</v>
      </c>
      <c r="L149" s="28"/>
      <c r="M149" s="28">
        <v>60.166033572893184</v>
      </c>
      <c r="N149" s="28"/>
      <c r="O149" s="28"/>
      <c r="P149" s="28">
        <v>39.833966427106816</v>
      </c>
      <c r="Q149" s="28"/>
      <c r="R149" s="28"/>
      <c r="S149" s="28"/>
      <c r="T149" s="28"/>
      <c r="U149" s="28"/>
      <c r="V149" s="28">
        <v>100</v>
      </c>
      <c r="W149" s="95"/>
      <c r="X149" s="95"/>
      <c r="Y149" s="95"/>
      <c r="Z149" s="95"/>
      <c r="AA149" s="95"/>
      <c r="AB149" s="95"/>
      <c r="AC149" s="95"/>
      <c r="AD149" s="95"/>
    </row>
    <row r="150" spans="1:30" s="92" customFormat="1" ht="12" x14ac:dyDescent="0.25">
      <c r="A150" s="95" t="s">
        <v>143</v>
      </c>
      <c r="B150" s="28">
        <v>2012</v>
      </c>
      <c r="C150" s="95" t="s">
        <v>36</v>
      </c>
      <c r="D150" s="28">
        <v>3101070</v>
      </c>
      <c r="E150" s="28"/>
      <c r="F150" s="28">
        <v>21.809020454545134</v>
      </c>
      <c r="G150" s="28"/>
      <c r="H150" s="28"/>
      <c r="I150" s="28">
        <v>78.190979545454866</v>
      </c>
      <c r="J150" s="28">
        <v>21.809020454545134</v>
      </c>
      <c r="K150" s="28">
        <v>61.051329496924382</v>
      </c>
      <c r="L150" s="28"/>
      <c r="M150" s="28">
        <v>61.051329496924382</v>
      </c>
      <c r="N150" s="28"/>
      <c r="O150" s="28"/>
      <c r="P150" s="28">
        <v>38.948670503075618</v>
      </c>
      <c r="Q150" s="28"/>
      <c r="R150" s="28"/>
      <c r="S150" s="28"/>
      <c r="T150" s="28"/>
      <c r="U150" s="28"/>
      <c r="V150" s="28">
        <v>100</v>
      </c>
      <c r="W150" s="95"/>
      <c r="X150" s="95"/>
      <c r="Y150" s="95"/>
      <c r="Z150" s="95"/>
      <c r="AA150" s="95"/>
      <c r="AB150" s="95"/>
      <c r="AC150" s="95"/>
      <c r="AD150" s="95"/>
    </row>
    <row r="151" spans="1:30" s="92" customFormat="1" ht="12" x14ac:dyDescent="0.25">
      <c r="A151" s="95" t="s">
        <v>143</v>
      </c>
      <c r="B151" s="28">
        <v>2013</v>
      </c>
      <c r="C151" s="95" t="s">
        <v>36</v>
      </c>
      <c r="D151" s="28">
        <v>3173650</v>
      </c>
      <c r="E151" s="28"/>
      <c r="F151" s="28">
        <v>23.260523863636081</v>
      </c>
      <c r="G151" s="28"/>
      <c r="H151" s="28"/>
      <c r="I151" s="28">
        <v>76.739476136363919</v>
      </c>
      <c r="J151" s="28">
        <v>23.260523863636081</v>
      </c>
      <c r="K151" s="28">
        <v>61.936625420955352</v>
      </c>
      <c r="L151" s="28"/>
      <c r="M151" s="28">
        <v>61.936625420955352</v>
      </c>
      <c r="N151" s="28"/>
      <c r="O151" s="28"/>
      <c r="P151" s="28">
        <v>38.063374579044648</v>
      </c>
      <c r="Q151" s="28"/>
      <c r="R151" s="28"/>
      <c r="S151" s="28"/>
      <c r="T151" s="28"/>
      <c r="U151" s="28"/>
      <c r="V151" s="28">
        <v>100</v>
      </c>
      <c r="W151" s="95"/>
      <c r="X151" s="95"/>
      <c r="Y151" s="95"/>
      <c r="Z151" s="95"/>
      <c r="AA151" s="95"/>
      <c r="AB151" s="95"/>
      <c r="AC151" s="95"/>
      <c r="AD151" s="95"/>
    </row>
    <row r="152" spans="1:30" s="92" customFormat="1" ht="12" x14ac:dyDescent="0.25">
      <c r="A152" s="95" t="s">
        <v>143</v>
      </c>
      <c r="B152" s="28">
        <v>2014</v>
      </c>
      <c r="C152" s="95" t="s">
        <v>36</v>
      </c>
      <c r="D152" s="28">
        <v>3253159</v>
      </c>
      <c r="E152" s="28"/>
      <c r="F152" s="28">
        <v>24.712027272727028</v>
      </c>
      <c r="G152" s="28"/>
      <c r="H152" s="28"/>
      <c r="I152" s="28">
        <v>75.287972727272972</v>
      </c>
      <c r="J152" s="28">
        <v>24.712027272727028</v>
      </c>
      <c r="K152" s="28">
        <v>62.821921344986322</v>
      </c>
      <c r="L152" s="28"/>
      <c r="M152" s="28">
        <v>62.821921344986322</v>
      </c>
      <c r="N152" s="28"/>
      <c r="O152" s="28"/>
      <c r="P152" s="28">
        <v>37.178078655013678</v>
      </c>
      <c r="Q152" s="28"/>
      <c r="R152" s="28"/>
      <c r="S152" s="28"/>
      <c r="T152" s="28"/>
      <c r="U152" s="28"/>
      <c r="V152" s="28">
        <v>100</v>
      </c>
      <c r="W152" s="95"/>
      <c r="X152" s="95"/>
      <c r="Y152" s="95"/>
      <c r="Z152" s="95"/>
      <c r="AA152" s="95"/>
      <c r="AB152" s="95"/>
      <c r="AC152" s="95"/>
      <c r="AD152" s="95"/>
    </row>
    <row r="153" spans="1:30" s="92" customFormat="1" ht="12" x14ac:dyDescent="0.25">
      <c r="A153" s="95" t="s">
        <v>143</v>
      </c>
      <c r="B153" s="28">
        <v>2015</v>
      </c>
      <c r="C153" s="95" t="s">
        <v>36</v>
      </c>
      <c r="D153" s="28">
        <v>3333720</v>
      </c>
      <c r="E153" s="28"/>
      <c r="F153" s="28">
        <v>26.163530681817974</v>
      </c>
      <c r="G153" s="28"/>
      <c r="H153" s="28"/>
      <c r="I153" s="28">
        <v>73.836469318182026</v>
      </c>
      <c r="J153" s="28">
        <v>26.163530681817974</v>
      </c>
      <c r="K153" s="28">
        <v>63.707217269017519</v>
      </c>
      <c r="L153" s="28"/>
      <c r="M153" s="28">
        <v>61.329999999999018</v>
      </c>
      <c r="N153" s="28"/>
      <c r="O153" s="28"/>
      <c r="P153" s="28">
        <v>38.670000000000982</v>
      </c>
      <c r="Q153" s="28"/>
      <c r="R153" s="28"/>
      <c r="S153" s="28"/>
      <c r="T153" s="28"/>
      <c r="U153" s="28"/>
      <c r="V153" s="28">
        <v>100</v>
      </c>
      <c r="W153" s="95"/>
      <c r="X153" s="95"/>
      <c r="Y153" s="95"/>
      <c r="Z153" s="95"/>
      <c r="AA153" s="95"/>
      <c r="AB153" s="95"/>
      <c r="AC153" s="95"/>
      <c r="AD153" s="95"/>
    </row>
    <row r="154" spans="1:30" s="92" customFormat="1" ht="12" x14ac:dyDescent="0.25">
      <c r="A154" s="95" t="s">
        <v>143</v>
      </c>
      <c r="B154" s="28">
        <v>2016</v>
      </c>
      <c r="C154" s="95" t="s">
        <v>36</v>
      </c>
      <c r="D154" s="28">
        <v>3416108</v>
      </c>
      <c r="E154" s="28">
        <v>27.615034090908921</v>
      </c>
      <c r="F154" s="28">
        <v>27.615034090908921</v>
      </c>
      <c r="G154" s="28"/>
      <c r="H154" s="28"/>
      <c r="I154" s="28">
        <v>72.384965909091079</v>
      </c>
      <c r="J154" s="28">
        <v>27.615034090908921</v>
      </c>
      <c r="K154" s="28">
        <v>64.592513193048489</v>
      </c>
      <c r="L154" s="28"/>
      <c r="M154" s="28">
        <v>57.536842105262622</v>
      </c>
      <c r="N154" s="28"/>
      <c r="O154" s="28"/>
      <c r="P154" s="28">
        <v>42.463157894737378</v>
      </c>
      <c r="Q154" s="28">
        <v>67.847169691527597</v>
      </c>
      <c r="R154" s="28"/>
      <c r="S154" s="28"/>
      <c r="T154" s="28"/>
      <c r="U154" s="28"/>
      <c r="V154" s="28">
        <v>100</v>
      </c>
      <c r="W154" s="95"/>
      <c r="X154" s="95"/>
      <c r="Y154" s="95"/>
      <c r="Z154" s="95"/>
      <c r="AA154" s="95"/>
      <c r="AB154" s="95"/>
      <c r="AC154" s="95"/>
      <c r="AD154" s="95"/>
    </row>
    <row r="155" spans="1:30" s="92" customFormat="1" ht="12" x14ac:dyDescent="0.25">
      <c r="A155" s="95" t="s">
        <v>143</v>
      </c>
      <c r="B155" s="28">
        <v>2017</v>
      </c>
      <c r="C155" s="95" t="s">
        <v>36</v>
      </c>
      <c r="D155" s="28">
        <v>3490645</v>
      </c>
      <c r="E155" s="28">
        <v>29.066537499999868</v>
      </c>
      <c r="F155" s="28">
        <v>29.066537499999868</v>
      </c>
      <c r="G155" s="28"/>
      <c r="H155" s="28"/>
      <c r="I155" s="28">
        <v>70.933462500000132</v>
      </c>
      <c r="J155" s="28">
        <v>29.066537499999868</v>
      </c>
      <c r="K155" s="28">
        <v>65.47780911707946</v>
      </c>
      <c r="L155" s="28"/>
      <c r="M155" s="28">
        <v>53.743684210525316</v>
      </c>
      <c r="N155" s="28"/>
      <c r="O155" s="28"/>
      <c r="P155" s="28">
        <v>46.256315789474684</v>
      </c>
      <c r="Q155" s="28">
        <v>67.847169691527597</v>
      </c>
      <c r="R155" s="28"/>
      <c r="S155" s="28"/>
      <c r="T155" s="28"/>
      <c r="U155" s="28"/>
      <c r="V155" s="28">
        <v>100</v>
      </c>
      <c r="W155" s="95"/>
      <c r="X155" s="95"/>
      <c r="Y155" s="95"/>
      <c r="Z155" s="95"/>
      <c r="AA155" s="95"/>
      <c r="AB155" s="95"/>
      <c r="AC155" s="95"/>
      <c r="AD155" s="95"/>
    </row>
    <row r="156" spans="1:30" s="92" customFormat="1" ht="12" x14ac:dyDescent="0.25">
      <c r="A156" s="95" t="s">
        <v>143</v>
      </c>
      <c r="B156" s="28">
        <v>2018</v>
      </c>
      <c r="C156" s="95" t="s">
        <v>36</v>
      </c>
      <c r="D156" s="28">
        <v>3549751</v>
      </c>
      <c r="E156" s="28">
        <v>30.518040909090359</v>
      </c>
      <c r="F156" s="28">
        <v>30.518040909090359</v>
      </c>
      <c r="G156" s="28"/>
      <c r="H156" s="28"/>
      <c r="I156" s="28">
        <v>69.481959090909641</v>
      </c>
      <c r="J156" s="28">
        <v>30.518040909090359</v>
      </c>
      <c r="K156" s="28">
        <v>66.363105041110657</v>
      </c>
      <c r="L156" s="28"/>
      <c r="M156" s="28">
        <v>49.95052631578892</v>
      </c>
      <c r="N156" s="28"/>
      <c r="O156" s="28"/>
      <c r="P156" s="28">
        <v>50.04947368421108</v>
      </c>
      <c r="Q156" s="28">
        <v>67.847169691527597</v>
      </c>
      <c r="R156" s="28"/>
      <c r="S156" s="28"/>
      <c r="T156" s="28"/>
      <c r="U156" s="28"/>
      <c r="V156" s="28">
        <v>100</v>
      </c>
      <c r="W156" s="95"/>
      <c r="X156" s="95"/>
      <c r="Y156" s="95"/>
      <c r="Z156" s="95"/>
      <c r="AA156" s="95"/>
      <c r="AB156" s="95"/>
      <c r="AC156" s="95"/>
      <c r="AD156" s="95"/>
    </row>
    <row r="157" spans="1:30" s="92" customFormat="1" ht="12" x14ac:dyDescent="0.25">
      <c r="A157" s="95" t="s">
        <v>143</v>
      </c>
      <c r="B157" s="28">
        <v>2019</v>
      </c>
      <c r="C157" s="95" t="s">
        <v>36</v>
      </c>
      <c r="D157" s="28">
        <v>3597269</v>
      </c>
      <c r="E157" s="28">
        <v>31.969544318181306</v>
      </c>
      <c r="F157" s="28">
        <v>31.969544318181306</v>
      </c>
      <c r="G157" s="28"/>
      <c r="H157" s="28"/>
      <c r="I157" s="28">
        <v>68.030455681818694</v>
      </c>
      <c r="J157" s="28">
        <v>31.969544318181306</v>
      </c>
      <c r="K157" s="28">
        <v>67.248400965141627</v>
      </c>
      <c r="L157" s="28"/>
      <c r="M157" s="28">
        <v>46.157368421051615</v>
      </c>
      <c r="N157" s="28"/>
      <c r="O157" s="28"/>
      <c r="P157" s="28">
        <v>53.842631578948385</v>
      </c>
      <c r="Q157" s="28">
        <v>67.847169691527597</v>
      </c>
      <c r="R157" s="28"/>
      <c r="S157" s="28"/>
      <c r="T157" s="28"/>
      <c r="U157" s="28"/>
      <c r="V157" s="28">
        <v>100</v>
      </c>
      <c r="W157" s="95"/>
      <c r="X157" s="95"/>
      <c r="Y157" s="95"/>
      <c r="Z157" s="95"/>
      <c r="AA157" s="95"/>
      <c r="AB157" s="95"/>
      <c r="AC157" s="95"/>
      <c r="AD157" s="95"/>
    </row>
    <row r="158" spans="1:30" s="92" customFormat="1" ht="12" x14ac:dyDescent="0.25">
      <c r="A158" s="95" t="s">
        <v>143</v>
      </c>
      <c r="B158" s="28">
        <v>2020</v>
      </c>
      <c r="C158" s="95" t="s">
        <v>36</v>
      </c>
      <c r="D158" s="28">
        <v>3639142</v>
      </c>
      <c r="E158" s="28">
        <v>33.421047727272253</v>
      </c>
      <c r="F158" s="28">
        <v>33.421047727272253</v>
      </c>
      <c r="G158" s="28"/>
      <c r="H158" s="28"/>
      <c r="I158" s="28">
        <v>66.578952272727747</v>
      </c>
      <c r="J158" s="28">
        <v>33.421047727272253</v>
      </c>
      <c r="K158" s="28">
        <v>68.133696889172597</v>
      </c>
      <c r="L158" s="28"/>
      <c r="M158" s="28">
        <v>42.364210526315219</v>
      </c>
      <c r="N158" s="28"/>
      <c r="O158" s="28"/>
      <c r="P158" s="28">
        <v>57.635789473684781</v>
      </c>
      <c r="Q158" s="28">
        <v>67.847169691527597</v>
      </c>
      <c r="R158" s="28"/>
      <c r="S158" s="28"/>
      <c r="T158" s="28"/>
      <c r="U158" s="28"/>
      <c r="V158" s="28">
        <v>100</v>
      </c>
      <c r="W158" s="95"/>
      <c r="X158" s="95"/>
      <c r="Y158" s="95"/>
      <c r="Z158" s="95"/>
      <c r="AA158" s="95"/>
      <c r="AB158" s="95"/>
      <c r="AC158" s="95"/>
      <c r="AD158" s="95"/>
    </row>
    <row r="159" spans="1:30" s="92" customFormat="1" ht="12" x14ac:dyDescent="0.25">
      <c r="A159" s="95" t="s">
        <v>143</v>
      </c>
      <c r="B159" s="28">
        <v>2021</v>
      </c>
      <c r="C159" s="95" t="s">
        <v>36</v>
      </c>
      <c r="D159" s="28">
        <v>3671340</v>
      </c>
      <c r="E159" s="28">
        <v>34.872551136363199</v>
      </c>
      <c r="F159" s="28">
        <v>34.872551136363199</v>
      </c>
      <c r="G159" s="28"/>
      <c r="H159" s="28"/>
      <c r="I159" s="28">
        <v>65.127448863636801</v>
      </c>
      <c r="J159" s="28">
        <v>34.872551136363199</v>
      </c>
      <c r="K159" s="28">
        <v>69.018992813203795</v>
      </c>
      <c r="L159" s="28"/>
      <c r="M159" s="28">
        <v>38.571052631577913</v>
      </c>
      <c r="N159" s="28"/>
      <c r="O159" s="28"/>
      <c r="P159" s="28">
        <v>61.428947368422087</v>
      </c>
      <c r="Q159" s="28">
        <v>62.505120042083945</v>
      </c>
      <c r="R159" s="28"/>
      <c r="S159" s="28"/>
      <c r="T159" s="28"/>
      <c r="U159" s="28"/>
      <c r="V159" s="28">
        <v>100</v>
      </c>
      <c r="W159" s="95"/>
      <c r="X159" s="95"/>
      <c r="Y159" s="95"/>
      <c r="Z159" s="95"/>
      <c r="AA159" s="95"/>
      <c r="AB159" s="95"/>
      <c r="AC159" s="95"/>
      <c r="AD159" s="95"/>
    </row>
    <row r="160" spans="1:30" s="92" customFormat="1" ht="12" x14ac:dyDescent="0.25">
      <c r="A160" s="95" t="s">
        <v>143</v>
      </c>
      <c r="B160" s="28">
        <v>2022</v>
      </c>
      <c r="C160" s="95" t="s">
        <v>36</v>
      </c>
      <c r="D160" s="28">
        <v>3708620</v>
      </c>
      <c r="E160" s="28">
        <v>36.324054545454146</v>
      </c>
      <c r="F160" s="28">
        <v>36.324054545454146</v>
      </c>
      <c r="G160" s="28">
        <v>29.3</v>
      </c>
      <c r="H160" s="28">
        <v>7.0240545454541454</v>
      </c>
      <c r="I160" s="28">
        <v>63.675945454545854</v>
      </c>
      <c r="J160" s="28">
        <v>0</v>
      </c>
      <c r="K160" s="28">
        <v>69.904288737234765</v>
      </c>
      <c r="L160" s="28">
        <v>44.7</v>
      </c>
      <c r="M160" s="28">
        <v>34.777894736841517</v>
      </c>
      <c r="N160" s="28">
        <v>9.9221052631584854</v>
      </c>
      <c r="O160" s="28">
        <v>55.3</v>
      </c>
      <c r="P160" s="28">
        <v>0</v>
      </c>
      <c r="Q160" s="28">
        <v>57.163070392642112</v>
      </c>
      <c r="R160" s="28">
        <v>18.600000000000001</v>
      </c>
      <c r="S160" s="28">
        <v>13.3</v>
      </c>
      <c r="T160" s="28">
        <v>5.3000000000000007</v>
      </c>
      <c r="U160" s="28">
        <v>81.400000000000006</v>
      </c>
      <c r="V160" s="28">
        <v>0</v>
      </c>
      <c r="W160" s="95"/>
      <c r="X160" s="95"/>
      <c r="Y160" s="95"/>
      <c r="Z160" s="95"/>
      <c r="AA160" s="95"/>
      <c r="AB160" s="95"/>
      <c r="AC160" s="95"/>
      <c r="AD160" s="95"/>
    </row>
    <row r="161" spans="1:30" s="92" customFormat="1" ht="12" x14ac:dyDescent="0.25">
      <c r="A161" s="95" t="s">
        <v>143</v>
      </c>
      <c r="B161" s="28">
        <v>2023</v>
      </c>
      <c r="C161" s="95" t="s">
        <v>36</v>
      </c>
      <c r="D161" s="28">
        <v>3838042</v>
      </c>
      <c r="E161" s="28">
        <v>37.775557954545093</v>
      </c>
      <c r="F161" s="28">
        <v>37.775557954545093</v>
      </c>
      <c r="G161" s="28">
        <v>29.3</v>
      </c>
      <c r="H161" s="28">
        <v>8.4755579545450921</v>
      </c>
      <c r="I161" s="28">
        <v>62.224442045454907</v>
      </c>
      <c r="J161" s="28">
        <v>0</v>
      </c>
      <c r="K161" s="28">
        <v>70.789584661265735</v>
      </c>
      <c r="L161" s="28">
        <v>44.7</v>
      </c>
      <c r="M161" s="28">
        <v>30.984736842104212</v>
      </c>
      <c r="N161" s="28">
        <v>13.715263157895791</v>
      </c>
      <c r="O161" s="28">
        <v>55.3</v>
      </c>
      <c r="P161" s="28">
        <v>0</v>
      </c>
      <c r="Q161" s="28">
        <v>51.82102074319846</v>
      </c>
      <c r="R161" s="28">
        <v>18.600000000000001</v>
      </c>
      <c r="S161" s="28">
        <v>13.3</v>
      </c>
      <c r="T161" s="28">
        <v>5.3000000000000007</v>
      </c>
      <c r="U161" s="28">
        <v>81.400000000000006</v>
      </c>
      <c r="V161" s="28">
        <v>0</v>
      </c>
      <c r="W161" s="95"/>
      <c r="X161" s="95"/>
      <c r="Y161" s="95"/>
      <c r="Z161" s="95"/>
      <c r="AA161" s="95"/>
      <c r="AB161" s="95"/>
      <c r="AC161" s="95"/>
      <c r="AD161" s="95"/>
    </row>
    <row r="162" spans="1:30" s="92" customFormat="1" ht="12" x14ac:dyDescent="0.25">
      <c r="A162" s="95" t="s">
        <v>143</v>
      </c>
      <c r="B162" s="28">
        <v>2024</v>
      </c>
      <c r="C162" s="95" t="s">
        <v>36</v>
      </c>
      <c r="D162" s="28"/>
      <c r="E162" s="28">
        <v>45.071692129065923</v>
      </c>
      <c r="F162" s="28">
        <v>39.227061363636039</v>
      </c>
      <c r="G162" s="28">
        <v>29.3</v>
      </c>
      <c r="H162" s="28">
        <v>9.9270613636360387</v>
      </c>
      <c r="I162" s="28">
        <v>60.772938636363961</v>
      </c>
      <c r="J162" s="28">
        <v>0</v>
      </c>
      <c r="K162" s="28">
        <v>71.674880585296933</v>
      </c>
      <c r="L162" s="28">
        <v>44.7</v>
      </c>
      <c r="M162" s="28">
        <v>27.191578947367816</v>
      </c>
      <c r="N162" s="28">
        <v>17.508421052632187</v>
      </c>
      <c r="O162" s="28">
        <v>55.3</v>
      </c>
      <c r="P162" s="28">
        <v>0</v>
      </c>
      <c r="Q162" s="28">
        <v>46.478971093756627</v>
      </c>
      <c r="R162" s="28">
        <v>18.600000000000001</v>
      </c>
      <c r="S162" s="28">
        <v>13.3</v>
      </c>
      <c r="T162" s="28">
        <v>5.3000000000000007</v>
      </c>
      <c r="U162" s="28">
        <v>81.400000000000006</v>
      </c>
      <c r="V162" s="28">
        <v>0</v>
      </c>
      <c r="W162" s="95"/>
      <c r="X162" s="95"/>
      <c r="Y162" s="95"/>
      <c r="Z162" s="95"/>
      <c r="AA162" s="95"/>
      <c r="AB162" s="95"/>
      <c r="AC162" s="95"/>
      <c r="AD162" s="95"/>
    </row>
    <row r="163" spans="1:30" s="92" customFormat="1" ht="12" x14ac:dyDescent="0.25">
      <c r="A163" s="95" t="s">
        <v>143</v>
      </c>
      <c r="B163" s="28">
        <v>2025</v>
      </c>
      <c r="C163" s="95" t="s">
        <v>36</v>
      </c>
      <c r="D163" s="28"/>
      <c r="E163" s="28">
        <v>53.834453862746159</v>
      </c>
      <c r="F163" s="28">
        <v>40.678564772726986</v>
      </c>
      <c r="G163" s="28">
        <v>29.3</v>
      </c>
      <c r="H163" s="28">
        <v>11.378564772726985</v>
      </c>
      <c r="I163" s="28">
        <v>59.321435227273014</v>
      </c>
      <c r="J163" s="28">
        <v>0</v>
      </c>
      <c r="K163" s="28">
        <v>72.560176509327903</v>
      </c>
      <c r="L163" s="28">
        <v>44.7</v>
      </c>
      <c r="M163" s="28">
        <v>23.398421052630511</v>
      </c>
      <c r="N163" s="28">
        <v>21.301578947369492</v>
      </c>
      <c r="O163" s="28">
        <v>55.3</v>
      </c>
      <c r="P163" s="28">
        <v>0</v>
      </c>
      <c r="Q163" s="28">
        <v>41.136921444312975</v>
      </c>
      <c r="R163" s="28">
        <v>18.600000000000001</v>
      </c>
      <c r="S163" s="28">
        <v>13.3</v>
      </c>
      <c r="T163" s="28">
        <v>5.3000000000000007</v>
      </c>
      <c r="U163" s="28">
        <v>81.400000000000006</v>
      </c>
      <c r="V163" s="28">
        <v>0</v>
      </c>
      <c r="W163" s="95"/>
      <c r="X163" s="95"/>
      <c r="Y163" s="95"/>
      <c r="Z163" s="95"/>
      <c r="AA163" s="95"/>
      <c r="AB163" s="95"/>
      <c r="AC163" s="95"/>
      <c r="AD163" s="95"/>
    </row>
    <row r="164" spans="1:30" s="92" customFormat="1" ht="12" x14ac:dyDescent="0.25">
      <c r="A164" s="95" t="s">
        <v>143</v>
      </c>
      <c r="B164" s="28">
        <v>2026</v>
      </c>
      <c r="C164" s="95" t="s">
        <v>36</v>
      </c>
      <c r="D164" s="28"/>
      <c r="E164" s="28">
        <v>62.597215596430033</v>
      </c>
      <c r="F164" s="28">
        <v>42.130068181817933</v>
      </c>
      <c r="G164" s="28">
        <v>29.3</v>
      </c>
      <c r="H164" s="28">
        <v>12.830068181817932</v>
      </c>
      <c r="I164" s="28">
        <v>57.869931818182067</v>
      </c>
      <c r="J164" s="28">
        <v>0</v>
      </c>
      <c r="K164" s="28">
        <v>73.445472433358873</v>
      </c>
      <c r="L164" s="28">
        <v>44.7</v>
      </c>
      <c r="M164" s="28">
        <v>19.605263157894115</v>
      </c>
      <c r="N164" s="28">
        <v>25.094736842105888</v>
      </c>
      <c r="O164" s="28">
        <v>55.3</v>
      </c>
      <c r="P164" s="28">
        <v>0</v>
      </c>
      <c r="Q164" s="28">
        <v>35.794871794871142</v>
      </c>
      <c r="R164" s="28">
        <v>18.600000000000001</v>
      </c>
      <c r="S164" s="28">
        <v>13.3</v>
      </c>
      <c r="T164" s="28">
        <v>5.3000000000000007</v>
      </c>
      <c r="U164" s="28">
        <v>81.400000000000006</v>
      </c>
      <c r="V164" s="28">
        <v>0</v>
      </c>
      <c r="W164" s="95"/>
      <c r="X164" s="95"/>
      <c r="Y164" s="95"/>
      <c r="Z164" s="95"/>
      <c r="AA164" s="95"/>
      <c r="AB164" s="95"/>
      <c r="AC164" s="95"/>
      <c r="AD164" s="95"/>
    </row>
    <row r="165" spans="1:30" s="92" customFormat="1" ht="12" x14ac:dyDescent="0.25">
      <c r="A165" s="95" t="s">
        <v>143</v>
      </c>
      <c r="B165" s="28">
        <v>2027</v>
      </c>
      <c r="C165" s="95" t="s">
        <v>36</v>
      </c>
      <c r="D165" s="28"/>
      <c r="E165" s="28">
        <v>71.359977330110269</v>
      </c>
      <c r="F165" s="28">
        <v>43.581571590908879</v>
      </c>
      <c r="G165" s="28">
        <v>29.3</v>
      </c>
      <c r="H165" s="28">
        <v>14.281571590908879</v>
      </c>
      <c r="I165" s="28">
        <v>56.418428409091121</v>
      </c>
      <c r="J165" s="28">
        <v>0</v>
      </c>
      <c r="K165" s="28">
        <v>74.33076835739007</v>
      </c>
      <c r="L165" s="28">
        <v>44.7</v>
      </c>
      <c r="M165" s="28">
        <v>15.812105263156809</v>
      </c>
      <c r="N165" s="28">
        <v>28.887894736843194</v>
      </c>
      <c r="O165" s="28">
        <v>55.3</v>
      </c>
      <c r="P165" s="28">
        <v>0</v>
      </c>
      <c r="Q165" s="28">
        <v>30.45282214542749</v>
      </c>
      <c r="R165" s="28">
        <v>18.600000000000001</v>
      </c>
      <c r="S165" s="28">
        <v>13.3</v>
      </c>
      <c r="T165" s="28">
        <v>5.3000000000000007</v>
      </c>
      <c r="U165" s="28">
        <v>81.400000000000006</v>
      </c>
      <c r="V165" s="28">
        <v>0</v>
      </c>
      <c r="W165" s="95"/>
      <c r="X165" s="95"/>
      <c r="Y165" s="95"/>
      <c r="Z165" s="95"/>
      <c r="AA165" s="95"/>
      <c r="AB165" s="95"/>
      <c r="AC165" s="95"/>
      <c r="AD165" s="95"/>
    </row>
    <row r="166" spans="1:30" s="92" customFormat="1" ht="12" x14ac:dyDescent="0.25">
      <c r="A166" s="95" t="s">
        <v>143</v>
      </c>
      <c r="B166" s="28">
        <v>2028</v>
      </c>
      <c r="C166" s="95" t="s">
        <v>36</v>
      </c>
      <c r="D166" s="28"/>
      <c r="E166" s="28">
        <v>80.122739063790505</v>
      </c>
      <c r="F166" s="28">
        <v>45.033074999999826</v>
      </c>
      <c r="G166" s="28">
        <v>29.3</v>
      </c>
      <c r="H166" s="28">
        <v>15.733074999999825</v>
      </c>
      <c r="I166" s="28">
        <v>54.966925000000174</v>
      </c>
      <c r="J166" s="28">
        <v>0</v>
      </c>
      <c r="K166" s="28">
        <v>75.216064281421041</v>
      </c>
      <c r="L166" s="28">
        <v>44.7</v>
      </c>
      <c r="M166" s="28">
        <v>12.018947368420413</v>
      </c>
      <c r="N166" s="28">
        <v>32.68105263157959</v>
      </c>
      <c r="O166" s="28">
        <v>55.3</v>
      </c>
      <c r="P166" s="28">
        <v>0</v>
      </c>
      <c r="Q166" s="28">
        <v>25.110772495985657</v>
      </c>
      <c r="R166" s="28">
        <v>18.600000000000001</v>
      </c>
      <c r="S166" s="28">
        <v>13.3</v>
      </c>
      <c r="T166" s="28">
        <v>5.3000000000000007</v>
      </c>
      <c r="U166" s="28">
        <v>81.400000000000006</v>
      </c>
      <c r="V166" s="28">
        <v>0</v>
      </c>
      <c r="W166" s="95"/>
      <c r="X166" s="95"/>
      <c r="Y166" s="95"/>
      <c r="Z166" s="95"/>
      <c r="AA166" s="95"/>
      <c r="AB166" s="95"/>
      <c r="AC166" s="95"/>
      <c r="AD166" s="95"/>
    </row>
    <row r="167" spans="1:30" s="92" customFormat="1" ht="12" x14ac:dyDescent="0.25">
      <c r="A167" s="95" t="s">
        <v>143</v>
      </c>
      <c r="B167" s="28">
        <v>2029</v>
      </c>
      <c r="C167" s="95" t="s">
        <v>36</v>
      </c>
      <c r="D167" s="28"/>
      <c r="E167" s="28">
        <v>80.122739063790505</v>
      </c>
      <c r="F167" s="28">
        <v>45.033074999999833</v>
      </c>
      <c r="G167" s="28">
        <v>29.3</v>
      </c>
      <c r="H167" s="28">
        <v>15.733074999999832</v>
      </c>
      <c r="I167" s="28">
        <v>54.966925000000167</v>
      </c>
      <c r="J167" s="28">
        <v>0</v>
      </c>
      <c r="K167" s="28">
        <v>75.216064281421041</v>
      </c>
      <c r="L167" s="28">
        <v>44.7</v>
      </c>
      <c r="M167" s="28">
        <v>12.01894736842041</v>
      </c>
      <c r="N167" s="28">
        <v>32.68105263157959</v>
      </c>
      <c r="O167" s="28">
        <v>55.3</v>
      </c>
      <c r="P167" s="28">
        <v>0</v>
      </c>
      <c r="Q167" s="28">
        <v>25.11077249598566</v>
      </c>
      <c r="R167" s="28">
        <v>18.600000000000001</v>
      </c>
      <c r="S167" s="28">
        <v>13.3</v>
      </c>
      <c r="T167" s="28">
        <v>5.3000000000000007</v>
      </c>
      <c r="U167" s="28">
        <v>81.400000000000006</v>
      </c>
      <c r="V167" s="28">
        <v>0</v>
      </c>
      <c r="W167" s="95"/>
      <c r="X167" s="95"/>
      <c r="Y167" s="95"/>
      <c r="Z167" s="95"/>
      <c r="AA167" s="95"/>
      <c r="AB167" s="95"/>
    </row>
    <row r="168" spans="1:30" s="92" customFormat="1" ht="12" x14ac:dyDescent="0.25">
      <c r="A168" s="95" t="s">
        <v>143</v>
      </c>
      <c r="B168" s="28">
        <v>2030</v>
      </c>
      <c r="C168" s="95" t="s">
        <v>36</v>
      </c>
      <c r="D168" s="28"/>
      <c r="E168" s="28">
        <v>80.122739063790505</v>
      </c>
      <c r="F168" s="28">
        <v>45.033074999999833</v>
      </c>
      <c r="G168" s="28">
        <v>29.3</v>
      </c>
      <c r="H168" s="28">
        <v>15.733074999999832</v>
      </c>
      <c r="I168" s="28">
        <v>54.966925000000167</v>
      </c>
      <c r="J168" s="28">
        <v>0</v>
      </c>
      <c r="K168" s="28">
        <v>75.216064281421041</v>
      </c>
      <c r="L168" s="28">
        <v>44.7</v>
      </c>
      <c r="M168" s="28">
        <v>12.01894736842041</v>
      </c>
      <c r="N168" s="28">
        <v>32.68105263157959</v>
      </c>
      <c r="O168" s="28">
        <v>55.3</v>
      </c>
      <c r="P168" s="28">
        <v>0</v>
      </c>
      <c r="Q168" s="28">
        <v>25.11077249598566</v>
      </c>
      <c r="R168" s="28">
        <v>18.600000000000001</v>
      </c>
      <c r="S168" s="28">
        <v>13.3</v>
      </c>
      <c r="T168" s="28">
        <v>5.3000000000000007</v>
      </c>
      <c r="U168" s="28">
        <v>81.400000000000006</v>
      </c>
      <c r="V168" s="28">
        <v>0</v>
      </c>
      <c r="W168" s="95"/>
      <c r="X168" s="95"/>
      <c r="Y168" s="95"/>
      <c r="Z168" s="95"/>
      <c r="AA168" s="95"/>
      <c r="AB168" s="95"/>
    </row>
    <row r="169" spans="1:30" ht="15.6" x14ac:dyDescent="0.3">
      <c r="A169" s="96" t="s">
        <v>143</v>
      </c>
      <c r="B169" s="28">
        <v>2000</v>
      </c>
      <c r="C169" s="96" t="s">
        <v>37</v>
      </c>
      <c r="D169" s="28">
        <v>2532804</v>
      </c>
      <c r="E169" s="28"/>
      <c r="F169" s="28"/>
      <c r="G169" s="28"/>
      <c r="H169" s="28"/>
      <c r="I169" s="28"/>
      <c r="J169" s="28">
        <v>100</v>
      </c>
      <c r="K169" s="28"/>
      <c r="L169" s="28"/>
      <c r="M169" s="28"/>
      <c r="N169" s="28"/>
      <c r="O169" s="28"/>
      <c r="P169" s="28">
        <v>100</v>
      </c>
      <c r="Q169" s="28"/>
      <c r="R169" s="28"/>
      <c r="S169" s="28"/>
      <c r="T169" s="28"/>
      <c r="U169" s="28"/>
      <c r="V169" s="28">
        <v>100</v>
      </c>
      <c r="W169" s="96"/>
      <c r="X169" s="96"/>
      <c r="Y169" s="96"/>
      <c r="Z169" s="96"/>
      <c r="AA169" s="96"/>
      <c r="AB169" s="96"/>
    </row>
    <row r="170" spans="1:30" ht="15.6" x14ac:dyDescent="0.3">
      <c r="A170" s="96" t="s">
        <v>143</v>
      </c>
      <c r="B170" s="28">
        <v>2001</v>
      </c>
      <c r="C170" s="96" t="s">
        <v>37</v>
      </c>
      <c r="D170" s="28">
        <v>2618593</v>
      </c>
      <c r="E170" s="28"/>
      <c r="F170" s="28"/>
      <c r="G170" s="28"/>
      <c r="H170" s="28"/>
      <c r="I170" s="28"/>
      <c r="J170" s="28">
        <v>100</v>
      </c>
      <c r="K170" s="28"/>
      <c r="L170" s="28"/>
      <c r="M170" s="28"/>
      <c r="N170" s="28"/>
      <c r="O170" s="28"/>
      <c r="P170" s="28">
        <v>100</v>
      </c>
      <c r="Q170" s="28"/>
      <c r="R170" s="28"/>
      <c r="S170" s="28"/>
      <c r="T170" s="28"/>
      <c r="U170" s="28"/>
      <c r="V170" s="28">
        <v>100</v>
      </c>
      <c r="W170" s="96"/>
      <c r="X170" s="96"/>
      <c r="Y170" s="96"/>
      <c r="Z170" s="96"/>
      <c r="AA170" s="96"/>
      <c r="AB170" s="96"/>
    </row>
    <row r="171" spans="1:30" ht="15.6" x14ac:dyDescent="0.3">
      <c r="A171" s="96" t="s">
        <v>143</v>
      </c>
      <c r="B171" s="28">
        <v>2002</v>
      </c>
      <c r="C171" s="96" t="s">
        <v>37</v>
      </c>
      <c r="D171" s="28">
        <v>2714811</v>
      </c>
      <c r="E171" s="28"/>
      <c r="F171" s="28"/>
      <c r="G171" s="28"/>
      <c r="H171" s="28"/>
      <c r="I171" s="28"/>
      <c r="J171" s="28">
        <v>100</v>
      </c>
      <c r="K171" s="28"/>
      <c r="L171" s="28"/>
      <c r="M171" s="28"/>
      <c r="N171" s="28"/>
      <c r="O171" s="28"/>
      <c r="P171" s="28">
        <v>100</v>
      </c>
      <c r="Q171" s="28"/>
      <c r="R171" s="28"/>
      <c r="S171" s="28"/>
      <c r="T171" s="28"/>
      <c r="U171" s="28"/>
      <c r="V171" s="28">
        <v>100</v>
      </c>
      <c r="W171" s="96"/>
      <c r="X171" s="96"/>
      <c r="Y171" s="96"/>
      <c r="Z171" s="96"/>
      <c r="AA171" s="96"/>
      <c r="AB171" s="96"/>
    </row>
    <row r="172" spans="1:30" ht="15.6" x14ac:dyDescent="0.3">
      <c r="A172" s="96" t="s">
        <v>143</v>
      </c>
      <c r="B172" s="28">
        <v>2003</v>
      </c>
      <c r="C172" s="96" t="s">
        <v>37</v>
      </c>
      <c r="D172" s="28">
        <v>2816747</v>
      </c>
      <c r="E172" s="28"/>
      <c r="F172" s="28"/>
      <c r="G172" s="28"/>
      <c r="H172" s="28"/>
      <c r="I172" s="28"/>
      <c r="J172" s="28">
        <v>100</v>
      </c>
      <c r="K172" s="28"/>
      <c r="L172" s="28"/>
      <c r="M172" s="28"/>
      <c r="N172" s="28"/>
      <c r="O172" s="28"/>
      <c r="P172" s="28">
        <v>100</v>
      </c>
      <c r="Q172" s="28"/>
      <c r="R172" s="28"/>
      <c r="S172" s="28"/>
      <c r="T172" s="28"/>
      <c r="U172" s="28"/>
      <c r="V172" s="28">
        <v>100</v>
      </c>
      <c r="W172" s="96"/>
      <c r="X172" s="96"/>
      <c r="Y172" s="96"/>
      <c r="Z172" s="96"/>
      <c r="AA172" s="96"/>
      <c r="AB172" s="96"/>
    </row>
    <row r="173" spans="1:30" ht="15.6" x14ac:dyDescent="0.3">
      <c r="A173" s="96" t="s">
        <v>143</v>
      </c>
      <c r="B173" s="28">
        <v>2004</v>
      </c>
      <c r="C173" s="96" t="s">
        <v>37</v>
      </c>
      <c r="D173" s="28">
        <v>2923637</v>
      </c>
      <c r="E173" s="28"/>
      <c r="F173" s="28"/>
      <c r="G173" s="28"/>
      <c r="H173" s="28"/>
      <c r="I173" s="28"/>
      <c r="J173" s="28">
        <v>100</v>
      </c>
      <c r="K173" s="28"/>
      <c r="L173" s="28"/>
      <c r="M173" s="28"/>
      <c r="N173" s="28"/>
      <c r="O173" s="28"/>
      <c r="P173" s="28">
        <v>100</v>
      </c>
      <c r="Q173" s="28"/>
      <c r="R173" s="28"/>
      <c r="S173" s="28"/>
      <c r="T173" s="28"/>
      <c r="U173" s="28"/>
      <c r="V173" s="28">
        <v>100</v>
      </c>
      <c r="W173" s="96"/>
      <c r="X173" s="96"/>
      <c r="Y173" s="96"/>
      <c r="Z173" s="96"/>
      <c r="AA173" s="96"/>
      <c r="AB173" s="96"/>
    </row>
    <row r="174" spans="1:30" ht="15.6" x14ac:dyDescent="0.3">
      <c r="A174" s="96" t="s">
        <v>143</v>
      </c>
      <c r="B174" s="28">
        <v>2005</v>
      </c>
      <c r="C174" s="96" t="s">
        <v>37</v>
      </c>
      <c r="D174" s="28">
        <v>3038390</v>
      </c>
      <c r="E174" s="28"/>
      <c r="F174" s="28">
        <v>27.601200861544839</v>
      </c>
      <c r="G174" s="28"/>
      <c r="H174" s="28"/>
      <c r="I174" s="28">
        <v>72.398799138455161</v>
      </c>
      <c r="J174" s="28">
        <v>27.601200861544839</v>
      </c>
      <c r="K174" s="28"/>
      <c r="L174" s="28"/>
      <c r="M174" s="28"/>
      <c r="N174" s="28"/>
      <c r="O174" s="28"/>
      <c r="P174" s="28">
        <v>100</v>
      </c>
      <c r="Q174" s="28"/>
      <c r="R174" s="28"/>
      <c r="S174" s="28"/>
      <c r="T174" s="28"/>
      <c r="U174" s="28"/>
      <c r="V174" s="28">
        <v>100</v>
      </c>
      <c r="W174" s="96"/>
      <c r="X174" s="96"/>
      <c r="Y174" s="96"/>
      <c r="Z174" s="96"/>
      <c r="AA174" s="96"/>
      <c r="AB174" s="96"/>
    </row>
    <row r="175" spans="1:30" ht="15.6" x14ac:dyDescent="0.3">
      <c r="A175" s="96" t="s">
        <v>143</v>
      </c>
      <c r="B175" s="28">
        <v>2006</v>
      </c>
      <c r="C175" s="96" t="s">
        <v>37</v>
      </c>
      <c r="D175" s="28">
        <v>3155119</v>
      </c>
      <c r="E175" s="28"/>
      <c r="F175" s="28">
        <v>27.601200861544839</v>
      </c>
      <c r="G175" s="28"/>
      <c r="H175" s="28"/>
      <c r="I175" s="28">
        <v>72.398799138455161</v>
      </c>
      <c r="J175" s="28">
        <v>27.601200861544839</v>
      </c>
      <c r="K175" s="28"/>
      <c r="L175" s="28"/>
      <c r="M175" s="28"/>
      <c r="N175" s="28"/>
      <c r="O175" s="28"/>
      <c r="P175" s="28">
        <v>100</v>
      </c>
      <c r="Q175" s="28"/>
      <c r="R175" s="28"/>
      <c r="S175" s="28"/>
      <c r="T175" s="28"/>
      <c r="U175" s="28"/>
      <c r="V175" s="28">
        <v>100</v>
      </c>
      <c r="W175" s="96"/>
      <c r="X175" s="96"/>
      <c r="Y175" s="96"/>
      <c r="Z175" s="96"/>
      <c r="AA175" s="96"/>
      <c r="AB175" s="96"/>
    </row>
    <row r="176" spans="1:30" ht="15.6" x14ac:dyDescent="0.3">
      <c r="A176" s="96" t="s">
        <v>143</v>
      </c>
      <c r="B176" s="28">
        <v>2007</v>
      </c>
      <c r="C176" s="96" t="s">
        <v>37</v>
      </c>
      <c r="D176" s="28">
        <v>3275701</v>
      </c>
      <c r="E176" s="28"/>
      <c r="F176" s="28">
        <v>27.601200861544839</v>
      </c>
      <c r="G176" s="28"/>
      <c r="H176" s="28"/>
      <c r="I176" s="28">
        <v>72.398799138455161</v>
      </c>
      <c r="J176" s="28">
        <v>27.601200861544839</v>
      </c>
      <c r="K176" s="28">
        <v>77.645635763496557</v>
      </c>
      <c r="L176" s="28"/>
      <c r="M176" s="28"/>
      <c r="N176" s="28"/>
      <c r="O176" s="28"/>
      <c r="P176" s="28">
        <v>100</v>
      </c>
      <c r="Q176" s="28"/>
      <c r="R176" s="28"/>
      <c r="S176" s="28"/>
      <c r="T176" s="28"/>
      <c r="U176" s="28"/>
      <c r="V176" s="28">
        <v>100</v>
      </c>
      <c r="W176" s="96"/>
      <c r="X176" s="96"/>
      <c r="Y176" s="96"/>
      <c r="Z176" s="96"/>
      <c r="AA176" s="96"/>
      <c r="AB176" s="96"/>
    </row>
    <row r="177" spans="1:28" ht="15.6" x14ac:dyDescent="0.3">
      <c r="A177" s="96" t="s">
        <v>143</v>
      </c>
      <c r="B177" s="28">
        <v>2008</v>
      </c>
      <c r="C177" s="96" t="s">
        <v>37</v>
      </c>
      <c r="D177" s="28">
        <v>3396022</v>
      </c>
      <c r="E177" s="28"/>
      <c r="F177" s="28">
        <v>27.601200861544839</v>
      </c>
      <c r="G177" s="28"/>
      <c r="H177" s="28"/>
      <c r="I177" s="28">
        <v>72.398799138455161</v>
      </c>
      <c r="J177" s="28">
        <v>27.601200861544839</v>
      </c>
      <c r="K177" s="28">
        <v>77.645635763496557</v>
      </c>
      <c r="L177" s="28"/>
      <c r="M177" s="28"/>
      <c r="N177" s="28"/>
      <c r="O177" s="28"/>
      <c r="P177" s="28">
        <v>100</v>
      </c>
      <c r="Q177" s="28"/>
      <c r="R177" s="28"/>
      <c r="S177" s="28"/>
      <c r="T177" s="28"/>
      <c r="U177" s="28"/>
      <c r="V177" s="28">
        <v>100</v>
      </c>
      <c r="W177" s="96"/>
      <c r="X177" s="96"/>
      <c r="Y177" s="96"/>
      <c r="Z177" s="96"/>
      <c r="AA177" s="96"/>
      <c r="AB177" s="96"/>
    </row>
    <row r="178" spans="1:28" ht="15.6" x14ac:dyDescent="0.3">
      <c r="A178" s="96" t="s">
        <v>143</v>
      </c>
      <c r="B178" s="28">
        <v>2009</v>
      </c>
      <c r="C178" s="96" t="s">
        <v>37</v>
      </c>
      <c r="D178" s="28">
        <v>3511880</v>
      </c>
      <c r="E178" s="28"/>
      <c r="F178" s="28">
        <v>27.601200861544839</v>
      </c>
      <c r="G178" s="28"/>
      <c r="H178" s="28"/>
      <c r="I178" s="28">
        <v>72.398799138455161</v>
      </c>
      <c r="J178" s="28">
        <v>27.601200861544839</v>
      </c>
      <c r="K178" s="28">
        <v>77.645635763496557</v>
      </c>
      <c r="L178" s="28"/>
      <c r="M178" s="28"/>
      <c r="N178" s="28"/>
      <c r="O178" s="28"/>
      <c r="P178" s="28">
        <v>100</v>
      </c>
      <c r="Q178" s="28"/>
      <c r="R178" s="28"/>
      <c r="S178" s="28"/>
      <c r="T178" s="28"/>
      <c r="U178" s="28"/>
      <c r="V178" s="28">
        <v>100</v>
      </c>
      <c r="W178" s="96"/>
      <c r="X178" s="96"/>
      <c r="Y178" s="96"/>
      <c r="Z178" s="96"/>
      <c r="AA178" s="96"/>
      <c r="AB178" s="96"/>
    </row>
    <row r="179" spans="1:28" ht="15.6" x14ac:dyDescent="0.3">
      <c r="A179" s="96" t="s">
        <v>143</v>
      </c>
      <c r="B179" s="28">
        <v>2010</v>
      </c>
      <c r="C179" s="96" t="s">
        <v>37</v>
      </c>
      <c r="D179" s="28">
        <v>3621723</v>
      </c>
      <c r="E179" s="28"/>
      <c r="F179" s="28">
        <v>29.385406046157641</v>
      </c>
      <c r="G179" s="28"/>
      <c r="H179" s="28"/>
      <c r="I179" s="28">
        <v>70.614593953842359</v>
      </c>
      <c r="J179" s="28">
        <v>29.385406046157641</v>
      </c>
      <c r="K179" s="28">
        <v>77.645635763496557</v>
      </c>
      <c r="L179" s="28"/>
      <c r="M179" s="28">
        <v>58.240848846877732</v>
      </c>
      <c r="N179" s="28"/>
      <c r="O179" s="28"/>
      <c r="P179" s="28">
        <v>41.759151153122268</v>
      </c>
      <c r="Q179" s="28"/>
      <c r="R179" s="28"/>
      <c r="S179" s="28"/>
      <c r="T179" s="28"/>
      <c r="U179" s="28"/>
      <c r="V179" s="28">
        <v>100</v>
      </c>
      <c r="W179" s="96"/>
      <c r="X179" s="96"/>
      <c r="Y179" s="96"/>
      <c r="Z179" s="96"/>
      <c r="AA179" s="96"/>
      <c r="AB179" s="96"/>
    </row>
    <row r="180" spans="1:28" ht="15.6" x14ac:dyDescent="0.3">
      <c r="A180" s="96" t="s">
        <v>143</v>
      </c>
      <c r="B180" s="28">
        <v>2011</v>
      </c>
      <c r="C180" s="96" t="s">
        <v>37</v>
      </c>
      <c r="D180" s="28">
        <v>3724926</v>
      </c>
      <c r="E180" s="28"/>
      <c r="F180" s="28">
        <v>31.169611230770442</v>
      </c>
      <c r="G180" s="28"/>
      <c r="H180" s="28"/>
      <c r="I180" s="28">
        <v>68.830388769229558</v>
      </c>
      <c r="J180" s="28">
        <v>31.169611230770442</v>
      </c>
      <c r="K180" s="28">
        <v>77.645635763496557</v>
      </c>
      <c r="L180" s="28"/>
      <c r="M180" s="28">
        <v>58.240848846877732</v>
      </c>
      <c r="N180" s="28"/>
      <c r="O180" s="28"/>
      <c r="P180" s="28">
        <v>41.759151153122268</v>
      </c>
      <c r="Q180" s="28"/>
      <c r="R180" s="28"/>
      <c r="S180" s="28"/>
      <c r="T180" s="28"/>
      <c r="U180" s="28"/>
      <c r="V180" s="28">
        <v>100</v>
      </c>
      <c r="W180" s="96"/>
      <c r="X180" s="96"/>
      <c r="Y180" s="96"/>
      <c r="Z180" s="96"/>
      <c r="AA180" s="96"/>
      <c r="AB180" s="96"/>
    </row>
    <row r="181" spans="1:28" ht="15.6" x14ac:dyDescent="0.3">
      <c r="A181" s="96" t="s">
        <v>143</v>
      </c>
      <c r="B181" s="28">
        <v>2012</v>
      </c>
      <c r="C181" s="96" t="s">
        <v>37</v>
      </c>
      <c r="D181" s="28">
        <v>3816386</v>
      </c>
      <c r="E181" s="28"/>
      <c r="F181" s="28">
        <v>32.953816415383244</v>
      </c>
      <c r="G181" s="28"/>
      <c r="H181" s="28"/>
      <c r="I181" s="28">
        <v>67.046183584616756</v>
      </c>
      <c r="J181" s="28">
        <v>32.953816415383244</v>
      </c>
      <c r="K181" s="28">
        <v>78.314364236503479</v>
      </c>
      <c r="L181" s="28"/>
      <c r="M181" s="28">
        <v>58.240848846877732</v>
      </c>
      <c r="N181" s="28"/>
      <c r="O181" s="28"/>
      <c r="P181" s="28">
        <v>41.759151153122268</v>
      </c>
      <c r="Q181" s="28"/>
      <c r="R181" s="28"/>
      <c r="S181" s="28"/>
      <c r="T181" s="28"/>
      <c r="U181" s="28"/>
      <c r="V181" s="28">
        <v>100</v>
      </c>
      <c r="W181" s="96"/>
      <c r="X181" s="96"/>
      <c r="Y181" s="96"/>
      <c r="Z181" s="96"/>
      <c r="AA181" s="96"/>
      <c r="AB181" s="96"/>
    </row>
    <row r="182" spans="1:28" ht="15.6" x14ac:dyDescent="0.3">
      <c r="A182" s="96" t="s">
        <v>143</v>
      </c>
      <c r="B182" s="28">
        <v>2013</v>
      </c>
      <c r="C182" s="96" t="s">
        <v>37</v>
      </c>
      <c r="D182" s="28">
        <v>3901278</v>
      </c>
      <c r="E182" s="28"/>
      <c r="F182" s="28">
        <v>34.738021599996046</v>
      </c>
      <c r="G182" s="28"/>
      <c r="H182" s="28"/>
      <c r="I182" s="28">
        <v>65.261978400003954</v>
      </c>
      <c r="J182" s="28">
        <v>34.738021599996046</v>
      </c>
      <c r="K182" s="28">
        <v>78.983092709510629</v>
      </c>
      <c r="L182" s="28"/>
      <c r="M182" s="28">
        <v>58.240848846877732</v>
      </c>
      <c r="N182" s="28"/>
      <c r="O182" s="28"/>
      <c r="P182" s="28">
        <v>41.759151153122268</v>
      </c>
      <c r="Q182" s="28"/>
      <c r="R182" s="28"/>
      <c r="S182" s="28"/>
      <c r="T182" s="28"/>
      <c r="U182" s="28"/>
      <c r="V182" s="28">
        <v>100</v>
      </c>
      <c r="W182" s="96"/>
      <c r="X182" s="96"/>
      <c r="Y182" s="96"/>
      <c r="Z182" s="96"/>
      <c r="AA182" s="96"/>
      <c r="AB182" s="96"/>
    </row>
    <row r="183" spans="1:28" ht="15.6" x14ac:dyDescent="0.3">
      <c r="A183" s="96" t="s">
        <v>143</v>
      </c>
      <c r="B183" s="28">
        <v>2014</v>
      </c>
      <c r="C183" s="96" t="s">
        <v>37</v>
      </c>
      <c r="D183" s="28">
        <v>3977554</v>
      </c>
      <c r="E183" s="28"/>
      <c r="F183" s="28">
        <v>36.522226784608847</v>
      </c>
      <c r="G183" s="28"/>
      <c r="H183" s="28"/>
      <c r="I183" s="28">
        <v>63.477773215391153</v>
      </c>
      <c r="J183" s="28">
        <v>36.522226784608847</v>
      </c>
      <c r="K183" s="28">
        <v>79.651821182517551</v>
      </c>
      <c r="L183" s="28"/>
      <c r="M183" s="28">
        <v>58.240848846877725</v>
      </c>
      <c r="N183" s="28"/>
      <c r="O183" s="28"/>
      <c r="P183" s="28">
        <v>41.759151153122275</v>
      </c>
      <c r="Q183" s="28"/>
      <c r="R183" s="28"/>
      <c r="S183" s="28"/>
      <c r="T183" s="28"/>
      <c r="U183" s="28"/>
      <c r="V183" s="28">
        <v>100</v>
      </c>
      <c r="W183" s="96"/>
      <c r="X183" s="96"/>
      <c r="Y183" s="96"/>
      <c r="Z183" s="96"/>
      <c r="AA183" s="96"/>
      <c r="AB183" s="96"/>
    </row>
    <row r="184" spans="1:28" ht="15.6" x14ac:dyDescent="0.3">
      <c r="A184" s="96" t="s">
        <v>143</v>
      </c>
      <c r="B184" s="28">
        <v>2015</v>
      </c>
      <c r="C184" s="96" t="s">
        <v>37</v>
      </c>
      <c r="D184" s="28">
        <v>4052585</v>
      </c>
      <c r="E184" s="28"/>
      <c r="F184" s="28">
        <v>38.306431969222103</v>
      </c>
      <c r="G184" s="28"/>
      <c r="H184" s="28"/>
      <c r="I184" s="28">
        <v>61.693568030777897</v>
      </c>
      <c r="J184" s="28">
        <v>38.306431969222103</v>
      </c>
      <c r="K184" s="28">
        <v>80.320549655524474</v>
      </c>
      <c r="L184" s="28"/>
      <c r="M184" s="28">
        <v>56.940340449482392</v>
      </c>
      <c r="N184" s="28"/>
      <c r="O184" s="28"/>
      <c r="P184" s="28">
        <v>43.059659550517608</v>
      </c>
      <c r="Q184" s="28"/>
      <c r="R184" s="28"/>
      <c r="S184" s="28"/>
      <c r="T184" s="28"/>
      <c r="U184" s="28"/>
      <c r="V184" s="28">
        <v>100</v>
      </c>
      <c r="W184" s="96"/>
      <c r="X184" s="96"/>
      <c r="Y184" s="96"/>
      <c r="Z184" s="96"/>
      <c r="AA184" s="96"/>
      <c r="AB184" s="96"/>
    </row>
    <row r="185" spans="1:28" ht="15.6" x14ac:dyDescent="0.3">
      <c r="A185" s="96" t="s">
        <v>143</v>
      </c>
      <c r="B185" s="28">
        <v>2016</v>
      </c>
      <c r="C185" s="96" t="s">
        <v>37</v>
      </c>
      <c r="D185" s="28">
        <v>4128538</v>
      </c>
      <c r="E185" s="28">
        <v>58.821543296617158</v>
      </c>
      <c r="F185" s="28">
        <v>40.090637153834905</v>
      </c>
      <c r="G185" s="28"/>
      <c r="H185" s="28"/>
      <c r="I185" s="28">
        <v>59.909362846165095</v>
      </c>
      <c r="J185" s="28">
        <v>40.090637153834905</v>
      </c>
      <c r="K185" s="28">
        <v>80.989278128531623</v>
      </c>
      <c r="L185" s="28"/>
      <c r="M185" s="28">
        <v>55.639832052086604</v>
      </c>
      <c r="N185" s="28"/>
      <c r="O185" s="28"/>
      <c r="P185" s="28">
        <v>44.360167947913396</v>
      </c>
      <c r="Q185" s="28"/>
      <c r="R185" s="28"/>
      <c r="S185" s="28"/>
      <c r="T185" s="28"/>
      <c r="U185" s="28"/>
      <c r="V185" s="28">
        <v>100</v>
      </c>
      <c r="W185" s="96"/>
      <c r="X185" s="96"/>
      <c r="Y185" s="96"/>
      <c r="Z185" s="96"/>
      <c r="AA185" s="96"/>
      <c r="AB185" s="96"/>
    </row>
    <row r="186" spans="1:28" ht="15.6" x14ac:dyDescent="0.3">
      <c r="A186" s="96" t="s">
        <v>143</v>
      </c>
      <c r="B186" s="28">
        <v>2017</v>
      </c>
      <c r="C186" s="96" t="s">
        <v>37</v>
      </c>
      <c r="D186" s="28">
        <v>4212181</v>
      </c>
      <c r="E186" s="28">
        <v>58.821543296617158</v>
      </c>
      <c r="F186" s="28">
        <v>41.874842338447706</v>
      </c>
      <c r="G186" s="28"/>
      <c r="H186" s="28"/>
      <c r="I186" s="28">
        <v>58.125157661552294</v>
      </c>
      <c r="J186" s="28">
        <v>41.874842338447706</v>
      </c>
      <c r="K186" s="28">
        <v>81.658006601538546</v>
      </c>
      <c r="L186" s="28"/>
      <c r="M186" s="28">
        <v>54.339323654690816</v>
      </c>
      <c r="N186" s="28"/>
      <c r="O186" s="28"/>
      <c r="P186" s="28">
        <v>45.660676345309184</v>
      </c>
      <c r="Q186" s="28"/>
      <c r="R186" s="28"/>
      <c r="S186" s="28"/>
      <c r="T186" s="28"/>
      <c r="U186" s="28"/>
      <c r="V186" s="28">
        <v>100</v>
      </c>
      <c r="W186" s="96"/>
      <c r="X186" s="96"/>
      <c r="Y186" s="96"/>
      <c r="Z186" s="96"/>
      <c r="AA186" s="96"/>
      <c r="AB186" s="96"/>
    </row>
    <row r="187" spans="1:28" ht="15.6" x14ac:dyDescent="0.3">
      <c r="A187" s="96" t="s">
        <v>143</v>
      </c>
      <c r="B187" s="28">
        <v>2018</v>
      </c>
      <c r="C187" s="96" t="s">
        <v>37</v>
      </c>
      <c r="D187" s="28">
        <v>4303098</v>
      </c>
      <c r="E187" s="28">
        <v>58.821543296617158</v>
      </c>
      <c r="F187" s="28">
        <v>43.659047523060508</v>
      </c>
      <c r="G187" s="28"/>
      <c r="H187" s="28"/>
      <c r="I187" s="28">
        <v>56.340952476939492</v>
      </c>
      <c r="J187" s="28">
        <v>43.659047523060508</v>
      </c>
      <c r="K187" s="28">
        <v>82.326735074545695</v>
      </c>
      <c r="L187" s="28"/>
      <c r="M187" s="28">
        <v>53.038815257295028</v>
      </c>
      <c r="N187" s="28"/>
      <c r="O187" s="28"/>
      <c r="P187" s="28">
        <v>46.961184742704972</v>
      </c>
      <c r="Q187" s="28"/>
      <c r="R187" s="28"/>
      <c r="S187" s="28"/>
      <c r="T187" s="28"/>
      <c r="U187" s="28"/>
      <c r="V187" s="28">
        <v>100</v>
      </c>
      <c r="W187" s="96"/>
      <c r="X187" s="96"/>
      <c r="Y187" s="96"/>
      <c r="Z187" s="96"/>
      <c r="AA187" s="96"/>
      <c r="AB187" s="96"/>
    </row>
    <row r="188" spans="1:28" ht="15.6" x14ac:dyDescent="0.3">
      <c r="A188" s="96" t="s">
        <v>143</v>
      </c>
      <c r="B188" s="28">
        <v>2019</v>
      </c>
      <c r="C188" s="96" t="s">
        <v>37</v>
      </c>
      <c r="D188" s="28">
        <v>4404177</v>
      </c>
      <c r="E188" s="28">
        <v>58.821543296617158</v>
      </c>
      <c r="F188" s="28">
        <v>45.443252707673309</v>
      </c>
      <c r="G188" s="28"/>
      <c r="H188" s="28"/>
      <c r="I188" s="28">
        <v>54.556747292326691</v>
      </c>
      <c r="J188" s="28">
        <v>45.443252707673309</v>
      </c>
      <c r="K188" s="28">
        <v>82.995463547552617</v>
      </c>
      <c r="L188" s="28"/>
      <c r="M188" s="28">
        <v>51.738306859899694</v>
      </c>
      <c r="N188" s="28"/>
      <c r="O188" s="28"/>
      <c r="P188" s="28">
        <v>48.261693140100306</v>
      </c>
      <c r="Q188" s="28"/>
      <c r="R188" s="28"/>
      <c r="S188" s="28"/>
      <c r="T188" s="28"/>
      <c r="U188" s="28"/>
      <c r="V188" s="28">
        <v>100</v>
      </c>
      <c r="W188" s="96"/>
      <c r="X188" s="96"/>
      <c r="Y188" s="96"/>
      <c r="Z188" s="96"/>
      <c r="AA188" s="96"/>
      <c r="AB188" s="96"/>
    </row>
    <row r="189" spans="1:28" ht="15.6" x14ac:dyDescent="0.3">
      <c r="A189" s="96" t="s">
        <v>143</v>
      </c>
      <c r="B189" s="28">
        <v>2020</v>
      </c>
      <c r="C189" s="96" t="s">
        <v>37</v>
      </c>
      <c r="D189" s="28">
        <v>4508513</v>
      </c>
      <c r="E189" s="28">
        <v>58.821543296617165</v>
      </c>
      <c r="F189" s="28">
        <v>47.227457892286566</v>
      </c>
      <c r="G189" s="28"/>
      <c r="H189" s="28"/>
      <c r="I189" s="28">
        <v>52.772542107713434</v>
      </c>
      <c r="J189" s="28">
        <v>47.227457892286566</v>
      </c>
      <c r="K189" s="28">
        <v>83.664192020559767</v>
      </c>
      <c r="L189" s="28"/>
      <c r="M189" s="28">
        <v>50.437798462503906</v>
      </c>
      <c r="N189" s="28"/>
      <c r="O189" s="28"/>
      <c r="P189" s="28">
        <v>49.562201537496094</v>
      </c>
      <c r="Q189" s="28"/>
      <c r="R189" s="28"/>
      <c r="S189" s="28"/>
      <c r="T189" s="28"/>
      <c r="U189" s="28"/>
      <c r="V189" s="28">
        <v>100</v>
      </c>
      <c r="W189" s="96"/>
      <c r="X189" s="96"/>
      <c r="Y189" s="96"/>
      <c r="Z189" s="96"/>
      <c r="AA189" s="96"/>
      <c r="AB189" s="96"/>
    </row>
    <row r="190" spans="1:28" ht="15.6" x14ac:dyDescent="0.3">
      <c r="A190" s="96" t="s">
        <v>143</v>
      </c>
      <c r="B190" s="28">
        <v>2021</v>
      </c>
      <c r="C190" s="96" t="s">
        <v>37</v>
      </c>
      <c r="D190" s="28">
        <v>4620051</v>
      </c>
      <c r="E190" s="28">
        <v>60.942167038284424</v>
      </c>
      <c r="F190" s="28">
        <v>49.011663076899367</v>
      </c>
      <c r="G190" s="28"/>
      <c r="H190" s="28"/>
      <c r="I190" s="28">
        <v>50.988336923100633</v>
      </c>
      <c r="J190" s="28">
        <v>49.011663076899367</v>
      </c>
      <c r="K190" s="28">
        <v>84.332920493566689</v>
      </c>
      <c r="L190" s="28"/>
      <c r="M190" s="28">
        <v>49.137290065108118</v>
      </c>
      <c r="N190" s="28"/>
      <c r="O190" s="28"/>
      <c r="P190" s="28">
        <v>50.862709934891882</v>
      </c>
      <c r="Q190" s="28"/>
      <c r="R190" s="28"/>
      <c r="S190" s="28"/>
      <c r="T190" s="28"/>
      <c r="U190" s="28"/>
      <c r="V190" s="28">
        <v>100</v>
      </c>
      <c r="W190" s="96"/>
      <c r="X190" s="96"/>
      <c r="Y190" s="96"/>
      <c r="Z190" s="96"/>
      <c r="AA190" s="96"/>
      <c r="AB190" s="96"/>
    </row>
    <row r="191" spans="1:28" ht="15.6" x14ac:dyDescent="0.3">
      <c r="A191" s="96" t="s">
        <v>143</v>
      </c>
      <c r="B191" s="28">
        <v>2022</v>
      </c>
      <c r="C191" s="96" t="s">
        <v>37</v>
      </c>
      <c r="D191" s="28">
        <v>4725864</v>
      </c>
      <c r="E191" s="28">
        <v>63.062790779951683</v>
      </c>
      <c r="F191" s="28">
        <v>50.795868261512169</v>
      </c>
      <c r="G191" s="28">
        <v>44.2</v>
      </c>
      <c r="H191" s="28">
        <v>6.595868261512166</v>
      </c>
      <c r="I191" s="28">
        <v>49.204131738487831</v>
      </c>
      <c r="J191" s="28">
        <v>0</v>
      </c>
      <c r="K191" s="28">
        <v>85.001648966573612</v>
      </c>
      <c r="L191" s="28">
        <v>58.5</v>
      </c>
      <c r="M191" s="28">
        <v>47.836781667712785</v>
      </c>
      <c r="N191" s="28">
        <v>10.663218332287215</v>
      </c>
      <c r="O191" s="28">
        <v>41.5</v>
      </c>
      <c r="P191" s="28">
        <v>0</v>
      </c>
      <c r="Q191" s="28">
        <v>36.730575176589298</v>
      </c>
      <c r="R191" s="28">
        <v>22.4</v>
      </c>
      <c r="S191" s="28">
        <v>11.8</v>
      </c>
      <c r="T191" s="28">
        <v>10.599999999999998</v>
      </c>
      <c r="U191" s="28">
        <v>77.599999999999994</v>
      </c>
      <c r="V191" s="28">
        <v>0</v>
      </c>
      <c r="W191" s="96"/>
      <c r="X191" s="96"/>
      <c r="Y191" s="96"/>
      <c r="Z191" s="96"/>
      <c r="AA191" s="96"/>
      <c r="AB191" s="96"/>
    </row>
    <row r="192" spans="1:28" ht="15.6" x14ac:dyDescent="0.3">
      <c r="A192" s="96" t="s">
        <v>143</v>
      </c>
      <c r="B192" s="28">
        <v>2023</v>
      </c>
      <c r="C192" s="96" t="s">
        <v>37</v>
      </c>
      <c r="D192" s="28">
        <v>4841519</v>
      </c>
      <c r="E192" s="28">
        <v>65.183414521618943</v>
      </c>
      <c r="F192" s="28">
        <v>52.58007344612497</v>
      </c>
      <c r="G192" s="28">
        <v>44.2</v>
      </c>
      <c r="H192" s="28">
        <v>8.3800734461249675</v>
      </c>
      <c r="I192" s="28">
        <v>47.41992655387503</v>
      </c>
      <c r="J192" s="28">
        <v>0</v>
      </c>
      <c r="K192" s="28">
        <v>85.670377439580761</v>
      </c>
      <c r="L192" s="28">
        <v>58.5</v>
      </c>
      <c r="M192" s="28">
        <v>46.536273270316997</v>
      </c>
      <c r="N192" s="28">
        <v>11.963726729683003</v>
      </c>
      <c r="O192" s="28">
        <v>41.5</v>
      </c>
      <c r="P192" s="28">
        <v>0</v>
      </c>
      <c r="Q192" s="28">
        <v>36.730575176589298</v>
      </c>
      <c r="R192" s="28">
        <v>22.4</v>
      </c>
      <c r="S192" s="28">
        <v>11.8</v>
      </c>
      <c r="T192" s="28">
        <v>10.599999999999998</v>
      </c>
      <c r="U192" s="28">
        <v>77.599999999999994</v>
      </c>
      <c r="V192" s="28">
        <v>0</v>
      </c>
      <c r="W192" s="96"/>
      <c r="X192" s="96"/>
      <c r="Y192" s="96"/>
      <c r="Z192" s="96"/>
      <c r="AA192" s="96"/>
      <c r="AB192" s="96"/>
    </row>
    <row r="193" spans="1:28" ht="15.6" x14ac:dyDescent="0.3">
      <c r="A193" s="96" t="s">
        <v>143</v>
      </c>
      <c r="B193" s="28">
        <v>2024</v>
      </c>
      <c r="C193" s="96" t="s">
        <v>37</v>
      </c>
      <c r="D193" s="28"/>
      <c r="E193" s="28">
        <v>67.304038263286202</v>
      </c>
      <c r="F193" s="28">
        <v>54.364278630737772</v>
      </c>
      <c r="G193" s="28">
        <v>44.2</v>
      </c>
      <c r="H193" s="28">
        <v>10.164278630737769</v>
      </c>
      <c r="I193" s="28">
        <v>45.635721369262228</v>
      </c>
      <c r="J193" s="28">
        <v>0</v>
      </c>
      <c r="K193" s="28">
        <v>86.339105912587684</v>
      </c>
      <c r="L193" s="28">
        <v>58.5</v>
      </c>
      <c r="M193" s="28">
        <v>45.235764872921209</v>
      </c>
      <c r="N193" s="28">
        <v>13.264235127078791</v>
      </c>
      <c r="O193" s="28">
        <v>41.5</v>
      </c>
      <c r="P193" s="28">
        <v>0</v>
      </c>
      <c r="Q193" s="28">
        <v>36.730575176589298</v>
      </c>
      <c r="R193" s="28">
        <v>22.4</v>
      </c>
      <c r="S193" s="28">
        <v>11.8</v>
      </c>
      <c r="T193" s="28">
        <v>10.599999999999998</v>
      </c>
      <c r="U193" s="28">
        <v>77.599999999999994</v>
      </c>
      <c r="V193" s="28">
        <v>0</v>
      </c>
      <c r="W193" s="96"/>
      <c r="X193" s="96"/>
      <c r="Y193" s="96"/>
      <c r="Z193" s="96"/>
      <c r="AA193" s="96"/>
      <c r="AB193" s="96"/>
    </row>
    <row r="194" spans="1:28" ht="15.6" x14ac:dyDescent="0.3">
      <c r="A194" s="96" t="s">
        <v>143</v>
      </c>
      <c r="B194" s="28">
        <v>2025</v>
      </c>
      <c r="C194" s="96" t="s">
        <v>37</v>
      </c>
      <c r="D194" s="28"/>
      <c r="E194" s="28">
        <v>69.424662004953461</v>
      </c>
      <c r="F194" s="28">
        <v>56.148483815351028</v>
      </c>
      <c r="G194" s="28">
        <v>44.2</v>
      </c>
      <c r="H194" s="28">
        <v>11.948483815351025</v>
      </c>
      <c r="I194" s="28">
        <v>43.851516184648972</v>
      </c>
      <c r="J194" s="28">
        <v>0</v>
      </c>
      <c r="K194" s="28">
        <v>87.007834385594833</v>
      </c>
      <c r="L194" s="28">
        <v>58.5</v>
      </c>
      <c r="M194" s="28">
        <v>43.935256475525421</v>
      </c>
      <c r="N194" s="28">
        <v>14.564743524474579</v>
      </c>
      <c r="O194" s="28">
        <v>41.5</v>
      </c>
      <c r="P194" s="28">
        <v>0</v>
      </c>
      <c r="Q194" s="28">
        <v>36.730575176589298</v>
      </c>
      <c r="R194" s="28">
        <v>22.4</v>
      </c>
      <c r="S194" s="28">
        <v>11.8</v>
      </c>
      <c r="T194" s="28">
        <v>10.599999999999998</v>
      </c>
      <c r="U194" s="28">
        <v>77.599999999999994</v>
      </c>
      <c r="V194" s="28">
        <v>0</v>
      </c>
      <c r="W194" s="96"/>
      <c r="X194" s="96"/>
      <c r="Y194" s="96"/>
      <c r="Z194" s="96"/>
      <c r="AA194" s="96"/>
      <c r="AB194" s="96"/>
    </row>
    <row r="195" spans="1:28" ht="15.6" x14ac:dyDescent="0.3">
      <c r="A195" s="96" t="s">
        <v>143</v>
      </c>
      <c r="B195" s="28">
        <v>2026</v>
      </c>
      <c r="C195" s="96" t="s">
        <v>37</v>
      </c>
      <c r="D195" s="28"/>
      <c r="E195" s="28">
        <v>71.545285746619811</v>
      </c>
      <c r="F195" s="28">
        <v>57.93268899996383</v>
      </c>
      <c r="G195" s="28">
        <v>44.2</v>
      </c>
      <c r="H195" s="28">
        <v>13.732688999963827</v>
      </c>
      <c r="I195" s="28">
        <v>42.06731100003617</v>
      </c>
      <c r="J195" s="28">
        <v>0</v>
      </c>
      <c r="K195" s="28">
        <v>87.676562858601756</v>
      </c>
      <c r="L195" s="28">
        <v>58.5</v>
      </c>
      <c r="M195" s="28">
        <v>42.634748078130087</v>
      </c>
      <c r="N195" s="28">
        <v>15.865251921869913</v>
      </c>
      <c r="O195" s="28">
        <v>41.5</v>
      </c>
      <c r="P195" s="28">
        <v>0</v>
      </c>
      <c r="Q195" s="28">
        <v>36.730575176589298</v>
      </c>
      <c r="R195" s="28">
        <v>22.4</v>
      </c>
      <c r="S195" s="28">
        <v>11.8</v>
      </c>
      <c r="T195" s="28">
        <v>10.599999999999998</v>
      </c>
      <c r="U195" s="28">
        <v>77.599999999999994</v>
      </c>
      <c r="V195" s="28">
        <v>0</v>
      </c>
      <c r="W195" s="96"/>
      <c r="X195" s="96"/>
      <c r="Y195" s="96"/>
      <c r="Z195" s="96"/>
      <c r="AA195" s="96"/>
      <c r="AB195" s="96"/>
    </row>
    <row r="196" spans="1:28" ht="15.6" x14ac:dyDescent="0.3">
      <c r="A196" s="96" t="s">
        <v>143</v>
      </c>
      <c r="B196" s="28">
        <v>2027</v>
      </c>
      <c r="C196" s="96" t="s">
        <v>37</v>
      </c>
      <c r="D196" s="28"/>
      <c r="E196" s="28">
        <v>73.66590948828707</v>
      </c>
      <c r="F196" s="28">
        <v>59.716894184576631</v>
      </c>
      <c r="G196" s="28">
        <v>44.2</v>
      </c>
      <c r="H196" s="28">
        <v>15.516894184576628</v>
      </c>
      <c r="I196" s="28">
        <v>40.283105815423369</v>
      </c>
      <c r="J196" s="28">
        <v>0</v>
      </c>
      <c r="K196" s="28">
        <v>88.345291331608678</v>
      </c>
      <c r="L196" s="28">
        <v>58.5</v>
      </c>
      <c r="M196" s="28">
        <v>41.334239680734299</v>
      </c>
      <c r="N196" s="28">
        <v>17.165760319265701</v>
      </c>
      <c r="O196" s="28">
        <v>41.5</v>
      </c>
      <c r="P196" s="28">
        <v>0</v>
      </c>
      <c r="Q196" s="28">
        <v>36.730575176589298</v>
      </c>
      <c r="R196" s="28">
        <v>22.4</v>
      </c>
      <c r="S196" s="28">
        <v>11.8</v>
      </c>
      <c r="T196" s="28">
        <v>10.599999999999998</v>
      </c>
      <c r="U196" s="28">
        <v>77.599999999999994</v>
      </c>
      <c r="V196" s="28">
        <v>0</v>
      </c>
      <c r="W196" s="96"/>
      <c r="X196" s="96"/>
      <c r="Y196" s="96"/>
      <c r="Z196" s="96"/>
      <c r="AA196" s="96"/>
      <c r="AB196" s="96"/>
    </row>
    <row r="197" spans="1:28" ht="15.6" x14ac:dyDescent="0.3">
      <c r="A197" s="96" t="s">
        <v>143</v>
      </c>
      <c r="B197" s="28">
        <v>2028</v>
      </c>
      <c r="C197" s="96" t="s">
        <v>37</v>
      </c>
      <c r="D197" s="28"/>
      <c r="E197" s="28">
        <v>75.78653322995433</v>
      </c>
      <c r="F197" s="28">
        <v>61.501099369189433</v>
      </c>
      <c r="G197" s="28">
        <v>44.2</v>
      </c>
      <c r="H197" s="28">
        <v>17.30109936918943</v>
      </c>
      <c r="I197" s="28">
        <v>38.498900630810567</v>
      </c>
      <c r="J197" s="28">
        <v>0</v>
      </c>
      <c r="K197" s="28">
        <v>89.014019804615828</v>
      </c>
      <c r="L197" s="28">
        <v>58.5</v>
      </c>
      <c r="M197" s="28">
        <v>40.033731283338511</v>
      </c>
      <c r="N197" s="28">
        <v>18.466268716661489</v>
      </c>
      <c r="O197" s="28">
        <v>41.5</v>
      </c>
      <c r="P197" s="28">
        <v>0</v>
      </c>
      <c r="Q197" s="28">
        <v>36.730575176589298</v>
      </c>
      <c r="R197" s="28">
        <v>22.4</v>
      </c>
      <c r="S197" s="28">
        <v>11.8</v>
      </c>
      <c r="T197" s="28">
        <v>10.599999999999998</v>
      </c>
      <c r="U197" s="28">
        <v>77.599999999999994</v>
      </c>
      <c r="V197" s="28">
        <v>0</v>
      </c>
      <c r="W197" s="96"/>
      <c r="X197" s="96"/>
      <c r="Y197" s="96"/>
      <c r="Z197" s="96"/>
      <c r="AA197" s="96"/>
      <c r="AB197" s="96"/>
    </row>
    <row r="198" spans="1:28" ht="15.6" x14ac:dyDescent="0.3">
      <c r="A198" s="96" t="s">
        <v>143</v>
      </c>
      <c r="B198" s="28">
        <v>2029</v>
      </c>
      <c r="C198" s="96" t="s">
        <v>37</v>
      </c>
      <c r="D198" s="28"/>
      <c r="E198" s="28">
        <v>75.78653322995433</v>
      </c>
      <c r="F198" s="28">
        <v>61.501099369189433</v>
      </c>
      <c r="G198" s="28">
        <v>44.2</v>
      </c>
      <c r="H198" s="28">
        <v>17.30109936918943</v>
      </c>
      <c r="I198" s="28">
        <v>38.498900630810567</v>
      </c>
      <c r="J198" s="28">
        <v>0</v>
      </c>
      <c r="K198" s="28">
        <v>89.014019804615828</v>
      </c>
      <c r="L198" s="28">
        <v>58.5</v>
      </c>
      <c r="M198" s="28">
        <v>40.033731283338511</v>
      </c>
      <c r="N198" s="28">
        <v>18.466268716661489</v>
      </c>
      <c r="O198" s="28">
        <v>41.5</v>
      </c>
      <c r="P198" s="28">
        <v>0</v>
      </c>
      <c r="Q198" s="28">
        <v>36.730575176589298</v>
      </c>
      <c r="R198" s="28">
        <v>22.4</v>
      </c>
      <c r="S198" s="28">
        <v>11.8</v>
      </c>
      <c r="T198" s="28">
        <v>10.599999999999998</v>
      </c>
      <c r="U198" s="28">
        <v>77.599999999999994</v>
      </c>
      <c r="V198" s="28">
        <v>0</v>
      </c>
      <c r="W198" s="96"/>
      <c r="X198" s="96"/>
      <c r="Y198" s="96"/>
      <c r="Z198" s="96"/>
      <c r="AA198" s="96"/>
      <c r="AB198" s="96"/>
    </row>
    <row r="199" spans="1:28" ht="15.6" x14ac:dyDescent="0.3">
      <c r="A199" s="96" t="s">
        <v>143</v>
      </c>
      <c r="B199" s="28">
        <v>2030</v>
      </c>
      <c r="C199" s="96" t="s">
        <v>37</v>
      </c>
      <c r="D199" s="28"/>
      <c r="E199" s="28">
        <v>75.78653322995433</v>
      </c>
      <c r="F199" s="28">
        <v>61.501099369189433</v>
      </c>
      <c r="G199" s="28">
        <v>44.2</v>
      </c>
      <c r="H199" s="28">
        <v>17.30109936918943</v>
      </c>
      <c r="I199" s="28">
        <v>38.498900630810567</v>
      </c>
      <c r="J199" s="28">
        <v>0</v>
      </c>
      <c r="K199" s="28">
        <v>89.014019804615828</v>
      </c>
      <c r="L199" s="28">
        <v>58.5</v>
      </c>
      <c r="M199" s="28">
        <v>40.033731283338511</v>
      </c>
      <c r="N199" s="28">
        <v>18.466268716661489</v>
      </c>
      <c r="O199" s="28">
        <v>41.5</v>
      </c>
      <c r="P199" s="28">
        <v>0</v>
      </c>
      <c r="Q199" s="28">
        <v>36.730575176589298</v>
      </c>
      <c r="R199" s="28">
        <v>22.4</v>
      </c>
      <c r="S199" s="28">
        <v>11.8</v>
      </c>
      <c r="T199" s="28">
        <v>10.599999999999998</v>
      </c>
      <c r="U199" s="28">
        <v>77.599999999999994</v>
      </c>
      <c r="V199" s="28">
        <v>0</v>
      </c>
      <c r="W199" s="96"/>
      <c r="X199" s="96"/>
      <c r="Y199" s="96"/>
      <c r="Z199" s="96"/>
      <c r="AA199" s="96"/>
      <c r="AB199" s="96"/>
    </row>
    <row r="200" spans="1:28" ht="15.6" x14ac:dyDescent="0.3">
      <c r="A200" s="96"/>
      <c r="B200" s="97"/>
      <c r="C200" s="96"/>
      <c r="D200" s="96"/>
      <c r="E200" s="96"/>
      <c r="F200" s="96"/>
      <c r="G200" s="96"/>
      <c r="H200" s="96"/>
      <c r="I200" s="96"/>
      <c r="J200" s="96"/>
      <c r="K200" s="96"/>
      <c r="L200" s="96"/>
      <c r="M200" s="96"/>
      <c r="N200" s="96"/>
      <c r="O200" s="96"/>
      <c r="P200" s="96"/>
      <c r="Q200" s="96"/>
      <c r="R200" s="96"/>
      <c r="S200" s="96"/>
      <c r="T200" s="96"/>
      <c r="U200" s="96"/>
      <c r="V200" s="96"/>
      <c r="W200" s="96"/>
      <c r="X200" s="96"/>
      <c r="Y200" s="96"/>
      <c r="Z200" s="96"/>
      <c r="AA200" s="96"/>
      <c r="AB200" s="96"/>
    </row>
    <row r="201" spans="1:28" ht="15.6" x14ac:dyDescent="0.3">
      <c r="A201" s="96"/>
      <c r="B201" s="97"/>
      <c r="C201" s="96"/>
      <c r="D201" s="96"/>
      <c r="E201" s="96"/>
      <c r="F201" s="96"/>
      <c r="G201" s="96"/>
      <c r="H201" s="96"/>
      <c r="I201" s="96"/>
      <c r="J201" s="96"/>
      <c r="K201" s="96"/>
      <c r="L201" s="96"/>
      <c r="M201" s="96"/>
      <c r="N201" s="96"/>
      <c r="O201" s="96"/>
      <c r="P201" s="96"/>
      <c r="Q201" s="96"/>
      <c r="R201" s="96"/>
      <c r="S201" s="96"/>
      <c r="T201" s="96"/>
      <c r="U201" s="96"/>
      <c r="V201" s="96"/>
      <c r="W201" s="96"/>
      <c r="X201" s="96"/>
      <c r="Y201" s="96"/>
      <c r="Z201" s="96"/>
      <c r="AA201" s="96"/>
      <c r="AB201" s="96"/>
    </row>
    <row r="202" spans="1:28" ht="15.6" x14ac:dyDescent="0.3">
      <c r="A202" s="96"/>
      <c r="B202" s="97"/>
      <c r="C202" s="96"/>
      <c r="D202" s="96"/>
      <c r="E202" s="96"/>
      <c r="F202" s="96"/>
      <c r="G202" s="96"/>
      <c r="H202" s="96"/>
      <c r="I202" s="96"/>
      <c r="J202" s="96"/>
      <c r="K202" s="96"/>
      <c r="L202" s="96"/>
      <c r="M202" s="96"/>
      <c r="N202" s="96"/>
      <c r="O202" s="96"/>
      <c r="P202" s="96"/>
      <c r="Q202" s="96"/>
      <c r="R202" s="96"/>
      <c r="S202" s="96"/>
      <c r="T202" s="96"/>
      <c r="U202" s="96"/>
      <c r="V202" s="96"/>
      <c r="W202" s="96"/>
      <c r="X202" s="96"/>
      <c r="Y202" s="96"/>
      <c r="Z202" s="96"/>
      <c r="AA202" s="96"/>
      <c r="AB202" s="96"/>
    </row>
    <row r="203" spans="1:28" ht="15.6" x14ac:dyDescent="0.3">
      <c r="A203" s="96"/>
      <c r="B203" s="97"/>
      <c r="C203" s="96"/>
      <c r="D203" s="96"/>
      <c r="E203" s="96"/>
      <c r="F203" s="96"/>
      <c r="G203" s="96"/>
      <c r="H203" s="96"/>
      <c r="I203" s="96"/>
      <c r="J203" s="96"/>
      <c r="K203" s="96"/>
      <c r="L203" s="96"/>
      <c r="M203" s="96"/>
      <c r="N203" s="96"/>
      <c r="O203" s="96"/>
      <c r="P203" s="96"/>
      <c r="Q203" s="96"/>
      <c r="R203" s="96"/>
      <c r="S203" s="96"/>
      <c r="T203" s="96"/>
      <c r="U203" s="96"/>
      <c r="V203" s="96"/>
      <c r="W203" s="96"/>
      <c r="X203" s="96"/>
      <c r="Y203" s="96"/>
      <c r="Z203" s="96"/>
      <c r="AA203" s="96"/>
      <c r="AB203" s="96"/>
    </row>
    <row r="204" spans="1:28" ht="15.6" x14ac:dyDescent="0.3">
      <c r="A204" s="96"/>
      <c r="B204" s="97"/>
      <c r="C204" s="96"/>
      <c r="D204" s="96"/>
      <c r="E204" s="96"/>
      <c r="F204" s="96"/>
      <c r="G204" s="96"/>
      <c r="H204" s="96"/>
      <c r="I204" s="96"/>
      <c r="J204" s="96"/>
      <c r="K204" s="96"/>
      <c r="L204" s="96"/>
      <c r="M204" s="96"/>
      <c r="N204" s="96"/>
      <c r="O204" s="96"/>
      <c r="P204" s="96"/>
      <c r="Q204" s="96"/>
      <c r="R204" s="96"/>
      <c r="S204" s="96"/>
      <c r="T204" s="96"/>
      <c r="U204" s="96"/>
      <c r="V204" s="96"/>
      <c r="W204" s="96"/>
      <c r="X204" s="96"/>
      <c r="Y204" s="96"/>
      <c r="Z204" s="96"/>
      <c r="AA204" s="96"/>
      <c r="AB204" s="96"/>
    </row>
    <row r="205" spans="1:28" ht="15.6" x14ac:dyDescent="0.3">
      <c r="A205" s="96"/>
      <c r="B205" s="97"/>
      <c r="C205" s="96"/>
      <c r="D205" s="96"/>
      <c r="E205" s="96"/>
      <c r="F205" s="96"/>
      <c r="G205" s="96"/>
      <c r="H205" s="96"/>
      <c r="I205" s="96"/>
      <c r="J205" s="96"/>
      <c r="K205" s="96"/>
      <c r="L205" s="96"/>
      <c r="M205" s="96"/>
      <c r="N205" s="96"/>
      <c r="O205" s="96"/>
      <c r="P205" s="96"/>
      <c r="Q205" s="96"/>
      <c r="R205" s="96"/>
      <c r="S205" s="96"/>
      <c r="T205" s="96"/>
      <c r="U205" s="96"/>
      <c r="V205" s="96"/>
      <c r="W205" s="96"/>
      <c r="X205" s="96"/>
      <c r="Y205" s="96"/>
      <c r="Z205" s="96"/>
      <c r="AA205" s="96"/>
      <c r="AB205" s="96"/>
    </row>
    <row r="206" spans="1:28" ht="15.6" x14ac:dyDescent="0.3">
      <c r="A206" s="96"/>
      <c r="B206" s="97"/>
      <c r="C206" s="96"/>
      <c r="D206" s="96"/>
      <c r="E206" s="96"/>
      <c r="F206" s="96"/>
      <c r="G206" s="96"/>
      <c r="H206" s="96"/>
      <c r="I206" s="96"/>
      <c r="J206" s="96"/>
      <c r="K206" s="96"/>
      <c r="L206" s="96"/>
      <c r="M206" s="96"/>
      <c r="N206" s="96"/>
      <c r="O206" s="96"/>
      <c r="P206" s="96"/>
      <c r="Q206" s="96"/>
      <c r="R206" s="96"/>
      <c r="S206" s="96"/>
      <c r="T206" s="96"/>
      <c r="U206" s="96"/>
      <c r="V206" s="96"/>
      <c r="W206" s="96"/>
      <c r="X206" s="96"/>
      <c r="Y206" s="96"/>
      <c r="Z206" s="96"/>
      <c r="AA206" s="96"/>
      <c r="AB206" s="96"/>
    </row>
    <row r="207" spans="1:28" ht="15.6" x14ac:dyDescent="0.3">
      <c r="A207" s="96"/>
      <c r="B207" s="97"/>
      <c r="C207" s="96"/>
      <c r="D207" s="96"/>
      <c r="E207" s="96"/>
      <c r="F207" s="96"/>
      <c r="G207" s="96"/>
      <c r="H207" s="96"/>
      <c r="I207" s="96"/>
      <c r="J207" s="96"/>
      <c r="K207" s="96"/>
      <c r="L207" s="96"/>
      <c r="M207" s="96"/>
      <c r="N207" s="96"/>
      <c r="O207" s="96"/>
      <c r="P207" s="96"/>
      <c r="Q207" s="96"/>
      <c r="R207" s="96"/>
      <c r="S207" s="96"/>
      <c r="T207" s="96"/>
      <c r="U207" s="96"/>
      <c r="V207" s="96"/>
      <c r="W207" s="96"/>
      <c r="X207" s="96"/>
      <c r="Y207" s="96"/>
      <c r="Z207" s="96"/>
      <c r="AA207" s="96"/>
      <c r="AB207" s="96"/>
    </row>
    <row r="208" spans="1:28" ht="15.6" x14ac:dyDescent="0.3">
      <c r="A208" s="96"/>
      <c r="B208" s="97"/>
      <c r="C208" s="96"/>
      <c r="D208" s="96"/>
      <c r="E208" s="96"/>
      <c r="F208" s="96"/>
      <c r="G208" s="96"/>
      <c r="H208" s="96"/>
      <c r="I208" s="96"/>
      <c r="J208" s="96"/>
      <c r="K208" s="96"/>
      <c r="L208" s="96"/>
      <c r="M208" s="96"/>
      <c r="N208" s="96"/>
      <c r="O208" s="96"/>
      <c r="P208" s="96"/>
      <c r="Q208" s="96"/>
      <c r="R208" s="96"/>
      <c r="S208" s="96"/>
      <c r="T208" s="96"/>
      <c r="U208" s="96"/>
      <c r="V208" s="96"/>
      <c r="W208" s="96"/>
      <c r="X208" s="96"/>
      <c r="Y208" s="96"/>
      <c r="Z208" s="96"/>
      <c r="AA208" s="96"/>
      <c r="AB208" s="96"/>
    </row>
    <row r="209" spans="1:28" ht="15.6" x14ac:dyDescent="0.3">
      <c r="A209" s="96"/>
      <c r="B209" s="97"/>
      <c r="C209" s="96"/>
      <c r="D209" s="96"/>
      <c r="E209" s="96"/>
      <c r="F209" s="96"/>
      <c r="G209" s="96"/>
      <c r="H209" s="96"/>
      <c r="I209" s="96"/>
      <c r="J209" s="96"/>
      <c r="K209" s="96"/>
      <c r="L209" s="96"/>
      <c r="M209" s="96"/>
      <c r="N209" s="96"/>
      <c r="O209" s="96"/>
      <c r="P209" s="96"/>
      <c r="Q209" s="96"/>
      <c r="R209" s="96"/>
      <c r="S209" s="96"/>
      <c r="T209" s="96"/>
      <c r="U209" s="96"/>
      <c r="V209" s="96"/>
      <c r="W209" s="96"/>
      <c r="X209" s="96"/>
      <c r="Y209" s="96"/>
      <c r="Z209" s="96"/>
      <c r="AA209" s="96"/>
      <c r="AB209" s="96"/>
    </row>
    <row r="210" spans="1:28" ht="15.6" x14ac:dyDescent="0.3">
      <c r="A210" s="96"/>
      <c r="B210" s="97"/>
      <c r="C210" s="96"/>
      <c r="D210" s="96"/>
      <c r="E210" s="96"/>
      <c r="F210" s="96"/>
      <c r="G210" s="96"/>
      <c r="H210" s="96"/>
      <c r="I210" s="96"/>
      <c r="J210" s="96"/>
      <c r="K210" s="96"/>
      <c r="L210" s="96"/>
      <c r="M210" s="96"/>
      <c r="N210" s="96"/>
      <c r="O210" s="96"/>
      <c r="P210" s="96"/>
      <c r="Q210" s="96"/>
      <c r="R210" s="96"/>
      <c r="S210" s="96"/>
      <c r="T210" s="96"/>
      <c r="U210" s="96"/>
      <c r="V210" s="96"/>
      <c r="W210" s="96"/>
      <c r="X210" s="96"/>
      <c r="Y210" s="96"/>
      <c r="Z210" s="96"/>
      <c r="AA210" s="96"/>
      <c r="AB210" s="96"/>
    </row>
    <row r="211" spans="1:28" ht="15.6" x14ac:dyDescent="0.3">
      <c r="A211" s="96"/>
      <c r="B211" s="97"/>
      <c r="C211" s="96"/>
      <c r="D211" s="96"/>
      <c r="E211" s="96"/>
      <c r="F211" s="96"/>
      <c r="G211" s="96"/>
      <c r="H211" s="96"/>
      <c r="I211" s="96"/>
      <c r="J211" s="96"/>
      <c r="K211" s="96"/>
      <c r="L211" s="96"/>
      <c r="M211" s="96"/>
      <c r="N211" s="96"/>
      <c r="O211" s="96"/>
      <c r="P211" s="96"/>
      <c r="Q211" s="96"/>
      <c r="R211" s="96"/>
      <c r="S211" s="96"/>
      <c r="T211" s="96"/>
      <c r="U211" s="96"/>
      <c r="V211" s="96"/>
      <c r="W211" s="96"/>
      <c r="X211" s="96"/>
      <c r="Y211" s="96"/>
      <c r="Z211" s="96"/>
      <c r="AA211" s="96"/>
      <c r="AB211" s="96"/>
    </row>
    <row r="212" spans="1:28" ht="15.6" x14ac:dyDescent="0.3">
      <c r="A212" s="96"/>
      <c r="B212" s="97"/>
      <c r="C212" s="96"/>
      <c r="D212" s="96"/>
      <c r="E212" s="96"/>
      <c r="F212" s="96"/>
      <c r="G212" s="96"/>
      <c r="H212" s="96"/>
      <c r="I212" s="96"/>
      <c r="J212" s="96"/>
      <c r="K212" s="96"/>
      <c r="L212" s="96"/>
      <c r="M212" s="96"/>
      <c r="N212" s="96"/>
      <c r="O212" s="96"/>
      <c r="P212" s="96"/>
      <c r="Q212" s="96"/>
      <c r="R212" s="96"/>
      <c r="S212" s="96"/>
      <c r="T212" s="96"/>
      <c r="U212" s="96"/>
      <c r="V212" s="96"/>
      <c r="W212" s="96"/>
      <c r="X212" s="96"/>
      <c r="Y212" s="96"/>
      <c r="Z212" s="96"/>
      <c r="AA212" s="96"/>
      <c r="AB212" s="96"/>
    </row>
    <row r="213" spans="1:28" ht="15.6" x14ac:dyDescent="0.3">
      <c r="A213" s="96"/>
      <c r="B213" s="97"/>
      <c r="C213" s="96"/>
      <c r="D213" s="96"/>
      <c r="E213" s="96"/>
      <c r="F213" s="96"/>
      <c r="G213" s="96"/>
      <c r="H213" s="96"/>
      <c r="I213" s="96"/>
      <c r="J213" s="96"/>
      <c r="K213" s="96"/>
      <c r="L213" s="96"/>
      <c r="M213" s="96"/>
      <c r="N213" s="96"/>
      <c r="O213" s="96"/>
      <c r="P213" s="96"/>
      <c r="Q213" s="96"/>
      <c r="R213" s="96"/>
      <c r="S213" s="96"/>
      <c r="T213" s="96"/>
      <c r="U213" s="96"/>
      <c r="V213" s="96"/>
      <c r="W213" s="96"/>
      <c r="X213" s="96"/>
      <c r="Y213" s="96"/>
      <c r="Z213" s="96"/>
      <c r="AA213" s="96"/>
      <c r="AB213" s="96"/>
    </row>
    <row r="214" spans="1:28" ht="15.6" x14ac:dyDescent="0.3">
      <c r="A214" s="96"/>
      <c r="B214" s="97"/>
      <c r="C214" s="96"/>
      <c r="D214" s="96"/>
      <c r="E214" s="96"/>
      <c r="F214" s="96"/>
      <c r="G214" s="96"/>
      <c r="H214" s="96"/>
      <c r="I214" s="96"/>
      <c r="J214" s="96"/>
      <c r="K214" s="96"/>
      <c r="L214" s="96"/>
      <c r="M214" s="96"/>
      <c r="N214" s="96"/>
      <c r="O214" s="96"/>
      <c r="P214" s="96"/>
      <c r="Q214" s="96"/>
      <c r="R214" s="96"/>
      <c r="S214" s="96"/>
      <c r="T214" s="96"/>
      <c r="U214" s="96"/>
      <c r="V214" s="96"/>
      <c r="W214" s="96"/>
      <c r="X214" s="96"/>
      <c r="Y214" s="96"/>
      <c r="Z214" s="96"/>
      <c r="AA214" s="96"/>
      <c r="AB214" s="96"/>
    </row>
    <row r="215" spans="1:28" ht="15.6" x14ac:dyDescent="0.3">
      <c r="A215" s="96"/>
      <c r="B215" s="97"/>
      <c r="C215" s="96"/>
      <c r="D215" s="96"/>
      <c r="E215" s="96"/>
      <c r="F215" s="96"/>
      <c r="G215" s="96"/>
      <c r="H215" s="96"/>
      <c r="I215" s="96"/>
      <c r="J215" s="96"/>
      <c r="K215" s="96"/>
      <c r="L215" s="96"/>
      <c r="M215" s="96"/>
      <c r="N215" s="96"/>
      <c r="O215" s="96"/>
      <c r="P215" s="96"/>
      <c r="Q215" s="96"/>
      <c r="R215" s="96"/>
      <c r="S215" s="96"/>
      <c r="T215" s="96"/>
      <c r="U215" s="96"/>
      <c r="V215" s="96"/>
      <c r="W215" s="96"/>
      <c r="X215" s="96"/>
      <c r="Y215" s="96"/>
      <c r="Z215" s="96"/>
      <c r="AA215" s="96"/>
      <c r="AB215" s="96"/>
    </row>
    <row r="216" spans="1:28" ht="15.6" x14ac:dyDescent="0.3">
      <c r="A216" s="96"/>
      <c r="B216" s="97"/>
      <c r="C216" s="96"/>
      <c r="D216" s="96"/>
      <c r="E216" s="96"/>
      <c r="F216" s="96"/>
      <c r="G216" s="96"/>
      <c r="H216" s="96"/>
      <c r="I216" s="96"/>
      <c r="J216" s="96"/>
      <c r="K216" s="96"/>
      <c r="L216" s="96"/>
      <c r="M216" s="96"/>
      <c r="N216" s="96"/>
      <c r="O216" s="96"/>
      <c r="P216" s="96"/>
      <c r="Q216" s="96"/>
      <c r="R216" s="96"/>
      <c r="S216" s="96"/>
      <c r="T216" s="96"/>
      <c r="U216" s="96"/>
      <c r="V216" s="96"/>
      <c r="W216" s="96"/>
      <c r="X216" s="96"/>
      <c r="Y216" s="96"/>
      <c r="Z216" s="96"/>
      <c r="AA216" s="96"/>
      <c r="AB216" s="96"/>
    </row>
    <row r="217" spans="1:28" ht="15.6" x14ac:dyDescent="0.3">
      <c r="A217" s="96"/>
      <c r="B217" s="97"/>
      <c r="C217" s="96"/>
      <c r="D217" s="96"/>
      <c r="E217" s="96"/>
      <c r="F217" s="96"/>
      <c r="G217" s="96"/>
      <c r="H217" s="96"/>
      <c r="I217" s="96"/>
      <c r="J217" s="96"/>
      <c r="K217" s="96"/>
      <c r="L217" s="96"/>
      <c r="M217" s="96"/>
      <c r="N217" s="96"/>
      <c r="O217" s="96"/>
      <c r="P217" s="96"/>
      <c r="Q217" s="96"/>
      <c r="R217" s="96"/>
      <c r="S217" s="96"/>
      <c r="T217" s="96"/>
      <c r="U217" s="96"/>
      <c r="V217" s="96"/>
      <c r="W217" s="96"/>
      <c r="X217" s="96"/>
      <c r="Y217" s="96"/>
      <c r="Z217" s="96"/>
      <c r="AA217" s="96"/>
      <c r="AB217" s="96"/>
    </row>
    <row r="218" spans="1:28" ht="15.6" x14ac:dyDescent="0.3">
      <c r="A218" s="96"/>
      <c r="B218" s="97"/>
      <c r="C218" s="96"/>
      <c r="D218" s="96"/>
      <c r="E218" s="96"/>
      <c r="F218" s="96"/>
      <c r="G218" s="96"/>
      <c r="H218" s="96"/>
      <c r="I218" s="96"/>
      <c r="J218" s="96"/>
      <c r="K218" s="96"/>
      <c r="L218" s="96"/>
      <c r="M218" s="96"/>
      <c r="N218" s="96"/>
      <c r="O218" s="96"/>
      <c r="P218" s="96"/>
      <c r="Q218" s="96"/>
      <c r="R218" s="96"/>
      <c r="S218" s="96"/>
      <c r="T218" s="96"/>
      <c r="U218" s="96"/>
      <c r="V218" s="96"/>
      <c r="W218" s="96"/>
      <c r="X218" s="96"/>
      <c r="Y218" s="96"/>
      <c r="Z218" s="96"/>
      <c r="AA218" s="96"/>
      <c r="AB218" s="96"/>
    </row>
    <row r="219" spans="1:28" ht="15.6" x14ac:dyDescent="0.3">
      <c r="A219" s="96"/>
      <c r="B219" s="97"/>
      <c r="C219" s="96"/>
      <c r="D219" s="96"/>
      <c r="E219" s="96"/>
      <c r="F219" s="96"/>
      <c r="G219" s="96"/>
      <c r="H219" s="96"/>
      <c r="I219" s="96"/>
      <c r="J219" s="96"/>
      <c r="K219" s="96"/>
      <c r="L219" s="96"/>
      <c r="M219" s="96"/>
      <c r="N219" s="96"/>
      <c r="O219" s="96"/>
      <c r="P219" s="96"/>
      <c r="Q219" s="96"/>
      <c r="R219" s="96"/>
      <c r="S219" s="96"/>
      <c r="T219" s="96"/>
      <c r="U219" s="96"/>
      <c r="V219" s="96"/>
      <c r="W219" s="96"/>
      <c r="X219" s="96"/>
      <c r="Y219" s="96"/>
      <c r="Z219" s="96"/>
      <c r="AA219" s="96"/>
      <c r="AB219" s="96"/>
    </row>
    <row r="220" spans="1:28" ht="15.6" x14ac:dyDescent="0.3">
      <c r="A220" s="96"/>
      <c r="B220" s="97"/>
      <c r="C220" s="96"/>
      <c r="D220" s="96"/>
      <c r="E220" s="96"/>
      <c r="F220" s="96"/>
      <c r="G220" s="96"/>
      <c r="H220" s="96"/>
      <c r="I220" s="96"/>
      <c r="J220" s="96"/>
      <c r="K220" s="96"/>
      <c r="L220" s="96"/>
      <c r="M220" s="96"/>
      <c r="N220" s="96"/>
      <c r="O220" s="96"/>
      <c r="P220" s="96"/>
      <c r="Q220" s="96"/>
      <c r="R220" s="96"/>
      <c r="S220" s="96"/>
      <c r="T220" s="96"/>
      <c r="U220" s="96"/>
      <c r="V220" s="96"/>
      <c r="W220" s="96"/>
      <c r="X220" s="96"/>
      <c r="Y220" s="96"/>
      <c r="Z220" s="96"/>
      <c r="AA220" s="96"/>
      <c r="AB220" s="96"/>
    </row>
    <row r="221" spans="1:28" ht="15.6" x14ac:dyDescent="0.3">
      <c r="A221" s="96"/>
      <c r="B221" s="97"/>
      <c r="C221" s="96"/>
      <c r="D221" s="96"/>
      <c r="E221" s="96"/>
      <c r="F221" s="96"/>
      <c r="G221" s="96"/>
      <c r="H221" s="96"/>
      <c r="I221" s="96"/>
      <c r="J221" s="96"/>
      <c r="K221" s="96"/>
      <c r="L221" s="96"/>
      <c r="M221" s="96"/>
      <c r="N221" s="96"/>
      <c r="O221" s="96"/>
      <c r="P221" s="96"/>
      <c r="Q221" s="96"/>
      <c r="R221" s="96"/>
      <c r="S221" s="96"/>
      <c r="T221" s="96"/>
      <c r="U221" s="96"/>
      <c r="V221" s="96"/>
      <c r="W221" s="96"/>
      <c r="X221" s="96"/>
      <c r="Y221" s="96"/>
      <c r="Z221" s="96"/>
      <c r="AA221" s="96"/>
      <c r="AB221" s="96"/>
    </row>
    <row r="222" spans="1:28" ht="15.6" x14ac:dyDescent="0.3">
      <c r="A222" s="96"/>
      <c r="B222" s="97"/>
      <c r="C222" s="96"/>
      <c r="D222" s="96"/>
      <c r="E222" s="96"/>
      <c r="F222" s="96"/>
      <c r="G222" s="96"/>
      <c r="H222" s="96"/>
      <c r="I222" s="96"/>
      <c r="J222" s="96"/>
      <c r="K222" s="96"/>
      <c r="L222" s="96"/>
      <c r="M222" s="96"/>
      <c r="N222" s="96"/>
      <c r="O222" s="96"/>
      <c r="P222" s="96"/>
      <c r="Q222" s="96"/>
      <c r="R222" s="96"/>
      <c r="S222" s="96"/>
      <c r="T222" s="96"/>
      <c r="U222" s="96"/>
      <c r="V222" s="96"/>
      <c r="W222" s="96"/>
      <c r="X222" s="96"/>
      <c r="Y222" s="96"/>
      <c r="Z222" s="96"/>
      <c r="AA222" s="96"/>
      <c r="AB222" s="96"/>
    </row>
    <row r="223" spans="1:28" ht="15.6" x14ac:dyDescent="0.3">
      <c r="A223" s="96"/>
      <c r="B223" s="97"/>
      <c r="C223" s="96"/>
      <c r="D223" s="96"/>
      <c r="E223" s="96"/>
      <c r="F223" s="96"/>
      <c r="G223" s="96"/>
      <c r="H223" s="96"/>
      <c r="I223" s="96"/>
      <c r="J223" s="96"/>
      <c r="K223" s="96"/>
      <c r="L223" s="96"/>
      <c r="M223" s="96"/>
      <c r="N223" s="96"/>
      <c r="O223" s="96"/>
      <c r="P223" s="96"/>
      <c r="Q223" s="96"/>
      <c r="R223" s="96"/>
      <c r="S223" s="96"/>
      <c r="T223" s="96"/>
      <c r="U223" s="96"/>
      <c r="V223" s="96"/>
      <c r="W223" s="96"/>
      <c r="X223" s="96"/>
      <c r="Y223" s="96"/>
      <c r="Z223" s="96"/>
      <c r="AA223" s="96"/>
      <c r="AB223" s="96"/>
    </row>
    <row r="224" spans="1:28" ht="15.6" x14ac:dyDescent="0.3">
      <c r="A224" s="96"/>
      <c r="B224" s="97"/>
      <c r="C224" s="96"/>
      <c r="D224" s="96"/>
      <c r="E224" s="96"/>
      <c r="F224" s="96"/>
      <c r="G224" s="96"/>
      <c r="H224" s="96"/>
      <c r="I224" s="96"/>
      <c r="J224" s="96"/>
      <c r="K224" s="96"/>
      <c r="L224" s="96"/>
      <c r="M224" s="96"/>
      <c r="N224" s="96"/>
      <c r="O224" s="96"/>
      <c r="P224" s="96"/>
      <c r="Q224" s="96"/>
      <c r="R224" s="96"/>
      <c r="S224" s="96"/>
      <c r="T224" s="96"/>
      <c r="U224" s="96"/>
      <c r="V224" s="96"/>
      <c r="W224" s="96"/>
      <c r="X224" s="96"/>
      <c r="Y224" s="96"/>
      <c r="Z224" s="96"/>
      <c r="AA224" s="96"/>
      <c r="AB224" s="96"/>
    </row>
    <row r="225" spans="1:28" ht="15.6" x14ac:dyDescent="0.3">
      <c r="A225" s="96"/>
      <c r="B225" s="97"/>
      <c r="C225" s="96"/>
      <c r="D225" s="96"/>
      <c r="E225" s="96"/>
      <c r="F225" s="96"/>
      <c r="G225" s="96"/>
      <c r="H225" s="96"/>
      <c r="I225" s="96"/>
      <c r="J225" s="96"/>
      <c r="K225" s="96"/>
      <c r="L225" s="96"/>
      <c r="M225" s="96"/>
      <c r="N225" s="96"/>
      <c r="O225" s="96"/>
      <c r="P225" s="96"/>
      <c r="Q225" s="96"/>
      <c r="R225" s="96"/>
      <c r="S225" s="96"/>
      <c r="T225" s="96"/>
      <c r="U225" s="96"/>
      <c r="V225" s="96"/>
      <c r="W225" s="96"/>
      <c r="X225" s="96"/>
      <c r="Y225" s="96"/>
      <c r="Z225" s="96"/>
      <c r="AA225" s="96"/>
      <c r="AB225" s="96"/>
    </row>
    <row r="226" spans="1:28" ht="15.6" x14ac:dyDescent="0.3">
      <c r="A226" s="96"/>
      <c r="B226" s="97"/>
      <c r="C226" s="96"/>
      <c r="D226" s="96"/>
      <c r="E226" s="96"/>
      <c r="F226" s="96"/>
      <c r="G226" s="96"/>
      <c r="H226" s="96"/>
      <c r="I226" s="96"/>
      <c r="J226" s="96"/>
      <c r="K226" s="96"/>
      <c r="L226" s="96"/>
      <c r="M226" s="96"/>
      <c r="N226" s="96"/>
      <c r="O226" s="96"/>
      <c r="P226" s="96"/>
      <c r="Q226" s="96"/>
      <c r="R226" s="96"/>
      <c r="S226" s="96"/>
      <c r="T226" s="96"/>
      <c r="U226" s="96"/>
      <c r="V226" s="96"/>
      <c r="W226" s="96"/>
      <c r="X226" s="96"/>
      <c r="Y226" s="96"/>
      <c r="Z226" s="96"/>
      <c r="AA226" s="96"/>
      <c r="AB226" s="96"/>
    </row>
    <row r="227" spans="1:28" ht="15.6" x14ac:dyDescent="0.3">
      <c r="A227" s="96"/>
      <c r="B227" s="97"/>
      <c r="C227" s="96"/>
      <c r="D227" s="96"/>
      <c r="E227" s="96"/>
      <c r="F227" s="96"/>
      <c r="G227" s="96"/>
      <c r="H227" s="96"/>
      <c r="I227" s="96"/>
      <c r="J227" s="96"/>
      <c r="K227" s="96"/>
      <c r="L227" s="96"/>
      <c r="M227" s="96"/>
      <c r="N227" s="96"/>
      <c r="O227" s="96"/>
      <c r="P227" s="96"/>
      <c r="Q227" s="96"/>
      <c r="R227" s="96"/>
      <c r="S227" s="96"/>
      <c r="T227" s="96"/>
      <c r="U227" s="96"/>
      <c r="V227" s="96"/>
      <c r="W227" s="96"/>
      <c r="X227" s="96"/>
      <c r="Y227" s="96"/>
      <c r="Z227" s="96"/>
      <c r="AA227" s="96"/>
      <c r="AB227" s="96"/>
    </row>
    <row r="228" spans="1:28" ht="15.6" x14ac:dyDescent="0.3">
      <c r="A228" s="96"/>
      <c r="B228" s="97"/>
      <c r="C228" s="96"/>
      <c r="D228" s="96"/>
      <c r="E228" s="96"/>
      <c r="F228" s="96"/>
      <c r="G228" s="96"/>
      <c r="H228" s="96"/>
      <c r="I228" s="96"/>
      <c r="J228" s="96"/>
      <c r="K228" s="96"/>
      <c r="L228" s="96"/>
      <c r="M228" s="96"/>
      <c r="N228" s="96"/>
      <c r="O228" s="96"/>
      <c r="P228" s="96"/>
      <c r="Q228" s="96"/>
      <c r="R228" s="96"/>
      <c r="S228" s="96"/>
      <c r="T228" s="96"/>
      <c r="U228" s="96"/>
      <c r="V228" s="96"/>
      <c r="W228" s="96"/>
      <c r="X228" s="96"/>
      <c r="Y228" s="96"/>
      <c r="Z228" s="96"/>
      <c r="AA228" s="96"/>
      <c r="AB228" s="96"/>
    </row>
    <row r="229" spans="1:28" ht="15.6" x14ac:dyDescent="0.3">
      <c r="A229" s="96"/>
      <c r="B229" s="97"/>
      <c r="C229" s="96"/>
      <c r="D229" s="96"/>
      <c r="E229" s="96"/>
      <c r="F229" s="96"/>
      <c r="G229" s="96"/>
      <c r="H229" s="96"/>
      <c r="I229" s="96"/>
      <c r="J229" s="96"/>
      <c r="K229" s="96"/>
      <c r="L229" s="96"/>
      <c r="M229" s="96"/>
      <c r="N229" s="96"/>
      <c r="O229" s="96"/>
      <c r="P229" s="96"/>
      <c r="Q229" s="96"/>
      <c r="R229" s="96"/>
      <c r="S229" s="96"/>
      <c r="T229" s="96"/>
      <c r="U229" s="96"/>
      <c r="V229" s="96"/>
      <c r="W229" s="96"/>
      <c r="X229" s="96"/>
      <c r="Y229" s="96"/>
      <c r="Z229" s="96"/>
      <c r="AA229" s="96"/>
      <c r="AB229" s="96"/>
    </row>
    <row r="230" spans="1:28" ht="15.6" x14ac:dyDescent="0.3">
      <c r="A230" s="96"/>
      <c r="B230" s="97"/>
      <c r="C230" s="96"/>
      <c r="D230" s="96"/>
      <c r="E230" s="96"/>
      <c r="F230" s="96"/>
      <c r="G230" s="96"/>
      <c r="H230" s="96"/>
      <c r="I230" s="96"/>
      <c r="J230" s="96"/>
      <c r="K230" s="96"/>
      <c r="L230" s="96"/>
      <c r="M230" s="96"/>
      <c r="N230" s="96"/>
      <c r="O230" s="96"/>
      <c r="P230" s="96"/>
      <c r="Q230" s="96"/>
      <c r="R230" s="96"/>
      <c r="S230" s="96"/>
      <c r="T230" s="96"/>
      <c r="U230" s="96"/>
      <c r="V230" s="96"/>
      <c r="W230" s="96"/>
      <c r="X230" s="96"/>
      <c r="Y230" s="96"/>
      <c r="Z230" s="96"/>
      <c r="AA230" s="96"/>
      <c r="AB230" s="96"/>
    </row>
    <row r="231" spans="1:28" ht="15.6" x14ac:dyDescent="0.3">
      <c r="A231" s="96"/>
      <c r="B231" s="97"/>
      <c r="C231" s="96"/>
      <c r="D231" s="96"/>
      <c r="E231" s="96"/>
      <c r="F231" s="96"/>
      <c r="G231" s="96"/>
      <c r="H231" s="96"/>
      <c r="I231" s="96"/>
      <c r="J231" s="96"/>
      <c r="K231" s="96"/>
      <c r="L231" s="96"/>
      <c r="M231" s="96"/>
      <c r="N231" s="96"/>
      <c r="O231" s="96"/>
      <c r="P231" s="96"/>
      <c r="Q231" s="96"/>
      <c r="R231" s="96"/>
      <c r="S231" s="96"/>
      <c r="T231" s="96"/>
      <c r="U231" s="96"/>
      <c r="V231" s="96"/>
      <c r="W231" s="96"/>
      <c r="X231" s="96"/>
      <c r="Y231" s="96"/>
      <c r="Z231" s="96"/>
      <c r="AA231" s="96"/>
      <c r="AB231" s="96"/>
    </row>
    <row r="232" spans="1:28" ht="15.6" x14ac:dyDescent="0.3">
      <c r="A232" s="96"/>
      <c r="B232" s="97"/>
      <c r="C232" s="96"/>
      <c r="D232" s="96"/>
      <c r="E232" s="96"/>
      <c r="F232" s="96"/>
      <c r="G232" s="96"/>
      <c r="H232" s="96"/>
      <c r="I232" s="96"/>
      <c r="J232" s="96"/>
      <c r="K232" s="96"/>
      <c r="L232" s="96"/>
      <c r="M232" s="96"/>
      <c r="N232" s="96"/>
      <c r="O232" s="96"/>
      <c r="P232" s="96"/>
      <c r="Q232" s="96"/>
      <c r="R232" s="96"/>
      <c r="S232" s="96"/>
      <c r="T232" s="96"/>
      <c r="U232" s="96"/>
      <c r="V232" s="96"/>
      <c r="W232" s="96"/>
      <c r="X232" s="96"/>
      <c r="Y232" s="96"/>
      <c r="Z232" s="96"/>
      <c r="AA232" s="96"/>
      <c r="AB232" s="96"/>
    </row>
    <row r="233" spans="1:28" ht="15.6" x14ac:dyDescent="0.3">
      <c r="A233" s="96"/>
      <c r="B233" s="97"/>
      <c r="C233" s="96"/>
      <c r="D233" s="96"/>
      <c r="E233" s="96"/>
      <c r="F233" s="96"/>
      <c r="G233" s="96"/>
      <c r="H233" s="96"/>
      <c r="I233" s="96"/>
      <c r="J233" s="96"/>
      <c r="K233" s="96"/>
      <c r="L233" s="96"/>
      <c r="M233" s="96"/>
      <c r="N233" s="96"/>
      <c r="O233" s="96"/>
      <c r="P233" s="96"/>
      <c r="Q233" s="96"/>
      <c r="R233" s="96"/>
      <c r="S233" s="96"/>
      <c r="T233" s="96"/>
      <c r="U233" s="96"/>
      <c r="V233" s="96"/>
      <c r="W233" s="96"/>
      <c r="X233" s="96"/>
      <c r="Y233" s="96"/>
      <c r="Z233" s="96"/>
      <c r="AA233" s="96"/>
    </row>
    <row r="234" spans="1:28" ht="15.6" x14ac:dyDescent="0.3">
      <c r="A234" s="96"/>
      <c r="B234" s="97"/>
      <c r="C234" s="96"/>
      <c r="D234" s="96"/>
      <c r="E234" s="96"/>
      <c r="F234" s="96"/>
      <c r="G234" s="96"/>
      <c r="H234" s="96"/>
      <c r="I234" s="96"/>
      <c r="J234" s="96"/>
      <c r="K234" s="96"/>
      <c r="L234" s="96"/>
      <c r="M234" s="96"/>
      <c r="N234" s="96"/>
      <c r="O234" s="96"/>
      <c r="P234" s="96"/>
      <c r="Q234" s="96"/>
      <c r="R234" s="96"/>
      <c r="S234" s="96"/>
      <c r="T234" s="96"/>
      <c r="U234" s="96"/>
      <c r="V234" s="96"/>
      <c r="W234" s="96"/>
      <c r="X234" s="96"/>
      <c r="Y234" s="96"/>
      <c r="Z234" s="96"/>
      <c r="AA234" s="96"/>
    </row>
    <row r="235" spans="1:28" ht="15.6" x14ac:dyDescent="0.3">
      <c r="A235" s="96"/>
      <c r="B235" s="97"/>
      <c r="C235" s="96"/>
      <c r="D235" s="96"/>
      <c r="E235" s="96"/>
      <c r="F235" s="96"/>
      <c r="G235" s="96"/>
      <c r="H235" s="96"/>
      <c r="I235" s="96"/>
      <c r="J235" s="96"/>
      <c r="K235" s="96"/>
      <c r="L235" s="96"/>
      <c r="M235" s="96"/>
      <c r="N235" s="96"/>
      <c r="O235" s="96"/>
      <c r="P235" s="96"/>
      <c r="Q235" s="96"/>
      <c r="R235" s="96"/>
      <c r="S235" s="96"/>
      <c r="T235" s="96"/>
      <c r="U235" s="96"/>
      <c r="V235" s="96"/>
      <c r="W235" s="96"/>
      <c r="X235" s="96"/>
      <c r="Y235" s="96"/>
      <c r="Z235" s="96"/>
      <c r="AA235" s="96"/>
    </row>
    <row r="236" spans="1:28" ht="15.6" x14ac:dyDescent="0.3">
      <c r="A236" s="96"/>
      <c r="B236" s="97"/>
      <c r="C236" s="96"/>
      <c r="D236" s="96"/>
      <c r="E236" s="96"/>
      <c r="F236" s="96"/>
      <c r="G236" s="96"/>
      <c r="H236" s="96"/>
      <c r="I236" s="96"/>
      <c r="J236" s="96"/>
      <c r="K236" s="96"/>
      <c r="L236" s="96"/>
      <c r="M236" s="96"/>
      <c r="N236" s="96"/>
      <c r="O236" s="96"/>
      <c r="P236" s="96"/>
      <c r="Q236" s="96"/>
      <c r="R236" s="96"/>
      <c r="S236" s="96"/>
      <c r="T236" s="96"/>
      <c r="U236" s="96"/>
      <c r="V236" s="96"/>
      <c r="W236" s="96"/>
      <c r="X236" s="96"/>
      <c r="Y236" s="96"/>
      <c r="Z236" s="96"/>
      <c r="AA236" s="96"/>
    </row>
    <row r="237" spans="1:28" ht="15.6" x14ac:dyDescent="0.3">
      <c r="A237" s="96"/>
      <c r="B237" s="97"/>
      <c r="C237" s="96"/>
      <c r="D237" s="96"/>
      <c r="E237" s="96"/>
      <c r="F237" s="96"/>
      <c r="G237" s="96"/>
      <c r="H237" s="96"/>
      <c r="I237" s="96"/>
      <c r="J237" s="96"/>
      <c r="K237" s="96"/>
      <c r="L237" s="96"/>
      <c r="M237" s="96"/>
      <c r="N237" s="96"/>
      <c r="O237" s="96"/>
      <c r="P237" s="96"/>
      <c r="Q237" s="96"/>
      <c r="R237" s="96"/>
      <c r="S237" s="96"/>
      <c r="T237" s="96"/>
      <c r="U237" s="96"/>
      <c r="V237" s="96"/>
      <c r="W237" s="96"/>
      <c r="X237" s="96"/>
      <c r="Y237" s="96"/>
      <c r="Z237" s="96"/>
      <c r="AA237" s="96"/>
    </row>
    <row r="238" spans="1:28" ht="15.6" x14ac:dyDescent="0.3">
      <c r="A238" s="96"/>
      <c r="B238" s="97"/>
      <c r="C238" s="96"/>
      <c r="D238" s="96"/>
      <c r="E238" s="96"/>
      <c r="F238" s="96"/>
      <c r="G238" s="96"/>
      <c r="H238" s="96"/>
      <c r="I238" s="96"/>
      <c r="J238" s="96"/>
      <c r="K238" s="96"/>
      <c r="L238" s="96"/>
      <c r="M238" s="96"/>
      <c r="N238" s="96"/>
      <c r="O238" s="96"/>
      <c r="P238" s="96"/>
      <c r="Q238" s="96"/>
      <c r="R238" s="96"/>
      <c r="S238" s="96"/>
      <c r="T238" s="96"/>
      <c r="U238" s="96"/>
      <c r="V238" s="96"/>
      <c r="W238" s="96"/>
      <c r="X238" s="96"/>
      <c r="Y238" s="96"/>
      <c r="Z238" s="96"/>
      <c r="AA238" s="96"/>
    </row>
    <row r="239" spans="1:28" ht="15.6" x14ac:dyDescent="0.3">
      <c r="A239" s="96"/>
      <c r="B239" s="97"/>
      <c r="C239" s="96"/>
      <c r="D239" s="96"/>
      <c r="E239" s="96"/>
      <c r="F239" s="96"/>
      <c r="G239" s="96"/>
      <c r="H239" s="96"/>
      <c r="I239" s="96"/>
      <c r="J239" s="96"/>
      <c r="K239" s="96"/>
      <c r="L239" s="96"/>
      <c r="M239" s="96"/>
      <c r="N239" s="96"/>
      <c r="O239" s="96"/>
      <c r="P239" s="96"/>
      <c r="Q239" s="96"/>
      <c r="R239" s="96"/>
      <c r="S239" s="96"/>
      <c r="T239" s="96"/>
      <c r="U239" s="96"/>
      <c r="V239" s="96"/>
      <c r="W239" s="96"/>
      <c r="X239" s="96"/>
      <c r="Y239" s="96"/>
      <c r="Z239" s="96"/>
      <c r="AA239" s="96"/>
    </row>
    <row r="240" spans="1:28" ht="15.6" x14ac:dyDescent="0.3">
      <c r="A240" s="96"/>
      <c r="B240" s="97"/>
      <c r="C240" s="96"/>
      <c r="D240" s="96"/>
      <c r="E240" s="96"/>
      <c r="F240" s="96"/>
      <c r="G240" s="96"/>
      <c r="H240" s="96"/>
      <c r="I240" s="96"/>
      <c r="J240" s="96"/>
      <c r="K240" s="96"/>
      <c r="L240" s="96"/>
      <c r="M240" s="96"/>
      <c r="N240" s="96"/>
      <c r="O240" s="96"/>
      <c r="P240" s="96"/>
      <c r="Q240" s="96"/>
      <c r="R240" s="96"/>
      <c r="S240" s="96"/>
      <c r="T240" s="96"/>
      <c r="U240" s="96"/>
      <c r="V240" s="96"/>
      <c r="W240" s="96"/>
      <c r="X240" s="96"/>
      <c r="Y240" s="96"/>
      <c r="Z240" s="96"/>
      <c r="AA240" s="96"/>
    </row>
    <row r="241" spans="1:27" ht="15.6" x14ac:dyDescent="0.3">
      <c r="A241" s="96"/>
      <c r="B241" s="97"/>
      <c r="C241" s="96"/>
      <c r="D241" s="96"/>
      <c r="E241" s="96"/>
      <c r="F241" s="96"/>
      <c r="G241" s="96"/>
      <c r="H241" s="96"/>
      <c r="I241" s="96"/>
      <c r="J241" s="96"/>
      <c r="K241" s="96"/>
      <c r="L241" s="96"/>
      <c r="M241" s="96"/>
      <c r="N241" s="96"/>
      <c r="O241" s="96"/>
      <c r="P241" s="96"/>
      <c r="Q241" s="96"/>
      <c r="R241" s="96"/>
      <c r="S241" s="96"/>
      <c r="T241" s="96"/>
      <c r="U241" s="96"/>
      <c r="V241" s="96"/>
      <c r="W241" s="96"/>
      <c r="X241" s="96"/>
      <c r="Y241" s="96"/>
      <c r="Z241" s="96"/>
      <c r="AA241" s="96"/>
    </row>
    <row r="242" spans="1:27" ht="15.6" x14ac:dyDescent="0.3">
      <c r="A242" s="96"/>
      <c r="B242" s="97"/>
      <c r="C242" s="96"/>
      <c r="D242" s="96"/>
      <c r="E242" s="96"/>
      <c r="F242" s="96"/>
      <c r="G242" s="96"/>
      <c r="H242" s="96"/>
      <c r="I242" s="96"/>
      <c r="J242" s="96"/>
      <c r="K242" s="96"/>
      <c r="L242" s="96"/>
      <c r="M242" s="96"/>
      <c r="N242" s="96"/>
      <c r="O242" s="96"/>
      <c r="P242" s="96"/>
      <c r="Q242" s="96"/>
      <c r="R242" s="96"/>
      <c r="S242" s="96"/>
      <c r="T242" s="96"/>
      <c r="U242" s="96"/>
      <c r="V242" s="96"/>
      <c r="W242" s="96"/>
      <c r="X242" s="96"/>
      <c r="Y242" s="96"/>
      <c r="Z242" s="96"/>
      <c r="AA242" s="96"/>
    </row>
    <row r="243" spans="1:27" ht="15.6" x14ac:dyDescent="0.3">
      <c r="A243" s="96"/>
      <c r="B243" s="97"/>
      <c r="C243" s="96"/>
      <c r="D243" s="96"/>
      <c r="E243" s="96"/>
      <c r="F243" s="96"/>
      <c r="G243" s="96"/>
      <c r="H243" s="96"/>
      <c r="I243" s="96"/>
      <c r="J243" s="96"/>
      <c r="K243" s="96"/>
      <c r="L243" s="96"/>
      <c r="M243" s="96"/>
      <c r="N243" s="96"/>
      <c r="O243" s="96"/>
      <c r="P243" s="96"/>
      <c r="Q243" s="96"/>
      <c r="R243" s="96"/>
      <c r="S243" s="96"/>
      <c r="T243" s="96"/>
      <c r="U243" s="96"/>
      <c r="V243" s="96"/>
      <c r="W243" s="96"/>
      <c r="X243" s="96"/>
      <c r="Y243" s="96"/>
      <c r="Z243" s="96"/>
      <c r="AA243" s="96"/>
    </row>
    <row r="244" spans="1:27" ht="15.6" x14ac:dyDescent="0.3">
      <c r="A244" s="96"/>
      <c r="B244" s="97"/>
      <c r="C244" s="96"/>
      <c r="D244" s="96"/>
      <c r="E244" s="96"/>
      <c r="F244" s="96"/>
      <c r="G244" s="96"/>
      <c r="H244" s="96"/>
      <c r="I244" s="96"/>
      <c r="J244" s="96"/>
      <c r="K244" s="96"/>
      <c r="L244" s="96"/>
      <c r="M244" s="96"/>
      <c r="N244" s="96"/>
      <c r="O244" s="96"/>
      <c r="P244" s="96"/>
      <c r="Q244" s="96"/>
      <c r="R244" s="96"/>
      <c r="S244" s="96"/>
      <c r="T244" s="96"/>
      <c r="U244" s="96"/>
      <c r="V244" s="96"/>
      <c r="W244" s="96"/>
      <c r="X244" s="96"/>
      <c r="Y244" s="96"/>
      <c r="Z244" s="96"/>
      <c r="AA244" s="96"/>
    </row>
    <row r="245" spans="1:27" ht="15.6" x14ac:dyDescent="0.3">
      <c r="A245" s="96"/>
      <c r="B245" s="97"/>
      <c r="C245" s="96"/>
      <c r="D245" s="96"/>
      <c r="E245" s="96"/>
      <c r="F245" s="96"/>
      <c r="G245" s="96"/>
      <c r="H245" s="96"/>
      <c r="I245" s="96"/>
      <c r="J245" s="96"/>
      <c r="K245" s="96"/>
      <c r="L245" s="96"/>
      <c r="M245" s="96"/>
      <c r="N245" s="96"/>
      <c r="O245" s="96"/>
      <c r="P245" s="96"/>
      <c r="Q245" s="96"/>
      <c r="R245" s="96"/>
      <c r="S245" s="96"/>
      <c r="T245" s="96"/>
      <c r="U245" s="96"/>
      <c r="V245" s="96"/>
      <c r="W245" s="96"/>
      <c r="X245" s="96"/>
      <c r="Y245" s="96"/>
      <c r="Z245" s="96"/>
      <c r="AA245" s="96"/>
    </row>
    <row r="246" spans="1:27" ht="15.6" x14ac:dyDescent="0.3">
      <c r="A246" s="96"/>
      <c r="B246" s="97"/>
      <c r="C246" s="96"/>
      <c r="D246" s="96"/>
      <c r="E246" s="96"/>
      <c r="F246" s="96"/>
      <c r="G246" s="96"/>
      <c r="H246" s="96"/>
      <c r="I246" s="96"/>
      <c r="J246" s="96"/>
      <c r="K246" s="96"/>
      <c r="L246" s="96"/>
      <c r="M246" s="96"/>
      <c r="N246" s="96"/>
      <c r="O246" s="96"/>
      <c r="P246" s="96"/>
      <c r="Q246" s="96"/>
      <c r="R246" s="96"/>
      <c r="S246" s="96"/>
      <c r="T246" s="96"/>
      <c r="U246" s="96"/>
      <c r="V246" s="96"/>
      <c r="W246" s="96"/>
      <c r="X246" s="96"/>
      <c r="Y246" s="96"/>
      <c r="Z246" s="96"/>
      <c r="AA246" s="96"/>
    </row>
    <row r="247" spans="1:27" ht="15.6" x14ac:dyDescent="0.3">
      <c r="A247" s="96"/>
      <c r="B247" s="97"/>
      <c r="C247" s="96"/>
      <c r="D247" s="96"/>
      <c r="E247" s="96"/>
      <c r="F247" s="96"/>
      <c r="G247" s="96"/>
      <c r="H247" s="96"/>
      <c r="I247" s="96"/>
      <c r="J247" s="96"/>
      <c r="K247" s="96"/>
      <c r="L247" s="96"/>
      <c r="M247" s="96"/>
      <c r="N247" s="96"/>
      <c r="O247" s="96"/>
      <c r="P247" s="96"/>
      <c r="Q247" s="96"/>
      <c r="R247" s="96"/>
      <c r="S247" s="96"/>
      <c r="T247" s="96"/>
      <c r="U247" s="96"/>
      <c r="V247" s="96"/>
      <c r="W247" s="96"/>
      <c r="X247" s="96"/>
      <c r="Y247" s="96"/>
      <c r="Z247" s="96"/>
      <c r="AA247" s="96"/>
    </row>
    <row r="248" spans="1:27" ht="15.6" x14ac:dyDescent="0.3">
      <c r="A248" s="96"/>
      <c r="B248" s="97"/>
      <c r="C248" s="96"/>
      <c r="D248" s="96"/>
      <c r="E248" s="96"/>
      <c r="F248" s="96"/>
      <c r="G248" s="96"/>
      <c r="H248" s="96"/>
      <c r="I248" s="96"/>
      <c r="J248" s="96"/>
      <c r="K248" s="96"/>
      <c r="L248" s="96"/>
      <c r="M248" s="96"/>
      <c r="N248" s="96"/>
      <c r="O248" s="96"/>
      <c r="P248" s="96"/>
      <c r="Q248" s="96"/>
      <c r="R248" s="96"/>
      <c r="S248" s="96"/>
      <c r="T248" s="96"/>
      <c r="U248" s="96"/>
      <c r="V248" s="96"/>
      <c r="W248" s="96"/>
      <c r="X248" s="96"/>
      <c r="Y248" s="96"/>
      <c r="Z248" s="96"/>
      <c r="AA248" s="96"/>
    </row>
    <row r="249" spans="1:27" ht="15.6" x14ac:dyDescent="0.3">
      <c r="A249" s="96"/>
      <c r="B249" s="97"/>
      <c r="C249" s="96"/>
      <c r="D249" s="96"/>
      <c r="E249" s="96"/>
      <c r="F249" s="96"/>
      <c r="G249" s="96"/>
      <c r="H249" s="96"/>
      <c r="I249" s="96"/>
      <c r="J249" s="96"/>
      <c r="K249" s="96"/>
      <c r="L249" s="96"/>
      <c r="M249" s="96"/>
      <c r="N249" s="96"/>
      <c r="O249" s="96"/>
      <c r="P249" s="96"/>
      <c r="Q249" s="96"/>
      <c r="R249" s="96"/>
      <c r="S249" s="96"/>
      <c r="T249" s="96"/>
      <c r="U249" s="96"/>
      <c r="V249" s="96"/>
      <c r="W249" s="96"/>
      <c r="X249" s="96"/>
      <c r="Y249" s="96"/>
      <c r="Z249" s="96"/>
      <c r="AA249" s="96"/>
    </row>
    <row r="250" spans="1:27" ht="15.6" x14ac:dyDescent="0.3">
      <c r="A250" s="96"/>
      <c r="B250" s="97"/>
      <c r="C250" s="96"/>
      <c r="D250" s="96"/>
      <c r="E250" s="96"/>
      <c r="F250" s="96"/>
      <c r="G250" s="96"/>
      <c r="H250" s="96"/>
      <c r="I250" s="96"/>
      <c r="J250" s="96"/>
      <c r="K250" s="96"/>
      <c r="L250" s="96"/>
      <c r="M250" s="96"/>
      <c r="N250" s="96"/>
      <c r="O250" s="96"/>
      <c r="P250" s="96"/>
      <c r="Q250" s="96"/>
      <c r="R250" s="96"/>
      <c r="S250" s="96"/>
      <c r="T250" s="96"/>
      <c r="U250" s="96"/>
      <c r="V250" s="96"/>
      <c r="W250" s="96"/>
      <c r="X250" s="96"/>
      <c r="Y250" s="96"/>
      <c r="Z250" s="96"/>
      <c r="AA250" s="96"/>
    </row>
    <row r="251" spans="1:27" ht="15.6" x14ac:dyDescent="0.3">
      <c r="A251" s="96"/>
      <c r="B251" s="97"/>
      <c r="C251" s="96"/>
      <c r="D251" s="96"/>
      <c r="E251" s="96"/>
      <c r="F251" s="96"/>
      <c r="G251" s="96"/>
      <c r="H251" s="96"/>
      <c r="I251" s="96"/>
      <c r="J251" s="96"/>
      <c r="K251" s="96"/>
      <c r="L251" s="96"/>
      <c r="M251" s="96"/>
      <c r="N251" s="96"/>
      <c r="O251" s="96"/>
      <c r="P251" s="96"/>
      <c r="Q251" s="96"/>
      <c r="R251" s="96"/>
      <c r="S251" s="96"/>
      <c r="T251" s="96"/>
      <c r="U251" s="96"/>
      <c r="V251" s="96"/>
      <c r="W251" s="96"/>
      <c r="X251" s="96"/>
      <c r="Y251" s="96"/>
      <c r="Z251" s="96"/>
      <c r="AA251" s="96"/>
    </row>
    <row r="252" spans="1:27" ht="15.6" x14ac:dyDescent="0.3">
      <c r="A252" s="96"/>
      <c r="B252" s="97"/>
      <c r="C252" s="96"/>
      <c r="D252" s="96"/>
      <c r="E252" s="96"/>
      <c r="F252" s="96"/>
      <c r="G252" s="96"/>
      <c r="H252" s="96"/>
      <c r="I252" s="96"/>
      <c r="J252" s="96"/>
      <c r="K252" s="96"/>
      <c r="L252" s="96"/>
      <c r="M252" s="96"/>
      <c r="N252" s="96"/>
      <c r="O252" s="96"/>
      <c r="P252" s="96"/>
      <c r="Q252" s="96"/>
      <c r="R252" s="96"/>
      <c r="S252" s="96"/>
      <c r="T252" s="96"/>
      <c r="U252" s="96"/>
      <c r="V252" s="96"/>
      <c r="W252" s="96"/>
      <c r="X252" s="96"/>
      <c r="Y252" s="96"/>
      <c r="Z252" s="96"/>
      <c r="AA252" s="96"/>
    </row>
    <row r="253" spans="1:27" ht="15.6" x14ac:dyDescent="0.3">
      <c r="A253" s="96"/>
      <c r="B253" s="97"/>
      <c r="C253" s="96"/>
      <c r="D253" s="96"/>
      <c r="E253" s="96"/>
      <c r="F253" s="96"/>
      <c r="G253" s="96"/>
      <c r="H253" s="96"/>
      <c r="I253" s="96"/>
      <c r="J253" s="96"/>
      <c r="K253" s="96"/>
      <c r="L253" s="96"/>
      <c r="M253" s="96"/>
      <c r="N253" s="96"/>
      <c r="O253" s="96"/>
      <c r="P253" s="96"/>
      <c r="Q253" s="96"/>
      <c r="R253" s="96"/>
      <c r="S253" s="96"/>
      <c r="T253" s="96"/>
      <c r="U253" s="96"/>
      <c r="V253" s="96"/>
      <c r="W253" s="96"/>
      <c r="X253" s="96"/>
      <c r="Y253" s="96"/>
      <c r="Z253" s="96"/>
      <c r="AA253" s="96"/>
    </row>
    <row r="254" spans="1:27" ht="15.6" x14ac:dyDescent="0.3">
      <c r="A254" s="96"/>
      <c r="B254" s="97"/>
      <c r="C254" s="96"/>
      <c r="D254" s="96"/>
      <c r="E254" s="96"/>
      <c r="F254" s="96"/>
      <c r="G254" s="96"/>
      <c r="H254" s="96"/>
      <c r="I254" s="96"/>
      <c r="J254" s="96"/>
      <c r="K254" s="96"/>
      <c r="L254" s="96"/>
      <c r="M254" s="96"/>
      <c r="N254" s="96"/>
      <c r="O254" s="96"/>
      <c r="P254" s="96"/>
      <c r="Q254" s="96"/>
      <c r="R254" s="96"/>
      <c r="S254" s="96"/>
      <c r="T254" s="96"/>
      <c r="U254" s="96"/>
      <c r="V254" s="96"/>
      <c r="W254" s="96"/>
      <c r="X254" s="96"/>
      <c r="Y254" s="96"/>
      <c r="Z254" s="96"/>
      <c r="AA254" s="96"/>
    </row>
    <row r="255" spans="1:27" ht="15.6" x14ac:dyDescent="0.3">
      <c r="A255" s="96"/>
      <c r="B255" s="97"/>
      <c r="C255" s="96"/>
      <c r="D255" s="96"/>
      <c r="E255" s="96"/>
      <c r="F255" s="96"/>
      <c r="G255" s="96"/>
      <c r="H255" s="96"/>
      <c r="I255" s="96"/>
      <c r="J255" s="96"/>
      <c r="K255" s="96"/>
      <c r="L255" s="96"/>
      <c r="M255" s="96"/>
      <c r="N255" s="96"/>
      <c r="O255" s="96"/>
      <c r="P255" s="96"/>
      <c r="Q255" s="96"/>
      <c r="R255" s="96"/>
      <c r="S255" s="96"/>
      <c r="T255" s="96"/>
      <c r="U255" s="96"/>
      <c r="V255" s="96"/>
      <c r="W255" s="96"/>
      <c r="X255" s="96"/>
      <c r="Y255" s="96"/>
      <c r="Z255" s="96"/>
      <c r="AA255" s="96"/>
    </row>
    <row r="256" spans="1:27" ht="15.6" x14ac:dyDescent="0.3">
      <c r="A256" s="96"/>
      <c r="B256" s="97"/>
      <c r="C256" s="96"/>
      <c r="D256" s="96"/>
      <c r="E256" s="96"/>
      <c r="F256" s="96"/>
      <c r="G256" s="96"/>
      <c r="H256" s="96"/>
      <c r="I256" s="96"/>
      <c r="J256" s="96"/>
      <c r="K256" s="96"/>
      <c r="L256" s="96"/>
      <c r="M256" s="96"/>
      <c r="N256" s="96"/>
      <c r="O256" s="96"/>
      <c r="P256" s="96"/>
      <c r="Q256" s="96"/>
      <c r="R256" s="96"/>
      <c r="S256" s="96"/>
      <c r="T256" s="96"/>
      <c r="U256" s="96"/>
      <c r="V256" s="96"/>
      <c r="W256" s="96"/>
      <c r="X256" s="96"/>
      <c r="Y256" s="96"/>
      <c r="Z256" s="96"/>
      <c r="AA256" s="96"/>
    </row>
    <row r="257" spans="1:27" ht="15.6" x14ac:dyDescent="0.3">
      <c r="A257" s="96"/>
      <c r="B257" s="97"/>
      <c r="C257" s="96"/>
      <c r="D257" s="96"/>
      <c r="E257" s="96"/>
      <c r="F257" s="96"/>
      <c r="G257" s="96"/>
      <c r="H257" s="96"/>
      <c r="I257" s="96"/>
      <c r="J257" s="96"/>
      <c r="K257" s="96"/>
      <c r="L257" s="96"/>
      <c r="M257" s="96"/>
      <c r="N257" s="96"/>
      <c r="O257" s="96"/>
      <c r="P257" s="96"/>
      <c r="Q257" s="96"/>
      <c r="R257" s="96"/>
      <c r="S257" s="96"/>
      <c r="T257" s="96"/>
      <c r="U257" s="96"/>
      <c r="V257" s="96"/>
      <c r="W257" s="96"/>
      <c r="X257" s="96"/>
      <c r="Y257" s="96"/>
      <c r="Z257" s="96"/>
      <c r="AA257" s="96"/>
    </row>
    <row r="258" spans="1:27" ht="15.6" x14ac:dyDescent="0.3">
      <c r="A258" s="96"/>
      <c r="B258" s="97"/>
      <c r="C258" s="96"/>
      <c r="D258" s="96"/>
      <c r="E258" s="96"/>
      <c r="F258" s="96"/>
      <c r="G258" s="96"/>
      <c r="H258" s="96"/>
      <c r="I258" s="96"/>
      <c r="J258" s="96"/>
      <c r="K258" s="96"/>
      <c r="L258" s="96"/>
      <c r="M258" s="96"/>
      <c r="N258" s="96"/>
      <c r="O258" s="96"/>
      <c r="P258" s="96"/>
      <c r="Q258" s="96"/>
      <c r="R258" s="96"/>
      <c r="S258" s="96"/>
      <c r="T258" s="96"/>
      <c r="U258" s="96"/>
      <c r="V258" s="96"/>
      <c r="W258" s="96"/>
      <c r="X258" s="96"/>
      <c r="Y258" s="96"/>
      <c r="Z258" s="96"/>
      <c r="AA258" s="96"/>
    </row>
    <row r="259" spans="1:27" ht="15.6" x14ac:dyDescent="0.3">
      <c r="A259" s="96"/>
      <c r="B259" s="97"/>
      <c r="C259" s="96"/>
      <c r="D259" s="96"/>
      <c r="E259" s="96"/>
      <c r="F259" s="96"/>
      <c r="G259" s="96"/>
      <c r="H259" s="96"/>
      <c r="I259" s="96"/>
      <c r="J259" s="96"/>
      <c r="K259" s="96"/>
      <c r="L259" s="96"/>
      <c r="M259" s="96"/>
      <c r="N259" s="96"/>
      <c r="O259" s="96"/>
      <c r="P259" s="96"/>
      <c r="Q259" s="96"/>
      <c r="R259" s="96"/>
      <c r="S259" s="96"/>
      <c r="T259" s="96"/>
      <c r="U259" s="96"/>
      <c r="V259" s="96"/>
      <c r="W259" s="96"/>
      <c r="X259" s="96"/>
      <c r="Y259" s="96"/>
      <c r="Z259" s="96"/>
      <c r="AA259" s="96"/>
    </row>
    <row r="260" spans="1:27" ht="15.6" x14ac:dyDescent="0.3">
      <c r="A260" s="96"/>
      <c r="B260" s="97"/>
      <c r="C260" s="96"/>
      <c r="D260" s="96"/>
      <c r="E260" s="96"/>
      <c r="F260" s="96"/>
      <c r="G260" s="96"/>
      <c r="H260" s="96"/>
      <c r="I260" s="96"/>
      <c r="J260" s="96"/>
      <c r="K260" s="96"/>
      <c r="L260" s="96"/>
      <c r="M260" s="96"/>
      <c r="N260" s="96"/>
      <c r="O260" s="96"/>
      <c r="P260" s="96"/>
      <c r="Q260" s="96"/>
      <c r="R260" s="96"/>
      <c r="S260" s="96"/>
      <c r="T260" s="96"/>
      <c r="U260" s="96"/>
      <c r="V260" s="96"/>
      <c r="W260" s="96"/>
      <c r="X260" s="96"/>
      <c r="Y260" s="96"/>
      <c r="Z260" s="96"/>
      <c r="AA260" s="96"/>
    </row>
    <row r="261" spans="1:27" ht="15.6" x14ac:dyDescent="0.3">
      <c r="A261" s="96"/>
      <c r="B261" s="97"/>
      <c r="C261" s="96"/>
      <c r="D261" s="96"/>
      <c r="E261" s="96"/>
      <c r="F261" s="96"/>
      <c r="G261" s="96"/>
      <c r="H261" s="96"/>
      <c r="I261" s="96"/>
      <c r="J261" s="96"/>
      <c r="K261" s="96"/>
      <c r="L261" s="96"/>
      <c r="M261" s="96"/>
      <c r="N261" s="96"/>
      <c r="O261" s="96"/>
      <c r="P261" s="96"/>
      <c r="Q261" s="96"/>
      <c r="R261" s="96"/>
      <c r="S261" s="96"/>
      <c r="T261" s="96"/>
      <c r="U261" s="96"/>
      <c r="V261" s="96"/>
      <c r="W261" s="96"/>
      <c r="X261" s="96"/>
      <c r="Y261" s="96"/>
      <c r="Z261" s="96"/>
      <c r="AA261" s="96"/>
    </row>
    <row r="262" spans="1:27" ht="15.6" x14ac:dyDescent="0.3">
      <c r="A262" s="96"/>
      <c r="B262" s="97"/>
      <c r="C262" s="96"/>
      <c r="D262" s="96"/>
      <c r="E262" s="96"/>
      <c r="F262" s="96"/>
      <c r="G262" s="96"/>
      <c r="H262" s="96"/>
      <c r="I262" s="96"/>
      <c r="J262" s="96"/>
      <c r="K262" s="96"/>
      <c r="L262" s="96"/>
      <c r="M262" s="96"/>
      <c r="N262" s="96"/>
      <c r="O262" s="96"/>
      <c r="P262" s="96"/>
      <c r="Q262" s="96"/>
      <c r="R262" s="96"/>
      <c r="S262" s="96"/>
      <c r="T262" s="96"/>
      <c r="U262" s="96"/>
      <c r="V262" s="96"/>
      <c r="W262" s="96"/>
      <c r="X262" s="96"/>
      <c r="Y262" s="96"/>
      <c r="Z262" s="96"/>
      <c r="AA262" s="96"/>
    </row>
    <row r="263" spans="1:27" ht="15.6" x14ac:dyDescent="0.3">
      <c r="A263" s="96"/>
      <c r="B263" s="97"/>
      <c r="C263" s="96"/>
      <c r="D263" s="96"/>
      <c r="E263" s="96"/>
      <c r="F263" s="96"/>
      <c r="G263" s="96"/>
      <c r="H263" s="96"/>
      <c r="I263" s="96"/>
      <c r="J263" s="96"/>
      <c r="K263" s="96"/>
      <c r="L263" s="96"/>
      <c r="M263" s="96"/>
      <c r="N263" s="96"/>
      <c r="O263" s="96"/>
      <c r="P263" s="96"/>
      <c r="Q263" s="96"/>
      <c r="R263" s="96"/>
      <c r="S263" s="96"/>
      <c r="T263" s="96"/>
      <c r="U263" s="96"/>
      <c r="V263" s="96"/>
      <c r="W263" s="96"/>
      <c r="X263" s="96"/>
      <c r="Y263" s="96"/>
      <c r="Z263" s="96"/>
      <c r="AA263" s="96"/>
    </row>
    <row r="264" spans="1:27" ht="15.6" x14ac:dyDescent="0.3">
      <c r="A264" s="96"/>
      <c r="B264" s="97"/>
      <c r="C264" s="96"/>
      <c r="D264" s="96"/>
      <c r="E264" s="96"/>
      <c r="F264" s="96"/>
      <c r="G264" s="96"/>
      <c r="H264" s="96"/>
      <c r="I264" s="96"/>
      <c r="J264" s="96"/>
      <c r="K264" s="96"/>
      <c r="L264" s="96"/>
      <c r="M264" s="96"/>
      <c r="N264" s="96"/>
      <c r="O264" s="96"/>
      <c r="P264" s="96"/>
      <c r="Q264" s="96"/>
      <c r="R264" s="96"/>
      <c r="S264" s="96"/>
      <c r="T264" s="96"/>
      <c r="U264" s="96"/>
      <c r="V264" s="96"/>
      <c r="W264" s="96"/>
      <c r="X264" s="96"/>
      <c r="Y264" s="96"/>
      <c r="Z264" s="96"/>
      <c r="AA264" s="96"/>
    </row>
    <row r="265" spans="1:27" ht="15.6" x14ac:dyDescent="0.3">
      <c r="A265" s="96"/>
      <c r="B265" s="97"/>
      <c r="C265" s="96"/>
      <c r="D265" s="96"/>
      <c r="E265" s="96"/>
      <c r="F265" s="96"/>
      <c r="G265" s="96"/>
      <c r="H265" s="96"/>
      <c r="I265" s="96"/>
      <c r="J265" s="96"/>
      <c r="K265" s="96"/>
      <c r="L265" s="96"/>
      <c r="M265" s="96"/>
      <c r="N265" s="96"/>
      <c r="O265" s="96"/>
      <c r="P265" s="96"/>
      <c r="Q265" s="96"/>
      <c r="R265" s="96"/>
      <c r="S265" s="96"/>
      <c r="T265" s="96"/>
      <c r="U265" s="96"/>
      <c r="V265" s="96"/>
      <c r="W265" s="96"/>
      <c r="X265" s="96"/>
      <c r="Y265" s="96"/>
      <c r="Z265" s="96"/>
      <c r="AA265" s="96"/>
    </row>
    <row r="266" spans="1:27" ht="15.6" x14ac:dyDescent="0.3">
      <c r="A266" s="96"/>
      <c r="B266" s="97"/>
      <c r="C266" s="96"/>
      <c r="D266" s="96"/>
      <c r="E266" s="96"/>
      <c r="F266" s="96"/>
      <c r="G266" s="96"/>
      <c r="H266" s="96"/>
      <c r="I266" s="96"/>
      <c r="J266" s="96"/>
      <c r="K266" s="96"/>
      <c r="L266" s="96"/>
      <c r="M266" s="96"/>
      <c r="N266" s="96"/>
      <c r="O266" s="96"/>
      <c r="P266" s="96"/>
      <c r="Q266" s="96"/>
      <c r="R266" s="96"/>
      <c r="S266" s="96"/>
      <c r="T266" s="96"/>
      <c r="U266" s="96"/>
      <c r="V266" s="96"/>
      <c r="W266" s="96"/>
      <c r="X266" s="96"/>
      <c r="Y266" s="96"/>
      <c r="Z266" s="96"/>
      <c r="AA266" s="96"/>
    </row>
    <row r="267" spans="1:27" ht="15.6" x14ac:dyDescent="0.3">
      <c r="A267" s="96"/>
      <c r="B267" s="97"/>
      <c r="C267" s="96"/>
      <c r="D267" s="96"/>
      <c r="E267" s="96"/>
      <c r="F267" s="96"/>
      <c r="G267" s="96"/>
      <c r="H267" s="96"/>
      <c r="I267" s="96"/>
      <c r="J267" s="96"/>
      <c r="K267" s="96"/>
      <c r="L267" s="96"/>
      <c r="M267" s="96"/>
      <c r="N267" s="96"/>
      <c r="O267" s="96"/>
      <c r="P267" s="96"/>
      <c r="Q267" s="96"/>
      <c r="R267" s="96"/>
      <c r="S267" s="96"/>
      <c r="T267" s="96"/>
      <c r="U267" s="96"/>
      <c r="V267" s="96"/>
      <c r="W267" s="96"/>
      <c r="X267" s="96"/>
      <c r="Y267" s="96"/>
      <c r="Z267" s="96"/>
      <c r="AA267" s="96"/>
    </row>
    <row r="268" spans="1:27" ht="15.6" x14ac:dyDescent="0.3">
      <c r="A268" s="96"/>
      <c r="B268" s="97"/>
      <c r="C268" s="96"/>
      <c r="D268" s="96"/>
      <c r="E268" s="96"/>
      <c r="F268" s="96"/>
      <c r="G268" s="96"/>
      <c r="H268" s="96"/>
      <c r="I268" s="96"/>
      <c r="J268" s="96"/>
      <c r="K268" s="96"/>
      <c r="L268" s="96"/>
      <c r="M268" s="96"/>
      <c r="N268" s="96"/>
      <c r="O268" s="96"/>
      <c r="P268" s="96"/>
      <c r="Q268" s="96"/>
      <c r="R268" s="96"/>
      <c r="S268" s="96"/>
      <c r="T268" s="96"/>
      <c r="U268" s="96"/>
      <c r="V268" s="96"/>
      <c r="W268" s="96"/>
      <c r="X268" s="96"/>
      <c r="Y268" s="96"/>
      <c r="Z268" s="96"/>
      <c r="AA268" s="96"/>
    </row>
    <row r="269" spans="1:27" ht="15.6" x14ac:dyDescent="0.3">
      <c r="A269" s="96"/>
      <c r="B269" s="97"/>
      <c r="C269" s="96"/>
      <c r="D269" s="96"/>
      <c r="E269" s="96"/>
      <c r="F269" s="96"/>
      <c r="G269" s="96"/>
      <c r="H269" s="96"/>
      <c r="I269" s="96"/>
      <c r="J269" s="96"/>
      <c r="K269" s="96"/>
      <c r="L269" s="96"/>
      <c r="M269" s="96"/>
      <c r="N269" s="96"/>
      <c r="O269" s="96"/>
      <c r="P269" s="96"/>
      <c r="Q269" s="96"/>
      <c r="R269" s="96"/>
      <c r="S269" s="96"/>
      <c r="T269" s="96"/>
      <c r="U269" s="96"/>
      <c r="V269" s="96"/>
      <c r="W269" s="96"/>
      <c r="X269" s="96"/>
      <c r="Y269" s="96"/>
      <c r="Z269" s="96"/>
      <c r="AA269" s="96"/>
    </row>
    <row r="270" spans="1:27" ht="15.6" x14ac:dyDescent="0.3">
      <c r="A270" s="96"/>
      <c r="B270" s="97"/>
      <c r="C270" s="96"/>
      <c r="D270" s="96"/>
      <c r="E270" s="96"/>
      <c r="F270" s="96"/>
      <c r="G270" s="96"/>
      <c r="H270" s="96"/>
      <c r="I270" s="96"/>
      <c r="J270" s="96"/>
      <c r="K270" s="96"/>
      <c r="L270" s="96"/>
      <c r="M270" s="96"/>
      <c r="N270" s="96"/>
      <c r="O270" s="96"/>
      <c r="P270" s="96"/>
      <c r="Q270" s="96"/>
      <c r="R270" s="96"/>
      <c r="S270" s="96"/>
      <c r="T270" s="96"/>
      <c r="U270" s="96"/>
      <c r="V270" s="96"/>
      <c r="W270" s="96"/>
      <c r="X270" s="96"/>
      <c r="Y270" s="96"/>
      <c r="Z270" s="96"/>
      <c r="AA270" s="96"/>
    </row>
    <row r="271" spans="1:27" ht="15.6" x14ac:dyDescent="0.3">
      <c r="A271" s="96"/>
      <c r="B271" s="97"/>
      <c r="C271" s="96"/>
      <c r="D271" s="96"/>
      <c r="E271" s="96"/>
      <c r="F271" s="96"/>
      <c r="G271" s="96"/>
      <c r="H271" s="96"/>
      <c r="I271" s="96"/>
      <c r="J271" s="96"/>
      <c r="K271" s="96"/>
      <c r="L271" s="96"/>
      <c r="M271" s="96"/>
      <c r="N271" s="96"/>
      <c r="O271" s="96"/>
      <c r="P271" s="96"/>
      <c r="Q271" s="96"/>
      <c r="R271" s="96"/>
      <c r="S271" s="96"/>
      <c r="T271" s="96"/>
      <c r="U271" s="96"/>
      <c r="V271" s="96"/>
      <c r="W271" s="96"/>
      <c r="X271" s="96"/>
      <c r="Y271" s="96"/>
      <c r="Z271" s="96"/>
      <c r="AA271" s="96"/>
    </row>
    <row r="272" spans="1:27" ht="15.6" x14ac:dyDescent="0.3">
      <c r="A272" s="96"/>
      <c r="B272" s="97"/>
      <c r="C272" s="96"/>
      <c r="D272" s="96"/>
      <c r="E272" s="96"/>
      <c r="F272" s="96"/>
      <c r="G272" s="96"/>
      <c r="H272" s="96"/>
      <c r="I272" s="96"/>
      <c r="J272" s="96"/>
      <c r="K272" s="96"/>
      <c r="L272" s="96"/>
      <c r="M272" s="96"/>
      <c r="N272" s="96"/>
      <c r="O272" s="96"/>
      <c r="P272" s="96"/>
      <c r="Q272" s="96"/>
      <c r="R272" s="96"/>
      <c r="S272" s="96"/>
      <c r="T272" s="96"/>
      <c r="U272" s="96"/>
      <c r="V272" s="96"/>
      <c r="W272" s="96"/>
      <c r="X272" s="96"/>
      <c r="Y272" s="96"/>
      <c r="Z272" s="96"/>
      <c r="AA272" s="96"/>
    </row>
    <row r="273" spans="1:27" ht="15.6" x14ac:dyDescent="0.3">
      <c r="A273" s="96"/>
      <c r="B273" s="97"/>
      <c r="C273" s="96"/>
      <c r="D273" s="96"/>
      <c r="E273" s="96"/>
      <c r="F273" s="96"/>
      <c r="G273" s="96"/>
      <c r="H273" s="96"/>
      <c r="I273" s="96"/>
      <c r="J273" s="96"/>
      <c r="K273" s="96"/>
      <c r="L273" s="96"/>
      <c r="M273" s="96"/>
      <c r="N273" s="96"/>
      <c r="O273" s="96"/>
      <c r="P273" s="96"/>
      <c r="Q273" s="96"/>
      <c r="R273" s="96"/>
      <c r="S273" s="96"/>
      <c r="T273" s="96"/>
      <c r="U273" s="96"/>
      <c r="V273" s="96"/>
      <c r="W273" s="96"/>
      <c r="X273" s="96"/>
      <c r="Y273" s="96"/>
      <c r="Z273" s="96"/>
      <c r="AA273" s="96"/>
    </row>
    <row r="274" spans="1:27" ht="15.6" x14ac:dyDescent="0.3">
      <c r="A274" s="96"/>
      <c r="B274" s="97"/>
      <c r="C274" s="96"/>
      <c r="D274" s="96"/>
      <c r="E274" s="96"/>
      <c r="F274" s="96"/>
      <c r="G274" s="96"/>
      <c r="H274" s="96"/>
      <c r="I274" s="96"/>
      <c r="J274" s="96"/>
      <c r="K274" s="96"/>
      <c r="L274" s="96"/>
      <c r="M274" s="96"/>
      <c r="N274" s="96"/>
      <c r="O274" s="96"/>
      <c r="P274" s="96"/>
      <c r="Q274" s="96"/>
      <c r="R274" s="96"/>
      <c r="S274" s="96"/>
      <c r="T274" s="96"/>
      <c r="U274" s="96"/>
      <c r="V274" s="96"/>
      <c r="W274" s="96"/>
      <c r="X274" s="96"/>
      <c r="Y274" s="96"/>
      <c r="Z274" s="96"/>
      <c r="AA274" s="96"/>
    </row>
    <row r="275" spans="1:27" ht="15.6" x14ac:dyDescent="0.3">
      <c r="A275" s="96"/>
      <c r="B275" s="97"/>
      <c r="C275" s="96"/>
      <c r="D275" s="96"/>
      <c r="E275" s="96"/>
      <c r="F275" s="96"/>
      <c r="G275" s="96"/>
      <c r="H275" s="96"/>
      <c r="I275" s="96"/>
      <c r="J275" s="96"/>
      <c r="K275" s="96"/>
      <c r="L275" s="96"/>
      <c r="M275" s="96"/>
      <c r="N275" s="96"/>
      <c r="O275" s="96"/>
      <c r="P275" s="96"/>
      <c r="Q275" s="96"/>
      <c r="R275" s="96"/>
      <c r="S275" s="96"/>
      <c r="T275" s="96"/>
      <c r="U275" s="96"/>
      <c r="V275" s="96"/>
      <c r="W275" s="96"/>
      <c r="X275" s="96"/>
      <c r="Y275" s="96"/>
      <c r="Z275" s="96"/>
      <c r="AA275" s="96"/>
    </row>
    <row r="276" spans="1:27" ht="15.6" x14ac:dyDescent="0.3">
      <c r="A276" s="96"/>
      <c r="B276" s="97"/>
      <c r="C276" s="96"/>
      <c r="D276" s="96"/>
      <c r="E276" s="96"/>
      <c r="F276" s="96"/>
      <c r="G276" s="96"/>
      <c r="H276" s="96"/>
      <c r="I276" s="96"/>
      <c r="J276" s="96"/>
      <c r="K276" s="96"/>
      <c r="L276" s="96"/>
      <c r="M276" s="96"/>
      <c r="N276" s="96"/>
      <c r="O276" s="96"/>
      <c r="P276" s="96"/>
      <c r="Q276" s="96"/>
      <c r="R276" s="96"/>
      <c r="S276" s="96"/>
      <c r="T276" s="96"/>
      <c r="U276" s="96"/>
      <c r="V276" s="96"/>
      <c r="W276" s="96"/>
      <c r="X276" s="96"/>
      <c r="Y276" s="96"/>
      <c r="Z276" s="96"/>
      <c r="AA276" s="96"/>
    </row>
    <row r="277" spans="1:27" ht="15.6" x14ac:dyDescent="0.3">
      <c r="A277" s="96"/>
      <c r="B277" s="97"/>
      <c r="C277" s="96"/>
      <c r="D277" s="96"/>
      <c r="E277" s="96"/>
      <c r="F277" s="96"/>
      <c r="G277" s="96"/>
      <c r="H277" s="96"/>
      <c r="I277" s="96"/>
      <c r="J277" s="96"/>
      <c r="K277" s="96"/>
      <c r="L277" s="96"/>
      <c r="M277" s="96"/>
      <c r="N277" s="96"/>
      <c r="O277" s="96"/>
      <c r="P277" s="96"/>
      <c r="Q277" s="96"/>
      <c r="R277" s="96"/>
      <c r="S277" s="96"/>
      <c r="T277" s="96"/>
      <c r="U277" s="96"/>
      <c r="V277" s="96"/>
      <c r="W277" s="96"/>
      <c r="X277" s="96"/>
      <c r="Y277" s="96"/>
      <c r="Z277" s="96"/>
      <c r="AA277" s="96"/>
    </row>
    <row r="278" spans="1:27" ht="15.6" x14ac:dyDescent="0.3">
      <c r="A278" s="96"/>
      <c r="B278" s="97"/>
      <c r="C278" s="96"/>
      <c r="D278" s="96"/>
      <c r="E278" s="96"/>
      <c r="F278" s="96"/>
      <c r="G278" s="96"/>
      <c r="H278" s="96"/>
      <c r="I278" s="96"/>
      <c r="J278" s="96"/>
      <c r="K278" s="96"/>
      <c r="L278" s="96"/>
      <c r="M278" s="96"/>
      <c r="N278" s="96"/>
      <c r="O278" s="96"/>
      <c r="P278" s="96"/>
      <c r="Q278" s="96"/>
      <c r="R278" s="96"/>
      <c r="S278" s="96"/>
      <c r="T278" s="96"/>
      <c r="U278" s="96"/>
      <c r="V278" s="96"/>
      <c r="W278" s="96"/>
      <c r="X278" s="96"/>
      <c r="Y278" s="96"/>
      <c r="Z278" s="96"/>
      <c r="AA278" s="96"/>
    </row>
    <row r="279" spans="1:27" ht="15.6" x14ac:dyDescent="0.3">
      <c r="A279" s="96"/>
      <c r="B279" s="97"/>
      <c r="C279" s="96"/>
      <c r="D279" s="96"/>
      <c r="E279" s="96"/>
      <c r="F279" s="96"/>
      <c r="G279" s="96"/>
      <c r="H279" s="96"/>
      <c r="I279" s="96"/>
      <c r="J279" s="96"/>
      <c r="K279" s="96"/>
      <c r="L279" s="96"/>
      <c r="M279" s="96"/>
      <c r="N279" s="96"/>
      <c r="O279" s="96"/>
      <c r="P279" s="96"/>
      <c r="Q279" s="96"/>
      <c r="R279" s="96"/>
      <c r="S279" s="96"/>
      <c r="T279" s="96"/>
      <c r="U279" s="96"/>
      <c r="V279" s="96"/>
      <c r="W279" s="96"/>
      <c r="X279" s="96"/>
      <c r="Y279" s="96"/>
      <c r="Z279" s="96"/>
      <c r="AA279" s="96"/>
    </row>
    <row r="280" spans="1:27" ht="15.6" x14ac:dyDescent="0.3">
      <c r="A280" s="96"/>
      <c r="B280" s="97"/>
      <c r="C280" s="96"/>
      <c r="D280" s="96"/>
      <c r="E280" s="96"/>
      <c r="F280" s="96"/>
      <c r="G280" s="96"/>
      <c r="H280" s="96"/>
      <c r="I280" s="96"/>
      <c r="J280" s="96"/>
      <c r="K280" s="96"/>
      <c r="L280" s="96"/>
      <c r="M280" s="96"/>
      <c r="N280" s="96"/>
      <c r="O280" s="96"/>
      <c r="P280" s="96"/>
      <c r="Q280" s="96"/>
      <c r="R280" s="96"/>
      <c r="S280" s="96"/>
      <c r="T280" s="96"/>
      <c r="U280" s="96"/>
      <c r="V280" s="96"/>
      <c r="W280" s="96"/>
      <c r="X280" s="96"/>
      <c r="Y280" s="96"/>
      <c r="Z280" s="96"/>
      <c r="AA280" s="96"/>
    </row>
    <row r="281" spans="1:27" ht="15.6" x14ac:dyDescent="0.3">
      <c r="A281" s="96"/>
      <c r="B281" s="97"/>
      <c r="C281" s="96"/>
      <c r="D281" s="96"/>
      <c r="E281" s="96"/>
      <c r="F281" s="96"/>
      <c r="G281" s="96"/>
      <c r="H281" s="96"/>
      <c r="I281" s="96"/>
      <c r="J281" s="96"/>
      <c r="K281" s="96"/>
      <c r="L281" s="96"/>
      <c r="M281" s="96"/>
      <c r="N281" s="96"/>
      <c r="O281" s="96"/>
      <c r="P281" s="96"/>
      <c r="Q281" s="96"/>
      <c r="R281" s="96"/>
      <c r="S281" s="96"/>
      <c r="T281" s="96"/>
      <c r="U281" s="96"/>
      <c r="V281" s="96"/>
      <c r="W281" s="96"/>
      <c r="X281" s="96"/>
      <c r="Y281" s="96"/>
      <c r="Z281" s="96"/>
      <c r="AA281" s="96"/>
    </row>
    <row r="282" spans="1:27" ht="15.6" x14ac:dyDescent="0.3">
      <c r="A282" s="96"/>
      <c r="B282" s="97"/>
      <c r="C282" s="96"/>
      <c r="D282" s="96"/>
      <c r="E282" s="96"/>
      <c r="F282" s="96"/>
      <c r="G282" s="96"/>
      <c r="H282" s="96"/>
      <c r="I282" s="96"/>
      <c r="J282" s="96"/>
      <c r="K282" s="96"/>
      <c r="L282" s="96"/>
      <c r="M282" s="96"/>
      <c r="N282" s="96"/>
      <c r="O282" s="96"/>
      <c r="P282" s="96"/>
      <c r="Q282" s="96"/>
      <c r="R282" s="96"/>
      <c r="S282" s="96"/>
      <c r="T282" s="96"/>
      <c r="U282" s="96"/>
      <c r="V282" s="96"/>
      <c r="W282" s="96"/>
      <c r="X282" s="96"/>
      <c r="Y282" s="96"/>
      <c r="Z282" s="96"/>
      <c r="AA282" s="96"/>
    </row>
    <row r="283" spans="1:27" ht="15.6" x14ac:dyDescent="0.3">
      <c r="A283" s="96"/>
      <c r="B283" s="97"/>
      <c r="C283" s="96"/>
      <c r="D283" s="96"/>
      <c r="E283" s="96"/>
      <c r="F283" s="96"/>
      <c r="G283" s="96"/>
      <c r="H283" s="96"/>
      <c r="I283" s="96"/>
      <c r="J283" s="96"/>
      <c r="K283" s="96"/>
      <c r="L283" s="96"/>
      <c r="M283" s="96"/>
      <c r="N283" s="96"/>
      <c r="O283" s="96"/>
      <c r="P283" s="96"/>
      <c r="Q283" s="96"/>
      <c r="R283" s="96"/>
      <c r="S283" s="96"/>
      <c r="T283" s="96"/>
      <c r="U283" s="96"/>
      <c r="V283" s="96"/>
      <c r="W283" s="96"/>
      <c r="X283" s="96"/>
      <c r="Y283" s="96"/>
      <c r="Z283" s="96"/>
      <c r="AA283" s="96"/>
    </row>
    <row r="284" spans="1:27" ht="15.6" x14ac:dyDescent="0.3">
      <c r="A284" s="96"/>
      <c r="B284" s="97"/>
      <c r="C284" s="96"/>
      <c r="D284" s="96"/>
      <c r="E284" s="96"/>
      <c r="F284" s="96"/>
      <c r="G284" s="96"/>
      <c r="H284" s="96"/>
      <c r="I284" s="96"/>
      <c r="J284" s="96"/>
      <c r="K284" s="96"/>
      <c r="L284" s="96"/>
      <c r="M284" s="96"/>
      <c r="N284" s="96"/>
      <c r="O284" s="96"/>
      <c r="P284" s="96"/>
      <c r="Q284" s="96"/>
      <c r="R284" s="96"/>
      <c r="S284" s="96"/>
      <c r="T284" s="96"/>
      <c r="U284" s="96"/>
      <c r="V284" s="96"/>
      <c r="W284" s="96"/>
      <c r="X284" s="96"/>
      <c r="Y284" s="96"/>
      <c r="Z284" s="96"/>
      <c r="AA284" s="96"/>
    </row>
    <row r="285" spans="1:27" ht="15.6" x14ac:dyDescent="0.3">
      <c r="A285" s="96"/>
      <c r="B285" s="97"/>
      <c r="C285" s="96"/>
      <c r="D285" s="96"/>
      <c r="E285" s="96"/>
      <c r="F285" s="96"/>
      <c r="G285" s="96"/>
      <c r="H285" s="96"/>
      <c r="I285" s="96"/>
      <c r="J285" s="96"/>
      <c r="K285" s="96"/>
      <c r="L285" s="96"/>
      <c r="M285" s="96"/>
      <c r="N285" s="96"/>
      <c r="O285" s="96"/>
      <c r="P285" s="96"/>
      <c r="Q285" s="96"/>
      <c r="R285" s="96"/>
      <c r="S285" s="96"/>
      <c r="T285" s="96"/>
      <c r="U285" s="96"/>
      <c r="V285" s="96"/>
      <c r="W285" s="96"/>
      <c r="X285" s="96"/>
      <c r="Y285" s="96"/>
      <c r="Z285" s="96"/>
      <c r="AA285" s="96"/>
    </row>
    <row r="286" spans="1:27" ht="15.6" x14ac:dyDescent="0.3">
      <c r="A286" s="96"/>
      <c r="B286" s="97"/>
      <c r="C286" s="96"/>
      <c r="D286" s="96"/>
      <c r="E286" s="96"/>
      <c r="F286" s="96"/>
      <c r="G286" s="96"/>
      <c r="H286" s="96"/>
      <c r="I286" s="96"/>
      <c r="J286" s="96"/>
      <c r="K286" s="96"/>
      <c r="L286" s="96"/>
      <c r="M286" s="96"/>
      <c r="N286" s="96"/>
      <c r="O286" s="96"/>
      <c r="P286" s="96"/>
      <c r="Q286" s="96"/>
      <c r="R286" s="96"/>
      <c r="S286" s="96"/>
      <c r="T286" s="96"/>
      <c r="U286" s="96"/>
      <c r="V286" s="96"/>
      <c r="W286" s="96"/>
      <c r="X286" s="96"/>
      <c r="Y286" s="96"/>
      <c r="Z286" s="96"/>
      <c r="AA286" s="96"/>
    </row>
    <row r="287" spans="1:27" ht="15.6" x14ac:dyDescent="0.3">
      <c r="A287" s="96"/>
      <c r="B287" s="97"/>
      <c r="C287" s="96"/>
      <c r="D287" s="96"/>
      <c r="E287" s="96"/>
      <c r="F287" s="96"/>
      <c r="G287" s="96"/>
      <c r="H287" s="96"/>
      <c r="I287" s="96"/>
      <c r="J287" s="96"/>
      <c r="K287" s="96"/>
      <c r="L287" s="96"/>
      <c r="M287" s="96"/>
      <c r="N287" s="96"/>
      <c r="O287" s="96"/>
      <c r="P287" s="96"/>
      <c r="Q287" s="96"/>
      <c r="R287" s="96"/>
      <c r="S287" s="96"/>
      <c r="T287" s="96"/>
      <c r="U287" s="96"/>
      <c r="V287" s="96"/>
      <c r="W287" s="96"/>
      <c r="X287" s="96"/>
      <c r="Y287" s="96"/>
      <c r="Z287" s="96"/>
      <c r="AA287" s="96"/>
    </row>
    <row r="288" spans="1:27" ht="15.6" x14ac:dyDescent="0.3">
      <c r="A288" s="96"/>
      <c r="B288" s="97"/>
      <c r="C288" s="96"/>
      <c r="D288" s="96"/>
      <c r="E288" s="96"/>
      <c r="F288" s="96"/>
      <c r="G288" s="96"/>
      <c r="H288" s="96"/>
      <c r="I288" s="96"/>
      <c r="J288" s="96"/>
      <c r="K288" s="96"/>
      <c r="L288" s="96"/>
      <c r="M288" s="96"/>
      <c r="N288" s="96"/>
      <c r="O288" s="96"/>
      <c r="P288" s="96"/>
      <c r="Q288" s="96"/>
      <c r="R288" s="96"/>
      <c r="S288" s="96"/>
      <c r="T288" s="96"/>
      <c r="U288" s="96"/>
      <c r="V288" s="96"/>
      <c r="W288" s="96"/>
      <c r="X288" s="96"/>
      <c r="Y288" s="96"/>
      <c r="Z288" s="96"/>
      <c r="AA288" s="96"/>
    </row>
    <row r="289" spans="1:27" ht="15.6" x14ac:dyDescent="0.3">
      <c r="A289" s="96"/>
      <c r="B289" s="97"/>
      <c r="C289" s="96"/>
      <c r="D289" s="96"/>
      <c r="E289" s="96"/>
      <c r="F289" s="96"/>
      <c r="G289" s="96"/>
      <c r="H289" s="96"/>
      <c r="I289" s="96"/>
      <c r="J289" s="96"/>
      <c r="K289" s="96"/>
      <c r="L289" s="96"/>
      <c r="M289" s="96"/>
      <c r="N289" s="96"/>
      <c r="O289" s="96"/>
      <c r="P289" s="96"/>
      <c r="Q289" s="96"/>
      <c r="R289" s="96"/>
      <c r="S289" s="96"/>
      <c r="T289" s="96"/>
      <c r="U289" s="96"/>
      <c r="V289" s="96"/>
      <c r="W289" s="96"/>
      <c r="X289" s="96"/>
      <c r="Y289" s="96"/>
      <c r="Z289" s="96"/>
      <c r="AA289" s="96"/>
    </row>
    <row r="290" spans="1:27" ht="15.6" x14ac:dyDescent="0.3">
      <c r="A290" s="96"/>
      <c r="B290" s="97"/>
      <c r="C290" s="96"/>
      <c r="D290" s="96"/>
      <c r="E290" s="96"/>
      <c r="F290" s="96"/>
      <c r="G290" s="96"/>
      <c r="H290" s="96"/>
      <c r="I290" s="96"/>
      <c r="J290" s="96"/>
      <c r="K290" s="96"/>
      <c r="L290" s="96"/>
      <c r="M290" s="96"/>
      <c r="N290" s="96"/>
      <c r="O290" s="96"/>
      <c r="P290" s="96"/>
      <c r="Q290" s="96"/>
      <c r="R290" s="96"/>
      <c r="S290" s="96"/>
      <c r="T290" s="96"/>
      <c r="U290" s="96"/>
      <c r="V290" s="96"/>
      <c r="W290" s="96"/>
      <c r="X290" s="96"/>
      <c r="Y290" s="96"/>
      <c r="Z290" s="96"/>
      <c r="AA290" s="96"/>
    </row>
    <row r="291" spans="1:27" ht="15.6" x14ac:dyDescent="0.3">
      <c r="A291" s="96"/>
      <c r="B291" s="97"/>
      <c r="C291" s="96"/>
      <c r="D291" s="96"/>
      <c r="E291" s="96"/>
      <c r="F291" s="96"/>
      <c r="G291" s="96"/>
      <c r="H291" s="96"/>
      <c r="I291" s="96"/>
      <c r="J291" s="96"/>
      <c r="K291" s="96"/>
      <c r="L291" s="96"/>
      <c r="M291" s="96"/>
      <c r="N291" s="96"/>
      <c r="O291" s="96"/>
      <c r="P291" s="96"/>
      <c r="Q291" s="96"/>
      <c r="R291" s="96"/>
      <c r="S291" s="96"/>
      <c r="T291" s="96"/>
      <c r="U291" s="96"/>
      <c r="V291" s="96"/>
      <c r="W291" s="96"/>
      <c r="X291" s="96"/>
      <c r="Y291" s="96"/>
      <c r="Z291" s="96"/>
      <c r="AA291" s="96"/>
    </row>
    <row r="292" spans="1:27" ht="15.6" x14ac:dyDescent="0.3">
      <c r="A292" s="96"/>
      <c r="B292" s="97"/>
      <c r="C292" s="96"/>
      <c r="D292" s="96"/>
      <c r="E292" s="96"/>
      <c r="F292" s="96"/>
      <c r="G292" s="96"/>
      <c r="H292" s="96"/>
      <c r="I292" s="96"/>
      <c r="J292" s="96"/>
      <c r="K292" s="96"/>
      <c r="L292" s="96"/>
      <c r="M292" s="96"/>
      <c r="N292" s="96"/>
      <c r="O292" s="96"/>
      <c r="P292" s="96"/>
      <c r="Q292" s="96"/>
      <c r="R292" s="96"/>
      <c r="S292" s="96"/>
      <c r="T292" s="96"/>
      <c r="U292" s="96"/>
      <c r="V292" s="96"/>
      <c r="W292" s="96"/>
      <c r="X292" s="96"/>
      <c r="Y292" s="96"/>
      <c r="Z292" s="96"/>
      <c r="AA292" s="96"/>
    </row>
    <row r="293" spans="1:27" ht="15.6" x14ac:dyDescent="0.3">
      <c r="A293" s="96"/>
      <c r="B293" s="97"/>
      <c r="C293" s="96"/>
      <c r="D293" s="96"/>
      <c r="E293" s="96"/>
      <c r="F293" s="96"/>
      <c r="G293" s="96"/>
      <c r="H293" s="96"/>
      <c r="I293" s="96"/>
      <c r="J293" s="96"/>
      <c r="K293" s="96"/>
      <c r="L293" s="96"/>
      <c r="M293" s="96"/>
      <c r="N293" s="96"/>
      <c r="O293" s="96"/>
      <c r="P293" s="96"/>
      <c r="Q293" s="96"/>
      <c r="R293" s="96"/>
      <c r="S293" s="96"/>
      <c r="T293" s="96"/>
      <c r="U293" s="96"/>
      <c r="V293" s="96"/>
      <c r="W293" s="96"/>
      <c r="X293" s="96"/>
      <c r="Y293" s="96"/>
      <c r="Z293" s="96"/>
      <c r="AA293" s="96"/>
    </row>
    <row r="294" spans="1:27" ht="15.6" x14ac:dyDescent="0.3">
      <c r="A294" s="96"/>
      <c r="B294" s="97"/>
      <c r="C294" s="96"/>
      <c r="D294" s="96"/>
      <c r="E294" s="96"/>
      <c r="F294" s="96"/>
      <c r="G294" s="96"/>
      <c r="H294" s="96"/>
      <c r="I294" s="96"/>
      <c r="J294" s="96"/>
      <c r="K294" s="96"/>
      <c r="L294" s="96"/>
      <c r="M294" s="96"/>
      <c r="N294" s="96"/>
      <c r="O294" s="96"/>
      <c r="P294" s="96"/>
      <c r="Q294" s="96"/>
      <c r="R294" s="96"/>
      <c r="S294" s="96"/>
      <c r="T294" s="96"/>
      <c r="U294" s="96"/>
      <c r="V294" s="96"/>
      <c r="W294" s="96"/>
      <c r="X294" s="96"/>
      <c r="Y294" s="96"/>
      <c r="Z294" s="96"/>
      <c r="AA294" s="96"/>
    </row>
    <row r="295" spans="1:27" ht="15.6" x14ac:dyDescent="0.3">
      <c r="A295" s="96"/>
      <c r="B295" s="97"/>
      <c r="C295" s="96"/>
      <c r="D295" s="96"/>
      <c r="E295" s="96"/>
      <c r="F295" s="96"/>
      <c r="G295" s="96"/>
      <c r="H295" s="96"/>
      <c r="I295" s="96"/>
      <c r="J295" s="96"/>
      <c r="K295" s="96"/>
      <c r="L295" s="96"/>
      <c r="M295" s="96"/>
      <c r="N295" s="96"/>
      <c r="O295" s="96"/>
      <c r="P295" s="96"/>
      <c r="Q295" s="96"/>
      <c r="R295" s="96"/>
      <c r="S295" s="96"/>
      <c r="T295" s="96"/>
      <c r="U295" s="96"/>
      <c r="V295" s="96"/>
      <c r="W295" s="96"/>
      <c r="X295" s="96"/>
      <c r="Y295" s="96"/>
      <c r="Z295" s="96"/>
      <c r="AA295" s="96"/>
    </row>
    <row r="296" spans="1:27" ht="15.6" x14ac:dyDescent="0.3">
      <c r="A296" s="96"/>
      <c r="B296" s="97"/>
      <c r="C296" s="96"/>
      <c r="D296" s="96"/>
      <c r="E296" s="96"/>
      <c r="F296" s="96"/>
      <c r="G296" s="96"/>
      <c r="H296" s="96"/>
      <c r="I296" s="96"/>
      <c r="J296" s="96"/>
      <c r="K296" s="96"/>
      <c r="L296" s="96"/>
      <c r="M296" s="96"/>
      <c r="N296" s="96"/>
      <c r="O296" s="96"/>
      <c r="P296" s="96"/>
      <c r="Q296" s="96"/>
      <c r="R296" s="96"/>
      <c r="S296" s="96"/>
      <c r="T296" s="96"/>
      <c r="U296" s="96"/>
      <c r="V296" s="96"/>
      <c r="W296" s="96"/>
      <c r="X296" s="96"/>
      <c r="Y296" s="96"/>
      <c r="Z296" s="96"/>
      <c r="AA296" s="96"/>
    </row>
    <row r="297" spans="1:27" ht="15.6" x14ac:dyDescent="0.3">
      <c r="A297" s="96"/>
      <c r="B297" s="97"/>
      <c r="C297" s="96"/>
      <c r="D297" s="96"/>
      <c r="E297" s="96"/>
      <c r="F297" s="96"/>
      <c r="G297" s="96"/>
      <c r="H297" s="96"/>
      <c r="I297" s="96"/>
      <c r="J297" s="96"/>
      <c r="K297" s="96"/>
      <c r="L297" s="96"/>
      <c r="M297" s="96"/>
      <c r="N297" s="96"/>
      <c r="O297" s="96"/>
      <c r="P297" s="96"/>
      <c r="Q297" s="96"/>
      <c r="R297" s="96"/>
      <c r="S297" s="96"/>
      <c r="T297" s="96"/>
      <c r="U297" s="96"/>
      <c r="V297" s="96"/>
      <c r="W297" s="96"/>
      <c r="X297" s="96"/>
      <c r="Y297" s="96"/>
      <c r="Z297" s="96"/>
      <c r="AA297" s="96"/>
    </row>
    <row r="298" spans="1:27" ht="15.6" x14ac:dyDescent="0.3">
      <c r="A298" s="96"/>
      <c r="B298" s="97"/>
      <c r="C298" s="96"/>
      <c r="D298" s="96"/>
      <c r="E298" s="96"/>
      <c r="F298" s="96"/>
      <c r="G298" s="96"/>
      <c r="H298" s="96"/>
      <c r="I298" s="96"/>
      <c r="J298" s="96"/>
      <c r="K298" s="96"/>
      <c r="L298" s="96"/>
      <c r="M298" s="96"/>
      <c r="N298" s="96"/>
      <c r="O298" s="96"/>
      <c r="P298" s="96"/>
      <c r="Q298" s="96"/>
      <c r="R298" s="96"/>
      <c r="S298" s="96"/>
      <c r="T298" s="96"/>
      <c r="U298" s="96"/>
      <c r="V298" s="96"/>
      <c r="W298" s="96"/>
      <c r="X298" s="96"/>
      <c r="Y298" s="96"/>
      <c r="Z298" s="96"/>
      <c r="AA298" s="96"/>
    </row>
    <row r="299" spans="1:27" ht="15.6" x14ac:dyDescent="0.3">
      <c r="A299" s="96"/>
      <c r="B299" s="97"/>
      <c r="C299" s="96"/>
      <c r="D299" s="96"/>
      <c r="E299" s="96"/>
      <c r="F299" s="96"/>
      <c r="G299" s="96"/>
      <c r="H299" s="96"/>
      <c r="I299" s="96"/>
      <c r="J299" s="96"/>
      <c r="K299" s="96"/>
      <c r="L299" s="96"/>
      <c r="M299" s="96"/>
      <c r="N299" s="96"/>
      <c r="O299" s="96"/>
      <c r="P299" s="96"/>
      <c r="Q299" s="96"/>
      <c r="R299" s="96"/>
      <c r="S299" s="96"/>
      <c r="T299" s="96"/>
      <c r="U299" s="96"/>
      <c r="V299" s="96"/>
      <c r="W299" s="96"/>
      <c r="X299" s="96"/>
      <c r="Y299" s="96"/>
      <c r="Z299" s="96"/>
      <c r="AA299" s="96"/>
    </row>
    <row r="300" spans="1:27" ht="15.6" x14ac:dyDescent="0.3">
      <c r="A300" s="96"/>
      <c r="B300" s="97"/>
      <c r="C300" s="96"/>
      <c r="D300" s="96"/>
      <c r="E300" s="96"/>
      <c r="F300" s="96"/>
      <c r="G300" s="96"/>
      <c r="H300" s="96"/>
      <c r="I300" s="96"/>
      <c r="J300" s="96"/>
      <c r="K300" s="96"/>
      <c r="L300" s="96"/>
      <c r="M300" s="96"/>
      <c r="N300" s="96"/>
      <c r="O300" s="96"/>
      <c r="P300" s="96"/>
      <c r="Q300" s="96"/>
      <c r="R300" s="96"/>
      <c r="S300" s="96"/>
      <c r="T300" s="96"/>
      <c r="U300" s="96"/>
      <c r="V300" s="96"/>
      <c r="W300" s="96"/>
      <c r="X300" s="96"/>
      <c r="Y300" s="96"/>
      <c r="Z300" s="96"/>
      <c r="AA300" s="96"/>
    </row>
    <row r="301" spans="1:27" ht="15.6" x14ac:dyDescent="0.3">
      <c r="A301" s="96"/>
      <c r="B301" s="97"/>
      <c r="C301" s="96"/>
      <c r="D301" s="96"/>
      <c r="E301" s="96"/>
      <c r="F301" s="96"/>
      <c r="G301" s="96"/>
      <c r="H301" s="96"/>
      <c r="I301" s="96"/>
      <c r="J301" s="96"/>
      <c r="K301" s="96"/>
      <c r="L301" s="96"/>
      <c r="M301" s="96"/>
      <c r="N301" s="96"/>
      <c r="O301" s="96"/>
      <c r="P301" s="96"/>
      <c r="Q301" s="96"/>
      <c r="R301" s="96"/>
      <c r="S301" s="96"/>
      <c r="T301" s="96"/>
      <c r="U301" s="96"/>
      <c r="V301" s="96"/>
      <c r="W301" s="96"/>
      <c r="X301" s="96"/>
      <c r="Y301" s="96"/>
      <c r="Z301" s="96"/>
      <c r="AA301" s="96"/>
    </row>
    <row r="302" spans="1:27" ht="15.6" x14ac:dyDescent="0.3">
      <c r="A302" s="96"/>
      <c r="B302" s="97"/>
      <c r="C302" s="96"/>
      <c r="D302" s="96"/>
      <c r="E302" s="96"/>
      <c r="F302" s="96"/>
      <c r="G302" s="96"/>
      <c r="H302" s="96"/>
      <c r="I302" s="96"/>
      <c r="J302" s="96"/>
      <c r="K302" s="96"/>
      <c r="L302" s="96"/>
      <c r="M302" s="96"/>
      <c r="N302" s="96"/>
      <c r="O302" s="96"/>
      <c r="P302" s="96"/>
      <c r="Q302" s="96"/>
      <c r="R302" s="96"/>
      <c r="S302" s="96"/>
      <c r="T302" s="96"/>
      <c r="U302" s="96"/>
      <c r="V302" s="96"/>
      <c r="W302" s="96"/>
      <c r="X302" s="96"/>
      <c r="Y302" s="96"/>
      <c r="Z302" s="96"/>
      <c r="AA302" s="96"/>
    </row>
    <row r="303" spans="1:27" ht="15.6" x14ac:dyDescent="0.3">
      <c r="A303" s="96"/>
      <c r="B303" s="97"/>
      <c r="C303" s="96"/>
      <c r="D303" s="96"/>
      <c r="E303" s="96"/>
      <c r="F303" s="96"/>
      <c r="G303" s="96"/>
      <c r="H303" s="96"/>
      <c r="I303" s="96"/>
      <c r="J303" s="96"/>
      <c r="K303" s="96"/>
      <c r="L303" s="96"/>
      <c r="M303" s="96"/>
      <c r="N303" s="96"/>
      <c r="O303" s="96"/>
      <c r="P303" s="96"/>
      <c r="Q303" s="96"/>
      <c r="R303" s="96"/>
      <c r="S303" s="96"/>
      <c r="T303" s="96"/>
      <c r="U303" s="96"/>
      <c r="V303" s="96"/>
      <c r="W303" s="96"/>
      <c r="X303" s="96"/>
      <c r="Y303" s="96"/>
      <c r="Z303" s="96"/>
      <c r="AA303" s="96"/>
    </row>
    <row r="304" spans="1:27" ht="15.6" x14ac:dyDescent="0.3">
      <c r="A304" s="96"/>
      <c r="B304" s="97"/>
      <c r="C304" s="96"/>
      <c r="D304" s="96"/>
      <c r="E304" s="96"/>
      <c r="F304" s="96"/>
      <c r="G304" s="96"/>
      <c r="H304" s="96"/>
      <c r="I304" s="96"/>
      <c r="J304" s="96"/>
      <c r="K304" s="96"/>
      <c r="L304" s="96"/>
      <c r="M304" s="96"/>
      <c r="N304" s="96"/>
      <c r="O304" s="96"/>
      <c r="P304" s="96"/>
      <c r="Q304" s="96"/>
      <c r="R304" s="96"/>
      <c r="S304" s="96"/>
      <c r="T304" s="96"/>
      <c r="U304" s="96"/>
      <c r="V304" s="96"/>
      <c r="W304" s="96"/>
      <c r="X304" s="96"/>
      <c r="Y304" s="96"/>
      <c r="Z304" s="96"/>
      <c r="AA304" s="96"/>
    </row>
    <row r="305" spans="1:27" ht="15.6" x14ac:dyDescent="0.3">
      <c r="A305" s="96"/>
      <c r="B305" s="97"/>
      <c r="C305" s="96"/>
      <c r="D305" s="96"/>
      <c r="E305" s="96"/>
      <c r="F305" s="96"/>
      <c r="G305" s="96"/>
      <c r="H305" s="96"/>
      <c r="I305" s="96"/>
      <c r="J305" s="96"/>
      <c r="K305" s="96"/>
      <c r="L305" s="96"/>
      <c r="M305" s="96"/>
      <c r="N305" s="96"/>
      <c r="O305" s="96"/>
      <c r="P305" s="96"/>
      <c r="Q305" s="96"/>
      <c r="R305" s="96"/>
      <c r="S305" s="96"/>
      <c r="T305" s="96"/>
      <c r="U305" s="96"/>
      <c r="V305" s="96"/>
      <c r="W305" s="96"/>
      <c r="X305" s="96"/>
      <c r="Y305" s="96"/>
      <c r="Z305" s="96"/>
      <c r="AA305" s="96"/>
    </row>
    <row r="306" spans="1:27" ht="15.6" x14ac:dyDescent="0.3">
      <c r="A306" s="96"/>
      <c r="B306" s="97"/>
      <c r="C306" s="96"/>
      <c r="D306" s="96"/>
      <c r="E306" s="96"/>
      <c r="F306" s="96"/>
      <c r="G306" s="96"/>
      <c r="H306" s="96"/>
      <c r="I306" s="96"/>
      <c r="J306" s="96"/>
      <c r="K306" s="96"/>
      <c r="L306" s="96"/>
      <c r="M306" s="96"/>
      <c r="N306" s="96"/>
      <c r="O306" s="96"/>
      <c r="P306" s="96"/>
      <c r="Q306" s="96"/>
      <c r="R306" s="96"/>
      <c r="S306" s="96"/>
      <c r="T306" s="96"/>
      <c r="U306" s="96"/>
      <c r="V306" s="96"/>
      <c r="W306" s="96"/>
      <c r="X306" s="96"/>
      <c r="Y306" s="96"/>
      <c r="Z306" s="96"/>
      <c r="AA306" s="96"/>
    </row>
    <row r="307" spans="1:27" ht="15.6" x14ac:dyDescent="0.3">
      <c r="A307" s="96"/>
      <c r="B307" s="97"/>
      <c r="C307" s="96"/>
      <c r="D307" s="96"/>
      <c r="E307" s="96"/>
      <c r="F307" s="96"/>
      <c r="G307" s="96"/>
      <c r="H307" s="96"/>
      <c r="I307" s="96"/>
      <c r="J307" s="96"/>
      <c r="K307" s="96"/>
      <c r="L307" s="96"/>
      <c r="M307" s="96"/>
      <c r="N307" s="96"/>
      <c r="O307" s="96"/>
      <c r="P307" s="96"/>
      <c r="Q307" s="96"/>
      <c r="R307" s="96"/>
      <c r="S307" s="96"/>
      <c r="T307" s="96"/>
      <c r="U307" s="96"/>
      <c r="V307" s="96"/>
      <c r="W307" s="96"/>
      <c r="X307" s="96"/>
      <c r="Y307" s="96"/>
      <c r="Z307" s="96"/>
      <c r="AA307" s="96"/>
    </row>
    <row r="308" spans="1:27" ht="15.6" x14ac:dyDescent="0.3">
      <c r="A308" s="96"/>
      <c r="B308" s="97"/>
      <c r="C308" s="96"/>
      <c r="D308" s="96"/>
      <c r="E308" s="96"/>
      <c r="F308" s="96"/>
      <c r="G308" s="96"/>
      <c r="H308" s="96"/>
      <c r="I308" s="96"/>
      <c r="J308" s="96"/>
      <c r="K308" s="96"/>
      <c r="L308" s="96"/>
      <c r="M308" s="96"/>
      <c r="N308" s="96"/>
      <c r="O308" s="96"/>
      <c r="P308" s="96"/>
      <c r="Q308" s="96"/>
      <c r="R308" s="96"/>
      <c r="S308" s="96"/>
      <c r="T308" s="96"/>
      <c r="U308" s="96"/>
      <c r="V308" s="96"/>
      <c r="W308" s="96"/>
      <c r="X308" s="96"/>
      <c r="Y308" s="96"/>
      <c r="Z308" s="96"/>
      <c r="AA308" s="96"/>
    </row>
    <row r="309" spans="1:27" ht="15.6" x14ac:dyDescent="0.3">
      <c r="A309" s="96"/>
      <c r="B309" s="97"/>
      <c r="C309" s="96"/>
      <c r="D309" s="96"/>
      <c r="E309" s="96"/>
      <c r="F309" s="96"/>
      <c r="G309" s="96"/>
      <c r="H309" s="96"/>
      <c r="I309" s="96"/>
      <c r="J309" s="96"/>
      <c r="K309" s="96"/>
      <c r="L309" s="96"/>
      <c r="M309" s="96"/>
      <c r="N309" s="96"/>
      <c r="O309" s="96"/>
      <c r="P309" s="96"/>
      <c r="Q309" s="96"/>
      <c r="R309" s="96"/>
      <c r="S309" s="96"/>
      <c r="T309" s="96"/>
      <c r="U309" s="96"/>
      <c r="V309" s="96"/>
      <c r="W309" s="96"/>
      <c r="X309" s="96"/>
      <c r="Y309" s="96"/>
      <c r="Z309" s="96"/>
      <c r="AA309" s="96"/>
    </row>
    <row r="310" spans="1:27" ht="15.6" x14ac:dyDescent="0.3">
      <c r="A310" s="96"/>
      <c r="B310" s="97"/>
      <c r="C310" s="96"/>
      <c r="D310" s="96"/>
      <c r="E310" s="96"/>
      <c r="F310" s="96"/>
      <c r="G310" s="96"/>
      <c r="H310" s="96"/>
      <c r="I310" s="96"/>
      <c r="J310" s="96"/>
      <c r="K310" s="96"/>
      <c r="L310" s="96"/>
      <c r="M310" s="96"/>
      <c r="N310" s="96"/>
      <c r="O310" s="96"/>
      <c r="P310" s="96"/>
      <c r="Q310" s="96"/>
      <c r="R310" s="96"/>
      <c r="S310" s="96"/>
      <c r="T310" s="96"/>
      <c r="U310" s="96"/>
      <c r="V310" s="96"/>
      <c r="W310" s="96"/>
      <c r="X310" s="96"/>
      <c r="Y310" s="96"/>
      <c r="Z310" s="96"/>
      <c r="AA310" s="96"/>
    </row>
    <row r="311" spans="1:27" ht="15.6" x14ac:dyDescent="0.3">
      <c r="A311" s="96"/>
      <c r="B311" s="97"/>
      <c r="C311" s="96"/>
      <c r="D311" s="96"/>
      <c r="E311" s="96"/>
      <c r="F311" s="96"/>
      <c r="G311" s="96"/>
      <c r="H311" s="96"/>
      <c r="I311" s="96"/>
      <c r="J311" s="96"/>
      <c r="K311" s="96"/>
      <c r="L311" s="96"/>
      <c r="M311" s="96"/>
      <c r="N311" s="96"/>
      <c r="O311" s="96"/>
      <c r="P311" s="96"/>
      <c r="Q311" s="96"/>
      <c r="R311" s="96"/>
      <c r="S311" s="96"/>
      <c r="T311" s="96"/>
      <c r="U311" s="96"/>
      <c r="V311" s="96"/>
      <c r="W311" s="96"/>
      <c r="X311" s="96"/>
      <c r="Y311" s="96"/>
      <c r="Z311" s="96"/>
      <c r="AA311" s="96"/>
    </row>
    <row r="312" spans="1:27" ht="15.6" x14ac:dyDescent="0.3">
      <c r="A312" s="96"/>
      <c r="B312" s="97"/>
      <c r="C312" s="96"/>
      <c r="D312" s="96"/>
      <c r="E312" s="96"/>
      <c r="F312" s="96"/>
      <c r="G312" s="96"/>
      <c r="H312" s="96"/>
      <c r="I312" s="96"/>
      <c r="J312" s="96"/>
      <c r="K312" s="96"/>
      <c r="L312" s="96"/>
      <c r="M312" s="96"/>
      <c r="N312" s="96"/>
      <c r="O312" s="96"/>
      <c r="P312" s="96"/>
      <c r="Q312" s="96"/>
      <c r="R312" s="96"/>
      <c r="S312" s="96"/>
      <c r="T312" s="96"/>
      <c r="U312" s="96"/>
      <c r="V312" s="96"/>
      <c r="W312" s="96"/>
      <c r="X312" s="96"/>
      <c r="Y312" s="96"/>
      <c r="Z312" s="96"/>
      <c r="AA312" s="96"/>
    </row>
    <row r="313" spans="1:27" ht="15.6" x14ac:dyDescent="0.3">
      <c r="A313" s="96"/>
      <c r="B313" s="97"/>
      <c r="C313" s="96"/>
      <c r="D313" s="96"/>
      <c r="E313" s="96"/>
      <c r="F313" s="96"/>
      <c r="G313" s="96"/>
      <c r="H313" s="96"/>
      <c r="I313" s="96"/>
      <c r="J313" s="96"/>
      <c r="K313" s="96"/>
      <c r="L313" s="96"/>
      <c r="M313" s="96"/>
      <c r="N313" s="96"/>
      <c r="O313" s="96"/>
      <c r="P313" s="96"/>
      <c r="Q313" s="96"/>
      <c r="R313" s="96"/>
      <c r="S313" s="96"/>
      <c r="T313" s="96"/>
      <c r="U313" s="96"/>
      <c r="V313" s="96"/>
      <c r="W313" s="96"/>
      <c r="X313" s="96"/>
      <c r="Y313" s="96"/>
      <c r="Z313" s="96"/>
      <c r="AA313" s="96"/>
    </row>
    <row r="314" spans="1:27" ht="15.6" x14ac:dyDescent="0.3">
      <c r="A314" s="96"/>
      <c r="B314" s="97"/>
      <c r="C314" s="96"/>
      <c r="D314" s="96"/>
      <c r="E314" s="96"/>
      <c r="F314" s="96"/>
      <c r="G314" s="96"/>
      <c r="H314" s="96"/>
      <c r="I314" s="96"/>
      <c r="J314" s="96"/>
      <c r="K314" s="96"/>
      <c r="L314" s="96"/>
      <c r="M314" s="96"/>
      <c r="N314" s="96"/>
      <c r="O314" s="96"/>
      <c r="P314" s="96"/>
      <c r="Q314" s="96"/>
      <c r="R314" s="96"/>
      <c r="S314" s="96"/>
      <c r="T314" s="96"/>
      <c r="U314" s="96"/>
      <c r="V314" s="96"/>
      <c r="W314" s="96"/>
      <c r="X314" s="96"/>
      <c r="Y314" s="96"/>
      <c r="Z314" s="96"/>
      <c r="AA314" s="96"/>
    </row>
    <row r="315" spans="1:27" ht="15.6" x14ac:dyDescent="0.3">
      <c r="A315" s="96"/>
      <c r="B315" s="97"/>
      <c r="C315" s="96"/>
      <c r="D315" s="96"/>
      <c r="E315" s="96"/>
      <c r="F315" s="96"/>
      <c r="G315" s="96"/>
      <c r="H315" s="96"/>
      <c r="I315" s="96"/>
      <c r="J315" s="96"/>
      <c r="K315" s="96"/>
      <c r="L315" s="96"/>
      <c r="M315" s="96"/>
      <c r="N315" s="96"/>
      <c r="O315" s="96"/>
      <c r="P315" s="96"/>
      <c r="Q315" s="96"/>
      <c r="R315" s="96"/>
      <c r="S315" s="96"/>
      <c r="T315" s="96"/>
      <c r="U315" s="96"/>
      <c r="V315" s="96"/>
      <c r="W315" s="96"/>
      <c r="X315" s="96"/>
      <c r="Y315" s="96"/>
      <c r="Z315" s="96"/>
      <c r="AA315" s="96"/>
    </row>
    <row r="316" spans="1:27" ht="15.6" x14ac:dyDescent="0.3">
      <c r="A316" s="96"/>
      <c r="B316" s="97"/>
      <c r="C316" s="96"/>
      <c r="D316" s="96"/>
      <c r="E316" s="96"/>
      <c r="F316" s="96"/>
      <c r="G316" s="96"/>
      <c r="H316" s="96"/>
      <c r="I316" s="96"/>
      <c r="J316" s="96"/>
      <c r="K316" s="96"/>
      <c r="L316" s="96"/>
      <c r="M316" s="96"/>
      <c r="N316" s="96"/>
      <c r="O316" s="96"/>
      <c r="P316" s="96"/>
      <c r="Q316" s="96"/>
      <c r="R316" s="96"/>
      <c r="S316" s="96"/>
      <c r="T316" s="96"/>
      <c r="U316" s="96"/>
      <c r="V316" s="96"/>
      <c r="W316" s="96"/>
      <c r="X316" s="96"/>
      <c r="Y316" s="96"/>
      <c r="Z316" s="96"/>
      <c r="AA316" s="96"/>
    </row>
    <row r="317" spans="1:27" ht="15.6" x14ac:dyDescent="0.3">
      <c r="A317" s="96"/>
      <c r="B317" s="97"/>
      <c r="C317" s="96"/>
      <c r="D317" s="96"/>
      <c r="E317" s="96"/>
      <c r="F317" s="96"/>
      <c r="G317" s="96"/>
      <c r="H317" s="96"/>
      <c r="I317" s="96"/>
      <c r="J317" s="96"/>
      <c r="K317" s="96"/>
      <c r="L317" s="96"/>
      <c r="M317" s="96"/>
      <c r="N317" s="96"/>
      <c r="O317" s="96"/>
      <c r="P317" s="96"/>
      <c r="Q317" s="96"/>
      <c r="R317" s="96"/>
      <c r="S317" s="96"/>
      <c r="T317" s="96"/>
      <c r="U317" s="96"/>
      <c r="V317" s="96"/>
      <c r="W317" s="96"/>
      <c r="X317" s="96"/>
      <c r="Y317" s="96"/>
      <c r="Z317" s="96"/>
      <c r="AA317" s="96"/>
    </row>
    <row r="318" spans="1:27" ht="15.6" x14ac:dyDescent="0.3">
      <c r="A318" s="96"/>
      <c r="B318" s="97"/>
      <c r="C318" s="96"/>
      <c r="D318" s="96"/>
      <c r="E318" s="96"/>
      <c r="F318" s="96"/>
      <c r="G318" s="96"/>
      <c r="H318" s="96"/>
      <c r="I318" s="96"/>
      <c r="J318" s="96"/>
      <c r="K318" s="96"/>
      <c r="L318" s="96"/>
      <c r="M318" s="96"/>
      <c r="N318" s="96"/>
      <c r="O318" s="96"/>
      <c r="P318" s="96"/>
      <c r="Q318" s="96"/>
      <c r="R318" s="96"/>
      <c r="S318" s="96"/>
      <c r="T318" s="96"/>
      <c r="U318" s="96"/>
      <c r="V318" s="96"/>
      <c r="W318" s="96"/>
      <c r="X318" s="96"/>
      <c r="Y318" s="96"/>
      <c r="Z318" s="96"/>
      <c r="AA318" s="96"/>
    </row>
    <row r="319" spans="1:27" ht="15.6" x14ac:dyDescent="0.3">
      <c r="A319" s="96"/>
      <c r="B319" s="97"/>
      <c r="C319" s="96"/>
      <c r="D319" s="96"/>
      <c r="E319" s="96"/>
      <c r="F319" s="96"/>
      <c r="G319" s="96"/>
      <c r="H319" s="96"/>
      <c r="I319" s="96"/>
      <c r="J319" s="96"/>
      <c r="K319" s="96"/>
      <c r="L319" s="96"/>
      <c r="M319" s="96"/>
      <c r="N319" s="96"/>
      <c r="O319" s="96"/>
      <c r="P319" s="96"/>
      <c r="Q319" s="96"/>
      <c r="R319" s="96"/>
      <c r="S319" s="96"/>
      <c r="T319" s="96"/>
      <c r="U319" s="96"/>
      <c r="V319" s="96"/>
      <c r="W319" s="96"/>
      <c r="X319" s="96"/>
      <c r="Y319" s="96"/>
      <c r="Z319" s="96"/>
      <c r="AA319" s="96"/>
    </row>
    <row r="320" spans="1:27" ht="15.6" x14ac:dyDescent="0.3">
      <c r="A320" s="96"/>
      <c r="B320" s="97"/>
      <c r="C320" s="96"/>
      <c r="D320" s="96"/>
      <c r="E320" s="96"/>
      <c r="F320" s="96"/>
      <c r="G320" s="96"/>
      <c r="H320" s="96"/>
      <c r="I320" s="96"/>
      <c r="J320" s="96"/>
      <c r="K320" s="96"/>
      <c r="L320" s="96"/>
      <c r="M320" s="96"/>
      <c r="N320" s="96"/>
      <c r="O320" s="96"/>
      <c r="P320" s="96"/>
      <c r="Q320" s="96"/>
      <c r="R320" s="96"/>
      <c r="S320" s="96"/>
      <c r="T320" s="96"/>
      <c r="U320" s="96"/>
      <c r="V320" s="96"/>
      <c r="W320" s="96"/>
      <c r="X320" s="96"/>
      <c r="Y320" s="96"/>
      <c r="Z320" s="96"/>
      <c r="AA320" s="96"/>
    </row>
    <row r="321" spans="1:27" ht="15.6" x14ac:dyDescent="0.3">
      <c r="A321" s="96"/>
      <c r="B321" s="97"/>
      <c r="C321" s="96"/>
      <c r="D321" s="96"/>
      <c r="E321" s="96"/>
      <c r="F321" s="96"/>
      <c r="G321" s="96"/>
      <c r="H321" s="96"/>
      <c r="I321" s="96"/>
      <c r="J321" s="96"/>
      <c r="K321" s="96"/>
      <c r="L321" s="96"/>
      <c r="M321" s="96"/>
      <c r="N321" s="96"/>
      <c r="O321" s="96"/>
      <c r="P321" s="96"/>
      <c r="Q321" s="96"/>
      <c r="R321" s="96"/>
      <c r="S321" s="96"/>
      <c r="T321" s="96"/>
      <c r="U321" s="96"/>
      <c r="V321" s="96"/>
      <c r="W321" s="96"/>
      <c r="X321" s="96"/>
      <c r="Y321" s="96"/>
      <c r="Z321" s="96"/>
      <c r="AA321" s="96"/>
    </row>
    <row r="322" spans="1:27" ht="15.6" x14ac:dyDescent="0.3">
      <c r="A322" s="96"/>
      <c r="B322" s="97"/>
      <c r="C322" s="96"/>
      <c r="D322" s="96"/>
      <c r="E322" s="96"/>
      <c r="F322" s="96"/>
      <c r="G322" s="96"/>
      <c r="H322" s="96"/>
      <c r="I322" s="96"/>
      <c r="J322" s="96"/>
      <c r="K322" s="96"/>
      <c r="L322" s="96"/>
      <c r="M322" s="96"/>
      <c r="N322" s="96"/>
      <c r="O322" s="96"/>
      <c r="P322" s="96"/>
      <c r="Q322" s="96"/>
      <c r="R322" s="96"/>
      <c r="S322" s="96"/>
      <c r="T322" s="96"/>
      <c r="U322" s="96"/>
      <c r="V322" s="96"/>
      <c r="W322" s="96"/>
      <c r="X322" s="96"/>
      <c r="Y322" s="96"/>
      <c r="Z322" s="96"/>
      <c r="AA322" s="96"/>
    </row>
    <row r="323" spans="1:27" ht="15.6" x14ac:dyDescent="0.3">
      <c r="A323" s="96"/>
      <c r="B323" s="97"/>
      <c r="C323" s="96"/>
      <c r="D323" s="96"/>
      <c r="E323" s="96"/>
      <c r="F323" s="96"/>
      <c r="G323" s="96"/>
      <c r="H323" s="96"/>
      <c r="I323" s="96"/>
      <c r="J323" s="96"/>
      <c r="K323" s="96"/>
      <c r="L323" s="96"/>
      <c r="M323" s="96"/>
      <c r="N323" s="96"/>
      <c r="O323" s="96"/>
      <c r="P323" s="96"/>
      <c r="Q323" s="96"/>
      <c r="R323" s="96"/>
      <c r="S323" s="96"/>
      <c r="T323" s="96"/>
      <c r="U323" s="96"/>
      <c r="V323" s="96"/>
      <c r="W323" s="96"/>
      <c r="X323" s="96"/>
      <c r="Y323" s="96"/>
      <c r="Z323" s="96"/>
      <c r="AA323" s="96"/>
    </row>
    <row r="324" spans="1:27" ht="15.6" x14ac:dyDescent="0.3">
      <c r="A324" s="96"/>
      <c r="B324" s="97"/>
      <c r="C324" s="96"/>
      <c r="D324" s="96"/>
      <c r="E324" s="96"/>
      <c r="F324" s="96"/>
      <c r="G324" s="96"/>
      <c r="H324" s="96"/>
      <c r="I324" s="96"/>
      <c r="J324" s="96"/>
      <c r="K324" s="96"/>
      <c r="L324" s="96"/>
      <c r="M324" s="96"/>
      <c r="N324" s="96"/>
      <c r="O324" s="96"/>
      <c r="P324" s="96"/>
      <c r="Q324" s="96"/>
      <c r="R324" s="96"/>
      <c r="S324" s="96"/>
      <c r="T324" s="96"/>
      <c r="U324" s="96"/>
      <c r="V324" s="96"/>
      <c r="W324" s="96"/>
      <c r="X324" s="96"/>
      <c r="Y324" s="96"/>
      <c r="Z324" s="96"/>
      <c r="AA324" s="96"/>
    </row>
    <row r="325" spans="1:27" ht="15.6" x14ac:dyDescent="0.3">
      <c r="A325" s="96"/>
      <c r="B325" s="97"/>
      <c r="C325" s="96"/>
      <c r="D325" s="96"/>
      <c r="E325" s="96"/>
      <c r="F325" s="96"/>
      <c r="G325" s="96"/>
      <c r="H325" s="96"/>
      <c r="I325" s="96"/>
      <c r="J325" s="96"/>
      <c r="K325" s="96"/>
      <c r="L325" s="96"/>
      <c r="M325" s="96"/>
      <c r="N325" s="96"/>
      <c r="O325" s="96"/>
      <c r="P325" s="96"/>
      <c r="Q325" s="96"/>
      <c r="R325" s="96"/>
      <c r="S325" s="96"/>
      <c r="T325" s="96"/>
      <c r="U325" s="96"/>
      <c r="V325" s="96"/>
      <c r="W325" s="96"/>
      <c r="X325" s="96"/>
      <c r="Y325" s="96"/>
      <c r="Z325" s="96"/>
      <c r="AA325" s="96"/>
    </row>
    <row r="326" spans="1:27" ht="15.6" x14ac:dyDescent="0.3">
      <c r="A326" s="96"/>
      <c r="B326" s="97"/>
      <c r="C326" s="96"/>
      <c r="D326" s="96"/>
      <c r="E326" s="96"/>
      <c r="F326" s="96"/>
      <c r="G326" s="96"/>
      <c r="H326" s="96"/>
      <c r="I326" s="96"/>
      <c r="J326" s="96"/>
      <c r="K326" s="96"/>
      <c r="L326" s="96"/>
      <c r="M326" s="96"/>
      <c r="N326" s="96"/>
      <c r="O326" s="96"/>
      <c r="P326" s="96"/>
      <c r="Q326" s="96"/>
      <c r="R326" s="96"/>
      <c r="S326" s="96"/>
      <c r="T326" s="96"/>
      <c r="U326" s="96"/>
      <c r="V326" s="96"/>
      <c r="W326" s="96"/>
      <c r="X326" s="96"/>
      <c r="Y326" s="96"/>
      <c r="Z326" s="96"/>
      <c r="AA326" s="96"/>
    </row>
    <row r="327" spans="1:27" ht="15.6" x14ac:dyDescent="0.3">
      <c r="A327" s="96"/>
      <c r="B327" s="97"/>
      <c r="C327" s="96"/>
      <c r="D327" s="96"/>
      <c r="E327" s="96"/>
      <c r="F327" s="96"/>
      <c r="G327" s="96"/>
      <c r="H327" s="96"/>
      <c r="I327" s="96"/>
      <c r="J327" s="96"/>
      <c r="K327" s="96"/>
      <c r="L327" s="96"/>
      <c r="M327" s="96"/>
      <c r="N327" s="96"/>
      <c r="O327" s="96"/>
      <c r="P327" s="96"/>
      <c r="Q327" s="96"/>
      <c r="R327" s="96"/>
      <c r="S327" s="96"/>
      <c r="T327" s="96"/>
      <c r="U327" s="96"/>
      <c r="V327" s="96"/>
      <c r="W327" s="96"/>
      <c r="X327" s="96"/>
      <c r="Y327" s="96"/>
      <c r="Z327" s="96"/>
      <c r="AA327" s="96"/>
    </row>
    <row r="328" spans="1:27" ht="15.6" x14ac:dyDescent="0.3">
      <c r="A328" s="96"/>
      <c r="B328" s="97"/>
      <c r="C328" s="96"/>
      <c r="D328" s="96"/>
      <c r="E328" s="96"/>
      <c r="F328" s="96"/>
      <c r="G328" s="96"/>
      <c r="H328" s="96"/>
      <c r="I328" s="96"/>
      <c r="J328" s="96"/>
      <c r="K328" s="96"/>
      <c r="L328" s="96"/>
      <c r="M328" s="96"/>
      <c r="N328" s="96"/>
      <c r="O328" s="96"/>
      <c r="P328" s="96"/>
      <c r="Q328" s="96"/>
      <c r="R328" s="96"/>
      <c r="S328" s="96"/>
      <c r="T328" s="96"/>
      <c r="U328" s="96"/>
      <c r="V328" s="96"/>
      <c r="W328" s="96"/>
      <c r="X328" s="96"/>
      <c r="Y328" s="96"/>
      <c r="Z328" s="96"/>
      <c r="AA328" s="96"/>
    </row>
    <row r="329" spans="1:27" ht="15.6" x14ac:dyDescent="0.3">
      <c r="A329" s="96"/>
      <c r="B329" s="97"/>
      <c r="C329" s="96"/>
      <c r="D329" s="96"/>
      <c r="E329" s="96"/>
      <c r="F329" s="96"/>
      <c r="G329" s="96"/>
      <c r="H329" s="96"/>
      <c r="I329" s="96"/>
      <c r="J329" s="96"/>
      <c r="K329" s="96"/>
      <c r="L329" s="96"/>
      <c r="M329" s="96"/>
      <c r="N329" s="96"/>
      <c r="O329" s="96"/>
      <c r="P329" s="96"/>
      <c r="Q329" s="96"/>
      <c r="R329" s="96"/>
      <c r="S329" s="96"/>
      <c r="T329" s="96"/>
      <c r="U329" s="96"/>
      <c r="V329" s="96"/>
      <c r="W329" s="96"/>
      <c r="X329" s="96"/>
      <c r="Y329" s="96"/>
      <c r="Z329" s="96"/>
      <c r="AA329" s="96"/>
    </row>
    <row r="330" spans="1:27" ht="15.6" x14ac:dyDescent="0.3">
      <c r="A330" s="96"/>
      <c r="B330" s="97"/>
      <c r="C330" s="96"/>
      <c r="D330" s="96"/>
      <c r="E330" s="96"/>
      <c r="F330" s="96"/>
      <c r="G330" s="96"/>
      <c r="H330" s="96"/>
      <c r="I330" s="96"/>
      <c r="J330" s="96"/>
      <c r="K330" s="96"/>
      <c r="L330" s="96"/>
      <c r="M330" s="96"/>
      <c r="N330" s="96"/>
      <c r="O330" s="96"/>
      <c r="P330" s="96"/>
      <c r="Q330" s="96"/>
      <c r="R330" s="96"/>
      <c r="S330" s="96"/>
      <c r="T330" s="96"/>
      <c r="U330" s="96"/>
      <c r="V330" s="96"/>
      <c r="W330" s="96"/>
      <c r="X330" s="96"/>
      <c r="Y330" s="96"/>
      <c r="Z330" s="96"/>
      <c r="AA330" s="96"/>
    </row>
    <row r="331" spans="1:27" ht="15.6" x14ac:dyDescent="0.3">
      <c r="A331" s="96"/>
      <c r="B331" s="97"/>
      <c r="C331" s="96"/>
      <c r="D331" s="96"/>
      <c r="E331" s="96"/>
      <c r="F331" s="96"/>
      <c r="G331" s="96"/>
      <c r="H331" s="96"/>
      <c r="I331" s="96"/>
      <c r="J331" s="96"/>
      <c r="K331" s="96"/>
      <c r="L331" s="96"/>
      <c r="M331" s="96"/>
      <c r="N331" s="96"/>
      <c r="O331" s="96"/>
      <c r="P331" s="96"/>
      <c r="Q331" s="96"/>
      <c r="R331" s="96"/>
      <c r="S331" s="96"/>
      <c r="T331" s="96"/>
      <c r="U331" s="96"/>
      <c r="V331" s="96"/>
      <c r="W331" s="96"/>
      <c r="X331" s="96"/>
      <c r="Y331" s="96"/>
      <c r="Z331" s="96"/>
      <c r="AA331" s="96"/>
    </row>
    <row r="332" spans="1:27" ht="15.6" x14ac:dyDescent="0.3">
      <c r="A332" s="96"/>
      <c r="B332" s="97"/>
      <c r="C332" s="96"/>
      <c r="D332" s="96"/>
      <c r="E332" s="96"/>
      <c r="F332" s="96"/>
      <c r="G332" s="96"/>
      <c r="H332" s="96"/>
      <c r="I332" s="96"/>
      <c r="J332" s="96"/>
      <c r="K332" s="96"/>
      <c r="L332" s="96"/>
      <c r="M332" s="96"/>
      <c r="N332" s="96"/>
      <c r="O332" s="96"/>
      <c r="P332" s="96"/>
      <c r="Q332" s="96"/>
      <c r="R332" s="96"/>
      <c r="S332" s="96"/>
      <c r="T332" s="96"/>
      <c r="U332" s="96"/>
      <c r="V332" s="96"/>
      <c r="W332" s="96"/>
      <c r="X332" s="96"/>
      <c r="Y332" s="96"/>
      <c r="Z332" s="96"/>
      <c r="AA332" s="96"/>
    </row>
    <row r="333" spans="1:27" ht="15.6" x14ac:dyDescent="0.3">
      <c r="A333" s="96"/>
      <c r="B333" s="97"/>
      <c r="C333" s="96"/>
      <c r="D333" s="96"/>
      <c r="E333" s="96"/>
      <c r="F333" s="96"/>
      <c r="G333" s="96"/>
      <c r="H333" s="96"/>
      <c r="I333" s="96"/>
      <c r="J333" s="96"/>
      <c r="K333" s="96"/>
      <c r="L333" s="96"/>
      <c r="M333" s="96"/>
      <c r="N333" s="96"/>
      <c r="O333" s="96"/>
      <c r="P333" s="96"/>
      <c r="Q333" s="96"/>
      <c r="R333" s="96"/>
      <c r="S333" s="96"/>
      <c r="T333" s="96"/>
      <c r="U333" s="96"/>
      <c r="V333" s="96"/>
      <c r="W333" s="96"/>
      <c r="X333" s="96"/>
      <c r="Y333" s="96"/>
      <c r="Z333" s="96"/>
      <c r="AA333" s="96"/>
    </row>
    <row r="334" spans="1:27" ht="15.6" x14ac:dyDescent="0.3">
      <c r="A334" s="96"/>
      <c r="B334" s="97"/>
      <c r="C334" s="96"/>
      <c r="D334" s="96"/>
      <c r="E334" s="96"/>
      <c r="F334" s="96"/>
      <c r="G334" s="96"/>
      <c r="H334" s="96"/>
      <c r="I334" s="96"/>
      <c r="J334" s="96"/>
      <c r="K334" s="96"/>
      <c r="L334" s="96"/>
      <c r="M334" s="96"/>
      <c r="N334" s="96"/>
      <c r="O334" s="96"/>
      <c r="P334" s="96"/>
      <c r="Q334" s="96"/>
      <c r="R334" s="96"/>
      <c r="S334" s="96"/>
      <c r="T334" s="96"/>
      <c r="U334" s="96"/>
      <c r="V334" s="96"/>
      <c r="W334" s="96"/>
      <c r="X334" s="96"/>
      <c r="Y334" s="96"/>
      <c r="Z334" s="96"/>
      <c r="AA334" s="96"/>
    </row>
    <row r="335" spans="1:27" ht="15.6" x14ac:dyDescent="0.3">
      <c r="A335" s="96"/>
      <c r="B335" s="97"/>
      <c r="C335" s="96"/>
      <c r="D335" s="96"/>
      <c r="E335" s="96"/>
      <c r="F335" s="96"/>
      <c r="G335" s="96"/>
      <c r="H335" s="96"/>
      <c r="I335" s="96"/>
      <c r="J335" s="96"/>
      <c r="K335" s="96"/>
      <c r="L335" s="96"/>
      <c r="M335" s="96"/>
      <c r="N335" s="96"/>
      <c r="O335" s="96"/>
      <c r="P335" s="96"/>
      <c r="Q335" s="96"/>
      <c r="R335" s="96"/>
      <c r="S335" s="96"/>
      <c r="T335" s="96"/>
      <c r="U335" s="96"/>
      <c r="V335" s="96"/>
      <c r="W335" s="96"/>
      <c r="X335" s="96"/>
      <c r="Y335" s="96"/>
      <c r="Z335" s="96"/>
      <c r="AA335" s="96"/>
    </row>
    <row r="336" spans="1:27" ht="15.6" x14ac:dyDescent="0.3">
      <c r="A336" s="96"/>
      <c r="B336" s="97"/>
      <c r="C336" s="96"/>
      <c r="D336" s="96"/>
      <c r="E336" s="96"/>
      <c r="F336" s="96"/>
      <c r="G336" s="96"/>
      <c r="H336" s="96"/>
      <c r="I336" s="96"/>
      <c r="J336" s="96"/>
      <c r="K336" s="96"/>
      <c r="L336" s="96"/>
      <c r="M336" s="96"/>
      <c r="N336" s="96"/>
      <c r="O336" s="96"/>
      <c r="P336" s="96"/>
      <c r="Q336" s="96"/>
      <c r="R336" s="96"/>
      <c r="S336" s="96"/>
      <c r="T336" s="96"/>
      <c r="U336" s="96"/>
      <c r="V336" s="96"/>
      <c r="W336" s="96"/>
      <c r="X336" s="96"/>
      <c r="Y336" s="96"/>
      <c r="Z336" s="96"/>
      <c r="AA336" s="96"/>
    </row>
    <row r="337" spans="1:27" ht="15.6" x14ac:dyDescent="0.3">
      <c r="A337" s="96"/>
      <c r="B337" s="97"/>
      <c r="C337" s="96"/>
      <c r="D337" s="96"/>
      <c r="E337" s="96"/>
      <c r="F337" s="96"/>
      <c r="G337" s="96"/>
      <c r="H337" s="96"/>
      <c r="I337" s="96"/>
      <c r="J337" s="96"/>
      <c r="K337" s="96"/>
      <c r="L337" s="96"/>
      <c r="M337" s="96"/>
      <c r="N337" s="96"/>
      <c r="O337" s="96"/>
      <c r="P337" s="96"/>
      <c r="Q337" s="96"/>
      <c r="R337" s="96"/>
      <c r="S337" s="96"/>
      <c r="T337" s="96"/>
      <c r="U337" s="96"/>
      <c r="V337" s="96"/>
      <c r="W337" s="96"/>
      <c r="X337" s="96"/>
      <c r="Y337" s="96"/>
      <c r="Z337" s="96"/>
      <c r="AA337" s="96"/>
    </row>
    <row r="338" spans="1:27" ht="15.6" x14ac:dyDescent="0.3">
      <c r="A338" s="96"/>
      <c r="B338" s="97"/>
      <c r="C338" s="96"/>
      <c r="D338" s="96"/>
      <c r="E338" s="96"/>
      <c r="F338" s="96"/>
      <c r="G338" s="96"/>
      <c r="H338" s="96"/>
      <c r="I338" s="96"/>
      <c r="J338" s="96"/>
      <c r="K338" s="96"/>
      <c r="L338" s="96"/>
      <c r="M338" s="96"/>
      <c r="N338" s="96"/>
      <c r="O338" s="96"/>
      <c r="P338" s="96"/>
      <c r="Q338" s="96"/>
      <c r="R338" s="96"/>
      <c r="S338" s="96"/>
      <c r="T338" s="96"/>
      <c r="U338" s="96"/>
      <c r="V338" s="96"/>
      <c r="W338" s="96"/>
      <c r="X338" s="96"/>
      <c r="Y338" s="96"/>
      <c r="Z338" s="96"/>
      <c r="AA338" s="96"/>
    </row>
    <row r="339" spans="1:27" ht="15.6" x14ac:dyDescent="0.3">
      <c r="A339" s="96"/>
      <c r="B339" s="97"/>
      <c r="C339" s="96"/>
      <c r="D339" s="96"/>
      <c r="E339" s="96"/>
      <c r="F339" s="96"/>
      <c r="G339" s="96"/>
      <c r="H339" s="96"/>
      <c r="I339" s="96"/>
      <c r="J339" s="96"/>
      <c r="K339" s="96"/>
      <c r="L339" s="96"/>
      <c r="M339" s="96"/>
      <c r="N339" s="96"/>
      <c r="O339" s="96"/>
      <c r="P339" s="96"/>
      <c r="Q339" s="96"/>
      <c r="R339" s="96"/>
      <c r="S339" s="96"/>
      <c r="T339" s="96"/>
      <c r="U339" s="96"/>
      <c r="V339" s="96"/>
      <c r="W339" s="96"/>
      <c r="X339" s="96"/>
      <c r="Y339" s="96"/>
      <c r="Z339" s="96"/>
      <c r="AA339" s="96"/>
    </row>
    <row r="340" spans="1:27" ht="15.6" x14ac:dyDescent="0.3">
      <c r="A340" s="96"/>
      <c r="B340" s="97"/>
      <c r="C340" s="96"/>
      <c r="D340" s="96"/>
      <c r="E340" s="96"/>
      <c r="F340" s="96"/>
      <c r="G340" s="96"/>
      <c r="H340" s="96"/>
      <c r="I340" s="96"/>
      <c r="J340" s="96"/>
      <c r="K340" s="96"/>
      <c r="L340" s="96"/>
      <c r="M340" s="96"/>
      <c r="N340" s="96"/>
      <c r="O340" s="96"/>
      <c r="P340" s="96"/>
      <c r="Q340" s="96"/>
      <c r="R340" s="96"/>
      <c r="S340" s="96"/>
      <c r="T340" s="96"/>
      <c r="U340" s="96"/>
      <c r="V340" s="96"/>
      <c r="W340" s="96"/>
      <c r="X340" s="96"/>
      <c r="Y340" s="96"/>
      <c r="Z340" s="96"/>
      <c r="AA340" s="96"/>
    </row>
    <row r="341" spans="1:27" ht="15.6" x14ac:dyDescent="0.3">
      <c r="A341" s="96"/>
      <c r="B341" s="97"/>
      <c r="C341" s="96"/>
      <c r="D341" s="96"/>
      <c r="E341" s="96"/>
      <c r="F341" s="96"/>
      <c r="G341" s="96"/>
      <c r="H341" s="96"/>
      <c r="I341" s="96"/>
      <c r="J341" s="96"/>
      <c r="K341" s="96"/>
      <c r="L341" s="96"/>
      <c r="M341" s="96"/>
      <c r="N341" s="96"/>
      <c r="O341" s="96"/>
      <c r="P341" s="96"/>
      <c r="Q341" s="96"/>
      <c r="R341" s="96"/>
      <c r="S341" s="96"/>
      <c r="T341" s="96"/>
      <c r="U341" s="96"/>
      <c r="V341" s="96"/>
      <c r="W341" s="96"/>
      <c r="X341" s="96"/>
      <c r="Y341" s="96"/>
      <c r="Z341" s="96"/>
      <c r="AA341" s="96"/>
    </row>
    <row r="342" spans="1:27" ht="15.6" x14ac:dyDescent="0.3">
      <c r="A342" s="96"/>
      <c r="B342" s="97"/>
      <c r="C342" s="96"/>
      <c r="D342" s="96"/>
      <c r="E342" s="96"/>
      <c r="F342" s="96"/>
      <c r="G342" s="96"/>
      <c r="H342" s="96"/>
      <c r="I342" s="96"/>
      <c r="J342" s="96"/>
      <c r="K342" s="96"/>
      <c r="L342" s="96"/>
      <c r="M342" s="96"/>
      <c r="N342" s="96"/>
      <c r="O342" s="96"/>
      <c r="P342" s="96"/>
      <c r="Q342" s="96"/>
      <c r="R342" s="96"/>
      <c r="S342" s="96"/>
      <c r="T342" s="96"/>
      <c r="U342" s="96"/>
      <c r="V342" s="96"/>
      <c r="W342" s="96"/>
      <c r="X342" s="96"/>
      <c r="Y342" s="96"/>
      <c r="Z342" s="96"/>
      <c r="AA342" s="96"/>
    </row>
    <row r="343" spans="1:27" ht="15.6" x14ac:dyDescent="0.3">
      <c r="A343" s="96"/>
      <c r="B343" s="97"/>
      <c r="C343" s="96"/>
      <c r="D343" s="96"/>
      <c r="E343" s="96"/>
      <c r="F343" s="96"/>
      <c r="G343" s="96"/>
      <c r="H343" s="96"/>
      <c r="I343" s="96"/>
      <c r="J343" s="96"/>
      <c r="K343" s="96"/>
      <c r="L343" s="96"/>
      <c r="M343" s="96"/>
      <c r="N343" s="96"/>
      <c r="O343" s="96"/>
      <c r="P343" s="96"/>
      <c r="Q343" s="96"/>
      <c r="R343" s="96"/>
      <c r="S343" s="96"/>
      <c r="T343" s="96"/>
      <c r="U343" s="96"/>
      <c r="V343" s="96"/>
      <c r="W343" s="96"/>
      <c r="X343" s="96"/>
      <c r="Y343" s="96"/>
      <c r="Z343" s="96"/>
      <c r="AA343" s="96"/>
    </row>
    <row r="344" spans="1:27" ht="15.6" x14ac:dyDescent="0.3">
      <c r="A344" s="96"/>
      <c r="B344" s="97"/>
      <c r="C344" s="96"/>
      <c r="D344" s="96"/>
      <c r="E344" s="96"/>
      <c r="F344" s="96"/>
      <c r="G344" s="96"/>
      <c r="H344" s="96"/>
      <c r="I344" s="96"/>
      <c r="J344" s="96"/>
      <c r="K344" s="96"/>
      <c r="L344" s="96"/>
      <c r="M344" s="96"/>
      <c r="N344" s="96"/>
      <c r="O344" s="96"/>
      <c r="P344" s="96"/>
      <c r="Q344" s="96"/>
      <c r="R344" s="96"/>
      <c r="S344" s="96"/>
      <c r="T344" s="96"/>
      <c r="U344" s="96"/>
      <c r="V344" s="96"/>
      <c r="W344" s="96"/>
      <c r="X344" s="96"/>
      <c r="Y344" s="96"/>
      <c r="Z344" s="96"/>
      <c r="AA344" s="96"/>
    </row>
    <row r="345" spans="1:27" ht="15.6" x14ac:dyDescent="0.3">
      <c r="A345" s="96"/>
      <c r="B345" s="97"/>
      <c r="C345" s="96"/>
      <c r="D345" s="96"/>
      <c r="E345" s="96"/>
      <c r="F345" s="96"/>
      <c r="G345" s="96"/>
      <c r="H345" s="96"/>
      <c r="I345" s="96"/>
      <c r="J345" s="96"/>
      <c r="K345" s="96"/>
      <c r="L345" s="96"/>
      <c r="M345" s="96"/>
      <c r="N345" s="96"/>
      <c r="O345" s="96"/>
      <c r="P345" s="96"/>
      <c r="Q345" s="96"/>
      <c r="R345" s="96"/>
      <c r="S345" s="96"/>
      <c r="T345" s="96"/>
      <c r="U345" s="96"/>
      <c r="V345" s="96"/>
      <c r="W345" s="96"/>
      <c r="X345" s="96"/>
      <c r="Y345" s="96"/>
      <c r="Z345" s="96"/>
      <c r="AA345" s="96"/>
    </row>
    <row r="346" spans="1:27" ht="15.6" x14ac:dyDescent="0.3">
      <c r="A346" s="96"/>
      <c r="B346" s="97"/>
      <c r="C346" s="96"/>
      <c r="D346" s="96"/>
      <c r="E346" s="96"/>
      <c r="F346" s="96"/>
      <c r="G346" s="96"/>
      <c r="H346" s="96"/>
      <c r="I346" s="96"/>
      <c r="J346" s="96"/>
      <c r="K346" s="96"/>
      <c r="L346" s="96"/>
      <c r="M346" s="96"/>
      <c r="N346" s="96"/>
      <c r="O346" s="96"/>
      <c r="P346" s="96"/>
      <c r="Q346" s="96"/>
      <c r="R346" s="96"/>
      <c r="S346" s="96"/>
      <c r="T346" s="96"/>
      <c r="U346" s="96"/>
      <c r="V346" s="96"/>
      <c r="W346" s="96"/>
      <c r="X346" s="96"/>
      <c r="Y346" s="96"/>
      <c r="Z346" s="96"/>
      <c r="AA346" s="96"/>
    </row>
    <row r="347" spans="1:27" ht="15.6" x14ac:dyDescent="0.3">
      <c r="A347" s="96"/>
      <c r="B347" s="97"/>
      <c r="C347" s="96"/>
      <c r="D347" s="96"/>
      <c r="E347" s="96"/>
      <c r="F347" s="96"/>
      <c r="G347" s="96"/>
      <c r="H347" s="96"/>
      <c r="I347" s="96"/>
      <c r="J347" s="96"/>
      <c r="K347" s="96"/>
      <c r="L347" s="96"/>
      <c r="M347" s="96"/>
      <c r="N347" s="96"/>
      <c r="O347" s="96"/>
      <c r="P347" s="96"/>
      <c r="Q347" s="96"/>
      <c r="R347" s="96"/>
      <c r="S347" s="96"/>
      <c r="T347" s="96"/>
      <c r="U347" s="96"/>
      <c r="V347" s="96"/>
      <c r="W347" s="96"/>
      <c r="X347" s="96"/>
      <c r="Y347" s="96"/>
      <c r="Z347" s="96"/>
      <c r="AA347" s="96"/>
    </row>
    <row r="348" spans="1:27" ht="15.6" x14ac:dyDescent="0.3">
      <c r="A348" s="96"/>
      <c r="B348" s="97"/>
      <c r="C348" s="96"/>
      <c r="D348" s="96"/>
      <c r="E348" s="96"/>
      <c r="F348" s="96"/>
      <c r="G348" s="96"/>
      <c r="H348" s="96"/>
      <c r="I348" s="96"/>
      <c r="J348" s="96"/>
      <c r="K348" s="96"/>
      <c r="L348" s="96"/>
      <c r="M348" s="96"/>
      <c r="N348" s="96"/>
      <c r="O348" s="96"/>
      <c r="P348" s="96"/>
      <c r="Q348" s="96"/>
      <c r="R348" s="96"/>
      <c r="S348" s="96"/>
      <c r="T348" s="96"/>
      <c r="U348" s="96"/>
      <c r="V348" s="96"/>
      <c r="W348" s="96"/>
      <c r="X348" s="96"/>
      <c r="Y348" s="96"/>
      <c r="Z348" s="96"/>
      <c r="AA348" s="96"/>
    </row>
    <row r="349" spans="1:27" ht="15.6" x14ac:dyDescent="0.3">
      <c r="A349" s="96"/>
      <c r="B349" s="97"/>
      <c r="C349" s="96"/>
      <c r="D349" s="96"/>
      <c r="E349" s="96"/>
      <c r="F349" s="96"/>
      <c r="G349" s="96"/>
      <c r="H349" s="96"/>
      <c r="I349" s="96"/>
      <c r="J349" s="96"/>
      <c r="K349" s="96"/>
      <c r="L349" s="96"/>
      <c r="M349" s="96"/>
      <c r="N349" s="96"/>
      <c r="O349" s="96"/>
      <c r="P349" s="96"/>
      <c r="Q349" s="96"/>
      <c r="R349" s="96"/>
      <c r="S349" s="96"/>
      <c r="T349" s="96"/>
      <c r="U349" s="96"/>
      <c r="V349" s="96"/>
      <c r="W349" s="96"/>
      <c r="X349" s="96"/>
      <c r="Y349" s="96"/>
      <c r="Z349" s="96"/>
      <c r="AA349" s="96"/>
    </row>
    <row r="350" spans="1:27" ht="15.6" x14ac:dyDescent="0.3">
      <c r="A350" s="96"/>
      <c r="B350" s="97"/>
      <c r="C350" s="96"/>
      <c r="D350" s="96"/>
      <c r="E350" s="96"/>
      <c r="F350" s="96"/>
      <c r="G350" s="96"/>
      <c r="H350" s="96"/>
      <c r="I350" s="96"/>
      <c r="J350" s="96"/>
      <c r="K350" s="96"/>
      <c r="L350" s="96"/>
      <c r="M350" s="96"/>
      <c r="N350" s="96"/>
      <c r="O350" s="96"/>
      <c r="P350" s="96"/>
      <c r="Q350" s="96"/>
      <c r="R350" s="96"/>
      <c r="S350" s="96"/>
      <c r="T350" s="96"/>
      <c r="U350" s="96"/>
      <c r="V350" s="96"/>
      <c r="W350" s="96"/>
      <c r="X350" s="96"/>
      <c r="Y350" s="96"/>
      <c r="Z350" s="96"/>
      <c r="AA350" s="96"/>
    </row>
    <row r="351" spans="1:27" ht="15.6" x14ac:dyDescent="0.3">
      <c r="A351" s="96"/>
      <c r="B351" s="97"/>
      <c r="C351" s="96"/>
      <c r="D351" s="96"/>
      <c r="E351" s="96"/>
      <c r="F351" s="96"/>
      <c r="G351" s="96"/>
      <c r="H351" s="96"/>
      <c r="I351" s="96"/>
      <c r="J351" s="96"/>
      <c r="K351" s="96"/>
      <c r="L351" s="96"/>
      <c r="M351" s="96"/>
      <c r="N351" s="96"/>
      <c r="O351" s="96"/>
      <c r="P351" s="96"/>
      <c r="Q351" s="96"/>
      <c r="R351" s="96"/>
      <c r="S351" s="96"/>
      <c r="T351" s="96"/>
      <c r="U351" s="96"/>
      <c r="V351" s="96"/>
      <c r="W351" s="96"/>
      <c r="X351" s="96"/>
      <c r="Y351" s="96"/>
      <c r="Z351" s="96"/>
      <c r="AA351" s="96"/>
    </row>
    <row r="352" spans="1:27" ht="15.6" x14ac:dyDescent="0.3">
      <c r="A352" s="96"/>
      <c r="B352" s="97"/>
      <c r="C352" s="96"/>
      <c r="D352" s="96"/>
      <c r="E352" s="96"/>
      <c r="F352" s="96"/>
      <c r="G352" s="96"/>
      <c r="H352" s="96"/>
      <c r="I352" s="96"/>
      <c r="J352" s="96"/>
      <c r="K352" s="96"/>
      <c r="L352" s="96"/>
      <c r="M352" s="96"/>
      <c r="N352" s="96"/>
      <c r="O352" s="96"/>
      <c r="P352" s="96"/>
      <c r="Q352" s="96"/>
      <c r="R352" s="96"/>
      <c r="S352" s="96"/>
      <c r="T352" s="96"/>
      <c r="U352" s="96"/>
      <c r="V352" s="96"/>
      <c r="W352" s="96"/>
      <c r="X352" s="96"/>
      <c r="Y352" s="96"/>
      <c r="Z352" s="96"/>
      <c r="AA352" s="96"/>
    </row>
    <row r="353" spans="1:27" ht="15.6" x14ac:dyDescent="0.3">
      <c r="A353" s="96"/>
      <c r="B353" s="97"/>
      <c r="C353" s="96"/>
      <c r="D353" s="96"/>
      <c r="E353" s="96"/>
      <c r="F353" s="96"/>
      <c r="G353" s="96"/>
      <c r="H353" s="96"/>
      <c r="I353" s="96"/>
      <c r="J353" s="96"/>
      <c r="K353" s="96"/>
      <c r="L353" s="96"/>
      <c r="M353" s="96"/>
      <c r="N353" s="96"/>
      <c r="O353" s="96"/>
      <c r="P353" s="96"/>
      <c r="Q353" s="96"/>
      <c r="R353" s="96"/>
      <c r="S353" s="96"/>
      <c r="T353" s="96"/>
      <c r="U353" s="96"/>
      <c r="V353" s="96"/>
      <c r="W353" s="96"/>
      <c r="X353" s="96"/>
      <c r="Y353" s="96"/>
      <c r="Z353" s="96"/>
      <c r="AA353" s="96"/>
    </row>
    <row r="354" spans="1:27" ht="15.6" x14ac:dyDescent="0.3">
      <c r="A354" s="96"/>
      <c r="B354" s="97"/>
      <c r="C354" s="96"/>
      <c r="D354" s="96"/>
      <c r="E354" s="96"/>
      <c r="F354" s="96"/>
      <c r="G354" s="96"/>
      <c r="H354" s="96"/>
      <c r="I354" s="96"/>
      <c r="J354" s="96"/>
      <c r="K354" s="96"/>
      <c r="L354" s="96"/>
      <c r="M354" s="96"/>
      <c r="N354" s="96"/>
      <c r="O354" s="96"/>
      <c r="P354" s="96"/>
      <c r="Q354" s="96"/>
      <c r="R354" s="96"/>
      <c r="S354" s="96"/>
      <c r="T354" s="96"/>
      <c r="U354" s="96"/>
      <c r="V354" s="96"/>
      <c r="W354" s="96"/>
      <c r="X354" s="96"/>
      <c r="Y354" s="96"/>
      <c r="Z354" s="96"/>
      <c r="AA354" s="96"/>
    </row>
    <row r="355" spans="1:27" ht="15.6" x14ac:dyDescent="0.3">
      <c r="A355" s="96"/>
      <c r="B355" s="97"/>
      <c r="C355" s="96"/>
      <c r="D355" s="96"/>
      <c r="E355" s="96"/>
      <c r="F355" s="96"/>
      <c r="G355" s="96"/>
      <c r="H355" s="96"/>
      <c r="I355" s="96"/>
      <c r="J355" s="96"/>
      <c r="K355" s="96"/>
      <c r="L355" s="96"/>
      <c r="M355" s="96"/>
      <c r="N355" s="96"/>
      <c r="O355" s="96"/>
      <c r="P355" s="96"/>
      <c r="Q355" s="96"/>
      <c r="R355" s="96"/>
      <c r="S355" s="96"/>
      <c r="T355" s="96"/>
      <c r="U355" s="96"/>
      <c r="V355" s="96"/>
      <c r="W355" s="96"/>
      <c r="X355" s="96"/>
      <c r="Y355" s="96"/>
      <c r="Z355" s="96"/>
      <c r="AA355" s="96"/>
    </row>
    <row r="356" spans="1:27" ht="15.6" x14ac:dyDescent="0.3">
      <c r="A356" s="96"/>
      <c r="B356" s="97"/>
      <c r="C356" s="96"/>
      <c r="D356" s="96"/>
      <c r="E356" s="96"/>
      <c r="F356" s="96"/>
      <c r="G356" s="96"/>
      <c r="H356" s="96"/>
      <c r="I356" s="96"/>
      <c r="J356" s="96"/>
      <c r="K356" s="96"/>
      <c r="L356" s="96"/>
      <c r="M356" s="96"/>
      <c r="N356" s="96"/>
      <c r="O356" s="96"/>
      <c r="P356" s="96"/>
      <c r="Q356" s="96"/>
      <c r="R356" s="96"/>
      <c r="S356" s="96"/>
      <c r="T356" s="96"/>
      <c r="U356" s="96"/>
      <c r="V356" s="96"/>
      <c r="W356" s="96"/>
      <c r="X356" s="96"/>
      <c r="Y356" s="96"/>
      <c r="Z356" s="96"/>
      <c r="AA356" s="96"/>
    </row>
    <row r="357" spans="1:27" ht="15.6" x14ac:dyDescent="0.3">
      <c r="A357" s="96"/>
      <c r="B357" s="97"/>
      <c r="C357" s="96"/>
      <c r="D357" s="96"/>
      <c r="E357" s="96"/>
      <c r="F357" s="96"/>
      <c r="G357" s="96"/>
      <c r="H357" s="96"/>
      <c r="I357" s="96"/>
      <c r="J357" s="96"/>
      <c r="K357" s="96"/>
      <c r="L357" s="96"/>
      <c r="M357" s="96"/>
      <c r="N357" s="96"/>
      <c r="O357" s="96"/>
      <c r="P357" s="96"/>
      <c r="Q357" s="96"/>
      <c r="R357" s="96"/>
      <c r="S357" s="96"/>
      <c r="T357" s="96"/>
      <c r="U357" s="96"/>
      <c r="V357" s="96"/>
      <c r="W357" s="96"/>
      <c r="X357" s="96"/>
      <c r="Y357" s="96"/>
      <c r="Z357" s="96"/>
      <c r="AA357" s="96"/>
    </row>
    <row r="358" spans="1:27" ht="15.6" x14ac:dyDescent="0.3">
      <c r="A358" s="96"/>
      <c r="B358" s="97"/>
      <c r="C358" s="96"/>
      <c r="D358" s="96"/>
      <c r="E358" s="96"/>
      <c r="F358" s="96"/>
      <c r="G358" s="96"/>
      <c r="H358" s="96"/>
      <c r="I358" s="96"/>
      <c r="J358" s="96"/>
      <c r="K358" s="96"/>
      <c r="L358" s="96"/>
      <c r="M358" s="96"/>
      <c r="N358" s="96"/>
      <c r="O358" s="96"/>
      <c r="P358" s="96"/>
      <c r="Q358" s="96"/>
      <c r="R358" s="96"/>
      <c r="S358" s="96"/>
      <c r="T358" s="96"/>
      <c r="U358" s="96"/>
      <c r="V358" s="96"/>
      <c r="W358" s="96"/>
      <c r="X358" s="96"/>
      <c r="Y358" s="96"/>
      <c r="Z358" s="96"/>
      <c r="AA358" s="96"/>
    </row>
    <row r="359" spans="1:27" ht="15.6" x14ac:dyDescent="0.3">
      <c r="A359" s="96"/>
      <c r="B359" s="97"/>
      <c r="C359" s="96"/>
      <c r="D359" s="96"/>
      <c r="E359" s="96"/>
      <c r="F359" s="96"/>
      <c r="G359" s="96"/>
      <c r="H359" s="96"/>
      <c r="I359" s="96"/>
      <c r="J359" s="96"/>
      <c r="K359" s="96"/>
      <c r="L359" s="96"/>
      <c r="M359" s="96"/>
      <c r="N359" s="96"/>
      <c r="O359" s="96"/>
      <c r="P359" s="96"/>
      <c r="Q359" s="96"/>
      <c r="R359" s="96"/>
      <c r="S359" s="96"/>
      <c r="T359" s="96"/>
      <c r="U359" s="96"/>
      <c r="V359" s="96"/>
      <c r="W359" s="96"/>
      <c r="X359" s="96"/>
      <c r="Y359" s="96"/>
      <c r="Z359" s="96"/>
      <c r="AA359" s="96"/>
    </row>
    <row r="360" spans="1:27" ht="15.6" x14ac:dyDescent="0.3">
      <c r="A360" s="96"/>
      <c r="B360" s="97"/>
      <c r="C360" s="96"/>
      <c r="D360" s="96"/>
      <c r="E360" s="96"/>
      <c r="F360" s="96"/>
      <c r="G360" s="96"/>
      <c r="H360" s="96"/>
      <c r="I360" s="96"/>
      <c r="J360" s="96"/>
      <c r="K360" s="96"/>
      <c r="L360" s="96"/>
      <c r="M360" s="96"/>
      <c r="N360" s="96"/>
      <c r="O360" s="96"/>
      <c r="P360" s="96"/>
      <c r="Q360" s="96"/>
      <c r="R360" s="96"/>
      <c r="S360" s="96"/>
      <c r="T360" s="96"/>
      <c r="U360" s="96"/>
      <c r="V360" s="96"/>
      <c r="W360" s="96"/>
      <c r="X360" s="96"/>
      <c r="Y360" s="96"/>
      <c r="Z360" s="96"/>
      <c r="AA360" s="96"/>
    </row>
    <row r="361" spans="1:27" ht="15.6" x14ac:dyDescent="0.3">
      <c r="A361" s="96"/>
      <c r="B361" s="97"/>
      <c r="C361" s="96"/>
      <c r="D361" s="96"/>
      <c r="E361" s="96"/>
      <c r="F361" s="96"/>
      <c r="G361" s="96"/>
      <c r="H361" s="96"/>
      <c r="I361" s="96"/>
      <c r="J361" s="96"/>
      <c r="K361" s="96"/>
      <c r="L361" s="96"/>
      <c r="M361" s="96"/>
      <c r="N361" s="96"/>
      <c r="O361" s="96"/>
      <c r="P361" s="96"/>
      <c r="Q361" s="96"/>
      <c r="R361" s="96"/>
      <c r="S361" s="96"/>
      <c r="T361" s="96"/>
      <c r="U361" s="96"/>
      <c r="V361" s="96"/>
      <c r="W361" s="96"/>
      <c r="X361" s="96"/>
      <c r="Y361" s="96"/>
      <c r="Z361" s="96"/>
      <c r="AA361" s="96"/>
    </row>
    <row r="362" spans="1:27" ht="15.6" x14ac:dyDescent="0.3">
      <c r="A362" s="96"/>
      <c r="B362" s="97"/>
      <c r="C362" s="96"/>
      <c r="D362" s="96"/>
      <c r="E362" s="96"/>
      <c r="F362" s="96"/>
      <c r="G362" s="96"/>
      <c r="H362" s="96"/>
      <c r="I362" s="96"/>
      <c r="J362" s="96"/>
      <c r="K362" s="96"/>
      <c r="L362" s="96"/>
      <c r="M362" s="96"/>
      <c r="N362" s="96"/>
      <c r="O362" s="96"/>
      <c r="P362" s="96"/>
      <c r="Q362" s="96"/>
      <c r="R362" s="96"/>
      <c r="S362" s="96"/>
      <c r="T362" s="96"/>
      <c r="U362" s="96"/>
      <c r="V362" s="96"/>
      <c r="W362" s="96"/>
      <c r="X362" s="96"/>
      <c r="Y362" s="96"/>
      <c r="Z362" s="96"/>
      <c r="AA362" s="96"/>
    </row>
    <row r="363" spans="1:27" ht="15.6" x14ac:dyDescent="0.3">
      <c r="A363" s="96"/>
      <c r="B363" s="97"/>
      <c r="C363" s="96"/>
      <c r="D363" s="96"/>
      <c r="E363" s="96"/>
      <c r="F363" s="96"/>
      <c r="G363" s="96"/>
      <c r="H363" s="96"/>
      <c r="I363" s="96"/>
      <c r="J363" s="96"/>
      <c r="K363" s="96"/>
      <c r="L363" s="96"/>
      <c r="M363" s="96"/>
      <c r="N363" s="96"/>
      <c r="O363" s="96"/>
      <c r="P363" s="96"/>
      <c r="Q363" s="96"/>
      <c r="R363" s="96"/>
      <c r="S363" s="96"/>
      <c r="T363" s="96"/>
      <c r="U363" s="96"/>
      <c r="V363" s="96"/>
      <c r="W363" s="96"/>
      <c r="X363" s="96"/>
      <c r="Y363" s="96"/>
      <c r="Z363" s="96"/>
      <c r="AA363" s="96"/>
    </row>
    <row r="364" spans="1:27" ht="15.6" x14ac:dyDescent="0.3">
      <c r="A364" s="96"/>
      <c r="B364" s="97"/>
      <c r="C364" s="96"/>
      <c r="D364" s="96"/>
      <c r="E364" s="96"/>
      <c r="F364" s="96"/>
      <c r="G364" s="96"/>
      <c r="H364" s="96"/>
      <c r="I364" s="96"/>
      <c r="J364" s="96"/>
      <c r="K364" s="96"/>
      <c r="L364" s="96"/>
      <c r="M364" s="96"/>
      <c r="N364" s="96"/>
      <c r="O364" s="96"/>
      <c r="P364" s="96"/>
      <c r="Q364" s="96"/>
      <c r="R364" s="96"/>
      <c r="S364" s="96"/>
      <c r="T364" s="96"/>
      <c r="U364" s="96"/>
      <c r="V364" s="96"/>
      <c r="W364" s="96"/>
      <c r="X364" s="96"/>
      <c r="Y364" s="96"/>
      <c r="Z364" s="96"/>
      <c r="AA364" s="96"/>
    </row>
    <row r="365" spans="1:27" ht="15.6" x14ac:dyDescent="0.3">
      <c r="A365" s="96"/>
      <c r="B365" s="97"/>
      <c r="C365" s="96"/>
      <c r="D365" s="96"/>
      <c r="E365" s="96"/>
      <c r="F365" s="96"/>
      <c r="G365" s="96"/>
      <c r="H365" s="96"/>
      <c r="I365" s="96"/>
      <c r="J365" s="96"/>
      <c r="K365" s="96"/>
      <c r="L365" s="96"/>
      <c r="M365" s="96"/>
      <c r="N365" s="96"/>
      <c r="O365" s="96"/>
      <c r="P365" s="96"/>
      <c r="Q365" s="96"/>
      <c r="R365" s="96"/>
      <c r="S365" s="96"/>
      <c r="T365" s="96"/>
      <c r="U365" s="96"/>
      <c r="V365" s="96"/>
      <c r="W365" s="96"/>
      <c r="X365" s="96"/>
      <c r="Y365" s="96"/>
      <c r="Z365" s="96"/>
      <c r="AA365" s="96"/>
    </row>
    <row r="366" spans="1:27" ht="15.6" x14ac:dyDescent="0.3">
      <c r="A366" s="96"/>
      <c r="B366" s="97"/>
      <c r="C366" s="96"/>
      <c r="D366" s="96"/>
      <c r="E366" s="96"/>
      <c r="F366" s="96"/>
      <c r="G366" s="96"/>
      <c r="H366" s="96"/>
      <c r="I366" s="96"/>
      <c r="J366" s="96"/>
      <c r="K366" s="96"/>
      <c r="L366" s="96"/>
      <c r="M366" s="96"/>
      <c r="N366" s="96"/>
      <c r="O366" s="96"/>
      <c r="P366" s="96"/>
      <c r="Q366" s="96"/>
      <c r="R366" s="96"/>
      <c r="S366" s="96"/>
      <c r="T366" s="96"/>
      <c r="U366" s="96"/>
      <c r="V366" s="96"/>
      <c r="W366" s="96"/>
      <c r="X366" s="96"/>
      <c r="Y366" s="96"/>
      <c r="Z366" s="96"/>
      <c r="AA366" s="96"/>
    </row>
    <row r="367" spans="1:27" ht="15.6" x14ac:dyDescent="0.3">
      <c r="A367" s="96"/>
      <c r="B367" s="97"/>
      <c r="C367" s="96"/>
      <c r="D367" s="96"/>
      <c r="E367" s="96"/>
      <c r="F367" s="96"/>
      <c r="G367" s="96"/>
      <c r="H367" s="96"/>
      <c r="I367" s="96"/>
      <c r="J367" s="96"/>
      <c r="K367" s="96"/>
      <c r="L367" s="96"/>
      <c r="M367" s="96"/>
      <c r="N367" s="96"/>
      <c r="O367" s="96"/>
      <c r="P367" s="96"/>
      <c r="Q367" s="96"/>
      <c r="R367" s="96"/>
      <c r="S367" s="96"/>
      <c r="T367" s="96"/>
      <c r="U367" s="96"/>
      <c r="V367" s="96"/>
      <c r="W367" s="96"/>
      <c r="X367" s="96"/>
      <c r="Y367" s="96"/>
      <c r="Z367" s="96"/>
      <c r="AA367" s="96"/>
    </row>
    <row r="368" spans="1:27" ht="15.6" x14ac:dyDescent="0.3">
      <c r="A368" s="96"/>
      <c r="B368" s="97"/>
      <c r="C368" s="96"/>
      <c r="D368" s="96"/>
      <c r="E368" s="96"/>
      <c r="F368" s="96"/>
      <c r="G368" s="96"/>
      <c r="H368" s="96"/>
      <c r="I368" s="96"/>
      <c r="J368" s="96"/>
      <c r="K368" s="96"/>
      <c r="L368" s="96"/>
      <c r="M368" s="96"/>
      <c r="N368" s="96"/>
      <c r="O368" s="96"/>
      <c r="P368" s="96"/>
      <c r="Q368" s="96"/>
      <c r="R368" s="96"/>
      <c r="S368" s="96"/>
      <c r="T368" s="96"/>
      <c r="U368" s="96"/>
      <c r="V368" s="96"/>
      <c r="W368" s="96"/>
      <c r="X368" s="96"/>
      <c r="Y368" s="96"/>
      <c r="Z368" s="96"/>
      <c r="AA368" s="96"/>
    </row>
    <row r="369" spans="1:27" ht="15.6" x14ac:dyDescent="0.3">
      <c r="A369" s="96"/>
      <c r="B369" s="97"/>
      <c r="C369" s="96"/>
      <c r="D369" s="96"/>
      <c r="E369" s="96"/>
      <c r="F369" s="96"/>
      <c r="G369" s="96"/>
      <c r="H369" s="96"/>
      <c r="I369" s="96"/>
      <c r="J369" s="96"/>
      <c r="K369" s="96"/>
      <c r="L369" s="96"/>
      <c r="M369" s="96"/>
      <c r="N369" s="96"/>
      <c r="O369" s="96"/>
      <c r="P369" s="96"/>
      <c r="Q369" s="96"/>
      <c r="R369" s="96"/>
      <c r="S369" s="96"/>
      <c r="T369" s="96"/>
      <c r="U369" s="96"/>
      <c r="V369" s="96"/>
      <c r="W369" s="96"/>
      <c r="X369" s="96"/>
      <c r="Y369" s="96"/>
      <c r="Z369" s="96"/>
      <c r="AA369" s="96"/>
    </row>
    <row r="370" spans="1:27" ht="15.6" x14ac:dyDescent="0.3">
      <c r="A370" s="96"/>
      <c r="B370" s="97"/>
      <c r="C370" s="96"/>
      <c r="D370" s="96"/>
      <c r="E370" s="96"/>
      <c r="F370" s="96"/>
      <c r="G370" s="96"/>
      <c r="H370" s="96"/>
      <c r="I370" s="96"/>
      <c r="J370" s="96"/>
      <c r="K370" s="96"/>
      <c r="L370" s="96"/>
      <c r="M370" s="96"/>
      <c r="N370" s="96"/>
      <c r="O370" s="96"/>
      <c r="P370" s="96"/>
      <c r="Q370" s="96"/>
      <c r="R370" s="96"/>
      <c r="S370" s="96"/>
      <c r="T370" s="96"/>
      <c r="U370" s="96"/>
      <c r="V370" s="96"/>
      <c r="W370" s="96"/>
      <c r="X370" s="96"/>
      <c r="Y370" s="96"/>
      <c r="Z370" s="96"/>
      <c r="AA370" s="96"/>
    </row>
    <row r="371" spans="1:27" ht="15.6" x14ac:dyDescent="0.3">
      <c r="A371" s="96"/>
      <c r="B371" s="97"/>
      <c r="C371" s="96"/>
      <c r="D371" s="96"/>
      <c r="E371" s="96"/>
      <c r="F371" s="96"/>
      <c r="G371" s="96"/>
      <c r="H371" s="96"/>
      <c r="I371" s="96"/>
      <c r="J371" s="96"/>
      <c r="K371" s="96"/>
      <c r="L371" s="96"/>
      <c r="M371" s="96"/>
      <c r="N371" s="96"/>
      <c r="O371" s="96"/>
      <c r="P371" s="96"/>
      <c r="Q371" s="96"/>
      <c r="R371" s="96"/>
      <c r="S371" s="96"/>
      <c r="T371" s="96"/>
      <c r="U371" s="96"/>
      <c r="V371" s="96"/>
      <c r="W371" s="96"/>
      <c r="X371" s="96"/>
      <c r="Y371" s="96"/>
      <c r="Z371" s="96"/>
      <c r="AA371" s="96"/>
    </row>
    <row r="372" spans="1:27" ht="15.6" x14ac:dyDescent="0.3">
      <c r="A372" s="96"/>
      <c r="B372" s="97"/>
      <c r="C372" s="96"/>
      <c r="D372" s="96"/>
      <c r="E372" s="96"/>
      <c r="F372" s="96"/>
      <c r="G372" s="96"/>
      <c r="H372" s="96"/>
      <c r="I372" s="96"/>
      <c r="J372" s="96"/>
      <c r="K372" s="96"/>
      <c r="L372" s="96"/>
      <c r="M372" s="96"/>
      <c r="N372" s="96"/>
      <c r="O372" s="96"/>
      <c r="P372" s="96"/>
      <c r="Q372" s="96"/>
      <c r="R372" s="96"/>
      <c r="S372" s="96"/>
      <c r="T372" s="96"/>
      <c r="U372" s="96"/>
      <c r="V372" s="96"/>
      <c r="W372" s="96"/>
      <c r="X372" s="96"/>
      <c r="Y372" s="96"/>
      <c r="Z372" s="96"/>
      <c r="AA372" s="96"/>
    </row>
    <row r="373" spans="1:27" ht="15.6" x14ac:dyDescent="0.3">
      <c r="A373" s="96"/>
      <c r="B373" s="97"/>
      <c r="C373" s="96"/>
      <c r="D373" s="96"/>
      <c r="E373" s="96"/>
      <c r="F373" s="96"/>
      <c r="G373" s="96"/>
      <c r="H373" s="96"/>
      <c r="I373" s="96"/>
      <c r="J373" s="96"/>
      <c r="K373" s="96"/>
      <c r="L373" s="96"/>
      <c r="M373" s="96"/>
      <c r="N373" s="96"/>
      <c r="O373" s="96"/>
      <c r="P373" s="96"/>
      <c r="Q373" s="96"/>
      <c r="R373" s="96"/>
      <c r="S373" s="96"/>
      <c r="T373" s="96"/>
      <c r="U373" s="96"/>
      <c r="V373" s="96"/>
      <c r="W373" s="96"/>
      <c r="X373" s="96"/>
      <c r="Y373" s="96"/>
      <c r="Z373" s="96"/>
      <c r="AA373" s="96"/>
    </row>
    <row r="374" spans="1:27" ht="15.6" x14ac:dyDescent="0.3">
      <c r="A374" s="96"/>
      <c r="B374" s="97"/>
      <c r="C374" s="96"/>
      <c r="D374" s="96"/>
      <c r="E374" s="96"/>
      <c r="F374" s="96"/>
      <c r="G374" s="96"/>
      <c r="H374" s="96"/>
      <c r="I374" s="96"/>
      <c r="J374" s="96"/>
      <c r="K374" s="96"/>
      <c r="L374" s="96"/>
      <c r="M374" s="96"/>
      <c r="N374" s="96"/>
      <c r="O374" s="96"/>
      <c r="P374" s="96"/>
      <c r="Q374" s="96"/>
      <c r="R374" s="96"/>
      <c r="S374" s="96"/>
      <c r="T374" s="96"/>
      <c r="U374" s="96"/>
      <c r="V374" s="96"/>
      <c r="W374" s="96"/>
      <c r="X374" s="96"/>
      <c r="Y374" s="96"/>
      <c r="Z374" s="96"/>
      <c r="AA374" s="96"/>
    </row>
    <row r="375" spans="1:27" ht="15.6" x14ac:dyDescent="0.3">
      <c r="A375" s="96"/>
      <c r="B375" s="97"/>
      <c r="C375" s="96"/>
      <c r="D375" s="96"/>
      <c r="E375" s="96"/>
      <c r="F375" s="96"/>
      <c r="G375" s="96"/>
      <c r="H375" s="96"/>
      <c r="I375" s="96"/>
      <c r="J375" s="96"/>
      <c r="K375" s="96"/>
      <c r="L375" s="96"/>
      <c r="M375" s="96"/>
      <c r="N375" s="96"/>
      <c r="O375" s="96"/>
      <c r="P375" s="96"/>
      <c r="Q375" s="96"/>
      <c r="R375" s="96"/>
      <c r="S375" s="96"/>
      <c r="T375" s="96"/>
      <c r="U375" s="96"/>
      <c r="V375" s="96"/>
      <c r="W375" s="96"/>
      <c r="X375" s="96"/>
      <c r="Y375" s="96"/>
      <c r="Z375" s="96"/>
      <c r="AA375" s="96"/>
    </row>
    <row r="376" spans="1:27" ht="15.6" x14ac:dyDescent="0.3">
      <c r="A376" s="96"/>
      <c r="B376" s="97"/>
      <c r="C376" s="96"/>
      <c r="D376" s="96"/>
      <c r="E376" s="96"/>
      <c r="F376" s="96"/>
      <c r="G376" s="96"/>
      <c r="H376" s="96"/>
      <c r="I376" s="96"/>
      <c r="J376" s="96"/>
      <c r="K376" s="96"/>
      <c r="L376" s="96"/>
      <c r="M376" s="96"/>
      <c r="N376" s="96"/>
      <c r="O376" s="96"/>
      <c r="P376" s="96"/>
      <c r="Q376" s="96"/>
      <c r="R376" s="96"/>
      <c r="S376" s="96"/>
      <c r="T376" s="96"/>
      <c r="U376" s="96"/>
      <c r="V376" s="96"/>
      <c r="W376" s="96"/>
      <c r="X376" s="96"/>
      <c r="Y376" s="96"/>
      <c r="Z376" s="96"/>
      <c r="AA376" s="96"/>
    </row>
    <row r="377" spans="1:27" ht="15.6" x14ac:dyDescent="0.3">
      <c r="A377" s="96"/>
      <c r="B377" s="97"/>
      <c r="C377" s="96"/>
      <c r="D377" s="96"/>
      <c r="E377" s="96"/>
      <c r="F377" s="96"/>
      <c r="G377" s="96"/>
      <c r="H377" s="96"/>
      <c r="I377" s="96"/>
      <c r="J377" s="96"/>
      <c r="K377" s="96"/>
      <c r="L377" s="96"/>
      <c r="M377" s="96"/>
      <c r="N377" s="96"/>
      <c r="O377" s="96"/>
      <c r="P377" s="96"/>
      <c r="Q377" s="96"/>
      <c r="R377" s="96"/>
      <c r="S377" s="96"/>
      <c r="T377" s="96"/>
      <c r="U377" s="96"/>
      <c r="V377" s="96"/>
      <c r="W377" s="96"/>
      <c r="X377" s="96"/>
      <c r="Y377" s="96"/>
      <c r="Z377" s="96"/>
      <c r="AA377" s="96"/>
    </row>
    <row r="378" spans="1:27" ht="15.6" x14ac:dyDescent="0.3">
      <c r="A378" s="96"/>
      <c r="B378" s="97"/>
      <c r="C378" s="96"/>
      <c r="D378" s="96"/>
      <c r="E378" s="96"/>
      <c r="F378" s="96"/>
      <c r="G378" s="96"/>
      <c r="H378" s="96"/>
      <c r="I378" s="96"/>
      <c r="J378" s="96"/>
      <c r="K378" s="96"/>
      <c r="L378" s="96"/>
      <c r="M378" s="96"/>
      <c r="N378" s="96"/>
      <c r="O378" s="96"/>
      <c r="P378" s="96"/>
      <c r="Q378" s="96"/>
      <c r="R378" s="96"/>
      <c r="S378" s="96"/>
      <c r="T378" s="96"/>
      <c r="U378" s="96"/>
      <c r="V378" s="96"/>
      <c r="W378" s="96"/>
      <c r="X378" s="96"/>
      <c r="Y378" s="96"/>
      <c r="Z378" s="96"/>
      <c r="AA378" s="96"/>
    </row>
    <row r="379" spans="1:27" ht="15.6" x14ac:dyDescent="0.3">
      <c r="A379" s="96"/>
      <c r="B379" s="97"/>
      <c r="C379" s="96"/>
      <c r="D379" s="96"/>
      <c r="E379" s="96"/>
      <c r="F379" s="96"/>
      <c r="G379" s="96"/>
      <c r="H379" s="96"/>
      <c r="I379" s="96"/>
      <c r="J379" s="96"/>
      <c r="K379" s="96"/>
      <c r="L379" s="96"/>
      <c r="M379" s="96"/>
      <c r="N379" s="96"/>
      <c r="O379" s="96"/>
      <c r="P379" s="96"/>
      <c r="Q379" s="96"/>
      <c r="R379" s="96"/>
      <c r="S379" s="96"/>
      <c r="T379" s="96"/>
      <c r="U379" s="96"/>
      <c r="V379" s="96"/>
      <c r="W379" s="96"/>
      <c r="X379" s="96"/>
      <c r="Y379" s="96"/>
      <c r="Z379" s="96"/>
      <c r="AA379" s="96"/>
    </row>
    <row r="380" spans="1:27" ht="15.6" x14ac:dyDescent="0.3">
      <c r="A380" s="96"/>
      <c r="B380" s="97"/>
      <c r="C380" s="96"/>
      <c r="D380" s="96"/>
      <c r="E380" s="96"/>
      <c r="F380" s="96"/>
      <c r="G380" s="96"/>
      <c r="H380" s="96"/>
      <c r="I380" s="96"/>
      <c r="J380" s="96"/>
      <c r="K380" s="96"/>
      <c r="L380" s="96"/>
      <c r="M380" s="96"/>
      <c r="N380" s="96"/>
      <c r="O380" s="96"/>
      <c r="P380" s="96"/>
      <c r="Q380" s="96"/>
      <c r="R380" s="96"/>
      <c r="S380" s="96"/>
      <c r="T380" s="96"/>
      <c r="U380" s="96"/>
      <c r="V380" s="96"/>
      <c r="W380" s="96"/>
      <c r="X380" s="96"/>
      <c r="Y380" s="96"/>
      <c r="Z380" s="96"/>
      <c r="AA380" s="96"/>
    </row>
    <row r="381" spans="1:27" ht="15.6" x14ac:dyDescent="0.3">
      <c r="A381" s="96"/>
      <c r="B381" s="97"/>
      <c r="C381" s="96"/>
      <c r="D381" s="96"/>
      <c r="E381" s="96"/>
      <c r="F381" s="96"/>
      <c r="G381" s="96"/>
      <c r="H381" s="96"/>
      <c r="I381" s="96"/>
      <c r="J381" s="96"/>
      <c r="K381" s="96"/>
      <c r="L381" s="96"/>
      <c r="M381" s="96"/>
      <c r="N381" s="96"/>
      <c r="O381" s="96"/>
      <c r="P381" s="96"/>
      <c r="Q381" s="96"/>
      <c r="R381" s="96"/>
      <c r="S381" s="96"/>
      <c r="T381" s="96"/>
      <c r="U381" s="96"/>
      <c r="V381" s="96"/>
      <c r="W381" s="96"/>
      <c r="X381" s="96"/>
      <c r="Y381" s="96"/>
      <c r="Z381" s="96"/>
      <c r="AA381" s="96"/>
    </row>
    <row r="382" spans="1:27" ht="15.6" x14ac:dyDescent="0.3">
      <c r="A382" s="96"/>
      <c r="B382" s="97"/>
      <c r="C382" s="96"/>
      <c r="D382" s="96"/>
      <c r="E382" s="96"/>
      <c r="F382" s="96"/>
      <c r="G382" s="96"/>
      <c r="H382" s="96"/>
      <c r="I382" s="96"/>
      <c r="J382" s="96"/>
      <c r="K382" s="96"/>
      <c r="L382" s="96"/>
      <c r="M382" s="96"/>
      <c r="N382" s="96"/>
      <c r="O382" s="96"/>
      <c r="P382" s="96"/>
      <c r="Q382" s="96"/>
      <c r="R382" s="96"/>
      <c r="S382" s="96"/>
      <c r="T382" s="96"/>
      <c r="U382" s="96"/>
      <c r="V382" s="96"/>
      <c r="W382" s="96"/>
      <c r="X382" s="96"/>
      <c r="Y382" s="96"/>
      <c r="Z382" s="96"/>
      <c r="AA382" s="96"/>
    </row>
    <row r="383" spans="1:27" ht="15.6" x14ac:dyDescent="0.3">
      <c r="A383" s="96"/>
      <c r="B383" s="97"/>
      <c r="C383" s="96"/>
      <c r="D383" s="96"/>
      <c r="E383" s="96"/>
      <c r="F383" s="96"/>
      <c r="G383" s="96"/>
      <c r="H383" s="96"/>
      <c r="I383" s="96"/>
      <c r="J383" s="96"/>
      <c r="K383" s="96"/>
      <c r="L383" s="96"/>
      <c r="M383" s="96"/>
      <c r="N383" s="96"/>
      <c r="O383" s="96"/>
      <c r="P383" s="96"/>
      <c r="Q383" s="96"/>
      <c r="R383" s="96"/>
      <c r="S383" s="96"/>
      <c r="T383" s="96"/>
      <c r="U383" s="96"/>
      <c r="V383" s="96"/>
      <c r="W383" s="96"/>
      <c r="X383" s="96"/>
      <c r="Y383" s="96"/>
      <c r="Z383" s="96"/>
      <c r="AA383" s="96"/>
    </row>
    <row r="384" spans="1:27" ht="15.6" x14ac:dyDescent="0.3">
      <c r="A384" s="96"/>
      <c r="B384" s="97"/>
      <c r="C384" s="96"/>
      <c r="D384" s="96"/>
      <c r="E384" s="96"/>
      <c r="F384" s="96"/>
      <c r="G384" s="96"/>
      <c r="H384" s="96"/>
      <c r="I384" s="96"/>
      <c r="J384" s="96"/>
      <c r="K384" s="96"/>
      <c r="L384" s="96"/>
      <c r="M384" s="96"/>
      <c r="N384" s="96"/>
      <c r="O384" s="96"/>
      <c r="P384" s="96"/>
      <c r="Q384" s="96"/>
      <c r="R384" s="96"/>
      <c r="S384" s="96"/>
      <c r="T384" s="96"/>
      <c r="U384" s="96"/>
      <c r="V384" s="96"/>
      <c r="W384" s="96"/>
      <c r="X384" s="96"/>
      <c r="Y384" s="96"/>
      <c r="Z384" s="96"/>
      <c r="AA384" s="96"/>
    </row>
    <row r="385" spans="1:27" ht="15.6" x14ac:dyDescent="0.3">
      <c r="A385" s="96"/>
      <c r="B385" s="97"/>
      <c r="C385" s="96"/>
      <c r="D385" s="96"/>
      <c r="E385" s="96"/>
      <c r="F385" s="96"/>
      <c r="G385" s="96"/>
      <c r="H385" s="96"/>
      <c r="I385" s="96"/>
      <c r="J385" s="96"/>
      <c r="K385" s="96"/>
      <c r="L385" s="96"/>
      <c r="M385" s="96"/>
      <c r="N385" s="96"/>
      <c r="O385" s="96"/>
      <c r="P385" s="96"/>
      <c r="Q385" s="96"/>
      <c r="R385" s="96"/>
      <c r="S385" s="96"/>
      <c r="T385" s="96"/>
      <c r="U385" s="96"/>
      <c r="V385" s="96"/>
      <c r="W385" s="96"/>
      <c r="X385" s="96"/>
      <c r="Y385" s="96"/>
      <c r="Z385" s="96"/>
      <c r="AA385" s="96"/>
    </row>
    <row r="386" spans="1:27" ht="15.6" x14ac:dyDescent="0.3">
      <c r="A386" s="96"/>
      <c r="B386" s="97"/>
      <c r="C386" s="96"/>
      <c r="D386" s="96"/>
      <c r="E386" s="96"/>
      <c r="F386" s="96"/>
      <c r="G386" s="96"/>
      <c r="H386" s="96"/>
      <c r="I386" s="96"/>
      <c r="J386" s="96"/>
      <c r="K386" s="96"/>
      <c r="L386" s="96"/>
      <c r="M386" s="96"/>
      <c r="N386" s="96"/>
      <c r="O386" s="96"/>
      <c r="P386" s="96"/>
      <c r="Q386" s="96"/>
      <c r="R386" s="96"/>
      <c r="S386" s="96"/>
      <c r="T386" s="96"/>
      <c r="U386" s="96"/>
      <c r="V386" s="96"/>
      <c r="W386" s="96"/>
      <c r="X386" s="96"/>
      <c r="Y386" s="96"/>
      <c r="Z386" s="96"/>
      <c r="AA386" s="96"/>
    </row>
    <row r="387" spans="1:27" ht="15.6" x14ac:dyDescent="0.3">
      <c r="A387" s="96"/>
      <c r="B387" s="97"/>
      <c r="C387" s="96"/>
      <c r="D387" s="96"/>
      <c r="E387" s="96"/>
      <c r="F387" s="96"/>
      <c r="G387" s="96"/>
      <c r="H387" s="96"/>
      <c r="I387" s="96"/>
      <c r="J387" s="96"/>
      <c r="K387" s="96"/>
      <c r="L387" s="96"/>
      <c r="M387" s="96"/>
      <c r="N387" s="96"/>
      <c r="O387" s="96"/>
      <c r="P387" s="96"/>
      <c r="Q387" s="96"/>
      <c r="R387" s="96"/>
      <c r="S387" s="96"/>
      <c r="T387" s="96"/>
      <c r="U387" s="96"/>
      <c r="V387" s="96"/>
      <c r="W387" s="96"/>
      <c r="X387" s="96"/>
      <c r="Y387" s="96"/>
      <c r="Z387" s="96"/>
      <c r="AA387" s="96"/>
    </row>
    <row r="388" spans="1:27" ht="15.6" x14ac:dyDescent="0.3">
      <c r="A388" s="96"/>
      <c r="B388" s="97"/>
      <c r="C388" s="96"/>
      <c r="D388" s="96"/>
      <c r="E388" s="96"/>
      <c r="F388" s="96"/>
      <c r="G388" s="96"/>
      <c r="H388" s="96"/>
      <c r="I388" s="96"/>
      <c r="J388" s="96"/>
      <c r="K388" s="96"/>
      <c r="L388" s="96"/>
      <c r="M388" s="96"/>
      <c r="N388" s="96"/>
      <c r="O388" s="96"/>
      <c r="P388" s="96"/>
      <c r="Q388" s="96"/>
      <c r="R388" s="96"/>
      <c r="S388" s="96"/>
      <c r="T388" s="96"/>
      <c r="U388" s="96"/>
      <c r="V388" s="96"/>
      <c r="W388" s="96"/>
      <c r="X388" s="96"/>
      <c r="Y388" s="96"/>
      <c r="Z388" s="96"/>
      <c r="AA388" s="96"/>
    </row>
    <row r="389" spans="1:27" ht="15.6" x14ac:dyDescent="0.3">
      <c r="A389" s="96"/>
      <c r="B389" s="97"/>
      <c r="C389" s="96"/>
      <c r="D389" s="96"/>
      <c r="E389" s="96"/>
      <c r="F389" s="96"/>
      <c r="G389" s="96"/>
      <c r="H389" s="96"/>
      <c r="I389" s="96"/>
      <c r="J389" s="96"/>
      <c r="K389" s="96"/>
      <c r="L389" s="96"/>
      <c r="M389" s="96"/>
      <c r="N389" s="96"/>
      <c r="O389" s="96"/>
      <c r="P389" s="96"/>
      <c r="Q389" s="96"/>
      <c r="R389" s="96"/>
      <c r="S389" s="96"/>
      <c r="T389" s="96"/>
      <c r="U389" s="96"/>
      <c r="V389" s="96"/>
      <c r="W389" s="96"/>
      <c r="X389" s="96"/>
      <c r="Y389" s="96"/>
      <c r="Z389" s="96"/>
      <c r="AA389" s="96"/>
    </row>
    <row r="390" spans="1:27" ht="15.6" x14ac:dyDescent="0.3">
      <c r="A390" s="96"/>
      <c r="B390" s="97"/>
      <c r="C390" s="96"/>
      <c r="D390" s="96"/>
      <c r="E390" s="96"/>
      <c r="F390" s="96"/>
      <c r="G390" s="96"/>
      <c r="H390" s="96"/>
      <c r="I390" s="96"/>
      <c r="J390" s="96"/>
      <c r="K390" s="96"/>
      <c r="L390" s="96"/>
      <c r="M390" s="96"/>
      <c r="N390" s="96"/>
      <c r="O390" s="96"/>
      <c r="P390" s="96"/>
      <c r="Q390" s="96"/>
      <c r="R390" s="96"/>
      <c r="S390" s="96"/>
      <c r="T390" s="96"/>
      <c r="U390" s="96"/>
      <c r="V390" s="96"/>
      <c r="W390" s="96"/>
      <c r="X390" s="96"/>
      <c r="Y390" s="96"/>
      <c r="Z390" s="96"/>
      <c r="AA390" s="96"/>
    </row>
    <row r="391" spans="1:27" ht="15.6" x14ac:dyDescent="0.3">
      <c r="A391" s="96"/>
      <c r="B391" s="97"/>
      <c r="C391" s="96"/>
      <c r="D391" s="96"/>
      <c r="E391" s="96"/>
      <c r="F391" s="96"/>
      <c r="G391" s="96"/>
      <c r="H391" s="96"/>
      <c r="I391" s="96"/>
      <c r="J391" s="96"/>
      <c r="K391" s="96"/>
      <c r="L391" s="96"/>
      <c r="M391" s="96"/>
      <c r="N391" s="96"/>
      <c r="O391" s="96"/>
      <c r="P391" s="96"/>
      <c r="Q391" s="96"/>
      <c r="R391" s="96"/>
      <c r="S391" s="96"/>
      <c r="T391" s="96"/>
      <c r="U391" s="96"/>
      <c r="V391" s="96"/>
      <c r="W391" s="96"/>
      <c r="X391" s="96"/>
      <c r="Y391" s="96"/>
      <c r="Z391" s="96"/>
      <c r="AA391" s="96"/>
    </row>
    <row r="392" spans="1:27" ht="15.6" x14ac:dyDescent="0.3">
      <c r="A392" s="96"/>
      <c r="B392" s="97"/>
      <c r="C392" s="96"/>
      <c r="D392" s="96"/>
      <c r="E392" s="96"/>
      <c r="F392" s="96"/>
      <c r="G392" s="96"/>
      <c r="H392" s="96"/>
      <c r="I392" s="96"/>
      <c r="J392" s="96"/>
      <c r="K392" s="96"/>
      <c r="L392" s="96"/>
      <c r="M392" s="96"/>
      <c r="N392" s="96"/>
      <c r="O392" s="96"/>
      <c r="P392" s="96"/>
      <c r="Q392" s="96"/>
      <c r="R392" s="96"/>
      <c r="S392" s="96"/>
      <c r="T392" s="96"/>
      <c r="U392" s="96"/>
      <c r="V392" s="96"/>
      <c r="W392" s="96"/>
      <c r="X392" s="96"/>
      <c r="Y392" s="96"/>
      <c r="Z392" s="96"/>
      <c r="AA392" s="96"/>
    </row>
    <row r="393" spans="1:27" ht="15.6" x14ac:dyDescent="0.3">
      <c r="A393" s="96"/>
      <c r="B393" s="97"/>
      <c r="C393" s="96"/>
      <c r="D393" s="96"/>
      <c r="E393" s="96"/>
      <c r="F393" s="96"/>
      <c r="G393" s="96"/>
      <c r="H393" s="96"/>
      <c r="I393" s="96"/>
      <c r="J393" s="96"/>
      <c r="K393" s="96"/>
      <c r="L393" s="96"/>
      <c r="M393" s="96"/>
      <c r="N393" s="96"/>
      <c r="O393" s="96"/>
      <c r="P393" s="96"/>
      <c r="Q393" s="96"/>
      <c r="R393" s="96"/>
      <c r="S393" s="96"/>
      <c r="T393" s="96"/>
      <c r="U393" s="96"/>
      <c r="V393" s="96"/>
      <c r="W393" s="96"/>
      <c r="X393" s="96"/>
      <c r="Y393" s="96"/>
      <c r="Z393" s="96"/>
      <c r="AA393" s="96"/>
    </row>
    <row r="394" spans="1:27" ht="15.6" x14ac:dyDescent="0.3">
      <c r="A394" s="96"/>
      <c r="B394" s="97"/>
      <c r="C394" s="96"/>
      <c r="D394" s="96"/>
      <c r="E394" s="96"/>
      <c r="F394" s="96"/>
      <c r="G394" s="96"/>
      <c r="H394" s="96"/>
      <c r="I394" s="96"/>
      <c r="J394" s="96"/>
      <c r="K394" s="96"/>
      <c r="L394" s="96"/>
      <c r="M394" s="96"/>
      <c r="N394" s="96"/>
      <c r="O394" s="96"/>
      <c r="P394" s="96"/>
      <c r="Q394" s="96"/>
      <c r="R394" s="96"/>
      <c r="S394" s="96"/>
      <c r="T394" s="96"/>
      <c r="U394" s="96"/>
      <c r="V394" s="96"/>
      <c r="W394" s="96"/>
      <c r="X394" s="96"/>
      <c r="Y394" s="96"/>
      <c r="Z394" s="96"/>
      <c r="AA394" s="96"/>
    </row>
    <row r="395" spans="1:27" ht="15.6" x14ac:dyDescent="0.3">
      <c r="A395" s="96"/>
      <c r="B395" s="97"/>
      <c r="C395" s="96"/>
      <c r="D395" s="96"/>
      <c r="E395" s="96"/>
      <c r="F395" s="96"/>
      <c r="G395" s="96"/>
      <c r="H395" s="96"/>
      <c r="I395" s="96"/>
      <c r="J395" s="96"/>
      <c r="K395" s="96"/>
      <c r="L395" s="96"/>
      <c r="M395" s="96"/>
      <c r="N395" s="96"/>
      <c r="O395" s="96"/>
      <c r="P395" s="96"/>
      <c r="Q395" s="96"/>
      <c r="R395" s="96"/>
      <c r="S395" s="96"/>
      <c r="T395" s="96"/>
      <c r="U395" s="96"/>
      <c r="V395" s="96"/>
      <c r="W395" s="96"/>
      <c r="X395" s="96"/>
      <c r="Y395" s="96"/>
      <c r="Z395" s="96"/>
      <c r="AA395" s="96"/>
    </row>
    <row r="396" spans="1:27" ht="15.6" x14ac:dyDescent="0.3">
      <c r="A396" s="96"/>
      <c r="B396" s="97"/>
      <c r="C396" s="96"/>
      <c r="D396" s="96"/>
      <c r="E396" s="96"/>
      <c r="F396" s="96"/>
      <c r="G396" s="96"/>
      <c r="H396" s="96"/>
      <c r="I396" s="96"/>
      <c r="J396" s="96"/>
      <c r="K396" s="96"/>
      <c r="L396" s="96"/>
      <c r="M396" s="96"/>
      <c r="N396" s="96"/>
      <c r="O396" s="96"/>
      <c r="P396" s="96"/>
      <c r="Q396" s="96"/>
      <c r="R396" s="96"/>
      <c r="S396" s="96"/>
      <c r="T396" s="96"/>
      <c r="U396" s="96"/>
      <c r="V396" s="96"/>
      <c r="W396" s="96"/>
      <c r="X396" s="96"/>
      <c r="Y396" s="96"/>
      <c r="Z396" s="96"/>
      <c r="AA396" s="96"/>
    </row>
    <row r="397" spans="1:27" ht="15.6" x14ac:dyDescent="0.3">
      <c r="A397" s="96"/>
      <c r="B397" s="97"/>
      <c r="C397" s="96"/>
      <c r="D397" s="96"/>
      <c r="E397" s="96"/>
      <c r="F397" s="96"/>
      <c r="G397" s="96"/>
      <c r="H397" s="96"/>
      <c r="I397" s="96"/>
      <c r="J397" s="96"/>
      <c r="K397" s="96"/>
      <c r="L397" s="96"/>
      <c r="M397" s="96"/>
      <c r="N397" s="96"/>
      <c r="O397" s="96"/>
      <c r="P397" s="96"/>
      <c r="Q397" s="96"/>
      <c r="R397" s="96"/>
      <c r="S397" s="96"/>
      <c r="T397" s="96"/>
      <c r="U397" s="96"/>
      <c r="V397" s="96"/>
      <c r="W397" s="96"/>
      <c r="X397" s="96"/>
      <c r="Y397" s="96"/>
      <c r="Z397" s="96"/>
      <c r="AA397" s="96"/>
    </row>
    <row r="398" spans="1:27" ht="15.6" x14ac:dyDescent="0.3">
      <c r="A398" s="96"/>
      <c r="B398" s="97"/>
      <c r="C398" s="96"/>
      <c r="D398" s="96"/>
      <c r="E398" s="96"/>
      <c r="F398" s="96"/>
      <c r="G398" s="96"/>
      <c r="H398" s="96"/>
      <c r="I398" s="96"/>
      <c r="J398" s="96"/>
      <c r="K398" s="96"/>
      <c r="L398" s="96"/>
      <c r="M398" s="96"/>
      <c r="N398" s="96"/>
      <c r="O398" s="96"/>
      <c r="P398" s="96"/>
      <c r="Q398" s="96"/>
      <c r="R398" s="96"/>
      <c r="S398" s="96"/>
      <c r="T398" s="96"/>
      <c r="U398" s="96"/>
      <c r="V398" s="96"/>
      <c r="W398" s="96"/>
      <c r="X398" s="96"/>
      <c r="Y398" s="96"/>
      <c r="Z398" s="96"/>
      <c r="AA398" s="96"/>
    </row>
    <row r="399" spans="1:27" ht="15.6" x14ac:dyDescent="0.3">
      <c r="A399" s="96"/>
      <c r="B399" s="97"/>
      <c r="C399" s="96"/>
      <c r="D399" s="96"/>
      <c r="E399" s="96"/>
      <c r="F399" s="96"/>
      <c r="G399" s="96"/>
      <c r="H399" s="96"/>
      <c r="I399" s="96"/>
      <c r="J399" s="96"/>
      <c r="K399" s="96"/>
      <c r="L399" s="96"/>
      <c r="M399" s="96"/>
      <c r="N399" s="96"/>
      <c r="O399" s="96"/>
      <c r="P399" s="96"/>
      <c r="Q399" s="96"/>
      <c r="R399" s="96"/>
      <c r="S399" s="96"/>
      <c r="T399" s="96"/>
      <c r="U399" s="96"/>
      <c r="V399" s="96"/>
      <c r="W399" s="96"/>
      <c r="X399" s="96"/>
      <c r="Y399" s="96"/>
      <c r="Z399" s="96"/>
      <c r="AA399" s="96"/>
    </row>
    <row r="400" spans="1:27" ht="15.6" x14ac:dyDescent="0.3">
      <c r="A400" s="96"/>
      <c r="B400" s="97"/>
      <c r="C400" s="96"/>
      <c r="D400" s="96"/>
      <c r="E400" s="96"/>
      <c r="F400" s="96"/>
      <c r="G400" s="96"/>
      <c r="H400" s="96"/>
      <c r="I400" s="96"/>
      <c r="J400" s="96"/>
      <c r="K400" s="96"/>
      <c r="L400" s="96"/>
      <c r="M400" s="96"/>
      <c r="N400" s="96"/>
      <c r="O400" s="96"/>
      <c r="P400" s="96"/>
      <c r="Q400" s="96"/>
      <c r="R400" s="96"/>
      <c r="S400" s="96"/>
      <c r="T400" s="96"/>
      <c r="U400" s="96"/>
      <c r="V400" s="96"/>
      <c r="W400" s="96"/>
      <c r="X400" s="96"/>
      <c r="Y400" s="96"/>
      <c r="Z400" s="96"/>
      <c r="AA400" s="96"/>
    </row>
    <row r="401" spans="1:27" ht="15.6" x14ac:dyDescent="0.3">
      <c r="A401" s="96"/>
      <c r="B401" s="97"/>
      <c r="C401" s="96"/>
      <c r="D401" s="96"/>
      <c r="E401" s="96"/>
      <c r="F401" s="96"/>
      <c r="G401" s="96"/>
      <c r="H401" s="96"/>
      <c r="I401" s="96"/>
      <c r="J401" s="96"/>
      <c r="K401" s="96"/>
      <c r="L401" s="96"/>
      <c r="M401" s="96"/>
      <c r="N401" s="96"/>
      <c r="O401" s="96"/>
      <c r="P401" s="96"/>
      <c r="Q401" s="96"/>
      <c r="R401" s="96"/>
      <c r="S401" s="96"/>
      <c r="T401" s="96"/>
      <c r="U401" s="96"/>
      <c r="V401" s="96"/>
      <c r="W401" s="96"/>
      <c r="X401" s="96"/>
      <c r="Y401" s="96"/>
      <c r="Z401" s="96"/>
      <c r="AA401" s="96"/>
    </row>
    <row r="402" spans="1:27" ht="15.6" x14ac:dyDescent="0.3">
      <c r="A402" s="96"/>
      <c r="B402" s="97"/>
      <c r="C402" s="96"/>
      <c r="D402" s="96"/>
      <c r="E402" s="96"/>
      <c r="F402" s="96"/>
      <c r="G402" s="96"/>
      <c r="H402" s="96"/>
      <c r="I402" s="96"/>
      <c r="J402" s="96"/>
      <c r="K402" s="96"/>
      <c r="L402" s="96"/>
      <c r="M402" s="96"/>
      <c r="N402" s="96"/>
      <c r="O402" s="96"/>
      <c r="P402" s="96"/>
      <c r="Q402" s="96"/>
      <c r="R402" s="96"/>
      <c r="S402" s="96"/>
      <c r="T402" s="96"/>
      <c r="U402" s="96"/>
      <c r="V402" s="96"/>
      <c r="W402" s="96"/>
      <c r="X402" s="96"/>
      <c r="Y402" s="96"/>
      <c r="Z402" s="96"/>
      <c r="AA402" s="96"/>
    </row>
    <row r="403" spans="1:27" ht="15.6" x14ac:dyDescent="0.3">
      <c r="A403" s="96"/>
      <c r="B403" s="97"/>
      <c r="C403" s="96"/>
      <c r="D403" s="96"/>
      <c r="E403" s="96"/>
      <c r="F403" s="96"/>
      <c r="G403" s="96"/>
      <c r="H403" s="96"/>
      <c r="I403" s="96"/>
      <c r="J403" s="96"/>
      <c r="K403" s="96"/>
      <c r="L403" s="96"/>
      <c r="M403" s="96"/>
      <c r="N403" s="96"/>
      <c r="O403" s="96"/>
      <c r="P403" s="96"/>
      <c r="Q403" s="96"/>
      <c r="R403" s="96"/>
      <c r="S403" s="96"/>
      <c r="T403" s="96"/>
      <c r="U403" s="96"/>
      <c r="V403" s="96"/>
      <c r="W403" s="96"/>
      <c r="X403" s="96"/>
      <c r="Y403" s="96"/>
      <c r="Z403" s="96"/>
      <c r="AA403" s="96"/>
    </row>
    <row r="404" spans="1:27" ht="15.6" x14ac:dyDescent="0.3">
      <c r="A404" s="96"/>
      <c r="B404" s="97"/>
      <c r="C404" s="96"/>
      <c r="D404" s="96"/>
      <c r="E404" s="96"/>
      <c r="F404" s="96"/>
      <c r="G404" s="96"/>
      <c r="H404" s="96"/>
      <c r="I404" s="96"/>
      <c r="J404" s="96"/>
      <c r="K404" s="96"/>
      <c r="L404" s="96"/>
      <c r="M404" s="96"/>
      <c r="N404" s="96"/>
      <c r="O404" s="96"/>
      <c r="P404" s="96"/>
      <c r="Q404" s="96"/>
      <c r="R404" s="96"/>
      <c r="S404" s="96"/>
      <c r="T404" s="96"/>
      <c r="U404" s="96"/>
      <c r="V404" s="96"/>
      <c r="W404" s="96"/>
      <c r="X404" s="96"/>
      <c r="Y404" s="96"/>
      <c r="Z404" s="96"/>
      <c r="AA404" s="96"/>
    </row>
    <row r="405" spans="1:27" ht="15.6" x14ac:dyDescent="0.3">
      <c r="A405" s="96"/>
      <c r="B405" s="97"/>
      <c r="C405" s="96"/>
      <c r="D405" s="96"/>
      <c r="E405" s="96"/>
      <c r="F405" s="96"/>
      <c r="G405" s="96"/>
      <c r="H405" s="96"/>
      <c r="I405" s="96"/>
      <c r="J405" s="96"/>
      <c r="K405" s="96"/>
      <c r="L405" s="96"/>
      <c r="M405" s="96"/>
      <c r="N405" s="96"/>
      <c r="O405" s="96"/>
      <c r="P405" s="96"/>
      <c r="Q405" s="96"/>
      <c r="R405" s="96"/>
      <c r="S405" s="96"/>
      <c r="T405" s="96"/>
      <c r="U405" s="96"/>
      <c r="V405" s="96"/>
      <c r="W405" s="96"/>
      <c r="X405" s="96"/>
      <c r="Y405" s="96"/>
      <c r="Z405" s="96"/>
      <c r="AA405" s="96"/>
    </row>
    <row r="406" spans="1:27" ht="15.6" x14ac:dyDescent="0.3">
      <c r="A406" s="96"/>
      <c r="B406" s="97"/>
      <c r="C406" s="96"/>
      <c r="D406" s="96"/>
      <c r="E406" s="96"/>
      <c r="F406" s="96"/>
      <c r="G406" s="96"/>
      <c r="H406" s="96"/>
      <c r="I406" s="96"/>
      <c r="J406" s="96"/>
      <c r="K406" s="96"/>
      <c r="L406" s="96"/>
      <c r="M406" s="96"/>
      <c r="N406" s="96"/>
      <c r="O406" s="96"/>
      <c r="P406" s="96"/>
      <c r="Q406" s="96"/>
      <c r="R406" s="96"/>
      <c r="S406" s="96"/>
      <c r="T406" s="96"/>
      <c r="U406" s="96"/>
      <c r="V406" s="96"/>
      <c r="W406" s="96"/>
      <c r="X406" s="96"/>
      <c r="Y406" s="96"/>
      <c r="Z406" s="96"/>
      <c r="AA406" s="96"/>
    </row>
    <row r="407" spans="1:27" ht="15.6" x14ac:dyDescent="0.3">
      <c r="A407" s="96"/>
      <c r="B407" s="97"/>
      <c r="C407" s="96"/>
      <c r="D407" s="96"/>
      <c r="E407" s="96"/>
      <c r="F407" s="96"/>
      <c r="G407" s="96"/>
      <c r="H407" s="96"/>
      <c r="I407" s="96"/>
      <c r="J407" s="96"/>
      <c r="K407" s="96"/>
      <c r="L407" s="96"/>
      <c r="M407" s="96"/>
      <c r="N407" s="96"/>
      <c r="O407" s="96"/>
      <c r="P407" s="96"/>
      <c r="Q407" s="96"/>
      <c r="R407" s="96"/>
      <c r="S407" s="96"/>
      <c r="T407" s="96"/>
      <c r="U407" s="96"/>
      <c r="V407" s="96"/>
      <c r="W407" s="96"/>
      <c r="X407" s="96"/>
      <c r="Y407" s="96"/>
      <c r="Z407" s="96"/>
      <c r="AA407" s="96"/>
    </row>
    <row r="408" spans="1:27" ht="15.6" x14ac:dyDescent="0.3">
      <c r="A408" s="96"/>
      <c r="B408" s="97"/>
      <c r="C408" s="96"/>
      <c r="D408" s="96"/>
      <c r="E408" s="96"/>
      <c r="F408" s="96"/>
      <c r="G408" s="96"/>
      <c r="H408" s="96"/>
      <c r="I408" s="96"/>
      <c r="J408" s="96"/>
      <c r="K408" s="96"/>
      <c r="L408" s="96"/>
      <c r="M408" s="96"/>
      <c r="N408" s="96"/>
      <c r="O408" s="96"/>
      <c r="P408" s="96"/>
      <c r="Q408" s="96"/>
      <c r="R408" s="96"/>
      <c r="S408" s="96"/>
      <c r="T408" s="96"/>
      <c r="U408" s="96"/>
      <c r="V408" s="96"/>
      <c r="W408" s="96"/>
      <c r="X408" s="96"/>
      <c r="Y408" s="96"/>
      <c r="Z408" s="96"/>
      <c r="AA408" s="96"/>
    </row>
    <row r="409" spans="1:27" ht="15.6" x14ac:dyDescent="0.3">
      <c r="A409" s="96"/>
      <c r="B409" s="97"/>
      <c r="C409" s="96"/>
      <c r="D409" s="96"/>
      <c r="E409" s="96"/>
      <c r="F409" s="96"/>
      <c r="G409" s="96"/>
      <c r="H409" s="96"/>
      <c r="I409" s="96"/>
      <c r="J409" s="96"/>
      <c r="K409" s="96"/>
      <c r="L409" s="96"/>
      <c r="M409" s="96"/>
      <c r="N409" s="96"/>
      <c r="O409" s="96"/>
      <c r="P409" s="96"/>
      <c r="Q409" s="96"/>
      <c r="R409" s="96"/>
      <c r="S409" s="96"/>
      <c r="T409" s="96"/>
      <c r="U409" s="96"/>
      <c r="V409" s="96"/>
      <c r="W409" s="96"/>
      <c r="X409" s="96"/>
      <c r="Y409" s="96"/>
      <c r="Z409" s="96"/>
      <c r="AA409" s="96"/>
    </row>
    <row r="410" spans="1:27" ht="15.6" x14ac:dyDescent="0.3">
      <c r="A410" s="96"/>
      <c r="B410" s="97"/>
      <c r="C410" s="96"/>
      <c r="D410" s="96"/>
      <c r="E410" s="96"/>
      <c r="F410" s="96"/>
      <c r="G410" s="96"/>
      <c r="H410" s="96"/>
      <c r="I410" s="96"/>
      <c r="J410" s="96"/>
      <c r="K410" s="96"/>
      <c r="L410" s="96"/>
      <c r="M410" s="96"/>
      <c r="N410" s="96"/>
      <c r="O410" s="96"/>
      <c r="P410" s="96"/>
      <c r="Q410" s="96"/>
      <c r="R410" s="96"/>
      <c r="S410" s="96"/>
      <c r="T410" s="96"/>
      <c r="U410" s="96"/>
      <c r="V410" s="96"/>
      <c r="W410" s="96"/>
      <c r="X410" s="96"/>
      <c r="Y410" s="96"/>
      <c r="Z410" s="96"/>
      <c r="AA410" s="96"/>
    </row>
    <row r="411" spans="1:27" ht="15.6" x14ac:dyDescent="0.3">
      <c r="A411" s="96"/>
      <c r="B411" s="97"/>
      <c r="C411" s="96"/>
      <c r="D411" s="96"/>
      <c r="E411" s="96"/>
      <c r="F411" s="96"/>
      <c r="G411" s="96"/>
      <c r="H411" s="96"/>
      <c r="I411" s="96"/>
      <c r="J411" s="96"/>
      <c r="K411" s="96"/>
      <c r="L411" s="96"/>
      <c r="M411" s="96"/>
      <c r="N411" s="96"/>
      <c r="O411" s="96"/>
      <c r="P411" s="96"/>
      <c r="Q411" s="96"/>
      <c r="R411" s="96"/>
      <c r="S411" s="96"/>
      <c r="T411" s="96"/>
      <c r="U411" s="96"/>
      <c r="V411" s="96"/>
      <c r="W411" s="96"/>
      <c r="X411" s="96"/>
      <c r="Y411" s="96"/>
      <c r="Z411" s="96"/>
      <c r="AA411" s="96"/>
    </row>
    <row r="412" spans="1:27" ht="15.6" x14ac:dyDescent="0.3">
      <c r="A412" s="96"/>
      <c r="B412" s="97"/>
      <c r="C412" s="96"/>
      <c r="D412" s="96"/>
      <c r="E412" s="96"/>
      <c r="F412" s="96"/>
      <c r="G412" s="96"/>
      <c r="H412" s="96"/>
      <c r="I412" s="96"/>
      <c r="J412" s="96"/>
      <c r="K412" s="96"/>
      <c r="L412" s="96"/>
      <c r="M412" s="96"/>
      <c r="N412" s="96"/>
      <c r="O412" s="96"/>
      <c r="P412" s="96"/>
      <c r="Q412" s="96"/>
      <c r="R412" s="96"/>
      <c r="S412" s="96"/>
      <c r="T412" s="96"/>
      <c r="U412" s="96"/>
      <c r="V412" s="96"/>
      <c r="W412" s="96"/>
      <c r="X412" s="96"/>
      <c r="Y412" s="96"/>
      <c r="Z412" s="96"/>
      <c r="AA412" s="96"/>
    </row>
    <row r="413" spans="1:27" ht="15.6" x14ac:dyDescent="0.3">
      <c r="A413" s="96"/>
      <c r="B413" s="97"/>
      <c r="C413" s="96"/>
      <c r="D413" s="96"/>
      <c r="E413" s="96"/>
      <c r="F413" s="96"/>
      <c r="G413" s="96"/>
      <c r="H413" s="96"/>
      <c r="I413" s="96"/>
      <c r="J413" s="96"/>
      <c r="K413" s="96"/>
      <c r="L413" s="96"/>
      <c r="M413" s="96"/>
      <c r="N413" s="96"/>
      <c r="O413" s="96"/>
      <c r="P413" s="96"/>
      <c r="Q413" s="96"/>
      <c r="R413" s="96"/>
      <c r="S413" s="96"/>
      <c r="T413" s="96"/>
      <c r="U413" s="96"/>
      <c r="V413" s="96"/>
      <c r="W413" s="96"/>
      <c r="X413" s="96"/>
      <c r="Y413" s="96"/>
      <c r="Z413" s="96"/>
      <c r="AA413" s="96"/>
    </row>
    <row r="414" spans="1:27" ht="15.6" x14ac:dyDescent="0.3">
      <c r="A414" s="96"/>
      <c r="B414" s="97"/>
      <c r="C414" s="96"/>
      <c r="D414" s="96"/>
      <c r="E414" s="96"/>
      <c r="F414" s="96"/>
      <c r="G414" s="96"/>
      <c r="H414" s="96"/>
      <c r="I414" s="96"/>
      <c r="J414" s="96"/>
      <c r="K414" s="96"/>
      <c r="L414" s="96"/>
      <c r="M414" s="96"/>
      <c r="N414" s="96"/>
      <c r="O414" s="96"/>
      <c r="P414" s="96"/>
      <c r="Q414" s="96"/>
      <c r="R414" s="96"/>
      <c r="S414" s="96"/>
      <c r="T414" s="96"/>
      <c r="U414" s="96"/>
      <c r="V414" s="96"/>
      <c r="W414" s="96"/>
      <c r="X414" s="96"/>
      <c r="Y414" s="96"/>
      <c r="Z414" s="96"/>
      <c r="AA414" s="96"/>
    </row>
    <row r="415" spans="1:27" ht="15.6" x14ac:dyDescent="0.3">
      <c r="A415" s="96"/>
      <c r="B415" s="97"/>
      <c r="C415" s="96"/>
      <c r="D415" s="96"/>
      <c r="E415" s="96"/>
      <c r="F415" s="96"/>
      <c r="G415" s="96"/>
      <c r="H415" s="96"/>
      <c r="I415" s="96"/>
      <c r="J415" s="96"/>
      <c r="K415" s="96"/>
      <c r="L415" s="96"/>
      <c r="M415" s="96"/>
      <c r="N415" s="96"/>
      <c r="O415" s="96"/>
      <c r="P415" s="96"/>
      <c r="Q415" s="96"/>
      <c r="R415" s="96"/>
      <c r="S415" s="96"/>
      <c r="T415" s="96"/>
      <c r="U415" s="96"/>
      <c r="V415" s="96"/>
      <c r="W415" s="96"/>
      <c r="X415" s="96"/>
      <c r="Y415" s="96"/>
      <c r="Z415" s="96"/>
      <c r="AA415" s="96"/>
    </row>
    <row r="416" spans="1:27" ht="15.6" x14ac:dyDescent="0.3">
      <c r="A416" s="96"/>
      <c r="B416" s="97"/>
      <c r="C416" s="96"/>
      <c r="D416" s="96"/>
      <c r="E416" s="96"/>
      <c r="F416" s="96"/>
      <c r="G416" s="96"/>
      <c r="H416" s="96"/>
      <c r="I416" s="96"/>
      <c r="J416" s="96"/>
      <c r="K416" s="96"/>
      <c r="L416" s="96"/>
      <c r="M416" s="96"/>
      <c r="N416" s="96"/>
      <c r="O416" s="96"/>
      <c r="P416" s="96"/>
      <c r="Q416" s="96"/>
      <c r="R416" s="96"/>
      <c r="S416" s="96"/>
      <c r="T416" s="96"/>
      <c r="U416" s="96"/>
      <c r="V416" s="96"/>
      <c r="W416" s="96"/>
      <c r="X416" s="96"/>
      <c r="Y416" s="96"/>
      <c r="Z416" s="96"/>
      <c r="AA416" s="96"/>
    </row>
    <row r="417" spans="1:27" ht="15.6" x14ac:dyDescent="0.3">
      <c r="A417" s="96"/>
      <c r="B417" s="97"/>
      <c r="C417" s="96"/>
      <c r="D417" s="96"/>
      <c r="E417" s="96"/>
      <c r="F417" s="96"/>
      <c r="G417" s="96"/>
      <c r="H417" s="96"/>
      <c r="I417" s="96"/>
      <c r="J417" s="96"/>
      <c r="K417" s="96"/>
      <c r="L417" s="96"/>
      <c r="M417" s="96"/>
      <c r="N417" s="96"/>
      <c r="O417" s="96"/>
      <c r="P417" s="96"/>
      <c r="Q417" s="96"/>
      <c r="R417" s="96"/>
      <c r="S417" s="96"/>
      <c r="T417" s="96"/>
      <c r="U417" s="96"/>
      <c r="V417" s="96"/>
      <c r="W417" s="96"/>
      <c r="X417" s="96"/>
      <c r="Y417" s="96"/>
      <c r="Z417" s="96"/>
      <c r="AA417" s="96"/>
    </row>
    <row r="418" spans="1:27" ht="15.6" x14ac:dyDescent="0.3">
      <c r="A418" s="96"/>
      <c r="B418" s="97"/>
      <c r="C418" s="96"/>
      <c r="D418" s="96"/>
      <c r="E418" s="96"/>
      <c r="F418" s="96"/>
      <c r="G418" s="96"/>
      <c r="H418" s="96"/>
      <c r="I418" s="96"/>
      <c r="J418" s="96"/>
      <c r="K418" s="96"/>
      <c r="L418" s="96"/>
      <c r="M418" s="96"/>
      <c r="N418" s="96"/>
      <c r="O418" s="96"/>
      <c r="P418" s="96"/>
      <c r="Q418" s="96"/>
      <c r="R418" s="96"/>
      <c r="S418" s="96"/>
      <c r="T418" s="96"/>
      <c r="U418" s="96"/>
      <c r="V418" s="96"/>
      <c r="W418" s="96"/>
      <c r="X418" s="96"/>
      <c r="Y418" s="96"/>
      <c r="Z418" s="96"/>
      <c r="AA418" s="96"/>
    </row>
    <row r="419" spans="1:27" ht="15.6" x14ac:dyDescent="0.3">
      <c r="A419" s="96"/>
      <c r="B419" s="97"/>
      <c r="C419" s="96"/>
      <c r="D419" s="96"/>
      <c r="E419" s="96"/>
      <c r="F419" s="96"/>
      <c r="G419" s="96"/>
      <c r="H419" s="96"/>
      <c r="I419" s="96"/>
      <c r="J419" s="96"/>
      <c r="K419" s="96"/>
      <c r="L419" s="96"/>
      <c r="M419" s="96"/>
      <c r="N419" s="96"/>
      <c r="O419" s="96"/>
      <c r="P419" s="96"/>
      <c r="Q419" s="96"/>
      <c r="R419" s="96"/>
      <c r="S419" s="96"/>
      <c r="T419" s="96"/>
      <c r="U419" s="96"/>
      <c r="V419" s="96"/>
      <c r="W419" s="96"/>
      <c r="X419" s="96"/>
      <c r="Y419" s="96"/>
      <c r="Z419" s="96"/>
      <c r="AA419" s="96"/>
    </row>
    <row r="420" spans="1:27" ht="15.6" x14ac:dyDescent="0.3">
      <c r="A420" s="96"/>
      <c r="B420" s="97"/>
      <c r="C420" s="96"/>
      <c r="D420" s="96"/>
      <c r="E420" s="96"/>
      <c r="F420" s="96"/>
      <c r="G420" s="96"/>
      <c r="H420" s="96"/>
      <c r="I420" s="96"/>
      <c r="J420" s="96"/>
      <c r="K420" s="96"/>
      <c r="L420" s="96"/>
      <c r="M420" s="96"/>
      <c r="N420" s="96"/>
      <c r="O420" s="96"/>
      <c r="P420" s="96"/>
      <c r="Q420" s="96"/>
      <c r="R420" s="96"/>
      <c r="S420" s="96"/>
      <c r="T420" s="96"/>
      <c r="U420" s="96"/>
      <c r="V420" s="96"/>
      <c r="W420" s="96"/>
      <c r="X420" s="96"/>
      <c r="Y420" s="96"/>
      <c r="Z420" s="96"/>
      <c r="AA420" s="96"/>
    </row>
    <row r="421" spans="1:27" ht="15.6" x14ac:dyDescent="0.3">
      <c r="A421" s="96"/>
      <c r="B421" s="97"/>
      <c r="C421" s="96"/>
      <c r="D421" s="96"/>
      <c r="E421" s="96"/>
      <c r="F421" s="96"/>
      <c r="G421" s="96"/>
      <c r="H421" s="96"/>
      <c r="I421" s="96"/>
      <c r="J421" s="96"/>
      <c r="K421" s="96"/>
      <c r="L421" s="96"/>
      <c r="M421" s="96"/>
      <c r="N421" s="96"/>
      <c r="O421" s="96"/>
      <c r="P421" s="96"/>
      <c r="Q421" s="96"/>
      <c r="R421" s="96"/>
      <c r="S421" s="96"/>
      <c r="T421" s="96"/>
      <c r="U421" s="96"/>
      <c r="V421" s="96"/>
      <c r="W421" s="96"/>
      <c r="X421" s="96"/>
      <c r="Y421" s="96"/>
      <c r="Z421" s="96"/>
      <c r="AA421" s="96"/>
    </row>
    <row r="422" spans="1:27" ht="15.6" x14ac:dyDescent="0.3">
      <c r="A422" s="96"/>
      <c r="B422" s="97"/>
      <c r="C422" s="96"/>
      <c r="D422" s="96"/>
      <c r="E422" s="96"/>
      <c r="F422" s="96"/>
      <c r="G422" s="96"/>
      <c r="H422" s="96"/>
      <c r="I422" s="96"/>
      <c r="J422" s="96"/>
      <c r="K422" s="96"/>
      <c r="L422" s="96"/>
      <c r="M422" s="96"/>
      <c r="N422" s="96"/>
      <c r="O422" s="96"/>
      <c r="P422" s="96"/>
      <c r="Q422" s="96"/>
      <c r="R422" s="96"/>
      <c r="S422" s="96"/>
      <c r="T422" s="96"/>
      <c r="U422" s="96"/>
      <c r="V422" s="96"/>
      <c r="W422" s="96"/>
      <c r="X422" s="96"/>
      <c r="Y422" s="96"/>
      <c r="Z422" s="96"/>
      <c r="AA422" s="96"/>
    </row>
    <row r="423" spans="1:27" ht="15.6" x14ac:dyDescent="0.3">
      <c r="A423" s="96"/>
      <c r="B423" s="97"/>
      <c r="C423" s="96"/>
      <c r="D423" s="96"/>
      <c r="E423" s="96"/>
      <c r="F423" s="96"/>
      <c r="G423" s="96"/>
      <c r="H423" s="96"/>
      <c r="I423" s="96"/>
      <c r="J423" s="96"/>
      <c r="K423" s="96"/>
      <c r="L423" s="96"/>
      <c r="M423" s="96"/>
      <c r="N423" s="96"/>
      <c r="O423" s="96"/>
      <c r="P423" s="96"/>
      <c r="Q423" s="96"/>
      <c r="R423" s="96"/>
      <c r="S423" s="96"/>
      <c r="T423" s="96"/>
      <c r="U423" s="96"/>
      <c r="V423" s="96"/>
      <c r="W423" s="96"/>
      <c r="X423" s="96"/>
      <c r="Y423" s="96"/>
      <c r="Z423" s="96"/>
      <c r="AA423" s="96"/>
    </row>
    <row r="424" spans="1:27" ht="15.6" x14ac:dyDescent="0.3">
      <c r="A424" s="96"/>
      <c r="B424" s="97"/>
      <c r="C424" s="96"/>
      <c r="D424" s="96"/>
      <c r="E424" s="96"/>
      <c r="F424" s="96"/>
      <c r="G424" s="96"/>
      <c r="H424" s="96"/>
      <c r="I424" s="96"/>
      <c r="J424" s="96"/>
      <c r="K424" s="96"/>
      <c r="L424" s="96"/>
      <c r="M424" s="96"/>
      <c r="N424" s="96"/>
      <c r="O424" s="96"/>
      <c r="P424" s="96"/>
      <c r="Q424" s="96"/>
      <c r="R424" s="96"/>
      <c r="S424" s="96"/>
      <c r="T424" s="96"/>
      <c r="U424" s="96"/>
      <c r="V424" s="96"/>
      <c r="W424" s="96"/>
      <c r="X424" s="96"/>
      <c r="Y424" s="96"/>
      <c r="Z424" s="96"/>
      <c r="AA424" s="96"/>
    </row>
    <row r="425" spans="1:27" ht="15.6" x14ac:dyDescent="0.3">
      <c r="A425" s="96"/>
      <c r="B425" s="97"/>
      <c r="C425" s="96"/>
      <c r="D425" s="96"/>
      <c r="E425" s="96"/>
      <c r="F425" s="96"/>
      <c r="G425" s="96"/>
      <c r="H425" s="96"/>
      <c r="I425" s="96"/>
      <c r="J425" s="96"/>
      <c r="K425" s="96"/>
      <c r="L425" s="96"/>
      <c r="M425" s="96"/>
      <c r="N425" s="96"/>
      <c r="O425" s="96"/>
      <c r="P425" s="96"/>
      <c r="Q425" s="96"/>
      <c r="R425" s="96"/>
      <c r="S425" s="96"/>
      <c r="T425" s="96"/>
      <c r="U425" s="96"/>
      <c r="V425" s="96"/>
      <c r="W425" s="96"/>
      <c r="X425" s="96"/>
      <c r="Y425" s="96"/>
      <c r="Z425" s="96"/>
      <c r="AA425" s="96"/>
    </row>
    <row r="426" spans="1:27" ht="15.6" x14ac:dyDescent="0.3">
      <c r="A426" s="96"/>
      <c r="B426" s="97"/>
      <c r="C426" s="96"/>
      <c r="D426" s="96"/>
      <c r="E426" s="96"/>
      <c r="F426" s="96"/>
      <c r="G426" s="96"/>
      <c r="H426" s="96"/>
      <c r="I426" s="96"/>
      <c r="J426" s="96"/>
      <c r="K426" s="96"/>
      <c r="L426" s="96"/>
      <c r="M426" s="96"/>
      <c r="N426" s="96"/>
      <c r="O426" s="96"/>
      <c r="P426" s="96"/>
      <c r="Q426" s="96"/>
      <c r="R426" s="96"/>
      <c r="S426" s="96"/>
      <c r="T426" s="96"/>
      <c r="U426" s="96"/>
      <c r="V426" s="96"/>
      <c r="W426" s="96"/>
      <c r="X426" s="96"/>
      <c r="Y426" s="96"/>
      <c r="Z426" s="96"/>
      <c r="AA426" s="96"/>
    </row>
    <row r="427" spans="1:27" ht="15.6" x14ac:dyDescent="0.3">
      <c r="A427" s="96"/>
      <c r="B427" s="97"/>
      <c r="C427" s="96"/>
      <c r="D427" s="96"/>
      <c r="E427" s="96"/>
      <c r="F427" s="96"/>
      <c r="G427" s="96"/>
      <c r="H427" s="96"/>
      <c r="I427" s="96"/>
      <c r="J427" s="96"/>
      <c r="K427" s="96"/>
      <c r="L427" s="96"/>
      <c r="M427" s="96"/>
      <c r="N427" s="96"/>
      <c r="O427" s="96"/>
      <c r="P427" s="96"/>
      <c r="Q427" s="96"/>
      <c r="R427" s="96"/>
      <c r="S427" s="96"/>
      <c r="T427" s="96"/>
      <c r="U427" s="96"/>
      <c r="V427" s="96"/>
      <c r="W427" s="96"/>
      <c r="X427" s="96"/>
      <c r="Y427" s="96"/>
      <c r="Z427" s="96"/>
      <c r="AA427" s="96"/>
    </row>
    <row r="428" spans="1:27" ht="15.6" x14ac:dyDescent="0.3">
      <c r="A428" s="96"/>
      <c r="B428" s="97"/>
      <c r="C428" s="96"/>
      <c r="D428" s="96"/>
      <c r="E428" s="96"/>
      <c r="F428" s="96"/>
      <c r="G428" s="96"/>
      <c r="H428" s="96"/>
      <c r="I428" s="96"/>
      <c r="J428" s="96"/>
      <c r="K428" s="96"/>
      <c r="L428" s="96"/>
      <c r="M428" s="96"/>
      <c r="N428" s="96"/>
      <c r="O428" s="96"/>
      <c r="P428" s="96"/>
      <c r="Q428" s="96"/>
      <c r="R428" s="96"/>
      <c r="S428" s="96"/>
      <c r="T428" s="96"/>
      <c r="U428" s="96"/>
      <c r="V428" s="96"/>
      <c r="W428" s="96"/>
      <c r="X428" s="96"/>
      <c r="Y428" s="96"/>
      <c r="Z428" s="96"/>
      <c r="AA428" s="96"/>
    </row>
    <row r="429" spans="1:27" ht="15.6" x14ac:dyDescent="0.3">
      <c r="A429" s="96"/>
      <c r="B429" s="97"/>
      <c r="C429" s="96"/>
      <c r="D429" s="96"/>
      <c r="E429" s="96"/>
      <c r="F429" s="96"/>
      <c r="G429" s="96"/>
      <c r="H429" s="96"/>
      <c r="I429" s="96"/>
      <c r="J429" s="96"/>
      <c r="K429" s="96"/>
      <c r="L429" s="96"/>
      <c r="M429" s="96"/>
      <c r="N429" s="96"/>
      <c r="O429" s="96"/>
      <c r="P429" s="96"/>
      <c r="Q429" s="96"/>
      <c r="R429" s="96"/>
      <c r="S429" s="96"/>
      <c r="T429" s="96"/>
      <c r="U429" s="96"/>
      <c r="V429" s="96"/>
      <c r="W429" s="96"/>
      <c r="X429" s="96"/>
      <c r="Y429" s="96"/>
      <c r="Z429" s="96"/>
      <c r="AA429" s="96"/>
    </row>
    <row r="430" spans="1:27" ht="15.6" x14ac:dyDescent="0.3">
      <c r="A430" s="96"/>
      <c r="B430" s="97"/>
      <c r="C430" s="96"/>
      <c r="D430" s="96"/>
      <c r="E430" s="96"/>
      <c r="F430" s="96"/>
      <c r="G430" s="96"/>
      <c r="H430" s="96"/>
      <c r="I430" s="96"/>
      <c r="J430" s="96"/>
      <c r="K430" s="96"/>
      <c r="L430" s="96"/>
      <c r="M430" s="96"/>
      <c r="N430" s="96"/>
      <c r="O430" s="96"/>
      <c r="P430" s="96"/>
      <c r="Q430" s="96"/>
      <c r="R430" s="96"/>
      <c r="S430" s="96"/>
      <c r="T430" s="96"/>
      <c r="U430" s="96"/>
      <c r="V430" s="96"/>
      <c r="W430" s="96"/>
      <c r="X430" s="96"/>
      <c r="Y430" s="96"/>
      <c r="Z430" s="96"/>
      <c r="AA430" s="96"/>
    </row>
    <row r="431" spans="1:27" ht="15.6" x14ac:dyDescent="0.3">
      <c r="A431" s="96"/>
      <c r="B431" s="97"/>
      <c r="C431" s="96"/>
      <c r="D431" s="96"/>
      <c r="E431" s="96"/>
      <c r="F431" s="96"/>
      <c r="G431" s="96"/>
      <c r="H431" s="96"/>
      <c r="I431" s="96"/>
      <c r="J431" s="96"/>
      <c r="K431" s="96"/>
      <c r="L431" s="96"/>
      <c r="M431" s="96"/>
      <c r="N431" s="96"/>
      <c r="O431" s="96"/>
      <c r="P431" s="96"/>
      <c r="Q431" s="96"/>
      <c r="R431" s="96"/>
      <c r="S431" s="96"/>
      <c r="T431" s="96"/>
      <c r="U431" s="96"/>
      <c r="V431" s="96"/>
      <c r="W431" s="96"/>
      <c r="X431" s="96"/>
      <c r="Y431" s="96"/>
      <c r="Z431" s="96"/>
      <c r="AA431" s="96"/>
    </row>
    <row r="432" spans="1:27" ht="15.6" x14ac:dyDescent="0.3">
      <c r="A432" s="96"/>
      <c r="B432" s="97"/>
      <c r="C432" s="96"/>
      <c r="D432" s="96"/>
      <c r="E432" s="96"/>
      <c r="F432" s="96"/>
      <c r="G432" s="96"/>
      <c r="H432" s="96"/>
      <c r="I432" s="96"/>
      <c r="J432" s="96"/>
      <c r="K432" s="96"/>
      <c r="L432" s="96"/>
      <c r="M432" s="96"/>
      <c r="N432" s="96"/>
      <c r="O432" s="96"/>
      <c r="P432" s="96"/>
      <c r="Q432" s="96"/>
      <c r="R432" s="96"/>
      <c r="S432" s="96"/>
      <c r="T432" s="96"/>
      <c r="U432" s="96"/>
      <c r="V432" s="96"/>
      <c r="W432" s="96"/>
      <c r="X432" s="96"/>
      <c r="Y432" s="96"/>
      <c r="Z432" s="96"/>
      <c r="AA432" s="96"/>
    </row>
    <row r="433" spans="1:27" ht="15.6" x14ac:dyDescent="0.3">
      <c r="A433" s="96"/>
      <c r="B433" s="97"/>
      <c r="C433" s="96"/>
      <c r="D433" s="96"/>
      <c r="E433" s="96"/>
      <c r="F433" s="96"/>
      <c r="G433" s="96"/>
      <c r="H433" s="96"/>
      <c r="I433" s="96"/>
      <c r="J433" s="96"/>
      <c r="K433" s="96"/>
      <c r="L433" s="96"/>
      <c r="M433" s="96"/>
      <c r="N433" s="96"/>
      <c r="O433" s="96"/>
      <c r="P433" s="96"/>
      <c r="Q433" s="96"/>
      <c r="R433" s="96"/>
      <c r="S433" s="96"/>
      <c r="T433" s="96"/>
      <c r="U433" s="96"/>
      <c r="V433" s="96"/>
      <c r="W433" s="96"/>
      <c r="X433" s="96"/>
      <c r="Y433" s="96"/>
      <c r="Z433" s="96"/>
      <c r="AA433" s="96"/>
    </row>
    <row r="434" spans="1:27" ht="15.6" x14ac:dyDescent="0.3">
      <c r="A434" s="96"/>
      <c r="B434" s="97"/>
      <c r="C434" s="96"/>
      <c r="D434" s="96"/>
      <c r="E434" s="96"/>
      <c r="F434" s="96"/>
      <c r="G434" s="96"/>
      <c r="H434" s="96"/>
      <c r="I434" s="96"/>
      <c r="J434" s="96"/>
      <c r="K434" s="96"/>
      <c r="L434" s="96"/>
      <c r="M434" s="96"/>
      <c r="N434" s="96"/>
      <c r="O434" s="96"/>
      <c r="P434" s="96"/>
      <c r="Q434" s="96"/>
      <c r="R434" s="96"/>
      <c r="S434" s="96"/>
      <c r="T434" s="96"/>
      <c r="U434" s="96"/>
      <c r="V434" s="96"/>
      <c r="W434" s="96"/>
      <c r="X434" s="96"/>
      <c r="Y434" s="96"/>
      <c r="Z434" s="96"/>
      <c r="AA434" s="96"/>
    </row>
    <row r="435" spans="1:27" ht="15.6" x14ac:dyDescent="0.3">
      <c r="A435" s="96"/>
      <c r="B435" s="97"/>
      <c r="C435" s="96"/>
      <c r="D435" s="96"/>
      <c r="E435" s="96"/>
      <c r="F435" s="96"/>
      <c r="G435" s="96"/>
      <c r="H435" s="96"/>
      <c r="I435" s="96"/>
      <c r="J435" s="96"/>
      <c r="K435" s="96"/>
      <c r="L435" s="96"/>
      <c r="M435" s="96"/>
      <c r="N435" s="96"/>
      <c r="O435" s="96"/>
      <c r="P435" s="96"/>
      <c r="Q435" s="96"/>
      <c r="R435" s="96"/>
      <c r="S435" s="96"/>
      <c r="T435" s="96"/>
      <c r="U435" s="96"/>
      <c r="V435" s="96"/>
      <c r="W435" s="96"/>
      <c r="X435" s="96"/>
      <c r="Y435" s="96"/>
      <c r="Z435" s="96"/>
      <c r="AA435" s="96"/>
    </row>
    <row r="436" spans="1:27" ht="15.6" x14ac:dyDescent="0.3">
      <c r="A436" s="96"/>
      <c r="B436" s="97"/>
      <c r="C436" s="96"/>
      <c r="D436" s="96"/>
      <c r="E436" s="96"/>
      <c r="F436" s="96"/>
      <c r="G436" s="96"/>
      <c r="H436" s="96"/>
      <c r="I436" s="96"/>
      <c r="J436" s="96"/>
      <c r="K436" s="96"/>
      <c r="L436" s="96"/>
      <c r="M436" s="96"/>
      <c r="N436" s="96"/>
      <c r="O436" s="96"/>
      <c r="P436" s="96"/>
      <c r="Q436" s="96"/>
      <c r="R436" s="96"/>
      <c r="S436" s="96"/>
      <c r="T436" s="96"/>
      <c r="U436" s="96"/>
      <c r="V436" s="96"/>
      <c r="W436" s="96"/>
      <c r="X436" s="96"/>
      <c r="Y436" s="96"/>
      <c r="Z436" s="96"/>
      <c r="AA436" s="96"/>
    </row>
    <row r="437" spans="1:27" ht="15.6" x14ac:dyDescent="0.3">
      <c r="A437" s="96"/>
      <c r="B437" s="97"/>
      <c r="C437" s="96"/>
      <c r="D437" s="96"/>
      <c r="E437" s="96"/>
      <c r="F437" s="96"/>
      <c r="G437" s="96"/>
      <c r="H437" s="96"/>
      <c r="I437" s="96"/>
      <c r="J437" s="96"/>
      <c r="K437" s="96"/>
      <c r="L437" s="96"/>
      <c r="M437" s="96"/>
      <c r="N437" s="96"/>
      <c r="O437" s="96"/>
      <c r="P437" s="96"/>
      <c r="Q437" s="96"/>
      <c r="R437" s="96"/>
      <c r="S437" s="96"/>
      <c r="T437" s="96"/>
      <c r="U437" s="96"/>
      <c r="V437" s="96"/>
      <c r="W437" s="96"/>
      <c r="X437" s="96"/>
      <c r="Y437" s="96"/>
      <c r="Z437" s="96"/>
      <c r="AA437" s="96"/>
    </row>
    <row r="438" spans="1:27" ht="15.6" x14ac:dyDescent="0.3">
      <c r="A438" s="96"/>
      <c r="B438" s="97"/>
      <c r="C438" s="96"/>
      <c r="D438" s="96"/>
      <c r="E438" s="96"/>
      <c r="F438" s="96"/>
      <c r="G438" s="96"/>
      <c r="H438" s="96"/>
      <c r="I438" s="96"/>
      <c r="J438" s="96"/>
      <c r="K438" s="96"/>
      <c r="L438" s="96"/>
      <c r="M438" s="96"/>
      <c r="N438" s="96"/>
      <c r="O438" s="96"/>
      <c r="P438" s="96"/>
      <c r="Q438" s="96"/>
      <c r="R438" s="96"/>
      <c r="S438" s="96"/>
      <c r="T438" s="96"/>
      <c r="U438" s="96"/>
      <c r="V438" s="96"/>
      <c r="W438" s="96"/>
      <c r="X438" s="96"/>
      <c r="Y438" s="96"/>
      <c r="Z438" s="96"/>
      <c r="AA438" s="96"/>
    </row>
    <row r="439" spans="1:27" ht="15.6" x14ac:dyDescent="0.3">
      <c r="A439" s="96"/>
      <c r="B439" s="97"/>
      <c r="C439" s="96"/>
      <c r="D439" s="96"/>
      <c r="E439" s="96"/>
      <c r="F439" s="96"/>
      <c r="G439" s="96"/>
      <c r="H439" s="96"/>
      <c r="I439" s="96"/>
      <c r="J439" s="96"/>
      <c r="K439" s="96"/>
      <c r="L439" s="96"/>
      <c r="M439" s="96"/>
      <c r="N439" s="96"/>
      <c r="O439" s="96"/>
      <c r="P439" s="96"/>
      <c r="Q439" s="96"/>
      <c r="R439" s="96"/>
      <c r="S439" s="96"/>
      <c r="T439" s="96"/>
      <c r="U439" s="96"/>
      <c r="V439" s="96"/>
      <c r="W439" s="96"/>
      <c r="X439" s="96"/>
      <c r="Y439" s="96"/>
      <c r="Z439" s="96"/>
      <c r="AA439" s="96"/>
    </row>
    <row r="440" spans="1:27" ht="15.6" x14ac:dyDescent="0.3">
      <c r="A440" s="96"/>
      <c r="B440" s="97"/>
      <c r="C440" s="96"/>
      <c r="D440" s="96"/>
      <c r="E440" s="96"/>
      <c r="F440" s="96"/>
      <c r="G440" s="96"/>
      <c r="H440" s="96"/>
      <c r="I440" s="96"/>
      <c r="J440" s="96"/>
      <c r="K440" s="96"/>
      <c r="L440" s="96"/>
      <c r="M440" s="96"/>
      <c r="N440" s="96"/>
      <c r="O440" s="96"/>
      <c r="P440" s="96"/>
      <c r="Q440" s="96"/>
      <c r="R440" s="96"/>
      <c r="S440" s="96"/>
      <c r="T440" s="96"/>
      <c r="U440" s="96"/>
      <c r="V440" s="96"/>
      <c r="W440" s="96"/>
      <c r="X440" s="96"/>
      <c r="Y440" s="96"/>
      <c r="Z440" s="96"/>
      <c r="AA440" s="96"/>
    </row>
    <row r="441" spans="1:27" ht="15.6" x14ac:dyDescent="0.3">
      <c r="A441" s="96"/>
      <c r="B441" s="97"/>
      <c r="C441" s="96"/>
      <c r="D441" s="96"/>
      <c r="E441" s="96"/>
      <c r="F441" s="96"/>
      <c r="G441" s="96"/>
      <c r="H441" s="96"/>
      <c r="I441" s="96"/>
      <c r="J441" s="96"/>
      <c r="K441" s="96"/>
      <c r="L441" s="96"/>
      <c r="M441" s="96"/>
      <c r="N441" s="96"/>
      <c r="O441" s="96"/>
      <c r="P441" s="96"/>
      <c r="Q441" s="96"/>
      <c r="R441" s="96"/>
      <c r="S441" s="96"/>
      <c r="T441" s="96"/>
      <c r="U441" s="96"/>
      <c r="V441" s="96"/>
      <c r="W441" s="96"/>
      <c r="X441" s="96"/>
      <c r="Y441" s="96"/>
      <c r="Z441" s="96"/>
      <c r="AA441" s="96"/>
    </row>
    <row r="442" spans="1:27" ht="15.6" x14ac:dyDescent="0.3">
      <c r="A442" s="96"/>
      <c r="B442" s="97"/>
      <c r="C442" s="96"/>
      <c r="D442" s="96"/>
      <c r="E442" s="96"/>
      <c r="F442" s="96"/>
      <c r="G442" s="96"/>
      <c r="H442" s="96"/>
      <c r="I442" s="96"/>
      <c r="J442" s="96"/>
      <c r="K442" s="96"/>
      <c r="L442" s="96"/>
      <c r="M442" s="96"/>
      <c r="N442" s="96"/>
      <c r="O442" s="96"/>
      <c r="P442" s="96"/>
      <c r="Q442" s="96"/>
      <c r="R442" s="96"/>
      <c r="S442" s="96"/>
      <c r="T442" s="96"/>
      <c r="U442" s="96"/>
      <c r="V442" s="96"/>
      <c r="W442" s="96"/>
      <c r="X442" s="96"/>
      <c r="Y442" s="96"/>
      <c r="Z442" s="96"/>
      <c r="AA442" s="96"/>
    </row>
    <row r="443" spans="1:27" ht="15.6" x14ac:dyDescent="0.3">
      <c r="A443" s="96"/>
      <c r="B443" s="97"/>
      <c r="C443" s="96"/>
      <c r="D443" s="96"/>
      <c r="E443" s="96"/>
      <c r="F443" s="96"/>
      <c r="G443" s="96"/>
      <c r="H443" s="96"/>
      <c r="I443" s="96"/>
      <c r="J443" s="96"/>
      <c r="K443" s="96"/>
      <c r="L443" s="96"/>
      <c r="M443" s="96"/>
      <c r="N443" s="96"/>
      <c r="O443" s="96"/>
      <c r="P443" s="96"/>
      <c r="Q443" s="96"/>
      <c r="R443" s="96"/>
      <c r="S443" s="96"/>
      <c r="T443" s="96"/>
      <c r="U443" s="96"/>
      <c r="V443" s="96"/>
      <c r="W443" s="96"/>
      <c r="X443" s="96"/>
      <c r="Y443" s="96"/>
      <c r="Z443" s="96"/>
      <c r="AA443" s="96"/>
    </row>
    <row r="444" spans="1:27" ht="15.6" x14ac:dyDescent="0.3">
      <c r="A444" s="96"/>
      <c r="B444" s="97"/>
      <c r="C444" s="96"/>
      <c r="D444" s="96"/>
      <c r="E444" s="96"/>
      <c r="F444" s="96"/>
      <c r="G444" s="96"/>
      <c r="H444" s="96"/>
      <c r="I444" s="96"/>
      <c r="J444" s="96"/>
      <c r="K444" s="96"/>
      <c r="L444" s="96"/>
      <c r="M444" s="96"/>
      <c r="N444" s="96"/>
      <c r="O444" s="96"/>
      <c r="P444" s="96"/>
      <c r="Q444" s="96"/>
      <c r="R444" s="96"/>
      <c r="S444" s="96"/>
      <c r="T444" s="96"/>
      <c r="U444" s="96"/>
      <c r="V444" s="96"/>
      <c r="W444" s="96"/>
      <c r="X444" s="96"/>
      <c r="Y444" s="96"/>
      <c r="Z444" s="96"/>
      <c r="AA444" s="96"/>
    </row>
    <row r="445" spans="1:27" ht="15.6" x14ac:dyDescent="0.3">
      <c r="A445" s="96"/>
      <c r="B445" s="97"/>
      <c r="C445" s="96"/>
      <c r="D445" s="96"/>
      <c r="E445" s="96"/>
      <c r="F445" s="96"/>
      <c r="G445" s="96"/>
      <c r="H445" s="96"/>
      <c r="I445" s="96"/>
      <c r="J445" s="96"/>
      <c r="K445" s="96"/>
      <c r="L445" s="96"/>
      <c r="M445" s="96"/>
      <c r="N445" s="96"/>
      <c r="O445" s="96"/>
      <c r="P445" s="96"/>
      <c r="Q445" s="96"/>
      <c r="R445" s="96"/>
      <c r="S445" s="96"/>
      <c r="T445" s="96"/>
      <c r="U445" s="96"/>
      <c r="V445" s="96"/>
      <c r="W445" s="96"/>
      <c r="X445" s="96"/>
      <c r="Y445" s="96"/>
      <c r="Z445" s="96"/>
      <c r="AA445" s="96"/>
    </row>
    <row r="446" spans="1:27" ht="15.6" x14ac:dyDescent="0.3">
      <c r="A446" s="96"/>
      <c r="B446" s="97"/>
      <c r="C446" s="96"/>
      <c r="D446" s="96"/>
      <c r="E446" s="96"/>
      <c r="F446" s="96"/>
      <c r="G446" s="96"/>
      <c r="H446" s="96"/>
      <c r="I446" s="96"/>
      <c r="J446" s="96"/>
      <c r="K446" s="96"/>
      <c r="L446" s="96"/>
      <c r="M446" s="96"/>
      <c r="N446" s="96"/>
      <c r="O446" s="96"/>
      <c r="P446" s="96"/>
      <c r="Q446" s="96"/>
      <c r="R446" s="96"/>
      <c r="S446" s="96"/>
      <c r="T446" s="96"/>
      <c r="U446" s="96"/>
      <c r="V446" s="96"/>
      <c r="W446" s="96"/>
      <c r="X446" s="96"/>
      <c r="Y446" s="96"/>
      <c r="Z446" s="96"/>
      <c r="AA446" s="96"/>
    </row>
    <row r="447" spans="1:27" ht="15.6" x14ac:dyDescent="0.3">
      <c r="A447" s="96"/>
      <c r="B447" s="97"/>
      <c r="C447" s="96"/>
      <c r="D447" s="96"/>
      <c r="E447" s="96"/>
      <c r="F447" s="96"/>
      <c r="G447" s="96"/>
      <c r="H447" s="96"/>
      <c r="I447" s="96"/>
      <c r="J447" s="96"/>
      <c r="K447" s="96"/>
      <c r="L447" s="96"/>
      <c r="M447" s="96"/>
      <c r="N447" s="96"/>
      <c r="O447" s="96"/>
      <c r="P447" s="96"/>
      <c r="Q447" s="96"/>
      <c r="R447" s="96"/>
      <c r="S447" s="96"/>
      <c r="T447" s="96"/>
      <c r="U447" s="96"/>
      <c r="V447" s="96"/>
      <c r="W447" s="96"/>
      <c r="X447" s="96"/>
      <c r="Y447" s="96"/>
      <c r="Z447" s="96"/>
      <c r="AA447" s="96"/>
    </row>
    <row r="448" spans="1:27" ht="15.6" x14ac:dyDescent="0.3">
      <c r="A448" s="96"/>
      <c r="B448" s="97"/>
      <c r="C448" s="96"/>
      <c r="D448" s="96"/>
      <c r="E448" s="96"/>
      <c r="F448" s="96"/>
      <c r="G448" s="96"/>
      <c r="H448" s="96"/>
      <c r="I448" s="96"/>
      <c r="J448" s="96"/>
      <c r="K448" s="96"/>
      <c r="L448" s="96"/>
      <c r="M448" s="96"/>
      <c r="N448" s="96"/>
      <c r="O448" s="96"/>
      <c r="P448" s="96"/>
      <c r="Q448" s="96"/>
      <c r="R448" s="96"/>
      <c r="S448" s="96"/>
      <c r="T448" s="96"/>
      <c r="U448" s="96"/>
      <c r="V448" s="96"/>
      <c r="W448" s="96"/>
      <c r="X448" s="96"/>
      <c r="Y448" s="96"/>
      <c r="Z448" s="96"/>
      <c r="AA448" s="96"/>
    </row>
    <row r="449" spans="1:27" ht="15.6" x14ac:dyDescent="0.3">
      <c r="A449" s="96"/>
      <c r="B449" s="97"/>
      <c r="C449" s="96"/>
      <c r="D449" s="96"/>
      <c r="E449" s="96"/>
      <c r="F449" s="96"/>
      <c r="G449" s="96"/>
      <c r="H449" s="96"/>
      <c r="I449" s="96"/>
      <c r="J449" s="96"/>
      <c r="K449" s="96"/>
      <c r="L449" s="96"/>
      <c r="M449" s="96"/>
      <c r="N449" s="96"/>
      <c r="O449" s="96"/>
      <c r="P449" s="96"/>
      <c r="Q449" s="96"/>
      <c r="R449" s="96"/>
      <c r="S449" s="96"/>
      <c r="T449" s="96"/>
      <c r="U449" s="96"/>
      <c r="V449" s="96"/>
      <c r="W449" s="96"/>
      <c r="X449" s="96"/>
      <c r="Y449" s="96"/>
      <c r="Z449" s="96"/>
      <c r="AA449" s="96"/>
    </row>
    <row r="450" spans="1:27" ht="15.6" x14ac:dyDescent="0.3">
      <c r="A450" s="96"/>
      <c r="B450" s="97"/>
      <c r="C450" s="96"/>
      <c r="D450" s="96"/>
      <c r="E450" s="96"/>
      <c r="F450" s="96"/>
      <c r="G450" s="96"/>
      <c r="H450" s="96"/>
      <c r="I450" s="96"/>
      <c r="J450" s="96"/>
      <c r="K450" s="96"/>
      <c r="L450" s="96"/>
      <c r="M450" s="96"/>
      <c r="N450" s="96"/>
      <c r="O450" s="96"/>
      <c r="P450" s="96"/>
      <c r="Q450" s="96"/>
      <c r="R450" s="96"/>
      <c r="S450" s="96"/>
      <c r="T450" s="96"/>
      <c r="U450" s="96"/>
      <c r="V450" s="96"/>
      <c r="W450" s="96"/>
      <c r="X450" s="96"/>
      <c r="Y450" s="96"/>
      <c r="Z450" s="96"/>
      <c r="AA450" s="96"/>
    </row>
    <row r="451" spans="1:27" ht="15.6" x14ac:dyDescent="0.3">
      <c r="A451" s="96"/>
      <c r="B451" s="97"/>
      <c r="C451" s="96"/>
      <c r="D451" s="96"/>
      <c r="E451" s="96"/>
      <c r="F451" s="96"/>
      <c r="G451" s="96"/>
      <c r="H451" s="96"/>
      <c r="I451" s="96"/>
      <c r="J451" s="96"/>
      <c r="K451" s="96"/>
      <c r="L451" s="96"/>
      <c r="M451" s="96"/>
      <c r="N451" s="96"/>
      <c r="O451" s="96"/>
      <c r="P451" s="96"/>
      <c r="Q451" s="96"/>
      <c r="R451" s="96"/>
      <c r="S451" s="96"/>
      <c r="T451" s="96"/>
      <c r="U451" s="96"/>
      <c r="V451" s="96"/>
      <c r="W451" s="96"/>
      <c r="X451" s="96"/>
      <c r="Y451" s="96"/>
      <c r="Z451" s="96"/>
      <c r="AA451" s="96"/>
    </row>
    <row r="452" spans="1:27" ht="15.6" x14ac:dyDescent="0.3">
      <c r="A452" s="96"/>
      <c r="B452" s="97"/>
      <c r="C452" s="96"/>
      <c r="D452" s="96"/>
      <c r="E452" s="96"/>
      <c r="F452" s="96"/>
      <c r="G452" s="96"/>
      <c r="H452" s="96"/>
      <c r="I452" s="96"/>
      <c r="J452" s="96"/>
      <c r="K452" s="96"/>
      <c r="L452" s="96"/>
      <c r="M452" s="96"/>
      <c r="N452" s="96"/>
      <c r="O452" s="96"/>
      <c r="P452" s="96"/>
      <c r="Q452" s="96"/>
      <c r="R452" s="96"/>
      <c r="S452" s="96"/>
      <c r="T452" s="96"/>
      <c r="U452" s="96"/>
      <c r="V452" s="96"/>
      <c r="W452" s="96"/>
      <c r="X452" s="96"/>
      <c r="Y452" s="96"/>
      <c r="Z452" s="96"/>
      <c r="AA452" s="96"/>
    </row>
    <row r="453" spans="1:27" ht="15.6" x14ac:dyDescent="0.3">
      <c r="A453" s="96"/>
      <c r="B453" s="97"/>
      <c r="C453" s="96"/>
      <c r="D453" s="96"/>
      <c r="E453" s="96"/>
      <c r="F453" s="96"/>
      <c r="G453" s="96"/>
      <c r="H453" s="96"/>
      <c r="I453" s="96"/>
      <c r="J453" s="96"/>
      <c r="K453" s="96"/>
      <c r="L453" s="96"/>
      <c r="M453" s="96"/>
      <c r="N453" s="96"/>
      <c r="O453" s="96"/>
      <c r="P453" s="96"/>
      <c r="Q453" s="96"/>
      <c r="R453" s="96"/>
      <c r="S453" s="96"/>
      <c r="T453" s="96"/>
      <c r="U453" s="96"/>
      <c r="V453" s="96"/>
      <c r="W453" s="96"/>
      <c r="X453" s="96"/>
      <c r="Y453" s="96"/>
      <c r="Z453" s="96"/>
      <c r="AA453" s="96"/>
    </row>
    <row r="454" spans="1:27" ht="15.6" x14ac:dyDescent="0.3">
      <c r="A454" s="96"/>
      <c r="B454" s="97"/>
      <c r="C454" s="96"/>
      <c r="D454" s="96"/>
      <c r="E454" s="96"/>
      <c r="F454" s="96"/>
      <c r="G454" s="96"/>
      <c r="H454" s="96"/>
      <c r="I454" s="96"/>
      <c r="J454" s="96"/>
      <c r="K454" s="96"/>
      <c r="L454" s="96"/>
      <c r="M454" s="96"/>
      <c r="N454" s="96"/>
      <c r="O454" s="96"/>
      <c r="P454" s="96"/>
      <c r="Q454" s="96"/>
      <c r="R454" s="96"/>
      <c r="S454" s="96"/>
      <c r="T454" s="96"/>
      <c r="U454" s="96"/>
      <c r="V454" s="96"/>
      <c r="W454" s="96"/>
      <c r="X454" s="96"/>
      <c r="Y454" s="96"/>
      <c r="Z454" s="96"/>
      <c r="AA454" s="96"/>
    </row>
    <row r="455" spans="1:27" ht="15.6" x14ac:dyDescent="0.3">
      <c r="A455" s="96"/>
      <c r="B455" s="97"/>
      <c r="C455" s="96"/>
      <c r="D455" s="96"/>
      <c r="E455" s="96"/>
      <c r="F455" s="96"/>
      <c r="G455" s="96"/>
      <c r="H455" s="96"/>
      <c r="I455" s="96"/>
      <c r="J455" s="96"/>
      <c r="K455" s="96"/>
      <c r="L455" s="96"/>
      <c r="M455" s="96"/>
      <c r="N455" s="96"/>
      <c r="O455" s="96"/>
      <c r="P455" s="96"/>
      <c r="Q455" s="96"/>
      <c r="R455" s="96"/>
      <c r="S455" s="96"/>
      <c r="T455" s="96"/>
      <c r="U455" s="96"/>
      <c r="V455" s="96"/>
      <c r="W455" s="96"/>
      <c r="X455" s="96"/>
      <c r="Y455" s="96"/>
      <c r="Z455" s="96"/>
      <c r="AA455" s="96"/>
    </row>
    <row r="456" spans="1:27" ht="15.6" x14ac:dyDescent="0.3">
      <c r="A456" s="96"/>
      <c r="B456" s="97"/>
      <c r="C456" s="96"/>
      <c r="D456" s="96"/>
      <c r="E456" s="96"/>
      <c r="F456" s="96"/>
      <c r="G456" s="96"/>
      <c r="H456" s="96"/>
      <c r="I456" s="96"/>
      <c r="J456" s="96"/>
      <c r="K456" s="96"/>
      <c r="L456" s="96"/>
      <c r="M456" s="96"/>
      <c r="N456" s="96"/>
      <c r="O456" s="96"/>
      <c r="P456" s="96"/>
      <c r="Q456" s="96"/>
      <c r="R456" s="96"/>
      <c r="S456" s="96"/>
      <c r="T456" s="96"/>
      <c r="U456" s="96"/>
      <c r="V456" s="96"/>
      <c r="W456" s="96"/>
      <c r="X456" s="96"/>
      <c r="Y456" s="96"/>
      <c r="Z456" s="96"/>
      <c r="AA456" s="96"/>
    </row>
    <row r="457" spans="1:27" ht="15.6" x14ac:dyDescent="0.3">
      <c r="A457" s="96"/>
      <c r="B457" s="97"/>
      <c r="C457" s="96"/>
      <c r="D457" s="96"/>
      <c r="E457" s="96"/>
      <c r="F457" s="96"/>
      <c r="G457" s="96"/>
      <c r="H457" s="96"/>
      <c r="I457" s="96"/>
      <c r="J457" s="96"/>
      <c r="K457" s="96"/>
      <c r="L457" s="96"/>
      <c r="M457" s="96"/>
      <c r="N457" s="96"/>
      <c r="O457" s="96"/>
      <c r="P457" s="96"/>
      <c r="Q457" s="96"/>
      <c r="R457" s="96"/>
      <c r="S457" s="96"/>
      <c r="T457" s="96"/>
      <c r="U457" s="96"/>
      <c r="V457" s="96"/>
      <c r="W457" s="96"/>
      <c r="X457" s="96"/>
      <c r="Y457" s="96"/>
      <c r="Z457" s="96"/>
      <c r="AA457" s="96"/>
    </row>
    <row r="458" spans="1:27" ht="15.6" x14ac:dyDescent="0.3">
      <c r="A458" s="96"/>
      <c r="B458" s="97"/>
      <c r="C458" s="96"/>
      <c r="D458" s="96"/>
      <c r="E458" s="96"/>
      <c r="F458" s="96"/>
      <c r="G458" s="96"/>
      <c r="H458" s="96"/>
      <c r="I458" s="96"/>
      <c r="J458" s="96"/>
      <c r="K458" s="96"/>
      <c r="L458" s="96"/>
      <c r="M458" s="96"/>
      <c r="N458" s="96"/>
      <c r="O458" s="96"/>
      <c r="P458" s="96"/>
      <c r="Q458" s="96"/>
      <c r="R458" s="96"/>
      <c r="S458" s="96"/>
      <c r="T458" s="96"/>
      <c r="U458" s="96"/>
      <c r="V458" s="96"/>
      <c r="W458" s="96"/>
      <c r="X458" s="96"/>
      <c r="Y458" s="96"/>
      <c r="Z458" s="96"/>
      <c r="AA458" s="96"/>
    </row>
    <row r="459" spans="1:27" ht="15.6" x14ac:dyDescent="0.3">
      <c r="A459" s="96"/>
      <c r="B459" s="97"/>
      <c r="C459" s="96"/>
      <c r="D459" s="96"/>
      <c r="E459" s="96"/>
      <c r="F459" s="96"/>
      <c r="G459" s="96"/>
      <c r="H459" s="96"/>
      <c r="I459" s="96"/>
      <c r="J459" s="96"/>
      <c r="K459" s="96"/>
      <c r="L459" s="96"/>
      <c r="M459" s="96"/>
      <c r="N459" s="96"/>
      <c r="O459" s="96"/>
      <c r="P459" s="96"/>
      <c r="Q459" s="96"/>
      <c r="R459" s="96"/>
      <c r="S459" s="96"/>
      <c r="T459" s="96"/>
      <c r="U459" s="96"/>
      <c r="V459" s="96"/>
      <c r="W459" s="96"/>
      <c r="X459" s="96"/>
      <c r="Y459" s="96"/>
      <c r="Z459" s="96"/>
      <c r="AA459" s="96"/>
    </row>
    <row r="460" spans="1:27" ht="15.6" x14ac:dyDescent="0.3">
      <c r="A460" s="96"/>
      <c r="B460" s="97"/>
      <c r="C460" s="96"/>
      <c r="D460" s="96"/>
      <c r="E460" s="96"/>
      <c r="F460" s="96"/>
      <c r="G460" s="96"/>
      <c r="H460" s="96"/>
      <c r="I460" s="96"/>
      <c r="J460" s="96"/>
      <c r="K460" s="96"/>
      <c r="L460" s="96"/>
      <c r="M460" s="96"/>
      <c r="N460" s="96"/>
      <c r="O460" s="96"/>
      <c r="P460" s="96"/>
      <c r="Q460" s="96"/>
      <c r="R460" s="96"/>
      <c r="S460" s="96"/>
      <c r="T460" s="96"/>
      <c r="U460" s="96"/>
      <c r="V460" s="96"/>
      <c r="W460" s="96"/>
      <c r="X460" s="96"/>
      <c r="Y460" s="96"/>
      <c r="Z460" s="96"/>
      <c r="AA460" s="96"/>
    </row>
    <row r="461" spans="1:27" ht="15.6" x14ac:dyDescent="0.3">
      <c r="A461" s="96"/>
      <c r="B461" s="97"/>
      <c r="C461" s="96"/>
      <c r="D461" s="96"/>
      <c r="E461" s="96"/>
      <c r="F461" s="96"/>
      <c r="G461" s="96"/>
      <c r="H461" s="96"/>
      <c r="I461" s="96"/>
      <c r="J461" s="96"/>
      <c r="K461" s="96"/>
      <c r="L461" s="96"/>
      <c r="M461" s="96"/>
      <c r="N461" s="96"/>
      <c r="O461" s="96"/>
      <c r="P461" s="96"/>
      <c r="Q461" s="96"/>
      <c r="R461" s="96"/>
      <c r="S461" s="96"/>
      <c r="T461" s="96"/>
      <c r="U461" s="96"/>
      <c r="V461" s="96"/>
      <c r="W461" s="96"/>
      <c r="X461" s="96"/>
      <c r="Y461" s="96"/>
      <c r="Z461" s="96"/>
      <c r="AA461" s="96"/>
    </row>
    <row r="462" spans="1:27" ht="15.6" x14ac:dyDescent="0.3">
      <c r="A462" s="96"/>
      <c r="B462" s="97"/>
      <c r="C462" s="96"/>
      <c r="D462" s="96"/>
      <c r="E462" s="96"/>
      <c r="F462" s="96"/>
      <c r="G462" s="96"/>
      <c r="H462" s="96"/>
      <c r="I462" s="96"/>
      <c r="J462" s="96"/>
      <c r="K462" s="96"/>
      <c r="L462" s="96"/>
      <c r="M462" s="96"/>
      <c r="N462" s="96"/>
      <c r="O462" s="96"/>
      <c r="P462" s="96"/>
      <c r="Q462" s="96"/>
      <c r="R462" s="96"/>
      <c r="S462" s="96"/>
      <c r="T462" s="96"/>
      <c r="U462" s="96"/>
      <c r="V462" s="96"/>
      <c r="W462" s="96"/>
      <c r="X462" s="96"/>
      <c r="Y462" s="96"/>
      <c r="Z462" s="96"/>
      <c r="AA462" s="96"/>
    </row>
    <row r="463" spans="1:27" ht="15.6" x14ac:dyDescent="0.3">
      <c r="A463" s="96"/>
      <c r="B463" s="97"/>
      <c r="C463" s="96"/>
      <c r="D463" s="96"/>
      <c r="E463" s="96"/>
      <c r="F463" s="96"/>
      <c r="G463" s="96"/>
      <c r="H463" s="96"/>
      <c r="I463" s="96"/>
      <c r="J463" s="96"/>
      <c r="K463" s="96"/>
      <c r="L463" s="96"/>
      <c r="M463" s="96"/>
      <c r="N463" s="96"/>
      <c r="O463" s="96"/>
      <c r="P463" s="96"/>
      <c r="Q463" s="96"/>
      <c r="R463" s="96"/>
      <c r="S463" s="96"/>
      <c r="T463" s="96"/>
      <c r="U463" s="96"/>
      <c r="V463" s="96"/>
      <c r="W463" s="96"/>
      <c r="X463" s="96"/>
      <c r="Y463" s="96"/>
      <c r="Z463" s="96"/>
      <c r="AA463" s="96"/>
    </row>
    <row r="464" spans="1:27" ht="15.6" x14ac:dyDescent="0.3">
      <c r="A464" s="96"/>
      <c r="B464" s="97"/>
      <c r="C464" s="96"/>
      <c r="D464" s="96"/>
      <c r="E464" s="96"/>
      <c r="F464" s="96"/>
      <c r="G464" s="96"/>
      <c r="H464" s="96"/>
      <c r="I464" s="96"/>
      <c r="J464" s="96"/>
      <c r="K464" s="96"/>
      <c r="L464" s="96"/>
      <c r="M464" s="96"/>
      <c r="N464" s="96"/>
      <c r="O464" s="96"/>
      <c r="P464" s="96"/>
      <c r="Q464" s="96"/>
      <c r="R464" s="96"/>
      <c r="S464" s="96"/>
      <c r="T464" s="96"/>
      <c r="U464" s="96"/>
      <c r="V464" s="96"/>
      <c r="W464" s="96"/>
      <c r="X464" s="96"/>
      <c r="Y464" s="96"/>
      <c r="Z464" s="96"/>
      <c r="AA464" s="96"/>
    </row>
    <row r="465" spans="1:27" ht="15.6" x14ac:dyDescent="0.3">
      <c r="A465" s="96"/>
      <c r="B465" s="97"/>
      <c r="C465" s="96"/>
      <c r="D465" s="96"/>
      <c r="E465" s="96"/>
      <c r="F465" s="96"/>
      <c r="G465" s="96"/>
      <c r="H465" s="96"/>
      <c r="I465" s="96"/>
      <c r="J465" s="96"/>
      <c r="K465" s="96"/>
      <c r="L465" s="96"/>
      <c r="M465" s="96"/>
      <c r="N465" s="96"/>
      <c r="O465" s="96"/>
      <c r="P465" s="96"/>
      <c r="Q465" s="96"/>
      <c r="R465" s="96"/>
      <c r="S465" s="96"/>
      <c r="T465" s="96"/>
      <c r="U465" s="96"/>
      <c r="V465" s="96"/>
      <c r="W465" s="96"/>
      <c r="X465" s="96"/>
      <c r="Y465" s="96"/>
      <c r="Z465" s="96"/>
      <c r="AA465" s="96"/>
    </row>
    <row r="466" spans="1:27" ht="15.6" x14ac:dyDescent="0.3">
      <c r="A466" s="96"/>
      <c r="B466" s="97"/>
      <c r="C466" s="96"/>
      <c r="D466" s="96"/>
      <c r="E466" s="96"/>
      <c r="F466" s="96"/>
      <c r="G466" s="96"/>
      <c r="H466" s="96"/>
      <c r="I466" s="96"/>
      <c r="J466" s="96"/>
      <c r="K466" s="96"/>
      <c r="L466" s="96"/>
      <c r="M466" s="96"/>
      <c r="N466" s="96"/>
      <c r="O466" s="96"/>
      <c r="P466" s="96"/>
      <c r="Q466" s="96"/>
      <c r="R466" s="96"/>
      <c r="S466" s="96"/>
      <c r="T466" s="96"/>
      <c r="U466" s="96"/>
      <c r="V466" s="96"/>
      <c r="W466" s="96"/>
      <c r="X466" s="96"/>
      <c r="Y466" s="96"/>
      <c r="Z466" s="96"/>
      <c r="AA466" s="96"/>
    </row>
    <row r="467" spans="1:27" ht="15.6" x14ac:dyDescent="0.3">
      <c r="A467" s="96"/>
      <c r="B467" s="97"/>
      <c r="C467" s="96"/>
      <c r="D467" s="96"/>
      <c r="E467" s="96"/>
      <c r="F467" s="96"/>
      <c r="G467" s="96"/>
      <c r="H467" s="96"/>
      <c r="I467" s="96"/>
      <c r="J467" s="96"/>
      <c r="K467" s="96"/>
      <c r="L467" s="96"/>
      <c r="M467" s="96"/>
      <c r="N467" s="96"/>
      <c r="O467" s="96"/>
      <c r="P467" s="96"/>
      <c r="Q467" s="96"/>
      <c r="R467" s="96"/>
      <c r="S467" s="96"/>
      <c r="T467" s="96"/>
      <c r="U467" s="96"/>
      <c r="V467" s="96"/>
      <c r="W467" s="96"/>
      <c r="X467" s="96"/>
      <c r="Y467" s="96"/>
      <c r="Z467" s="96"/>
      <c r="AA467" s="96"/>
    </row>
    <row r="468" spans="1:27" ht="15.6" x14ac:dyDescent="0.3">
      <c r="A468" s="96"/>
      <c r="B468" s="97"/>
      <c r="C468" s="96"/>
      <c r="D468" s="96"/>
      <c r="E468" s="96"/>
      <c r="F468" s="96"/>
      <c r="G468" s="96"/>
      <c r="H468" s="96"/>
      <c r="I468" s="96"/>
      <c r="J468" s="96"/>
      <c r="K468" s="96"/>
      <c r="L468" s="96"/>
      <c r="M468" s="96"/>
      <c r="N468" s="96"/>
      <c r="O468" s="96"/>
      <c r="P468" s="96"/>
      <c r="Q468" s="96"/>
      <c r="R468" s="96"/>
      <c r="S468" s="96"/>
      <c r="T468" s="96"/>
      <c r="U468" s="96"/>
      <c r="V468" s="96"/>
      <c r="W468" s="96"/>
      <c r="X468" s="96"/>
      <c r="Y468" s="96"/>
      <c r="Z468" s="96"/>
      <c r="AA468" s="96"/>
    </row>
    <row r="469" spans="1:27" ht="15.6" x14ac:dyDescent="0.3">
      <c r="A469" s="96"/>
      <c r="B469" s="97"/>
      <c r="C469" s="96"/>
      <c r="D469" s="96"/>
      <c r="E469" s="96"/>
      <c r="F469" s="96"/>
      <c r="G469" s="96"/>
      <c r="H469" s="96"/>
      <c r="I469" s="96"/>
      <c r="J469" s="96"/>
      <c r="K469" s="96"/>
      <c r="L469" s="96"/>
      <c r="M469" s="96"/>
      <c r="N469" s="96"/>
      <c r="O469" s="96"/>
      <c r="P469" s="96"/>
      <c r="Q469" s="96"/>
      <c r="R469" s="96"/>
      <c r="S469" s="96"/>
      <c r="T469" s="96"/>
      <c r="U469" s="96"/>
      <c r="V469" s="96"/>
      <c r="W469" s="96"/>
      <c r="X469" s="96"/>
      <c r="Y469" s="96"/>
      <c r="Z469" s="96"/>
      <c r="AA469" s="96"/>
    </row>
    <row r="470" spans="1:27" ht="15.6" x14ac:dyDescent="0.3">
      <c r="A470" s="96"/>
      <c r="B470" s="97"/>
      <c r="C470" s="96"/>
      <c r="D470" s="96"/>
      <c r="E470" s="96"/>
      <c r="F470" s="96"/>
      <c r="G470" s="96"/>
      <c r="H470" s="96"/>
      <c r="I470" s="96"/>
      <c r="J470" s="96"/>
      <c r="K470" s="96"/>
      <c r="L470" s="96"/>
      <c r="M470" s="96"/>
      <c r="N470" s="96"/>
      <c r="O470" s="96"/>
      <c r="P470" s="96"/>
      <c r="Q470" s="96"/>
      <c r="R470" s="96"/>
      <c r="S470" s="96"/>
      <c r="T470" s="96"/>
      <c r="U470" s="96"/>
      <c r="V470" s="96"/>
      <c r="W470" s="96"/>
      <c r="X470" s="96"/>
      <c r="Y470" s="96"/>
      <c r="Z470" s="96"/>
      <c r="AA470" s="96"/>
    </row>
    <row r="471" spans="1:27" ht="15.6" x14ac:dyDescent="0.3">
      <c r="A471" s="96"/>
      <c r="B471" s="97"/>
      <c r="C471" s="96"/>
      <c r="D471" s="96"/>
      <c r="E471" s="96"/>
      <c r="F471" s="96"/>
      <c r="G471" s="96"/>
      <c r="H471" s="96"/>
      <c r="I471" s="96"/>
      <c r="J471" s="96"/>
      <c r="K471" s="96"/>
      <c r="L471" s="96"/>
      <c r="M471" s="96"/>
      <c r="N471" s="96"/>
      <c r="O471" s="96"/>
      <c r="P471" s="96"/>
      <c r="Q471" s="96"/>
      <c r="R471" s="96"/>
      <c r="S471" s="96"/>
      <c r="T471" s="96"/>
      <c r="U471" s="96"/>
      <c r="V471" s="96"/>
      <c r="W471" s="96"/>
      <c r="X471" s="96"/>
      <c r="Y471" s="96"/>
      <c r="Z471" s="96"/>
      <c r="AA471" s="96"/>
    </row>
    <row r="472" spans="1:27" ht="15.6" x14ac:dyDescent="0.3">
      <c r="A472" s="96"/>
      <c r="B472" s="97"/>
      <c r="C472" s="96"/>
      <c r="D472" s="96"/>
      <c r="E472" s="96"/>
      <c r="F472" s="96"/>
      <c r="G472" s="96"/>
      <c r="H472" s="96"/>
      <c r="I472" s="96"/>
      <c r="J472" s="96"/>
      <c r="K472" s="96"/>
      <c r="L472" s="96"/>
      <c r="M472" s="96"/>
      <c r="N472" s="96"/>
      <c r="O472" s="96"/>
      <c r="P472" s="96"/>
      <c r="Q472" s="96"/>
      <c r="R472" s="96"/>
      <c r="S472" s="96"/>
      <c r="T472" s="96"/>
      <c r="U472" s="96"/>
      <c r="V472" s="96"/>
      <c r="W472" s="96"/>
      <c r="X472" s="96"/>
      <c r="Y472" s="96"/>
      <c r="Z472" s="96"/>
      <c r="AA472" s="96"/>
    </row>
    <row r="473" spans="1:27" ht="15.6" x14ac:dyDescent="0.3">
      <c r="A473" s="96"/>
      <c r="B473" s="97"/>
      <c r="C473" s="96"/>
      <c r="D473" s="96"/>
      <c r="E473" s="96"/>
      <c r="F473" s="96"/>
      <c r="G473" s="96"/>
      <c r="H473" s="96"/>
      <c r="I473" s="96"/>
      <c r="J473" s="96"/>
      <c r="K473" s="96"/>
      <c r="L473" s="96"/>
      <c r="M473" s="96"/>
      <c r="N473" s="96"/>
      <c r="O473" s="96"/>
      <c r="P473" s="96"/>
      <c r="Q473" s="96"/>
      <c r="R473" s="96"/>
      <c r="S473" s="96"/>
      <c r="T473" s="96"/>
      <c r="U473" s="96"/>
      <c r="V473" s="96"/>
      <c r="W473" s="96"/>
      <c r="X473" s="96"/>
      <c r="Y473" s="96"/>
      <c r="Z473" s="96"/>
      <c r="AA473" s="96"/>
    </row>
    <row r="474" spans="1:27" ht="15.6" x14ac:dyDescent="0.3">
      <c r="A474" s="96"/>
      <c r="B474" s="97"/>
      <c r="C474" s="96"/>
      <c r="D474" s="96"/>
      <c r="E474" s="96"/>
      <c r="F474" s="96"/>
      <c r="G474" s="96"/>
      <c r="H474" s="96"/>
      <c r="I474" s="96"/>
      <c r="J474" s="96"/>
      <c r="K474" s="96"/>
      <c r="L474" s="96"/>
      <c r="M474" s="96"/>
      <c r="N474" s="96"/>
      <c r="O474" s="96"/>
      <c r="P474" s="96"/>
      <c r="Q474" s="96"/>
      <c r="R474" s="96"/>
      <c r="S474" s="96"/>
      <c r="T474" s="96"/>
      <c r="U474" s="96"/>
      <c r="V474" s="96"/>
      <c r="W474" s="96"/>
      <c r="X474" s="96"/>
      <c r="Y474" s="96"/>
      <c r="Z474" s="96"/>
      <c r="AA474" s="96"/>
    </row>
    <row r="475" spans="1:27" ht="15.6" x14ac:dyDescent="0.3">
      <c r="A475" s="96"/>
      <c r="B475" s="97"/>
      <c r="C475" s="96"/>
      <c r="D475" s="96"/>
      <c r="E475" s="96"/>
      <c r="F475" s="96"/>
      <c r="G475" s="96"/>
      <c r="H475" s="96"/>
      <c r="I475" s="96"/>
      <c r="J475" s="96"/>
      <c r="K475" s="96"/>
      <c r="L475" s="96"/>
      <c r="M475" s="96"/>
      <c r="N475" s="96"/>
      <c r="O475" s="96"/>
      <c r="P475" s="96"/>
      <c r="Q475" s="96"/>
      <c r="R475" s="96"/>
      <c r="S475" s="96"/>
      <c r="T475" s="96"/>
      <c r="U475" s="96"/>
      <c r="V475" s="96"/>
      <c r="W475" s="96"/>
      <c r="X475" s="96"/>
      <c r="Y475" s="96"/>
      <c r="Z475" s="96"/>
      <c r="AA475" s="96"/>
    </row>
    <row r="476" spans="1:27" ht="15.6" x14ac:dyDescent="0.3">
      <c r="A476" s="96"/>
      <c r="B476" s="97"/>
      <c r="C476" s="96"/>
      <c r="D476" s="96"/>
      <c r="E476" s="96"/>
      <c r="F476" s="96"/>
      <c r="G476" s="96"/>
      <c r="H476" s="96"/>
      <c r="I476" s="96"/>
      <c r="J476" s="96"/>
      <c r="K476" s="96"/>
      <c r="L476" s="96"/>
      <c r="M476" s="96"/>
      <c r="N476" s="96"/>
      <c r="O476" s="96"/>
      <c r="P476" s="96"/>
      <c r="Q476" s="96"/>
      <c r="R476" s="96"/>
      <c r="S476" s="96"/>
      <c r="T476" s="96"/>
      <c r="U476" s="96"/>
      <c r="V476" s="96"/>
      <c r="W476" s="96"/>
      <c r="X476" s="96"/>
      <c r="Y476" s="96"/>
      <c r="Z476" s="96"/>
      <c r="AA476" s="96"/>
    </row>
    <row r="477" spans="1:27" ht="15.6" x14ac:dyDescent="0.3">
      <c r="A477" s="96"/>
      <c r="B477" s="97"/>
      <c r="C477" s="96"/>
      <c r="D477" s="96"/>
      <c r="E477" s="96"/>
      <c r="F477" s="96"/>
      <c r="G477" s="96"/>
      <c r="H477" s="96"/>
      <c r="I477" s="96"/>
      <c r="J477" s="96"/>
      <c r="K477" s="96"/>
      <c r="L477" s="96"/>
      <c r="M477" s="96"/>
      <c r="N477" s="96"/>
      <c r="O477" s="96"/>
      <c r="P477" s="96"/>
      <c r="Q477" s="96"/>
      <c r="R477" s="96"/>
      <c r="S477" s="96"/>
      <c r="T477" s="96"/>
      <c r="U477" s="96"/>
      <c r="V477" s="96"/>
      <c r="W477" s="96"/>
      <c r="X477" s="96"/>
      <c r="Y477" s="96"/>
      <c r="Z477" s="96"/>
      <c r="AA477" s="96"/>
    </row>
    <row r="478" spans="1:27" ht="15.6" x14ac:dyDescent="0.3">
      <c r="A478" s="96"/>
      <c r="B478" s="97"/>
      <c r="C478" s="96"/>
      <c r="D478" s="96"/>
      <c r="E478" s="96"/>
      <c r="F478" s="96"/>
      <c r="G478" s="96"/>
      <c r="H478" s="96"/>
      <c r="I478" s="96"/>
      <c r="J478" s="96"/>
      <c r="K478" s="96"/>
      <c r="L478" s="96"/>
      <c r="M478" s="96"/>
      <c r="N478" s="96"/>
      <c r="O478" s="96"/>
      <c r="P478" s="96"/>
      <c r="Q478" s="96"/>
      <c r="R478" s="96"/>
      <c r="S478" s="96"/>
      <c r="T478" s="96"/>
      <c r="U478" s="96"/>
      <c r="V478" s="96"/>
      <c r="W478" s="96"/>
      <c r="X478" s="96"/>
      <c r="Y478" s="96"/>
      <c r="Z478" s="96"/>
      <c r="AA478" s="96"/>
    </row>
    <row r="479" spans="1:27" ht="15.6" x14ac:dyDescent="0.3">
      <c r="A479" s="96"/>
      <c r="B479" s="97"/>
      <c r="C479" s="96"/>
      <c r="D479" s="96"/>
      <c r="E479" s="96"/>
      <c r="F479" s="96"/>
      <c r="G479" s="96"/>
      <c r="H479" s="96"/>
      <c r="I479" s="96"/>
      <c r="J479" s="96"/>
      <c r="K479" s="96"/>
      <c r="L479" s="96"/>
      <c r="M479" s="96"/>
      <c r="N479" s="96"/>
      <c r="O479" s="96"/>
      <c r="P479" s="96"/>
      <c r="Q479" s="96"/>
      <c r="R479" s="96"/>
      <c r="S479" s="96"/>
      <c r="T479" s="96"/>
      <c r="U479" s="96"/>
      <c r="V479" s="96"/>
      <c r="W479" s="96"/>
      <c r="X479" s="96"/>
      <c r="Y479" s="96"/>
      <c r="Z479" s="96"/>
      <c r="AA479" s="96"/>
    </row>
    <row r="480" spans="1:27" ht="15.6" x14ac:dyDescent="0.3">
      <c r="A480" s="96"/>
      <c r="B480" s="97"/>
      <c r="C480" s="96"/>
      <c r="D480" s="96"/>
      <c r="E480" s="96"/>
      <c r="F480" s="96"/>
      <c r="G480" s="96"/>
      <c r="H480" s="96"/>
      <c r="I480" s="96"/>
      <c r="J480" s="96"/>
      <c r="K480" s="96"/>
      <c r="L480" s="96"/>
      <c r="M480" s="96"/>
      <c r="N480" s="96"/>
      <c r="O480" s="96"/>
      <c r="P480" s="96"/>
      <c r="Q480" s="96"/>
      <c r="R480" s="96"/>
      <c r="S480" s="96"/>
      <c r="T480" s="96"/>
      <c r="U480" s="96"/>
      <c r="V480" s="96"/>
      <c r="W480" s="96"/>
      <c r="X480" s="96"/>
      <c r="Y480" s="96"/>
      <c r="Z480" s="96"/>
      <c r="AA480" s="96"/>
    </row>
    <row r="481" spans="1:27" ht="15.6" x14ac:dyDescent="0.3">
      <c r="A481" s="96"/>
      <c r="B481" s="97"/>
      <c r="C481" s="96"/>
      <c r="D481" s="96"/>
      <c r="E481" s="96"/>
      <c r="F481" s="96"/>
      <c r="G481" s="96"/>
      <c r="H481" s="96"/>
      <c r="I481" s="96"/>
      <c r="J481" s="96"/>
      <c r="K481" s="96"/>
      <c r="L481" s="96"/>
      <c r="M481" s="96"/>
      <c r="N481" s="96"/>
      <c r="O481" s="96"/>
      <c r="P481" s="96"/>
      <c r="Q481" s="96"/>
      <c r="R481" s="96"/>
      <c r="S481" s="96"/>
      <c r="T481" s="96"/>
      <c r="U481" s="96"/>
      <c r="V481" s="96"/>
      <c r="W481" s="96"/>
      <c r="X481" s="96"/>
      <c r="Y481" s="96"/>
      <c r="Z481" s="96"/>
      <c r="AA481" s="96"/>
    </row>
    <row r="482" spans="1:27" ht="15.6" x14ac:dyDescent="0.3">
      <c r="A482" s="96"/>
      <c r="B482" s="97"/>
      <c r="C482" s="96"/>
      <c r="D482" s="96"/>
      <c r="E482" s="96"/>
      <c r="F482" s="96"/>
      <c r="G482" s="96"/>
      <c r="H482" s="96"/>
      <c r="I482" s="96"/>
      <c r="J482" s="96"/>
      <c r="K482" s="96"/>
      <c r="L482" s="96"/>
      <c r="M482" s="96"/>
      <c r="N482" s="96"/>
      <c r="O482" s="96"/>
      <c r="P482" s="96"/>
      <c r="Q482" s="96"/>
      <c r="R482" s="96"/>
      <c r="S482" s="96"/>
      <c r="T482" s="96"/>
      <c r="U482" s="96"/>
      <c r="V482" s="96"/>
      <c r="W482" s="96"/>
      <c r="X482" s="96"/>
      <c r="Y482" s="96"/>
      <c r="Z482" s="96"/>
      <c r="AA482" s="96"/>
    </row>
    <row r="483" spans="1:27" ht="15.6" x14ac:dyDescent="0.3">
      <c r="A483" s="96"/>
      <c r="B483" s="97"/>
      <c r="C483" s="96"/>
      <c r="D483" s="96"/>
      <c r="E483" s="96"/>
      <c r="F483" s="96"/>
      <c r="G483" s="96"/>
      <c r="H483" s="96"/>
      <c r="I483" s="96"/>
      <c r="J483" s="96"/>
      <c r="K483" s="96"/>
      <c r="L483" s="96"/>
      <c r="M483" s="96"/>
      <c r="N483" s="96"/>
      <c r="O483" s="96"/>
      <c r="P483" s="96"/>
      <c r="Q483" s="96"/>
      <c r="R483" s="96"/>
      <c r="S483" s="96"/>
      <c r="T483" s="96"/>
      <c r="U483" s="96"/>
      <c r="V483" s="96"/>
      <c r="W483" s="96"/>
      <c r="X483" s="96"/>
      <c r="Y483" s="96"/>
      <c r="Z483" s="96"/>
      <c r="AA483" s="96"/>
    </row>
    <row r="484" spans="1:27" ht="15.6" x14ac:dyDescent="0.3">
      <c r="A484" s="96"/>
      <c r="B484" s="97"/>
      <c r="C484" s="96"/>
      <c r="D484" s="96"/>
      <c r="E484" s="96"/>
      <c r="F484" s="96"/>
      <c r="G484" s="96"/>
      <c r="H484" s="96"/>
      <c r="I484" s="96"/>
      <c r="J484" s="96"/>
      <c r="K484" s="96"/>
      <c r="L484" s="96"/>
      <c r="M484" s="96"/>
      <c r="N484" s="96"/>
      <c r="O484" s="96"/>
      <c r="P484" s="96"/>
      <c r="Q484" s="96"/>
      <c r="R484" s="96"/>
      <c r="S484" s="96"/>
      <c r="T484" s="96"/>
      <c r="U484" s="96"/>
      <c r="V484" s="96"/>
      <c r="W484" s="96"/>
      <c r="X484" s="96"/>
      <c r="Y484" s="96"/>
      <c r="Z484" s="96"/>
      <c r="AA484" s="96"/>
    </row>
    <row r="485" spans="1:27" ht="15.6" x14ac:dyDescent="0.3">
      <c r="A485" s="96"/>
      <c r="B485" s="97"/>
      <c r="C485" s="96"/>
      <c r="D485" s="96"/>
      <c r="E485" s="96"/>
      <c r="F485" s="96"/>
      <c r="G485" s="96"/>
      <c r="H485" s="96"/>
      <c r="I485" s="96"/>
      <c r="J485" s="96"/>
      <c r="K485" s="96"/>
      <c r="L485" s="96"/>
      <c r="M485" s="96"/>
      <c r="N485" s="96"/>
      <c r="O485" s="96"/>
      <c r="P485" s="96"/>
      <c r="Q485" s="96"/>
      <c r="R485" s="96"/>
      <c r="S485" s="96"/>
      <c r="T485" s="96"/>
      <c r="U485" s="96"/>
      <c r="V485" s="96"/>
      <c r="W485" s="96"/>
      <c r="X485" s="96"/>
      <c r="Y485" s="96"/>
      <c r="Z485" s="96"/>
      <c r="AA485" s="96"/>
    </row>
    <row r="486" spans="1:27" ht="15.6" x14ac:dyDescent="0.3">
      <c r="A486" s="96"/>
      <c r="B486" s="97"/>
      <c r="C486" s="96"/>
      <c r="D486" s="96"/>
      <c r="E486" s="96"/>
      <c r="F486" s="96"/>
      <c r="G486" s="96"/>
      <c r="H486" s="96"/>
      <c r="I486" s="96"/>
      <c r="J486" s="96"/>
      <c r="K486" s="96"/>
      <c r="L486" s="96"/>
      <c r="M486" s="96"/>
      <c r="N486" s="96"/>
      <c r="O486" s="96"/>
      <c r="P486" s="96"/>
      <c r="Q486" s="96"/>
      <c r="R486" s="96"/>
      <c r="S486" s="96"/>
      <c r="T486" s="96"/>
      <c r="U486" s="96"/>
      <c r="V486" s="96"/>
      <c r="W486" s="96"/>
      <c r="X486" s="96"/>
      <c r="Y486" s="96"/>
      <c r="Z486" s="96"/>
      <c r="AA486" s="96"/>
    </row>
    <row r="487" spans="1:27" ht="15.6" x14ac:dyDescent="0.3">
      <c r="A487" s="96"/>
      <c r="B487" s="97"/>
      <c r="C487" s="96"/>
      <c r="D487" s="96"/>
      <c r="E487" s="96"/>
      <c r="F487" s="96"/>
      <c r="G487" s="96"/>
      <c r="H487" s="96"/>
      <c r="I487" s="96"/>
      <c r="J487" s="96"/>
      <c r="K487" s="96"/>
      <c r="L487" s="96"/>
      <c r="M487" s="96"/>
      <c r="N487" s="96"/>
      <c r="O487" s="96"/>
      <c r="P487" s="96"/>
      <c r="Q487" s="96"/>
      <c r="R487" s="96"/>
      <c r="S487" s="96"/>
      <c r="T487" s="96"/>
      <c r="U487" s="96"/>
      <c r="V487" s="96"/>
      <c r="W487" s="96"/>
      <c r="X487" s="96"/>
      <c r="Y487" s="96"/>
      <c r="Z487" s="96"/>
      <c r="AA487" s="96"/>
    </row>
    <row r="488" spans="1:27" ht="15.6" x14ac:dyDescent="0.3">
      <c r="A488" s="96"/>
      <c r="B488" s="97"/>
      <c r="C488" s="96"/>
      <c r="D488" s="96"/>
      <c r="E488" s="96"/>
      <c r="F488" s="96"/>
      <c r="G488" s="96"/>
      <c r="H488" s="96"/>
      <c r="I488" s="96"/>
      <c r="J488" s="96"/>
      <c r="K488" s="96"/>
      <c r="L488" s="96"/>
      <c r="M488" s="96"/>
      <c r="N488" s="96"/>
      <c r="O488" s="96"/>
      <c r="P488" s="96"/>
      <c r="Q488" s="96"/>
      <c r="R488" s="96"/>
      <c r="S488" s="96"/>
      <c r="T488" s="96"/>
      <c r="U488" s="96"/>
      <c r="V488" s="96"/>
      <c r="W488" s="96"/>
      <c r="X488" s="96"/>
      <c r="Y488" s="96"/>
      <c r="Z488" s="96"/>
      <c r="AA488" s="96"/>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51A10-14D7-4F6A-9C3A-41227399622E}">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273" customWidth="1"/>
    <col min="2" max="2" width="12.3984375" style="273" customWidth="1"/>
    <col min="3" max="8" width="9" style="273" customWidth="1"/>
    <col min="9" max="9" width="12.3984375" style="273" customWidth="1"/>
    <col min="10" max="15" width="9" style="273" customWidth="1"/>
    <col min="16" max="16" width="12.3984375" style="273" customWidth="1"/>
    <col min="17" max="22" width="9" style="273" customWidth="1"/>
    <col min="23" max="38" width="9" style="273"/>
    <col min="39" max="16384" width="9" style="281"/>
  </cols>
  <sheetData>
    <row r="1" spans="1:22" s="273" customFormat="1" x14ac:dyDescent="0.25">
      <c r="A1" s="272" t="str">
        <f>HLOOKUP(Introduction!$G$4,nametranslations,20,FALSE)</f>
        <v>Echelles d'eau, d'assainissement et d'hygiène en milieu scolaire</v>
      </c>
      <c r="B1" s="272" t="str">
        <f ca="1">HLOOKUP([1]Introduction!$G$4,nametranslations,5,FALSE)</f>
        <v>Madagascar</v>
      </c>
      <c r="C1" s="272" t="str">
        <f ca="1">HLOOKUP([1]Introduction!$G$4,nametranslations,5,FALSE)</f>
        <v>Madagascar</v>
      </c>
      <c r="D1" s="272" t="str">
        <f ca="1">HLOOKUP([1]Introduction!$G$4,nametranslations,5,FALSE)</f>
        <v>Madagascar</v>
      </c>
      <c r="E1" s="272" t="str">
        <f ca="1">HLOOKUP([1]Introduction!$G$4,nametranslations,5,FALSE)</f>
        <v>Madagascar</v>
      </c>
      <c r="F1" s="272" t="str">
        <f ca="1">HLOOKUP([1]Introduction!$G$4,nametranslations,5,FALSE)</f>
        <v>Madagascar</v>
      </c>
      <c r="G1" s="272" t="str">
        <f ca="1">HLOOKUP([1]Introduction!$G$4,nametranslations,5,FALSE)</f>
        <v>Madagascar</v>
      </c>
      <c r="H1" s="272" t="str">
        <f ca="1">HLOOKUP([1]Introduction!$G$4,nametranslations,5,FALSE)</f>
        <v>Madagascar</v>
      </c>
      <c r="I1" s="272" t="str">
        <f ca="1">HLOOKUP([1]Introduction!$G$4,nametranslations,5,FALSE)</f>
        <v>Madagascar</v>
      </c>
      <c r="J1" s="272" t="str">
        <f ca="1">HLOOKUP([1]Introduction!$G$4,nametranslations,5,FALSE)</f>
        <v>Madagascar</v>
      </c>
      <c r="K1" s="272" t="str">
        <f ca="1">HLOOKUP([1]Introduction!$G$4,nametranslations,5,FALSE)</f>
        <v>Madagascar</v>
      </c>
      <c r="L1" s="272" t="str">
        <f ca="1">HLOOKUP([1]Introduction!$G$4,nametranslations,5,FALSE)</f>
        <v>Madagascar</v>
      </c>
      <c r="M1" s="272" t="str">
        <f ca="1">HLOOKUP([1]Introduction!$G$4,nametranslations,5,FALSE)</f>
        <v>Madagascar</v>
      </c>
      <c r="N1" s="272" t="str">
        <f ca="1">HLOOKUP([1]Introduction!$G$4,nametranslations,5,FALSE)</f>
        <v>Madagascar</v>
      </c>
      <c r="O1" s="272" t="str">
        <f ca="1">HLOOKUP([1]Introduction!$G$4,nametranslations,5,FALSE)</f>
        <v>Madagascar</v>
      </c>
      <c r="P1" s="272" t="str">
        <f ca="1">HLOOKUP([1]Introduction!$G$4,nametranslations,5,FALSE)</f>
        <v>Madagascar</v>
      </c>
      <c r="Q1" s="272" t="str">
        <f ca="1">HLOOKUP([1]Introduction!$G$4,nametranslations,5,FALSE)</f>
        <v>Madagascar</v>
      </c>
      <c r="R1" s="272" t="str">
        <f ca="1">HLOOKUP([1]Introduction!$G$4,nametranslations,5,FALSE)</f>
        <v>Madagascar</v>
      </c>
      <c r="S1" s="272" t="str">
        <f ca="1">HLOOKUP([1]Introduction!$G$4,nametranslations,5,FALSE)</f>
        <v>Madagascar</v>
      </c>
      <c r="T1" s="272" t="str">
        <f ca="1">HLOOKUP([1]Introduction!$G$4,nametranslations,5,FALSE)</f>
        <v>Madagascar</v>
      </c>
      <c r="U1" s="272" t="str">
        <f ca="1">HLOOKUP([1]Introduction!$G$4,nametranslations,5,FALSE)</f>
        <v>Madagascar</v>
      </c>
      <c r="V1" s="272" t="str">
        <f ca="1">HLOOKUP([1]Introduction!$G$4,nametranslations,5,FALSE)</f>
        <v>Madagascar</v>
      </c>
    </row>
    <row r="2" spans="1:22" s="273" customFormat="1" x14ac:dyDescent="0.25">
      <c r="A2" s="272" t="str">
        <f ca="1">HLOOKUP([1]Introduction!$G$4,nametranslations,5,FALSE)</f>
        <v>Madagascar</v>
      </c>
      <c r="B2" s="272" t="str">
        <f ca="1">HLOOKUP([1]Introduction!$G$4,nametranslations,5,FALSE)</f>
        <v>Madagascar</v>
      </c>
      <c r="C2" s="272" t="str">
        <f ca="1">HLOOKUP([1]Introduction!$G$4,nametranslations,5,FALSE)</f>
        <v>Madagascar</v>
      </c>
      <c r="D2" s="272" t="str">
        <f ca="1">HLOOKUP([1]Introduction!$G$4,nametranslations,5,FALSE)</f>
        <v>Madagascar</v>
      </c>
      <c r="E2" s="272" t="str">
        <f ca="1">HLOOKUP([1]Introduction!$G$4,nametranslations,5,FALSE)</f>
        <v>Madagascar</v>
      </c>
      <c r="F2" s="272" t="str">
        <f ca="1">HLOOKUP([1]Introduction!$G$4,nametranslations,5,FALSE)</f>
        <v>Madagascar</v>
      </c>
      <c r="G2" s="272" t="str">
        <f ca="1">HLOOKUP([1]Introduction!$G$4,nametranslations,5,FALSE)</f>
        <v>Madagascar</v>
      </c>
      <c r="H2" s="272" t="str">
        <f ca="1">HLOOKUP([1]Introduction!$G$4,nametranslations,5,FALSE)</f>
        <v>Madagascar</v>
      </c>
      <c r="I2" s="272" t="str">
        <f ca="1">HLOOKUP([1]Introduction!$G$4,nametranslations,5,FALSE)</f>
        <v>Madagascar</v>
      </c>
      <c r="J2" s="272" t="str">
        <f ca="1">HLOOKUP([1]Introduction!$G$4,nametranslations,5,FALSE)</f>
        <v>Madagascar</v>
      </c>
      <c r="K2" s="272" t="str">
        <f ca="1">HLOOKUP([1]Introduction!$G$4,nametranslations,5,FALSE)</f>
        <v>Madagascar</v>
      </c>
      <c r="L2" s="272" t="str">
        <f ca="1">HLOOKUP([1]Introduction!$G$4,nametranslations,5,FALSE)</f>
        <v>Madagascar</v>
      </c>
      <c r="M2" s="272" t="str">
        <f ca="1">HLOOKUP([1]Introduction!$G$4,nametranslations,5,FALSE)</f>
        <v>Madagascar</v>
      </c>
      <c r="N2" s="272" t="str">
        <f ca="1">HLOOKUP([1]Introduction!$G$4,nametranslations,5,FALSE)</f>
        <v>Madagascar</v>
      </c>
      <c r="O2" s="272" t="str">
        <f ca="1">HLOOKUP([1]Introduction!$G$4,nametranslations,5,FALSE)</f>
        <v>Madagascar</v>
      </c>
      <c r="P2" s="272" t="str">
        <f ca="1">HLOOKUP([1]Introduction!$G$4,nametranslations,5,FALSE)</f>
        <v>Madagascar</v>
      </c>
      <c r="Q2" s="272" t="str">
        <f ca="1">HLOOKUP([1]Introduction!$G$4,nametranslations,5,FALSE)</f>
        <v>Madagascar</v>
      </c>
      <c r="R2" s="272" t="str">
        <f ca="1">HLOOKUP([1]Introduction!$G$4,nametranslations,5,FALSE)</f>
        <v>Madagascar</v>
      </c>
      <c r="S2" s="272" t="str">
        <f ca="1">HLOOKUP([1]Introduction!$G$4,nametranslations,5,FALSE)</f>
        <v>Madagascar</v>
      </c>
      <c r="T2" s="272" t="str">
        <f ca="1">HLOOKUP([1]Introduction!$G$4,nametranslations,5,FALSE)</f>
        <v>Madagascar</v>
      </c>
      <c r="U2" s="272" t="str">
        <f ca="1">HLOOKUP([1]Introduction!$G$4,nametranslations,5,FALSE)</f>
        <v>Madagascar</v>
      </c>
      <c r="V2" s="272" t="str">
        <f ca="1">HLOOKUP([1]Introduction!$G$4,nametranslations,5,FALSE)</f>
        <v>Madagascar</v>
      </c>
    </row>
    <row r="3" spans="1:22" s="273" customFormat="1" ht="17.399999999999999" x14ac:dyDescent="0.25">
      <c r="A3" s="274"/>
      <c r="B3" s="274"/>
      <c r="C3" s="274"/>
      <c r="D3" s="274"/>
      <c r="E3" s="274"/>
      <c r="F3" s="274"/>
      <c r="G3" s="274"/>
      <c r="H3" s="274"/>
      <c r="I3" s="274"/>
      <c r="J3" s="274"/>
      <c r="K3" s="274"/>
      <c r="L3" s="274"/>
      <c r="M3" s="274"/>
      <c r="N3" s="274"/>
      <c r="O3" s="274"/>
      <c r="P3" s="274"/>
      <c r="Q3" s="274"/>
      <c r="R3" s="274"/>
      <c r="S3" s="274"/>
      <c r="T3" s="274"/>
      <c r="U3" s="274"/>
      <c r="V3" s="274"/>
    </row>
    <row r="4" spans="1:22" ht="15.6" x14ac:dyDescent="0.3">
      <c r="B4" s="275" t="str">
        <f>HLOOKUP(Introduction!$G$4,nametranslations,85,FALSE)</f>
        <v>Eau de boisson</v>
      </c>
      <c r="E4" s="276"/>
      <c r="I4" s="277" t="str">
        <f>HLOOKUP(Introduction!$G$4,nametranslations,22,FALSE)</f>
        <v>Assainissement</v>
      </c>
      <c r="P4" s="278" t="str">
        <f>HLOOKUP(Introduction!$G$4,nametranslations,23,FALSE)</f>
        <v>Hygiène</v>
      </c>
    </row>
    <row r="6" spans="1:22" x14ac:dyDescent="0.25">
      <c r="G6" s="279"/>
      <c r="H6" s="279"/>
      <c r="I6" s="279"/>
      <c r="K6" s="279"/>
      <c r="L6" s="279"/>
    </row>
    <row r="7" spans="1:22" ht="15.6" x14ac:dyDescent="0.25">
      <c r="G7" s="279"/>
      <c r="H7" s="279"/>
      <c r="I7" s="279"/>
      <c r="K7" s="280"/>
      <c r="L7" s="279"/>
    </row>
    <row r="8" spans="1:22" x14ac:dyDescent="0.25">
      <c r="G8" s="279"/>
      <c r="H8" s="279"/>
      <c r="I8" s="279"/>
      <c r="K8" s="279"/>
      <c r="L8" s="279"/>
    </row>
    <row r="9" spans="1:22" x14ac:dyDescent="0.25">
      <c r="G9" s="279"/>
      <c r="H9" s="279"/>
      <c r="I9" s="279"/>
      <c r="K9" s="279"/>
      <c r="L9" s="279"/>
    </row>
    <row r="10" spans="1:22" x14ac:dyDescent="0.25">
      <c r="G10" s="279"/>
      <c r="H10" s="279"/>
      <c r="I10" s="279"/>
      <c r="K10" s="279"/>
      <c r="L10" s="279"/>
    </row>
    <row r="11" spans="1:22" x14ac:dyDescent="0.25">
      <c r="G11" s="279"/>
      <c r="H11" s="279"/>
      <c r="I11" s="279"/>
      <c r="K11" s="279"/>
      <c r="L11" s="279"/>
    </row>
    <row r="12" spans="1:22" x14ac:dyDescent="0.25">
      <c r="G12" s="279"/>
      <c r="H12" s="279"/>
      <c r="I12" s="279"/>
      <c r="K12" s="279"/>
      <c r="L12" s="279"/>
    </row>
    <row r="13" spans="1:22" x14ac:dyDescent="0.25">
      <c r="G13" s="279"/>
      <c r="H13" s="279"/>
      <c r="I13" s="279"/>
      <c r="K13" s="279"/>
      <c r="L13" s="279"/>
    </row>
    <row r="14" spans="1:22" x14ac:dyDescent="0.25">
      <c r="G14" s="279"/>
      <c r="H14" s="279"/>
      <c r="I14" s="279"/>
      <c r="K14" s="279"/>
      <c r="L14" s="279"/>
    </row>
    <row r="15" spans="1:22" x14ac:dyDescent="0.25">
      <c r="G15" s="279"/>
      <c r="H15" s="279"/>
      <c r="I15" s="279"/>
      <c r="K15" s="279"/>
      <c r="L15" s="279"/>
    </row>
    <row r="16" spans="1:22" x14ac:dyDescent="0.25">
      <c r="G16" s="279"/>
      <c r="H16" s="279"/>
      <c r="I16" s="279"/>
      <c r="K16" s="279"/>
      <c r="L16" s="279"/>
    </row>
    <row r="17" spans="1:47" x14ac:dyDescent="0.25">
      <c r="G17" s="279"/>
      <c r="H17" s="279"/>
      <c r="I17" s="279"/>
      <c r="K17" s="279"/>
      <c r="L17" s="279"/>
    </row>
    <row r="18" spans="1:47" x14ac:dyDescent="0.25">
      <c r="G18" s="279"/>
      <c r="H18" s="279"/>
      <c r="I18" s="279"/>
      <c r="K18" s="279"/>
      <c r="L18" s="279"/>
    </row>
    <row r="19" spans="1:47" x14ac:dyDescent="0.25">
      <c r="G19" s="279"/>
      <c r="H19" s="279"/>
      <c r="I19" s="279"/>
      <c r="K19" s="279"/>
      <c r="L19" s="279"/>
    </row>
    <row r="20" spans="1:47" x14ac:dyDescent="0.25">
      <c r="G20" s="279"/>
      <c r="H20" s="279"/>
      <c r="I20" s="279"/>
      <c r="K20" s="279"/>
      <c r="L20" s="279"/>
    </row>
    <row r="21" spans="1:47" x14ac:dyDescent="0.25">
      <c r="G21" s="279"/>
      <c r="H21" s="279"/>
      <c r="I21" s="279"/>
      <c r="K21" s="279"/>
      <c r="L21" s="279"/>
    </row>
    <row r="23" spans="1:47" x14ac:dyDescent="0.25">
      <c r="B23" s="282"/>
    </row>
    <row r="25" spans="1:47" x14ac:dyDescent="0.25">
      <c r="B25" s="283"/>
      <c r="C25" s="283" t="str">
        <f>+IF(OR((C28=Key!$I$26&amp;"*"),(D28=Key!$I$28&amp;"*"),(E28=Key!$I$27&amp;"*"),(F28=Key!$I$29&amp;"*"),(G28=Key!$I$30&amp;"*"),(H28=Key!$I$31&amp;"*"),(C28=Key!$I$26&amp;"*^"),(D28=Key!$I$28&amp;"*^"),(E28=Key!$I$27&amp;"*^"),(F28="*^"),(G28=Key!$I$30&amp;"*^"),(H28=Key!$I$31&amp;"*^")),"*"&amp;HLOOKUP(Introduction!$G$4,nametranslations,35,FALSE),"")</f>
        <v/>
      </c>
      <c r="J25" s="283" t="str">
        <f>+IF(OR((J28=Key!$I$26&amp;"*"),(K28=Key!$I$28&amp;"*"),(L28=Key!$I$27&amp;"*"),(M28=Key!$I$29&amp;"*"),(N28=Key!$I$30&amp;"*"),(O28=Key!$I$31&amp;"*"),(J28=Key!$I$26&amp;"*^"),(K28=Key!$I$28&amp;"*^"),(L28=Key!$I$27&amp;"*^"),(M28="*^"),(N28=Key!$I$30&amp;"*^"),(O28=Key!$I$31&amp;"*^")),"*"&amp;HLOOKUP(Introduction!$G$4,nametranslations,35,FALSE),"")</f>
        <v/>
      </c>
      <c r="Q25" s="283" t="str">
        <f>+IF(OR((Q28=Key!$I$26&amp;"*"),(R28=Key!$I$28&amp;"*"),(S28=Key!$I$27&amp;"*"),(T28=Key!$I$29&amp;"*"),(U28=Key!$I$30&amp;"*"),(V28=Key!$I$31&amp;"*"),(Q28=Key!$I$26&amp;"*^"),(R28=Key!$I$28&amp;"*^"),(S28=Key!$I$27&amp;"*^"),(T28="*^"),(U28=Key!$I$30&amp;"*^"),(V28=Key!$I$31&amp;"*^")),"*"&amp;HLOOKUP(Introduction!$G$4,nametranslations,35,FALSE),"")</f>
        <v/>
      </c>
    </row>
    <row r="26" spans="1:47" ht="15.6" thickBot="1" x14ac:dyDescent="0.3">
      <c r="B26" s="282"/>
      <c r="C26" s="283" t="str">
        <f>+IF(OR((C28=Key!$I$26&amp;"*^"),(D28=Key!$I$28&amp;"*^"),(E28=Key!$I$27&amp;"*^"),(F28=Key!$I$29&amp;"*^"),(G28=Key!$I$30&amp;"*^"),(H28=Key!$I$31&amp;"^")),HLOOKUP(Introduction!$G$4,nametranslations,155,FALSE),"")</f>
        <v/>
      </c>
      <c r="J26" s="283" t="str">
        <f>+IF(OR((J28=Key!$I$26&amp;"*^"),(K28=Key!$I$28&amp;"*^"),(L28=Key!$I$27&amp;"*^"),(M28=Key!$I$29&amp;"*^"),(N28=Key!$I$30&amp;"*^"),(O28=Key!$I$31&amp;"^")),HLOOKUP(Introduction!$G$4,nametranslations,155,FALSE),"")</f>
        <v/>
      </c>
      <c r="Q26" s="283" t="str">
        <f>+IF(OR((Q28=Key!$I$26&amp;"*^"),(R28=Key!$I$28&amp;"*^"),(S28=Key!$I$27&amp;"*^"),(T28=Key!$I$29&amp;"*^"),(U28=Key!$I$30&amp;"*^"),(V28=Key!$I$31&amp;"^")),HLOOKUP(Introduction!$G$4,nametranslations,156,FALSE),"")</f>
        <v/>
      </c>
    </row>
    <row r="27" spans="1:47" x14ac:dyDescent="0.25">
      <c r="B27" s="284" t="str">
        <f>+Introduction!C7</f>
        <v>Madagascar</v>
      </c>
      <c r="C27" s="285" t="str">
        <f>HLOOKUP(Introduction!$G$4,nametranslations,21,FALSE)</f>
        <v>Eau</v>
      </c>
      <c r="D27" s="285" t="str">
        <f ca="1">HLOOKUP([1]Introduction!$G$4,nametranslations,21,FALSE)</f>
        <v>Eau</v>
      </c>
      <c r="E27" s="285" t="str">
        <f ca="1">HLOOKUP([1]Introduction!$G$4,nametranslations,21,FALSE)</f>
        <v>Eau</v>
      </c>
      <c r="F27" s="285" t="str">
        <f ca="1">HLOOKUP([1]Introduction!$G$4,nametranslations,21,FALSE)</f>
        <v>Eau</v>
      </c>
      <c r="G27" s="285" t="str">
        <f ca="1">HLOOKUP([1]Introduction!$G$4,nametranslations,21,FALSE)</f>
        <v>Eau</v>
      </c>
      <c r="H27" s="285" t="str">
        <f ca="1">HLOOKUP([1]Introduction!$G$4,nametranslations,21,FALSE)</f>
        <v>Eau</v>
      </c>
      <c r="I27" s="286" t="str">
        <f>+B27</f>
        <v>Madagascar</v>
      </c>
      <c r="J27" s="287" t="str">
        <f>HLOOKUP(Introduction!$G$4,nametranslations,22,FALSE)</f>
        <v>Assainissement</v>
      </c>
      <c r="K27" s="288" t="str">
        <f ca="1">HLOOKUP([1]Introduction!$G$4,nametranslations,21,FALSE)</f>
        <v>Eau</v>
      </c>
      <c r="L27" s="288" t="str">
        <f ca="1">HLOOKUP([1]Introduction!$G$4,nametranslations,21,FALSE)</f>
        <v>Eau</v>
      </c>
      <c r="M27" s="288" t="str">
        <f ca="1">HLOOKUP([1]Introduction!$G$4,nametranslations,21,FALSE)</f>
        <v>Eau</v>
      </c>
      <c r="N27" s="288" t="str">
        <f ca="1">HLOOKUP([1]Introduction!$G$4,nametranslations,21,FALSE)</f>
        <v>Eau</v>
      </c>
      <c r="O27" s="288" t="str">
        <f ca="1">HLOOKUP([1]Introduction!$G$4,nametranslations,21,FALSE)</f>
        <v>Eau</v>
      </c>
      <c r="P27" s="289" t="str">
        <f>+B27</f>
        <v>Madagascar</v>
      </c>
      <c r="Q27" s="290" t="str">
        <f>HLOOKUP(Introduction!$G$4,nametranslations,23,FALSE)</f>
        <v>Hygiène</v>
      </c>
      <c r="R27" s="290" t="str">
        <f ca="1">HLOOKUP([1]Introduction!$G$4,nametranslations,21,FALSE)</f>
        <v>Eau</v>
      </c>
      <c r="S27" s="290" t="str">
        <f ca="1">HLOOKUP([1]Introduction!$G$4,nametranslations,21,FALSE)</f>
        <v>Eau</v>
      </c>
      <c r="T27" s="290" t="str">
        <f ca="1">HLOOKUP([1]Introduction!$G$4,nametranslations,21,FALSE)</f>
        <v>Eau</v>
      </c>
      <c r="U27" s="290" t="str">
        <f ca="1">HLOOKUP([1]Introduction!$G$4,nametranslations,21,FALSE)</f>
        <v>Eau</v>
      </c>
      <c r="V27" s="291" t="str">
        <f ca="1">HLOOKUP([1]Introduction!$G$4,nametranslations,21,FALSE)</f>
        <v>Eau</v>
      </c>
      <c r="AM27" s="273"/>
      <c r="AN27" s="273"/>
      <c r="AO27" s="273"/>
      <c r="AP27" s="273"/>
      <c r="AQ27" s="273"/>
      <c r="AR27" s="273"/>
      <c r="AS27" s="273"/>
      <c r="AT27" s="273"/>
      <c r="AU27" s="273"/>
    </row>
    <row r="28" spans="1:47" x14ac:dyDescent="0.25">
      <c r="B28" s="292"/>
      <c r="C28" s="293" t="str">
        <f>IF(AND(C30=0.0000000001,C31=0.0000000001,C32=0.0000000001), Key!$I$26&amp;"*",IF(AND(C30=0.0000000001,ISNUMBER(C32)),Key!I26&amp;"*", Key!$I$26))</f>
        <v>Total</v>
      </c>
      <c r="D28" s="294" t="str">
        <f>IF(AND(D30=0.0000000001,D31=0.0000000001,D32=0.0000000001), Key!$I$28&amp;"*",IF(AND(D30=0.0000000001,ISNUMBER(D32)),Key!$I$28&amp;"*", Key!$I$28))</f>
        <v>Urbain</v>
      </c>
      <c r="E28" s="294" t="str">
        <f>IF(AND(E30=0.0000000001,E31=0.0000000001,E32=0.0000000001), Key!$I$27&amp;"*",IF(AND(E30=0.0000000001,ISNUMBER(E32)),Key!$I$27&amp;"*", Key!$I$27))</f>
        <v>Rural</v>
      </c>
      <c r="F28" s="294" t="str">
        <f>IF(AND(F30=0.0000000001,F31=0.0000000001,F32=0.0000000001), Key!$I$29&amp;"*",IF(AND(F30=0.0000000001,ISNUMBER(F32)),Key!$I$29&amp;"*", Key!$I$29))</f>
        <v>Pré-primaire</v>
      </c>
      <c r="G28" s="294" t="str">
        <f>IF(AND(G30=0.0000000001,G31=0.0000000001,G32=0.0000000001), Key!$I$30&amp;"*",IF(AND(G30=0.0000000001,ISNUMBER(G32)),Key!$I$30&amp;"*", Key!$I$30))</f>
        <v>Primaire</v>
      </c>
      <c r="H28" s="294" t="str">
        <f>IF(AND(H30=0.0000000001,H31=0.0000000001,H32=0.0000000001), Key!$I$31&amp;"*",IF(AND(H30=0.0000000001,ISNUMBER(H32)),Key!$I$31&amp;"*", Key!$I$31))</f>
        <v>Secondaire</v>
      </c>
      <c r="I28" s="292"/>
      <c r="J28" s="295" t="str">
        <f>IF(AND(J30=0.0000000001,J31=0.0000000001,J32=0.0000000001), Key!$I$26&amp;"*",IF(AND(J30=0.0000000001,ISNUMBER(J32)),Key!I26&amp;"*", Key!$I$26))</f>
        <v>Total</v>
      </c>
      <c r="K28" s="294" t="str">
        <f>IF(AND(K30=0.0000000001,K31=0.0000000001,K32=0.0000000001), Key!$I$28&amp;"*",IF(AND(K30=0.0000000001,ISNUMBER(K32)),Key!$I$28&amp;"*", Key!$I$28))</f>
        <v>Urbain</v>
      </c>
      <c r="L28" s="294" t="str">
        <f>IF(AND(L30=0.0000000001,L31=0.0000000001,L32=0.0000000001), Key!$I$27&amp;"*",IF(AND(L30=0.0000000001,ISNUMBER(L32)),Key!$I$27&amp;"*", Key!$I$27))</f>
        <v>Rural</v>
      </c>
      <c r="M28" s="294" t="str">
        <f>IF(AND(M30=0.0000000001,M31=0.0000000001,M32=0.0000000001), Key!$I$29&amp;"*",IF(AND(M30=0.0000000001,ISNUMBER(M32)),Key!$I$29&amp;"*", Key!$I$29))</f>
        <v>Pré-primaire</v>
      </c>
      <c r="N28" s="294" t="str">
        <f>IF(AND(N30=0.0000000001,N31=0.0000000001,N32=0.0000000001), Key!$I$30&amp;"*",IF(AND(N30=0.0000000001,ISNUMBER(N32)),Key!$I$30&amp;"*", Key!$I$30))</f>
        <v>Primaire</v>
      </c>
      <c r="O28" s="294" t="str">
        <f>IF(AND(O30=0.0000000001,O31=0.0000000001,O32=0.0000000001), Key!$I$31&amp;"*",IF(AND(O30=0.0000000001,ISNUMBER(O32)),Key!$I$31&amp;"*", Key!$I$31))</f>
        <v>Secondaire</v>
      </c>
      <c r="P28" s="296"/>
      <c r="Q28" s="297" t="str">
        <f>IF(AND(Q30=0.0000000001,Q31=0.0000000001,Q32=0.0000000001), Key!$I$26&amp;"*",IF(AND(Q30=0.0000000001,ISNUMBER(Q32)),Key!I26&amp;"*", Key!$I$26))</f>
        <v>Total</v>
      </c>
      <c r="R28" s="294" t="str">
        <f>IF(AND(R30=0.0000000001,R31=0.0000000001,R32=0.0000000001), Key!$I$28&amp;"*",IF(AND(R30=0.0000000001,ISNUMBER(R32)),Key!$I$28&amp;"*", Key!$I$28))</f>
        <v>Urbain</v>
      </c>
      <c r="S28" s="294" t="str">
        <f>IF(AND(S30=0.0000000001,S31=0.0000000001,S32=0.0000000001), Key!$I$27&amp;"*",IF(AND(S30=0.0000000001,ISNUMBER(S32)),Key!$I$27&amp;"*", Key!$I$27))</f>
        <v>Rural</v>
      </c>
      <c r="T28" s="294" t="str">
        <f>IF(AND(T30=0.0000000001,T31=0.0000000001,T32=0.0000000001), Key!$I$29&amp;"*",IF(AND(T30=0.0000000001,ISNUMBER(T32)),Key!$I$29&amp;"*", Key!$I$29))</f>
        <v>Pré-primaire</v>
      </c>
      <c r="U28" s="294" t="str">
        <f>IF(AND(U30=0.0000000001,U31=0.0000000001,U32=0.0000000001), Key!$I$30&amp;"*",IF(AND(U30=0.0000000001,ISNUMBER(U32)),Key!$I$30&amp;"*", Key!$I$30))</f>
        <v>Primaire</v>
      </c>
      <c r="V28" s="298" t="str">
        <f>IF(AND(V30=0.0000000001,V31=0.0000000001,V32=0.0000000001), Key!$I$31&amp;"*",IF(AND(V30=0.0000000001,ISNUMBER(V32)),Key!$I$31&amp;"*", Key!$I$31))</f>
        <v>Secondaire</v>
      </c>
      <c r="AM28" s="273"/>
      <c r="AN28" s="273"/>
      <c r="AO28" s="273"/>
      <c r="AP28" s="273"/>
      <c r="AQ28" s="273"/>
      <c r="AR28" s="273"/>
      <c r="AS28" s="273"/>
      <c r="AT28" s="273"/>
      <c r="AU28" s="273"/>
    </row>
    <row r="29" spans="1:47" ht="15.6" thickBot="1" x14ac:dyDescent="0.3">
      <c r="B29" s="292"/>
      <c r="C29" s="299">
        <f>IF(ISNUMBER(Regressions!B4), Regressions!B4, "-")</f>
        <v>2025</v>
      </c>
      <c r="D29" s="300">
        <f>C29</f>
        <v>2025</v>
      </c>
      <c r="E29" s="300">
        <f>D29</f>
        <v>2025</v>
      </c>
      <c r="F29" s="300">
        <f>E29</f>
        <v>2025</v>
      </c>
      <c r="G29" s="300">
        <f>F29</f>
        <v>2025</v>
      </c>
      <c r="H29" s="300">
        <f>F29</f>
        <v>2025</v>
      </c>
      <c r="I29" s="292"/>
      <c r="J29" s="301">
        <f>IF(ISNUMBER(Regressions!K4), Regressions!K4, "-")</f>
        <v>2025</v>
      </c>
      <c r="K29" s="302">
        <f>J29</f>
        <v>2025</v>
      </c>
      <c r="L29" s="302">
        <f>K29</f>
        <v>2025</v>
      </c>
      <c r="M29" s="302">
        <f>L29</f>
        <v>2025</v>
      </c>
      <c r="N29" s="302">
        <f>M29</f>
        <v>2025</v>
      </c>
      <c r="O29" s="302">
        <f>M29</f>
        <v>2025</v>
      </c>
      <c r="P29" s="296"/>
      <c r="Q29" s="303">
        <f>IF(ISNUMBER(Regressions!T4), Regressions!T4, "-")</f>
        <v>2025</v>
      </c>
      <c r="R29" s="304">
        <f>Q29</f>
        <v>2025</v>
      </c>
      <c r="S29" s="304">
        <f>R29</f>
        <v>2025</v>
      </c>
      <c r="T29" s="304">
        <f>S29</f>
        <v>2025</v>
      </c>
      <c r="U29" s="304">
        <f>T29</f>
        <v>2025</v>
      </c>
      <c r="V29" s="305">
        <f>T29</f>
        <v>2025</v>
      </c>
      <c r="AM29" s="273"/>
      <c r="AN29" s="273"/>
      <c r="AO29" s="273"/>
      <c r="AP29" s="273"/>
      <c r="AQ29" s="273"/>
      <c r="AR29" s="273"/>
      <c r="AS29" s="273"/>
      <c r="AT29" s="273"/>
      <c r="AU29" s="273"/>
    </row>
    <row r="30" spans="1:47" x14ac:dyDescent="0.25">
      <c r="A30" s="306" t="str">
        <f>+Key!I46</f>
        <v>Service de base</v>
      </c>
      <c r="B30" s="307" t="s">
        <v>14</v>
      </c>
      <c r="C30" s="308">
        <f>IF(ISNUMBER(Regressions!C4), Regressions!C4, 0.0000000001)</f>
        <v>30.6</v>
      </c>
      <c r="D30" s="308">
        <f>IF(ISNUMBER(Regressions!D4), Regressions!D4, 0.0000000001)</f>
        <v>59.9</v>
      </c>
      <c r="E30" s="308">
        <f>IF(ISNUMBER(Regressions!E4), Regressions!E4, 0.0000000001)</f>
        <v>24.5</v>
      </c>
      <c r="F30" s="308">
        <f>IF(ISNUMBER(Regressions!F4), Regressions!F4, 0.0000000001)</f>
        <v>31.9</v>
      </c>
      <c r="G30" s="308">
        <f>IF(ISNUMBER(Regressions!G4), Regressions!G4, 0.0000000001)</f>
        <v>29.3</v>
      </c>
      <c r="H30" s="308">
        <f>IF(ISNUMBER(Regressions!H4), Regressions!H4, 0.0000000001)</f>
        <v>44.2</v>
      </c>
      <c r="I30" s="309" t="s">
        <v>14</v>
      </c>
      <c r="J30" s="308">
        <f>IF(ISNUMBER(Regressions!L4), Regressions!L4,0.0000000001)</f>
        <v>30.911824840000001</v>
      </c>
      <c r="K30" s="308">
        <f>IF(ISNUMBER(Regressions!M4), Regressions!M4,0.0000000001)</f>
        <v>44.87</v>
      </c>
      <c r="L30" s="308">
        <f>IF(ISNUMBER(Regressions!N4), Regressions!N4,0.0000000001)</f>
        <v>27.91</v>
      </c>
      <c r="M30" s="308">
        <f>IF(ISNUMBER(Regressions!O4), Regressions!O4,0.0000000001)</f>
        <v>28.6</v>
      </c>
      <c r="N30" s="308">
        <f>IF(ISNUMBER(Regressions!P4), Regressions!P4,0.0000000001)</f>
        <v>23.39842105</v>
      </c>
      <c r="O30" s="308">
        <f>IF(ISNUMBER(Regressions!Q4), Regressions!Q4,0.0000000001)</f>
        <v>43.93525648</v>
      </c>
      <c r="P30" s="310" t="s">
        <v>14</v>
      </c>
      <c r="Q30" s="308">
        <f>IF(ISNUMBER(Regressions!U4), Regressions!U4,0.0000000001)</f>
        <v>12.4</v>
      </c>
      <c r="R30" s="308">
        <f>IF(ISNUMBER(Regressions!V4), Regressions!V4,0.0000000001)</f>
        <v>17.600000000000001</v>
      </c>
      <c r="S30" s="308">
        <f>IF(ISNUMBER(Regressions!W4), Regressions!W4,0.0000000001)</f>
        <v>11.2</v>
      </c>
      <c r="T30" s="308">
        <f>IF(ISNUMBER(Regressions!X4), Regressions!X4,0.0000000001)</f>
        <v>13.8</v>
      </c>
      <c r="U30" s="308">
        <f>IF(ISNUMBER(Regressions!Y4), Regressions!Y4,0.0000000001)</f>
        <v>13.3</v>
      </c>
      <c r="V30" s="311">
        <f>IF(ISNUMBER(Regressions!Z4), Regressions!Z4,0.0000000001)</f>
        <v>11.8</v>
      </c>
      <c r="AM30" s="273"/>
      <c r="AN30" s="273"/>
      <c r="AO30" s="273"/>
      <c r="AP30" s="273"/>
      <c r="AQ30" s="273"/>
      <c r="AR30" s="273"/>
      <c r="AS30" s="273"/>
      <c r="AT30" s="273"/>
      <c r="AU30" s="273"/>
    </row>
    <row r="31" spans="1:47" x14ac:dyDescent="0.25">
      <c r="A31" s="306" t="str">
        <f>+Key!I47</f>
        <v>Service limité</v>
      </c>
      <c r="B31" s="312" t="s">
        <v>15</v>
      </c>
      <c r="C31" s="308">
        <f>IF(ISNUMBER(Regressions!C5), Regressions!C5, 0.0000000001)</f>
        <v>16.073468429999998</v>
      </c>
      <c r="D31" s="308">
        <f>IF(ISNUMBER(Regressions!D5), Regressions!D5, 0.0000000001)</f>
        <v>5.8</v>
      </c>
      <c r="E31" s="308">
        <f>IF(ISNUMBER(Regressions!E5), Regressions!E5, 0.0000000001)</f>
        <v>5.9</v>
      </c>
      <c r="F31" s="308">
        <f>IF(ISNUMBER(Regressions!F5), Regressions!F5, 0.0000000001)</f>
        <v>6.8</v>
      </c>
      <c r="G31" s="308">
        <f>IF(ISNUMBER(Regressions!G5), Regressions!G5, 0.0000000001)</f>
        <v>11.378564770000001</v>
      </c>
      <c r="H31" s="308">
        <f>IF(ISNUMBER(Regressions!H5), Regressions!H5, 0.0000000001)</f>
        <v>11.94848382</v>
      </c>
      <c r="I31" s="313" t="s">
        <v>15</v>
      </c>
      <c r="J31" s="308">
        <f>IF(ISNUMBER(Regressions!L5), Regressions!L5,0.0000000001)</f>
        <v>15.18817516</v>
      </c>
      <c r="K31" s="308">
        <f>IF(ISNUMBER(Regressions!M5), Regressions!M5,0.0000000001)</f>
        <v>23.13</v>
      </c>
      <c r="L31" s="308">
        <f>IF(ISNUMBER(Regressions!N5), Regressions!N5,0.0000000001)</f>
        <v>14.19</v>
      </c>
      <c r="M31" s="308">
        <f>IF(ISNUMBER(Regressions!O5), Regressions!O5,0.0000000001)</f>
        <v>20.2</v>
      </c>
      <c r="N31" s="308">
        <f>IF(ISNUMBER(Regressions!P5), Regressions!P5,0.0000000001)</f>
        <v>21.30157895</v>
      </c>
      <c r="O31" s="308">
        <f>IF(ISNUMBER(Regressions!Q5), Regressions!Q5,0.0000000001)</f>
        <v>14.56474352</v>
      </c>
      <c r="P31" s="314" t="s">
        <v>15</v>
      </c>
      <c r="Q31" s="308">
        <f>IF(ISNUMBER(Regressions!U5), Regressions!U5,0.0000000001)</f>
        <v>5.8</v>
      </c>
      <c r="R31" s="308">
        <f>IF(ISNUMBER(Regressions!V5), Regressions!V5,0.0000000001)</f>
        <v>11.7</v>
      </c>
      <c r="S31" s="308">
        <f>IF(ISNUMBER(Regressions!W5), Regressions!W5,0.0000000001)</f>
        <v>4.9000000000000004</v>
      </c>
      <c r="T31" s="308">
        <f>IF(ISNUMBER(Regressions!X5), Regressions!X5,0.0000000001)</f>
        <v>5.8</v>
      </c>
      <c r="U31" s="308">
        <f>IF(ISNUMBER(Regressions!Y5), Regressions!Y5,0.0000000001)</f>
        <v>5.3</v>
      </c>
      <c r="V31" s="311">
        <f>IF(ISNUMBER(Regressions!Z5), Regressions!Z5,0.0000000001)</f>
        <v>10.6</v>
      </c>
      <c r="AM31" s="273"/>
      <c r="AN31" s="273"/>
      <c r="AO31" s="273"/>
      <c r="AP31" s="273"/>
      <c r="AQ31" s="273"/>
      <c r="AR31" s="273"/>
      <c r="AS31" s="273"/>
      <c r="AT31" s="273"/>
      <c r="AU31" s="273"/>
    </row>
    <row r="32" spans="1:47" x14ac:dyDescent="0.25">
      <c r="A32" s="306" t="str">
        <f>+Key!I48</f>
        <v>Pas de service</v>
      </c>
      <c r="B32" s="312" t="s">
        <v>16</v>
      </c>
      <c r="C32" s="308">
        <f>IF(ISNUMBER(Regressions!C6), Regressions!C6, 0.0000000001)</f>
        <v>53.32653157</v>
      </c>
      <c r="D32" s="308">
        <f>IF(ISNUMBER(Regressions!D6), Regressions!D6, 0.0000000001)</f>
        <v>34.299999999999997</v>
      </c>
      <c r="E32" s="308">
        <f>IF(ISNUMBER(Regressions!E6), Regressions!E6, 0.0000000001)</f>
        <v>69.599999999999994</v>
      </c>
      <c r="F32" s="308">
        <f>IF(ISNUMBER(Regressions!F6), Regressions!F6, 0.0000000001)</f>
        <v>61.3</v>
      </c>
      <c r="G32" s="308">
        <f>IF(ISNUMBER(Regressions!G6), Regressions!G6, 0.0000000001)</f>
        <v>59.321435229999999</v>
      </c>
      <c r="H32" s="308">
        <f>IF(ISNUMBER(Regressions!H6), Regressions!H6, 0.0000000001)</f>
        <v>43.851516179999997</v>
      </c>
      <c r="I32" s="315" t="s">
        <v>16</v>
      </c>
      <c r="J32" s="308">
        <f>IF(ISNUMBER(Regressions!L6), Regressions!L6,0.0000000001)</f>
        <v>53.9</v>
      </c>
      <c r="K32" s="308">
        <f>IF(ISNUMBER(Regressions!M6), Regressions!M6,0.0000000001)</f>
        <v>32</v>
      </c>
      <c r="L32" s="308">
        <f>IF(ISNUMBER(Regressions!N6), Regressions!N6,0.0000000001)</f>
        <v>57.9</v>
      </c>
      <c r="M32" s="308">
        <f>IF(ISNUMBER(Regressions!O6), Regressions!O6,0.0000000001)</f>
        <v>51.2</v>
      </c>
      <c r="N32" s="308">
        <f>IF(ISNUMBER(Regressions!P6), Regressions!P6,0.0000000001)</f>
        <v>55.3</v>
      </c>
      <c r="O32" s="308">
        <f>IF(ISNUMBER(Regressions!Q6), Regressions!Q6,0.0000000001)</f>
        <v>41.5</v>
      </c>
      <c r="P32" s="316" t="s">
        <v>16</v>
      </c>
      <c r="Q32" s="308">
        <f>IF(ISNUMBER(Regressions!U6), Regressions!U6,0.0000000001)</f>
        <v>81.8</v>
      </c>
      <c r="R32" s="308">
        <f>IF(ISNUMBER(Regressions!V6), Regressions!V6,0.0000000001)</f>
        <v>70.7</v>
      </c>
      <c r="S32" s="308">
        <f>IF(ISNUMBER(Regressions!W6), Regressions!W6,0.0000000001)</f>
        <v>83.9</v>
      </c>
      <c r="T32" s="308">
        <f>IF(ISNUMBER(Regressions!X6), Regressions!X6,0.0000000001)</f>
        <v>80.400000000000006</v>
      </c>
      <c r="U32" s="308">
        <f>IF(ISNUMBER(Regressions!Y6), Regressions!Y6,0.0000000001)</f>
        <v>81.400000000000006</v>
      </c>
      <c r="V32" s="311">
        <f>IF(ISNUMBER(Regressions!Z6), Regressions!Z6,0.0000000001)</f>
        <v>77.599999999999994</v>
      </c>
      <c r="AM32" s="273"/>
      <c r="AN32" s="273"/>
      <c r="AO32" s="273"/>
      <c r="AP32" s="273"/>
      <c r="AQ32" s="273"/>
      <c r="AR32" s="273"/>
      <c r="AS32" s="273"/>
      <c r="AT32" s="273"/>
      <c r="AU32" s="273"/>
    </row>
    <row r="33" spans="1:22" ht="15.6" thickBot="1" x14ac:dyDescent="0.3">
      <c r="A33" s="306" t="str">
        <f>+Key!I49</f>
        <v>Données insuffisantes</v>
      </c>
      <c r="B33" s="317" t="s">
        <v>17</v>
      </c>
      <c r="C33" s="318">
        <f>IF(ISNUMBER(Regressions!C7), Regressions!C7, 0.0000000001)</f>
        <v>0</v>
      </c>
      <c r="D33" s="318">
        <f>IF(ISNUMBER(Regressions!D7), Regressions!D7, 0.0000000001)</f>
        <v>0</v>
      </c>
      <c r="E33" s="318">
        <f>IF(ISNUMBER(Regressions!E7), Regressions!E7, 0.0000000001)</f>
        <v>0</v>
      </c>
      <c r="F33" s="318">
        <f>IF(ISNUMBER(Regressions!F7), Regressions!F7, 0.0000000001)</f>
        <v>0</v>
      </c>
      <c r="G33" s="318">
        <f>IF(ISNUMBER(Regressions!G7), Regressions!G7, 0.0000000001)</f>
        <v>0</v>
      </c>
      <c r="H33" s="318">
        <f>IF(ISNUMBER(Regressions!H7), Regressions!H7, 0.0000000001)</f>
        <v>0</v>
      </c>
      <c r="I33" s="319" t="s">
        <v>17</v>
      </c>
      <c r="J33" s="320">
        <f>IF(ISNUMBER(Regressions!L7), Regressions!L7,0.0000000001)</f>
        <v>0</v>
      </c>
      <c r="K33" s="318">
        <f>IF(ISNUMBER(Regressions!M7), Regressions!M7,0.0000000001)</f>
        <v>0</v>
      </c>
      <c r="L33" s="318">
        <f>IF(ISNUMBER(Regressions!N7), Regressions!N7,0.0000000001)</f>
        <v>0</v>
      </c>
      <c r="M33" s="318">
        <f>IF(ISNUMBER(Regressions!O7), Regressions!O7,0.0000000001)</f>
        <v>0</v>
      </c>
      <c r="N33" s="318">
        <f>IF(ISNUMBER(Regressions!P7), Regressions!P7,0.0000000001)</f>
        <v>0</v>
      </c>
      <c r="O33" s="318">
        <f>IF(ISNUMBER(Regressions!Q7), Regressions!Q7,0.0000000001)</f>
        <v>0</v>
      </c>
      <c r="P33" s="321" t="s">
        <v>17</v>
      </c>
      <c r="Q33" s="320">
        <f>IF(ISNUMBER(Regressions!U7), Regressions!U7,0.0000000001)</f>
        <v>0</v>
      </c>
      <c r="R33" s="320">
        <f>IF(ISNUMBER(Regressions!V7), Regressions!V7,0.0000000001)</f>
        <v>0</v>
      </c>
      <c r="S33" s="318">
        <f>IF(ISNUMBER(Regressions!W7), Regressions!W7,0.0000000001)</f>
        <v>0</v>
      </c>
      <c r="T33" s="318">
        <f>IF(ISNUMBER(Regressions!X7), Regressions!X7,0.0000000001)</f>
        <v>0</v>
      </c>
      <c r="U33" s="318">
        <f>IF(ISNUMBER(Regressions!Y7), Regressions!Y7,0.0000000001)</f>
        <v>0</v>
      </c>
      <c r="V33" s="322">
        <f>IF(ISNUMBER(Regressions!Z7), Regressions!Z7,0.0000000001)</f>
        <v>0</v>
      </c>
    </row>
    <row r="34" spans="1:22" x14ac:dyDescent="0.25">
      <c r="B34" s="323" t="str">
        <f>HLOOKUP(Introduction!$G$4,nametranslations,34,FALSE)</f>
        <v>Source : OMS/UNICEF JMP (2026)</v>
      </c>
    </row>
    <row r="35" spans="1:22" ht="5.25" customHeight="1" x14ac:dyDescent="0.25"/>
    <row r="36" spans="1:22" s="273" customFormat="1" ht="49.5" customHeight="1" x14ac:dyDescent="0.25">
      <c r="B36" s="324" t="str">
        <f>+Key!I46</f>
        <v>Service de base</v>
      </c>
      <c r="C36" s="325" t="str">
        <f>+HLOOKUP(Introduction!$G$4,Key!A:G,158,FALSE)</f>
        <v>Eau de boisson provenant d’un point d’eau amélioré, disponible dans l’établissement scolaire au moment de l’enquête</v>
      </c>
      <c r="D36" s="325"/>
      <c r="E36" s="325"/>
      <c r="F36" s="325"/>
      <c r="G36" s="325"/>
      <c r="H36" s="325"/>
      <c r="I36" s="324" t="str">
        <f>+Key!I46</f>
        <v>Service de base</v>
      </c>
      <c r="J36" s="326" t="str">
        <f>+HLOOKUP(Introduction!$G$4,Key!A:G,162,FALSE)</f>
        <v>Installations d’assainissement améliorées non mixtes et utilisables (disponibles, fonctionnelles et privées) dans l’établissement scolaire au moment de l’enquête</v>
      </c>
      <c r="K36" s="327"/>
      <c r="L36" s="327"/>
      <c r="M36" s="327"/>
      <c r="N36" s="327"/>
      <c r="O36" s="327"/>
      <c r="P36" s="324" t="str">
        <f>+Key!I46</f>
        <v>Service de base</v>
      </c>
      <c r="Q36" s="328" t="str">
        <f>+HLOOKUP(Introduction!$G$4,Key!A:G,165,FALSE)</f>
        <v>Installations de lavage des mains disposant d’eau et de savon dans l’établissement scolaire au moment de l’enquête</v>
      </c>
      <c r="R36" s="328"/>
      <c r="S36" s="328"/>
      <c r="T36" s="328"/>
      <c r="U36" s="328"/>
      <c r="V36" s="328"/>
    </row>
    <row r="37" spans="1:22" ht="49.5" customHeight="1" x14ac:dyDescent="0.25">
      <c r="B37" s="324" t="str">
        <f>+Key!I47</f>
        <v>Service limité</v>
      </c>
      <c r="C37" s="329" t="str">
        <f>+HLOOKUP(Introduction!$G$4,Key!A:G,159,FALSE)</f>
        <v>Eau de boisson provenant d’un point d’eau amélioré, mais non disponible dans l’établissement scolaire au moment de l’enquête</v>
      </c>
      <c r="D37" s="329"/>
      <c r="E37" s="329"/>
      <c r="F37" s="329"/>
      <c r="G37" s="329"/>
      <c r="H37" s="329"/>
      <c r="I37" s="324" t="str">
        <f>+Key!I47</f>
        <v>Service limité</v>
      </c>
      <c r="J37" s="329" t="str">
        <f>+HLOOKUP(Introduction!$G$4,Key!A:G,163,FALSE)</f>
        <v>Installations d’assainissement améliorées présentes, mais mixtes ou non utilisables, dans l’établissement scolaire au moment de l’enquête</v>
      </c>
      <c r="K37" s="329"/>
      <c r="L37" s="329"/>
      <c r="M37" s="329"/>
      <c r="N37" s="329"/>
      <c r="O37" s="329"/>
      <c r="P37" s="324" t="str">
        <f>+Key!I47</f>
        <v>Service limité</v>
      </c>
      <c r="Q37" s="329" t="str">
        <f>+HLOOKUP(Introduction!$G$4,Key!A:G,166,FALSE)</f>
        <v>Installations de lavage des mains disposant d’eau, mais pas de savon, dans l’établissement scolaire au moment de l’enquête</v>
      </c>
      <c r="R37" s="329"/>
      <c r="S37" s="329"/>
      <c r="T37" s="329"/>
      <c r="U37" s="329"/>
      <c r="V37" s="329"/>
    </row>
    <row r="38" spans="1:22" ht="49.5" customHeight="1" x14ac:dyDescent="0.25">
      <c r="B38" s="324" t="str">
        <f>+Key!I48</f>
        <v>Pas de service</v>
      </c>
      <c r="C38" s="330" t="str">
        <f>+HLOOKUP(Introduction!$G$4,Key!A:G,160,FALSE)</f>
        <v>Eau de boisson provenant d’un point d’eau non amélioré, ou absence de point d’eau dans l’établissement scolairee</v>
      </c>
      <c r="D38" s="330"/>
      <c r="E38" s="330"/>
      <c r="F38" s="330"/>
      <c r="G38" s="330"/>
      <c r="H38" s="330"/>
      <c r="I38" s="324" t="str">
        <f>+Key!I48</f>
        <v>Pas de service</v>
      </c>
      <c r="J38" s="330" t="str">
        <f>+HLOOKUP(Introduction!$G$4,Key!A:G,164,FALSE)</f>
        <v>Installations d’assainissement non améliorées ou absence d’installations d’assainissement dans l’établissement scolaire</v>
      </c>
      <c r="K38" s="330"/>
      <c r="L38" s="330"/>
      <c r="M38" s="330"/>
      <c r="N38" s="330"/>
      <c r="O38" s="330"/>
      <c r="P38" s="324" t="str">
        <f>+Key!I48</f>
        <v>Pas de service</v>
      </c>
      <c r="Q38" s="330" t="str">
        <f>+HLOOKUP(Introduction!$G$4,Key!A:G,167,FALSE)</f>
        <v>Absence d’installations de lavage des mains ou absence d’eau dans l’établissement scolaire</v>
      </c>
      <c r="R38" s="330"/>
      <c r="S38" s="330"/>
      <c r="T38" s="330"/>
      <c r="U38" s="330"/>
      <c r="V38" s="330"/>
    </row>
    <row r="39" spans="1:22" ht="49.5" customHeight="1" x14ac:dyDescent="0.25">
      <c r="B39" s="324" t="str">
        <f>+Key!I49</f>
        <v>Données insuffisantes</v>
      </c>
      <c r="C39" s="331" t="str">
        <f>+HLOOKUP(Introduction!$G$4,Key!A:G,161,FALSE)</f>
        <v>Données disponibles insuffisantes pour générer des estimations pour une année de référence donnée</v>
      </c>
      <c r="D39" s="331"/>
      <c r="E39" s="331"/>
      <c r="F39" s="331"/>
      <c r="G39" s="331"/>
      <c r="H39" s="331"/>
      <c r="I39" s="324" t="str">
        <f>+Key!I49</f>
        <v>Données insuffisantes</v>
      </c>
      <c r="J39" s="331" t="str">
        <f>+HLOOKUP(Introduction!$G$4,Key!A:G,161,FALSE)</f>
        <v>Données disponibles insuffisantes pour générer des estimations pour une année de référence donnée</v>
      </c>
      <c r="K39" s="331"/>
      <c r="L39" s="331"/>
      <c r="M39" s="331"/>
      <c r="N39" s="331"/>
      <c r="O39" s="331"/>
      <c r="P39" s="324" t="str">
        <f>+Key!I49</f>
        <v>Données insuffisantes</v>
      </c>
      <c r="Q39" s="331" t="str">
        <f>+HLOOKUP(Introduction!$G$4,Key!A:G,161,FALSE)</f>
        <v>Données disponibles insuffisantes pour générer des estimations pour une année de référence donnée</v>
      </c>
      <c r="R39" s="331"/>
      <c r="S39" s="331"/>
      <c r="T39" s="331"/>
      <c r="U39" s="331"/>
      <c r="V39" s="33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10DAD-1CC4-4245-AC73-49FC0D973347}">
  <sheetPr codeName="Sheet3">
    <tabColor rgb="FFEAEAEA"/>
  </sheetPr>
  <dimension ref="A1:AF65"/>
  <sheetViews>
    <sheetView showGridLines="0" zoomScale="80" zoomScaleNormal="80" workbookViewId="0"/>
  </sheetViews>
  <sheetFormatPr defaultColWidth="9" defaultRowHeight="13.2" x14ac:dyDescent="0.25"/>
  <cols>
    <col min="1" max="31" width="9" style="229"/>
    <col min="32" max="32" width="5.09765625" style="229" customWidth="1"/>
    <col min="33" max="16384" width="9" style="229"/>
  </cols>
  <sheetData>
    <row r="1" spans="1:32" s="228" customFormat="1" x14ac:dyDescent="0.25"/>
    <row r="2" spans="1:32" s="228" customFormat="1" ht="15.6" x14ac:dyDescent="0.3">
      <c r="A2" s="332" t="str">
        <f>HLOOKUP(Introduction!$G$4,nametranslations,38,FALSE)</f>
        <v>Services d'eau, d'assainissement et d'hygiène en milieu scolaire</v>
      </c>
    </row>
    <row r="3" spans="1:32" s="228" customFormat="1" ht="15.6" x14ac:dyDescent="0.3">
      <c r="A3" s="332"/>
    </row>
    <row r="4" spans="1:32" s="228" customFormat="1" x14ac:dyDescent="0.25">
      <c r="A4" s="333"/>
      <c r="B4" s="333"/>
      <c r="C4" s="333"/>
      <c r="D4" s="333"/>
      <c r="E4" s="333"/>
      <c r="F4" s="333"/>
      <c r="G4" s="333"/>
      <c r="H4" s="333"/>
      <c r="I4" s="333"/>
      <c r="J4" s="333"/>
      <c r="K4" s="333"/>
      <c r="L4" s="333"/>
      <c r="M4" s="333"/>
      <c r="N4" s="333"/>
      <c r="O4" s="333"/>
      <c r="P4" s="333"/>
      <c r="Q4" s="333"/>
      <c r="R4" s="333"/>
      <c r="S4" s="333"/>
      <c r="T4" s="333"/>
      <c r="U4" s="333"/>
      <c r="V4" s="333"/>
      <c r="W4" s="333"/>
      <c r="X4" s="333"/>
      <c r="Y4" s="333"/>
      <c r="Z4" s="333"/>
      <c r="AA4" s="333"/>
      <c r="AB4" s="333"/>
      <c r="AC4" s="333"/>
      <c r="AD4" s="333"/>
      <c r="AE4" s="333"/>
      <c r="AF4" s="333"/>
    </row>
    <row r="5" spans="1:32" s="228" customFormat="1" x14ac:dyDescent="0.25">
      <c r="A5" s="333"/>
      <c r="B5" s="333"/>
      <c r="C5" s="333"/>
      <c r="D5" s="333"/>
      <c r="E5" s="333"/>
      <c r="F5" s="333"/>
      <c r="G5" s="333"/>
      <c r="H5" s="333"/>
      <c r="I5" s="333"/>
      <c r="J5" s="333"/>
      <c r="K5" s="333"/>
      <c r="L5" s="333"/>
      <c r="M5" s="333"/>
      <c r="N5" s="333"/>
      <c r="O5" s="333"/>
      <c r="P5" s="333"/>
      <c r="Q5" s="333"/>
      <c r="R5" s="333"/>
      <c r="S5" s="333"/>
      <c r="T5" s="333"/>
      <c r="U5" s="333"/>
      <c r="V5" s="333"/>
      <c r="W5" s="333"/>
      <c r="X5" s="333"/>
      <c r="Y5" s="333"/>
      <c r="Z5" s="333"/>
      <c r="AA5" s="333"/>
      <c r="AB5" s="333"/>
      <c r="AC5" s="333"/>
      <c r="AD5" s="333"/>
      <c r="AE5" s="333"/>
      <c r="AF5" s="333"/>
    </row>
    <row r="6" spans="1:32" s="228" customFormat="1" x14ac:dyDescent="0.25">
      <c r="A6" s="333"/>
      <c r="B6" s="333"/>
      <c r="C6" s="333"/>
      <c r="D6" s="333"/>
      <c r="E6" s="333"/>
      <c r="F6" s="333"/>
      <c r="G6" s="333"/>
      <c r="H6" s="333"/>
      <c r="I6" s="333"/>
      <c r="J6" s="333"/>
      <c r="K6" s="333"/>
      <c r="L6" s="333"/>
      <c r="M6" s="333"/>
      <c r="N6" s="333"/>
      <c r="O6" s="333"/>
      <c r="P6" s="333"/>
      <c r="Q6" s="333"/>
      <c r="R6" s="333"/>
      <c r="S6" s="333"/>
      <c r="T6" s="333"/>
      <c r="U6" s="333"/>
      <c r="V6" s="333"/>
      <c r="W6" s="333"/>
      <c r="X6" s="333"/>
      <c r="Y6" s="333"/>
      <c r="Z6" s="333"/>
      <c r="AA6" s="333"/>
      <c r="AB6" s="333"/>
      <c r="AC6" s="333"/>
      <c r="AD6" s="333"/>
      <c r="AE6" s="333"/>
      <c r="AF6" s="333"/>
    </row>
    <row r="7" spans="1:32" s="228" customFormat="1" x14ac:dyDescent="0.25">
      <c r="A7" s="333"/>
      <c r="B7" s="333"/>
      <c r="C7" s="333"/>
      <c r="D7" s="333"/>
      <c r="E7" s="333"/>
      <c r="F7" s="333"/>
      <c r="G7" s="333"/>
      <c r="H7" s="333"/>
      <c r="I7" s="333"/>
      <c r="J7" s="333"/>
      <c r="K7" s="333"/>
      <c r="L7" s="333"/>
      <c r="M7" s="333"/>
      <c r="N7" s="333"/>
      <c r="O7" s="333"/>
      <c r="P7" s="333"/>
      <c r="Q7" s="333"/>
      <c r="R7" s="333"/>
      <c r="S7" s="333"/>
      <c r="T7" s="333"/>
      <c r="U7" s="333"/>
      <c r="V7" s="333"/>
      <c r="W7" s="333"/>
      <c r="X7" s="333"/>
      <c r="Y7" s="333"/>
      <c r="Z7" s="333"/>
      <c r="AA7" s="333"/>
      <c r="AB7" s="333"/>
      <c r="AC7" s="333"/>
      <c r="AD7" s="333"/>
      <c r="AE7" s="333"/>
      <c r="AF7" s="333"/>
    </row>
    <row r="8" spans="1:32" s="228" customFormat="1" x14ac:dyDescent="0.25">
      <c r="A8" s="333"/>
      <c r="B8" s="333"/>
      <c r="C8" s="333"/>
      <c r="D8" s="333"/>
      <c r="E8" s="333"/>
      <c r="F8" s="333"/>
      <c r="G8" s="333"/>
      <c r="H8" s="333"/>
      <c r="I8" s="333"/>
      <c r="J8" s="333"/>
      <c r="K8" s="333"/>
      <c r="L8" s="333"/>
      <c r="M8" s="333"/>
      <c r="N8" s="333"/>
      <c r="O8" s="333"/>
      <c r="P8" s="333"/>
      <c r="Q8" s="333"/>
      <c r="R8" s="333"/>
      <c r="S8" s="333"/>
      <c r="T8" s="333"/>
      <c r="U8" s="333"/>
      <c r="V8" s="333"/>
      <c r="W8" s="333"/>
      <c r="X8" s="333"/>
      <c r="Y8" s="333"/>
      <c r="Z8" s="333"/>
      <c r="AA8" s="333"/>
      <c r="AB8" s="333"/>
      <c r="AC8" s="333"/>
      <c r="AD8" s="333"/>
      <c r="AE8" s="333"/>
      <c r="AF8" s="333"/>
    </row>
    <row r="9" spans="1:32" s="228" customFormat="1" x14ac:dyDescent="0.25">
      <c r="A9" s="333"/>
      <c r="B9" s="333"/>
      <c r="C9" s="333"/>
      <c r="D9" s="333"/>
      <c r="E9" s="333"/>
      <c r="F9" s="333"/>
      <c r="G9" s="333"/>
      <c r="H9" s="333"/>
      <c r="I9" s="333"/>
      <c r="J9" s="333"/>
      <c r="K9" s="333"/>
      <c r="L9" s="333"/>
      <c r="M9" s="333"/>
      <c r="N9" s="333"/>
      <c r="O9" s="333"/>
      <c r="P9" s="333"/>
      <c r="Q9" s="333"/>
      <c r="R9" s="333"/>
      <c r="S9" s="333"/>
      <c r="T9" s="333"/>
      <c r="U9" s="333"/>
      <c r="V9" s="333"/>
      <c r="W9" s="333"/>
      <c r="X9" s="333"/>
      <c r="Y9" s="333"/>
      <c r="Z9" s="333"/>
      <c r="AA9" s="333"/>
      <c r="AB9" s="333"/>
      <c r="AC9" s="333"/>
      <c r="AD9" s="333"/>
      <c r="AE9" s="333"/>
      <c r="AF9" s="333"/>
    </row>
    <row r="10" spans="1:32" s="228" customFormat="1" x14ac:dyDescent="0.25">
      <c r="A10" s="333"/>
      <c r="B10" s="333"/>
      <c r="C10" s="333"/>
      <c r="D10" s="333"/>
      <c r="E10" s="333"/>
      <c r="F10" s="333"/>
      <c r="G10" s="333"/>
      <c r="H10" s="333"/>
      <c r="I10" s="333"/>
      <c r="J10" s="333"/>
      <c r="K10" s="333"/>
      <c r="L10" s="333"/>
      <c r="M10" s="333"/>
      <c r="N10" s="333"/>
      <c r="O10" s="333"/>
      <c r="P10" s="333"/>
      <c r="Q10" s="333"/>
      <c r="R10" s="333"/>
      <c r="S10" s="333"/>
      <c r="T10" s="333"/>
      <c r="U10" s="333"/>
      <c r="V10" s="333"/>
      <c r="W10" s="333"/>
      <c r="X10" s="333"/>
      <c r="Y10" s="333"/>
      <c r="Z10" s="333"/>
      <c r="AA10" s="333"/>
      <c r="AB10" s="333"/>
      <c r="AC10" s="333"/>
      <c r="AD10" s="333"/>
      <c r="AE10" s="333"/>
      <c r="AF10" s="333"/>
    </row>
    <row r="11" spans="1:32" s="228" customFormat="1" x14ac:dyDescent="0.25">
      <c r="A11" s="333"/>
      <c r="B11" s="333"/>
      <c r="C11" s="333"/>
      <c r="D11" s="333"/>
      <c r="E11" s="333"/>
      <c r="F11" s="333"/>
      <c r="G11" s="333"/>
      <c r="H11" s="333"/>
      <c r="I11" s="333"/>
      <c r="J11" s="333"/>
      <c r="K11" s="333"/>
      <c r="L11" s="333"/>
      <c r="M11" s="333"/>
      <c r="N11" s="333"/>
      <c r="O11" s="333"/>
      <c r="P11" s="333"/>
      <c r="Q11" s="333"/>
      <c r="R11" s="333"/>
      <c r="S11" s="333"/>
      <c r="T11" s="333"/>
      <c r="U11" s="333"/>
      <c r="V11" s="333"/>
      <c r="W11" s="333"/>
      <c r="X11" s="333"/>
      <c r="Y11" s="333"/>
      <c r="Z11" s="333"/>
      <c r="AA11" s="333"/>
      <c r="AB11" s="333"/>
      <c r="AC11" s="333"/>
      <c r="AD11" s="333"/>
      <c r="AE11" s="333"/>
      <c r="AF11" s="333"/>
    </row>
    <row r="12" spans="1:32" s="228" customFormat="1" x14ac:dyDescent="0.25">
      <c r="A12" s="333"/>
      <c r="B12" s="333"/>
      <c r="C12" s="333"/>
      <c r="D12" s="333"/>
      <c r="E12" s="333"/>
      <c r="F12" s="333"/>
      <c r="G12" s="333"/>
      <c r="H12" s="333"/>
      <c r="I12" s="333"/>
      <c r="J12" s="333"/>
      <c r="K12" s="333"/>
      <c r="L12" s="333"/>
      <c r="M12" s="333"/>
      <c r="N12" s="333"/>
      <c r="O12" s="333"/>
      <c r="P12" s="333"/>
      <c r="Q12" s="333"/>
      <c r="R12" s="333"/>
      <c r="S12" s="333"/>
      <c r="T12" s="333"/>
      <c r="U12" s="333"/>
      <c r="V12" s="333"/>
      <c r="W12" s="333"/>
      <c r="X12" s="333"/>
      <c r="Y12" s="333"/>
      <c r="Z12" s="333"/>
      <c r="AA12" s="333"/>
      <c r="AB12" s="333"/>
      <c r="AC12" s="333"/>
      <c r="AD12" s="333"/>
      <c r="AE12" s="333"/>
      <c r="AF12" s="333"/>
    </row>
    <row r="13" spans="1:32" s="228" customFormat="1" x14ac:dyDescent="0.25">
      <c r="A13" s="333"/>
      <c r="B13" s="333"/>
      <c r="C13" s="333"/>
      <c r="D13" s="333"/>
      <c r="E13" s="333"/>
      <c r="F13" s="333"/>
      <c r="G13" s="333"/>
      <c r="H13" s="333"/>
      <c r="I13" s="333"/>
      <c r="J13" s="333"/>
      <c r="K13" s="333"/>
      <c r="L13" s="333"/>
      <c r="M13" s="333"/>
      <c r="N13" s="333"/>
      <c r="O13" s="333"/>
      <c r="P13" s="333"/>
      <c r="Q13" s="333"/>
      <c r="R13" s="333"/>
      <c r="S13" s="333"/>
      <c r="T13" s="333"/>
      <c r="U13" s="333"/>
      <c r="V13" s="333"/>
      <c r="W13" s="333"/>
      <c r="X13" s="333"/>
      <c r="Y13" s="333"/>
      <c r="Z13" s="333"/>
      <c r="AA13" s="333"/>
      <c r="AB13" s="333"/>
      <c r="AC13" s="333"/>
      <c r="AD13" s="333"/>
      <c r="AE13" s="333"/>
      <c r="AF13" s="333"/>
    </row>
    <row r="14" spans="1:32" s="228" customFormat="1" x14ac:dyDescent="0.25">
      <c r="A14" s="333"/>
      <c r="B14" s="333"/>
      <c r="C14" s="333"/>
      <c r="D14" s="333"/>
      <c r="E14" s="333"/>
      <c r="F14" s="333"/>
      <c r="G14" s="333"/>
      <c r="H14" s="333"/>
      <c r="I14" s="333"/>
      <c r="J14" s="333"/>
      <c r="K14" s="333"/>
      <c r="L14" s="333"/>
      <c r="M14" s="333"/>
      <c r="N14" s="333"/>
      <c r="O14" s="333"/>
      <c r="P14" s="333"/>
      <c r="Q14" s="333"/>
      <c r="R14" s="333"/>
      <c r="S14" s="333"/>
      <c r="T14" s="333"/>
      <c r="U14" s="333"/>
      <c r="V14" s="333"/>
      <c r="W14" s="333"/>
      <c r="X14" s="333"/>
      <c r="Y14" s="333"/>
      <c r="Z14" s="333"/>
      <c r="AA14" s="333"/>
      <c r="AB14" s="333"/>
      <c r="AC14" s="333"/>
      <c r="AD14" s="333"/>
      <c r="AE14" s="333"/>
      <c r="AF14" s="333"/>
    </row>
    <row r="15" spans="1:32" s="228" customFormat="1" x14ac:dyDescent="0.25">
      <c r="A15" s="333"/>
      <c r="B15" s="333"/>
      <c r="C15" s="333"/>
      <c r="D15" s="333"/>
      <c r="E15" s="333"/>
      <c r="F15" s="333"/>
      <c r="G15" s="333"/>
      <c r="H15" s="333"/>
      <c r="I15" s="333"/>
      <c r="J15" s="333"/>
      <c r="K15" s="333"/>
      <c r="L15" s="333"/>
      <c r="M15" s="333"/>
      <c r="N15" s="333"/>
      <c r="O15" s="333"/>
      <c r="P15" s="333"/>
      <c r="Q15" s="333"/>
      <c r="R15" s="333"/>
      <c r="S15" s="333"/>
      <c r="T15" s="333"/>
      <c r="U15" s="333"/>
      <c r="V15" s="333"/>
      <c r="W15" s="333"/>
      <c r="X15" s="333"/>
      <c r="Y15" s="333"/>
      <c r="Z15" s="333"/>
      <c r="AA15" s="333"/>
      <c r="AB15" s="333"/>
      <c r="AC15" s="333"/>
      <c r="AD15" s="333"/>
      <c r="AE15" s="333"/>
      <c r="AF15" s="333"/>
    </row>
    <row r="16" spans="1:32" s="228" customFormat="1" x14ac:dyDescent="0.25">
      <c r="A16" s="333"/>
      <c r="B16" s="333"/>
      <c r="C16" s="333"/>
      <c r="D16" s="333"/>
      <c r="E16" s="333"/>
      <c r="F16" s="333"/>
      <c r="G16" s="333"/>
      <c r="H16" s="333"/>
      <c r="I16" s="333"/>
      <c r="J16" s="333"/>
      <c r="K16" s="333"/>
      <c r="L16" s="333"/>
      <c r="M16" s="333"/>
      <c r="N16" s="333"/>
      <c r="O16" s="333"/>
      <c r="P16" s="333"/>
      <c r="Q16" s="333"/>
      <c r="R16" s="333"/>
      <c r="S16" s="333"/>
      <c r="T16" s="333"/>
      <c r="U16" s="333"/>
      <c r="V16" s="333"/>
      <c r="W16" s="333"/>
      <c r="X16" s="333"/>
      <c r="Y16" s="333"/>
      <c r="Z16" s="333"/>
      <c r="AA16" s="333"/>
      <c r="AB16" s="333"/>
      <c r="AC16" s="333"/>
      <c r="AD16" s="333"/>
      <c r="AE16" s="333"/>
      <c r="AF16" s="333"/>
    </row>
    <row r="17" spans="1:32" s="228" customFormat="1" x14ac:dyDescent="0.25">
      <c r="A17" s="333"/>
      <c r="B17" s="333"/>
      <c r="C17" s="333"/>
      <c r="D17" s="333"/>
      <c r="E17" s="333"/>
      <c r="F17" s="333"/>
      <c r="G17" s="333"/>
      <c r="H17" s="333"/>
      <c r="I17" s="333"/>
      <c r="J17" s="333"/>
      <c r="K17" s="333"/>
      <c r="L17" s="333"/>
      <c r="M17" s="333"/>
      <c r="N17" s="333"/>
      <c r="O17" s="333"/>
      <c r="P17" s="333"/>
      <c r="Q17" s="333"/>
      <c r="R17" s="333"/>
      <c r="S17" s="333"/>
      <c r="T17" s="333"/>
      <c r="U17" s="333"/>
      <c r="V17" s="333"/>
      <c r="W17" s="333"/>
      <c r="X17" s="333"/>
      <c r="Y17" s="333"/>
      <c r="Z17" s="333"/>
      <c r="AA17" s="333"/>
      <c r="AB17" s="333"/>
      <c r="AC17" s="333"/>
      <c r="AD17" s="333"/>
      <c r="AE17" s="333"/>
      <c r="AF17" s="333"/>
    </row>
    <row r="18" spans="1:32" s="228" customFormat="1" x14ac:dyDescent="0.25">
      <c r="A18" s="333"/>
      <c r="B18" s="333"/>
      <c r="C18" s="333"/>
      <c r="D18" s="333"/>
      <c r="E18" s="333"/>
      <c r="F18" s="333"/>
      <c r="G18" s="333"/>
      <c r="H18" s="333"/>
      <c r="I18" s="333"/>
      <c r="J18" s="333"/>
      <c r="K18" s="333"/>
      <c r="L18" s="333"/>
      <c r="M18" s="333"/>
      <c r="N18" s="333"/>
      <c r="O18" s="333"/>
      <c r="P18" s="333"/>
      <c r="Q18" s="333"/>
      <c r="R18" s="333"/>
      <c r="S18" s="333"/>
      <c r="T18" s="333"/>
      <c r="U18" s="333"/>
      <c r="V18" s="333"/>
      <c r="W18" s="333"/>
      <c r="X18" s="333"/>
      <c r="Y18" s="333"/>
      <c r="Z18" s="333"/>
      <c r="AA18" s="333"/>
      <c r="AB18" s="333"/>
      <c r="AC18" s="333"/>
      <c r="AD18" s="333"/>
      <c r="AE18" s="333"/>
      <c r="AF18" s="333"/>
    </row>
    <row r="19" spans="1:32" s="228" customFormat="1" x14ac:dyDescent="0.25">
      <c r="A19" s="333"/>
      <c r="B19" s="333"/>
      <c r="C19" s="333"/>
      <c r="D19" s="333"/>
      <c r="E19" s="333"/>
      <c r="F19" s="333"/>
      <c r="G19" s="333"/>
      <c r="H19" s="333"/>
      <c r="I19" s="333"/>
      <c r="J19" s="333"/>
      <c r="K19" s="333"/>
      <c r="L19" s="333"/>
      <c r="M19" s="333"/>
      <c r="N19" s="333"/>
      <c r="O19" s="333"/>
      <c r="P19" s="333"/>
      <c r="Q19" s="333"/>
      <c r="R19" s="333"/>
      <c r="S19" s="333"/>
      <c r="T19" s="333"/>
      <c r="U19" s="333"/>
      <c r="V19" s="333"/>
      <c r="W19" s="333"/>
      <c r="X19" s="333"/>
      <c r="Y19" s="333"/>
      <c r="Z19" s="333"/>
      <c r="AA19" s="333"/>
      <c r="AB19" s="333"/>
      <c r="AC19" s="333"/>
      <c r="AD19" s="333"/>
      <c r="AE19" s="333"/>
      <c r="AF19" s="333"/>
    </row>
    <row r="20" spans="1:32" s="228" customFormat="1" x14ac:dyDescent="0.25">
      <c r="A20" s="333"/>
      <c r="B20" s="333"/>
      <c r="C20" s="333"/>
      <c r="D20" s="333"/>
      <c r="E20" s="333"/>
      <c r="F20" s="333"/>
      <c r="G20" s="333"/>
      <c r="H20" s="333"/>
      <c r="I20" s="333"/>
      <c r="J20" s="333"/>
      <c r="K20" s="333"/>
      <c r="L20" s="333"/>
      <c r="M20" s="333"/>
      <c r="N20" s="333"/>
      <c r="O20" s="333"/>
      <c r="P20" s="333"/>
      <c r="Q20" s="333"/>
      <c r="R20" s="333"/>
      <c r="S20" s="333"/>
      <c r="T20" s="333"/>
      <c r="U20" s="333"/>
      <c r="V20" s="333"/>
      <c r="W20" s="333"/>
      <c r="X20" s="333"/>
      <c r="Y20" s="333"/>
      <c r="Z20" s="333"/>
      <c r="AA20" s="333"/>
      <c r="AB20" s="333"/>
      <c r="AC20" s="333"/>
      <c r="AD20" s="333"/>
      <c r="AE20" s="333"/>
      <c r="AF20" s="333"/>
    </row>
    <row r="21" spans="1:32" s="228" customFormat="1" x14ac:dyDescent="0.25">
      <c r="A21" s="333"/>
      <c r="B21" s="333"/>
      <c r="C21" s="333"/>
      <c r="D21" s="333"/>
      <c r="E21" s="333"/>
      <c r="F21" s="333"/>
      <c r="G21" s="333"/>
      <c r="H21" s="333"/>
      <c r="I21" s="333"/>
      <c r="J21" s="333"/>
      <c r="K21" s="333"/>
      <c r="L21" s="333"/>
      <c r="M21" s="333"/>
      <c r="N21" s="333"/>
      <c r="O21" s="333"/>
      <c r="P21" s="333"/>
      <c r="Q21" s="333"/>
      <c r="R21" s="333"/>
      <c r="S21" s="333"/>
      <c r="T21" s="333"/>
      <c r="U21" s="333"/>
      <c r="V21" s="333"/>
      <c r="W21" s="333"/>
      <c r="X21" s="333"/>
      <c r="Y21" s="333"/>
      <c r="Z21" s="333"/>
      <c r="AA21" s="333"/>
      <c r="AB21" s="333"/>
      <c r="AC21" s="333"/>
      <c r="AD21" s="333"/>
      <c r="AE21" s="333"/>
      <c r="AF21" s="333"/>
    </row>
    <row r="22" spans="1:32" s="228" customFormat="1" x14ac:dyDescent="0.25">
      <c r="A22" s="333"/>
      <c r="B22" s="333"/>
      <c r="C22" s="333"/>
      <c r="D22" s="333"/>
      <c r="E22" s="333"/>
      <c r="F22" s="333"/>
      <c r="G22" s="333"/>
      <c r="H22" s="333"/>
      <c r="I22" s="333"/>
      <c r="J22" s="333"/>
      <c r="K22" s="333"/>
      <c r="L22" s="333"/>
      <c r="M22" s="333"/>
      <c r="N22" s="333"/>
      <c r="O22" s="333"/>
      <c r="P22" s="333"/>
      <c r="Q22" s="333"/>
      <c r="R22" s="333"/>
      <c r="S22" s="333"/>
      <c r="T22" s="333"/>
      <c r="U22" s="333"/>
      <c r="V22" s="333"/>
      <c r="W22" s="333"/>
      <c r="X22" s="333"/>
      <c r="Y22" s="333"/>
      <c r="Z22" s="333"/>
      <c r="AA22" s="333"/>
      <c r="AB22" s="333"/>
      <c r="AC22" s="333"/>
      <c r="AD22" s="333"/>
      <c r="AE22" s="333"/>
      <c r="AF22" s="333"/>
    </row>
    <row r="23" spans="1:32" s="228" customFormat="1" x14ac:dyDescent="0.25">
      <c r="A23" s="323" t="str">
        <f>+HLOOKUP(Introduction!$G$4,nametranslations,34,FALSE)</f>
        <v>Source : OMS/UNICEF JMP (2026)</v>
      </c>
    </row>
    <row r="24" spans="1:32" s="228" customFormat="1" x14ac:dyDescent="0.25">
      <c r="A24" s="334"/>
    </row>
    <row r="25" spans="1:32" s="228" customFormat="1" x14ac:dyDescent="0.25">
      <c r="A25" s="335"/>
      <c r="B25" s="335"/>
      <c r="C25" s="335"/>
      <c r="D25" s="335"/>
      <c r="E25" s="335"/>
      <c r="F25" s="335"/>
      <c r="G25" s="335"/>
      <c r="H25" s="335"/>
      <c r="I25" s="335"/>
      <c r="J25" s="335"/>
      <c r="K25" s="335"/>
      <c r="L25" s="335"/>
      <c r="M25" s="335"/>
      <c r="N25" s="335"/>
      <c r="O25" s="335"/>
      <c r="P25" s="335"/>
      <c r="Q25" s="335"/>
      <c r="R25" s="335"/>
      <c r="S25" s="335"/>
      <c r="T25" s="335"/>
      <c r="U25" s="335"/>
      <c r="V25" s="335"/>
      <c r="W25" s="335"/>
      <c r="X25" s="335"/>
      <c r="Y25" s="335"/>
      <c r="Z25" s="335"/>
      <c r="AA25" s="335"/>
      <c r="AB25" s="335"/>
      <c r="AC25" s="335"/>
      <c r="AD25" s="335"/>
      <c r="AE25" s="335"/>
      <c r="AF25" s="335"/>
    </row>
    <row r="26" spans="1:32" s="228" customFormat="1" x14ac:dyDescent="0.25">
      <c r="A26" s="335"/>
      <c r="B26" s="335"/>
      <c r="C26" s="335"/>
      <c r="D26" s="335"/>
      <c r="E26" s="335"/>
      <c r="F26" s="335"/>
      <c r="G26" s="335"/>
      <c r="H26" s="335"/>
      <c r="I26" s="335"/>
      <c r="J26" s="335"/>
      <c r="K26" s="335"/>
      <c r="L26" s="335"/>
      <c r="M26" s="335"/>
      <c r="N26" s="335"/>
      <c r="O26" s="335"/>
      <c r="P26" s="335"/>
      <c r="Q26" s="335"/>
      <c r="R26" s="335"/>
      <c r="S26" s="335"/>
      <c r="T26" s="335"/>
      <c r="U26" s="335"/>
      <c r="V26" s="335"/>
      <c r="W26" s="335"/>
      <c r="X26" s="335"/>
      <c r="Y26" s="335"/>
      <c r="Z26" s="335"/>
      <c r="AA26" s="335"/>
      <c r="AB26" s="335"/>
      <c r="AC26" s="335"/>
      <c r="AD26" s="335"/>
      <c r="AE26" s="335"/>
      <c r="AF26" s="335"/>
    </row>
    <row r="27" spans="1:32" s="228" customFormat="1" x14ac:dyDescent="0.25">
      <c r="A27" s="335"/>
      <c r="B27" s="335"/>
      <c r="C27" s="335"/>
      <c r="D27" s="335"/>
      <c r="E27" s="335"/>
      <c r="F27" s="335"/>
      <c r="G27" s="335"/>
      <c r="H27" s="335"/>
      <c r="I27" s="335"/>
      <c r="J27" s="335"/>
      <c r="K27" s="335"/>
      <c r="L27" s="335"/>
      <c r="M27" s="335"/>
      <c r="N27" s="335"/>
      <c r="O27" s="335"/>
      <c r="P27" s="335"/>
      <c r="Q27" s="335"/>
      <c r="R27" s="335"/>
      <c r="S27" s="335"/>
      <c r="T27" s="335"/>
      <c r="U27" s="335"/>
      <c r="V27" s="335"/>
      <c r="W27" s="335"/>
      <c r="X27" s="335"/>
      <c r="Y27" s="335"/>
      <c r="Z27" s="335"/>
      <c r="AA27" s="335"/>
      <c r="AB27" s="335"/>
      <c r="AC27" s="335"/>
      <c r="AD27" s="335"/>
      <c r="AE27" s="335"/>
      <c r="AF27" s="335"/>
    </row>
    <row r="28" spans="1:32" s="228" customFormat="1" x14ac:dyDescent="0.25">
      <c r="A28" s="335"/>
      <c r="B28" s="335"/>
      <c r="C28" s="335"/>
      <c r="D28" s="335"/>
      <c r="E28" s="335"/>
      <c r="F28" s="335"/>
      <c r="G28" s="335"/>
      <c r="H28" s="335"/>
      <c r="I28" s="335"/>
      <c r="J28" s="335"/>
      <c r="K28" s="335"/>
      <c r="L28" s="335"/>
      <c r="M28" s="335"/>
      <c r="N28" s="335"/>
      <c r="O28" s="335"/>
      <c r="P28" s="335"/>
      <c r="Q28" s="335"/>
      <c r="R28" s="335"/>
      <c r="S28" s="335"/>
      <c r="T28" s="335"/>
      <c r="U28" s="335"/>
      <c r="V28" s="335"/>
      <c r="W28" s="335"/>
      <c r="X28" s="335"/>
      <c r="Y28" s="335"/>
      <c r="Z28" s="335"/>
      <c r="AA28" s="335"/>
      <c r="AB28" s="335"/>
      <c r="AC28" s="335"/>
      <c r="AD28" s="335"/>
      <c r="AE28" s="335"/>
      <c r="AF28" s="335"/>
    </row>
    <row r="29" spans="1:32" s="228" customFormat="1" x14ac:dyDescent="0.25">
      <c r="A29" s="335"/>
      <c r="B29" s="335"/>
      <c r="C29" s="335"/>
      <c r="D29" s="335"/>
      <c r="E29" s="335"/>
      <c r="F29" s="335"/>
      <c r="G29" s="335"/>
      <c r="H29" s="335"/>
      <c r="I29" s="335"/>
      <c r="J29" s="335"/>
      <c r="K29" s="335"/>
      <c r="L29" s="335"/>
      <c r="M29" s="335"/>
      <c r="N29" s="335"/>
      <c r="O29" s="335"/>
      <c r="P29" s="335"/>
      <c r="Q29" s="335"/>
      <c r="R29" s="335"/>
      <c r="S29" s="335"/>
      <c r="T29" s="335"/>
      <c r="U29" s="335"/>
      <c r="V29" s="335"/>
      <c r="W29" s="335"/>
      <c r="X29" s="335"/>
      <c r="Y29" s="335"/>
      <c r="Z29" s="335"/>
      <c r="AA29" s="335"/>
      <c r="AB29" s="335"/>
      <c r="AC29" s="335"/>
      <c r="AD29" s="335"/>
      <c r="AE29" s="335"/>
      <c r="AF29" s="335"/>
    </row>
    <row r="30" spans="1:32" s="228" customFormat="1" x14ac:dyDescent="0.25">
      <c r="A30" s="335"/>
      <c r="B30" s="335"/>
      <c r="C30" s="335"/>
      <c r="D30" s="335"/>
      <c r="E30" s="335"/>
      <c r="F30" s="335"/>
      <c r="G30" s="335"/>
      <c r="H30" s="335"/>
      <c r="I30" s="335"/>
      <c r="J30" s="335"/>
      <c r="K30" s="335"/>
      <c r="L30" s="335"/>
      <c r="M30" s="335"/>
      <c r="N30" s="335"/>
      <c r="O30" s="335"/>
      <c r="P30" s="335"/>
      <c r="Q30" s="335"/>
      <c r="R30" s="335"/>
      <c r="S30" s="335"/>
      <c r="T30" s="335"/>
      <c r="U30" s="335"/>
      <c r="V30" s="335"/>
      <c r="W30" s="335"/>
      <c r="X30" s="335"/>
      <c r="Y30" s="335"/>
      <c r="Z30" s="335"/>
      <c r="AA30" s="335"/>
      <c r="AB30" s="335"/>
      <c r="AC30" s="335"/>
      <c r="AD30" s="335"/>
      <c r="AE30" s="335"/>
      <c r="AF30" s="335"/>
    </row>
    <row r="31" spans="1:32" s="228" customFormat="1" x14ac:dyDescent="0.25">
      <c r="A31" s="335"/>
      <c r="B31" s="335"/>
      <c r="C31" s="335"/>
      <c r="D31" s="335"/>
      <c r="E31" s="335"/>
      <c r="F31" s="335"/>
      <c r="G31" s="335"/>
      <c r="H31" s="335"/>
      <c r="I31" s="335"/>
      <c r="J31" s="335"/>
      <c r="K31" s="335"/>
      <c r="L31" s="335"/>
      <c r="M31" s="335"/>
      <c r="N31" s="335"/>
      <c r="O31" s="335"/>
      <c r="P31" s="335"/>
      <c r="Q31" s="335"/>
      <c r="R31" s="335"/>
      <c r="S31" s="335"/>
      <c r="T31" s="335"/>
      <c r="U31" s="335"/>
      <c r="V31" s="335"/>
      <c r="W31" s="335"/>
      <c r="X31" s="335"/>
      <c r="Y31" s="335"/>
      <c r="Z31" s="335"/>
      <c r="AA31" s="335"/>
      <c r="AB31" s="335"/>
      <c r="AC31" s="335"/>
      <c r="AD31" s="335"/>
      <c r="AE31" s="335"/>
      <c r="AF31" s="335"/>
    </row>
    <row r="32" spans="1:32" s="228" customFormat="1" x14ac:dyDescent="0.25">
      <c r="A32" s="335"/>
      <c r="B32" s="335"/>
      <c r="C32" s="335"/>
      <c r="D32" s="335"/>
      <c r="E32" s="335"/>
      <c r="F32" s="335"/>
      <c r="G32" s="335"/>
      <c r="H32" s="335"/>
      <c r="I32" s="335"/>
      <c r="J32" s="335"/>
      <c r="K32" s="335"/>
      <c r="L32" s="335"/>
      <c r="M32" s="335"/>
      <c r="N32" s="335"/>
      <c r="O32" s="335"/>
      <c r="P32" s="335"/>
      <c r="Q32" s="335"/>
      <c r="R32" s="335"/>
      <c r="S32" s="335"/>
      <c r="T32" s="335"/>
      <c r="U32" s="335"/>
      <c r="V32" s="335"/>
      <c r="W32" s="335"/>
      <c r="X32" s="335"/>
      <c r="Y32" s="335"/>
      <c r="Z32" s="335"/>
      <c r="AA32" s="335"/>
      <c r="AB32" s="335"/>
      <c r="AC32" s="335"/>
      <c r="AD32" s="335"/>
      <c r="AE32" s="335"/>
      <c r="AF32" s="335"/>
    </row>
    <row r="33" spans="1:32" s="228" customFormat="1" x14ac:dyDescent="0.25">
      <c r="A33" s="335"/>
      <c r="B33" s="335"/>
      <c r="C33" s="335"/>
      <c r="D33" s="335"/>
      <c r="E33" s="335"/>
      <c r="F33" s="335"/>
      <c r="G33" s="335"/>
      <c r="H33" s="335"/>
      <c r="I33" s="335"/>
      <c r="J33" s="335"/>
      <c r="K33" s="335"/>
      <c r="L33" s="335"/>
      <c r="M33" s="335"/>
      <c r="N33" s="335"/>
      <c r="O33" s="335"/>
      <c r="P33" s="335"/>
      <c r="Q33" s="335"/>
      <c r="R33" s="335"/>
      <c r="S33" s="335"/>
      <c r="T33" s="335"/>
      <c r="U33" s="335"/>
      <c r="V33" s="335"/>
      <c r="W33" s="335"/>
      <c r="X33" s="335"/>
      <c r="Y33" s="335"/>
      <c r="Z33" s="335"/>
      <c r="AA33" s="335"/>
      <c r="AB33" s="335"/>
      <c r="AC33" s="335"/>
      <c r="AD33" s="335"/>
      <c r="AE33" s="335"/>
      <c r="AF33" s="335"/>
    </row>
    <row r="34" spans="1:32" s="228" customFormat="1" x14ac:dyDescent="0.25">
      <c r="A34" s="335"/>
      <c r="B34" s="335"/>
      <c r="C34" s="335"/>
      <c r="D34" s="335"/>
      <c r="E34" s="335"/>
      <c r="F34" s="335"/>
      <c r="G34" s="335"/>
      <c r="H34" s="335"/>
      <c r="I34" s="335"/>
      <c r="J34" s="335"/>
      <c r="K34" s="335"/>
      <c r="L34" s="335"/>
      <c r="M34" s="335"/>
      <c r="N34" s="335"/>
      <c r="O34" s="335"/>
      <c r="P34" s="335"/>
      <c r="Q34" s="335"/>
      <c r="R34" s="335"/>
      <c r="S34" s="335"/>
      <c r="T34" s="335"/>
      <c r="U34" s="335"/>
      <c r="V34" s="335"/>
      <c r="W34" s="335"/>
      <c r="X34" s="335"/>
      <c r="Y34" s="335"/>
      <c r="Z34" s="335"/>
      <c r="AA34" s="335"/>
      <c r="AB34" s="335"/>
      <c r="AC34" s="335"/>
      <c r="AD34" s="335"/>
      <c r="AE34" s="335"/>
      <c r="AF34" s="335"/>
    </row>
    <row r="35" spans="1:32" s="228" customFormat="1" x14ac:dyDescent="0.25">
      <c r="A35" s="335"/>
      <c r="B35" s="335"/>
      <c r="C35" s="335"/>
      <c r="D35" s="335"/>
      <c r="E35" s="335"/>
      <c r="F35" s="335"/>
      <c r="G35" s="335"/>
      <c r="H35" s="335"/>
      <c r="I35" s="335"/>
      <c r="J35" s="335"/>
      <c r="K35" s="335"/>
      <c r="L35" s="335"/>
      <c r="M35" s="335"/>
      <c r="N35" s="335"/>
      <c r="O35" s="335"/>
      <c r="P35" s="335"/>
      <c r="Q35" s="335"/>
      <c r="R35" s="335"/>
      <c r="S35" s="335"/>
      <c r="T35" s="335"/>
      <c r="U35" s="335"/>
      <c r="V35" s="335"/>
      <c r="W35" s="335"/>
      <c r="X35" s="335"/>
      <c r="Y35" s="335"/>
      <c r="Z35" s="335"/>
      <c r="AA35" s="335"/>
      <c r="AB35" s="335"/>
      <c r="AC35" s="335"/>
      <c r="AD35" s="335"/>
      <c r="AE35" s="335"/>
      <c r="AF35" s="335"/>
    </row>
    <row r="36" spans="1:32" s="228" customFormat="1" x14ac:dyDescent="0.25">
      <c r="A36" s="335"/>
      <c r="B36" s="335"/>
      <c r="C36" s="335"/>
      <c r="D36" s="335"/>
      <c r="E36" s="335"/>
      <c r="F36" s="335"/>
      <c r="G36" s="335"/>
      <c r="H36" s="335"/>
      <c r="I36" s="335"/>
      <c r="J36" s="335"/>
      <c r="K36" s="335"/>
      <c r="L36" s="335"/>
      <c r="M36" s="335"/>
      <c r="N36" s="335"/>
      <c r="O36" s="335"/>
      <c r="P36" s="335"/>
      <c r="Q36" s="335"/>
      <c r="R36" s="335"/>
      <c r="S36" s="335"/>
      <c r="T36" s="335"/>
      <c r="U36" s="335"/>
      <c r="V36" s="335"/>
      <c r="W36" s="335"/>
      <c r="X36" s="335"/>
      <c r="Y36" s="335"/>
      <c r="Z36" s="335"/>
      <c r="AA36" s="335"/>
      <c r="AB36" s="335"/>
      <c r="AC36" s="335"/>
      <c r="AD36" s="335"/>
      <c r="AE36" s="335"/>
      <c r="AF36" s="335"/>
    </row>
    <row r="37" spans="1:32" s="228" customFormat="1" x14ac:dyDescent="0.25">
      <c r="A37" s="335"/>
      <c r="B37" s="335"/>
      <c r="C37" s="335"/>
      <c r="D37" s="335"/>
      <c r="E37" s="335"/>
      <c r="F37" s="335"/>
      <c r="G37" s="335"/>
      <c r="H37" s="335"/>
      <c r="I37" s="335"/>
      <c r="J37" s="335"/>
      <c r="K37" s="335"/>
      <c r="L37" s="335"/>
      <c r="M37" s="335"/>
      <c r="N37" s="335"/>
      <c r="O37" s="335"/>
      <c r="P37" s="335"/>
      <c r="Q37" s="335"/>
      <c r="R37" s="335"/>
      <c r="S37" s="335"/>
      <c r="T37" s="335"/>
      <c r="U37" s="335"/>
      <c r="V37" s="335"/>
      <c r="W37" s="335"/>
      <c r="X37" s="335"/>
      <c r="Y37" s="335"/>
      <c r="Z37" s="335"/>
      <c r="AA37" s="335"/>
      <c r="AB37" s="335"/>
      <c r="AC37" s="335"/>
      <c r="AD37" s="335"/>
      <c r="AE37" s="335"/>
      <c r="AF37" s="335"/>
    </row>
    <row r="38" spans="1:32" s="228" customFormat="1" x14ac:dyDescent="0.25">
      <c r="A38" s="335"/>
      <c r="B38" s="335"/>
      <c r="C38" s="335"/>
      <c r="D38" s="335"/>
      <c r="E38" s="335"/>
      <c r="F38" s="335"/>
      <c r="G38" s="335"/>
      <c r="H38" s="335"/>
      <c r="I38" s="335"/>
      <c r="J38" s="335"/>
      <c r="K38" s="335"/>
      <c r="L38" s="335"/>
      <c r="M38" s="335"/>
      <c r="N38" s="335"/>
      <c r="O38" s="335"/>
      <c r="P38" s="335"/>
      <c r="Q38" s="335"/>
      <c r="R38" s="335"/>
      <c r="S38" s="335"/>
      <c r="T38" s="335"/>
      <c r="U38" s="335"/>
      <c r="V38" s="335"/>
      <c r="W38" s="335"/>
      <c r="X38" s="335"/>
      <c r="Y38" s="335"/>
      <c r="Z38" s="335"/>
      <c r="AA38" s="335"/>
      <c r="AB38" s="335"/>
      <c r="AC38" s="335"/>
      <c r="AD38" s="335"/>
      <c r="AE38" s="335"/>
      <c r="AF38" s="335"/>
    </row>
    <row r="39" spans="1:32" s="228" customFormat="1" x14ac:dyDescent="0.25">
      <c r="A39" s="335"/>
      <c r="B39" s="335"/>
      <c r="C39" s="335"/>
      <c r="D39" s="335"/>
      <c r="E39" s="335"/>
      <c r="F39" s="335"/>
      <c r="G39" s="335"/>
      <c r="H39" s="335"/>
      <c r="I39" s="335"/>
      <c r="J39" s="335"/>
      <c r="K39" s="335"/>
      <c r="L39" s="335"/>
      <c r="M39" s="335"/>
      <c r="N39" s="335"/>
      <c r="O39" s="335"/>
      <c r="P39" s="335"/>
      <c r="Q39" s="335"/>
      <c r="R39" s="335"/>
      <c r="S39" s="335"/>
      <c r="T39" s="335"/>
      <c r="U39" s="335"/>
      <c r="V39" s="335"/>
      <c r="W39" s="335"/>
      <c r="X39" s="335"/>
      <c r="Y39" s="335"/>
      <c r="Z39" s="335"/>
      <c r="AA39" s="335"/>
      <c r="AB39" s="335"/>
      <c r="AC39" s="335"/>
      <c r="AD39" s="335"/>
      <c r="AE39" s="335"/>
      <c r="AF39" s="335"/>
    </row>
    <row r="40" spans="1:32" s="228" customFormat="1" x14ac:dyDescent="0.25">
      <c r="A40" s="335"/>
      <c r="B40" s="335"/>
      <c r="C40" s="335"/>
      <c r="D40" s="335"/>
      <c r="E40" s="335"/>
      <c r="F40" s="335"/>
      <c r="G40" s="335"/>
      <c r="H40" s="335"/>
      <c r="I40" s="335"/>
      <c r="J40" s="335"/>
      <c r="K40" s="335"/>
      <c r="L40" s="335"/>
      <c r="M40" s="335"/>
      <c r="N40" s="335"/>
      <c r="O40" s="335"/>
      <c r="P40" s="335"/>
      <c r="Q40" s="335"/>
      <c r="R40" s="335"/>
      <c r="S40" s="335"/>
      <c r="T40" s="335"/>
      <c r="U40" s="335"/>
      <c r="V40" s="335"/>
      <c r="W40" s="335"/>
      <c r="X40" s="335"/>
      <c r="Y40" s="335"/>
      <c r="Z40" s="335"/>
      <c r="AA40" s="335"/>
      <c r="AB40" s="335"/>
      <c r="AC40" s="335"/>
      <c r="AD40" s="335"/>
      <c r="AE40" s="335"/>
      <c r="AF40" s="335"/>
    </row>
    <row r="41" spans="1:32" s="228" customFormat="1" x14ac:dyDescent="0.25">
      <c r="A41" s="335"/>
      <c r="B41" s="335"/>
      <c r="C41" s="335"/>
      <c r="D41" s="335"/>
      <c r="E41" s="335"/>
      <c r="F41" s="335"/>
      <c r="G41" s="335"/>
      <c r="H41" s="335"/>
      <c r="I41" s="335"/>
      <c r="J41" s="335"/>
      <c r="K41" s="335"/>
      <c r="L41" s="335"/>
      <c r="M41" s="335"/>
      <c r="N41" s="335"/>
      <c r="O41" s="335"/>
      <c r="P41" s="335"/>
      <c r="Q41" s="335"/>
      <c r="R41" s="335"/>
      <c r="S41" s="335"/>
      <c r="T41" s="335"/>
      <c r="U41" s="335"/>
      <c r="V41" s="335"/>
      <c r="W41" s="335"/>
      <c r="X41" s="335"/>
      <c r="Y41" s="335"/>
      <c r="Z41" s="335"/>
      <c r="AA41" s="335"/>
      <c r="AB41" s="335"/>
      <c r="AC41" s="335"/>
      <c r="AD41" s="335"/>
      <c r="AE41" s="335"/>
      <c r="AF41" s="335"/>
    </row>
    <row r="42" spans="1:32" s="228" customFormat="1" x14ac:dyDescent="0.25">
      <c r="A42" s="335"/>
      <c r="B42" s="335"/>
      <c r="C42" s="335"/>
      <c r="D42" s="335"/>
      <c r="E42" s="335"/>
      <c r="F42" s="335"/>
      <c r="G42" s="335"/>
      <c r="H42" s="335"/>
      <c r="I42" s="335"/>
      <c r="J42" s="335"/>
      <c r="K42" s="335"/>
      <c r="L42" s="335"/>
      <c r="M42" s="335"/>
      <c r="N42" s="335"/>
      <c r="O42" s="335"/>
      <c r="P42" s="335"/>
      <c r="Q42" s="335"/>
      <c r="R42" s="335"/>
      <c r="S42" s="335"/>
      <c r="T42" s="335"/>
      <c r="U42" s="335"/>
      <c r="V42" s="335"/>
      <c r="W42" s="335"/>
      <c r="X42" s="335"/>
      <c r="Y42" s="335"/>
      <c r="Z42" s="335"/>
      <c r="AA42" s="335"/>
      <c r="AB42" s="335"/>
      <c r="AC42" s="335"/>
      <c r="AD42" s="335"/>
      <c r="AE42" s="335"/>
      <c r="AF42" s="335"/>
    </row>
    <row r="43" spans="1:32" s="228" customFormat="1" x14ac:dyDescent="0.25">
      <c r="A43" s="335"/>
      <c r="B43" s="335"/>
      <c r="C43" s="335"/>
      <c r="D43" s="335"/>
      <c r="E43" s="335"/>
      <c r="F43" s="335"/>
      <c r="G43" s="335"/>
      <c r="H43" s="335"/>
      <c r="I43" s="335"/>
      <c r="J43" s="335"/>
      <c r="K43" s="335"/>
      <c r="L43" s="335"/>
      <c r="M43" s="335"/>
      <c r="N43" s="335"/>
      <c r="O43" s="335"/>
      <c r="P43" s="335"/>
      <c r="Q43" s="335"/>
      <c r="R43" s="335"/>
      <c r="S43" s="335"/>
      <c r="T43" s="335"/>
      <c r="U43" s="335"/>
      <c r="V43" s="335"/>
      <c r="W43" s="335"/>
      <c r="X43" s="335"/>
      <c r="Y43" s="335"/>
      <c r="Z43" s="335"/>
      <c r="AA43" s="335"/>
      <c r="AB43" s="335"/>
      <c r="AC43" s="335"/>
      <c r="AD43" s="335"/>
      <c r="AE43" s="335"/>
      <c r="AF43" s="335"/>
    </row>
    <row r="44" spans="1:32" s="228" customFormat="1" x14ac:dyDescent="0.25">
      <c r="A44" s="323" t="str">
        <f>+HLOOKUP(Introduction!$G$4,nametranslations,34,FALSE)</f>
        <v>Source : OMS/UNICEF JMP (2026)</v>
      </c>
      <c r="B44" s="334"/>
    </row>
    <row r="45" spans="1:32" s="228" customFormat="1" x14ac:dyDescent="0.25"/>
    <row r="46" spans="1:32" s="228" customFormat="1" x14ac:dyDescent="0.25">
      <c r="A46" s="336"/>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row>
    <row r="47" spans="1:32" s="228" customFormat="1" x14ac:dyDescent="0.25">
      <c r="A47" s="336"/>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row>
    <row r="48" spans="1:32" s="228" customFormat="1" x14ac:dyDescent="0.25">
      <c r="A48" s="336"/>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row>
    <row r="49" spans="1:32" s="228" customFormat="1" x14ac:dyDescent="0.25">
      <c r="A49" s="336"/>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row>
    <row r="50" spans="1:32" s="228" customFormat="1" x14ac:dyDescent="0.25">
      <c r="A50" s="336"/>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row>
    <row r="51" spans="1:32" s="228" customFormat="1" x14ac:dyDescent="0.25">
      <c r="A51" s="336"/>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row>
    <row r="52" spans="1:32" s="228" customFormat="1" x14ac:dyDescent="0.25">
      <c r="A52" s="336"/>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row>
    <row r="53" spans="1:32" s="228" customFormat="1" x14ac:dyDescent="0.25">
      <c r="A53" s="336"/>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row>
    <row r="54" spans="1:32" s="228" customFormat="1" x14ac:dyDescent="0.25">
      <c r="A54" s="336"/>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row>
    <row r="55" spans="1:32" s="228" customFormat="1" x14ac:dyDescent="0.25">
      <c r="A55" s="336"/>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row>
    <row r="56" spans="1:32" s="228" customFormat="1" x14ac:dyDescent="0.25">
      <c r="A56" s="336"/>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row>
    <row r="57" spans="1:32" s="228" customFormat="1" x14ac:dyDescent="0.25">
      <c r="A57" s="336"/>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row>
    <row r="58" spans="1:32" s="228" customFormat="1" x14ac:dyDescent="0.25">
      <c r="A58" s="336"/>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row>
    <row r="59" spans="1:32" s="228" customFormat="1" x14ac:dyDescent="0.25">
      <c r="A59" s="336"/>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row>
    <row r="60" spans="1:32" s="228" customFormat="1" x14ac:dyDescent="0.25">
      <c r="A60" s="336"/>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row>
    <row r="61" spans="1:32" s="228" customFormat="1" x14ac:dyDescent="0.25">
      <c r="A61" s="336"/>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row>
    <row r="62" spans="1:32" s="228" customFormat="1" x14ac:dyDescent="0.25">
      <c r="A62" s="336"/>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row>
    <row r="63" spans="1:32" s="228" customFormat="1" x14ac:dyDescent="0.25">
      <c r="A63" s="336"/>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row>
    <row r="64" spans="1:32" s="228" customFormat="1" x14ac:dyDescent="0.25">
      <c r="A64" s="336"/>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row>
    <row r="65" spans="1:2" s="228" customFormat="1" x14ac:dyDescent="0.25">
      <c r="A65" s="323" t="str">
        <f>+HLOOKUP(Introduction!$G$4,nametranslations,34,FALSE)</f>
        <v>Source : OMS/UNICEF JMP (2026)</v>
      </c>
      <c r="B65" s="33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2BA0B-CD8F-4B4C-882F-E914F24FD62B}">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229" customWidth="1"/>
    <col min="2" max="2" width="9" style="229"/>
    <col min="3" max="3" width="5.8984375" style="229" customWidth="1"/>
    <col min="4" max="5" width="4.09765625" style="229" customWidth="1"/>
    <col min="6" max="6" width="3.8984375" style="229" customWidth="1"/>
    <col min="7" max="7" width="4.09765625" style="229" customWidth="1"/>
    <col min="8" max="9" width="3.8984375" style="229" customWidth="1"/>
    <col min="10" max="10" width="4.09765625" style="229" customWidth="1"/>
    <col min="11" max="12" width="3.8984375" style="229" customWidth="1"/>
    <col min="13" max="13" width="4.09765625" style="229" customWidth="1"/>
    <col min="14" max="15" width="3.8984375" style="229" customWidth="1"/>
    <col min="16" max="16" width="4.09765625" style="229" customWidth="1"/>
    <col min="17" max="18" width="3.8984375" style="229" customWidth="1"/>
    <col min="19" max="19" width="4.09765625" style="229" customWidth="1"/>
    <col min="20" max="21" width="3.8984375" style="229" customWidth="1"/>
    <col min="22" max="51" width="3.8984375" style="335" customWidth="1"/>
    <col min="52" max="69" width="3.8984375" style="336" customWidth="1"/>
    <col min="70" max="16384" width="9" style="229"/>
  </cols>
  <sheetData>
    <row r="1" spans="1:69" ht="17.399999999999999" x14ac:dyDescent="0.3">
      <c r="A1" s="337" t="str">
        <f>HLOOKUP(Introduction!$G$4,nametranslations,83,FALSE)</f>
        <v>Synthèse des données des enquêtes et recensements nationaux</v>
      </c>
      <c r="B1" s="338"/>
      <c r="C1" s="338"/>
      <c r="D1" s="338"/>
      <c r="E1" s="338"/>
      <c r="F1" s="338"/>
      <c r="G1" s="338"/>
      <c r="H1" s="338"/>
      <c r="I1" s="338"/>
      <c r="J1" s="338"/>
      <c r="K1" s="338"/>
      <c r="L1" s="338"/>
      <c r="M1" s="338"/>
      <c r="N1" s="338"/>
      <c r="O1" s="338"/>
      <c r="P1" s="338"/>
      <c r="Q1" s="338"/>
      <c r="R1" s="338"/>
      <c r="S1" s="338"/>
      <c r="T1" s="338"/>
      <c r="U1" s="338"/>
      <c r="V1" s="338"/>
      <c r="W1" s="338"/>
      <c r="X1" s="338"/>
      <c r="Y1" s="338"/>
      <c r="Z1" s="338"/>
      <c r="AA1" s="338"/>
      <c r="AB1" s="338"/>
      <c r="AC1" s="338"/>
      <c r="AD1" s="338"/>
      <c r="AE1" s="338"/>
      <c r="AF1" s="338"/>
      <c r="AG1" s="338"/>
      <c r="AH1" s="338"/>
      <c r="AI1" s="338"/>
      <c r="AJ1" s="338"/>
      <c r="AK1" s="338"/>
      <c r="AL1" s="338"/>
      <c r="AM1" s="338"/>
      <c r="AN1" s="338"/>
      <c r="AO1" s="338"/>
      <c r="AP1" s="338"/>
      <c r="AQ1" s="338"/>
      <c r="AR1" s="338"/>
      <c r="AS1" s="338"/>
      <c r="AT1" s="338"/>
      <c r="AU1" s="338"/>
      <c r="AV1" s="338"/>
      <c r="AW1" s="338"/>
      <c r="AX1" s="338"/>
      <c r="AY1" s="338"/>
      <c r="AZ1" s="338"/>
      <c r="BA1" s="338"/>
      <c r="BB1" s="338"/>
      <c r="BC1" s="338"/>
      <c r="BD1" s="338"/>
      <c r="BE1" s="338"/>
      <c r="BF1" s="338"/>
      <c r="BG1" s="338"/>
      <c r="BH1" s="338"/>
      <c r="BI1" s="338"/>
      <c r="BJ1" s="338"/>
      <c r="BK1" s="338"/>
      <c r="BL1" s="338"/>
      <c r="BM1" s="338"/>
      <c r="BN1" s="338"/>
      <c r="BO1" s="338"/>
      <c r="BP1" s="338"/>
      <c r="BQ1" s="338"/>
    </row>
    <row r="2" spans="1:69" ht="15.6" x14ac:dyDescent="0.3">
      <c r="A2" s="339"/>
      <c r="B2" s="339"/>
      <c r="C2" s="339"/>
      <c r="D2" s="340" t="str">
        <f>HLOOKUP(Introduction!$G$4,nametranslations,85,FALSE)</f>
        <v>Eau de boisson</v>
      </c>
      <c r="E2" s="338"/>
      <c r="F2" s="338"/>
      <c r="G2" s="341"/>
      <c r="H2" s="338"/>
      <c r="I2" s="338"/>
      <c r="J2" s="341"/>
      <c r="K2" s="342"/>
      <c r="L2" s="342"/>
      <c r="M2" s="341"/>
      <c r="N2" s="342"/>
      <c r="O2" s="342"/>
      <c r="P2" s="341"/>
      <c r="Q2" s="342"/>
      <c r="R2" s="342"/>
      <c r="S2" s="341"/>
      <c r="T2" s="342"/>
      <c r="U2" s="342"/>
      <c r="V2" s="343" t="str">
        <f>HLOOKUP(Introduction!$G$4,nametranslations,86,FALSE)</f>
        <v>Assainissement</v>
      </c>
      <c r="W2" s="228"/>
      <c r="X2" s="342"/>
      <c r="Y2" s="342"/>
      <c r="Z2" s="342"/>
      <c r="AA2" s="344"/>
      <c r="AB2" s="342"/>
      <c r="AC2" s="342"/>
      <c r="AD2" s="342"/>
      <c r="AE2" s="342"/>
      <c r="AF2" s="344"/>
      <c r="AG2" s="342"/>
      <c r="AH2" s="342"/>
      <c r="AI2" s="342"/>
      <c r="AJ2" s="342"/>
      <c r="AK2" s="344"/>
      <c r="AL2" s="342"/>
      <c r="AM2" s="342"/>
      <c r="AN2" s="342"/>
      <c r="AO2" s="342"/>
      <c r="AP2" s="344"/>
      <c r="AQ2" s="342"/>
      <c r="AR2" s="342"/>
      <c r="AS2" s="342"/>
      <c r="AT2" s="342"/>
      <c r="AU2" s="344"/>
      <c r="AV2" s="342"/>
      <c r="AW2" s="342"/>
      <c r="AX2" s="342"/>
      <c r="AY2" s="342"/>
      <c r="AZ2" s="345" t="str">
        <f>HLOOKUP(Introduction!$G$4,nametranslations,87,FALSE)</f>
        <v>Hygiène</v>
      </c>
      <c r="BA2" s="346"/>
      <c r="BB2" s="347"/>
      <c r="BC2" s="347"/>
      <c r="BD2" s="348"/>
      <c r="BE2" s="348"/>
      <c r="BF2" s="348"/>
      <c r="BG2" s="348"/>
      <c r="BH2" s="348"/>
      <c r="BI2" s="348"/>
      <c r="BJ2" s="348"/>
      <c r="BK2" s="348"/>
      <c r="BL2" s="348"/>
      <c r="BM2" s="348"/>
      <c r="BN2" s="348"/>
      <c r="BO2" s="348"/>
      <c r="BP2" s="348"/>
      <c r="BQ2" s="348"/>
    </row>
    <row r="3" spans="1:69" ht="13.8" x14ac:dyDescent="0.25">
      <c r="A3" s="349"/>
      <c r="B3" s="338"/>
      <c r="C3" s="338"/>
      <c r="D3" s="338" t="str">
        <f>+Key!$A$24</f>
        <v>Total</v>
      </c>
      <c r="E3" s="338"/>
      <c r="F3" s="338"/>
      <c r="G3" s="338" t="str">
        <f>+Key!$A$26</f>
        <v>Urban</v>
      </c>
      <c r="I3" s="338"/>
      <c r="J3" s="338" t="str">
        <f>+Key!$A$25</f>
        <v>Rural</v>
      </c>
      <c r="L3" s="338"/>
      <c r="M3" s="338" t="str">
        <f>+Key!$A$27</f>
        <v>Pre-primary</v>
      </c>
      <c r="O3" s="338"/>
      <c r="P3" s="338" t="str">
        <f>+Key!$A$28</f>
        <v>Primary</v>
      </c>
      <c r="Q3" s="338"/>
      <c r="R3" s="338"/>
      <c r="S3" s="338" t="str">
        <f>+Key!$A$29</f>
        <v>Secondary</v>
      </c>
      <c r="U3" s="338"/>
      <c r="V3" s="338" t="str">
        <f>+Key!$A$24</f>
        <v>Total</v>
      </c>
      <c r="W3" s="338"/>
      <c r="X3" s="338"/>
      <c r="Y3" s="338" t="str">
        <f>+Key!$A$26</f>
        <v>Urban</v>
      </c>
      <c r="Z3" s="229"/>
      <c r="AA3" s="338"/>
      <c r="AB3" s="338" t="str">
        <f>+Key!$A$25</f>
        <v>Rural</v>
      </c>
      <c r="AC3" s="229"/>
      <c r="AD3" s="338"/>
      <c r="AE3" s="338" t="str">
        <f>+Key!$A$27</f>
        <v>Pre-primary</v>
      </c>
      <c r="AF3" s="229"/>
      <c r="AG3" s="338"/>
      <c r="AH3" s="338" t="str">
        <f>+Key!$A$28</f>
        <v>Primary</v>
      </c>
      <c r="AI3" s="338"/>
      <c r="AJ3" s="338"/>
      <c r="AK3" s="338" t="str">
        <f>+Key!$A$29</f>
        <v>Secondary</v>
      </c>
      <c r="AL3" s="338"/>
      <c r="AM3" s="338"/>
      <c r="AN3" s="338"/>
      <c r="AO3" s="338"/>
      <c r="AP3" s="338" t="s">
        <v>36</v>
      </c>
      <c r="AQ3" s="338"/>
      <c r="AR3" s="338"/>
      <c r="AS3" s="338"/>
      <c r="AT3" s="338"/>
      <c r="AU3" s="338" t="s">
        <v>37</v>
      </c>
      <c r="AV3" s="338"/>
      <c r="AW3" s="338"/>
      <c r="AX3" s="338"/>
      <c r="AY3" s="338"/>
      <c r="AZ3" s="338" t="str">
        <f>+Key!$A$24</f>
        <v>Total</v>
      </c>
      <c r="BA3" s="350"/>
      <c r="BB3" s="338"/>
      <c r="BC3" s="338" t="str">
        <f>+Key!$A$26</f>
        <v>Urban</v>
      </c>
      <c r="BD3" s="229"/>
      <c r="BE3" s="338"/>
      <c r="BF3" s="338" t="str">
        <f>+Key!$A$25</f>
        <v>Rural</v>
      </c>
      <c r="BG3" s="229"/>
      <c r="BH3" s="338"/>
      <c r="BI3" s="338" t="str">
        <f>+Key!$A$27</f>
        <v>Pre-primary</v>
      </c>
      <c r="BJ3" s="229"/>
      <c r="BK3" s="338"/>
      <c r="BL3" s="338" t="str">
        <f>+Key!$A$28</f>
        <v>Primary</v>
      </c>
      <c r="BM3" s="338"/>
      <c r="BN3" s="338"/>
      <c r="BO3" s="338" t="str">
        <f>+Key!$A$29</f>
        <v>Secondary</v>
      </c>
      <c r="BP3" s="228"/>
      <c r="BQ3" s="338"/>
    </row>
    <row r="4" spans="1:69" ht="148.80000000000001" x14ac:dyDescent="0.25">
      <c r="A4" s="351" t="s">
        <v>38</v>
      </c>
      <c r="B4" s="351" t="str">
        <f>HLOOKUP(Introduction!$G$4,nametranslations,88,FALSE)</f>
        <v>Type de source de données</v>
      </c>
      <c r="C4" s="351" t="s">
        <v>40</v>
      </c>
      <c r="D4" s="352" t="s">
        <v>41</v>
      </c>
      <c r="E4" s="353" t="s">
        <v>42</v>
      </c>
      <c r="F4" s="354" t="s">
        <v>43</v>
      </c>
      <c r="G4" s="352" t="s">
        <v>41</v>
      </c>
      <c r="H4" s="353" t="s">
        <v>42</v>
      </c>
      <c r="I4" s="354" t="s">
        <v>43</v>
      </c>
      <c r="J4" s="352" t="s">
        <v>41</v>
      </c>
      <c r="K4" s="353" t="s">
        <v>42</v>
      </c>
      <c r="L4" s="354" t="s">
        <v>43</v>
      </c>
      <c r="M4" s="352" t="s">
        <v>41</v>
      </c>
      <c r="N4" s="353" t="s">
        <v>42</v>
      </c>
      <c r="O4" s="354" t="s">
        <v>43</v>
      </c>
      <c r="P4" s="352" t="s">
        <v>41</v>
      </c>
      <c r="Q4" s="353" t="s">
        <v>42</v>
      </c>
      <c r="R4" s="354" t="s">
        <v>43</v>
      </c>
      <c r="S4" s="352" t="s">
        <v>41</v>
      </c>
      <c r="T4" s="353" t="s">
        <v>42</v>
      </c>
      <c r="U4" s="355" t="s">
        <v>43</v>
      </c>
      <c r="V4" s="356" t="s">
        <v>41</v>
      </c>
      <c r="W4" s="357" t="s">
        <v>42</v>
      </c>
      <c r="X4" s="357" t="s">
        <v>44</v>
      </c>
      <c r="Y4" s="357" t="s">
        <v>45</v>
      </c>
      <c r="Z4" s="358" t="s">
        <v>46</v>
      </c>
      <c r="AA4" s="356" t="s">
        <v>41</v>
      </c>
      <c r="AB4" s="357" t="s">
        <v>42</v>
      </c>
      <c r="AC4" s="357" t="s">
        <v>44</v>
      </c>
      <c r="AD4" s="357" t="s">
        <v>45</v>
      </c>
      <c r="AE4" s="358" t="s">
        <v>46</v>
      </c>
      <c r="AF4" s="356" t="s">
        <v>41</v>
      </c>
      <c r="AG4" s="357" t="s">
        <v>42</v>
      </c>
      <c r="AH4" s="357" t="s">
        <v>44</v>
      </c>
      <c r="AI4" s="357" t="s">
        <v>45</v>
      </c>
      <c r="AJ4" s="358" t="s">
        <v>46</v>
      </c>
      <c r="AK4" s="356" t="s">
        <v>41</v>
      </c>
      <c r="AL4" s="357" t="s">
        <v>42</v>
      </c>
      <c r="AM4" s="357" t="s">
        <v>44</v>
      </c>
      <c r="AN4" s="357" t="s">
        <v>45</v>
      </c>
      <c r="AO4" s="358" t="s">
        <v>46</v>
      </c>
      <c r="AP4" s="356" t="s">
        <v>41</v>
      </c>
      <c r="AQ4" s="357" t="s">
        <v>42</v>
      </c>
      <c r="AR4" s="357" t="s">
        <v>44</v>
      </c>
      <c r="AS4" s="357" t="s">
        <v>45</v>
      </c>
      <c r="AT4" s="358" t="s">
        <v>46</v>
      </c>
      <c r="AU4" s="356" t="s">
        <v>41</v>
      </c>
      <c r="AV4" s="357" t="s">
        <v>42</v>
      </c>
      <c r="AW4" s="357" t="s">
        <v>44</v>
      </c>
      <c r="AX4" s="357" t="s">
        <v>45</v>
      </c>
      <c r="AY4" s="359" t="s">
        <v>46</v>
      </c>
      <c r="AZ4" s="360" t="s">
        <v>41</v>
      </c>
      <c r="BA4" s="361" t="s">
        <v>47</v>
      </c>
      <c r="BB4" s="362" t="s">
        <v>48</v>
      </c>
      <c r="BC4" s="360" t="s">
        <v>41</v>
      </c>
      <c r="BD4" s="361" t="s">
        <v>47</v>
      </c>
      <c r="BE4" s="362" t="s">
        <v>48</v>
      </c>
      <c r="BF4" s="360" t="s">
        <v>41</v>
      </c>
      <c r="BG4" s="361" t="s">
        <v>47</v>
      </c>
      <c r="BH4" s="362" t="s">
        <v>48</v>
      </c>
      <c r="BI4" s="360" t="s">
        <v>41</v>
      </c>
      <c r="BJ4" s="361" t="s">
        <v>47</v>
      </c>
      <c r="BK4" s="362" t="s">
        <v>48</v>
      </c>
      <c r="BL4" s="360" t="s">
        <v>41</v>
      </c>
      <c r="BM4" s="361" t="s">
        <v>47</v>
      </c>
      <c r="BN4" s="362" t="s">
        <v>48</v>
      </c>
      <c r="BO4" s="360" t="s">
        <v>41</v>
      </c>
      <c r="BP4" s="361" t="s">
        <v>47</v>
      </c>
      <c r="BQ4" s="362" t="s">
        <v>48</v>
      </c>
    </row>
    <row r="5" spans="1:69" ht="43.2" hidden="1" x14ac:dyDescent="0.25">
      <c r="A5" s="351" t="s">
        <v>49</v>
      </c>
      <c r="B5" s="351" t="s">
        <v>50</v>
      </c>
      <c r="C5" s="351" t="s">
        <v>51</v>
      </c>
      <c r="D5" s="352" t="s">
        <v>52</v>
      </c>
      <c r="E5" s="353" t="s">
        <v>53</v>
      </c>
      <c r="F5" s="354" t="s">
        <v>54</v>
      </c>
      <c r="G5" s="352" t="s">
        <v>55</v>
      </c>
      <c r="H5" s="353" t="s">
        <v>56</v>
      </c>
      <c r="I5" s="354" t="s">
        <v>57</v>
      </c>
      <c r="J5" s="352" t="s">
        <v>58</v>
      </c>
      <c r="K5" s="353" t="s">
        <v>59</v>
      </c>
      <c r="L5" s="354" t="s">
        <v>60</v>
      </c>
      <c r="M5" s="352" t="s">
        <v>61</v>
      </c>
      <c r="N5" s="353" t="s">
        <v>62</v>
      </c>
      <c r="O5" s="354" t="s">
        <v>63</v>
      </c>
      <c r="P5" s="352" t="s">
        <v>64</v>
      </c>
      <c r="Q5" s="353" t="s">
        <v>65</v>
      </c>
      <c r="R5" s="354" t="s">
        <v>66</v>
      </c>
      <c r="S5" s="352" t="s">
        <v>67</v>
      </c>
      <c r="T5" s="353" t="s">
        <v>68</v>
      </c>
      <c r="U5" s="355" t="s">
        <v>69</v>
      </c>
      <c r="V5" s="356" t="s">
        <v>70</v>
      </c>
      <c r="W5" s="357" t="s">
        <v>71</v>
      </c>
      <c r="X5" s="363" t="s">
        <v>72</v>
      </c>
      <c r="Y5" s="363" t="s">
        <v>73</v>
      </c>
      <c r="Z5" s="358" t="s">
        <v>74</v>
      </c>
      <c r="AA5" s="356" t="s">
        <v>75</v>
      </c>
      <c r="AB5" s="357" t="s">
        <v>76</v>
      </c>
      <c r="AC5" s="363" t="s">
        <v>77</v>
      </c>
      <c r="AD5" s="363" t="s">
        <v>78</v>
      </c>
      <c r="AE5" s="358" t="s">
        <v>79</v>
      </c>
      <c r="AF5" s="356" t="s">
        <v>80</v>
      </c>
      <c r="AG5" s="357" t="s">
        <v>81</v>
      </c>
      <c r="AH5" s="363" t="s">
        <v>82</v>
      </c>
      <c r="AI5" s="363" t="s">
        <v>83</v>
      </c>
      <c r="AJ5" s="358" t="s">
        <v>84</v>
      </c>
      <c r="AK5" s="356" t="s">
        <v>85</v>
      </c>
      <c r="AL5" s="357" t="s">
        <v>86</v>
      </c>
      <c r="AM5" s="363" t="s">
        <v>87</v>
      </c>
      <c r="AN5" s="363" t="s">
        <v>88</v>
      </c>
      <c r="AO5" s="358" t="s">
        <v>89</v>
      </c>
      <c r="AP5" s="356" t="s">
        <v>90</v>
      </c>
      <c r="AQ5" s="357" t="s">
        <v>91</v>
      </c>
      <c r="AR5" s="363" t="s">
        <v>92</v>
      </c>
      <c r="AS5" s="363" t="s">
        <v>93</v>
      </c>
      <c r="AT5" s="358" t="s">
        <v>94</v>
      </c>
      <c r="AU5" s="356" t="s">
        <v>95</v>
      </c>
      <c r="AV5" s="357" t="s">
        <v>96</v>
      </c>
      <c r="AW5" s="363" t="s">
        <v>97</v>
      </c>
      <c r="AX5" s="363" t="s">
        <v>98</v>
      </c>
      <c r="AY5" s="359" t="s">
        <v>99</v>
      </c>
      <c r="AZ5" s="360" t="s">
        <v>100</v>
      </c>
      <c r="BA5" s="361" t="s">
        <v>101</v>
      </c>
      <c r="BB5" s="362" t="s">
        <v>102</v>
      </c>
      <c r="BC5" s="360" t="s">
        <v>103</v>
      </c>
      <c r="BD5" s="361" t="s">
        <v>104</v>
      </c>
      <c r="BE5" s="362" t="s">
        <v>105</v>
      </c>
      <c r="BF5" s="360" t="s">
        <v>106</v>
      </c>
      <c r="BG5" s="361" t="s">
        <v>107</v>
      </c>
      <c r="BH5" s="362" t="s">
        <v>108</v>
      </c>
      <c r="BI5" s="360" t="s">
        <v>109</v>
      </c>
      <c r="BJ5" s="361" t="s">
        <v>110</v>
      </c>
      <c r="BK5" s="362" t="s">
        <v>111</v>
      </c>
      <c r="BL5" s="360" t="s">
        <v>112</v>
      </c>
      <c r="BM5" s="361" t="s">
        <v>113</v>
      </c>
      <c r="BN5" s="362" t="s">
        <v>114</v>
      </c>
      <c r="BO5" s="360" t="s">
        <v>115</v>
      </c>
      <c r="BP5" s="361" t="s">
        <v>116</v>
      </c>
      <c r="BQ5" s="362" t="s">
        <v>117</v>
      </c>
    </row>
    <row r="6" spans="1:69" x14ac:dyDescent="0.25">
      <c r="A6" s="364" t="str">
        <f>+RIGHT('Data Summary'!A6,LEN('Data Summary'!A6)-9)</f>
        <v>UIS</v>
      </c>
      <c r="B6" s="338" t="str">
        <f>+IF(ISTEXT('Data Summary'!B6),'Data Summary'!B6,"")</f>
        <v>Autre</v>
      </c>
      <c r="C6" s="365">
        <f>+VALUE('Data Summary'!C6)</f>
        <v>2011</v>
      </c>
      <c r="D6" s="366" t="e">
        <f>+IF(AND(ISNUMBER('Water Data'!D4),'Data Summary'!BS6="Yes"),100-'Water Data'!D4,NA())</f>
        <v>#N/A</v>
      </c>
      <c r="E6" s="366">
        <f>+IF(AND(ISNUMBER('Water Data'!D6),'Data Summary'!BT6="Yes"),'Water Data'!D6,NA())</f>
        <v>24.8825028608065</v>
      </c>
      <c r="F6" s="366" t="e">
        <f>+IF(AND(ISNUMBER('Water Data'!D9),'Data Summary'!BU6="Yes"),'Water Data'!D9,NA())</f>
        <v>#N/A</v>
      </c>
      <c r="G6" s="366" t="e">
        <f>+IF(AND(ISNUMBER('Water Data'!E4),'Data Summary'!BV6="Yes"),100-'Water Data'!E4,NA())</f>
        <v>#N/A</v>
      </c>
      <c r="H6" s="366" t="e">
        <f>+IF(AND(ISNUMBER('Water Data'!E6),'Data Summary'!BW6="Yes"),'Water Data'!E6,NA())</f>
        <v>#N/A</v>
      </c>
      <c r="I6" s="366" t="e">
        <f>+IF(AND(ISNUMBER('Water Data'!E9),'Data Summary'!BX6="Yes"),'Water Data'!E9,NA())</f>
        <v>#N/A</v>
      </c>
      <c r="J6" s="366" t="e">
        <f>+IF(AND(ISNUMBER('Water Data'!F4),'Data Summary'!BY6="Yes"),100-'Water Data'!F4,NA())</f>
        <v>#N/A</v>
      </c>
      <c r="K6" s="366" t="e">
        <f>+IF(AND(ISNUMBER('Water Data'!F6),'Data Summary'!BZ6="Yes"),'Water Data'!F6,NA())</f>
        <v>#N/A</v>
      </c>
      <c r="L6" s="366" t="e">
        <f>+IF(AND(ISNUMBER('Water Data'!F9),'Data Summary'!CA6="Yes"),'Water Data'!F9,NA())</f>
        <v>#N/A</v>
      </c>
      <c r="M6" s="366" t="e">
        <f>+IF(AND(ISNUMBER('Water Data'!G4),'Data Summary'!CB6="Yes"),100-'Water Data'!G4,NA())</f>
        <v>#N/A</v>
      </c>
      <c r="N6" s="366" t="e">
        <f>+IF(AND(ISNUMBER('Water Data'!G6),'Data Summary'!CC6="Yes"),'Water Data'!G6,NA())</f>
        <v>#N/A</v>
      </c>
      <c r="O6" s="366" t="e">
        <f>+IF(AND(ISNUMBER('Water Data'!G9),'Data Summary'!CD6="Yes"),'Water Data'!G9,NA())</f>
        <v>#N/A</v>
      </c>
      <c r="P6" s="366" t="e">
        <f>+IF(AND(ISNUMBER('Water Data'!H4),'Data Summary'!CE6="Yes"),100-'Water Data'!H4,NA())</f>
        <v>#N/A</v>
      </c>
      <c r="Q6" s="366">
        <f>+IF(AND(ISNUMBER('Water Data'!H6),'Data Summary'!CF6="Yes"),'Water Data'!H6,NA())</f>
        <v>18.100000000000001</v>
      </c>
      <c r="R6" s="366" t="e">
        <f>+IF(AND(ISNUMBER('Water Data'!H9),'Data Summary'!CG6="Yes"),'Water Data'!H9,NA())</f>
        <v>#N/A</v>
      </c>
      <c r="S6" s="366" t="e">
        <f>+IF(AND(ISNUMBER('Water Data'!I4),'Data Summary'!CH6="Yes"),100-'Water Data'!I4,NA())</f>
        <v>#N/A</v>
      </c>
      <c r="T6" s="366">
        <f>+IF(AND(ISNUMBER('Water Data'!I6),'Data Summary'!CI6="Yes"),'Water Data'!I6,NA())</f>
        <v>30.4</v>
      </c>
      <c r="U6" s="366" t="e">
        <f>+IF(AND(ISNUMBER('Water Data'!I9),'Data Summary'!CJ6="Yes"),'Water Data'!I9,NA())</f>
        <v>#N/A</v>
      </c>
      <c r="V6" s="367" t="e">
        <f>+IF(AND(ISNUMBER('Sanitation Data'!D4),'Data Summary'!CK6="Yes"),100-'Sanitation Data'!D4,NA())</f>
        <v>#N/A</v>
      </c>
      <c r="W6" s="367" t="e">
        <f>+IF(AND(ISNUMBER('Sanitation Data'!D6),'Data Summary'!CL6="Yes"),'Sanitation Data'!D6,NA())</f>
        <v>#N/A</v>
      </c>
      <c r="X6" s="367" t="e">
        <f>+IF(AND(ISNUMBER('Sanitation Data'!D10),'Data Summary'!CM6="Yes"),'Sanitation Data'!D10,NA())</f>
        <v>#N/A</v>
      </c>
      <c r="Y6" s="367" t="e">
        <f>+IF(AND(ISNUMBER('Sanitation Data'!D11),'Data Summary'!CN6="Yes"),'Sanitation Data'!D11,NA())</f>
        <v>#N/A</v>
      </c>
      <c r="Z6" s="367" t="e">
        <f>+IF(AND(ISNUMBER('Sanitation Data'!D12),'Data Summary'!CO6="Yes"),'Sanitation Data'!D12,NA())</f>
        <v>#N/A</v>
      </c>
      <c r="AA6" s="367" t="e">
        <f>+IF(AND(ISNUMBER('Sanitation Data'!E4),'Data Summary'!CP6="Yes"),100-'Sanitation Data'!E4,NA())</f>
        <v>#N/A</v>
      </c>
      <c r="AB6" s="367" t="e">
        <f>+IF(AND(ISNUMBER('Sanitation Data'!E6),'Data Summary'!CQ6="Yes"),'Sanitation Data'!E6,NA())</f>
        <v>#N/A</v>
      </c>
      <c r="AC6" s="367" t="e">
        <f>+IF(AND(ISNUMBER('Sanitation Data'!E10),'Data Summary'!CR6="Yes"),'Sanitation Data'!E10,NA())</f>
        <v>#N/A</v>
      </c>
      <c r="AD6" s="367" t="e">
        <f>+IF(AND(ISNUMBER('Sanitation Data'!E11),'Data Summary'!CS6="Yes"),'Sanitation Data'!E11,NA())</f>
        <v>#N/A</v>
      </c>
      <c r="AE6" s="367" t="e">
        <f>+IF(AND(ISNUMBER('Sanitation Data'!E12),'Data Summary'!CT6="Yes"),'Sanitation Data'!E12,NA())</f>
        <v>#N/A</v>
      </c>
      <c r="AF6" s="367" t="e">
        <f>+IF(AND(ISNUMBER('Sanitation Data'!F4),'Data Summary'!CU6="Yes"),100-'Sanitation Data'!F4,NA())</f>
        <v>#N/A</v>
      </c>
      <c r="AG6" s="367" t="e">
        <f>+IF(AND(ISNUMBER('Sanitation Data'!F6),'Data Summary'!CV6="Yes"),'Sanitation Data'!F6,NA())</f>
        <v>#N/A</v>
      </c>
      <c r="AH6" s="367" t="e">
        <f>+IF(AND(ISNUMBER('Sanitation Data'!F10),'Data Summary'!CW6="Yes"),'Sanitation Data'!F10,NA())</f>
        <v>#N/A</v>
      </c>
      <c r="AI6" s="367" t="e">
        <f>+IF(AND(ISNUMBER('Sanitation Data'!F11),'Data Summary'!CX6="Yes"),'Sanitation Data'!F11,NA())</f>
        <v>#N/A</v>
      </c>
      <c r="AJ6" s="367" t="e">
        <f>+IF(AND(ISNUMBER('Sanitation Data'!F12),'Data Summary'!CY6="Yes"),'Sanitation Data'!F12,NA())</f>
        <v>#N/A</v>
      </c>
      <c r="AK6" s="367" t="e">
        <f>+IF(AND(ISNUMBER('Sanitation Data'!G4),'Data Summary'!CZ6="Yes"),100-'Sanitation Data'!G4,NA())</f>
        <v>#N/A</v>
      </c>
      <c r="AL6" s="367" t="e">
        <f>+IF(AND(ISNUMBER('Sanitation Data'!G6),'Data Summary'!DA6="Yes"),'Sanitation Data'!G6,NA())</f>
        <v>#N/A</v>
      </c>
      <c r="AM6" s="367" t="e">
        <f>+IF(AND(ISNUMBER('Sanitation Data'!G10),'Data Summary'!DB6="Yes"),'Sanitation Data'!G10,NA())</f>
        <v>#N/A</v>
      </c>
      <c r="AN6" s="367" t="e">
        <f>+IF(AND(ISNUMBER('Sanitation Data'!G11),'Data Summary'!DC6="Yes"),'Sanitation Data'!G11,NA())</f>
        <v>#N/A</v>
      </c>
      <c r="AO6" s="367" t="e">
        <f>+IF(AND(ISNUMBER('Sanitation Data'!G12),'Data Summary'!DD6="Yes"),'Sanitation Data'!G12,NA())</f>
        <v>#N/A</v>
      </c>
      <c r="AP6" s="367">
        <f>+IF(AND(ISNUMBER('Sanitation Data'!H4),'Data Summary'!DE6="Yes"),100-'Sanitation Data'!H4,NA())</f>
        <v>58.3</v>
      </c>
      <c r="AQ6" s="367" t="e">
        <f>+IF(AND(ISNUMBER('Sanitation Data'!H6),'Data Summary'!DF6="Yes"),'Sanitation Data'!H6,NA())</f>
        <v>#N/A</v>
      </c>
      <c r="AR6" s="367" t="e">
        <f>+IF(AND(ISNUMBER('Sanitation Data'!H10),'Data Summary'!DG6="Yes"),'Sanitation Data'!H10,NA())</f>
        <v>#N/A</v>
      </c>
      <c r="AS6" s="367" t="e">
        <f>+IF(AND(ISNUMBER('Sanitation Data'!H11),'Data Summary'!DH6="Yes"),'Sanitation Data'!H11,NA())</f>
        <v>#N/A</v>
      </c>
      <c r="AT6" s="367" t="e">
        <f>+IF(AND(ISNUMBER('Sanitation Data'!H12),'Data Summary'!DI6="Yes"),'Sanitation Data'!H12,NA())</f>
        <v>#N/A</v>
      </c>
      <c r="AU6" s="367" t="e">
        <f>+IF(AND(ISNUMBER('Sanitation Data'!I4),'Data Summary'!DJ6="Yes"),100-'Sanitation Data'!I4,NA())</f>
        <v>#N/A</v>
      </c>
      <c r="AV6" s="367" t="e">
        <f>+IF(AND(ISNUMBER('Sanitation Data'!I6),'Data Summary'!DK6="Yes"),'Sanitation Data'!I6,NA())</f>
        <v>#N/A</v>
      </c>
      <c r="AW6" s="367" t="e">
        <f>+IF(AND(ISNUMBER('Sanitation Data'!I10),'Data Summary'!DL6="Yes"),'Sanitation Data'!I10,NA())</f>
        <v>#N/A</v>
      </c>
      <c r="AX6" s="367" t="e">
        <f>+IF(AND(ISNUMBER('Sanitation Data'!I11),'Data Summary'!DM6="Yes"),'Sanitation Data'!I11,NA())</f>
        <v>#N/A</v>
      </c>
      <c r="AY6" s="367" t="e">
        <f>+IF(AND(ISNUMBER('Sanitation Data'!I12),'Data Summary'!DN6="Yes"),'Sanitation Data'!I12,NA())</f>
        <v>#N/A</v>
      </c>
      <c r="AZ6" s="368" t="e">
        <f>+IF(AND(ISNUMBER('Hygiene Data'!D5),'Data Summary'!DO6="Yes"),'Hygiene Data'!D5,NA())</f>
        <v>#N/A</v>
      </c>
      <c r="BA6" s="368" t="e">
        <f>+IF(AND(ISNUMBER('Hygiene Data'!D7),'Data Summary'!DP6="Yes"),'Hygiene Data'!D7,NA())</f>
        <v>#N/A</v>
      </c>
      <c r="BB6" s="368" t="e">
        <f>+IF(AND(ISNUMBER('Hygiene Data'!D9),'Data Summary'!DQ6="Yes"),'Hygiene Data'!D9,NA())</f>
        <v>#N/A</v>
      </c>
      <c r="BC6" s="368" t="e">
        <f>+IF(AND(ISNUMBER('Hygiene Data'!E5),'Data Summary'!DR6="Yes"),'Hygiene Data'!E5,NA())</f>
        <v>#N/A</v>
      </c>
      <c r="BD6" s="368" t="e">
        <f>+IF(AND(ISNUMBER('Hygiene Data'!E7),'Data Summary'!DS6="Yes"),'Hygiene Data'!E7,NA())</f>
        <v>#N/A</v>
      </c>
      <c r="BE6" s="368" t="e">
        <f>+IF(AND(ISNUMBER('Hygiene Data'!E9),'Data Summary'!DT6="Yes"),'Hygiene Data'!E9,NA())</f>
        <v>#N/A</v>
      </c>
      <c r="BF6" s="368" t="e">
        <f>+IF(AND(ISNUMBER('Hygiene Data'!F5),'Data Summary'!DU6="Yes"),'Hygiene Data'!F5,NA())</f>
        <v>#N/A</v>
      </c>
      <c r="BG6" s="368" t="e">
        <f>+IF(AND(ISNUMBER('Hygiene Data'!F7),'Data Summary'!DV6="Yes"),'Hygiene Data'!F7,NA())</f>
        <v>#N/A</v>
      </c>
      <c r="BH6" s="368" t="e">
        <f>+IF(AND(ISNUMBER('Hygiene Data'!F9),'Data Summary'!DW6="Yes"),'Hygiene Data'!F9,NA())</f>
        <v>#N/A</v>
      </c>
      <c r="BI6" s="368" t="e">
        <f>+IF(AND(ISNUMBER('Hygiene Data'!G5),'Data Summary'!DX6="Yes"),'Hygiene Data'!G5,NA())</f>
        <v>#N/A</v>
      </c>
      <c r="BJ6" s="368" t="e">
        <f>+IF(AND(ISNUMBER('Hygiene Data'!G7),'Data Summary'!DY6="Yes"),'Hygiene Data'!G7,NA())</f>
        <v>#N/A</v>
      </c>
      <c r="BK6" s="368" t="e">
        <f>+IF(AND(ISNUMBER('Hygiene Data'!G9),'Data Summary'!DZ6="Yes"),'Hygiene Data'!G9,NA())</f>
        <v>#N/A</v>
      </c>
      <c r="BL6" s="368" t="e">
        <f>+IF(AND(ISNUMBER('Hygiene Data'!H5),'Data Summary'!EA6="Yes"),'Hygiene Data'!H5,NA())</f>
        <v>#N/A</v>
      </c>
      <c r="BM6" s="368" t="e">
        <f>+IF(AND(ISNUMBER('Hygiene Data'!H7),'Data Summary'!EB6="Yes"),'Hygiene Data'!H7,NA())</f>
        <v>#N/A</v>
      </c>
      <c r="BN6" s="368" t="e">
        <f>+IF(AND(ISNUMBER('Hygiene Data'!H9),'Data Summary'!EC6="Yes"),'Hygiene Data'!H9,NA())</f>
        <v>#N/A</v>
      </c>
      <c r="BO6" s="368" t="e">
        <f>+IF(AND(ISNUMBER('Hygiene Data'!I5),'Data Summary'!ED6="Yes"),'Hygiene Data'!I5,NA())</f>
        <v>#N/A</v>
      </c>
      <c r="BP6" s="368" t="e">
        <f>+IF(AND(ISNUMBER('Hygiene Data'!I7),'Data Summary'!EE6="Yes"),'Hygiene Data'!I7,NA())</f>
        <v>#N/A</v>
      </c>
      <c r="BQ6" s="368" t="e">
        <f>+IF(AND(ISNUMBER('Hygiene Data'!I9),'Data Summary'!EF6="Yes"),'Hygiene Data'!I9,NA())</f>
        <v>#N/A</v>
      </c>
    </row>
    <row r="7" spans="1:69" x14ac:dyDescent="0.25">
      <c r="A7" s="364" t="str">
        <f ca="1">+RIGHT('Data Summary'!A7,LEN('Data Summary'!A7)-9)</f>
        <v>UIS</v>
      </c>
      <c r="B7" s="338" t="str">
        <f ca="1">+IF(ISTEXT('Data Summary'!B7),'Data Summary'!B7,"")</f>
        <v>Autre</v>
      </c>
      <c r="C7" s="365">
        <f ca="1">+VALUE('Data Summary'!C7)</f>
        <v>2013</v>
      </c>
      <c r="D7" s="366" t="e">
        <f ca="1">+IF(AND(ISNUMBER(OFFSET('Water Data'!$D$4,0,10*ROW('Water Data'!D1))),'Data Summary'!BS7="Yes"),100-OFFSET('Water Data'!$D$4,0,10*ROW('Water Data'!D1)),NA())</f>
        <v>#N/A</v>
      </c>
      <c r="E7" s="366">
        <f ca="1">+IF(AND(ISNUMBER(OFFSET('Water Data'!$D$6,0,10*ROW('Water Data'!D1))),'Data Summary'!BT7="Yes"),OFFSET('Water Data'!$D$6,0,10*ROW('Water Data'!D1)),NA())</f>
        <v>38.766064696759749</v>
      </c>
      <c r="F7" s="366" t="e">
        <f ca="1">+IF(AND(ISNUMBER(OFFSET('Water Data'!$D$9,0,10*ROW('Water Data'!D1))),'Data Summary'!BU7="Yes"),OFFSET('Water Data'!$D$9,0,10*ROW('Water Data'!D1)),NA())</f>
        <v>#N/A</v>
      </c>
      <c r="G7" s="366" t="e">
        <f ca="1">+IF(AND(ISNUMBER(OFFSET('Water Data'!$E$4,0,10*ROW('Water Data'!E1))),'Data Summary'!BV7="Yes"),100-OFFSET('Water Data'!$E$4,0,10*ROW('Water Data'!E1)),NA())</f>
        <v>#N/A</v>
      </c>
      <c r="H7" s="366" t="e">
        <f ca="1">+IF(AND(ISNUMBER(OFFSET('Water Data'!$E$6,0,10*ROW('Water Data'!E1))),'Data Summary'!BW7="Yes"),OFFSET('Water Data'!$E$6,0,10*ROW('Water Data'!E1)),NA())</f>
        <v>#N/A</v>
      </c>
      <c r="I7" s="366" t="e">
        <f ca="1">+IF(AND(ISNUMBER(OFFSET('Water Data'!$E$9,0,10*ROW('Water Data'!E1))),'Data Summary'!BX7="Yes"),OFFSET('Water Data'!$E$9,0,10*ROW('Water Data'!E1)),NA())</f>
        <v>#N/A</v>
      </c>
      <c r="J7" s="366" t="e">
        <f ca="1">+IF(AND(ISNUMBER(OFFSET('Water Data'!$F$4,0,10*ROW('Water Data'!F1))),'Data Summary'!BY7="Yes"),100-OFFSET('Water Data'!$F$4,0,10*ROW('Water Data'!F1)),NA())</f>
        <v>#N/A</v>
      </c>
      <c r="K7" s="366" t="e">
        <f ca="1">+IF(AND(ISNUMBER(OFFSET('Water Data'!$F$6,0,10*ROW('Water Data'!F1))),'Data Summary'!BZ7="Yes"),OFFSET('Water Data'!$F$6,0,10*ROW('Water Data'!F1)),NA())</f>
        <v>#N/A</v>
      </c>
      <c r="L7" s="366" t="e">
        <f ca="1">+IF(AND(ISNUMBER(OFFSET('Water Data'!$F$9,0,10*ROW('Water Data'!F1))),'Data Summary'!CA7="Yes"),OFFSET('Water Data'!$F$9,0,10*ROW('Water Data'!F1)),NA())</f>
        <v>#N/A</v>
      </c>
      <c r="M7" s="366" t="e">
        <f ca="1">+IF(AND(ISNUMBER(OFFSET('Water Data'!$G$4,0,10*ROW('Water Data'!G1))),'Data Summary'!CB7="Yes"),100-OFFSET('Water Data'!$G$4,0,10*ROW('Water Data'!G1)),NA())</f>
        <v>#N/A</v>
      </c>
      <c r="N7" s="366" t="e">
        <f ca="1">+IF(AND(ISNUMBER(OFFSET('Water Data'!$G$6,0,10*ROW('Water Data'!G1))),'Data Summary'!CC7="Yes"),OFFSET('Water Data'!$G$6,0,10*ROW('Water Data'!G1)),NA())</f>
        <v>#N/A</v>
      </c>
      <c r="O7" s="366" t="e">
        <f ca="1">+IF(AND(ISNUMBER(OFFSET('Water Data'!$G$9,0,10*ROW('Water Data'!G1))),'Data Summary'!CD7="Yes"),OFFSET('Water Data'!$G$9,0,10*ROW('Water Data'!G1)),NA())</f>
        <v>#N/A</v>
      </c>
      <c r="P7" s="366" t="e">
        <f ca="1">+IF(AND(ISNUMBER(OFFSET('Water Data'!$H$4,0,10*ROW('Water Data'!H1))),'Data Summary'!CE7="Yes"),100-OFFSET('Water Data'!$H$4,0,10*ROW('Water Data'!H1)),NA())</f>
        <v>#N/A</v>
      </c>
      <c r="Q7" s="366">
        <f ca="1">+IF(AND(ISNUMBER(OFFSET('Water Data'!$H$6,0,10*ROW('Water Data'!H1))),'Data Summary'!CF7="Yes"),OFFSET('Water Data'!$H$6,0,10*ROW('Water Data'!H1)),NA())</f>
        <v>22.8</v>
      </c>
      <c r="R7" s="366" t="e">
        <f ca="1">+IF(AND(ISNUMBER(OFFSET('Water Data'!$H$9,0,10*ROW('Water Data'!H1))),'Data Summary'!CG7="Yes"),OFFSET('Water Data'!$H$9,0,10*ROW('Water Data'!H1)),NA())</f>
        <v>#N/A</v>
      </c>
      <c r="S7" s="366" t="e">
        <f ca="1">+IF(AND(ISNUMBER(OFFSET('Water Data'!$I$4,0,10*ROW('Water Data'!I1))),'Data Summary'!CH7="Yes"),100-OFFSET('Water Data'!$I$4,0,10*ROW('Water Data'!I1)),NA())</f>
        <v>#N/A</v>
      </c>
      <c r="T7" s="366">
        <f ca="1">+IF(AND(ISNUMBER(OFFSET('Water Data'!$I$6,0,10*ROW('Water Data'!I1))),'Data Summary'!CI7="Yes"),OFFSET('Water Data'!$I$6,0,10*ROW('Water Data'!I1)),NA())</f>
        <v>51.9</v>
      </c>
      <c r="U7" s="366" t="e">
        <f ca="1">+IF(AND(ISNUMBER(OFFSET('Water Data'!$I$9,0,10*ROW('Water Data'!I1))),'Data Summary'!CJ7="Yes"),OFFSET('Water Data'!$I$9,0,10*ROW('Water Data'!I1)),NA())</f>
        <v>#N/A</v>
      </c>
      <c r="V7" s="367">
        <f ca="1">+IF(AND(ISNUMBER(OFFSET('Sanitation Data'!$D$4,0,10*ROW('Sanitation Data'!D1))),'Data Summary'!CK7="Yes"),100-OFFSET('Sanitation Data'!$D$4,0,10*ROW('Sanitation Data'!D1)),NA())</f>
        <v>77.275916307274073</v>
      </c>
      <c r="W7" s="367" t="e">
        <f ca="1">+IF(AND(ISNUMBER(OFFSET('Sanitation Data'!$D$6,0,10*ROW('Sanitation Data'!D1))),'Data Summary'!CL7="Yes"),OFFSET('Sanitation Data'!$D$6,0,10*ROW('Sanitation Data'!D1)),NA())</f>
        <v>#N/A</v>
      </c>
      <c r="X7" s="367" t="e">
        <f ca="1">+IF(AND(ISNUMBER(OFFSET('Sanitation Data'!$D$10,0,10*ROW('Sanitation Data'!D1))),'Data Summary'!CM7="Yes"),OFFSET('Sanitation Data'!$D$10,0,10*ROW('Sanitation Data'!D1)),NA())</f>
        <v>#N/A</v>
      </c>
      <c r="Y7" s="367" t="e">
        <f ca="1">+IF(AND(ISNUMBER(OFFSET('Sanitation Data'!$D$11,0,10*ROW('Sanitation Data'!D1))),'Data Summary'!CN7="Yes"),OFFSET('Sanitation Data'!$D$11,0,10*ROW('Sanitation Data'!D1)),NA())</f>
        <v>#N/A</v>
      </c>
      <c r="Z7" s="367" t="e">
        <f ca="1">+IF(AND(ISNUMBER(OFFSET('Sanitation Data'!$D$12,0,10*ROW('Sanitation Data'!D1))),'Data Summary'!CO7="Yes"),OFFSET('Sanitation Data'!$D$12,0,10*ROW('Sanitation Data'!D1)),NA())</f>
        <v>#N/A</v>
      </c>
      <c r="AA7" s="367" t="e">
        <f ca="1">+IF(AND(ISNUMBER(OFFSET('Sanitation Data'!$E$4,0,10*ROW('Sanitation Data'!E1))),'Data Summary'!CP7="Yes"),100-OFFSET('Sanitation Data'!$E$4,0,10*ROW('Sanitation Data'!E1)),NA())</f>
        <v>#N/A</v>
      </c>
      <c r="AB7" s="367" t="e">
        <f ca="1">+IF(AND(ISNUMBER(OFFSET('Sanitation Data'!$E$6,0,10*ROW('Sanitation Data'!E1))),'Data Summary'!CQ7="Yes"),OFFSET('Sanitation Data'!$E$6,0,10*ROW('Sanitation Data'!E1)),NA())</f>
        <v>#N/A</v>
      </c>
      <c r="AC7" s="367" t="e">
        <f ca="1">+IF(AND(ISNUMBER(OFFSET('Sanitation Data'!$E$10,0,10*ROW('Sanitation Data'!E1))),'Data Summary'!CR7="Yes"),OFFSET('Sanitation Data'!$E$10,0,10*ROW('Sanitation Data'!E1)),NA())</f>
        <v>#N/A</v>
      </c>
      <c r="AD7" s="367" t="e">
        <f ca="1">+IF(AND(ISNUMBER(OFFSET('Sanitation Data'!$E$11,0,10*ROW('Sanitation Data'!E1))),'Data Summary'!CS7="Yes"),OFFSET('Sanitation Data'!$E$11,0,10*ROW('Sanitation Data'!E1)),NA())</f>
        <v>#N/A</v>
      </c>
      <c r="AE7" s="367" t="e">
        <f ca="1">+IF(AND(ISNUMBER(OFFSET('Sanitation Data'!$E$12,0,10*ROW('Sanitation Data'!E1))),'Data Summary'!CT7="Yes"),OFFSET('Sanitation Data'!$E$12,0,10*ROW('Sanitation Data'!E1)),NA())</f>
        <v>#N/A</v>
      </c>
      <c r="AF7" s="367" t="e">
        <f ca="1">+IF(AND(ISNUMBER(OFFSET('Sanitation Data'!$F$4,0,10*ROW('Sanitation Data'!F1))),'Data Summary'!CU7="Yes"),100-OFFSET('Sanitation Data'!$F$4,0,10*ROW('Sanitation Data'!F1)),NA())</f>
        <v>#N/A</v>
      </c>
      <c r="AG7" s="367" t="e">
        <f ca="1">+IF(AND(ISNUMBER(OFFSET('Sanitation Data'!$F$6,0,10*ROW('Sanitation Data'!F1))),'Data Summary'!CV7="Yes"),OFFSET('Sanitation Data'!$F$6,0,10*ROW('Sanitation Data'!F1)),NA())</f>
        <v>#N/A</v>
      </c>
      <c r="AH7" s="367" t="e">
        <f ca="1">+IF(AND(ISNUMBER(OFFSET('Sanitation Data'!$F$10,0,10*ROW('Sanitation Data'!F1))),'Data Summary'!CW7="Yes"),OFFSET('Sanitation Data'!$F$10,0,10*ROW('Sanitation Data'!F1)),NA())</f>
        <v>#N/A</v>
      </c>
      <c r="AI7" s="367" t="e">
        <f ca="1">+IF(AND(ISNUMBER(OFFSET('Sanitation Data'!$F$11,0,10*ROW('Sanitation Data'!F1))),'Data Summary'!CX7="Yes"),OFFSET('Sanitation Data'!$F$11,0,10*ROW('Sanitation Data'!F1)),NA())</f>
        <v>#N/A</v>
      </c>
      <c r="AJ7" s="367" t="e">
        <f ca="1">+IF(AND(ISNUMBER(OFFSET('Sanitation Data'!$F$12,0,10*ROW('Sanitation Data'!F1))),'Data Summary'!CY7="Yes"),OFFSET('Sanitation Data'!$F$12,0,10*ROW('Sanitation Data'!F1)),NA())</f>
        <v>#N/A</v>
      </c>
      <c r="AK7" s="367" t="e">
        <f ca="1">+IF(AND(ISNUMBER(OFFSET('Sanitation Data'!$G$4,0,10*ROW('Sanitation Data'!G1))),'Data Summary'!CZ7="Yes"),100-OFFSET('Sanitation Data'!$G$4,0,10*ROW('Sanitation Data'!G1)),NA())</f>
        <v>#N/A</v>
      </c>
      <c r="AL7" s="367" t="e">
        <f ca="1">+IF(AND(ISNUMBER(OFFSET('Sanitation Data'!$G$6,0,10*ROW('Sanitation Data'!G1))),'Data Summary'!DA7="Yes"),OFFSET('Sanitation Data'!$G$6,0,10*ROW('Sanitation Data'!G1)),NA())</f>
        <v>#N/A</v>
      </c>
      <c r="AM7" s="367" t="e">
        <f ca="1">+IF(AND(ISNUMBER(OFFSET('Sanitation Data'!$G$10,0,10*ROW('Sanitation Data'!G1))),'Data Summary'!DB7="Yes"),OFFSET('Sanitation Data'!$G$10,0,10*ROW('Sanitation Data'!G1)),NA())</f>
        <v>#N/A</v>
      </c>
      <c r="AN7" s="367" t="e">
        <f ca="1">+IF(AND(ISNUMBER(OFFSET('Sanitation Data'!$G$11,0,10*ROW('Sanitation Data'!G1))),'Data Summary'!DC7="Yes"),OFFSET('Sanitation Data'!$G$11,0,10*ROW('Sanitation Data'!G1)),NA())</f>
        <v>#N/A</v>
      </c>
      <c r="AO7" s="367" t="e">
        <f ca="1">+IF(AND(ISNUMBER(OFFSET('Sanitation Data'!$G$12,0,10*ROW('Sanitation Data'!G1))),'Data Summary'!DD7="Yes"),OFFSET('Sanitation Data'!$G$12,0,10*ROW('Sanitation Data'!G1)),NA())</f>
        <v>#N/A</v>
      </c>
      <c r="AP7" s="367">
        <f ca="1">+IF(AND(ISNUMBER(OFFSET('Sanitation Data'!$H$4,0,10*ROW('Sanitation Data'!H1))),'Data Summary'!DE7="Yes"),100-OFFSET('Sanitation Data'!$H$4,0,10*ROW('Sanitation Data'!H1)),NA())</f>
        <v>67.400000000000006</v>
      </c>
      <c r="AQ7" s="367" t="e">
        <f ca="1">+IF(AND(ISNUMBER(OFFSET('Sanitation Data'!$H$6,0,10*ROW('Sanitation Data'!H1))),'Data Summary'!DF7="Yes"),OFFSET('Sanitation Data'!$H$6,0,10*ROW('Sanitation Data'!H1)),NA())</f>
        <v>#N/A</v>
      </c>
      <c r="AR7" s="367" t="e">
        <f ca="1">+IF(AND(ISNUMBER(OFFSET('Sanitation Data'!$H$10,0,10*ROW('Sanitation Data'!H1))),'Data Summary'!DG7="Yes"),OFFSET('Sanitation Data'!$H$10,0,10*ROW('Sanitation Data'!H1)),NA())</f>
        <v>#N/A</v>
      </c>
      <c r="AS7" s="367" t="e">
        <f ca="1">+IF(AND(ISNUMBER(OFFSET('Sanitation Data'!$H$11,0,10*ROW('Sanitation Data'!H1))),'Data Summary'!DH7="Yes"),OFFSET('Sanitation Data'!$H$11,0,10*ROW('Sanitation Data'!H1)),NA())</f>
        <v>#N/A</v>
      </c>
      <c r="AT7" s="367" t="e">
        <f ca="1">+IF(AND(ISNUMBER(OFFSET('Sanitation Data'!$H$12,0,10*ROW('Sanitation Data'!H1))),'Data Summary'!DI7="Yes"),OFFSET('Sanitation Data'!$H$12,0,10*ROW('Sanitation Data'!H1)),NA())</f>
        <v>#N/A</v>
      </c>
      <c r="AU7" s="367">
        <f ca="1">+IF(AND(ISNUMBER(OFFSET('Sanitation Data'!$I$4,0,10*ROW('Sanitation Data'!I1))),'Data Summary'!DJ7="Yes"),100-OFFSET('Sanitation Data'!$I$4,0,10*ROW('Sanitation Data'!I1)),NA())</f>
        <v>85.4</v>
      </c>
      <c r="AV7" s="367" t="e">
        <f ca="1">+IF(AND(ISNUMBER(OFFSET('Sanitation Data'!$I$6,0,10*ROW('Sanitation Data'!I1))),'Data Summary'!DK7="Yes"),OFFSET('Sanitation Data'!$I$6,0,10*ROW('Sanitation Data'!I1)),NA())</f>
        <v>#N/A</v>
      </c>
      <c r="AW7" s="367" t="e">
        <f ca="1">+IF(AND(ISNUMBER(OFFSET('Sanitation Data'!$I$10,0,10*ROW('Sanitation Data'!I1))),'Data Summary'!DL7="Yes"),OFFSET('Sanitation Data'!$I$10,0,10*ROW('Sanitation Data'!I1)),NA())</f>
        <v>#N/A</v>
      </c>
      <c r="AX7" s="367" t="e">
        <f ca="1">+IF(AND(ISNUMBER(OFFSET('Sanitation Data'!$I$11,0,10*ROW('Sanitation Data'!I1))),'Data Summary'!DM7="Yes"),OFFSET('Sanitation Data'!$I$11,0,10*ROW('Sanitation Data'!I1)),NA())</f>
        <v>#N/A</v>
      </c>
      <c r="AY7" s="367" t="e">
        <f ca="1">+IF(AND(ISNUMBER(OFFSET('Sanitation Data'!$I$12,0,10*ROW('Sanitation Data'!I1))),'Data Summary'!DN7="Yes"),OFFSET('Sanitation Data'!$I$12,0,10*ROW('Sanitation Data'!I1)),NA())</f>
        <v>#N/A</v>
      </c>
      <c r="AZ7" s="368" t="e">
        <f ca="1">+IF(AND(ISNUMBER(OFFSET('Hygiene Data'!$D$5,0,10*ROW('Hygiene Data'!D1))),'Data Summary'!DO7="Yes"),OFFSET('Hygiene Data'!$D$5,0,10*ROW('Hygiene Data'!D1)),NA())</f>
        <v>#N/A</v>
      </c>
      <c r="BA7" s="368" t="e">
        <f ca="1">+IF(AND(ISNUMBER(OFFSET('Hygiene Data'!$D$7,0,10*ROW('Hygiene Data'!D1))),'Data Summary'!DP7="Yes"),OFFSET('Hygiene Data'!$D$7,0,10*ROW('Hygiene Data'!D1)),NA())</f>
        <v>#N/A</v>
      </c>
      <c r="BB7" s="368" t="e">
        <f ca="1">+IF(AND(ISNUMBER(OFFSET('Hygiene Data'!$D$9,0,10*ROW('Hygiene Data'!D1))),'Data Summary'!DQ7="Yes"),OFFSET('Hygiene Data'!$D$9,0,10*ROW('Hygiene Data'!D1)),NA())</f>
        <v>#N/A</v>
      </c>
      <c r="BC7" s="368" t="e">
        <f ca="1">+IF(AND(ISNUMBER(OFFSET('Hygiene Data'!$E$5,0,10*ROW('Hygiene Data'!E1))),'Data Summary'!DR7="Yes"),OFFSET('Hygiene Data'!$E$5,0,10*ROW('Hygiene Data'!E1)),NA())</f>
        <v>#N/A</v>
      </c>
      <c r="BD7" s="368" t="e">
        <f ca="1">+IF(AND(ISNUMBER(OFFSET('Hygiene Data'!$E$7,0,10*ROW('Hygiene Data'!E1))),'Data Summary'!DS7="Yes"),OFFSET('Hygiene Data'!$E$7,0,10*ROW('Hygiene Data'!E1)),NA())</f>
        <v>#N/A</v>
      </c>
      <c r="BE7" s="368" t="e">
        <f ca="1">+IF(AND(ISNUMBER(OFFSET('Hygiene Data'!$E$9,0,10*ROW('Hygiene Data'!E1))),'Data Summary'!DT7="Yes"),OFFSET('Hygiene Data'!$E$9,0,10*ROW('Hygiene Data'!E1)),NA())</f>
        <v>#N/A</v>
      </c>
      <c r="BF7" s="368" t="e">
        <f ca="1">+IF(AND(ISNUMBER(OFFSET('Hygiene Data'!$F$5,0,10*ROW('Hygiene Data'!F1))),'Data Summary'!DU7="Yes"),OFFSET('Hygiene Data'!$F$5,0,10*ROW('Hygiene Data'!F1)),NA())</f>
        <v>#N/A</v>
      </c>
      <c r="BG7" s="368" t="e">
        <f ca="1">+IF(AND(ISNUMBER(OFFSET('Hygiene Data'!$F$7,0,10*ROW('Hygiene Data'!F1))),'Data Summary'!DV7="Yes"),OFFSET('Hygiene Data'!$F$7,0,10*ROW('Hygiene Data'!F1)),NA())</f>
        <v>#N/A</v>
      </c>
      <c r="BH7" s="368" t="e">
        <f ca="1">+IF(AND(ISNUMBER(OFFSET('Hygiene Data'!$F$9,0,10*ROW('Hygiene Data'!F1))),'Data Summary'!DW7="Yes"),OFFSET('Hygiene Data'!$F$9,0,10*ROW('Hygiene Data'!F1)),NA())</f>
        <v>#N/A</v>
      </c>
      <c r="BI7" s="368" t="e">
        <f ca="1">+IF(AND(ISNUMBER(OFFSET('Hygiene Data'!$G$5,0,10*ROW('Hygiene Data'!G1))),'Data Summary'!DX7="Yes"),OFFSET('Hygiene Data'!$G$5,0,10*ROW('Hygiene Data'!G1)),NA())</f>
        <v>#N/A</v>
      </c>
      <c r="BJ7" s="368" t="e">
        <f ca="1">+IF(AND(ISNUMBER(OFFSET('Hygiene Data'!$G$7,0,10*ROW('Hygiene Data'!G1))),'Data Summary'!DY7="Yes"),OFFSET('Hygiene Data'!$G$7,0,10*ROW('Hygiene Data'!G1)),NA())</f>
        <v>#N/A</v>
      </c>
      <c r="BK7" s="368" t="e">
        <f ca="1">+IF(AND(ISNUMBER(OFFSET('Hygiene Data'!$G$9,0,10*ROW('Hygiene Data'!G1))),'Data Summary'!DZ7="Yes"),OFFSET('Hygiene Data'!$G$9,0,10*ROW('Hygiene Data'!G1)),NA())</f>
        <v>#N/A</v>
      </c>
      <c r="BL7" s="368" t="e">
        <f ca="1">+IF(AND(ISNUMBER(OFFSET('Hygiene Data'!$H$5,0,10*ROW('Hygiene Data'!H1))),'Data Summary'!EA7="Yes"),OFFSET('Hygiene Data'!$H$5,0,10*ROW('Hygiene Data'!H1)),NA())</f>
        <v>#N/A</v>
      </c>
      <c r="BM7" s="368" t="e">
        <f ca="1">+IF(AND(ISNUMBER(OFFSET('Hygiene Data'!$H$7,0,10*ROW('Hygiene Data'!H1))),'Data Summary'!EB7="Yes"),OFFSET('Hygiene Data'!$H$7,0,10*ROW('Hygiene Data'!H1)),NA())</f>
        <v>#N/A</v>
      </c>
      <c r="BN7" s="368" t="e">
        <f ca="1">+IF(AND(ISNUMBER(OFFSET('Hygiene Data'!$H$9,0,10*ROW('Hygiene Data'!H1))),'Data Summary'!EC7="Yes"),OFFSET('Hygiene Data'!$H$9,0,10*ROW('Hygiene Data'!H1)),NA())</f>
        <v>#N/A</v>
      </c>
      <c r="BO7" s="368" t="e">
        <f ca="1">+IF(AND(ISNUMBER(OFFSET('Hygiene Data'!$I$5,0,10*ROW('Hygiene Data'!I1))),'Data Summary'!ED7="Yes"),OFFSET('Hygiene Data'!$I$5,0,10*ROW('Hygiene Data'!I1)),NA())</f>
        <v>#N/A</v>
      </c>
      <c r="BP7" s="368" t="e">
        <f ca="1">+IF(AND(ISNUMBER(OFFSET('Hygiene Data'!$I$7,0,10*ROW('Hygiene Data'!I1))),'Data Summary'!EE7="Yes"),OFFSET('Hygiene Data'!$I$7,0,10*ROW('Hygiene Data'!I1)),NA())</f>
        <v>#N/A</v>
      </c>
      <c r="BQ7" s="368" t="e">
        <f ca="1">+IF(AND(ISNUMBER(OFFSET('Hygiene Data'!$I$9,0,10*ROW('Hygiene Data'!I1))),'Data Summary'!EF7="Yes"),OFFSET('Hygiene Data'!$I$9,0,10*ROW('Hygiene Data'!I1)),NA())</f>
        <v>#N/A</v>
      </c>
    </row>
    <row r="8" spans="1:69" x14ac:dyDescent="0.25">
      <c r="A8" s="364" t="str">
        <f ca="1">+RIGHT('Data Summary'!A8,LEN('Data Summary'!A8)-9)</f>
        <v>UIS</v>
      </c>
      <c r="B8" s="338" t="str">
        <f ca="1">+IF(ISTEXT('Data Summary'!B8),'Data Summary'!B8,"")</f>
        <v>Autre</v>
      </c>
      <c r="C8" s="365">
        <f ca="1">+VALUE('Data Summary'!C8)</f>
        <v>2014</v>
      </c>
      <c r="D8" s="366" t="e">
        <f ca="1">+IF(AND(ISNUMBER(OFFSET('Water Data'!$D$4,0,10*ROW('Water Data'!D2))),'Data Summary'!BS8="Yes"),100-OFFSET('Water Data'!$D$4,0,10*ROW('Water Data'!D2)),NA())</f>
        <v>#N/A</v>
      </c>
      <c r="E8" s="366">
        <f ca="1">+IF(AND(ISNUMBER(OFFSET('Water Data'!$D$6,0,10*ROW('Water Data'!D2))),'Data Summary'!BT8="Yes"),OFFSET('Water Data'!$D$6,0,10*ROW('Water Data'!D2)),NA())</f>
        <v>20.491028472376303</v>
      </c>
      <c r="F8" s="366" t="e">
        <f ca="1">+IF(AND(ISNUMBER(OFFSET('Water Data'!$D$9,0,10*ROW('Water Data'!D2))),'Data Summary'!BU8="Yes"),OFFSET('Water Data'!$D$9,0,10*ROW('Water Data'!D2)),NA())</f>
        <v>#N/A</v>
      </c>
      <c r="G8" s="366" t="e">
        <f ca="1">+IF(AND(ISNUMBER(OFFSET('Water Data'!$E$4,0,10*ROW('Water Data'!E2))),'Data Summary'!BV8="Yes"),100-OFFSET('Water Data'!$E$4,0,10*ROW('Water Data'!E2)),NA())</f>
        <v>#N/A</v>
      </c>
      <c r="H8" s="366" t="e">
        <f ca="1">+IF(AND(ISNUMBER(OFFSET('Water Data'!$E$6,0,10*ROW('Water Data'!E2))),'Data Summary'!BW8="Yes"),OFFSET('Water Data'!$E$6,0,10*ROW('Water Data'!E2)),NA())</f>
        <v>#N/A</v>
      </c>
      <c r="I8" s="366" t="e">
        <f ca="1">+IF(AND(ISNUMBER(OFFSET('Water Data'!$E$9,0,10*ROW('Water Data'!E2))),'Data Summary'!BX8="Yes"),OFFSET('Water Data'!$E$9,0,10*ROW('Water Data'!E2)),NA())</f>
        <v>#N/A</v>
      </c>
      <c r="J8" s="366" t="e">
        <f ca="1">+IF(AND(ISNUMBER(OFFSET('Water Data'!$F$4,0,10*ROW('Water Data'!F2))),'Data Summary'!BY8="Yes"),100-OFFSET('Water Data'!$F$4,0,10*ROW('Water Data'!F2)),NA())</f>
        <v>#N/A</v>
      </c>
      <c r="K8" s="366" t="e">
        <f ca="1">+IF(AND(ISNUMBER(OFFSET('Water Data'!$F$6,0,10*ROW('Water Data'!F2))),'Data Summary'!BZ8="Yes"),OFFSET('Water Data'!$F$6,0,10*ROW('Water Data'!F2)),NA())</f>
        <v>#N/A</v>
      </c>
      <c r="L8" s="366" t="e">
        <f ca="1">+IF(AND(ISNUMBER(OFFSET('Water Data'!$F$9,0,10*ROW('Water Data'!F2))),'Data Summary'!CA8="Yes"),OFFSET('Water Data'!$F$9,0,10*ROW('Water Data'!F2)),NA())</f>
        <v>#N/A</v>
      </c>
      <c r="M8" s="366" t="e">
        <f ca="1">+IF(AND(ISNUMBER(OFFSET('Water Data'!$G$4,0,10*ROW('Water Data'!G2))),'Data Summary'!CB8="Yes"),100-OFFSET('Water Data'!$G$4,0,10*ROW('Water Data'!G2)),NA())</f>
        <v>#N/A</v>
      </c>
      <c r="N8" s="366" t="e">
        <f ca="1">+IF(AND(ISNUMBER(OFFSET('Water Data'!$G$6,0,10*ROW('Water Data'!G2))),'Data Summary'!CC8="Yes"),OFFSET('Water Data'!$G$6,0,10*ROW('Water Data'!G2)),NA())</f>
        <v>#N/A</v>
      </c>
      <c r="O8" s="366" t="e">
        <f ca="1">+IF(AND(ISNUMBER(OFFSET('Water Data'!$G$9,0,10*ROW('Water Data'!G2))),'Data Summary'!CD8="Yes"),OFFSET('Water Data'!$G$9,0,10*ROW('Water Data'!G2)),NA())</f>
        <v>#N/A</v>
      </c>
      <c r="P8" s="366" t="e">
        <f ca="1">+IF(AND(ISNUMBER(OFFSET('Water Data'!$H$4,0,10*ROW('Water Data'!H2))),'Data Summary'!CE8="Yes"),100-OFFSET('Water Data'!$H$4,0,10*ROW('Water Data'!H2)),NA())</f>
        <v>#N/A</v>
      </c>
      <c r="Q8" s="366">
        <f ca="1">+IF(AND(ISNUMBER(OFFSET('Water Data'!$H$6,0,10*ROW('Water Data'!H2))),'Data Summary'!CF8="Yes"),OFFSET('Water Data'!$H$6,0,10*ROW('Water Data'!H2)),NA())</f>
        <v>14.8</v>
      </c>
      <c r="R8" s="366" t="e">
        <f ca="1">+IF(AND(ISNUMBER(OFFSET('Water Data'!$H$9,0,10*ROW('Water Data'!H2))),'Data Summary'!CG8="Yes"),OFFSET('Water Data'!$H$9,0,10*ROW('Water Data'!H2)),NA())</f>
        <v>#N/A</v>
      </c>
      <c r="S8" s="366" t="e">
        <f ca="1">+IF(AND(ISNUMBER(OFFSET('Water Data'!$I$4,0,10*ROW('Water Data'!I2))),'Data Summary'!CH8="Yes"),100-OFFSET('Water Data'!$I$4,0,10*ROW('Water Data'!I2)),NA())</f>
        <v>#N/A</v>
      </c>
      <c r="T8" s="366">
        <f ca="1">+IF(AND(ISNUMBER(OFFSET('Water Data'!$I$6,0,10*ROW('Water Data'!I2))),'Data Summary'!CI8="Yes"),OFFSET('Water Data'!$I$6,0,10*ROW('Water Data'!I2)),NA())</f>
        <v>25.2</v>
      </c>
      <c r="U8" s="366" t="e">
        <f ca="1">+IF(AND(ISNUMBER(OFFSET('Water Data'!$I$9,0,10*ROW('Water Data'!I2))),'Data Summary'!CJ8="Yes"),OFFSET('Water Data'!$I$9,0,10*ROW('Water Data'!I2)),NA())</f>
        <v>#N/A</v>
      </c>
      <c r="V8" s="367">
        <f ca="1">+IF(AND(ISNUMBER(OFFSET('Sanitation Data'!$D$4,0,10*ROW('Sanitation Data'!D2))),'Data Summary'!CK8="Yes"),100-OFFSET('Sanitation Data'!$D$4,0,10*ROW('Sanitation Data'!D2)),NA())</f>
        <v>69.734607004755418</v>
      </c>
      <c r="W8" s="367" t="e">
        <f ca="1">+IF(AND(ISNUMBER(OFFSET('Sanitation Data'!$D$6,0,10*ROW('Sanitation Data'!D2))),'Data Summary'!CL8="Yes"),OFFSET('Sanitation Data'!$D$6,0,10*ROW('Sanitation Data'!D2)),NA())</f>
        <v>#N/A</v>
      </c>
      <c r="X8" s="367" t="e">
        <f ca="1">+IF(AND(ISNUMBER(OFFSET('Sanitation Data'!$D$10,0,10*ROW('Sanitation Data'!D2))),'Data Summary'!CM8="Yes"),OFFSET('Sanitation Data'!$D$10,0,10*ROW('Sanitation Data'!D2)),NA())</f>
        <v>#N/A</v>
      </c>
      <c r="Y8" s="367" t="e">
        <f ca="1">+IF(AND(ISNUMBER(OFFSET('Sanitation Data'!$D$11,0,10*ROW('Sanitation Data'!D2))),'Data Summary'!CN8="Yes"),OFFSET('Sanitation Data'!$D$11,0,10*ROW('Sanitation Data'!D2)),NA())</f>
        <v>#N/A</v>
      </c>
      <c r="Z8" s="367" t="e">
        <f ca="1">+IF(AND(ISNUMBER(OFFSET('Sanitation Data'!$D$12,0,10*ROW('Sanitation Data'!D2))),'Data Summary'!CO8="Yes"),OFFSET('Sanitation Data'!$D$12,0,10*ROW('Sanitation Data'!D2)),NA())</f>
        <v>#N/A</v>
      </c>
      <c r="AA8" s="367" t="e">
        <f ca="1">+IF(AND(ISNUMBER(OFFSET('Sanitation Data'!$E$4,0,10*ROW('Sanitation Data'!E2))),'Data Summary'!CP8="Yes"),100-OFFSET('Sanitation Data'!$E$4,0,10*ROW('Sanitation Data'!E2)),NA())</f>
        <v>#N/A</v>
      </c>
      <c r="AB8" s="367" t="e">
        <f ca="1">+IF(AND(ISNUMBER(OFFSET('Sanitation Data'!$E$6,0,10*ROW('Sanitation Data'!E2))),'Data Summary'!CQ8="Yes"),OFFSET('Sanitation Data'!$E$6,0,10*ROW('Sanitation Data'!E2)),NA())</f>
        <v>#N/A</v>
      </c>
      <c r="AC8" s="367" t="e">
        <f ca="1">+IF(AND(ISNUMBER(OFFSET('Sanitation Data'!$E$10,0,10*ROW('Sanitation Data'!E2))),'Data Summary'!CR8="Yes"),OFFSET('Sanitation Data'!$E$10,0,10*ROW('Sanitation Data'!E2)),NA())</f>
        <v>#N/A</v>
      </c>
      <c r="AD8" s="367" t="e">
        <f ca="1">+IF(AND(ISNUMBER(OFFSET('Sanitation Data'!$E$11,0,10*ROW('Sanitation Data'!E2))),'Data Summary'!CS8="Yes"),OFFSET('Sanitation Data'!$E$11,0,10*ROW('Sanitation Data'!E2)),NA())</f>
        <v>#N/A</v>
      </c>
      <c r="AE8" s="367" t="e">
        <f ca="1">+IF(AND(ISNUMBER(OFFSET('Sanitation Data'!$E$12,0,10*ROW('Sanitation Data'!E2))),'Data Summary'!CT8="Yes"),OFFSET('Sanitation Data'!$E$12,0,10*ROW('Sanitation Data'!E2)),NA())</f>
        <v>#N/A</v>
      </c>
      <c r="AF8" s="367" t="e">
        <f ca="1">+IF(AND(ISNUMBER(OFFSET('Sanitation Data'!$F$4,0,10*ROW('Sanitation Data'!F2))),'Data Summary'!CU8="Yes"),100-OFFSET('Sanitation Data'!$F$4,0,10*ROW('Sanitation Data'!F2)),NA())</f>
        <v>#N/A</v>
      </c>
      <c r="AG8" s="367" t="e">
        <f ca="1">+IF(AND(ISNUMBER(OFFSET('Sanitation Data'!$F$6,0,10*ROW('Sanitation Data'!F2))),'Data Summary'!CV8="Yes"),OFFSET('Sanitation Data'!$F$6,0,10*ROW('Sanitation Data'!F2)),NA())</f>
        <v>#N/A</v>
      </c>
      <c r="AH8" s="367" t="e">
        <f ca="1">+IF(AND(ISNUMBER(OFFSET('Sanitation Data'!$F$10,0,10*ROW('Sanitation Data'!F2))),'Data Summary'!CW8="Yes"),OFFSET('Sanitation Data'!$F$10,0,10*ROW('Sanitation Data'!F2)),NA())</f>
        <v>#N/A</v>
      </c>
      <c r="AI8" s="367" t="e">
        <f ca="1">+IF(AND(ISNUMBER(OFFSET('Sanitation Data'!$F$11,0,10*ROW('Sanitation Data'!F2))),'Data Summary'!CX8="Yes"),OFFSET('Sanitation Data'!$F$11,0,10*ROW('Sanitation Data'!F2)),NA())</f>
        <v>#N/A</v>
      </c>
      <c r="AJ8" s="367" t="e">
        <f ca="1">+IF(AND(ISNUMBER(OFFSET('Sanitation Data'!$F$12,0,10*ROW('Sanitation Data'!F2))),'Data Summary'!CY8="Yes"),OFFSET('Sanitation Data'!$F$12,0,10*ROW('Sanitation Data'!F2)),NA())</f>
        <v>#N/A</v>
      </c>
      <c r="AK8" s="367" t="e">
        <f ca="1">+IF(AND(ISNUMBER(OFFSET('Sanitation Data'!$G$4,0,10*ROW('Sanitation Data'!G2))),'Data Summary'!CZ8="Yes"),100-OFFSET('Sanitation Data'!$G$4,0,10*ROW('Sanitation Data'!G2)),NA())</f>
        <v>#N/A</v>
      </c>
      <c r="AL8" s="367" t="e">
        <f ca="1">+IF(AND(ISNUMBER(OFFSET('Sanitation Data'!$G$6,0,10*ROW('Sanitation Data'!G2))),'Data Summary'!DA8="Yes"),OFFSET('Sanitation Data'!$G$6,0,10*ROW('Sanitation Data'!G2)),NA())</f>
        <v>#N/A</v>
      </c>
      <c r="AM8" s="367" t="e">
        <f ca="1">+IF(AND(ISNUMBER(OFFSET('Sanitation Data'!$G$10,0,10*ROW('Sanitation Data'!G2))),'Data Summary'!DB8="Yes"),OFFSET('Sanitation Data'!$G$10,0,10*ROW('Sanitation Data'!G2)),NA())</f>
        <v>#N/A</v>
      </c>
      <c r="AN8" s="367" t="e">
        <f ca="1">+IF(AND(ISNUMBER(OFFSET('Sanitation Data'!$G$11,0,10*ROW('Sanitation Data'!G2))),'Data Summary'!DC8="Yes"),OFFSET('Sanitation Data'!$G$11,0,10*ROW('Sanitation Data'!G2)),NA())</f>
        <v>#N/A</v>
      </c>
      <c r="AO8" s="367" t="e">
        <f ca="1">+IF(AND(ISNUMBER(OFFSET('Sanitation Data'!$G$12,0,10*ROW('Sanitation Data'!G2))),'Data Summary'!DD8="Yes"),OFFSET('Sanitation Data'!$G$12,0,10*ROW('Sanitation Data'!G2)),NA())</f>
        <v>#N/A</v>
      </c>
      <c r="AP8" s="367">
        <f ca="1">+IF(AND(ISNUMBER(OFFSET('Sanitation Data'!$H$4,0,10*ROW('Sanitation Data'!H2))),'Data Summary'!DE8="Yes"),100-OFFSET('Sanitation Data'!$H$4,0,10*ROW('Sanitation Data'!H2)),NA())</f>
        <v>61.8</v>
      </c>
      <c r="AQ8" s="367" t="e">
        <f ca="1">+IF(AND(ISNUMBER(OFFSET('Sanitation Data'!$H$6,0,10*ROW('Sanitation Data'!H2))),'Data Summary'!DF8="Yes"),OFFSET('Sanitation Data'!$H$6,0,10*ROW('Sanitation Data'!H2)),NA())</f>
        <v>#N/A</v>
      </c>
      <c r="AR8" s="367" t="e">
        <f ca="1">+IF(AND(ISNUMBER(OFFSET('Sanitation Data'!$H$10,0,10*ROW('Sanitation Data'!H2))),'Data Summary'!DG8="Yes"),OFFSET('Sanitation Data'!$H$10,0,10*ROW('Sanitation Data'!H2)),NA())</f>
        <v>#N/A</v>
      </c>
      <c r="AS8" s="367" t="e">
        <f ca="1">+IF(AND(ISNUMBER(OFFSET('Sanitation Data'!$H$11,0,10*ROW('Sanitation Data'!H2))),'Data Summary'!DH8="Yes"),OFFSET('Sanitation Data'!$H$11,0,10*ROW('Sanitation Data'!H2)),NA())</f>
        <v>#N/A</v>
      </c>
      <c r="AT8" s="367" t="e">
        <f ca="1">+IF(AND(ISNUMBER(OFFSET('Sanitation Data'!$H$12,0,10*ROW('Sanitation Data'!H2))),'Data Summary'!DI8="Yes"),OFFSET('Sanitation Data'!$H$12,0,10*ROW('Sanitation Data'!H2)),NA())</f>
        <v>#N/A</v>
      </c>
      <c r="AU8" s="367">
        <f ca="1">+IF(AND(ISNUMBER(OFFSET('Sanitation Data'!$I$4,0,10*ROW('Sanitation Data'!I2))),'Data Summary'!DJ8="Yes"),100-OFFSET('Sanitation Data'!$I$4,0,10*ROW('Sanitation Data'!I2)),NA())</f>
        <v>76.3</v>
      </c>
      <c r="AV8" s="367" t="e">
        <f ca="1">+IF(AND(ISNUMBER(OFFSET('Sanitation Data'!$I$6,0,10*ROW('Sanitation Data'!I2))),'Data Summary'!DK8="Yes"),OFFSET('Sanitation Data'!$I$6,0,10*ROW('Sanitation Data'!I2)),NA())</f>
        <v>#N/A</v>
      </c>
      <c r="AW8" s="367" t="e">
        <f ca="1">+IF(AND(ISNUMBER(OFFSET('Sanitation Data'!$I$10,0,10*ROW('Sanitation Data'!I2))),'Data Summary'!DL8="Yes"),OFFSET('Sanitation Data'!$I$10,0,10*ROW('Sanitation Data'!I2)),NA())</f>
        <v>#N/A</v>
      </c>
      <c r="AX8" s="367" t="e">
        <f ca="1">+IF(AND(ISNUMBER(OFFSET('Sanitation Data'!$I$11,0,10*ROW('Sanitation Data'!I2))),'Data Summary'!DM8="Yes"),OFFSET('Sanitation Data'!$I$11,0,10*ROW('Sanitation Data'!I2)),NA())</f>
        <v>#N/A</v>
      </c>
      <c r="AY8" s="367" t="e">
        <f ca="1">+IF(AND(ISNUMBER(OFFSET('Sanitation Data'!$I$12,0,10*ROW('Sanitation Data'!I2))),'Data Summary'!DN8="Yes"),OFFSET('Sanitation Data'!$I$12,0,10*ROW('Sanitation Data'!I2)),NA())</f>
        <v>#N/A</v>
      </c>
      <c r="AZ8" s="368" t="e">
        <f ca="1">+IF(AND(ISNUMBER(OFFSET('Hygiene Data'!$D$5,0,10*ROW('Hygiene Data'!D2))),'Data Summary'!DO8="Yes"),OFFSET('Hygiene Data'!$D$5,0,10*ROW('Hygiene Data'!D2)),NA())</f>
        <v>#N/A</v>
      </c>
      <c r="BA8" s="368" t="e">
        <f ca="1">+IF(AND(ISNUMBER(OFFSET('Hygiene Data'!$D$7,0,10*ROW('Hygiene Data'!D2))),'Data Summary'!DP8="Yes"),OFFSET('Hygiene Data'!$D$7,0,10*ROW('Hygiene Data'!D2)),NA())</f>
        <v>#N/A</v>
      </c>
      <c r="BB8" s="368" t="e">
        <f ca="1">+IF(AND(ISNUMBER(OFFSET('Hygiene Data'!$D$9,0,10*ROW('Hygiene Data'!D2))),'Data Summary'!DQ8="Yes"),OFFSET('Hygiene Data'!$D$9,0,10*ROW('Hygiene Data'!D2)),NA())</f>
        <v>#N/A</v>
      </c>
      <c r="BC8" s="368" t="e">
        <f ca="1">+IF(AND(ISNUMBER(OFFSET('Hygiene Data'!$E$5,0,10*ROW('Hygiene Data'!E2))),'Data Summary'!DR8="Yes"),OFFSET('Hygiene Data'!$E$5,0,10*ROW('Hygiene Data'!E2)),NA())</f>
        <v>#N/A</v>
      </c>
      <c r="BD8" s="368" t="e">
        <f ca="1">+IF(AND(ISNUMBER(OFFSET('Hygiene Data'!$E$7,0,10*ROW('Hygiene Data'!E2))),'Data Summary'!DS8="Yes"),OFFSET('Hygiene Data'!$E$7,0,10*ROW('Hygiene Data'!E2)),NA())</f>
        <v>#N/A</v>
      </c>
      <c r="BE8" s="368" t="e">
        <f ca="1">+IF(AND(ISNUMBER(OFFSET('Hygiene Data'!$E$9,0,10*ROW('Hygiene Data'!E2))),'Data Summary'!DT8="Yes"),OFFSET('Hygiene Data'!$E$9,0,10*ROW('Hygiene Data'!E2)),NA())</f>
        <v>#N/A</v>
      </c>
      <c r="BF8" s="368" t="e">
        <f ca="1">+IF(AND(ISNUMBER(OFFSET('Hygiene Data'!$F$5,0,10*ROW('Hygiene Data'!F2))),'Data Summary'!DU8="Yes"),OFFSET('Hygiene Data'!$F$5,0,10*ROW('Hygiene Data'!F2)),NA())</f>
        <v>#N/A</v>
      </c>
      <c r="BG8" s="368" t="e">
        <f ca="1">+IF(AND(ISNUMBER(OFFSET('Hygiene Data'!$F$7,0,10*ROW('Hygiene Data'!F2))),'Data Summary'!DV8="Yes"),OFFSET('Hygiene Data'!$F$7,0,10*ROW('Hygiene Data'!F2)),NA())</f>
        <v>#N/A</v>
      </c>
      <c r="BH8" s="368" t="e">
        <f ca="1">+IF(AND(ISNUMBER(OFFSET('Hygiene Data'!$F$9,0,10*ROW('Hygiene Data'!F2))),'Data Summary'!DW8="Yes"),OFFSET('Hygiene Data'!$F$9,0,10*ROW('Hygiene Data'!F2)),NA())</f>
        <v>#N/A</v>
      </c>
      <c r="BI8" s="368" t="e">
        <f ca="1">+IF(AND(ISNUMBER(OFFSET('Hygiene Data'!$G$5,0,10*ROW('Hygiene Data'!G2))),'Data Summary'!DX8="Yes"),OFFSET('Hygiene Data'!$G$5,0,10*ROW('Hygiene Data'!G2)),NA())</f>
        <v>#N/A</v>
      </c>
      <c r="BJ8" s="368" t="e">
        <f ca="1">+IF(AND(ISNUMBER(OFFSET('Hygiene Data'!$G$7,0,10*ROW('Hygiene Data'!G2))),'Data Summary'!DY8="Yes"),OFFSET('Hygiene Data'!$G$7,0,10*ROW('Hygiene Data'!G2)),NA())</f>
        <v>#N/A</v>
      </c>
      <c r="BK8" s="368" t="e">
        <f ca="1">+IF(AND(ISNUMBER(OFFSET('Hygiene Data'!$G$9,0,10*ROW('Hygiene Data'!G2))),'Data Summary'!DZ8="Yes"),OFFSET('Hygiene Data'!$G$9,0,10*ROW('Hygiene Data'!G2)),NA())</f>
        <v>#N/A</v>
      </c>
      <c r="BL8" s="368" t="e">
        <f ca="1">+IF(AND(ISNUMBER(OFFSET('Hygiene Data'!$H$5,0,10*ROW('Hygiene Data'!H2))),'Data Summary'!EA8="Yes"),OFFSET('Hygiene Data'!$H$5,0,10*ROW('Hygiene Data'!H2)),NA())</f>
        <v>#N/A</v>
      </c>
      <c r="BM8" s="368" t="e">
        <f ca="1">+IF(AND(ISNUMBER(OFFSET('Hygiene Data'!$H$7,0,10*ROW('Hygiene Data'!H2))),'Data Summary'!EB8="Yes"),OFFSET('Hygiene Data'!$H$7,0,10*ROW('Hygiene Data'!H2)),NA())</f>
        <v>#N/A</v>
      </c>
      <c r="BN8" s="368" t="e">
        <f ca="1">+IF(AND(ISNUMBER(OFFSET('Hygiene Data'!$H$9,0,10*ROW('Hygiene Data'!H2))),'Data Summary'!EC8="Yes"),OFFSET('Hygiene Data'!$H$9,0,10*ROW('Hygiene Data'!H2)),NA())</f>
        <v>#N/A</v>
      </c>
      <c r="BO8" s="368" t="e">
        <f ca="1">+IF(AND(ISNUMBER(OFFSET('Hygiene Data'!$I$5,0,10*ROW('Hygiene Data'!I2))),'Data Summary'!ED8="Yes"),OFFSET('Hygiene Data'!$I$5,0,10*ROW('Hygiene Data'!I2)),NA())</f>
        <v>#N/A</v>
      </c>
      <c r="BP8" s="368" t="e">
        <f ca="1">+IF(AND(ISNUMBER(OFFSET('Hygiene Data'!$I$7,0,10*ROW('Hygiene Data'!I2))),'Data Summary'!EE8="Yes"),OFFSET('Hygiene Data'!$I$7,0,10*ROW('Hygiene Data'!I2)),NA())</f>
        <v>#N/A</v>
      </c>
      <c r="BQ8" s="368" t="e">
        <f ca="1">+IF(AND(ISNUMBER(OFFSET('Hygiene Data'!$I$9,0,10*ROW('Hygiene Data'!I2))),'Data Summary'!EF8="Yes"),OFFSET('Hygiene Data'!$I$9,0,10*ROW('Hygiene Data'!I2)),NA())</f>
        <v>#N/A</v>
      </c>
    </row>
    <row r="9" spans="1:69" x14ac:dyDescent="0.25">
      <c r="A9" s="364" t="str">
        <f ca="1">+RIGHT('Data Summary'!A9,LEN('Data Summary'!A9)-9)</f>
        <v>UIS</v>
      </c>
      <c r="B9" s="338" t="str">
        <f ca="1">+IF(ISTEXT('Data Summary'!B9),'Data Summary'!B9,"")</f>
        <v>Autre</v>
      </c>
      <c r="C9" s="365">
        <f ca="1">+VALUE('Data Summary'!C9)</f>
        <v>2015</v>
      </c>
      <c r="D9" s="366" t="e">
        <f ca="1">+IF(AND(ISNUMBER(OFFSET('Water Data'!$D$4,0,10*ROW('Water Data'!D3))),'Data Summary'!BS9="Yes"),100-OFFSET('Water Data'!$D$4,0,10*ROW('Water Data'!D3)),NA())</f>
        <v>#N/A</v>
      </c>
      <c r="E9" s="366">
        <f ca="1">+IF(AND(ISNUMBER(OFFSET('Water Data'!$D$6,0,10*ROW('Water Data'!D3))),'Data Summary'!BT9="Yes"),OFFSET('Water Data'!$D$6,0,10*ROW('Water Data'!D3)),NA())</f>
        <v>20.905826614803452</v>
      </c>
      <c r="F9" s="366" t="e">
        <f ca="1">+IF(AND(ISNUMBER(OFFSET('Water Data'!$D$9,0,10*ROW('Water Data'!D3))),'Data Summary'!BU9="Yes"),OFFSET('Water Data'!$D$9,0,10*ROW('Water Data'!D3)),NA())</f>
        <v>#N/A</v>
      </c>
      <c r="G9" s="366" t="e">
        <f ca="1">+IF(AND(ISNUMBER(OFFSET('Water Data'!$E$4,0,10*ROW('Water Data'!E3))),'Data Summary'!BV9="Yes"),100-OFFSET('Water Data'!$E$4,0,10*ROW('Water Data'!E3)),NA())</f>
        <v>#N/A</v>
      </c>
      <c r="H9" s="366" t="e">
        <f ca="1">+IF(AND(ISNUMBER(OFFSET('Water Data'!$E$6,0,10*ROW('Water Data'!E3))),'Data Summary'!BW9="Yes"),OFFSET('Water Data'!$E$6,0,10*ROW('Water Data'!E3)),NA())</f>
        <v>#N/A</v>
      </c>
      <c r="I9" s="366" t="e">
        <f ca="1">+IF(AND(ISNUMBER(OFFSET('Water Data'!$E$9,0,10*ROW('Water Data'!E3))),'Data Summary'!BX9="Yes"),OFFSET('Water Data'!$E$9,0,10*ROW('Water Data'!E3)),NA())</f>
        <v>#N/A</v>
      </c>
      <c r="J9" s="366" t="e">
        <f ca="1">+IF(AND(ISNUMBER(OFFSET('Water Data'!$F$4,0,10*ROW('Water Data'!F3))),'Data Summary'!BY9="Yes"),100-OFFSET('Water Data'!$F$4,0,10*ROW('Water Data'!F3)),NA())</f>
        <v>#N/A</v>
      </c>
      <c r="K9" s="366" t="e">
        <f ca="1">+IF(AND(ISNUMBER(OFFSET('Water Data'!$F$6,0,10*ROW('Water Data'!F3))),'Data Summary'!BZ9="Yes"),OFFSET('Water Data'!$F$6,0,10*ROW('Water Data'!F3)),NA())</f>
        <v>#N/A</v>
      </c>
      <c r="L9" s="366" t="e">
        <f ca="1">+IF(AND(ISNUMBER(OFFSET('Water Data'!$F$9,0,10*ROW('Water Data'!F3))),'Data Summary'!CA9="Yes"),OFFSET('Water Data'!$F$9,0,10*ROW('Water Data'!F3)),NA())</f>
        <v>#N/A</v>
      </c>
      <c r="M9" s="366" t="e">
        <f ca="1">+IF(AND(ISNUMBER(OFFSET('Water Data'!$G$4,0,10*ROW('Water Data'!G3))),'Data Summary'!CB9="Yes"),100-OFFSET('Water Data'!$G$4,0,10*ROW('Water Data'!G3)),NA())</f>
        <v>#N/A</v>
      </c>
      <c r="N9" s="366" t="e">
        <f ca="1">+IF(AND(ISNUMBER(OFFSET('Water Data'!$G$6,0,10*ROW('Water Data'!G3))),'Data Summary'!CC9="Yes"),OFFSET('Water Data'!$G$6,0,10*ROW('Water Data'!G3)),NA())</f>
        <v>#N/A</v>
      </c>
      <c r="O9" s="366" t="e">
        <f ca="1">+IF(AND(ISNUMBER(OFFSET('Water Data'!$G$9,0,10*ROW('Water Data'!G3))),'Data Summary'!CD9="Yes"),OFFSET('Water Data'!$G$9,0,10*ROW('Water Data'!G3)),NA())</f>
        <v>#N/A</v>
      </c>
      <c r="P9" s="366" t="e">
        <f ca="1">+IF(AND(ISNUMBER(OFFSET('Water Data'!$H$4,0,10*ROW('Water Data'!H3))),'Data Summary'!CE9="Yes"),100-OFFSET('Water Data'!$H$4,0,10*ROW('Water Data'!H3)),NA())</f>
        <v>#N/A</v>
      </c>
      <c r="Q9" s="366">
        <f ca="1">+IF(AND(ISNUMBER(OFFSET('Water Data'!$H$6,0,10*ROW('Water Data'!H3))),'Data Summary'!CF9="Yes"),OFFSET('Water Data'!$H$6,0,10*ROW('Water Data'!H3)),NA())</f>
        <v>15</v>
      </c>
      <c r="R9" s="366" t="e">
        <f ca="1">+IF(AND(ISNUMBER(OFFSET('Water Data'!$H$9,0,10*ROW('Water Data'!H3))),'Data Summary'!CG9="Yes"),OFFSET('Water Data'!$H$9,0,10*ROW('Water Data'!H3)),NA())</f>
        <v>#N/A</v>
      </c>
      <c r="S9" s="366" t="e">
        <f ca="1">+IF(AND(ISNUMBER(OFFSET('Water Data'!$I$4,0,10*ROW('Water Data'!I3))),'Data Summary'!CH9="Yes"),100-OFFSET('Water Data'!$I$4,0,10*ROW('Water Data'!I3)),NA())</f>
        <v>#N/A</v>
      </c>
      <c r="T9" s="366">
        <f ca="1">+IF(AND(ISNUMBER(OFFSET('Water Data'!$I$6,0,10*ROW('Water Data'!I3))),'Data Summary'!CI9="Yes"),OFFSET('Water Data'!$I$6,0,10*ROW('Water Data'!I3)),NA())</f>
        <v>25.8</v>
      </c>
      <c r="U9" s="366" t="e">
        <f ca="1">+IF(AND(ISNUMBER(OFFSET('Water Data'!$I$9,0,10*ROW('Water Data'!I3))),'Data Summary'!CJ9="Yes"),OFFSET('Water Data'!$I$9,0,10*ROW('Water Data'!I3)),NA())</f>
        <v>#N/A</v>
      </c>
      <c r="V9" s="367">
        <f ca="1">+IF(AND(ISNUMBER(OFFSET('Sanitation Data'!$D$4,0,10*ROW('Sanitation Data'!D3))),'Data Summary'!CK9="Yes"),100-OFFSET('Sanitation Data'!$D$4,0,10*ROW('Sanitation Data'!D3)),NA())</f>
        <v>68.701017587571101</v>
      </c>
      <c r="W9" s="367" t="e">
        <f ca="1">+IF(AND(ISNUMBER(OFFSET('Sanitation Data'!$D$6,0,10*ROW('Sanitation Data'!D3))),'Data Summary'!CL9="Yes"),OFFSET('Sanitation Data'!$D$6,0,10*ROW('Sanitation Data'!D3)),NA())</f>
        <v>#N/A</v>
      </c>
      <c r="X9" s="367" t="e">
        <f ca="1">+IF(AND(ISNUMBER(OFFSET('Sanitation Data'!$D$10,0,10*ROW('Sanitation Data'!D3))),'Data Summary'!CM9="Yes"),OFFSET('Sanitation Data'!$D$10,0,10*ROW('Sanitation Data'!D3)),NA())</f>
        <v>#N/A</v>
      </c>
      <c r="Y9" s="367" t="e">
        <f ca="1">+IF(AND(ISNUMBER(OFFSET('Sanitation Data'!$D$11,0,10*ROW('Sanitation Data'!D3))),'Data Summary'!CN9="Yes"),OFFSET('Sanitation Data'!$D$11,0,10*ROW('Sanitation Data'!D3)),NA())</f>
        <v>#N/A</v>
      </c>
      <c r="Z9" s="367" t="e">
        <f ca="1">+IF(AND(ISNUMBER(OFFSET('Sanitation Data'!$D$12,0,10*ROW('Sanitation Data'!D3))),'Data Summary'!CO9="Yes"),OFFSET('Sanitation Data'!$D$12,0,10*ROW('Sanitation Data'!D3)),NA())</f>
        <v>#N/A</v>
      </c>
      <c r="AA9" s="367" t="e">
        <f ca="1">+IF(AND(ISNUMBER(OFFSET('Sanitation Data'!$E$4,0,10*ROW('Sanitation Data'!E3))),'Data Summary'!CP9="Yes"),100-OFFSET('Sanitation Data'!$E$4,0,10*ROW('Sanitation Data'!E3)),NA())</f>
        <v>#N/A</v>
      </c>
      <c r="AB9" s="367" t="e">
        <f ca="1">+IF(AND(ISNUMBER(OFFSET('Sanitation Data'!$E$6,0,10*ROW('Sanitation Data'!E3))),'Data Summary'!CQ9="Yes"),OFFSET('Sanitation Data'!$E$6,0,10*ROW('Sanitation Data'!E3)),NA())</f>
        <v>#N/A</v>
      </c>
      <c r="AC9" s="367" t="e">
        <f ca="1">+IF(AND(ISNUMBER(OFFSET('Sanitation Data'!$E$10,0,10*ROW('Sanitation Data'!E3))),'Data Summary'!CR9="Yes"),OFFSET('Sanitation Data'!$E$10,0,10*ROW('Sanitation Data'!E3)),NA())</f>
        <v>#N/A</v>
      </c>
      <c r="AD9" s="367" t="e">
        <f ca="1">+IF(AND(ISNUMBER(OFFSET('Sanitation Data'!$E$11,0,10*ROW('Sanitation Data'!E3))),'Data Summary'!CS9="Yes"),OFFSET('Sanitation Data'!$E$11,0,10*ROW('Sanitation Data'!E3)),NA())</f>
        <v>#N/A</v>
      </c>
      <c r="AE9" s="367" t="e">
        <f ca="1">+IF(AND(ISNUMBER(OFFSET('Sanitation Data'!$E$12,0,10*ROW('Sanitation Data'!E3))),'Data Summary'!CT9="Yes"),OFFSET('Sanitation Data'!$E$12,0,10*ROW('Sanitation Data'!E3)),NA())</f>
        <v>#N/A</v>
      </c>
      <c r="AF9" s="367" t="e">
        <f ca="1">+IF(AND(ISNUMBER(OFFSET('Sanitation Data'!$F$4,0,10*ROW('Sanitation Data'!F3))),'Data Summary'!CU9="Yes"),100-OFFSET('Sanitation Data'!$F$4,0,10*ROW('Sanitation Data'!F3)),NA())</f>
        <v>#N/A</v>
      </c>
      <c r="AG9" s="367" t="e">
        <f ca="1">+IF(AND(ISNUMBER(OFFSET('Sanitation Data'!$F$6,0,10*ROW('Sanitation Data'!F3))),'Data Summary'!CV9="Yes"),OFFSET('Sanitation Data'!$F$6,0,10*ROW('Sanitation Data'!F3)),NA())</f>
        <v>#N/A</v>
      </c>
      <c r="AH9" s="367" t="e">
        <f ca="1">+IF(AND(ISNUMBER(OFFSET('Sanitation Data'!$F$10,0,10*ROW('Sanitation Data'!F3))),'Data Summary'!CW9="Yes"),OFFSET('Sanitation Data'!$F$10,0,10*ROW('Sanitation Data'!F3)),NA())</f>
        <v>#N/A</v>
      </c>
      <c r="AI9" s="367" t="e">
        <f ca="1">+IF(AND(ISNUMBER(OFFSET('Sanitation Data'!$F$11,0,10*ROW('Sanitation Data'!F3))),'Data Summary'!CX9="Yes"),OFFSET('Sanitation Data'!$F$11,0,10*ROW('Sanitation Data'!F3)),NA())</f>
        <v>#N/A</v>
      </c>
      <c r="AJ9" s="367" t="e">
        <f ca="1">+IF(AND(ISNUMBER(OFFSET('Sanitation Data'!$F$12,0,10*ROW('Sanitation Data'!F3))),'Data Summary'!CY9="Yes"),OFFSET('Sanitation Data'!$F$12,0,10*ROW('Sanitation Data'!F3)),NA())</f>
        <v>#N/A</v>
      </c>
      <c r="AK9" s="367" t="e">
        <f ca="1">+IF(AND(ISNUMBER(OFFSET('Sanitation Data'!$G$4,0,10*ROW('Sanitation Data'!G3))),'Data Summary'!CZ9="Yes"),100-OFFSET('Sanitation Data'!$G$4,0,10*ROW('Sanitation Data'!G3)),NA())</f>
        <v>#N/A</v>
      </c>
      <c r="AL9" s="367" t="e">
        <f ca="1">+IF(AND(ISNUMBER(OFFSET('Sanitation Data'!$G$6,0,10*ROW('Sanitation Data'!G3))),'Data Summary'!DA9="Yes"),OFFSET('Sanitation Data'!$G$6,0,10*ROW('Sanitation Data'!G3)),NA())</f>
        <v>#N/A</v>
      </c>
      <c r="AM9" s="367" t="e">
        <f ca="1">+IF(AND(ISNUMBER(OFFSET('Sanitation Data'!$G$10,0,10*ROW('Sanitation Data'!G3))),'Data Summary'!DB9="Yes"),OFFSET('Sanitation Data'!$G$10,0,10*ROW('Sanitation Data'!G3)),NA())</f>
        <v>#N/A</v>
      </c>
      <c r="AN9" s="367" t="e">
        <f ca="1">+IF(AND(ISNUMBER(OFFSET('Sanitation Data'!$G$11,0,10*ROW('Sanitation Data'!G3))),'Data Summary'!DC9="Yes"),OFFSET('Sanitation Data'!$G$11,0,10*ROW('Sanitation Data'!G3)),NA())</f>
        <v>#N/A</v>
      </c>
      <c r="AO9" s="367" t="e">
        <f ca="1">+IF(AND(ISNUMBER(OFFSET('Sanitation Data'!$G$12,0,10*ROW('Sanitation Data'!G3))),'Data Summary'!DD9="Yes"),OFFSET('Sanitation Data'!$G$12,0,10*ROW('Sanitation Data'!G3)),NA())</f>
        <v>#N/A</v>
      </c>
      <c r="AP9" s="367">
        <f ca="1">+IF(AND(ISNUMBER(OFFSET('Sanitation Data'!$H$4,0,10*ROW('Sanitation Data'!H3))),'Data Summary'!DE9="Yes"),100-OFFSET('Sanitation Data'!$H$4,0,10*ROW('Sanitation Data'!H3)),NA())</f>
        <v>61.1</v>
      </c>
      <c r="AQ9" s="367" t="e">
        <f ca="1">+IF(AND(ISNUMBER(OFFSET('Sanitation Data'!$H$6,0,10*ROW('Sanitation Data'!H3))),'Data Summary'!DF9="Yes"),OFFSET('Sanitation Data'!$H$6,0,10*ROW('Sanitation Data'!H3)),NA())</f>
        <v>#N/A</v>
      </c>
      <c r="AR9" s="367" t="e">
        <f ca="1">+IF(AND(ISNUMBER(OFFSET('Sanitation Data'!$H$10,0,10*ROW('Sanitation Data'!H3))),'Data Summary'!DG9="Yes"),OFFSET('Sanitation Data'!$H$10,0,10*ROW('Sanitation Data'!H3)),NA())</f>
        <v>#N/A</v>
      </c>
      <c r="AS9" s="367" t="e">
        <f ca="1">+IF(AND(ISNUMBER(OFFSET('Sanitation Data'!$H$11,0,10*ROW('Sanitation Data'!H3))),'Data Summary'!DH9="Yes"),OFFSET('Sanitation Data'!$H$11,0,10*ROW('Sanitation Data'!H3)),NA())</f>
        <v>#N/A</v>
      </c>
      <c r="AT9" s="367" t="e">
        <f ca="1">+IF(AND(ISNUMBER(OFFSET('Sanitation Data'!$H$12,0,10*ROW('Sanitation Data'!H3))),'Data Summary'!DI9="Yes"),OFFSET('Sanitation Data'!$H$12,0,10*ROW('Sanitation Data'!H3)),NA())</f>
        <v>#N/A</v>
      </c>
      <c r="AU9" s="367">
        <f ca="1">+IF(AND(ISNUMBER(OFFSET('Sanitation Data'!$I$4,0,10*ROW('Sanitation Data'!I3))),'Data Summary'!DJ9="Yes"),100-OFFSET('Sanitation Data'!$I$4,0,10*ROW('Sanitation Data'!I3)),NA())</f>
        <v>75</v>
      </c>
      <c r="AV9" s="367" t="e">
        <f ca="1">+IF(AND(ISNUMBER(OFFSET('Sanitation Data'!$I$6,0,10*ROW('Sanitation Data'!I3))),'Data Summary'!DK9="Yes"),OFFSET('Sanitation Data'!$I$6,0,10*ROW('Sanitation Data'!I3)),NA())</f>
        <v>#N/A</v>
      </c>
      <c r="AW9" s="367" t="e">
        <f ca="1">+IF(AND(ISNUMBER(OFFSET('Sanitation Data'!$I$10,0,10*ROW('Sanitation Data'!I3))),'Data Summary'!DL9="Yes"),OFFSET('Sanitation Data'!$I$10,0,10*ROW('Sanitation Data'!I3)),NA())</f>
        <v>#N/A</v>
      </c>
      <c r="AX9" s="367" t="e">
        <f ca="1">+IF(AND(ISNUMBER(OFFSET('Sanitation Data'!$I$11,0,10*ROW('Sanitation Data'!I3))),'Data Summary'!DM9="Yes"),OFFSET('Sanitation Data'!$I$11,0,10*ROW('Sanitation Data'!I3)),NA())</f>
        <v>#N/A</v>
      </c>
      <c r="AY9" s="367" t="e">
        <f ca="1">+IF(AND(ISNUMBER(OFFSET('Sanitation Data'!$I$12,0,10*ROW('Sanitation Data'!I3))),'Data Summary'!DN9="Yes"),OFFSET('Sanitation Data'!$I$12,0,10*ROW('Sanitation Data'!I3)),NA())</f>
        <v>#N/A</v>
      </c>
      <c r="AZ9" s="368" t="e">
        <f ca="1">+IF(AND(ISNUMBER(OFFSET('Hygiene Data'!$D$5,0,10*ROW('Hygiene Data'!D3))),'Data Summary'!DO9="Yes"),OFFSET('Hygiene Data'!$D$5,0,10*ROW('Hygiene Data'!D3)),NA())</f>
        <v>#N/A</v>
      </c>
      <c r="BA9" s="368" t="e">
        <f ca="1">+IF(AND(ISNUMBER(OFFSET('Hygiene Data'!$D$7,0,10*ROW('Hygiene Data'!D3))),'Data Summary'!DP9="Yes"),OFFSET('Hygiene Data'!$D$7,0,10*ROW('Hygiene Data'!D3)),NA())</f>
        <v>#N/A</v>
      </c>
      <c r="BB9" s="368" t="e">
        <f ca="1">+IF(AND(ISNUMBER(OFFSET('Hygiene Data'!$D$9,0,10*ROW('Hygiene Data'!D3))),'Data Summary'!DQ9="Yes"),OFFSET('Hygiene Data'!$D$9,0,10*ROW('Hygiene Data'!D3)),NA())</f>
        <v>#N/A</v>
      </c>
      <c r="BC9" s="368" t="e">
        <f ca="1">+IF(AND(ISNUMBER(OFFSET('Hygiene Data'!$E$5,0,10*ROW('Hygiene Data'!E3))),'Data Summary'!DR9="Yes"),OFFSET('Hygiene Data'!$E$5,0,10*ROW('Hygiene Data'!E3)),NA())</f>
        <v>#N/A</v>
      </c>
      <c r="BD9" s="368" t="e">
        <f ca="1">+IF(AND(ISNUMBER(OFFSET('Hygiene Data'!$E$7,0,10*ROW('Hygiene Data'!E3))),'Data Summary'!DS9="Yes"),OFFSET('Hygiene Data'!$E$7,0,10*ROW('Hygiene Data'!E3)),NA())</f>
        <v>#N/A</v>
      </c>
      <c r="BE9" s="368" t="e">
        <f ca="1">+IF(AND(ISNUMBER(OFFSET('Hygiene Data'!$E$9,0,10*ROW('Hygiene Data'!E3))),'Data Summary'!DT9="Yes"),OFFSET('Hygiene Data'!$E$9,0,10*ROW('Hygiene Data'!E3)),NA())</f>
        <v>#N/A</v>
      </c>
      <c r="BF9" s="368" t="e">
        <f ca="1">+IF(AND(ISNUMBER(OFFSET('Hygiene Data'!$F$5,0,10*ROW('Hygiene Data'!F3))),'Data Summary'!DU9="Yes"),OFFSET('Hygiene Data'!$F$5,0,10*ROW('Hygiene Data'!F3)),NA())</f>
        <v>#N/A</v>
      </c>
      <c r="BG9" s="368" t="e">
        <f ca="1">+IF(AND(ISNUMBER(OFFSET('Hygiene Data'!$F$7,0,10*ROW('Hygiene Data'!F3))),'Data Summary'!DV9="Yes"),OFFSET('Hygiene Data'!$F$7,0,10*ROW('Hygiene Data'!F3)),NA())</f>
        <v>#N/A</v>
      </c>
      <c r="BH9" s="368" t="e">
        <f ca="1">+IF(AND(ISNUMBER(OFFSET('Hygiene Data'!$F$9,0,10*ROW('Hygiene Data'!F3))),'Data Summary'!DW9="Yes"),OFFSET('Hygiene Data'!$F$9,0,10*ROW('Hygiene Data'!F3)),NA())</f>
        <v>#N/A</v>
      </c>
      <c r="BI9" s="368" t="e">
        <f ca="1">+IF(AND(ISNUMBER(OFFSET('Hygiene Data'!$G$5,0,10*ROW('Hygiene Data'!G3))),'Data Summary'!DX9="Yes"),OFFSET('Hygiene Data'!$G$5,0,10*ROW('Hygiene Data'!G3)),NA())</f>
        <v>#N/A</v>
      </c>
      <c r="BJ9" s="368" t="e">
        <f ca="1">+IF(AND(ISNUMBER(OFFSET('Hygiene Data'!$G$7,0,10*ROW('Hygiene Data'!G3))),'Data Summary'!DY9="Yes"),OFFSET('Hygiene Data'!$G$7,0,10*ROW('Hygiene Data'!G3)),NA())</f>
        <v>#N/A</v>
      </c>
      <c r="BK9" s="368" t="e">
        <f ca="1">+IF(AND(ISNUMBER(OFFSET('Hygiene Data'!$G$9,0,10*ROW('Hygiene Data'!G3))),'Data Summary'!DZ9="Yes"),OFFSET('Hygiene Data'!$G$9,0,10*ROW('Hygiene Data'!G3)),NA())</f>
        <v>#N/A</v>
      </c>
      <c r="BL9" s="368" t="e">
        <f ca="1">+IF(AND(ISNUMBER(OFFSET('Hygiene Data'!$H$5,0,10*ROW('Hygiene Data'!H3))),'Data Summary'!EA9="Yes"),OFFSET('Hygiene Data'!$H$5,0,10*ROW('Hygiene Data'!H3)),NA())</f>
        <v>#N/A</v>
      </c>
      <c r="BM9" s="368" t="e">
        <f ca="1">+IF(AND(ISNUMBER(OFFSET('Hygiene Data'!$H$7,0,10*ROW('Hygiene Data'!H3))),'Data Summary'!EB9="Yes"),OFFSET('Hygiene Data'!$H$7,0,10*ROW('Hygiene Data'!H3)),NA())</f>
        <v>#N/A</v>
      </c>
      <c r="BN9" s="368" t="e">
        <f ca="1">+IF(AND(ISNUMBER(OFFSET('Hygiene Data'!$H$9,0,10*ROW('Hygiene Data'!H3))),'Data Summary'!EC9="Yes"),OFFSET('Hygiene Data'!$H$9,0,10*ROW('Hygiene Data'!H3)),NA())</f>
        <v>#N/A</v>
      </c>
      <c r="BO9" s="368" t="e">
        <f ca="1">+IF(AND(ISNUMBER(OFFSET('Hygiene Data'!$I$5,0,10*ROW('Hygiene Data'!I3))),'Data Summary'!ED9="Yes"),OFFSET('Hygiene Data'!$I$5,0,10*ROW('Hygiene Data'!I3)),NA())</f>
        <v>#N/A</v>
      </c>
      <c r="BP9" s="368" t="e">
        <f ca="1">+IF(AND(ISNUMBER(OFFSET('Hygiene Data'!$I$7,0,10*ROW('Hygiene Data'!I3))),'Data Summary'!EE9="Yes"),OFFSET('Hygiene Data'!$I$7,0,10*ROW('Hygiene Data'!I3)),NA())</f>
        <v>#N/A</v>
      </c>
      <c r="BQ9" s="368" t="e">
        <f ca="1">+IF(AND(ISNUMBER(OFFSET('Hygiene Data'!$I$9,0,10*ROW('Hygiene Data'!I3))),'Data Summary'!EF9="Yes"),OFFSET('Hygiene Data'!$I$9,0,10*ROW('Hygiene Data'!I3)),NA())</f>
        <v>#N/A</v>
      </c>
    </row>
    <row r="10" spans="1:69" x14ac:dyDescent="0.25">
      <c r="A10" s="364" t="str">
        <f ca="1">+RIGHT('Data Summary'!A10,LEN('Data Summary'!A10)-9)</f>
        <v>UIS</v>
      </c>
      <c r="B10" s="338" t="str">
        <f ca="1">+IF(ISTEXT('Data Summary'!B10),'Data Summary'!B10,"")</f>
        <v>Autre</v>
      </c>
      <c r="C10" s="365">
        <f ca="1">+VALUE('Data Summary'!C10)</f>
        <v>2016</v>
      </c>
      <c r="D10" s="366" t="e">
        <f ca="1">+IF(AND(ISNUMBER(OFFSET('Water Data'!$D$4,0,10*ROW('Water Data'!D4))),'Data Summary'!BS10="Yes"),100-OFFSET('Water Data'!$D$4,0,10*ROW('Water Data'!D4)),NA())</f>
        <v>#N/A</v>
      </c>
      <c r="E10" s="366" t="e">
        <f ca="1">+IF(AND(ISNUMBER(OFFSET('Water Data'!$D$6,0,10*ROW('Water Data'!D4))),'Data Summary'!BT10="Yes"),OFFSET('Water Data'!$D$6,0,10*ROW('Water Data'!D4)),NA())</f>
        <v>#N/A</v>
      </c>
      <c r="F10" s="366" t="e">
        <f ca="1">+IF(AND(ISNUMBER(OFFSET('Water Data'!$D$9,0,10*ROW('Water Data'!D4))),'Data Summary'!BU10="Yes"),OFFSET('Water Data'!$D$9,0,10*ROW('Water Data'!D4)),NA())</f>
        <v>#N/A</v>
      </c>
      <c r="G10" s="366" t="e">
        <f ca="1">+IF(AND(ISNUMBER(OFFSET('Water Data'!$E$4,0,10*ROW('Water Data'!E4))),'Data Summary'!BV10="Yes"),100-OFFSET('Water Data'!$E$4,0,10*ROW('Water Data'!E4)),NA())</f>
        <v>#N/A</v>
      </c>
      <c r="H10" s="366" t="e">
        <f ca="1">+IF(AND(ISNUMBER(OFFSET('Water Data'!$E$6,0,10*ROW('Water Data'!E4))),'Data Summary'!BW10="Yes"),OFFSET('Water Data'!$E$6,0,10*ROW('Water Data'!E4)),NA())</f>
        <v>#N/A</v>
      </c>
      <c r="I10" s="366" t="e">
        <f ca="1">+IF(AND(ISNUMBER(OFFSET('Water Data'!$E$9,0,10*ROW('Water Data'!E4))),'Data Summary'!BX10="Yes"),OFFSET('Water Data'!$E$9,0,10*ROW('Water Data'!E4)),NA())</f>
        <v>#N/A</v>
      </c>
      <c r="J10" s="366" t="e">
        <f ca="1">+IF(AND(ISNUMBER(OFFSET('Water Data'!$F$4,0,10*ROW('Water Data'!F4))),'Data Summary'!BY10="Yes"),100-OFFSET('Water Data'!$F$4,0,10*ROW('Water Data'!F4)),NA())</f>
        <v>#N/A</v>
      </c>
      <c r="K10" s="366" t="e">
        <f ca="1">+IF(AND(ISNUMBER(OFFSET('Water Data'!$F$6,0,10*ROW('Water Data'!F4))),'Data Summary'!BZ10="Yes"),OFFSET('Water Data'!$F$6,0,10*ROW('Water Data'!F4)),NA())</f>
        <v>#N/A</v>
      </c>
      <c r="L10" s="366" t="e">
        <f ca="1">+IF(AND(ISNUMBER(OFFSET('Water Data'!$F$9,0,10*ROW('Water Data'!F4))),'Data Summary'!CA10="Yes"),OFFSET('Water Data'!$F$9,0,10*ROW('Water Data'!F4)),NA())</f>
        <v>#N/A</v>
      </c>
      <c r="M10" s="366" t="e">
        <f ca="1">+IF(AND(ISNUMBER(OFFSET('Water Data'!$G$4,0,10*ROW('Water Data'!G4))),'Data Summary'!CB10="Yes"),100-OFFSET('Water Data'!$G$4,0,10*ROW('Water Data'!G4)),NA())</f>
        <v>#N/A</v>
      </c>
      <c r="N10" s="366" t="e">
        <f ca="1">+IF(AND(ISNUMBER(OFFSET('Water Data'!$G$6,0,10*ROW('Water Data'!G4))),'Data Summary'!CC10="Yes"),OFFSET('Water Data'!$G$6,0,10*ROW('Water Data'!G4)),NA())</f>
        <v>#N/A</v>
      </c>
      <c r="O10" s="366" t="e">
        <f ca="1">+IF(AND(ISNUMBER(OFFSET('Water Data'!$G$9,0,10*ROW('Water Data'!G4))),'Data Summary'!CD10="Yes"),OFFSET('Water Data'!$G$9,0,10*ROW('Water Data'!G4)),NA())</f>
        <v>#N/A</v>
      </c>
      <c r="P10" s="366" t="e">
        <f ca="1">+IF(AND(ISNUMBER(OFFSET('Water Data'!$H$4,0,10*ROW('Water Data'!H4))),'Data Summary'!CE10="Yes"),100-OFFSET('Water Data'!$H$4,0,10*ROW('Water Data'!H4)),NA())</f>
        <v>#N/A</v>
      </c>
      <c r="Q10" s="366" t="e">
        <f ca="1">+IF(AND(ISNUMBER(OFFSET('Water Data'!$H$6,0,10*ROW('Water Data'!H4))),'Data Summary'!CF10="Yes"),OFFSET('Water Data'!$H$6,0,10*ROW('Water Data'!H4)),NA())</f>
        <v>#N/A</v>
      </c>
      <c r="R10" s="366" t="e">
        <f ca="1">+IF(AND(ISNUMBER(OFFSET('Water Data'!$H$9,0,10*ROW('Water Data'!H4))),'Data Summary'!CG10="Yes"),OFFSET('Water Data'!$H$9,0,10*ROW('Water Data'!H4)),NA())</f>
        <v>#N/A</v>
      </c>
      <c r="S10" s="366" t="e">
        <f ca="1">+IF(AND(ISNUMBER(OFFSET('Water Data'!$I$4,0,10*ROW('Water Data'!I4))),'Data Summary'!CH10="Yes"),100-OFFSET('Water Data'!$I$4,0,10*ROW('Water Data'!I4)),NA())</f>
        <v>#N/A</v>
      </c>
      <c r="T10" s="366" t="e">
        <f ca="1">+IF(AND(ISNUMBER(OFFSET('Water Data'!$I$6,0,10*ROW('Water Data'!I4))),'Data Summary'!CI10="Yes"),OFFSET('Water Data'!$I$6,0,10*ROW('Water Data'!I4)),NA())</f>
        <v>#N/A</v>
      </c>
      <c r="U10" s="366" t="e">
        <f ca="1">+IF(AND(ISNUMBER(OFFSET('Water Data'!$I$9,0,10*ROW('Water Data'!I4))),'Data Summary'!CJ10="Yes"),OFFSET('Water Data'!$I$9,0,10*ROW('Water Data'!I4)),NA())</f>
        <v>#N/A</v>
      </c>
      <c r="V10" s="367" t="e">
        <f ca="1">+IF(AND(ISNUMBER(OFFSET('Sanitation Data'!$D$4,0,10*ROW('Sanitation Data'!D4))),'Data Summary'!CK10="Yes"),100-OFFSET('Sanitation Data'!$D$4,0,10*ROW('Sanitation Data'!D4)),NA())</f>
        <v>#N/A</v>
      </c>
      <c r="W10" s="367" t="e">
        <f ca="1">+IF(AND(ISNUMBER(OFFSET('Sanitation Data'!$D$6,0,10*ROW('Sanitation Data'!D4))),'Data Summary'!CL10="Yes"),OFFSET('Sanitation Data'!$D$6,0,10*ROW('Sanitation Data'!D4)),NA())</f>
        <v>#N/A</v>
      </c>
      <c r="X10" s="367" t="e">
        <f ca="1">+IF(AND(ISNUMBER(OFFSET('Sanitation Data'!$D$10,0,10*ROW('Sanitation Data'!D4))),'Data Summary'!CM10="Yes"),OFFSET('Sanitation Data'!$D$10,0,10*ROW('Sanitation Data'!D4)),NA())</f>
        <v>#N/A</v>
      </c>
      <c r="Y10" s="367" t="e">
        <f ca="1">+IF(AND(ISNUMBER(OFFSET('Sanitation Data'!$D$11,0,10*ROW('Sanitation Data'!D4))),'Data Summary'!CN10="Yes"),OFFSET('Sanitation Data'!$D$11,0,10*ROW('Sanitation Data'!D4)),NA())</f>
        <v>#N/A</v>
      </c>
      <c r="Z10" s="367" t="e">
        <f ca="1">+IF(AND(ISNUMBER(OFFSET('Sanitation Data'!$D$12,0,10*ROW('Sanitation Data'!D4))),'Data Summary'!CO10="Yes"),OFFSET('Sanitation Data'!$D$12,0,10*ROW('Sanitation Data'!D4)),NA())</f>
        <v>#N/A</v>
      </c>
      <c r="AA10" s="367" t="e">
        <f ca="1">+IF(AND(ISNUMBER(OFFSET('Sanitation Data'!$E$4,0,10*ROW('Sanitation Data'!E4))),'Data Summary'!CP10="Yes"),100-OFFSET('Sanitation Data'!$E$4,0,10*ROW('Sanitation Data'!E4)),NA())</f>
        <v>#N/A</v>
      </c>
      <c r="AB10" s="367" t="e">
        <f ca="1">+IF(AND(ISNUMBER(OFFSET('Sanitation Data'!$E$6,0,10*ROW('Sanitation Data'!E4))),'Data Summary'!CQ10="Yes"),OFFSET('Sanitation Data'!$E$6,0,10*ROW('Sanitation Data'!E4)),NA())</f>
        <v>#N/A</v>
      </c>
      <c r="AC10" s="367" t="e">
        <f ca="1">+IF(AND(ISNUMBER(OFFSET('Sanitation Data'!$E$10,0,10*ROW('Sanitation Data'!E4))),'Data Summary'!CR10="Yes"),OFFSET('Sanitation Data'!$E$10,0,10*ROW('Sanitation Data'!E4)),NA())</f>
        <v>#N/A</v>
      </c>
      <c r="AD10" s="367" t="e">
        <f ca="1">+IF(AND(ISNUMBER(OFFSET('Sanitation Data'!$E$11,0,10*ROW('Sanitation Data'!E4))),'Data Summary'!CS10="Yes"),OFFSET('Sanitation Data'!$E$11,0,10*ROW('Sanitation Data'!E4)),NA())</f>
        <v>#N/A</v>
      </c>
      <c r="AE10" s="367" t="e">
        <f ca="1">+IF(AND(ISNUMBER(OFFSET('Sanitation Data'!$E$12,0,10*ROW('Sanitation Data'!E4))),'Data Summary'!CT10="Yes"),OFFSET('Sanitation Data'!$E$12,0,10*ROW('Sanitation Data'!E4)),NA())</f>
        <v>#N/A</v>
      </c>
      <c r="AF10" s="367" t="e">
        <f ca="1">+IF(AND(ISNUMBER(OFFSET('Sanitation Data'!$F$4,0,10*ROW('Sanitation Data'!F4))),'Data Summary'!CU10="Yes"),100-OFFSET('Sanitation Data'!$F$4,0,10*ROW('Sanitation Data'!F4)),NA())</f>
        <v>#N/A</v>
      </c>
      <c r="AG10" s="367" t="e">
        <f ca="1">+IF(AND(ISNUMBER(OFFSET('Sanitation Data'!$F$6,0,10*ROW('Sanitation Data'!F4))),'Data Summary'!CV10="Yes"),OFFSET('Sanitation Data'!$F$6,0,10*ROW('Sanitation Data'!F4)),NA())</f>
        <v>#N/A</v>
      </c>
      <c r="AH10" s="367" t="e">
        <f ca="1">+IF(AND(ISNUMBER(OFFSET('Sanitation Data'!$F$10,0,10*ROW('Sanitation Data'!F4))),'Data Summary'!CW10="Yes"),OFFSET('Sanitation Data'!$F$10,0,10*ROW('Sanitation Data'!F4)),NA())</f>
        <v>#N/A</v>
      </c>
      <c r="AI10" s="367" t="e">
        <f ca="1">+IF(AND(ISNUMBER(OFFSET('Sanitation Data'!$F$11,0,10*ROW('Sanitation Data'!F4))),'Data Summary'!CX10="Yes"),OFFSET('Sanitation Data'!$F$11,0,10*ROW('Sanitation Data'!F4)),NA())</f>
        <v>#N/A</v>
      </c>
      <c r="AJ10" s="367" t="e">
        <f ca="1">+IF(AND(ISNUMBER(OFFSET('Sanitation Data'!$F$12,0,10*ROW('Sanitation Data'!F4))),'Data Summary'!CY10="Yes"),OFFSET('Sanitation Data'!$F$12,0,10*ROW('Sanitation Data'!F4)),NA())</f>
        <v>#N/A</v>
      </c>
      <c r="AK10" s="367" t="e">
        <f ca="1">+IF(AND(ISNUMBER(OFFSET('Sanitation Data'!$G$4,0,10*ROW('Sanitation Data'!G4))),'Data Summary'!CZ10="Yes"),100-OFFSET('Sanitation Data'!$G$4,0,10*ROW('Sanitation Data'!G4)),NA())</f>
        <v>#N/A</v>
      </c>
      <c r="AL10" s="367" t="e">
        <f ca="1">+IF(AND(ISNUMBER(OFFSET('Sanitation Data'!$G$6,0,10*ROW('Sanitation Data'!G4))),'Data Summary'!DA10="Yes"),OFFSET('Sanitation Data'!$G$6,0,10*ROW('Sanitation Data'!G4)),NA())</f>
        <v>#N/A</v>
      </c>
      <c r="AM10" s="367" t="e">
        <f ca="1">+IF(AND(ISNUMBER(OFFSET('Sanitation Data'!$G$10,0,10*ROW('Sanitation Data'!G4))),'Data Summary'!DB10="Yes"),OFFSET('Sanitation Data'!$G$10,0,10*ROW('Sanitation Data'!G4)),NA())</f>
        <v>#N/A</v>
      </c>
      <c r="AN10" s="367" t="e">
        <f ca="1">+IF(AND(ISNUMBER(OFFSET('Sanitation Data'!$G$11,0,10*ROW('Sanitation Data'!G4))),'Data Summary'!DC10="Yes"),OFFSET('Sanitation Data'!$G$11,0,10*ROW('Sanitation Data'!G4)),NA())</f>
        <v>#N/A</v>
      </c>
      <c r="AO10" s="367" t="e">
        <f ca="1">+IF(AND(ISNUMBER(OFFSET('Sanitation Data'!$G$12,0,10*ROW('Sanitation Data'!G4))),'Data Summary'!DD10="Yes"),OFFSET('Sanitation Data'!$G$12,0,10*ROW('Sanitation Data'!G4)),NA())</f>
        <v>#N/A</v>
      </c>
      <c r="AP10" s="367" t="e">
        <f ca="1">+IF(AND(ISNUMBER(OFFSET('Sanitation Data'!$H$4,0,10*ROW('Sanitation Data'!H4))),'Data Summary'!DE10="Yes"),100-OFFSET('Sanitation Data'!$H$4,0,10*ROW('Sanitation Data'!H4)),NA())</f>
        <v>#N/A</v>
      </c>
      <c r="AQ10" s="367" t="e">
        <f ca="1">+IF(AND(ISNUMBER(OFFSET('Sanitation Data'!$H$6,0,10*ROW('Sanitation Data'!H4))),'Data Summary'!DF10="Yes"),OFFSET('Sanitation Data'!$H$6,0,10*ROW('Sanitation Data'!H4)),NA())</f>
        <v>#N/A</v>
      </c>
      <c r="AR10" s="367" t="e">
        <f ca="1">+IF(AND(ISNUMBER(OFFSET('Sanitation Data'!$H$10,0,10*ROW('Sanitation Data'!H4))),'Data Summary'!DG10="Yes"),OFFSET('Sanitation Data'!$H$10,0,10*ROW('Sanitation Data'!H4)),NA())</f>
        <v>#N/A</v>
      </c>
      <c r="AS10" s="367" t="e">
        <f ca="1">+IF(AND(ISNUMBER(OFFSET('Sanitation Data'!$H$11,0,10*ROW('Sanitation Data'!H4))),'Data Summary'!DH10="Yes"),OFFSET('Sanitation Data'!$H$11,0,10*ROW('Sanitation Data'!H4)),NA())</f>
        <v>#N/A</v>
      </c>
      <c r="AT10" s="367" t="e">
        <f ca="1">+IF(AND(ISNUMBER(OFFSET('Sanitation Data'!$H$12,0,10*ROW('Sanitation Data'!H4))),'Data Summary'!DI10="Yes"),OFFSET('Sanitation Data'!$H$12,0,10*ROW('Sanitation Data'!H4)),NA())</f>
        <v>#N/A</v>
      </c>
      <c r="AU10" s="367" t="e">
        <f ca="1">+IF(AND(ISNUMBER(OFFSET('Sanitation Data'!$I$4,0,10*ROW('Sanitation Data'!I4))),'Data Summary'!DJ10="Yes"),100-OFFSET('Sanitation Data'!$I$4,0,10*ROW('Sanitation Data'!I4)),NA())</f>
        <v>#N/A</v>
      </c>
      <c r="AV10" s="367" t="e">
        <f ca="1">+IF(AND(ISNUMBER(OFFSET('Sanitation Data'!$I$6,0,10*ROW('Sanitation Data'!I4))),'Data Summary'!DK10="Yes"),OFFSET('Sanitation Data'!$I$6,0,10*ROW('Sanitation Data'!I4)),NA())</f>
        <v>#N/A</v>
      </c>
      <c r="AW10" s="367" t="e">
        <f ca="1">+IF(AND(ISNUMBER(OFFSET('Sanitation Data'!$I$10,0,10*ROW('Sanitation Data'!I4))),'Data Summary'!DL10="Yes"),OFFSET('Sanitation Data'!$I$10,0,10*ROW('Sanitation Data'!I4)),NA())</f>
        <v>#N/A</v>
      </c>
      <c r="AX10" s="367" t="e">
        <f ca="1">+IF(AND(ISNUMBER(OFFSET('Sanitation Data'!$I$11,0,10*ROW('Sanitation Data'!I4))),'Data Summary'!DM10="Yes"),OFFSET('Sanitation Data'!$I$11,0,10*ROW('Sanitation Data'!I4)),NA())</f>
        <v>#N/A</v>
      </c>
      <c r="AY10" s="367">
        <f ca="1">+IF(AND(ISNUMBER(OFFSET('Sanitation Data'!$I$12,0,10*ROW('Sanitation Data'!I4))),'Data Summary'!DN10="Yes"),OFFSET('Sanitation Data'!$I$12,0,10*ROW('Sanitation Data'!I4)),NA())</f>
        <v>52.15</v>
      </c>
      <c r="AZ10" s="368" t="e">
        <f ca="1">+IF(AND(ISNUMBER(OFFSET('Hygiene Data'!$D$5,0,10*ROW('Hygiene Data'!D4))),'Data Summary'!DO10="Yes"),OFFSET('Hygiene Data'!$D$5,0,10*ROW('Hygiene Data'!D4)),NA())</f>
        <v>#N/A</v>
      </c>
      <c r="BA10" s="368" t="e">
        <f ca="1">+IF(AND(ISNUMBER(OFFSET('Hygiene Data'!$D$7,0,10*ROW('Hygiene Data'!D4))),'Data Summary'!DP10="Yes"),OFFSET('Hygiene Data'!$D$7,0,10*ROW('Hygiene Data'!D4)),NA())</f>
        <v>#N/A</v>
      </c>
      <c r="BB10" s="368" t="e">
        <f ca="1">+IF(AND(ISNUMBER(OFFSET('Hygiene Data'!$D$9,0,10*ROW('Hygiene Data'!D4))),'Data Summary'!DQ10="Yes"),OFFSET('Hygiene Data'!$D$9,0,10*ROW('Hygiene Data'!D4)),NA())</f>
        <v>#N/A</v>
      </c>
      <c r="BC10" s="368" t="e">
        <f ca="1">+IF(AND(ISNUMBER(OFFSET('Hygiene Data'!$E$5,0,10*ROW('Hygiene Data'!E4))),'Data Summary'!DR10="Yes"),OFFSET('Hygiene Data'!$E$5,0,10*ROW('Hygiene Data'!E4)),NA())</f>
        <v>#N/A</v>
      </c>
      <c r="BD10" s="368" t="e">
        <f ca="1">+IF(AND(ISNUMBER(OFFSET('Hygiene Data'!$E$7,0,10*ROW('Hygiene Data'!E4))),'Data Summary'!DS10="Yes"),OFFSET('Hygiene Data'!$E$7,0,10*ROW('Hygiene Data'!E4)),NA())</f>
        <v>#N/A</v>
      </c>
      <c r="BE10" s="368" t="e">
        <f ca="1">+IF(AND(ISNUMBER(OFFSET('Hygiene Data'!$E$9,0,10*ROW('Hygiene Data'!E4))),'Data Summary'!DT10="Yes"),OFFSET('Hygiene Data'!$E$9,0,10*ROW('Hygiene Data'!E4)),NA())</f>
        <v>#N/A</v>
      </c>
      <c r="BF10" s="368" t="e">
        <f ca="1">+IF(AND(ISNUMBER(OFFSET('Hygiene Data'!$F$5,0,10*ROW('Hygiene Data'!F4))),'Data Summary'!DU10="Yes"),OFFSET('Hygiene Data'!$F$5,0,10*ROW('Hygiene Data'!F4)),NA())</f>
        <v>#N/A</v>
      </c>
      <c r="BG10" s="368" t="e">
        <f ca="1">+IF(AND(ISNUMBER(OFFSET('Hygiene Data'!$F$7,0,10*ROW('Hygiene Data'!F4))),'Data Summary'!DV10="Yes"),OFFSET('Hygiene Data'!$F$7,0,10*ROW('Hygiene Data'!F4)),NA())</f>
        <v>#N/A</v>
      </c>
      <c r="BH10" s="368" t="e">
        <f ca="1">+IF(AND(ISNUMBER(OFFSET('Hygiene Data'!$F$9,0,10*ROW('Hygiene Data'!F4))),'Data Summary'!DW10="Yes"),OFFSET('Hygiene Data'!$F$9,0,10*ROW('Hygiene Data'!F4)),NA())</f>
        <v>#N/A</v>
      </c>
      <c r="BI10" s="368" t="e">
        <f ca="1">+IF(AND(ISNUMBER(OFFSET('Hygiene Data'!$G$5,0,10*ROW('Hygiene Data'!G4))),'Data Summary'!DX10="Yes"),OFFSET('Hygiene Data'!$G$5,0,10*ROW('Hygiene Data'!G4)),NA())</f>
        <v>#N/A</v>
      </c>
      <c r="BJ10" s="368" t="e">
        <f ca="1">+IF(AND(ISNUMBER(OFFSET('Hygiene Data'!$G$7,0,10*ROW('Hygiene Data'!G4))),'Data Summary'!DY10="Yes"),OFFSET('Hygiene Data'!$G$7,0,10*ROW('Hygiene Data'!G4)),NA())</f>
        <v>#N/A</v>
      </c>
      <c r="BK10" s="368" t="e">
        <f ca="1">+IF(AND(ISNUMBER(OFFSET('Hygiene Data'!$G$9,0,10*ROW('Hygiene Data'!G4))),'Data Summary'!DZ10="Yes"),OFFSET('Hygiene Data'!$G$9,0,10*ROW('Hygiene Data'!G4)),NA())</f>
        <v>#N/A</v>
      </c>
      <c r="BL10" s="368" t="e">
        <f ca="1">+IF(AND(ISNUMBER(OFFSET('Hygiene Data'!$H$5,0,10*ROW('Hygiene Data'!H4))),'Data Summary'!EA10="Yes"),OFFSET('Hygiene Data'!$H$5,0,10*ROW('Hygiene Data'!H4)),NA())</f>
        <v>#N/A</v>
      </c>
      <c r="BM10" s="368" t="e">
        <f ca="1">+IF(AND(ISNUMBER(OFFSET('Hygiene Data'!$H$7,0,10*ROW('Hygiene Data'!H4))),'Data Summary'!EB10="Yes"),OFFSET('Hygiene Data'!$H$7,0,10*ROW('Hygiene Data'!H4)),NA())</f>
        <v>#N/A</v>
      </c>
      <c r="BN10" s="368" t="e">
        <f ca="1">+IF(AND(ISNUMBER(OFFSET('Hygiene Data'!$H$9,0,10*ROW('Hygiene Data'!H4))),'Data Summary'!EC10="Yes"),OFFSET('Hygiene Data'!$H$9,0,10*ROW('Hygiene Data'!H4)),NA())</f>
        <v>#N/A</v>
      </c>
      <c r="BO10" s="368" t="e">
        <f ca="1">+IF(AND(ISNUMBER(OFFSET('Hygiene Data'!$I$5,0,10*ROW('Hygiene Data'!I4))),'Data Summary'!ED10="Yes"),OFFSET('Hygiene Data'!$I$5,0,10*ROW('Hygiene Data'!I4)),NA())</f>
        <v>#N/A</v>
      </c>
      <c r="BP10" s="368" t="e">
        <f ca="1">+IF(AND(ISNUMBER(OFFSET('Hygiene Data'!$I$7,0,10*ROW('Hygiene Data'!I4))),'Data Summary'!EE10="Yes"),OFFSET('Hygiene Data'!$I$7,0,10*ROW('Hygiene Data'!I4)),NA())</f>
        <v>#N/A</v>
      </c>
      <c r="BQ10" s="368" t="e">
        <f ca="1">+IF(AND(ISNUMBER(OFFSET('Hygiene Data'!$I$9,0,10*ROW('Hygiene Data'!I4))),'Data Summary'!EF10="Yes"),OFFSET('Hygiene Data'!$I$9,0,10*ROW('Hygiene Data'!I4)),NA())</f>
        <v>#N/A</v>
      </c>
    </row>
    <row r="11" spans="1:69" x14ac:dyDescent="0.25">
      <c r="A11" s="364" t="str">
        <f ca="1">+RIGHT('Data Summary'!A11,LEN('Data Summary'!A11)-9)</f>
        <v>SDI</v>
      </c>
      <c r="B11" s="338" t="str">
        <f ca="1">+IF(ISTEXT('Data Summary'!B11),'Data Summary'!B11,"")</f>
        <v>Enquête</v>
      </c>
      <c r="C11" s="365">
        <f ca="1">+VALUE('Data Summary'!C11)</f>
        <v>2016</v>
      </c>
      <c r="D11" s="366" t="e">
        <f ca="1">+IF(AND(ISNUMBER(OFFSET('Water Data'!$D$4,0,10*ROW('Water Data'!D5))),'Data Summary'!BS11="Yes"),100-OFFSET('Water Data'!$D$4,0,10*ROW('Water Data'!D5)),NA())</f>
        <v>#N/A</v>
      </c>
      <c r="E11" s="366">
        <f ca="1">+IF(AND(ISNUMBER(OFFSET('Water Data'!$D$6,0,10*ROW('Water Data'!D5))),'Data Summary'!BT11="Yes"),OFFSET('Water Data'!$D$6,0,10*ROW('Water Data'!D5)),NA())</f>
        <v>44</v>
      </c>
      <c r="F11" s="366" t="e">
        <f ca="1">+IF(AND(ISNUMBER(OFFSET('Water Data'!$D$9,0,10*ROW('Water Data'!D5))),'Data Summary'!BU11="Yes"),OFFSET('Water Data'!$D$9,0,10*ROW('Water Data'!D5)),NA())</f>
        <v>#N/A</v>
      </c>
      <c r="G11" s="366" t="e">
        <f ca="1">+IF(AND(ISNUMBER(OFFSET('Water Data'!$E$4,0,10*ROW('Water Data'!E5))),'Data Summary'!BV11="Yes"),100-OFFSET('Water Data'!$E$4,0,10*ROW('Water Data'!E5)),NA())</f>
        <v>#N/A</v>
      </c>
      <c r="H11" s="366" t="e">
        <f ca="1">+IF(AND(ISNUMBER(OFFSET('Water Data'!$E$6,0,10*ROW('Water Data'!E5))),'Data Summary'!BW11="Yes"),OFFSET('Water Data'!$E$6,0,10*ROW('Water Data'!E5)),NA())</f>
        <v>#N/A</v>
      </c>
      <c r="I11" s="366" t="e">
        <f ca="1">+IF(AND(ISNUMBER(OFFSET('Water Data'!$E$9,0,10*ROW('Water Data'!E5))),'Data Summary'!BX11="Yes"),OFFSET('Water Data'!$E$9,0,10*ROW('Water Data'!E5)),NA())</f>
        <v>#N/A</v>
      </c>
      <c r="J11" s="366" t="e">
        <f ca="1">+IF(AND(ISNUMBER(OFFSET('Water Data'!$F$4,0,10*ROW('Water Data'!F5))),'Data Summary'!BY11="Yes"),100-OFFSET('Water Data'!$F$4,0,10*ROW('Water Data'!F5)),NA())</f>
        <v>#N/A</v>
      </c>
      <c r="K11" s="366" t="e">
        <f ca="1">+IF(AND(ISNUMBER(OFFSET('Water Data'!$F$6,0,10*ROW('Water Data'!F5))),'Data Summary'!BZ11="Yes"),OFFSET('Water Data'!$F$6,0,10*ROW('Water Data'!F5)),NA())</f>
        <v>#N/A</v>
      </c>
      <c r="L11" s="366" t="e">
        <f ca="1">+IF(AND(ISNUMBER(OFFSET('Water Data'!$F$9,0,10*ROW('Water Data'!F5))),'Data Summary'!CA11="Yes"),OFFSET('Water Data'!$F$9,0,10*ROW('Water Data'!F5)),NA())</f>
        <v>#N/A</v>
      </c>
      <c r="M11" s="366" t="e">
        <f ca="1">+IF(AND(ISNUMBER(OFFSET('Water Data'!$G$4,0,10*ROW('Water Data'!G5))),'Data Summary'!CB11="Yes"),100-OFFSET('Water Data'!$G$4,0,10*ROW('Water Data'!G5)),NA())</f>
        <v>#N/A</v>
      </c>
      <c r="N11" s="366" t="e">
        <f ca="1">+IF(AND(ISNUMBER(OFFSET('Water Data'!$G$6,0,10*ROW('Water Data'!G5))),'Data Summary'!CC11="Yes"),OFFSET('Water Data'!$G$6,0,10*ROW('Water Data'!G5)),NA())</f>
        <v>#N/A</v>
      </c>
      <c r="O11" s="366" t="e">
        <f ca="1">+IF(AND(ISNUMBER(OFFSET('Water Data'!$G$9,0,10*ROW('Water Data'!G5))),'Data Summary'!CD11="Yes"),OFFSET('Water Data'!$G$9,0,10*ROW('Water Data'!G5)),NA())</f>
        <v>#N/A</v>
      </c>
      <c r="P11" s="366" t="e">
        <f ca="1">+IF(AND(ISNUMBER(OFFSET('Water Data'!$H$4,0,10*ROW('Water Data'!H5))),'Data Summary'!CE11="Yes"),100-OFFSET('Water Data'!$H$4,0,10*ROW('Water Data'!H5)),NA())</f>
        <v>#N/A</v>
      </c>
      <c r="Q11" s="366">
        <f ca="1">+IF(AND(ISNUMBER(OFFSET('Water Data'!$H$6,0,10*ROW('Water Data'!H5))),'Data Summary'!CF11="Yes"),OFFSET('Water Data'!$H$6,0,10*ROW('Water Data'!H5)),NA())</f>
        <v>44</v>
      </c>
      <c r="R11" s="366" t="e">
        <f ca="1">+IF(AND(ISNUMBER(OFFSET('Water Data'!$H$9,0,10*ROW('Water Data'!H5))),'Data Summary'!CG11="Yes"),OFFSET('Water Data'!$H$9,0,10*ROW('Water Data'!H5)),NA())</f>
        <v>#N/A</v>
      </c>
      <c r="S11" s="366" t="e">
        <f ca="1">+IF(AND(ISNUMBER(OFFSET('Water Data'!$I$4,0,10*ROW('Water Data'!I5))),'Data Summary'!CH11="Yes"),100-OFFSET('Water Data'!$I$4,0,10*ROW('Water Data'!I5)),NA())</f>
        <v>#N/A</v>
      </c>
      <c r="T11" s="366" t="e">
        <f ca="1">+IF(AND(ISNUMBER(OFFSET('Water Data'!$I$6,0,10*ROW('Water Data'!I5))),'Data Summary'!CI11="Yes"),OFFSET('Water Data'!$I$6,0,10*ROW('Water Data'!I5)),NA())</f>
        <v>#N/A</v>
      </c>
      <c r="U11" s="366" t="e">
        <f ca="1">+IF(AND(ISNUMBER(OFFSET('Water Data'!$I$9,0,10*ROW('Water Data'!I5))),'Data Summary'!CJ11="Yes"),OFFSET('Water Data'!$I$9,0,10*ROW('Water Data'!I5)),NA())</f>
        <v>#N/A</v>
      </c>
      <c r="V11" s="367" t="e">
        <f ca="1">+IF(AND(ISNUMBER(OFFSET('Sanitation Data'!$D$4,0,10*ROW('Sanitation Data'!D5))),'Data Summary'!CK11="Yes"),100-OFFSET('Sanitation Data'!$D$4,0,10*ROW('Sanitation Data'!D5)),NA())</f>
        <v>#N/A</v>
      </c>
      <c r="W11" s="367" t="e">
        <f ca="1">+IF(AND(ISNUMBER(OFFSET('Sanitation Data'!$D$6,0,10*ROW('Sanitation Data'!D5))),'Data Summary'!CL11="Yes"),OFFSET('Sanitation Data'!$D$6,0,10*ROW('Sanitation Data'!D5)),NA())</f>
        <v>#N/A</v>
      </c>
      <c r="X11" s="367" t="e">
        <f ca="1">+IF(AND(ISNUMBER(OFFSET('Sanitation Data'!$D$10,0,10*ROW('Sanitation Data'!D5))),'Data Summary'!CM11="Yes"),OFFSET('Sanitation Data'!$D$10,0,10*ROW('Sanitation Data'!D5)),NA())</f>
        <v>#N/A</v>
      </c>
      <c r="Y11" s="367" t="e">
        <f ca="1">+IF(AND(ISNUMBER(OFFSET('Sanitation Data'!$D$11,0,10*ROW('Sanitation Data'!D5))),'Data Summary'!CN11="Yes"),OFFSET('Sanitation Data'!$D$11,0,10*ROW('Sanitation Data'!D5)),NA())</f>
        <v>#N/A</v>
      </c>
      <c r="Z11" s="367">
        <f ca="1">+IF(AND(ISNUMBER(OFFSET('Sanitation Data'!$D$12,0,10*ROW('Sanitation Data'!D5))),'Data Summary'!CO11="Yes"),OFFSET('Sanitation Data'!$D$12,0,10*ROW('Sanitation Data'!D5)),NA())</f>
        <v>61.6</v>
      </c>
      <c r="AA11" s="367" t="e">
        <f ca="1">+IF(AND(ISNUMBER(OFFSET('Sanitation Data'!$E$4,0,10*ROW('Sanitation Data'!E5))),'Data Summary'!CP11="Yes"),100-OFFSET('Sanitation Data'!$E$4,0,10*ROW('Sanitation Data'!E5)),NA())</f>
        <v>#N/A</v>
      </c>
      <c r="AB11" s="367" t="e">
        <f ca="1">+IF(AND(ISNUMBER(OFFSET('Sanitation Data'!$E$6,0,10*ROW('Sanitation Data'!E5))),'Data Summary'!CQ11="Yes"),OFFSET('Sanitation Data'!$E$6,0,10*ROW('Sanitation Data'!E5)),NA())</f>
        <v>#N/A</v>
      </c>
      <c r="AC11" s="367" t="e">
        <f ca="1">+IF(AND(ISNUMBER(OFFSET('Sanitation Data'!$E$10,0,10*ROW('Sanitation Data'!E5))),'Data Summary'!CR11="Yes"),OFFSET('Sanitation Data'!$E$10,0,10*ROW('Sanitation Data'!E5)),NA())</f>
        <v>#N/A</v>
      </c>
      <c r="AD11" s="367" t="e">
        <f ca="1">+IF(AND(ISNUMBER(OFFSET('Sanitation Data'!$E$11,0,10*ROW('Sanitation Data'!E5))),'Data Summary'!CS11="Yes"),OFFSET('Sanitation Data'!$E$11,0,10*ROW('Sanitation Data'!E5)),NA())</f>
        <v>#N/A</v>
      </c>
      <c r="AE11" s="367">
        <f ca="1">+IF(AND(ISNUMBER(OFFSET('Sanitation Data'!$E$12,0,10*ROW('Sanitation Data'!E5))),'Data Summary'!CT11="Yes"),OFFSET('Sanitation Data'!$E$12,0,10*ROW('Sanitation Data'!E5)),NA())</f>
        <v>79.7</v>
      </c>
      <c r="AF11" s="367" t="e">
        <f ca="1">+IF(AND(ISNUMBER(OFFSET('Sanitation Data'!$F$4,0,10*ROW('Sanitation Data'!F5))),'Data Summary'!CU11="Yes"),100-OFFSET('Sanitation Data'!$F$4,0,10*ROW('Sanitation Data'!F5)),NA())</f>
        <v>#N/A</v>
      </c>
      <c r="AG11" s="367" t="e">
        <f ca="1">+IF(AND(ISNUMBER(OFFSET('Sanitation Data'!$F$6,0,10*ROW('Sanitation Data'!F5))),'Data Summary'!CV11="Yes"),OFFSET('Sanitation Data'!$F$6,0,10*ROW('Sanitation Data'!F5)),NA())</f>
        <v>#N/A</v>
      </c>
      <c r="AH11" s="367" t="e">
        <f ca="1">+IF(AND(ISNUMBER(OFFSET('Sanitation Data'!$F$10,0,10*ROW('Sanitation Data'!F5))),'Data Summary'!CW11="Yes"),OFFSET('Sanitation Data'!$F$10,0,10*ROW('Sanitation Data'!F5)),NA())</f>
        <v>#N/A</v>
      </c>
      <c r="AI11" s="367" t="e">
        <f ca="1">+IF(AND(ISNUMBER(OFFSET('Sanitation Data'!$F$11,0,10*ROW('Sanitation Data'!F5))),'Data Summary'!CX11="Yes"),OFFSET('Sanitation Data'!$F$11,0,10*ROW('Sanitation Data'!F5)),NA())</f>
        <v>#N/A</v>
      </c>
      <c r="AJ11" s="367">
        <f ca="1">+IF(AND(ISNUMBER(OFFSET('Sanitation Data'!$F$12,0,10*ROW('Sanitation Data'!F5))),'Data Summary'!CY11="Yes"),OFFSET('Sanitation Data'!$F$12,0,10*ROW('Sanitation Data'!F5)),NA())</f>
        <v>59.5</v>
      </c>
      <c r="AK11" s="367" t="e">
        <f ca="1">+IF(AND(ISNUMBER(OFFSET('Sanitation Data'!$G$4,0,10*ROW('Sanitation Data'!G5))),'Data Summary'!CZ11="Yes"),100-OFFSET('Sanitation Data'!$G$4,0,10*ROW('Sanitation Data'!G5)),NA())</f>
        <v>#N/A</v>
      </c>
      <c r="AL11" s="367" t="e">
        <f ca="1">+IF(AND(ISNUMBER(OFFSET('Sanitation Data'!$G$6,0,10*ROW('Sanitation Data'!G5))),'Data Summary'!DA11="Yes"),OFFSET('Sanitation Data'!$G$6,0,10*ROW('Sanitation Data'!G5)),NA())</f>
        <v>#N/A</v>
      </c>
      <c r="AM11" s="367" t="e">
        <f ca="1">+IF(AND(ISNUMBER(OFFSET('Sanitation Data'!$G$10,0,10*ROW('Sanitation Data'!G5))),'Data Summary'!DB11="Yes"),OFFSET('Sanitation Data'!$G$10,0,10*ROW('Sanitation Data'!G5)),NA())</f>
        <v>#N/A</v>
      </c>
      <c r="AN11" s="367" t="e">
        <f ca="1">+IF(AND(ISNUMBER(OFFSET('Sanitation Data'!$G$11,0,10*ROW('Sanitation Data'!G5))),'Data Summary'!DC11="Yes"),OFFSET('Sanitation Data'!$G$11,0,10*ROW('Sanitation Data'!G5)),NA())</f>
        <v>#N/A</v>
      </c>
      <c r="AO11" s="367" t="e">
        <f ca="1">+IF(AND(ISNUMBER(OFFSET('Sanitation Data'!$G$12,0,10*ROW('Sanitation Data'!G5))),'Data Summary'!DD11="Yes"),OFFSET('Sanitation Data'!$G$12,0,10*ROW('Sanitation Data'!G5)),NA())</f>
        <v>#N/A</v>
      </c>
      <c r="AP11" s="367" t="e">
        <f ca="1">+IF(AND(ISNUMBER(OFFSET('Sanitation Data'!$H$4,0,10*ROW('Sanitation Data'!H5))),'Data Summary'!DE11="Yes"),100-OFFSET('Sanitation Data'!$H$4,0,10*ROW('Sanitation Data'!H5)),NA())</f>
        <v>#N/A</v>
      </c>
      <c r="AQ11" s="367" t="e">
        <f ca="1">+IF(AND(ISNUMBER(OFFSET('Sanitation Data'!$H$6,0,10*ROW('Sanitation Data'!H5))),'Data Summary'!DF11="Yes"),OFFSET('Sanitation Data'!$H$6,0,10*ROW('Sanitation Data'!H5)),NA())</f>
        <v>#N/A</v>
      </c>
      <c r="AR11" s="367" t="e">
        <f ca="1">+IF(AND(ISNUMBER(OFFSET('Sanitation Data'!$H$10,0,10*ROW('Sanitation Data'!H5))),'Data Summary'!DG11="Yes"),OFFSET('Sanitation Data'!$H$10,0,10*ROW('Sanitation Data'!H5)),NA())</f>
        <v>#N/A</v>
      </c>
      <c r="AS11" s="367" t="e">
        <f ca="1">+IF(AND(ISNUMBER(OFFSET('Sanitation Data'!$H$11,0,10*ROW('Sanitation Data'!H5))),'Data Summary'!DH11="Yes"),OFFSET('Sanitation Data'!$H$11,0,10*ROW('Sanitation Data'!H5)),NA())</f>
        <v>#N/A</v>
      </c>
      <c r="AT11" s="367">
        <f ca="1">+IF(AND(ISNUMBER(OFFSET('Sanitation Data'!$H$12,0,10*ROW('Sanitation Data'!H5))),'Data Summary'!DI11="Yes"),OFFSET('Sanitation Data'!$H$12,0,10*ROW('Sanitation Data'!H5)),NA())</f>
        <v>61.6</v>
      </c>
      <c r="AU11" s="367" t="e">
        <f ca="1">+IF(AND(ISNUMBER(OFFSET('Sanitation Data'!$I$4,0,10*ROW('Sanitation Data'!I5))),'Data Summary'!DJ11="Yes"),100-OFFSET('Sanitation Data'!$I$4,0,10*ROW('Sanitation Data'!I5)),NA())</f>
        <v>#N/A</v>
      </c>
      <c r="AV11" s="367" t="e">
        <f ca="1">+IF(AND(ISNUMBER(OFFSET('Sanitation Data'!$I$6,0,10*ROW('Sanitation Data'!I5))),'Data Summary'!DK11="Yes"),OFFSET('Sanitation Data'!$I$6,0,10*ROW('Sanitation Data'!I5)),NA())</f>
        <v>#N/A</v>
      </c>
      <c r="AW11" s="367" t="e">
        <f ca="1">+IF(AND(ISNUMBER(OFFSET('Sanitation Data'!$I$10,0,10*ROW('Sanitation Data'!I5))),'Data Summary'!DL11="Yes"),OFFSET('Sanitation Data'!$I$10,0,10*ROW('Sanitation Data'!I5)),NA())</f>
        <v>#N/A</v>
      </c>
      <c r="AX11" s="367" t="e">
        <f ca="1">+IF(AND(ISNUMBER(OFFSET('Sanitation Data'!$I$11,0,10*ROW('Sanitation Data'!I5))),'Data Summary'!DM11="Yes"),OFFSET('Sanitation Data'!$I$11,0,10*ROW('Sanitation Data'!I5)),NA())</f>
        <v>#N/A</v>
      </c>
      <c r="AY11" s="367" t="e">
        <f ca="1">+IF(AND(ISNUMBER(OFFSET('Sanitation Data'!$I$12,0,10*ROW('Sanitation Data'!I5))),'Data Summary'!DN11="Yes"),OFFSET('Sanitation Data'!$I$12,0,10*ROW('Sanitation Data'!I5)),NA())</f>
        <v>#N/A</v>
      </c>
      <c r="AZ11" s="368" t="e">
        <f ca="1">+IF(AND(ISNUMBER(OFFSET('Hygiene Data'!$D$5,0,10*ROW('Hygiene Data'!D5))),'Data Summary'!DO11="Yes"),OFFSET('Hygiene Data'!$D$5,0,10*ROW('Hygiene Data'!D5)),NA())</f>
        <v>#N/A</v>
      </c>
      <c r="BA11" s="368" t="e">
        <f ca="1">+IF(AND(ISNUMBER(OFFSET('Hygiene Data'!$D$7,0,10*ROW('Hygiene Data'!D5))),'Data Summary'!DP11="Yes"),OFFSET('Hygiene Data'!$D$7,0,10*ROW('Hygiene Data'!D5)),NA())</f>
        <v>#N/A</v>
      </c>
      <c r="BB11" s="368" t="e">
        <f ca="1">+IF(AND(ISNUMBER(OFFSET('Hygiene Data'!$D$9,0,10*ROW('Hygiene Data'!D5))),'Data Summary'!DQ11="Yes"),OFFSET('Hygiene Data'!$D$9,0,10*ROW('Hygiene Data'!D5)),NA())</f>
        <v>#N/A</v>
      </c>
      <c r="BC11" s="368" t="e">
        <f ca="1">+IF(AND(ISNUMBER(OFFSET('Hygiene Data'!$E$5,0,10*ROW('Hygiene Data'!E5))),'Data Summary'!DR11="Yes"),OFFSET('Hygiene Data'!$E$5,0,10*ROW('Hygiene Data'!E5)),NA())</f>
        <v>#N/A</v>
      </c>
      <c r="BD11" s="368" t="e">
        <f ca="1">+IF(AND(ISNUMBER(OFFSET('Hygiene Data'!$E$7,0,10*ROW('Hygiene Data'!E5))),'Data Summary'!DS11="Yes"),OFFSET('Hygiene Data'!$E$7,0,10*ROW('Hygiene Data'!E5)),NA())</f>
        <v>#N/A</v>
      </c>
      <c r="BE11" s="368" t="e">
        <f ca="1">+IF(AND(ISNUMBER(OFFSET('Hygiene Data'!$E$9,0,10*ROW('Hygiene Data'!E5))),'Data Summary'!DT11="Yes"),OFFSET('Hygiene Data'!$E$9,0,10*ROW('Hygiene Data'!E5)),NA())</f>
        <v>#N/A</v>
      </c>
      <c r="BF11" s="368" t="e">
        <f ca="1">+IF(AND(ISNUMBER(OFFSET('Hygiene Data'!$F$5,0,10*ROW('Hygiene Data'!F5))),'Data Summary'!DU11="Yes"),OFFSET('Hygiene Data'!$F$5,0,10*ROW('Hygiene Data'!F5)),NA())</f>
        <v>#N/A</v>
      </c>
      <c r="BG11" s="368" t="e">
        <f ca="1">+IF(AND(ISNUMBER(OFFSET('Hygiene Data'!$F$7,0,10*ROW('Hygiene Data'!F5))),'Data Summary'!DV11="Yes"),OFFSET('Hygiene Data'!$F$7,0,10*ROW('Hygiene Data'!F5)),NA())</f>
        <v>#N/A</v>
      </c>
      <c r="BH11" s="368" t="e">
        <f ca="1">+IF(AND(ISNUMBER(OFFSET('Hygiene Data'!$F$9,0,10*ROW('Hygiene Data'!F5))),'Data Summary'!DW11="Yes"),OFFSET('Hygiene Data'!$F$9,0,10*ROW('Hygiene Data'!F5)),NA())</f>
        <v>#N/A</v>
      </c>
      <c r="BI11" s="368" t="e">
        <f ca="1">+IF(AND(ISNUMBER(OFFSET('Hygiene Data'!$G$5,0,10*ROW('Hygiene Data'!G5))),'Data Summary'!DX11="Yes"),OFFSET('Hygiene Data'!$G$5,0,10*ROW('Hygiene Data'!G5)),NA())</f>
        <v>#N/A</v>
      </c>
      <c r="BJ11" s="368" t="e">
        <f ca="1">+IF(AND(ISNUMBER(OFFSET('Hygiene Data'!$G$7,0,10*ROW('Hygiene Data'!G5))),'Data Summary'!DY11="Yes"),OFFSET('Hygiene Data'!$G$7,0,10*ROW('Hygiene Data'!G5)),NA())</f>
        <v>#N/A</v>
      </c>
      <c r="BK11" s="368" t="e">
        <f ca="1">+IF(AND(ISNUMBER(OFFSET('Hygiene Data'!$G$9,0,10*ROW('Hygiene Data'!G5))),'Data Summary'!DZ11="Yes"),OFFSET('Hygiene Data'!$G$9,0,10*ROW('Hygiene Data'!G5)),NA())</f>
        <v>#N/A</v>
      </c>
      <c r="BL11" s="368" t="e">
        <f ca="1">+IF(AND(ISNUMBER(OFFSET('Hygiene Data'!$H$5,0,10*ROW('Hygiene Data'!H5))),'Data Summary'!EA11="Yes"),OFFSET('Hygiene Data'!$H$5,0,10*ROW('Hygiene Data'!H5)),NA())</f>
        <v>#N/A</v>
      </c>
      <c r="BM11" s="368" t="e">
        <f ca="1">+IF(AND(ISNUMBER(OFFSET('Hygiene Data'!$H$7,0,10*ROW('Hygiene Data'!H5))),'Data Summary'!EB11="Yes"),OFFSET('Hygiene Data'!$H$7,0,10*ROW('Hygiene Data'!H5)),NA())</f>
        <v>#N/A</v>
      </c>
      <c r="BN11" s="368" t="e">
        <f ca="1">+IF(AND(ISNUMBER(OFFSET('Hygiene Data'!$H$9,0,10*ROW('Hygiene Data'!H5))),'Data Summary'!EC11="Yes"),OFFSET('Hygiene Data'!$H$9,0,10*ROW('Hygiene Data'!H5)),NA())</f>
        <v>#N/A</v>
      </c>
      <c r="BO11" s="368" t="e">
        <f ca="1">+IF(AND(ISNUMBER(OFFSET('Hygiene Data'!$I$5,0,10*ROW('Hygiene Data'!I5))),'Data Summary'!ED11="Yes"),OFFSET('Hygiene Data'!$I$5,0,10*ROW('Hygiene Data'!I5)),NA())</f>
        <v>#N/A</v>
      </c>
      <c r="BP11" s="368" t="e">
        <f ca="1">+IF(AND(ISNUMBER(OFFSET('Hygiene Data'!$I$7,0,10*ROW('Hygiene Data'!I5))),'Data Summary'!EE11="Yes"),OFFSET('Hygiene Data'!$I$7,0,10*ROW('Hygiene Data'!I5)),NA())</f>
        <v>#N/A</v>
      </c>
      <c r="BQ11" s="368" t="e">
        <f ca="1">+IF(AND(ISNUMBER(OFFSET('Hygiene Data'!$I$9,0,10*ROW('Hygiene Data'!I5))),'Data Summary'!EF11="Yes"),OFFSET('Hygiene Data'!$I$9,0,10*ROW('Hygiene Data'!I5)),NA())</f>
        <v>#N/A</v>
      </c>
    </row>
    <row r="12" spans="1:69" x14ac:dyDescent="0.25">
      <c r="A12" s="364" t="str">
        <f ca="1">+RIGHT('Data Summary'!A12,LEN('Data Summary'!A12)-9)</f>
        <v>UIS</v>
      </c>
      <c r="B12" s="338" t="str">
        <f ca="1">+IF(ISTEXT('Data Summary'!B12),'Data Summary'!B12,"")</f>
        <v>Autre</v>
      </c>
      <c r="C12" s="365">
        <f ca="1">+VALUE('Data Summary'!C12)</f>
        <v>2019</v>
      </c>
      <c r="D12" s="366" t="e">
        <f ca="1">+IF(AND(ISNUMBER(OFFSET('Water Data'!$D$4,0,10*ROW('Water Data'!D6))),'Data Summary'!BS12="Yes"),100-OFFSET('Water Data'!$D$4,0,10*ROW('Water Data'!D6)),NA())</f>
        <v>#N/A</v>
      </c>
      <c r="E12" s="366">
        <f ca="1">+IF(AND(ISNUMBER(OFFSET('Water Data'!$D$6,0,10*ROW('Water Data'!D6))),'Data Summary'!BT12="Yes"),OFFSET('Water Data'!$D$6,0,10*ROW('Water Data'!D6)),NA())</f>
        <v>52.632300000000001</v>
      </c>
      <c r="F12" s="366" t="e">
        <f ca="1">+IF(AND(ISNUMBER(OFFSET('Water Data'!$D$9,0,10*ROW('Water Data'!D6))),'Data Summary'!BU12="Yes"),OFFSET('Water Data'!$D$9,0,10*ROW('Water Data'!D6)),NA())</f>
        <v>#N/A</v>
      </c>
      <c r="G12" s="366" t="e">
        <f ca="1">+IF(AND(ISNUMBER(OFFSET('Water Data'!$E$4,0,10*ROW('Water Data'!E6))),'Data Summary'!BV12="Yes"),100-OFFSET('Water Data'!$E$4,0,10*ROW('Water Data'!E6)),NA())</f>
        <v>#N/A</v>
      </c>
      <c r="H12" s="366" t="e">
        <f ca="1">+IF(AND(ISNUMBER(OFFSET('Water Data'!$E$6,0,10*ROW('Water Data'!E6))),'Data Summary'!BW12="Yes"),OFFSET('Water Data'!$E$6,0,10*ROW('Water Data'!E6)),NA())</f>
        <v>#N/A</v>
      </c>
      <c r="I12" s="366" t="e">
        <f ca="1">+IF(AND(ISNUMBER(OFFSET('Water Data'!$E$9,0,10*ROW('Water Data'!E6))),'Data Summary'!BX12="Yes"),OFFSET('Water Data'!$E$9,0,10*ROW('Water Data'!E6)),NA())</f>
        <v>#N/A</v>
      </c>
      <c r="J12" s="366" t="e">
        <f ca="1">+IF(AND(ISNUMBER(OFFSET('Water Data'!$F$4,0,10*ROW('Water Data'!F6))),'Data Summary'!BY12="Yes"),100-OFFSET('Water Data'!$F$4,0,10*ROW('Water Data'!F6)),NA())</f>
        <v>#N/A</v>
      </c>
      <c r="K12" s="366" t="e">
        <f ca="1">+IF(AND(ISNUMBER(OFFSET('Water Data'!$F$6,0,10*ROW('Water Data'!F6))),'Data Summary'!BZ12="Yes"),OFFSET('Water Data'!$F$6,0,10*ROW('Water Data'!F6)),NA())</f>
        <v>#N/A</v>
      </c>
      <c r="L12" s="366" t="e">
        <f ca="1">+IF(AND(ISNUMBER(OFFSET('Water Data'!$F$9,0,10*ROW('Water Data'!F6))),'Data Summary'!CA12="Yes"),OFFSET('Water Data'!$F$9,0,10*ROW('Water Data'!F6)),NA())</f>
        <v>#N/A</v>
      </c>
      <c r="M12" s="366" t="e">
        <f ca="1">+IF(AND(ISNUMBER(OFFSET('Water Data'!$G$4,0,10*ROW('Water Data'!G6))),'Data Summary'!CB12="Yes"),100-OFFSET('Water Data'!$G$4,0,10*ROW('Water Data'!G6)),NA())</f>
        <v>#N/A</v>
      </c>
      <c r="N12" s="366" t="e">
        <f ca="1">+IF(AND(ISNUMBER(OFFSET('Water Data'!$G$6,0,10*ROW('Water Data'!G6))),'Data Summary'!CC12="Yes"),OFFSET('Water Data'!$G$6,0,10*ROW('Water Data'!G6)),NA())</f>
        <v>#N/A</v>
      </c>
      <c r="O12" s="366" t="e">
        <f ca="1">+IF(AND(ISNUMBER(OFFSET('Water Data'!$G$9,0,10*ROW('Water Data'!G6))),'Data Summary'!CD12="Yes"),OFFSET('Water Data'!$G$9,0,10*ROW('Water Data'!G6)),NA())</f>
        <v>#N/A</v>
      </c>
      <c r="P12" s="366" t="e">
        <f ca="1">+IF(AND(ISNUMBER(OFFSET('Water Data'!$H$4,0,10*ROW('Water Data'!H6))),'Data Summary'!CE12="Yes"),100-OFFSET('Water Data'!$H$4,0,10*ROW('Water Data'!H6)),NA())</f>
        <v>#N/A</v>
      </c>
      <c r="Q12" s="366">
        <f ca="1">+IF(AND(ISNUMBER(OFFSET('Water Data'!$H$6,0,10*ROW('Water Data'!H6))),'Data Summary'!CF12="Yes"),OFFSET('Water Data'!$H$6,0,10*ROW('Water Data'!H6)),NA())</f>
        <v>52.632300000000001</v>
      </c>
      <c r="R12" s="366" t="e">
        <f ca="1">+IF(AND(ISNUMBER(OFFSET('Water Data'!$H$9,0,10*ROW('Water Data'!H6))),'Data Summary'!CG12="Yes"),OFFSET('Water Data'!$H$9,0,10*ROW('Water Data'!H6)),NA())</f>
        <v>#N/A</v>
      </c>
      <c r="S12" s="366" t="e">
        <f ca="1">+IF(AND(ISNUMBER(OFFSET('Water Data'!$I$4,0,10*ROW('Water Data'!I6))),'Data Summary'!CH12="Yes"),100-OFFSET('Water Data'!$I$4,0,10*ROW('Water Data'!I6)),NA())</f>
        <v>#N/A</v>
      </c>
      <c r="T12" s="366" t="e">
        <f ca="1">+IF(AND(ISNUMBER(OFFSET('Water Data'!$I$6,0,10*ROW('Water Data'!I6))),'Data Summary'!CI12="Yes"),OFFSET('Water Data'!$I$6,0,10*ROW('Water Data'!I6)),NA())</f>
        <v>#N/A</v>
      </c>
      <c r="U12" s="366" t="e">
        <f ca="1">+IF(AND(ISNUMBER(OFFSET('Water Data'!$I$9,0,10*ROW('Water Data'!I6))),'Data Summary'!CJ12="Yes"),OFFSET('Water Data'!$I$9,0,10*ROW('Water Data'!I6)),NA())</f>
        <v>#N/A</v>
      </c>
      <c r="V12" s="367" t="e">
        <f ca="1">+IF(AND(ISNUMBER(OFFSET('Sanitation Data'!$D$4,0,10*ROW('Sanitation Data'!D6))),'Data Summary'!CK12="Yes"),100-OFFSET('Sanitation Data'!$D$4,0,10*ROW('Sanitation Data'!D6)),NA())</f>
        <v>#N/A</v>
      </c>
      <c r="W12" s="367" t="e">
        <f ca="1">+IF(AND(ISNUMBER(OFFSET('Sanitation Data'!$D$6,0,10*ROW('Sanitation Data'!D6))),'Data Summary'!CL12="Yes"),OFFSET('Sanitation Data'!$D$6,0,10*ROW('Sanitation Data'!D6)),NA())</f>
        <v>#N/A</v>
      </c>
      <c r="X12" s="367" t="e">
        <f ca="1">+IF(AND(ISNUMBER(OFFSET('Sanitation Data'!$D$10,0,10*ROW('Sanitation Data'!D6))),'Data Summary'!CM12="Yes"),OFFSET('Sanitation Data'!$D$10,0,10*ROW('Sanitation Data'!D6)),NA())</f>
        <v>#N/A</v>
      </c>
      <c r="Y12" s="367" t="e">
        <f ca="1">+IF(AND(ISNUMBER(OFFSET('Sanitation Data'!$D$11,0,10*ROW('Sanitation Data'!D6))),'Data Summary'!CN12="Yes"),OFFSET('Sanitation Data'!$D$11,0,10*ROW('Sanitation Data'!D6)),NA())</f>
        <v>#N/A</v>
      </c>
      <c r="Z12" s="367" t="e">
        <f ca="1">+IF(AND(ISNUMBER(OFFSET('Sanitation Data'!$D$12,0,10*ROW('Sanitation Data'!D6))),'Data Summary'!CO12="Yes"),OFFSET('Sanitation Data'!$D$12,0,10*ROW('Sanitation Data'!D6)),NA())</f>
        <v>#N/A</v>
      </c>
      <c r="AA12" s="367" t="e">
        <f ca="1">+IF(AND(ISNUMBER(OFFSET('Sanitation Data'!$E$4,0,10*ROW('Sanitation Data'!E6))),'Data Summary'!CP12="Yes"),100-OFFSET('Sanitation Data'!$E$4,0,10*ROW('Sanitation Data'!E6)),NA())</f>
        <v>#N/A</v>
      </c>
      <c r="AB12" s="367" t="e">
        <f ca="1">+IF(AND(ISNUMBER(OFFSET('Sanitation Data'!$E$6,0,10*ROW('Sanitation Data'!E6))),'Data Summary'!CQ12="Yes"),OFFSET('Sanitation Data'!$E$6,0,10*ROW('Sanitation Data'!E6)),NA())</f>
        <v>#N/A</v>
      </c>
      <c r="AC12" s="367" t="e">
        <f ca="1">+IF(AND(ISNUMBER(OFFSET('Sanitation Data'!$E$10,0,10*ROW('Sanitation Data'!E6))),'Data Summary'!CR12="Yes"),OFFSET('Sanitation Data'!$E$10,0,10*ROW('Sanitation Data'!E6)),NA())</f>
        <v>#N/A</v>
      </c>
      <c r="AD12" s="367" t="e">
        <f ca="1">+IF(AND(ISNUMBER(OFFSET('Sanitation Data'!$E$11,0,10*ROW('Sanitation Data'!E6))),'Data Summary'!CS12="Yes"),OFFSET('Sanitation Data'!$E$11,0,10*ROW('Sanitation Data'!E6)),NA())</f>
        <v>#N/A</v>
      </c>
      <c r="AE12" s="367" t="e">
        <f ca="1">+IF(AND(ISNUMBER(OFFSET('Sanitation Data'!$E$12,0,10*ROW('Sanitation Data'!E6))),'Data Summary'!CT12="Yes"),OFFSET('Sanitation Data'!$E$12,0,10*ROW('Sanitation Data'!E6)),NA())</f>
        <v>#N/A</v>
      </c>
      <c r="AF12" s="367" t="e">
        <f ca="1">+IF(AND(ISNUMBER(OFFSET('Sanitation Data'!$F$4,0,10*ROW('Sanitation Data'!F6))),'Data Summary'!CU12="Yes"),100-OFFSET('Sanitation Data'!$F$4,0,10*ROW('Sanitation Data'!F6)),NA())</f>
        <v>#N/A</v>
      </c>
      <c r="AG12" s="367" t="e">
        <f ca="1">+IF(AND(ISNUMBER(OFFSET('Sanitation Data'!$F$6,0,10*ROW('Sanitation Data'!F6))),'Data Summary'!CV12="Yes"),OFFSET('Sanitation Data'!$F$6,0,10*ROW('Sanitation Data'!F6)),NA())</f>
        <v>#N/A</v>
      </c>
      <c r="AH12" s="367" t="e">
        <f ca="1">+IF(AND(ISNUMBER(OFFSET('Sanitation Data'!$F$10,0,10*ROW('Sanitation Data'!F6))),'Data Summary'!CW12="Yes"),OFFSET('Sanitation Data'!$F$10,0,10*ROW('Sanitation Data'!F6)),NA())</f>
        <v>#N/A</v>
      </c>
      <c r="AI12" s="367" t="e">
        <f ca="1">+IF(AND(ISNUMBER(OFFSET('Sanitation Data'!$F$11,0,10*ROW('Sanitation Data'!F6))),'Data Summary'!CX12="Yes"),OFFSET('Sanitation Data'!$F$11,0,10*ROW('Sanitation Data'!F6)),NA())</f>
        <v>#N/A</v>
      </c>
      <c r="AJ12" s="367" t="e">
        <f ca="1">+IF(AND(ISNUMBER(OFFSET('Sanitation Data'!$F$12,0,10*ROW('Sanitation Data'!F6))),'Data Summary'!CY12="Yes"),OFFSET('Sanitation Data'!$F$12,0,10*ROW('Sanitation Data'!F6)),NA())</f>
        <v>#N/A</v>
      </c>
      <c r="AK12" s="367" t="e">
        <f ca="1">+IF(AND(ISNUMBER(OFFSET('Sanitation Data'!$G$4,0,10*ROW('Sanitation Data'!G6))),'Data Summary'!CZ12="Yes"),100-OFFSET('Sanitation Data'!$G$4,0,10*ROW('Sanitation Data'!G6)),NA())</f>
        <v>#N/A</v>
      </c>
      <c r="AL12" s="367" t="e">
        <f ca="1">+IF(AND(ISNUMBER(OFFSET('Sanitation Data'!$G$6,0,10*ROW('Sanitation Data'!G6))),'Data Summary'!DA12="Yes"),OFFSET('Sanitation Data'!$G$6,0,10*ROW('Sanitation Data'!G6)),NA())</f>
        <v>#N/A</v>
      </c>
      <c r="AM12" s="367" t="e">
        <f ca="1">+IF(AND(ISNUMBER(OFFSET('Sanitation Data'!$G$10,0,10*ROW('Sanitation Data'!G6))),'Data Summary'!DB12="Yes"),OFFSET('Sanitation Data'!$G$10,0,10*ROW('Sanitation Data'!G6)),NA())</f>
        <v>#N/A</v>
      </c>
      <c r="AN12" s="367" t="e">
        <f ca="1">+IF(AND(ISNUMBER(OFFSET('Sanitation Data'!$G$11,0,10*ROW('Sanitation Data'!G6))),'Data Summary'!DC12="Yes"),OFFSET('Sanitation Data'!$G$11,0,10*ROW('Sanitation Data'!G6)),NA())</f>
        <v>#N/A</v>
      </c>
      <c r="AO12" s="367" t="e">
        <f ca="1">+IF(AND(ISNUMBER(OFFSET('Sanitation Data'!$G$12,0,10*ROW('Sanitation Data'!G6))),'Data Summary'!DD12="Yes"),OFFSET('Sanitation Data'!$G$12,0,10*ROW('Sanitation Data'!G6)),NA())</f>
        <v>#N/A</v>
      </c>
      <c r="AP12" s="367" t="e">
        <f ca="1">+IF(AND(ISNUMBER(OFFSET('Sanitation Data'!$H$4,0,10*ROW('Sanitation Data'!H6))),'Data Summary'!DE12="Yes"),100-OFFSET('Sanitation Data'!$H$4,0,10*ROW('Sanitation Data'!H6)),NA())</f>
        <v>#N/A</v>
      </c>
      <c r="AQ12" s="367" t="e">
        <f ca="1">+IF(AND(ISNUMBER(OFFSET('Sanitation Data'!$H$6,0,10*ROW('Sanitation Data'!H6))),'Data Summary'!DF12="Yes"),OFFSET('Sanitation Data'!$H$6,0,10*ROW('Sanitation Data'!H6)),NA())</f>
        <v>#N/A</v>
      </c>
      <c r="AR12" s="367" t="e">
        <f ca="1">+IF(AND(ISNUMBER(OFFSET('Sanitation Data'!$H$10,0,10*ROW('Sanitation Data'!H6))),'Data Summary'!DG12="Yes"),OFFSET('Sanitation Data'!$H$10,0,10*ROW('Sanitation Data'!H6)),NA())</f>
        <v>#N/A</v>
      </c>
      <c r="AS12" s="367" t="e">
        <f ca="1">+IF(AND(ISNUMBER(OFFSET('Sanitation Data'!$H$11,0,10*ROW('Sanitation Data'!H6))),'Data Summary'!DH12="Yes"),OFFSET('Sanitation Data'!$H$11,0,10*ROW('Sanitation Data'!H6)),NA())</f>
        <v>#N/A</v>
      </c>
      <c r="AT12" s="367" t="e">
        <f ca="1">+IF(AND(ISNUMBER(OFFSET('Sanitation Data'!$H$12,0,10*ROW('Sanitation Data'!H6))),'Data Summary'!DI12="Yes"),OFFSET('Sanitation Data'!$H$12,0,10*ROW('Sanitation Data'!H6)),NA())</f>
        <v>#N/A</v>
      </c>
      <c r="AU12" s="367" t="e">
        <f ca="1">+IF(AND(ISNUMBER(OFFSET('Sanitation Data'!$I$4,0,10*ROW('Sanitation Data'!I6))),'Data Summary'!DJ12="Yes"),100-OFFSET('Sanitation Data'!$I$4,0,10*ROW('Sanitation Data'!I6)),NA())</f>
        <v>#N/A</v>
      </c>
      <c r="AV12" s="367" t="e">
        <f ca="1">+IF(AND(ISNUMBER(OFFSET('Sanitation Data'!$I$6,0,10*ROW('Sanitation Data'!I6))),'Data Summary'!DK12="Yes"),OFFSET('Sanitation Data'!$I$6,0,10*ROW('Sanitation Data'!I6)),NA())</f>
        <v>#N/A</v>
      </c>
      <c r="AW12" s="367" t="e">
        <f ca="1">+IF(AND(ISNUMBER(OFFSET('Sanitation Data'!$I$10,0,10*ROW('Sanitation Data'!I6))),'Data Summary'!DL12="Yes"),OFFSET('Sanitation Data'!$I$10,0,10*ROW('Sanitation Data'!I6)),NA())</f>
        <v>#N/A</v>
      </c>
      <c r="AX12" s="367" t="e">
        <f ca="1">+IF(AND(ISNUMBER(OFFSET('Sanitation Data'!$I$11,0,10*ROW('Sanitation Data'!I6))),'Data Summary'!DM12="Yes"),OFFSET('Sanitation Data'!$I$11,0,10*ROW('Sanitation Data'!I6)),NA())</f>
        <v>#N/A</v>
      </c>
      <c r="AY12" s="367" t="e">
        <f ca="1">+IF(AND(ISNUMBER(OFFSET('Sanitation Data'!$I$12,0,10*ROW('Sanitation Data'!I6))),'Data Summary'!DN12="Yes"),OFFSET('Sanitation Data'!$I$12,0,10*ROW('Sanitation Data'!I6)),NA())</f>
        <v>#N/A</v>
      </c>
      <c r="AZ12" s="368" t="e">
        <f ca="1">+IF(AND(ISNUMBER(OFFSET('Hygiene Data'!$D$5,0,10*ROW('Hygiene Data'!D6))),'Data Summary'!DO12="Yes"),OFFSET('Hygiene Data'!$D$5,0,10*ROW('Hygiene Data'!D6)),NA())</f>
        <v>#N/A</v>
      </c>
      <c r="BA12" s="368" t="e">
        <f ca="1">+IF(AND(ISNUMBER(OFFSET('Hygiene Data'!$D$7,0,10*ROW('Hygiene Data'!D6))),'Data Summary'!DP12="Yes"),OFFSET('Hygiene Data'!$D$7,0,10*ROW('Hygiene Data'!D6)),NA())</f>
        <v>#N/A</v>
      </c>
      <c r="BB12" s="368" t="e">
        <f ca="1">+IF(AND(ISNUMBER(OFFSET('Hygiene Data'!$D$9,0,10*ROW('Hygiene Data'!D6))),'Data Summary'!DQ12="Yes"),OFFSET('Hygiene Data'!$D$9,0,10*ROW('Hygiene Data'!D6)),NA())</f>
        <v>#N/A</v>
      </c>
      <c r="BC12" s="368" t="e">
        <f ca="1">+IF(AND(ISNUMBER(OFFSET('Hygiene Data'!$E$5,0,10*ROW('Hygiene Data'!E6))),'Data Summary'!DR12="Yes"),OFFSET('Hygiene Data'!$E$5,0,10*ROW('Hygiene Data'!E6)),NA())</f>
        <v>#N/A</v>
      </c>
      <c r="BD12" s="368" t="e">
        <f ca="1">+IF(AND(ISNUMBER(OFFSET('Hygiene Data'!$E$7,0,10*ROW('Hygiene Data'!E6))),'Data Summary'!DS12="Yes"),OFFSET('Hygiene Data'!$E$7,0,10*ROW('Hygiene Data'!E6)),NA())</f>
        <v>#N/A</v>
      </c>
      <c r="BE12" s="368" t="e">
        <f ca="1">+IF(AND(ISNUMBER(OFFSET('Hygiene Data'!$E$9,0,10*ROW('Hygiene Data'!E6))),'Data Summary'!DT12="Yes"),OFFSET('Hygiene Data'!$E$9,0,10*ROW('Hygiene Data'!E6)),NA())</f>
        <v>#N/A</v>
      </c>
      <c r="BF12" s="368" t="e">
        <f ca="1">+IF(AND(ISNUMBER(OFFSET('Hygiene Data'!$F$5,0,10*ROW('Hygiene Data'!F6))),'Data Summary'!DU12="Yes"),OFFSET('Hygiene Data'!$F$5,0,10*ROW('Hygiene Data'!F6)),NA())</f>
        <v>#N/A</v>
      </c>
      <c r="BG12" s="368" t="e">
        <f ca="1">+IF(AND(ISNUMBER(OFFSET('Hygiene Data'!$F$7,0,10*ROW('Hygiene Data'!F6))),'Data Summary'!DV12="Yes"),OFFSET('Hygiene Data'!$F$7,0,10*ROW('Hygiene Data'!F6)),NA())</f>
        <v>#N/A</v>
      </c>
      <c r="BH12" s="368" t="e">
        <f ca="1">+IF(AND(ISNUMBER(OFFSET('Hygiene Data'!$F$9,0,10*ROW('Hygiene Data'!F6))),'Data Summary'!DW12="Yes"),OFFSET('Hygiene Data'!$F$9,0,10*ROW('Hygiene Data'!F6)),NA())</f>
        <v>#N/A</v>
      </c>
      <c r="BI12" s="368" t="e">
        <f ca="1">+IF(AND(ISNUMBER(OFFSET('Hygiene Data'!$G$5,0,10*ROW('Hygiene Data'!G6))),'Data Summary'!DX12="Yes"),OFFSET('Hygiene Data'!$G$5,0,10*ROW('Hygiene Data'!G6)),NA())</f>
        <v>#N/A</v>
      </c>
      <c r="BJ12" s="368" t="e">
        <f ca="1">+IF(AND(ISNUMBER(OFFSET('Hygiene Data'!$G$7,0,10*ROW('Hygiene Data'!G6))),'Data Summary'!DY12="Yes"),OFFSET('Hygiene Data'!$G$7,0,10*ROW('Hygiene Data'!G6)),NA())</f>
        <v>#N/A</v>
      </c>
      <c r="BK12" s="368" t="e">
        <f ca="1">+IF(AND(ISNUMBER(OFFSET('Hygiene Data'!$G$9,0,10*ROW('Hygiene Data'!G6))),'Data Summary'!DZ12="Yes"),OFFSET('Hygiene Data'!$G$9,0,10*ROW('Hygiene Data'!G6)),NA())</f>
        <v>#N/A</v>
      </c>
      <c r="BL12" s="368" t="e">
        <f ca="1">+IF(AND(ISNUMBER(OFFSET('Hygiene Data'!$H$5,0,10*ROW('Hygiene Data'!H6))),'Data Summary'!EA12="Yes"),OFFSET('Hygiene Data'!$H$5,0,10*ROW('Hygiene Data'!H6)),NA())</f>
        <v>#N/A</v>
      </c>
      <c r="BM12" s="368" t="e">
        <f ca="1">+IF(AND(ISNUMBER(OFFSET('Hygiene Data'!$H$7,0,10*ROW('Hygiene Data'!H6))),'Data Summary'!EB12="Yes"),OFFSET('Hygiene Data'!$H$7,0,10*ROW('Hygiene Data'!H6)),NA())</f>
        <v>#N/A</v>
      </c>
      <c r="BN12" s="368" t="e">
        <f ca="1">+IF(AND(ISNUMBER(OFFSET('Hygiene Data'!$H$9,0,10*ROW('Hygiene Data'!H6))),'Data Summary'!EC12="Yes"),OFFSET('Hygiene Data'!$H$9,0,10*ROW('Hygiene Data'!H6)),NA())</f>
        <v>#N/A</v>
      </c>
      <c r="BO12" s="368" t="e">
        <f ca="1">+IF(AND(ISNUMBER(OFFSET('Hygiene Data'!$I$5,0,10*ROW('Hygiene Data'!I6))),'Data Summary'!ED12="Yes"),OFFSET('Hygiene Data'!$I$5,0,10*ROW('Hygiene Data'!I6)),NA())</f>
        <v>#N/A</v>
      </c>
      <c r="BP12" s="368" t="e">
        <f ca="1">+IF(AND(ISNUMBER(OFFSET('Hygiene Data'!$I$7,0,10*ROW('Hygiene Data'!I6))),'Data Summary'!EE12="Yes"),OFFSET('Hygiene Data'!$I$7,0,10*ROW('Hygiene Data'!I6)),NA())</f>
        <v>#N/A</v>
      </c>
      <c r="BQ12" s="368" t="e">
        <f ca="1">+IF(AND(ISNUMBER(OFFSET('Hygiene Data'!$I$9,0,10*ROW('Hygiene Data'!I6))),'Data Summary'!EF12="Yes"),OFFSET('Hygiene Data'!$I$9,0,10*ROW('Hygiene Data'!I6)),NA())</f>
        <v>#N/A</v>
      </c>
    </row>
    <row r="13" spans="1:69" x14ac:dyDescent="0.25">
      <c r="A13" s="364" t="str">
        <f ca="1">+RIGHT('Data Summary'!A13,LEN('Data Summary'!A13)-9)</f>
        <v>UIS</v>
      </c>
      <c r="B13" s="338" t="str">
        <f ca="1">+IF(ISTEXT('Data Summary'!B13),'Data Summary'!B13,"")</f>
        <v>Autre</v>
      </c>
      <c r="C13" s="365">
        <f ca="1">+VALUE('Data Summary'!C13)</f>
        <v>2022</v>
      </c>
      <c r="D13" s="366" t="e">
        <f ca="1">+IF(AND(ISNUMBER(OFFSET('Water Data'!$D$4,0,10*ROW('Water Data'!D7))),'Data Summary'!BS13="Yes"),100-OFFSET('Water Data'!$D$4,0,10*ROW('Water Data'!D7)),NA())</f>
        <v>#N/A</v>
      </c>
      <c r="E13" s="366">
        <f ca="1">+IF(AND(ISNUMBER(OFFSET('Water Data'!$D$6,0,10*ROW('Water Data'!D7))),'Data Summary'!BT13="Yes"),OFFSET('Water Data'!$D$6,0,10*ROW('Water Data'!D7)),NA())</f>
        <v>49.981546171978117</v>
      </c>
      <c r="F13" s="366" t="e">
        <f ca="1">+IF(AND(ISNUMBER(OFFSET('Water Data'!$D$9,0,10*ROW('Water Data'!D7))),'Data Summary'!BU13="Yes"),OFFSET('Water Data'!$D$9,0,10*ROW('Water Data'!D7)),NA())</f>
        <v>#N/A</v>
      </c>
      <c r="G13" s="366" t="e">
        <f ca="1">+IF(AND(ISNUMBER(OFFSET('Water Data'!$E$4,0,10*ROW('Water Data'!E7))),'Data Summary'!BV13="Yes"),100-OFFSET('Water Data'!$E$4,0,10*ROW('Water Data'!E7)),NA())</f>
        <v>#N/A</v>
      </c>
      <c r="H13" s="366" t="e">
        <f ca="1">+IF(AND(ISNUMBER(OFFSET('Water Data'!$E$6,0,10*ROW('Water Data'!E7))),'Data Summary'!BW13="Yes"),OFFSET('Water Data'!$E$6,0,10*ROW('Water Data'!E7)),NA())</f>
        <v>#N/A</v>
      </c>
      <c r="I13" s="366" t="e">
        <f ca="1">+IF(AND(ISNUMBER(OFFSET('Water Data'!$E$9,0,10*ROW('Water Data'!E7))),'Data Summary'!BX13="Yes"),OFFSET('Water Data'!$E$9,0,10*ROW('Water Data'!E7)),NA())</f>
        <v>#N/A</v>
      </c>
      <c r="J13" s="366" t="e">
        <f ca="1">+IF(AND(ISNUMBER(OFFSET('Water Data'!$F$4,0,10*ROW('Water Data'!F7))),'Data Summary'!BY13="Yes"),100-OFFSET('Water Data'!$F$4,0,10*ROW('Water Data'!F7)),NA())</f>
        <v>#N/A</v>
      </c>
      <c r="K13" s="366" t="e">
        <f ca="1">+IF(AND(ISNUMBER(OFFSET('Water Data'!$F$6,0,10*ROW('Water Data'!F7))),'Data Summary'!BZ13="Yes"),OFFSET('Water Data'!$F$6,0,10*ROW('Water Data'!F7)),NA())</f>
        <v>#N/A</v>
      </c>
      <c r="L13" s="366" t="e">
        <f ca="1">+IF(AND(ISNUMBER(OFFSET('Water Data'!$F$9,0,10*ROW('Water Data'!F7))),'Data Summary'!CA13="Yes"),OFFSET('Water Data'!$F$9,0,10*ROW('Water Data'!F7)),NA())</f>
        <v>#N/A</v>
      </c>
      <c r="M13" s="366" t="e">
        <f ca="1">+IF(AND(ISNUMBER(OFFSET('Water Data'!$G$4,0,10*ROW('Water Data'!G7))),'Data Summary'!CB13="Yes"),100-OFFSET('Water Data'!$G$4,0,10*ROW('Water Data'!G7)),NA())</f>
        <v>#N/A</v>
      </c>
      <c r="N13" s="366" t="e">
        <f ca="1">+IF(AND(ISNUMBER(OFFSET('Water Data'!$G$6,0,10*ROW('Water Data'!G7))),'Data Summary'!CC13="Yes"),OFFSET('Water Data'!$G$6,0,10*ROW('Water Data'!G7)),NA())</f>
        <v>#N/A</v>
      </c>
      <c r="O13" s="366" t="e">
        <f ca="1">+IF(AND(ISNUMBER(OFFSET('Water Data'!$G$9,0,10*ROW('Water Data'!G7))),'Data Summary'!CD13="Yes"),OFFSET('Water Data'!$G$9,0,10*ROW('Water Data'!G7)),NA())</f>
        <v>#N/A</v>
      </c>
      <c r="P13" s="366" t="e">
        <f ca="1">+IF(AND(ISNUMBER(OFFSET('Water Data'!$H$4,0,10*ROW('Water Data'!H7))),'Data Summary'!CE13="Yes"),100-OFFSET('Water Data'!$H$4,0,10*ROW('Water Data'!H7)),NA())</f>
        <v>#N/A</v>
      </c>
      <c r="Q13" s="366">
        <f ca="1">+IF(AND(ISNUMBER(OFFSET('Water Data'!$H$6,0,10*ROW('Water Data'!H7))),'Data Summary'!CF13="Yes"),OFFSET('Water Data'!$H$6,0,10*ROW('Water Data'!H7)),NA())</f>
        <v>29.6</v>
      </c>
      <c r="R13" s="366" t="e">
        <f ca="1">+IF(AND(ISNUMBER(OFFSET('Water Data'!$H$9,0,10*ROW('Water Data'!H7))),'Data Summary'!CG13="Yes"),OFFSET('Water Data'!$H$9,0,10*ROW('Water Data'!H7)),NA())</f>
        <v>#N/A</v>
      </c>
      <c r="S13" s="366" t="e">
        <f ca="1">+IF(AND(ISNUMBER(OFFSET('Water Data'!$I$4,0,10*ROW('Water Data'!I7))),'Data Summary'!CH13="Yes"),100-OFFSET('Water Data'!$I$4,0,10*ROW('Water Data'!I7)),NA())</f>
        <v>#N/A</v>
      </c>
      <c r="T13" s="366">
        <f ca="1">+IF(AND(ISNUMBER(OFFSET('Water Data'!$I$6,0,10*ROW('Water Data'!I7))),'Data Summary'!CI13="Yes"),OFFSET('Water Data'!$I$6,0,10*ROW('Water Data'!I7)),NA())</f>
        <v>66.264848846071288</v>
      </c>
      <c r="U13" s="366" t="e">
        <f ca="1">+IF(AND(ISNUMBER(OFFSET('Water Data'!$I$9,0,10*ROW('Water Data'!I7))),'Data Summary'!CJ13="Yes"),OFFSET('Water Data'!$I$9,0,10*ROW('Water Data'!I7)),NA())</f>
        <v>#N/A</v>
      </c>
      <c r="V13" s="367" t="e">
        <f ca="1">+IF(AND(ISNUMBER(OFFSET('Sanitation Data'!$D$4,0,10*ROW('Sanitation Data'!D7))),'Data Summary'!CK13="Yes"),100-OFFSET('Sanitation Data'!$D$4,0,10*ROW('Sanitation Data'!D7)),NA())</f>
        <v>#N/A</v>
      </c>
      <c r="W13" s="367" t="e">
        <f ca="1">+IF(AND(ISNUMBER(OFFSET('Sanitation Data'!$D$6,0,10*ROW('Sanitation Data'!D7))),'Data Summary'!CL13="Yes"),OFFSET('Sanitation Data'!$D$6,0,10*ROW('Sanitation Data'!D7)),NA())</f>
        <v>#N/A</v>
      </c>
      <c r="X13" s="367" t="e">
        <f ca="1">+IF(AND(ISNUMBER(OFFSET('Sanitation Data'!$D$10,0,10*ROW('Sanitation Data'!D7))),'Data Summary'!CM13="Yes"),OFFSET('Sanitation Data'!$D$10,0,10*ROW('Sanitation Data'!D7)),NA())</f>
        <v>#N/A</v>
      </c>
      <c r="Y13" s="367" t="e">
        <f ca="1">+IF(AND(ISNUMBER(OFFSET('Sanitation Data'!$D$11,0,10*ROW('Sanitation Data'!D7))),'Data Summary'!CN13="Yes"),OFFSET('Sanitation Data'!$D$11,0,10*ROW('Sanitation Data'!D7)),NA())</f>
        <v>#N/A</v>
      </c>
      <c r="Z13" s="367">
        <f ca="1">+IF(AND(ISNUMBER(OFFSET('Sanitation Data'!$D$12,0,10*ROW('Sanitation Data'!D7))),'Data Summary'!CO13="Yes"),OFFSET('Sanitation Data'!$D$12,0,10*ROW('Sanitation Data'!D7)),NA())</f>
        <v>42.375816831906157</v>
      </c>
      <c r="AA13" s="367" t="e">
        <f ca="1">+IF(AND(ISNUMBER(OFFSET('Sanitation Data'!$E$4,0,10*ROW('Sanitation Data'!E7))),'Data Summary'!CP13="Yes"),100-OFFSET('Sanitation Data'!$E$4,0,10*ROW('Sanitation Data'!E7)),NA())</f>
        <v>#N/A</v>
      </c>
      <c r="AB13" s="367" t="e">
        <f ca="1">+IF(AND(ISNUMBER(OFFSET('Sanitation Data'!$E$6,0,10*ROW('Sanitation Data'!E7))),'Data Summary'!CQ13="Yes"),OFFSET('Sanitation Data'!$E$6,0,10*ROW('Sanitation Data'!E7)),NA())</f>
        <v>#N/A</v>
      </c>
      <c r="AC13" s="367" t="e">
        <f ca="1">+IF(AND(ISNUMBER(OFFSET('Sanitation Data'!$E$10,0,10*ROW('Sanitation Data'!E7))),'Data Summary'!CR13="Yes"),OFFSET('Sanitation Data'!$E$10,0,10*ROW('Sanitation Data'!E7)),NA())</f>
        <v>#N/A</v>
      </c>
      <c r="AD13" s="367" t="e">
        <f ca="1">+IF(AND(ISNUMBER(OFFSET('Sanitation Data'!$E$11,0,10*ROW('Sanitation Data'!E7))),'Data Summary'!CS13="Yes"),OFFSET('Sanitation Data'!$E$11,0,10*ROW('Sanitation Data'!E7)),NA())</f>
        <v>#N/A</v>
      </c>
      <c r="AE13" s="367" t="e">
        <f ca="1">+IF(AND(ISNUMBER(OFFSET('Sanitation Data'!$E$12,0,10*ROW('Sanitation Data'!E7))),'Data Summary'!CT13="Yes"),OFFSET('Sanitation Data'!$E$12,0,10*ROW('Sanitation Data'!E7)),NA())</f>
        <v>#N/A</v>
      </c>
      <c r="AF13" s="367" t="e">
        <f ca="1">+IF(AND(ISNUMBER(OFFSET('Sanitation Data'!$F$4,0,10*ROW('Sanitation Data'!F7))),'Data Summary'!CU13="Yes"),100-OFFSET('Sanitation Data'!$F$4,0,10*ROW('Sanitation Data'!F7)),NA())</f>
        <v>#N/A</v>
      </c>
      <c r="AG13" s="367" t="e">
        <f ca="1">+IF(AND(ISNUMBER(OFFSET('Sanitation Data'!$F$6,0,10*ROW('Sanitation Data'!F7))),'Data Summary'!CV13="Yes"),OFFSET('Sanitation Data'!$F$6,0,10*ROW('Sanitation Data'!F7)),NA())</f>
        <v>#N/A</v>
      </c>
      <c r="AH13" s="367" t="e">
        <f ca="1">+IF(AND(ISNUMBER(OFFSET('Sanitation Data'!$F$10,0,10*ROW('Sanitation Data'!F7))),'Data Summary'!CW13="Yes"),OFFSET('Sanitation Data'!$F$10,0,10*ROW('Sanitation Data'!F7)),NA())</f>
        <v>#N/A</v>
      </c>
      <c r="AI13" s="367" t="e">
        <f ca="1">+IF(AND(ISNUMBER(OFFSET('Sanitation Data'!$F$11,0,10*ROW('Sanitation Data'!F7))),'Data Summary'!CX13="Yes"),OFFSET('Sanitation Data'!$F$11,0,10*ROW('Sanitation Data'!F7)),NA())</f>
        <v>#N/A</v>
      </c>
      <c r="AJ13" s="367" t="e">
        <f ca="1">+IF(AND(ISNUMBER(OFFSET('Sanitation Data'!$F$12,0,10*ROW('Sanitation Data'!F7))),'Data Summary'!CY13="Yes"),OFFSET('Sanitation Data'!$F$12,0,10*ROW('Sanitation Data'!F7)),NA())</f>
        <v>#N/A</v>
      </c>
      <c r="AK13" s="367" t="e">
        <f ca="1">+IF(AND(ISNUMBER(OFFSET('Sanitation Data'!$G$4,0,10*ROW('Sanitation Data'!G7))),'Data Summary'!CZ13="Yes"),100-OFFSET('Sanitation Data'!$G$4,0,10*ROW('Sanitation Data'!G7)),NA())</f>
        <v>#N/A</v>
      </c>
      <c r="AL13" s="367" t="e">
        <f ca="1">+IF(AND(ISNUMBER(OFFSET('Sanitation Data'!$G$6,0,10*ROW('Sanitation Data'!G7))),'Data Summary'!DA13="Yes"),OFFSET('Sanitation Data'!$G$6,0,10*ROW('Sanitation Data'!G7)),NA())</f>
        <v>#N/A</v>
      </c>
      <c r="AM13" s="367" t="e">
        <f ca="1">+IF(AND(ISNUMBER(OFFSET('Sanitation Data'!$G$10,0,10*ROW('Sanitation Data'!G7))),'Data Summary'!DB13="Yes"),OFFSET('Sanitation Data'!$G$10,0,10*ROW('Sanitation Data'!G7)),NA())</f>
        <v>#N/A</v>
      </c>
      <c r="AN13" s="367" t="e">
        <f ca="1">+IF(AND(ISNUMBER(OFFSET('Sanitation Data'!$G$11,0,10*ROW('Sanitation Data'!G7))),'Data Summary'!DC13="Yes"),OFFSET('Sanitation Data'!$G$11,0,10*ROW('Sanitation Data'!G7)),NA())</f>
        <v>#N/A</v>
      </c>
      <c r="AO13" s="367" t="e">
        <f ca="1">+IF(AND(ISNUMBER(OFFSET('Sanitation Data'!$G$12,0,10*ROW('Sanitation Data'!G7))),'Data Summary'!DD13="Yes"),OFFSET('Sanitation Data'!$G$12,0,10*ROW('Sanitation Data'!G7)),NA())</f>
        <v>#N/A</v>
      </c>
      <c r="AP13" s="367" t="e">
        <f ca="1">+IF(AND(ISNUMBER(OFFSET('Sanitation Data'!$H$4,0,10*ROW('Sanitation Data'!H7))),'Data Summary'!DE13="Yes"),100-OFFSET('Sanitation Data'!$H$4,0,10*ROW('Sanitation Data'!H7)),NA())</f>
        <v>#N/A</v>
      </c>
      <c r="AQ13" s="367" t="e">
        <f ca="1">+IF(AND(ISNUMBER(OFFSET('Sanitation Data'!$H$6,0,10*ROW('Sanitation Data'!H7))),'Data Summary'!DF13="Yes"),OFFSET('Sanitation Data'!$H$6,0,10*ROW('Sanitation Data'!H7)),NA())</f>
        <v>#N/A</v>
      </c>
      <c r="AR13" s="367" t="e">
        <f ca="1">+IF(AND(ISNUMBER(OFFSET('Sanitation Data'!$H$10,0,10*ROW('Sanitation Data'!H7))),'Data Summary'!DG13="Yes"),OFFSET('Sanitation Data'!$H$10,0,10*ROW('Sanitation Data'!H7)),NA())</f>
        <v>#N/A</v>
      </c>
      <c r="AS13" s="367" t="e">
        <f ca="1">+IF(AND(ISNUMBER(OFFSET('Sanitation Data'!$H$11,0,10*ROW('Sanitation Data'!H7))),'Data Summary'!DH13="Yes"),OFFSET('Sanitation Data'!$H$11,0,10*ROW('Sanitation Data'!H7)),NA())</f>
        <v>#N/A</v>
      </c>
      <c r="AT13" s="367">
        <f ca="1">+IF(AND(ISNUMBER(OFFSET('Sanitation Data'!$H$12,0,10*ROW('Sanitation Data'!H7))),'Data Summary'!DI13="Yes"),OFFSET('Sanitation Data'!$H$12,0,10*ROW('Sanitation Data'!H7)),NA())</f>
        <v>24.62</v>
      </c>
      <c r="AU13" s="367" t="e">
        <f ca="1">+IF(AND(ISNUMBER(OFFSET('Sanitation Data'!$I$4,0,10*ROW('Sanitation Data'!I7))),'Data Summary'!DJ13="Yes"),100-OFFSET('Sanitation Data'!$I$4,0,10*ROW('Sanitation Data'!I7)),NA())</f>
        <v>#N/A</v>
      </c>
      <c r="AV13" s="367" t="e">
        <f ca="1">+IF(AND(ISNUMBER(OFFSET('Sanitation Data'!$I$6,0,10*ROW('Sanitation Data'!I7))),'Data Summary'!DK13="Yes"),OFFSET('Sanitation Data'!$I$6,0,10*ROW('Sanitation Data'!I7)),NA())</f>
        <v>#N/A</v>
      </c>
      <c r="AW13" s="367" t="e">
        <f ca="1">+IF(AND(ISNUMBER(OFFSET('Sanitation Data'!$I$10,0,10*ROW('Sanitation Data'!I7))),'Data Summary'!DL13="Yes"),OFFSET('Sanitation Data'!$I$10,0,10*ROW('Sanitation Data'!I7)),NA())</f>
        <v>#N/A</v>
      </c>
      <c r="AX13" s="367" t="e">
        <f ca="1">+IF(AND(ISNUMBER(OFFSET('Sanitation Data'!$I$11,0,10*ROW('Sanitation Data'!I7))),'Data Summary'!DM13="Yes"),OFFSET('Sanitation Data'!$I$11,0,10*ROW('Sanitation Data'!I7)),NA())</f>
        <v>#N/A</v>
      </c>
      <c r="AY13" s="367">
        <f ca="1">+IF(AND(ISNUMBER(OFFSET('Sanitation Data'!$I$12,0,10*ROW('Sanitation Data'!I7))),'Data Summary'!DN13="Yes"),OFFSET('Sanitation Data'!$I$12,0,10*ROW('Sanitation Data'!I7)),NA())</f>
        <v>56.561361797929983</v>
      </c>
      <c r="AZ13" s="368" t="e">
        <f ca="1">+IF(AND(ISNUMBER(OFFSET('Hygiene Data'!$D$5,0,10*ROW('Hygiene Data'!D7))),'Data Summary'!DO13="Yes"),OFFSET('Hygiene Data'!$D$5,0,10*ROW('Hygiene Data'!D7)),NA())</f>
        <v>#N/A</v>
      </c>
      <c r="BA13" s="368" t="e">
        <f ca="1">+IF(AND(ISNUMBER(OFFSET('Hygiene Data'!$D$7,0,10*ROW('Hygiene Data'!D7))),'Data Summary'!DP13="Yes"),OFFSET('Hygiene Data'!$D$7,0,10*ROW('Hygiene Data'!D7)),NA())</f>
        <v>#N/A</v>
      </c>
      <c r="BB13" s="368" t="e">
        <f ca="1">+IF(AND(ISNUMBER(OFFSET('Hygiene Data'!$D$9,0,10*ROW('Hygiene Data'!D7))),'Data Summary'!DQ13="Yes"),OFFSET('Hygiene Data'!$D$9,0,10*ROW('Hygiene Data'!D7)),NA())</f>
        <v>#N/A</v>
      </c>
      <c r="BC13" s="368" t="e">
        <f ca="1">+IF(AND(ISNUMBER(OFFSET('Hygiene Data'!$E$5,0,10*ROW('Hygiene Data'!E7))),'Data Summary'!DR13="Yes"),OFFSET('Hygiene Data'!$E$5,0,10*ROW('Hygiene Data'!E7)),NA())</f>
        <v>#N/A</v>
      </c>
      <c r="BD13" s="368" t="e">
        <f ca="1">+IF(AND(ISNUMBER(OFFSET('Hygiene Data'!$E$7,0,10*ROW('Hygiene Data'!E7))),'Data Summary'!DS13="Yes"),OFFSET('Hygiene Data'!$E$7,0,10*ROW('Hygiene Data'!E7)),NA())</f>
        <v>#N/A</v>
      </c>
      <c r="BE13" s="368" t="e">
        <f ca="1">+IF(AND(ISNUMBER(OFFSET('Hygiene Data'!$E$9,0,10*ROW('Hygiene Data'!E7))),'Data Summary'!DT13="Yes"),OFFSET('Hygiene Data'!$E$9,0,10*ROW('Hygiene Data'!E7)),NA())</f>
        <v>#N/A</v>
      </c>
      <c r="BF13" s="368" t="e">
        <f ca="1">+IF(AND(ISNUMBER(OFFSET('Hygiene Data'!$F$5,0,10*ROW('Hygiene Data'!F7))),'Data Summary'!DU13="Yes"),OFFSET('Hygiene Data'!$F$5,0,10*ROW('Hygiene Data'!F7)),NA())</f>
        <v>#N/A</v>
      </c>
      <c r="BG13" s="368" t="e">
        <f ca="1">+IF(AND(ISNUMBER(OFFSET('Hygiene Data'!$F$7,0,10*ROW('Hygiene Data'!F7))),'Data Summary'!DV13="Yes"),OFFSET('Hygiene Data'!$F$7,0,10*ROW('Hygiene Data'!F7)),NA())</f>
        <v>#N/A</v>
      </c>
      <c r="BH13" s="368" t="e">
        <f ca="1">+IF(AND(ISNUMBER(OFFSET('Hygiene Data'!$F$9,0,10*ROW('Hygiene Data'!F7))),'Data Summary'!DW13="Yes"),OFFSET('Hygiene Data'!$F$9,0,10*ROW('Hygiene Data'!F7)),NA())</f>
        <v>#N/A</v>
      </c>
      <c r="BI13" s="368" t="e">
        <f ca="1">+IF(AND(ISNUMBER(OFFSET('Hygiene Data'!$G$5,0,10*ROW('Hygiene Data'!G7))),'Data Summary'!DX13="Yes"),OFFSET('Hygiene Data'!$G$5,0,10*ROW('Hygiene Data'!G7)),NA())</f>
        <v>#N/A</v>
      </c>
      <c r="BJ13" s="368" t="e">
        <f ca="1">+IF(AND(ISNUMBER(OFFSET('Hygiene Data'!$G$7,0,10*ROW('Hygiene Data'!G7))),'Data Summary'!DY13="Yes"),OFFSET('Hygiene Data'!$G$7,0,10*ROW('Hygiene Data'!G7)),NA())</f>
        <v>#N/A</v>
      </c>
      <c r="BK13" s="368" t="e">
        <f ca="1">+IF(AND(ISNUMBER(OFFSET('Hygiene Data'!$G$9,0,10*ROW('Hygiene Data'!G7))),'Data Summary'!DZ13="Yes"),OFFSET('Hygiene Data'!$G$9,0,10*ROW('Hygiene Data'!G7)),NA())</f>
        <v>#N/A</v>
      </c>
      <c r="BL13" s="368" t="e">
        <f ca="1">+IF(AND(ISNUMBER(OFFSET('Hygiene Data'!$H$5,0,10*ROW('Hygiene Data'!H7))),'Data Summary'!EA13="Yes"),OFFSET('Hygiene Data'!$H$5,0,10*ROW('Hygiene Data'!H7)),NA())</f>
        <v>#N/A</v>
      </c>
      <c r="BM13" s="368" t="e">
        <f ca="1">+IF(AND(ISNUMBER(OFFSET('Hygiene Data'!$H$7,0,10*ROW('Hygiene Data'!H7))),'Data Summary'!EB13="Yes"),OFFSET('Hygiene Data'!$H$7,0,10*ROW('Hygiene Data'!H7)),NA())</f>
        <v>#N/A</v>
      </c>
      <c r="BN13" s="368" t="e">
        <f ca="1">+IF(AND(ISNUMBER(OFFSET('Hygiene Data'!$H$9,0,10*ROW('Hygiene Data'!H7))),'Data Summary'!EC13="Yes"),OFFSET('Hygiene Data'!$H$9,0,10*ROW('Hygiene Data'!H7)),NA())</f>
        <v>#N/A</v>
      </c>
      <c r="BO13" s="368" t="e">
        <f ca="1">+IF(AND(ISNUMBER(OFFSET('Hygiene Data'!$I$5,0,10*ROW('Hygiene Data'!I7))),'Data Summary'!ED13="Yes"),OFFSET('Hygiene Data'!$I$5,0,10*ROW('Hygiene Data'!I7)),NA())</f>
        <v>#N/A</v>
      </c>
      <c r="BP13" s="368" t="e">
        <f ca="1">+IF(AND(ISNUMBER(OFFSET('Hygiene Data'!$I$7,0,10*ROW('Hygiene Data'!I7))),'Data Summary'!EE13="Yes"),OFFSET('Hygiene Data'!$I$7,0,10*ROW('Hygiene Data'!I7)),NA())</f>
        <v>#N/A</v>
      </c>
      <c r="BQ13" s="368" t="e">
        <f ca="1">+IF(AND(ISNUMBER(OFFSET('Hygiene Data'!$I$9,0,10*ROW('Hygiene Data'!I7))),'Data Summary'!EF13="Yes"),OFFSET('Hygiene Data'!$I$9,0,10*ROW('Hygiene Data'!I7)),NA())</f>
        <v>#N/A</v>
      </c>
    </row>
    <row r="14" spans="1:69" x14ac:dyDescent="0.25">
      <c r="A14" s="364" t="str">
        <f ca="1">+RIGHT('Data Summary'!A14,LEN('Data Summary'!A14)-9)</f>
        <v>EMIS</v>
      </c>
      <c r="B14" s="338" t="str">
        <f ca="1">+IF(ISTEXT('Data Summary'!B14),'Data Summary'!B14,"")</f>
        <v>EMIS</v>
      </c>
      <c r="C14" s="365">
        <f ca="1">+VALUE('Data Summary'!C14)</f>
        <v>2022</v>
      </c>
      <c r="D14" s="366">
        <f ca="1">+IF(AND(ISNUMBER(OFFSET('Water Data'!$D$4,0,10*ROW('Water Data'!D8))),'Data Summary'!BS14="Yes"),100-OFFSET('Water Data'!$D$4,0,10*ROW('Water Data'!D8)),NA())</f>
        <v>31.120909114767869</v>
      </c>
      <c r="E14" s="366" t="e">
        <f ca="1">+IF(AND(ISNUMBER(OFFSET('Water Data'!$D$6,0,10*ROW('Water Data'!D8))),'Data Summary'!BT14="Yes"),OFFSET('Water Data'!$D$6,0,10*ROW('Water Data'!D8)),NA())</f>
        <v>#N/A</v>
      </c>
      <c r="F14" s="366" t="e">
        <f ca="1">+IF(AND(ISNUMBER(OFFSET('Water Data'!$D$9,0,10*ROW('Water Data'!D8))),'Data Summary'!BU14="Yes"),OFFSET('Water Data'!$D$9,0,10*ROW('Water Data'!D8)),NA())</f>
        <v>#N/A</v>
      </c>
      <c r="G14" s="366">
        <f ca="1">+IF(AND(ISNUMBER(OFFSET('Water Data'!$E$4,0,10*ROW('Water Data'!E8))),'Data Summary'!BV14="Yes"),100-OFFSET('Water Data'!$E$4,0,10*ROW('Water Data'!E8)),NA())</f>
        <v>75.011842728564659</v>
      </c>
      <c r="H14" s="366" t="e">
        <f ca="1">+IF(AND(ISNUMBER(OFFSET('Water Data'!$E$6,0,10*ROW('Water Data'!E8))),'Data Summary'!BW14="Yes"),OFFSET('Water Data'!$E$6,0,10*ROW('Water Data'!E8)),NA())</f>
        <v>#N/A</v>
      </c>
      <c r="I14" s="366" t="e">
        <f ca="1">+IF(AND(ISNUMBER(OFFSET('Water Data'!$E$9,0,10*ROW('Water Data'!E8))),'Data Summary'!BX14="Yes"),OFFSET('Water Data'!$E$9,0,10*ROW('Water Data'!E8)),NA())</f>
        <v>#N/A</v>
      </c>
      <c r="J14" s="366">
        <f ca="1">+IF(AND(ISNUMBER(OFFSET('Water Data'!$F$4,0,10*ROW('Water Data'!F8))),'Data Summary'!BY14="Yes"),100-OFFSET('Water Data'!$F$4,0,10*ROW('Water Data'!F8)),NA())</f>
        <v>25.651545113780585</v>
      </c>
      <c r="K14" s="366" t="e">
        <f ca="1">+IF(AND(ISNUMBER(OFFSET('Water Data'!$F$6,0,10*ROW('Water Data'!F8))),'Data Summary'!BZ14="Yes"),OFFSET('Water Data'!$F$6,0,10*ROW('Water Data'!F8)),NA())</f>
        <v>#N/A</v>
      </c>
      <c r="L14" s="366" t="e">
        <f ca="1">+IF(AND(ISNUMBER(OFFSET('Water Data'!$F$9,0,10*ROW('Water Data'!F8))),'Data Summary'!CA14="Yes"),OFFSET('Water Data'!$F$9,0,10*ROW('Water Data'!F8)),NA())</f>
        <v>#N/A</v>
      </c>
      <c r="M14" s="366">
        <f ca="1">+IF(AND(ISNUMBER(OFFSET('Water Data'!$G$4,0,10*ROW('Water Data'!G8))),'Data Summary'!CB14="Yes"),100-OFFSET('Water Data'!$G$4,0,10*ROW('Water Data'!G8)),NA())</f>
        <v>37.12351613852644</v>
      </c>
      <c r="N14" s="366" t="e">
        <f ca="1">+IF(AND(ISNUMBER(OFFSET('Water Data'!$G$6,0,10*ROW('Water Data'!G8))),'Data Summary'!CC14="Yes"),OFFSET('Water Data'!$G$6,0,10*ROW('Water Data'!G8)),NA())</f>
        <v>#N/A</v>
      </c>
      <c r="O14" s="366" t="e">
        <f ca="1">+IF(AND(ISNUMBER(OFFSET('Water Data'!$G$9,0,10*ROW('Water Data'!G8))),'Data Summary'!CD14="Yes"),OFFSET('Water Data'!$G$9,0,10*ROW('Water Data'!G8)),NA())</f>
        <v>#N/A</v>
      </c>
      <c r="P14" s="366">
        <f ca="1">+IF(AND(ISNUMBER(OFFSET('Water Data'!$H$4,0,10*ROW('Water Data'!H8))),'Data Summary'!CE14="Yes"),100-OFFSET('Water Data'!$H$4,0,10*ROW('Water Data'!H8)),NA())</f>
        <v>29.654521872420702</v>
      </c>
      <c r="Q14" s="366" t="e">
        <f ca="1">+IF(AND(ISNUMBER(OFFSET('Water Data'!$H$6,0,10*ROW('Water Data'!H8))),'Data Summary'!CF14="Yes"),OFFSET('Water Data'!$H$6,0,10*ROW('Water Data'!H8)),NA())</f>
        <v>#N/A</v>
      </c>
      <c r="R14" s="366" t="e">
        <f ca="1">+IF(AND(ISNUMBER(OFFSET('Water Data'!$H$9,0,10*ROW('Water Data'!H8))),'Data Summary'!CG14="Yes"),OFFSET('Water Data'!$H$9,0,10*ROW('Water Data'!H8)),NA())</f>
        <v>#N/A</v>
      </c>
      <c r="S14" s="366">
        <f ca="1">+IF(AND(ISNUMBER(OFFSET('Water Data'!$I$4,0,10*ROW('Water Data'!I8))),'Data Summary'!CH14="Yes"),100-OFFSET('Water Data'!$I$4,0,10*ROW('Water Data'!I8)),NA())</f>
        <v>63.226933540090478</v>
      </c>
      <c r="T14" s="366" t="e">
        <f ca="1">+IF(AND(ISNUMBER(OFFSET('Water Data'!$I$6,0,10*ROW('Water Data'!I8))),'Data Summary'!CI14="Yes"),OFFSET('Water Data'!$I$6,0,10*ROW('Water Data'!I8)),NA())</f>
        <v>#N/A</v>
      </c>
      <c r="U14" s="366" t="e">
        <f ca="1">+IF(AND(ISNUMBER(OFFSET('Water Data'!$I$9,0,10*ROW('Water Data'!I8))),'Data Summary'!CJ14="Yes"),OFFSET('Water Data'!$I$9,0,10*ROW('Water Data'!I8)),NA())</f>
        <v>#N/A</v>
      </c>
      <c r="V14" s="367">
        <f ca="1">+IF(AND(ISNUMBER(OFFSET('Sanitation Data'!$D$4,0,10*ROW('Sanitation Data'!D8))),'Data Summary'!CK14="Yes"),100-OFFSET('Sanitation Data'!$D$4,0,10*ROW('Sanitation Data'!D8)),NA())</f>
        <v>70.781828202503732</v>
      </c>
      <c r="W14" s="367" t="e">
        <f ca="1">+IF(AND(ISNUMBER(OFFSET('Sanitation Data'!$D$6,0,10*ROW('Sanitation Data'!D8))),'Data Summary'!CL14="Yes"),OFFSET('Sanitation Data'!$D$6,0,10*ROW('Sanitation Data'!D8)),NA())</f>
        <v>#N/A</v>
      </c>
      <c r="X14" s="367" t="e">
        <f ca="1">+IF(AND(ISNUMBER(OFFSET('Sanitation Data'!$D$10,0,10*ROW('Sanitation Data'!D8))),'Data Summary'!CM14="Yes"),OFFSET('Sanitation Data'!$D$10,0,10*ROW('Sanitation Data'!D8)),NA())</f>
        <v>#N/A</v>
      </c>
      <c r="Y14" s="367" t="e">
        <f ca="1">+IF(AND(ISNUMBER(OFFSET('Sanitation Data'!$D$11,0,10*ROW('Sanitation Data'!D8))),'Data Summary'!CN14="Yes"),OFFSET('Sanitation Data'!$D$11,0,10*ROW('Sanitation Data'!D8)),NA())</f>
        <v>#N/A</v>
      </c>
      <c r="Z14" s="367" t="e">
        <f ca="1">+IF(AND(ISNUMBER(OFFSET('Sanitation Data'!$D$12,0,10*ROW('Sanitation Data'!D8))),'Data Summary'!CO14="Yes"),OFFSET('Sanitation Data'!$D$12,0,10*ROW('Sanitation Data'!D8)),NA())</f>
        <v>#N/A</v>
      </c>
      <c r="AA14" s="367">
        <f ca="1">+IF(AND(ISNUMBER(OFFSET('Sanitation Data'!$E$4,0,10*ROW('Sanitation Data'!E8))),'Data Summary'!CP14="Yes"),100-OFFSET('Sanitation Data'!$E$4,0,10*ROW('Sanitation Data'!E8)),NA())</f>
        <v>89.033633349123647</v>
      </c>
      <c r="AB14" s="367" t="e">
        <f ca="1">+IF(AND(ISNUMBER(OFFSET('Sanitation Data'!$E$6,0,10*ROW('Sanitation Data'!E8))),'Data Summary'!CQ14="Yes"),OFFSET('Sanitation Data'!$E$6,0,10*ROW('Sanitation Data'!E8)),NA())</f>
        <v>#N/A</v>
      </c>
      <c r="AC14" s="367" t="e">
        <f ca="1">+IF(AND(ISNUMBER(OFFSET('Sanitation Data'!$E$10,0,10*ROW('Sanitation Data'!E8))),'Data Summary'!CR14="Yes"),OFFSET('Sanitation Data'!$E$10,0,10*ROW('Sanitation Data'!E8)),NA())</f>
        <v>#N/A</v>
      </c>
      <c r="AD14" s="367" t="e">
        <f ca="1">+IF(AND(ISNUMBER(OFFSET('Sanitation Data'!$E$11,0,10*ROW('Sanitation Data'!E8))),'Data Summary'!CS14="Yes"),OFFSET('Sanitation Data'!$E$11,0,10*ROW('Sanitation Data'!E8)),NA())</f>
        <v>#N/A</v>
      </c>
      <c r="AE14" s="367" t="e">
        <f ca="1">+IF(AND(ISNUMBER(OFFSET('Sanitation Data'!$E$12,0,10*ROW('Sanitation Data'!E8))),'Data Summary'!CT14="Yes"),OFFSET('Sanitation Data'!$E$12,0,10*ROW('Sanitation Data'!E8)),NA())</f>
        <v>#N/A</v>
      </c>
      <c r="AF14" s="367">
        <f ca="1">+IF(AND(ISNUMBER(OFFSET('Sanitation Data'!$F$4,0,10*ROW('Sanitation Data'!F8))),'Data Summary'!CU14="Yes"),100-OFFSET('Sanitation Data'!$F$4,0,10*ROW('Sanitation Data'!F8)),NA())</f>
        <v>68.507423039461642</v>
      </c>
      <c r="AG14" s="367" t="e">
        <f ca="1">+IF(AND(ISNUMBER(OFFSET('Sanitation Data'!$F$6,0,10*ROW('Sanitation Data'!F8))),'Data Summary'!CV14="Yes"),OFFSET('Sanitation Data'!$F$6,0,10*ROW('Sanitation Data'!F8)),NA())</f>
        <v>#N/A</v>
      </c>
      <c r="AH14" s="367" t="e">
        <f ca="1">+IF(AND(ISNUMBER(OFFSET('Sanitation Data'!$F$10,0,10*ROW('Sanitation Data'!F8))),'Data Summary'!CW14="Yes"),OFFSET('Sanitation Data'!$F$10,0,10*ROW('Sanitation Data'!F8)),NA())</f>
        <v>#N/A</v>
      </c>
      <c r="AI14" s="367" t="e">
        <f ca="1">+IF(AND(ISNUMBER(OFFSET('Sanitation Data'!$F$11,0,10*ROW('Sanitation Data'!F8))),'Data Summary'!CX14="Yes"),OFFSET('Sanitation Data'!$F$11,0,10*ROW('Sanitation Data'!F8)),NA())</f>
        <v>#N/A</v>
      </c>
      <c r="AJ14" s="367" t="e">
        <f ca="1">+IF(AND(ISNUMBER(OFFSET('Sanitation Data'!$F$12,0,10*ROW('Sanitation Data'!F8))),'Data Summary'!CY14="Yes"),OFFSET('Sanitation Data'!$F$12,0,10*ROW('Sanitation Data'!F8)),NA())</f>
        <v>#N/A</v>
      </c>
      <c r="AK14" s="367">
        <f ca="1">+IF(AND(ISNUMBER(OFFSET('Sanitation Data'!$G$4,0,10*ROW('Sanitation Data'!G8))),'Data Summary'!CZ14="Yes"),100-OFFSET('Sanitation Data'!$G$4,0,10*ROW('Sanitation Data'!G8)),NA())</f>
        <v>72.662611596193472</v>
      </c>
      <c r="AL14" s="367" t="e">
        <f ca="1">+IF(AND(ISNUMBER(OFFSET('Sanitation Data'!$G$6,0,10*ROW('Sanitation Data'!G8))),'Data Summary'!DA14="Yes"),OFFSET('Sanitation Data'!$G$6,0,10*ROW('Sanitation Data'!G8)),NA())</f>
        <v>#N/A</v>
      </c>
      <c r="AM14" s="367" t="e">
        <f ca="1">+IF(AND(ISNUMBER(OFFSET('Sanitation Data'!$G$10,0,10*ROW('Sanitation Data'!G8))),'Data Summary'!DB14="Yes"),OFFSET('Sanitation Data'!$G$10,0,10*ROW('Sanitation Data'!G8)),NA())</f>
        <v>#N/A</v>
      </c>
      <c r="AN14" s="367" t="e">
        <f ca="1">+IF(AND(ISNUMBER(OFFSET('Sanitation Data'!$G$11,0,10*ROW('Sanitation Data'!G8))),'Data Summary'!DC14="Yes"),OFFSET('Sanitation Data'!$G$11,0,10*ROW('Sanitation Data'!G8)),NA())</f>
        <v>#N/A</v>
      </c>
      <c r="AO14" s="367" t="e">
        <f ca="1">+IF(AND(ISNUMBER(OFFSET('Sanitation Data'!$G$12,0,10*ROW('Sanitation Data'!G8))),'Data Summary'!DD14="Yes"),OFFSET('Sanitation Data'!$G$12,0,10*ROW('Sanitation Data'!G8)),NA())</f>
        <v>#N/A</v>
      </c>
      <c r="AP14" s="367">
        <f ca="1">+IF(AND(ISNUMBER(OFFSET('Sanitation Data'!$H$4,0,10*ROW('Sanitation Data'!H8))),'Data Summary'!DE14="Yes"),100-OFFSET('Sanitation Data'!$H$4,0,10*ROW('Sanitation Data'!H8)),NA())</f>
        <v>69.381558778445935</v>
      </c>
      <c r="AQ14" s="367" t="e">
        <f ca="1">+IF(AND(ISNUMBER(OFFSET('Sanitation Data'!$H$6,0,10*ROW('Sanitation Data'!H8))),'Data Summary'!DF14="Yes"),OFFSET('Sanitation Data'!$H$6,0,10*ROW('Sanitation Data'!H8)),NA())</f>
        <v>#N/A</v>
      </c>
      <c r="AR14" s="367" t="e">
        <f ca="1">+IF(AND(ISNUMBER(OFFSET('Sanitation Data'!$H$10,0,10*ROW('Sanitation Data'!H8))),'Data Summary'!DG14="Yes"),OFFSET('Sanitation Data'!$H$10,0,10*ROW('Sanitation Data'!H8)),NA())</f>
        <v>#N/A</v>
      </c>
      <c r="AS14" s="367" t="e">
        <f ca="1">+IF(AND(ISNUMBER(OFFSET('Sanitation Data'!$H$11,0,10*ROW('Sanitation Data'!H8))),'Data Summary'!DH14="Yes"),OFFSET('Sanitation Data'!$H$11,0,10*ROW('Sanitation Data'!H8)),NA())</f>
        <v>#N/A</v>
      </c>
      <c r="AT14" s="367" t="e">
        <f ca="1">+IF(AND(ISNUMBER(OFFSET('Sanitation Data'!$H$12,0,10*ROW('Sanitation Data'!H8))),'Data Summary'!DI14="Yes"),OFFSET('Sanitation Data'!$H$12,0,10*ROW('Sanitation Data'!H8)),NA())</f>
        <v>#N/A</v>
      </c>
      <c r="AU14" s="367">
        <f ca="1">+IF(AND(ISNUMBER(OFFSET('Sanitation Data'!$I$4,0,10*ROW('Sanitation Data'!I8))),'Data Summary'!DJ14="Yes"),100-OFFSET('Sanitation Data'!$I$4,0,10*ROW('Sanitation Data'!I8)),NA())</f>
        <v>88.833675372728024</v>
      </c>
      <c r="AV14" s="367" t="e">
        <f ca="1">+IF(AND(ISNUMBER(OFFSET('Sanitation Data'!$I$6,0,10*ROW('Sanitation Data'!I8))),'Data Summary'!DK14="Yes"),OFFSET('Sanitation Data'!$I$6,0,10*ROW('Sanitation Data'!I8)),NA())</f>
        <v>#N/A</v>
      </c>
      <c r="AW14" s="367" t="e">
        <f ca="1">+IF(AND(ISNUMBER(OFFSET('Sanitation Data'!$I$10,0,10*ROW('Sanitation Data'!I8))),'Data Summary'!DL14="Yes"),OFFSET('Sanitation Data'!$I$10,0,10*ROW('Sanitation Data'!I8)),NA())</f>
        <v>#N/A</v>
      </c>
      <c r="AX14" s="367" t="e">
        <f ca="1">+IF(AND(ISNUMBER(OFFSET('Sanitation Data'!$I$11,0,10*ROW('Sanitation Data'!I8))),'Data Summary'!DM14="Yes"),OFFSET('Sanitation Data'!$I$11,0,10*ROW('Sanitation Data'!I8)),NA())</f>
        <v>#N/A</v>
      </c>
      <c r="AY14" s="367" t="e">
        <f ca="1">+IF(AND(ISNUMBER(OFFSET('Sanitation Data'!$I$12,0,10*ROW('Sanitation Data'!I8))),'Data Summary'!DN14="Yes"),OFFSET('Sanitation Data'!$I$12,0,10*ROW('Sanitation Data'!I8)),NA())</f>
        <v>#N/A</v>
      </c>
      <c r="AZ14" s="368">
        <f ca="1">+IF(AND(ISNUMBER(OFFSET('Hygiene Data'!$D$5,0,10*ROW('Hygiene Data'!D8))),'Data Summary'!DO14="Yes"),OFFSET('Hygiene Data'!$D$5,0,10*ROW('Hygiene Data'!D8)),NA())</f>
        <v>50.956617589166207</v>
      </c>
      <c r="BA14" s="368" t="e">
        <f ca="1">+IF(AND(ISNUMBER(OFFSET('Hygiene Data'!$D$7,0,10*ROW('Hygiene Data'!D8))),'Data Summary'!DP14="Yes"),OFFSET('Hygiene Data'!$D$7,0,10*ROW('Hygiene Data'!D8)),NA())</f>
        <v>#N/A</v>
      </c>
      <c r="BB14" s="368" t="e">
        <f ca="1">+IF(AND(ISNUMBER(OFFSET('Hygiene Data'!$D$9,0,10*ROW('Hygiene Data'!D8))),'Data Summary'!DQ14="Yes"),OFFSET('Hygiene Data'!$D$9,0,10*ROW('Hygiene Data'!D8)),NA())</f>
        <v>#N/A</v>
      </c>
      <c r="BC14" s="368">
        <f ca="1">+IF(AND(ISNUMBER(OFFSET('Hygiene Data'!$E$5,0,10*ROW('Hygiene Data'!E8))),'Data Summary'!DR14="Yes"),OFFSET('Hygiene Data'!$E$5,0,10*ROW('Hygiene Data'!E8)),NA())</f>
        <v>29.322595926101371</v>
      </c>
      <c r="BD14" s="368" t="e">
        <f ca="1">+IF(AND(ISNUMBER(OFFSET('Hygiene Data'!$E$7,0,10*ROW('Hygiene Data'!E8))),'Data Summary'!DS14="Yes"),OFFSET('Hygiene Data'!$E$7,0,10*ROW('Hygiene Data'!E8)),NA())</f>
        <v>#N/A</v>
      </c>
      <c r="BE14" s="368" t="e">
        <f ca="1">+IF(AND(ISNUMBER(OFFSET('Hygiene Data'!$E$9,0,10*ROW('Hygiene Data'!E8))),'Data Summary'!DT14="Yes"),OFFSET('Hygiene Data'!$E$9,0,10*ROW('Hygiene Data'!E8)),NA())</f>
        <v>#N/A</v>
      </c>
      <c r="BF14" s="368">
        <f ca="1">+IF(AND(ISNUMBER(OFFSET('Hygiene Data'!$F$5,0,10*ROW('Hygiene Data'!F8))),'Data Summary'!DU14="Yes"),OFFSET('Hygiene Data'!$F$5,0,10*ROW('Hygiene Data'!F8)),NA())</f>
        <v>53.652489595938725</v>
      </c>
      <c r="BG14" s="368" t="e">
        <f ca="1">+IF(AND(ISNUMBER(OFFSET('Hygiene Data'!$F$7,0,10*ROW('Hygiene Data'!F8))),'Data Summary'!DV14="Yes"),OFFSET('Hygiene Data'!$F$7,0,10*ROW('Hygiene Data'!F8)),NA())</f>
        <v>#N/A</v>
      </c>
      <c r="BH14" s="368" t="e">
        <f ca="1">+IF(AND(ISNUMBER(OFFSET('Hygiene Data'!$F$9,0,10*ROW('Hygiene Data'!F8))),'Data Summary'!DW14="Yes"),OFFSET('Hygiene Data'!$F$9,0,10*ROW('Hygiene Data'!F8)),NA())</f>
        <v>#N/A</v>
      </c>
      <c r="BI14" s="368">
        <f ca="1">+IF(AND(ISNUMBER(OFFSET('Hygiene Data'!$G$5,0,10*ROW('Hygiene Data'!G8))),'Data Summary'!DX14="Yes"),OFFSET('Hygiene Data'!$G$5,0,10*ROW('Hygiene Data'!G8)),NA())</f>
        <v>61.983714313744734</v>
      </c>
      <c r="BJ14" s="368" t="e">
        <f ca="1">+IF(AND(ISNUMBER(OFFSET('Hygiene Data'!$G$7,0,10*ROW('Hygiene Data'!G8))),'Data Summary'!DY14="Yes"),OFFSET('Hygiene Data'!$G$7,0,10*ROW('Hygiene Data'!G8)),NA())</f>
        <v>#N/A</v>
      </c>
      <c r="BK14" s="368" t="e">
        <f ca="1">+IF(AND(ISNUMBER(OFFSET('Hygiene Data'!$G$9,0,10*ROW('Hygiene Data'!G8))),'Data Summary'!DZ14="Yes"),OFFSET('Hygiene Data'!$G$9,0,10*ROW('Hygiene Data'!G8)),NA())</f>
        <v>#N/A</v>
      </c>
      <c r="BL14" s="368">
        <f ca="1">+IF(AND(ISNUMBER(OFFSET('Hygiene Data'!$H$5,0,10*ROW('Hygiene Data'!H8))),'Data Summary'!EA14="Yes"),OFFSET('Hygiene Data'!$H$5,0,10*ROW('Hygiene Data'!H8)),NA())</f>
        <v>57.163070392642382</v>
      </c>
      <c r="BM14" s="368" t="e">
        <f ca="1">+IF(AND(ISNUMBER(OFFSET('Hygiene Data'!$H$7,0,10*ROW('Hygiene Data'!H8))),'Data Summary'!EB14="Yes"),OFFSET('Hygiene Data'!$H$7,0,10*ROW('Hygiene Data'!H8)),NA())</f>
        <v>#N/A</v>
      </c>
      <c r="BN14" s="368" t="e">
        <f ca="1">+IF(AND(ISNUMBER(OFFSET('Hygiene Data'!$H$9,0,10*ROW('Hygiene Data'!H8))),'Data Summary'!EC14="Yes"),OFFSET('Hygiene Data'!$H$9,0,10*ROW('Hygiene Data'!H8)),NA())</f>
        <v>#N/A</v>
      </c>
      <c r="BO14" s="368" t="e">
        <f ca="1">+IF(AND(ISNUMBER(OFFSET('Hygiene Data'!$I$5,0,10*ROW('Hygiene Data'!I8))),'Data Summary'!ED14="Yes"),OFFSET('Hygiene Data'!$I$5,0,10*ROW('Hygiene Data'!I8)),NA())</f>
        <v>#N/A</v>
      </c>
      <c r="BP14" s="368" t="e">
        <f ca="1">+IF(AND(ISNUMBER(OFFSET('Hygiene Data'!$I$7,0,10*ROW('Hygiene Data'!I8))),'Data Summary'!EE14="Yes"),OFFSET('Hygiene Data'!$I$7,0,10*ROW('Hygiene Data'!I8)),NA())</f>
        <v>#N/A</v>
      </c>
      <c r="BQ14" s="368" t="e">
        <f ca="1">+IF(AND(ISNUMBER(OFFSET('Hygiene Data'!$I$9,0,10*ROW('Hygiene Data'!I8))),'Data Summary'!EF14="Yes"),OFFSET('Hygiene Data'!$I$9,0,10*ROW('Hygiene Data'!I8)),NA())</f>
        <v>#N/A</v>
      </c>
    </row>
    <row r="15" spans="1:69" x14ac:dyDescent="0.25">
      <c r="A15" s="364" t="str">
        <f ca="1">+RIGHT('Data Summary'!A15,LEN('Data Summary'!A15)-9)</f>
        <v>EMIS</v>
      </c>
      <c r="B15" s="338" t="str">
        <f ca="1">+IF(ISTEXT('Data Summary'!B15),'Data Summary'!B15,"")</f>
        <v>EMIS</v>
      </c>
      <c r="C15" s="365">
        <f ca="1">+VALUE('Data Summary'!C15)</f>
        <v>2023</v>
      </c>
      <c r="D15" s="366">
        <f ca="1">+IF(AND(ISNUMBER(OFFSET('Water Data'!$D$4,0,10*ROW('Water Data'!D9))),'Data Summary'!BS15="Yes"),100-OFFSET('Water Data'!$D$4,0,10*ROW('Water Data'!D9)),NA())</f>
        <v>34.979887781507017</v>
      </c>
      <c r="E15" s="366" t="e">
        <f ca="1">+IF(AND(ISNUMBER(OFFSET('Water Data'!$D$6,0,10*ROW('Water Data'!D9))),'Data Summary'!BT15="Yes"),OFFSET('Water Data'!$D$6,0,10*ROW('Water Data'!D9)),NA())</f>
        <v>#N/A</v>
      </c>
      <c r="F15" s="366" t="e">
        <f ca="1">+IF(AND(ISNUMBER(OFFSET('Water Data'!$D$9,0,10*ROW('Water Data'!D9))),'Data Summary'!BU15="Yes"),OFFSET('Water Data'!$D$9,0,10*ROW('Water Data'!D9)),NA())</f>
        <v>#N/A</v>
      </c>
      <c r="G15" s="366">
        <f ca="1">+IF(AND(ISNUMBER(OFFSET('Water Data'!$E$4,0,10*ROW('Water Data'!E9))),'Data Summary'!BV15="Yes"),100-OFFSET('Water Data'!$E$4,0,10*ROW('Water Data'!E9)),NA())</f>
        <v>76.122931442080372</v>
      </c>
      <c r="H15" s="366" t="e">
        <f ca="1">+IF(AND(ISNUMBER(OFFSET('Water Data'!$E$6,0,10*ROW('Water Data'!E9))),'Data Summary'!BW15="Yes"),OFFSET('Water Data'!$E$6,0,10*ROW('Water Data'!E9)),NA())</f>
        <v>#N/A</v>
      </c>
      <c r="I15" s="366" t="e">
        <f ca="1">+IF(AND(ISNUMBER(OFFSET('Water Data'!$E$9,0,10*ROW('Water Data'!E9))),'Data Summary'!BX15="Yes"),OFFSET('Water Data'!$E$9,0,10*ROW('Water Data'!E9)),NA())</f>
        <v>#N/A</v>
      </c>
      <c r="J15" s="366">
        <f ca="1">+IF(AND(ISNUMBER(OFFSET('Water Data'!$F$4,0,10*ROW('Water Data'!F9))),'Data Summary'!BY15="Yes"),100-OFFSET('Water Data'!$F$4,0,10*ROW('Water Data'!F9)),NA())</f>
        <v>29.979023591276103</v>
      </c>
      <c r="K15" s="366" t="e">
        <f ca="1">+IF(AND(ISNUMBER(OFFSET('Water Data'!$F$6,0,10*ROW('Water Data'!F9))),'Data Summary'!BZ15="Yes"),OFFSET('Water Data'!$F$6,0,10*ROW('Water Data'!F9)),NA())</f>
        <v>#N/A</v>
      </c>
      <c r="L15" s="366" t="e">
        <f ca="1">+IF(AND(ISNUMBER(OFFSET('Water Data'!$F$9,0,10*ROW('Water Data'!F9))),'Data Summary'!CA15="Yes"),OFFSET('Water Data'!$F$9,0,10*ROW('Water Data'!F9)),NA())</f>
        <v>#N/A</v>
      </c>
      <c r="M15" s="366">
        <f ca="1">+IF(AND(ISNUMBER(OFFSET('Water Data'!$G$4,0,10*ROW('Water Data'!G9))),'Data Summary'!CB15="Yes"),100-OFFSET('Water Data'!$G$4,0,10*ROW('Water Data'!G9)),NA())</f>
        <v>40.4180187058599</v>
      </c>
      <c r="N15" s="366" t="e">
        <f ca="1">+IF(AND(ISNUMBER(OFFSET('Water Data'!$G$6,0,10*ROW('Water Data'!G9))),'Data Summary'!CC15="Yes"),OFFSET('Water Data'!$G$6,0,10*ROW('Water Data'!G9)),NA())</f>
        <v>#N/A</v>
      </c>
      <c r="O15" s="366" t="e">
        <f ca="1">+IF(AND(ISNUMBER(OFFSET('Water Data'!$G$9,0,10*ROW('Water Data'!G9))),'Data Summary'!CD15="Yes"),OFFSET('Water Data'!$G$9,0,10*ROW('Water Data'!G9)),NA())</f>
        <v>#N/A</v>
      </c>
      <c r="P15" s="366">
        <f ca="1">+IF(AND(ISNUMBER(OFFSET('Water Data'!$H$4,0,10*ROW('Water Data'!H9))),'Data Summary'!CE15="Yes"),100-OFFSET('Water Data'!$H$4,0,10*ROW('Water Data'!H9)),NA())</f>
        <v>33.497792781095825</v>
      </c>
      <c r="Q15" s="366" t="e">
        <f ca="1">+IF(AND(ISNUMBER(OFFSET('Water Data'!$H$6,0,10*ROW('Water Data'!H9))),'Data Summary'!CF15="Yes"),OFFSET('Water Data'!$H$6,0,10*ROW('Water Data'!H9)),NA())</f>
        <v>#N/A</v>
      </c>
      <c r="R15" s="366" t="e">
        <f ca="1">+IF(AND(ISNUMBER(OFFSET('Water Data'!$H$9,0,10*ROW('Water Data'!H9))),'Data Summary'!CG15="Yes"),OFFSET('Water Data'!$H$9,0,10*ROW('Water Data'!H9)),NA())</f>
        <v>#N/A</v>
      </c>
      <c r="S15" s="366">
        <f ca="1">+IF(AND(ISNUMBER(OFFSET('Water Data'!$I$4,0,10*ROW('Water Data'!I9))),'Data Summary'!CH15="Yes"),100-OFFSET('Water Data'!$I$4,0,10*ROW('Water Data'!I9)),NA())</f>
        <v>64.964557508101265</v>
      </c>
      <c r="T15" s="366" t="e">
        <f ca="1">+IF(AND(ISNUMBER(OFFSET('Water Data'!$I$6,0,10*ROW('Water Data'!I9))),'Data Summary'!CI15="Yes"),OFFSET('Water Data'!$I$6,0,10*ROW('Water Data'!I9)),NA())</f>
        <v>#N/A</v>
      </c>
      <c r="U15" s="366" t="e">
        <f ca="1">+IF(AND(ISNUMBER(OFFSET('Water Data'!$I$9,0,10*ROW('Water Data'!I9))),'Data Summary'!CJ15="Yes"),OFFSET('Water Data'!$I$9,0,10*ROW('Water Data'!I9)),NA())</f>
        <v>#N/A</v>
      </c>
      <c r="V15" s="367" t="e">
        <f ca="1">+IF(AND(ISNUMBER(OFFSET('Sanitation Data'!$D$4,0,10*ROW('Sanitation Data'!D9))),'Data Summary'!CK15="Yes"),100-OFFSET('Sanitation Data'!$D$4,0,10*ROW('Sanitation Data'!D9)),NA())</f>
        <v>#N/A</v>
      </c>
      <c r="W15" s="367" t="e">
        <f ca="1">+IF(AND(ISNUMBER(OFFSET('Sanitation Data'!$D$6,0,10*ROW('Sanitation Data'!D9))),'Data Summary'!CL15="Yes"),OFFSET('Sanitation Data'!$D$6,0,10*ROW('Sanitation Data'!D9)),NA())</f>
        <v>#N/A</v>
      </c>
      <c r="X15" s="367" t="e">
        <f ca="1">+IF(AND(ISNUMBER(OFFSET('Sanitation Data'!$D$10,0,10*ROW('Sanitation Data'!D9))),'Data Summary'!CM15="Yes"),OFFSET('Sanitation Data'!$D$10,0,10*ROW('Sanitation Data'!D9)),NA())</f>
        <v>#N/A</v>
      </c>
      <c r="Y15" s="367" t="e">
        <f ca="1">+IF(AND(ISNUMBER(OFFSET('Sanitation Data'!$D$11,0,10*ROW('Sanitation Data'!D9))),'Data Summary'!CN15="Yes"),OFFSET('Sanitation Data'!$D$11,0,10*ROW('Sanitation Data'!D9)),NA())</f>
        <v>#N/A</v>
      </c>
      <c r="Z15" s="367" t="e">
        <f ca="1">+IF(AND(ISNUMBER(OFFSET('Sanitation Data'!$D$12,0,10*ROW('Sanitation Data'!D9))),'Data Summary'!CO15="Yes"),OFFSET('Sanitation Data'!$D$12,0,10*ROW('Sanitation Data'!D9)),NA())</f>
        <v>#N/A</v>
      </c>
      <c r="AA15" s="367" t="e">
        <f ca="1">+IF(AND(ISNUMBER(OFFSET('Sanitation Data'!$E$4,0,10*ROW('Sanitation Data'!E9))),'Data Summary'!CP15="Yes"),100-OFFSET('Sanitation Data'!$E$4,0,10*ROW('Sanitation Data'!E9)),NA())</f>
        <v>#N/A</v>
      </c>
      <c r="AB15" s="367" t="e">
        <f ca="1">+IF(AND(ISNUMBER(OFFSET('Sanitation Data'!$E$6,0,10*ROW('Sanitation Data'!E9))),'Data Summary'!CQ15="Yes"),OFFSET('Sanitation Data'!$E$6,0,10*ROW('Sanitation Data'!E9)),NA())</f>
        <v>#N/A</v>
      </c>
      <c r="AC15" s="367" t="e">
        <f ca="1">+IF(AND(ISNUMBER(OFFSET('Sanitation Data'!$E$10,0,10*ROW('Sanitation Data'!E9))),'Data Summary'!CR15="Yes"),OFFSET('Sanitation Data'!$E$10,0,10*ROW('Sanitation Data'!E9)),NA())</f>
        <v>#N/A</v>
      </c>
      <c r="AD15" s="367" t="e">
        <f ca="1">+IF(AND(ISNUMBER(OFFSET('Sanitation Data'!$E$11,0,10*ROW('Sanitation Data'!E9))),'Data Summary'!CS15="Yes"),OFFSET('Sanitation Data'!$E$11,0,10*ROW('Sanitation Data'!E9)),NA())</f>
        <v>#N/A</v>
      </c>
      <c r="AE15" s="367" t="e">
        <f ca="1">+IF(AND(ISNUMBER(OFFSET('Sanitation Data'!$E$12,0,10*ROW('Sanitation Data'!E9))),'Data Summary'!CT15="Yes"),OFFSET('Sanitation Data'!$E$12,0,10*ROW('Sanitation Data'!E9)),NA())</f>
        <v>#N/A</v>
      </c>
      <c r="AF15" s="367" t="e">
        <f ca="1">+IF(AND(ISNUMBER(OFFSET('Sanitation Data'!$F$4,0,10*ROW('Sanitation Data'!F9))),'Data Summary'!CU15="Yes"),100-OFFSET('Sanitation Data'!$F$4,0,10*ROW('Sanitation Data'!F9)),NA())</f>
        <v>#N/A</v>
      </c>
      <c r="AG15" s="367" t="e">
        <f ca="1">+IF(AND(ISNUMBER(OFFSET('Sanitation Data'!$F$6,0,10*ROW('Sanitation Data'!F9))),'Data Summary'!CV15="Yes"),OFFSET('Sanitation Data'!$F$6,0,10*ROW('Sanitation Data'!F9)),NA())</f>
        <v>#N/A</v>
      </c>
      <c r="AH15" s="367" t="e">
        <f ca="1">+IF(AND(ISNUMBER(OFFSET('Sanitation Data'!$F$10,0,10*ROW('Sanitation Data'!F9))),'Data Summary'!CW15="Yes"),OFFSET('Sanitation Data'!$F$10,0,10*ROW('Sanitation Data'!F9)),NA())</f>
        <v>#N/A</v>
      </c>
      <c r="AI15" s="367" t="e">
        <f ca="1">+IF(AND(ISNUMBER(OFFSET('Sanitation Data'!$F$11,0,10*ROW('Sanitation Data'!F9))),'Data Summary'!CX15="Yes"),OFFSET('Sanitation Data'!$F$11,0,10*ROW('Sanitation Data'!F9)),NA())</f>
        <v>#N/A</v>
      </c>
      <c r="AJ15" s="367" t="e">
        <f ca="1">+IF(AND(ISNUMBER(OFFSET('Sanitation Data'!$F$12,0,10*ROW('Sanitation Data'!F9))),'Data Summary'!CY15="Yes"),OFFSET('Sanitation Data'!$F$12,0,10*ROW('Sanitation Data'!F9)),NA())</f>
        <v>#N/A</v>
      </c>
      <c r="AK15" s="367" t="e">
        <f ca="1">+IF(AND(ISNUMBER(OFFSET('Sanitation Data'!$G$4,0,10*ROW('Sanitation Data'!G9))),'Data Summary'!CZ15="Yes"),100-OFFSET('Sanitation Data'!$G$4,0,10*ROW('Sanitation Data'!G9)),NA())</f>
        <v>#N/A</v>
      </c>
      <c r="AL15" s="367" t="e">
        <f ca="1">+IF(AND(ISNUMBER(OFFSET('Sanitation Data'!$G$6,0,10*ROW('Sanitation Data'!G9))),'Data Summary'!DA15="Yes"),OFFSET('Sanitation Data'!$G$6,0,10*ROW('Sanitation Data'!G9)),NA())</f>
        <v>#N/A</v>
      </c>
      <c r="AM15" s="367" t="e">
        <f ca="1">+IF(AND(ISNUMBER(OFFSET('Sanitation Data'!$G$10,0,10*ROW('Sanitation Data'!G9))),'Data Summary'!DB15="Yes"),OFFSET('Sanitation Data'!$G$10,0,10*ROW('Sanitation Data'!G9)),NA())</f>
        <v>#N/A</v>
      </c>
      <c r="AN15" s="367" t="e">
        <f ca="1">+IF(AND(ISNUMBER(OFFSET('Sanitation Data'!$G$11,0,10*ROW('Sanitation Data'!G9))),'Data Summary'!DC15="Yes"),OFFSET('Sanitation Data'!$G$11,0,10*ROW('Sanitation Data'!G9)),NA())</f>
        <v>#N/A</v>
      </c>
      <c r="AO15" s="367" t="e">
        <f ca="1">+IF(AND(ISNUMBER(OFFSET('Sanitation Data'!$G$12,0,10*ROW('Sanitation Data'!G9))),'Data Summary'!DD15="Yes"),OFFSET('Sanitation Data'!$G$12,0,10*ROW('Sanitation Data'!G9)),NA())</f>
        <v>#N/A</v>
      </c>
      <c r="AP15" s="367" t="e">
        <f ca="1">+IF(AND(ISNUMBER(OFFSET('Sanitation Data'!$H$4,0,10*ROW('Sanitation Data'!H9))),'Data Summary'!DE15="Yes"),100-OFFSET('Sanitation Data'!$H$4,0,10*ROW('Sanitation Data'!H9)),NA())</f>
        <v>#N/A</v>
      </c>
      <c r="AQ15" s="367" t="e">
        <f ca="1">+IF(AND(ISNUMBER(OFFSET('Sanitation Data'!$H$6,0,10*ROW('Sanitation Data'!H9))),'Data Summary'!DF15="Yes"),OFFSET('Sanitation Data'!$H$6,0,10*ROW('Sanitation Data'!H9)),NA())</f>
        <v>#N/A</v>
      </c>
      <c r="AR15" s="367" t="e">
        <f ca="1">+IF(AND(ISNUMBER(OFFSET('Sanitation Data'!$H$10,0,10*ROW('Sanitation Data'!H9))),'Data Summary'!DG15="Yes"),OFFSET('Sanitation Data'!$H$10,0,10*ROW('Sanitation Data'!H9)),NA())</f>
        <v>#N/A</v>
      </c>
      <c r="AS15" s="367" t="e">
        <f ca="1">+IF(AND(ISNUMBER(OFFSET('Sanitation Data'!$H$11,0,10*ROW('Sanitation Data'!H9))),'Data Summary'!DH15="Yes"),OFFSET('Sanitation Data'!$H$11,0,10*ROW('Sanitation Data'!H9)),NA())</f>
        <v>#N/A</v>
      </c>
      <c r="AT15" s="367" t="e">
        <f ca="1">+IF(AND(ISNUMBER(OFFSET('Sanitation Data'!$H$12,0,10*ROW('Sanitation Data'!H9))),'Data Summary'!DI15="Yes"),OFFSET('Sanitation Data'!$H$12,0,10*ROW('Sanitation Data'!H9)),NA())</f>
        <v>#N/A</v>
      </c>
      <c r="AU15" s="367" t="e">
        <f ca="1">+IF(AND(ISNUMBER(OFFSET('Sanitation Data'!$I$4,0,10*ROW('Sanitation Data'!I9))),'Data Summary'!DJ15="Yes"),100-OFFSET('Sanitation Data'!$I$4,0,10*ROW('Sanitation Data'!I9)),NA())</f>
        <v>#N/A</v>
      </c>
      <c r="AV15" s="367" t="e">
        <f ca="1">+IF(AND(ISNUMBER(OFFSET('Sanitation Data'!$I$6,0,10*ROW('Sanitation Data'!I9))),'Data Summary'!DK15="Yes"),OFFSET('Sanitation Data'!$I$6,0,10*ROW('Sanitation Data'!I9)),NA())</f>
        <v>#N/A</v>
      </c>
      <c r="AW15" s="367" t="e">
        <f ca="1">+IF(AND(ISNUMBER(OFFSET('Sanitation Data'!$I$10,0,10*ROW('Sanitation Data'!I9))),'Data Summary'!DL15="Yes"),OFFSET('Sanitation Data'!$I$10,0,10*ROW('Sanitation Data'!I9)),NA())</f>
        <v>#N/A</v>
      </c>
      <c r="AX15" s="367" t="e">
        <f ca="1">+IF(AND(ISNUMBER(OFFSET('Sanitation Data'!$I$11,0,10*ROW('Sanitation Data'!I9))),'Data Summary'!DM15="Yes"),OFFSET('Sanitation Data'!$I$11,0,10*ROW('Sanitation Data'!I9)),NA())</f>
        <v>#N/A</v>
      </c>
      <c r="AY15" s="367" t="e">
        <f ca="1">+IF(AND(ISNUMBER(OFFSET('Sanitation Data'!$I$12,0,10*ROW('Sanitation Data'!I9))),'Data Summary'!DN15="Yes"),OFFSET('Sanitation Data'!$I$12,0,10*ROW('Sanitation Data'!I9)),NA())</f>
        <v>#N/A</v>
      </c>
      <c r="AZ15" s="368" t="e">
        <f ca="1">+IF(AND(ISNUMBER(OFFSET('Hygiene Data'!$D$5,0,10*ROW('Hygiene Data'!D9))),'Data Summary'!DO15="Yes"),OFFSET('Hygiene Data'!$D$5,0,10*ROW('Hygiene Data'!D9)),NA())</f>
        <v>#N/A</v>
      </c>
      <c r="BA15" s="368" t="e">
        <f ca="1">+IF(AND(ISNUMBER(OFFSET('Hygiene Data'!$D$7,0,10*ROW('Hygiene Data'!D9))),'Data Summary'!DP15="Yes"),OFFSET('Hygiene Data'!$D$7,0,10*ROW('Hygiene Data'!D9)),NA())</f>
        <v>#N/A</v>
      </c>
      <c r="BB15" s="368" t="e">
        <f ca="1">+IF(AND(ISNUMBER(OFFSET('Hygiene Data'!$D$9,0,10*ROW('Hygiene Data'!D9))),'Data Summary'!DQ15="Yes"),OFFSET('Hygiene Data'!$D$9,0,10*ROW('Hygiene Data'!D9)),NA())</f>
        <v>#N/A</v>
      </c>
      <c r="BC15" s="368" t="e">
        <f ca="1">+IF(AND(ISNUMBER(OFFSET('Hygiene Data'!$E$5,0,10*ROW('Hygiene Data'!E9))),'Data Summary'!DR15="Yes"),OFFSET('Hygiene Data'!$E$5,0,10*ROW('Hygiene Data'!E9)),NA())</f>
        <v>#N/A</v>
      </c>
      <c r="BD15" s="368" t="e">
        <f ca="1">+IF(AND(ISNUMBER(OFFSET('Hygiene Data'!$E$7,0,10*ROW('Hygiene Data'!E9))),'Data Summary'!DS15="Yes"),OFFSET('Hygiene Data'!$E$7,0,10*ROW('Hygiene Data'!E9)),NA())</f>
        <v>#N/A</v>
      </c>
      <c r="BE15" s="368" t="e">
        <f ca="1">+IF(AND(ISNUMBER(OFFSET('Hygiene Data'!$E$9,0,10*ROW('Hygiene Data'!E9))),'Data Summary'!DT15="Yes"),OFFSET('Hygiene Data'!$E$9,0,10*ROW('Hygiene Data'!E9)),NA())</f>
        <v>#N/A</v>
      </c>
      <c r="BF15" s="368" t="e">
        <f ca="1">+IF(AND(ISNUMBER(OFFSET('Hygiene Data'!$F$5,0,10*ROW('Hygiene Data'!F9))),'Data Summary'!DU15="Yes"),OFFSET('Hygiene Data'!$F$5,0,10*ROW('Hygiene Data'!F9)),NA())</f>
        <v>#N/A</v>
      </c>
      <c r="BG15" s="368" t="e">
        <f ca="1">+IF(AND(ISNUMBER(OFFSET('Hygiene Data'!$F$7,0,10*ROW('Hygiene Data'!F9))),'Data Summary'!DV15="Yes"),OFFSET('Hygiene Data'!$F$7,0,10*ROW('Hygiene Data'!F9)),NA())</f>
        <v>#N/A</v>
      </c>
      <c r="BH15" s="368" t="e">
        <f ca="1">+IF(AND(ISNUMBER(OFFSET('Hygiene Data'!$F$9,0,10*ROW('Hygiene Data'!F9))),'Data Summary'!DW15="Yes"),OFFSET('Hygiene Data'!$F$9,0,10*ROW('Hygiene Data'!F9)),NA())</f>
        <v>#N/A</v>
      </c>
      <c r="BI15" s="368" t="e">
        <f ca="1">+IF(AND(ISNUMBER(OFFSET('Hygiene Data'!$G$5,0,10*ROW('Hygiene Data'!G9))),'Data Summary'!DX15="Yes"),OFFSET('Hygiene Data'!$G$5,0,10*ROW('Hygiene Data'!G9)),NA())</f>
        <v>#N/A</v>
      </c>
      <c r="BJ15" s="368" t="e">
        <f ca="1">+IF(AND(ISNUMBER(OFFSET('Hygiene Data'!$G$7,0,10*ROW('Hygiene Data'!G9))),'Data Summary'!DY15="Yes"),OFFSET('Hygiene Data'!$G$7,0,10*ROW('Hygiene Data'!G9)),NA())</f>
        <v>#N/A</v>
      </c>
      <c r="BK15" s="368" t="e">
        <f ca="1">+IF(AND(ISNUMBER(OFFSET('Hygiene Data'!$G$9,0,10*ROW('Hygiene Data'!G9))),'Data Summary'!DZ15="Yes"),OFFSET('Hygiene Data'!$G$9,0,10*ROW('Hygiene Data'!G9)),NA())</f>
        <v>#N/A</v>
      </c>
      <c r="BL15" s="368" t="e">
        <f ca="1">+IF(AND(ISNUMBER(OFFSET('Hygiene Data'!$H$5,0,10*ROW('Hygiene Data'!H9))),'Data Summary'!EA15="Yes"),OFFSET('Hygiene Data'!$H$5,0,10*ROW('Hygiene Data'!H9)),NA())</f>
        <v>#N/A</v>
      </c>
      <c r="BM15" s="368" t="e">
        <f ca="1">+IF(AND(ISNUMBER(OFFSET('Hygiene Data'!$H$7,0,10*ROW('Hygiene Data'!H9))),'Data Summary'!EB15="Yes"),OFFSET('Hygiene Data'!$H$7,0,10*ROW('Hygiene Data'!H9)),NA())</f>
        <v>#N/A</v>
      </c>
      <c r="BN15" s="368" t="e">
        <f ca="1">+IF(AND(ISNUMBER(OFFSET('Hygiene Data'!$H$9,0,10*ROW('Hygiene Data'!H9))),'Data Summary'!EC15="Yes"),OFFSET('Hygiene Data'!$H$9,0,10*ROW('Hygiene Data'!H9)),NA())</f>
        <v>#N/A</v>
      </c>
      <c r="BO15" s="368" t="e">
        <f ca="1">+IF(AND(ISNUMBER(OFFSET('Hygiene Data'!$I$5,0,10*ROW('Hygiene Data'!I9))),'Data Summary'!ED15="Yes"),OFFSET('Hygiene Data'!$I$5,0,10*ROW('Hygiene Data'!I9)),NA())</f>
        <v>#N/A</v>
      </c>
      <c r="BP15" s="368" t="e">
        <f ca="1">+IF(AND(ISNUMBER(OFFSET('Hygiene Data'!$I$7,0,10*ROW('Hygiene Data'!I9))),'Data Summary'!EE15="Yes"),OFFSET('Hygiene Data'!$I$7,0,10*ROW('Hygiene Data'!I9)),NA())</f>
        <v>#N/A</v>
      </c>
      <c r="BQ15" s="368" t="e">
        <f ca="1">+IF(AND(ISNUMBER(OFFSET('Hygiene Data'!$I$9,0,10*ROW('Hygiene Data'!I9))),'Data Summary'!EF15="Yes"),OFFSET('Hygiene Data'!$I$9,0,10*ROW('Hygiene Data'!I9)),NA())</f>
        <v>#N/A</v>
      </c>
    </row>
    <row r="16" spans="1:69" x14ac:dyDescent="0.25">
      <c r="A16" s="364" t="str">
        <f ca="1">+RIGHT('Data Summary'!A16,LEN('Data Summary'!A16)-9)</f>
        <v>SUR</v>
      </c>
      <c r="B16" s="338" t="str">
        <f ca="1">+IF(ISTEXT('Data Summary'!B16),'Data Summary'!B16,"")</f>
        <v>Enquête</v>
      </c>
      <c r="C16" s="365">
        <f ca="1">+VALUE('Data Summary'!C16)</f>
        <v>2026</v>
      </c>
      <c r="D16" s="366">
        <f ca="1">+IF(AND(ISNUMBER(OFFSET('Water Data'!$D$4,0,10*ROW('Water Data'!D10))),'Data Summary'!BS16="Yes"),100-OFFSET('Water Data'!$D$4,0,10*ROW('Water Data'!D10)),NA())</f>
        <v>63.4</v>
      </c>
      <c r="E16" s="366">
        <f ca="1">+IF(AND(ISNUMBER(OFFSET('Water Data'!$D$6,0,10*ROW('Water Data'!D10))),'Data Summary'!BT16="Yes"),OFFSET('Water Data'!$D$6,0,10*ROW('Water Data'!D10)),NA())</f>
        <v>36.700000000000003</v>
      </c>
      <c r="F16" s="366">
        <f ca="1">+IF(AND(ISNUMBER(OFFSET('Water Data'!$D$9,0,10*ROW('Water Data'!D10))),'Data Summary'!BU16="Yes"),OFFSET('Water Data'!$D$9,0,10*ROW('Water Data'!D10)),NA())</f>
        <v>30.6</v>
      </c>
      <c r="G16" s="366">
        <f ca="1">+IF(AND(ISNUMBER(OFFSET('Water Data'!$E$4,0,10*ROW('Water Data'!E10))),'Data Summary'!BV16="Yes"),100-OFFSET('Water Data'!$E$4,0,10*ROW('Water Data'!E10)),NA())</f>
        <v>85.1</v>
      </c>
      <c r="H16" s="366">
        <f ca="1">+IF(AND(ISNUMBER(OFFSET('Water Data'!$E$6,0,10*ROW('Water Data'!E10))),'Data Summary'!BW16="Yes"),OFFSET('Water Data'!$E$6,0,10*ROW('Water Data'!E10)),NA())</f>
        <v>65.699999999999989</v>
      </c>
      <c r="I16" s="366">
        <f ca="1">+IF(AND(ISNUMBER(OFFSET('Water Data'!$E$9,0,10*ROW('Water Data'!E10))),'Data Summary'!BX16="Yes"),OFFSET('Water Data'!$E$9,0,10*ROW('Water Data'!E10)),NA())</f>
        <v>59.9</v>
      </c>
      <c r="J16" s="366">
        <f ca="1">+IF(AND(ISNUMBER(OFFSET('Water Data'!$F$4,0,10*ROW('Water Data'!F10))),'Data Summary'!BY16="Yes"),100-OFFSET('Water Data'!$F$4,0,10*ROW('Water Data'!F10)),NA())</f>
        <v>58.8</v>
      </c>
      <c r="K16" s="366">
        <f ca="1">+IF(AND(ISNUMBER(OFFSET('Water Data'!$F$6,0,10*ROW('Water Data'!F10))),'Data Summary'!BZ16="Yes"),OFFSET('Water Data'!$F$6,0,10*ROW('Water Data'!F10)),NA())</f>
        <v>30.400000000000002</v>
      </c>
      <c r="L16" s="366">
        <f ca="1">+IF(AND(ISNUMBER(OFFSET('Water Data'!$F$9,0,10*ROW('Water Data'!F10))),'Data Summary'!CA16="Yes"),OFFSET('Water Data'!$F$9,0,10*ROW('Water Data'!F10)),NA())</f>
        <v>24.5</v>
      </c>
      <c r="M16" s="366">
        <f ca="1">+IF(AND(ISNUMBER(OFFSET('Water Data'!$G$4,0,10*ROW('Water Data'!G10))),'Data Summary'!CB16="Yes"),100-OFFSET('Water Data'!$G$4,0,10*ROW('Water Data'!G10)),NA())</f>
        <v>65.3</v>
      </c>
      <c r="N16" s="366">
        <f ca="1">+IF(AND(ISNUMBER(OFFSET('Water Data'!$G$6,0,10*ROW('Water Data'!G10))),'Data Summary'!CC16="Yes"),OFFSET('Water Data'!$G$6,0,10*ROW('Water Data'!G10)),NA())</f>
        <v>38.700000000000003</v>
      </c>
      <c r="O16" s="366">
        <f ca="1">+IF(AND(ISNUMBER(OFFSET('Water Data'!$G$9,0,10*ROW('Water Data'!G10))),'Data Summary'!CD16="Yes"),OFFSET('Water Data'!$G$9,0,10*ROW('Water Data'!G10)),NA())</f>
        <v>31.9</v>
      </c>
      <c r="P16" s="366">
        <f ca="1">+IF(AND(ISNUMBER(OFFSET('Water Data'!$H$4,0,10*ROW('Water Data'!H10))),'Data Summary'!CE16="Yes"),100-OFFSET('Water Data'!$H$4,0,10*ROW('Water Data'!H10)),NA())</f>
        <v>63.3</v>
      </c>
      <c r="Q16" s="366">
        <f ca="1">+IF(AND(ISNUMBER(OFFSET('Water Data'!$H$6,0,10*ROW('Water Data'!H10))),'Data Summary'!CF16="Yes"),OFFSET('Water Data'!$H$6,0,10*ROW('Water Data'!H10)),NA())</f>
        <v>35.6</v>
      </c>
      <c r="R16" s="366">
        <f ca="1">+IF(AND(ISNUMBER(OFFSET('Water Data'!$H$9,0,10*ROW('Water Data'!H10))),'Data Summary'!CG16="Yes"),OFFSET('Water Data'!$H$9,0,10*ROW('Water Data'!H10)),NA())</f>
        <v>29.3</v>
      </c>
      <c r="S16" s="366">
        <f ca="1">+IF(AND(ISNUMBER(OFFSET('Water Data'!$I$4,0,10*ROW('Water Data'!I10))),'Data Summary'!CH16="Yes"),100-OFFSET('Water Data'!$I$4,0,10*ROW('Water Data'!I10)),NA())</f>
        <v>71.599999999999994</v>
      </c>
      <c r="T16" s="366">
        <f ca="1">+IF(AND(ISNUMBER(OFFSET('Water Data'!$I$6,0,10*ROW('Water Data'!I10))),'Data Summary'!CI16="Yes"),OFFSET('Water Data'!$I$6,0,10*ROW('Water Data'!I10)),NA())</f>
        <v>49.900000000000006</v>
      </c>
      <c r="U16" s="366">
        <f ca="1">+IF(AND(ISNUMBER(OFFSET('Water Data'!$I$9,0,10*ROW('Water Data'!I10))),'Data Summary'!CJ16="Yes"),OFFSET('Water Data'!$I$9,0,10*ROW('Water Data'!I10)),NA())</f>
        <v>44.2</v>
      </c>
      <c r="V16" s="367">
        <f ca="1">+IF(AND(ISNUMBER(OFFSET('Sanitation Data'!$D$4,0,10*ROW('Sanitation Data'!D10))),'Data Summary'!CK16="Yes"),100-OFFSET('Sanitation Data'!$D$4,0,10*ROW('Sanitation Data'!D10)),NA())</f>
        <v>75.099999999999994</v>
      </c>
      <c r="W16" s="367">
        <f ca="1">+IF(AND(ISNUMBER(OFFSET('Sanitation Data'!$D$6,0,10*ROW('Sanitation Data'!D10))),'Data Summary'!CL16="Yes"),OFFSET('Sanitation Data'!$D$6,0,10*ROW('Sanitation Data'!D10)),NA())</f>
        <v>46.1</v>
      </c>
      <c r="X16" s="367">
        <f ca="1">+IF(AND(ISNUMBER(OFFSET('Sanitation Data'!$D$10,0,10*ROW('Sanitation Data'!D10))),'Data Summary'!CM16="Yes"),OFFSET('Sanitation Data'!$D$10,0,10*ROW('Sanitation Data'!D10)),NA())</f>
        <v>43.83</v>
      </c>
      <c r="Y16" s="367">
        <f ca="1">+IF(AND(ISNUMBER(OFFSET('Sanitation Data'!$D$11,0,10*ROW('Sanitation Data'!D10))),'Data Summary'!CN16="Yes"),OFFSET('Sanitation Data'!$D$11,0,10*ROW('Sanitation Data'!D10)),NA())</f>
        <v>26.8</v>
      </c>
      <c r="Z16" s="367">
        <f ca="1">+IF(AND(ISNUMBER(OFFSET('Sanitation Data'!$D$12,0,10*ROW('Sanitation Data'!D10))),'Data Summary'!CO16="Yes"),OFFSET('Sanitation Data'!$D$12,0,10*ROW('Sanitation Data'!D10)),NA())</f>
        <v>26.8</v>
      </c>
      <c r="AA16" s="367">
        <f ca="1">+IF(AND(ISNUMBER(OFFSET('Sanitation Data'!$E$4,0,10*ROW('Sanitation Data'!E10))),'Data Summary'!CP16="Yes"),100-OFFSET('Sanitation Data'!$E$4,0,10*ROW('Sanitation Data'!E10)),NA())</f>
        <v>92.8</v>
      </c>
      <c r="AB16" s="367">
        <f ca="1">+IF(AND(ISNUMBER(OFFSET('Sanitation Data'!$E$6,0,10*ROW('Sanitation Data'!E10))),'Data Summary'!CQ16="Yes"),OFFSET('Sanitation Data'!$E$6,0,10*ROW('Sanitation Data'!E10)),NA())</f>
        <v>68</v>
      </c>
      <c r="AC16" s="367">
        <f ca="1">+IF(AND(ISNUMBER(OFFSET('Sanitation Data'!$E$10,0,10*ROW('Sanitation Data'!E10))),'Data Summary'!CR16="Yes"),OFFSET('Sanitation Data'!$E$10,0,10*ROW('Sanitation Data'!E10)),NA())</f>
        <v>67.040000000000006</v>
      </c>
      <c r="AD16" s="367">
        <f ca="1">+IF(AND(ISNUMBER(OFFSET('Sanitation Data'!$E$11,0,10*ROW('Sanitation Data'!E10))),'Data Summary'!CS16="Yes"),OFFSET('Sanitation Data'!$E$11,0,10*ROW('Sanitation Data'!E10)),NA())</f>
        <v>41</v>
      </c>
      <c r="AE16" s="367">
        <f ca="1">+IF(AND(ISNUMBER(OFFSET('Sanitation Data'!$E$12,0,10*ROW('Sanitation Data'!E10))),'Data Summary'!CT16="Yes"),OFFSET('Sanitation Data'!$E$12,0,10*ROW('Sanitation Data'!E10)),NA())</f>
        <v>41</v>
      </c>
      <c r="AF16" s="367">
        <f ca="1">+IF(AND(ISNUMBER(OFFSET('Sanitation Data'!$F$4,0,10*ROW('Sanitation Data'!F10))),'Data Summary'!CU16="Yes"),100-OFFSET('Sanitation Data'!$F$4,0,10*ROW('Sanitation Data'!F10)),NA())</f>
        <v>71</v>
      </c>
      <c r="AG16" s="367">
        <f ca="1">+IF(AND(ISNUMBER(OFFSET('Sanitation Data'!$F$6,0,10*ROW('Sanitation Data'!F10))),'Data Summary'!CV16="Yes"),OFFSET('Sanitation Data'!$F$6,0,10*ROW('Sanitation Data'!F10)),NA())</f>
        <v>42.1</v>
      </c>
      <c r="AH16" s="367">
        <f ca="1">+IF(AND(ISNUMBER(OFFSET('Sanitation Data'!$F$10,0,10*ROW('Sanitation Data'!F10))),'Data Summary'!CW16="Yes"),OFFSET('Sanitation Data'!$F$10,0,10*ROW('Sanitation Data'!F10)),NA())</f>
        <v>39.5</v>
      </c>
      <c r="AI16" s="367">
        <f ca="1">+IF(AND(ISNUMBER(OFFSET('Sanitation Data'!$F$11,0,10*ROW('Sanitation Data'!F10))),'Data Summary'!CX16="Yes"),OFFSET('Sanitation Data'!$F$11,0,10*ROW('Sanitation Data'!F10)),NA())</f>
        <v>24.4</v>
      </c>
      <c r="AJ16" s="367">
        <f ca="1">+IF(AND(ISNUMBER(OFFSET('Sanitation Data'!$F$12,0,10*ROW('Sanitation Data'!F10))),'Data Summary'!CY16="Yes"),OFFSET('Sanitation Data'!$F$12,0,10*ROW('Sanitation Data'!F10)),NA())</f>
        <v>24.4</v>
      </c>
      <c r="AK16" s="367">
        <f ca="1">+IF(AND(ISNUMBER(OFFSET('Sanitation Data'!$G$4,0,10*ROW('Sanitation Data'!G10))),'Data Summary'!CZ16="Yes"),100-OFFSET('Sanitation Data'!$G$4,0,10*ROW('Sanitation Data'!G10)),NA())</f>
        <v>76.7</v>
      </c>
      <c r="AL16" s="367">
        <f ca="1">+IF(AND(ISNUMBER(OFFSET('Sanitation Data'!$G$6,0,10*ROW('Sanitation Data'!G10))),'Data Summary'!DA16="Yes"),OFFSET('Sanitation Data'!$G$6,0,10*ROW('Sanitation Data'!G10)),NA())</f>
        <v>48.8</v>
      </c>
      <c r="AM16" s="367">
        <f ca="1">+IF(AND(ISNUMBER(OFFSET('Sanitation Data'!$G$10,0,10*ROW('Sanitation Data'!G10))),'Data Summary'!DB16="Yes"),OFFSET('Sanitation Data'!$G$10,0,10*ROW('Sanitation Data'!G10)),NA())</f>
        <v>46.5</v>
      </c>
      <c r="AN16" s="367">
        <f ca="1">+IF(AND(ISNUMBER(OFFSET('Sanitation Data'!$G$11,0,10*ROW('Sanitation Data'!G10))),'Data Summary'!DC16="Yes"),OFFSET('Sanitation Data'!$G$11,0,10*ROW('Sanitation Data'!G10)),NA())</f>
        <v>28.6</v>
      </c>
      <c r="AO16" s="367">
        <f ca="1">+IF(AND(ISNUMBER(OFFSET('Sanitation Data'!$G$12,0,10*ROW('Sanitation Data'!G10))),'Data Summary'!DD16="Yes"),OFFSET('Sanitation Data'!$G$12,0,10*ROW('Sanitation Data'!G10)),NA())</f>
        <v>28.6</v>
      </c>
      <c r="AP16" s="367">
        <f ca="1">+IF(AND(ISNUMBER(OFFSET('Sanitation Data'!$H$4,0,10*ROW('Sanitation Data'!H10))),'Data Summary'!DE16="Yes"),100-OFFSET('Sanitation Data'!$H$4,0,10*ROW('Sanitation Data'!H10)),NA())</f>
        <v>74</v>
      </c>
      <c r="AQ16" s="367">
        <f ca="1">+IF(AND(ISNUMBER(OFFSET('Sanitation Data'!$H$6,0,10*ROW('Sanitation Data'!H10))),'Data Summary'!DF16="Yes"),OFFSET('Sanitation Data'!$H$6,0,10*ROW('Sanitation Data'!H10)),NA())</f>
        <v>44.7</v>
      </c>
      <c r="AR16" s="367">
        <f ca="1">+IF(AND(ISNUMBER(OFFSET('Sanitation Data'!$H$10,0,10*ROW('Sanitation Data'!H10))),'Data Summary'!DG16="Yes"),OFFSET('Sanitation Data'!$H$10,0,10*ROW('Sanitation Data'!H10)),NA())</f>
        <v>42.4</v>
      </c>
      <c r="AS16" s="367">
        <f ca="1">+IF(AND(ISNUMBER(OFFSET('Sanitation Data'!$H$11,0,10*ROW('Sanitation Data'!H10))),'Data Summary'!DH16="Yes"),OFFSET('Sanitation Data'!$H$11,0,10*ROW('Sanitation Data'!H10)),NA())</f>
        <v>25.7</v>
      </c>
      <c r="AT16" s="367">
        <f ca="1">+IF(AND(ISNUMBER(OFFSET('Sanitation Data'!$H$12,0,10*ROW('Sanitation Data'!H10))),'Data Summary'!DI16="Yes"),OFFSET('Sanitation Data'!$H$12,0,10*ROW('Sanitation Data'!H10)),NA())</f>
        <v>25.7</v>
      </c>
      <c r="AU16" s="367">
        <f ca="1">+IF(AND(ISNUMBER(OFFSET('Sanitation Data'!$I$4,0,10*ROW('Sanitation Data'!I10))),'Data Summary'!DJ16="Yes"),100-OFFSET('Sanitation Data'!$I$4,0,10*ROW('Sanitation Data'!I10)),NA())</f>
        <v>86.1</v>
      </c>
      <c r="AV16" s="367">
        <f ca="1">+IF(AND(ISNUMBER(OFFSET('Sanitation Data'!$I$6,0,10*ROW('Sanitation Data'!I10))),'Data Summary'!DK16="Yes"),OFFSET('Sanitation Data'!$I$6,0,10*ROW('Sanitation Data'!I10)),NA())</f>
        <v>58.5</v>
      </c>
      <c r="AW16" s="367">
        <f ca="1">+IF(AND(ISNUMBER(OFFSET('Sanitation Data'!$I$10,0,10*ROW('Sanitation Data'!I10))),'Data Summary'!DL16="Yes"),OFFSET('Sanitation Data'!$I$10,0,10*ROW('Sanitation Data'!I10)),NA())</f>
        <v>56.4</v>
      </c>
      <c r="AX16" s="367">
        <f ca="1">+IF(AND(ISNUMBER(OFFSET('Sanitation Data'!$I$11,0,10*ROW('Sanitation Data'!I10))),'Data Summary'!DM16="Yes"),OFFSET('Sanitation Data'!$I$11,0,10*ROW('Sanitation Data'!I10)),NA())</f>
        <v>37.4</v>
      </c>
      <c r="AY16" s="367">
        <f ca="1">+IF(AND(ISNUMBER(OFFSET('Sanitation Data'!$I$12,0,10*ROW('Sanitation Data'!I10))),'Data Summary'!DN16="Yes"),OFFSET('Sanitation Data'!$I$12,0,10*ROW('Sanitation Data'!I10)),NA())</f>
        <v>37.4</v>
      </c>
      <c r="AZ16" s="368">
        <f ca="1">+IF(AND(ISNUMBER(OFFSET('Hygiene Data'!$D$5,0,10*ROW('Hygiene Data'!D10))),'Data Summary'!DO16="Yes"),OFFSET('Hygiene Data'!$D$5,0,10*ROW('Hygiene Data'!D10)),NA())</f>
        <v>34.390992835209829</v>
      </c>
      <c r="BA16" s="368">
        <f ca="1">+IF(AND(ISNUMBER(OFFSET('Hygiene Data'!$D$7,0,10*ROW('Hygiene Data'!D10))),'Data Summary'!DP16="Yes"),OFFSET('Hygiene Data'!$D$7,0,10*ROW('Hygiene Data'!D10)),NA())</f>
        <v>18.2</v>
      </c>
      <c r="BB16" s="368">
        <f ca="1">+IF(AND(ISNUMBER(OFFSET('Hygiene Data'!$D$9,0,10*ROW('Hygiene Data'!D10))),'Data Summary'!DQ16="Yes"),OFFSET('Hygiene Data'!$D$9,0,10*ROW('Hygiene Data'!D10)),NA())</f>
        <v>12.4</v>
      </c>
      <c r="BC16" s="368">
        <f ca="1">+IF(AND(ISNUMBER(OFFSET('Hygiene Data'!$E$5,0,10*ROW('Hygiene Data'!E10))),'Data Summary'!DR16="Yes"),OFFSET('Hygiene Data'!$E$5,0,10*ROW('Hygiene Data'!E10)),NA())</f>
        <v>50.151975683890576</v>
      </c>
      <c r="BD16" s="368">
        <f ca="1">+IF(AND(ISNUMBER(OFFSET('Hygiene Data'!$E$7,0,10*ROW('Hygiene Data'!E10))),'Data Summary'!DS16="Yes"),OFFSET('Hygiene Data'!$E$7,0,10*ROW('Hygiene Data'!E10)),NA())</f>
        <v>29.3</v>
      </c>
      <c r="BE16" s="368">
        <f ca="1">+IF(AND(ISNUMBER(OFFSET('Hygiene Data'!$E$9,0,10*ROW('Hygiene Data'!E10))),'Data Summary'!DT16="Yes"),OFFSET('Hygiene Data'!$E$9,0,10*ROW('Hygiene Data'!E10)),NA())</f>
        <v>17.600000000000001</v>
      </c>
      <c r="BF16" s="368">
        <f ca="1">+IF(AND(ISNUMBER(OFFSET('Hygiene Data'!$F$5,0,10*ROW('Hygiene Data'!F10))),'Data Summary'!DU16="Yes"),OFFSET('Hygiene Data'!$F$5,0,10*ROW('Hygiene Data'!F10)),NA())</f>
        <v>31.25</v>
      </c>
      <c r="BG16" s="368">
        <f ca="1">+IF(AND(ISNUMBER(OFFSET('Hygiene Data'!$F$7,0,10*ROW('Hygiene Data'!F10))),'Data Summary'!DV16="Yes"),OFFSET('Hygiene Data'!$F$7,0,10*ROW('Hygiene Data'!F10)),NA())</f>
        <v>16.100000000000001</v>
      </c>
      <c r="BH16" s="368">
        <f ca="1">+IF(AND(ISNUMBER(OFFSET('Hygiene Data'!$F$9,0,10*ROW('Hygiene Data'!F10))),'Data Summary'!DW16="Yes"),OFFSET('Hygiene Data'!$F$9,0,10*ROW('Hygiene Data'!F10)),NA())</f>
        <v>11.2</v>
      </c>
      <c r="BI16" s="368">
        <f ca="1">+IF(AND(ISNUMBER(OFFSET('Hygiene Data'!$G$5,0,10*ROW('Hygiene Data'!G10))),'Data Summary'!DX16="Yes"),OFFSET('Hygiene Data'!$G$5,0,10*ROW('Hygiene Data'!G10)),NA())</f>
        <v>37.782340862422998</v>
      </c>
      <c r="BJ16" s="368">
        <f ca="1">+IF(AND(ISNUMBER(OFFSET('Hygiene Data'!$G$7,0,10*ROW('Hygiene Data'!G10))),'Data Summary'!DY16="Yes"),OFFSET('Hygiene Data'!$G$7,0,10*ROW('Hygiene Data'!G10)),NA())</f>
        <v>19.600000000000001</v>
      </c>
      <c r="BK16" s="368">
        <f ca="1">+IF(AND(ISNUMBER(OFFSET('Hygiene Data'!$G$9,0,10*ROW('Hygiene Data'!G10))),'Data Summary'!DZ16="Yes"),OFFSET('Hygiene Data'!$G$9,0,10*ROW('Hygiene Data'!G10)),NA())</f>
        <v>13.8</v>
      </c>
      <c r="BL16" s="368">
        <f ca="1">+IF(AND(ISNUMBER(OFFSET('Hygiene Data'!$H$5,0,10*ROW('Hygiene Data'!H10))),'Data Summary'!EA16="Yes"),OFFSET('Hygiene Data'!$H$5,0,10*ROW('Hygiene Data'!H10)),NA())</f>
        <v>35.794871794871796</v>
      </c>
      <c r="BM16" s="368">
        <f ca="1">+IF(AND(ISNUMBER(OFFSET('Hygiene Data'!$H$7,0,10*ROW('Hygiene Data'!H10))),'Data Summary'!EB16="Yes"),OFFSET('Hygiene Data'!$H$7,0,10*ROW('Hygiene Data'!H10)),NA())</f>
        <v>18.600000000000001</v>
      </c>
      <c r="BN16" s="368">
        <f ca="1">+IF(AND(ISNUMBER(OFFSET('Hygiene Data'!$H$9,0,10*ROW('Hygiene Data'!H10))),'Data Summary'!EC16="Yes"),OFFSET('Hygiene Data'!$H$9,0,10*ROW('Hygiene Data'!H10)),NA())</f>
        <v>13.3</v>
      </c>
      <c r="BO16" s="368">
        <f ca="1">+IF(AND(ISNUMBER(OFFSET('Hygiene Data'!$I$5,0,10*ROW('Hygiene Data'!I10))),'Data Summary'!ED16="Yes"),OFFSET('Hygiene Data'!$I$5,0,10*ROW('Hygiene Data'!I10)),NA())</f>
        <v>36.730575176589298</v>
      </c>
      <c r="BP16" s="368">
        <f ca="1">+IF(AND(ISNUMBER(OFFSET('Hygiene Data'!$I$7,0,10*ROW('Hygiene Data'!I10))),'Data Summary'!EE16="Yes"),OFFSET('Hygiene Data'!$I$7,0,10*ROW('Hygiene Data'!I10)),NA())</f>
        <v>22.4</v>
      </c>
      <c r="BQ16" s="368">
        <f ca="1">+IF(AND(ISNUMBER(OFFSET('Hygiene Data'!$I$9,0,10*ROW('Hygiene Data'!I10))),'Data Summary'!EF16="Yes"),OFFSET('Hygiene Data'!$I$9,0,10*ROW('Hygiene Data'!I10)),NA())</f>
        <v>11.8</v>
      </c>
    </row>
    <row r="17" spans="1:69" x14ac:dyDescent="0.25">
      <c r="A17" s="364" t="e">
        <f ca="1">+RIGHT('Data Summary'!A17,LEN('Data Summary'!A17)-9)</f>
        <v>#VALUE!</v>
      </c>
      <c r="B17" s="338" t="str">
        <f ca="1">+IF(ISTEXT('Data Summary'!B17),'Data Summary'!B17,"")</f>
        <v/>
      </c>
      <c r="C17" s="365" t="e">
        <f ca="1">+VALUE('Data Summary'!C17)</f>
        <v>#VALUE!</v>
      </c>
      <c r="D17" s="366" t="e">
        <f ca="1">+IF(AND(ISNUMBER(OFFSET('Water Data'!$D$4,0,10*ROW('Water Data'!D11))),'Data Summary'!BS17="Yes"),100-OFFSET('Water Data'!$D$4,0,10*ROW('Water Data'!D11)),NA())</f>
        <v>#N/A</v>
      </c>
      <c r="E17" s="366" t="e">
        <f ca="1">+IF(AND(ISNUMBER(OFFSET('Water Data'!$D$6,0,10*ROW('Water Data'!D11))),'Data Summary'!BT17="Yes"),OFFSET('Water Data'!$D$6,0,10*ROW('Water Data'!D11)),NA())</f>
        <v>#N/A</v>
      </c>
      <c r="F17" s="366" t="e">
        <f ca="1">+IF(AND(ISNUMBER(OFFSET('Water Data'!$D$9,0,10*ROW('Water Data'!D11))),'Data Summary'!BU17="Yes"),OFFSET('Water Data'!$D$9,0,10*ROW('Water Data'!D11)),NA())</f>
        <v>#N/A</v>
      </c>
      <c r="G17" s="366" t="e">
        <f ca="1">+IF(AND(ISNUMBER(OFFSET('Water Data'!$E$4,0,10*ROW('Water Data'!E11))),'Data Summary'!BV17="Yes"),100-OFFSET('Water Data'!$E$4,0,10*ROW('Water Data'!E11)),NA())</f>
        <v>#N/A</v>
      </c>
      <c r="H17" s="366" t="e">
        <f ca="1">+IF(AND(ISNUMBER(OFFSET('Water Data'!$E$6,0,10*ROW('Water Data'!E11))),'Data Summary'!BW17="Yes"),OFFSET('Water Data'!$E$6,0,10*ROW('Water Data'!E11)),NA())</f>
        <v>#N/A</v>
      </c>
      <c r="I17" s="366" t="e">
        <f ca="1">+IF(AND(ISNUMBER(OFFSET('Water Data'!$E$9,0,10*ROW('Water Data'!E11))),'Data Summary'!BX17="Yes"),OFFSET('Water Data'!$E$9,0,10*ROW('Water Data'!E11)),NA())</f>
        <v>#N/A</v>
      </c>
      <c r="J17" s="366" t="e">
        <f ca="1">+IF(AND(ISNUMBER(OFFSET('Water Data'!$F$4,0,10*ROW('Water Data'!F11))),'Data Summary'!BY17="Yes"),100-OFFSET('Water Data'!$F$4,0,10*ROW('Water Data'!F11)),NA())</f>
        <v>#N/A</v>
      </c>
      <c r="K17" s="366" t="e">
        <f ca="1">+IF(AND(ISNUMBER(OFFSET('Water Data'!$F$6,0,10*ROW('Water Data'!F11))),'Data Summary'!BZ17="Yes"),OFFSET('Water Data'!$F$6,0,10*ROW('Water Data'!F11)),NA())</f>
        <v>#N/A</v>
      </c>
      <c r="L17" s="366" t="e">
        <f ca="1">+IF(AND(ISNUMBER(OFFSET('Water Data'!$F$9,0,10*ROW('Water Data'!F11))),'Data Summary'!CA17="Yes"),OFFSET('Water Data'!$F$9,0,10*ROW('Water Data'!F11)),NA())</f>
        <v>#N/A</v>
      </c>
      <c r="M17" s="366" t="e">
        <f ca="1">+IF(AND(ISNUMBER(OFFSET('Water Data'!$G$4,0,10*ROW('Water Data'!G11))),'Data Summary'!CB17="Yes"),100-OFFSET('Water Data'!$G$4,0,10*ROW('Water Data'!G11)),NA())</f>
        <v>#N/A</v>
      </c>
      <c r="N17" s="366" t="e">
        <f ca="1">+IF(AND(ISNUMBER(OFFSET('Water Data'!$G$6,0,10*ROW('Water Data'!G11))),'Data Summary'!CC17="Yes"),OFFSET('Water Data'!$G$6,0,10*ROW('Water Data'!G11)),NA())</f>
        <v>#N/A</v>
      </c>
      <c r="O17" s="366" t="e">
        <f ca="1">+IF(AND(ISNUMBER(OFFSET('Water Data'!$G$9,0,10*ROW('Water Data'!G11))),'Data Summary'!CD17="Yes"),OFFSET('Water Data'!$G$9,0,10*ROW('Water Data'!G11)),NA())</f>
        <v>#N/A</v>
      </c>
      <c r="P17" s="366" t="e">
        <f ca="1">+IF(AND(ISNUMBER(OFFSET('Water Data'!$H$4,0,10*ROW('Water Data'!H11))),'Data Summary'!CE17="Yes"),100-OFFSET('Water Data'!$H$4,0,10*ROW('Water Data'!H11)),NA())</f>
        <v>#N/A</v>
      </c>
      <c r="Q17" s="366" t="e">
        <f ca="1">+IF(AND(ISNUMBER(OFFSET('Water Data'!$H$6,0,10*ROW('Water Data'!H11))),'Data Summary'!CF17="Yes"),OFFSET('Water Data'!$H$6,0,10*ROW('Water Data'!H11)),NA())</f>
        <v>#N/A</v>
      </c>
      <c r="R17" s="366" t="e">
        <f ca="1">+IF(AND(ISNUMBER(OFFSET('Water Data'!$H$9,0,10*ROW('Water Data'!H11))),'Data Summary'!CG17="Yes"),OFFSET('Water Data'!$H$9,0,10*ROW('Water Data'!H11)),NA())</f>
        <v>#N/A</v>
      </c>
      <c r="S17" s="366" t="e">
        <f ca="1">+IF(AND(ISNUMBER(OFFSET('Water Data'!$I$4,0,10*ROW('Water Data'!I11))),'Data Summary'!CH17="Yes"),100-OFFSET('Water Data'!$I$4,0,10*ROW('Water Data'!I11)),NA())</f>
        <v>#N/A</v>
      </c>
      <c r="T17" s="366" t="e">
        <f ca="1">+IF(AND(ISNUMBER(OFFSET('Water Data'!$I$6,0,10*ROW('Water Data'!I11))),'Data Summary'!CI17="Yes"),OFFSET('Water Data'!$I$6,0,10*ROW('Water Data'!I11)),NA())</f>
        <v>#N/A</v>
      </c>
      <c r="U17" s="366" t="e">
        <f ca="1">+IF(AND(ISNUMBER(OFFSET('Water Data'!$I$9,0,10*ROW('Water Data'!I11))),'Data Summary'!CJ17="Yes"),OFFSET('Water Data'!$I$9,0,10*ROW('Water Data'!I11)),NA())</f>
        <v>#N/A</v>
      </c>
      <c r="V17" s="367" t="e">
        <f ca="1">+IF(AND(ISNUMBER(OFFSET('Sanitation Data'!$D$4,0,10*ROW('Sanitation Data'!D11))),'Data Summary'!CK17="Yes"),100-OFFSET('Sanitation Data'!$D$4,0,10*ROW('Sanitation Data'!D11)),NA())</f>
        <v>#N/A</v>
      </c>
      <c r="W17" s="367" t="e">
        <f ca="1">+IF(AND(ISNUMBER(OFFSET('Sanitation Data'!$D$6,0,10*ROW('Sanitation Data'!D11))),'Data Summary'!CL17="Yes"),OFFSET('Sanitation Data'!$D$6,0,10*ROW('Sanitation Data'!D11)),NA())</f>
        <v>#N/A</v>
      </c>
      <c r="X17" s="367" t="e">
        <f ca="1">+IF(AND(ISNUMBER(OFFSET('Sanitation Data'!$D$10,0,10*ROW('Sanitation Data'!D11))),'Data Summary'!CM17="Yes"),OFFSET('Sanitation Data'!$D$10,0,10*ROW('Sanitation Data'!D11)),NA())</f>
        <v>#N/A</v>
      </c>
      <c r="Y17" s="367" t="e">
        <f ca="1">+IF(AND(ISNUMBER(OFFSET('Sanitation Data'!$D$11,0,10*ROW('Sanitation Data'!D11))),'Data Summary'!CN17="Yes"),OFFSET('Sanitation Data'!$D$11,0,10*ROW('Sanitation Data'!D11)),NA())</f>
        <v>#N/A</v>
      </c>
      <c r="Z17" s="367" t="e">
        <f ca="1">+IF(AND(ISNUMBER(OFFSET('Sanitation Data'!$D$12,0,10*ROW('Sanitation Data'!D11))),'Data Summary'!CO17="Yes"),OFFSET('Sanitation Data'!$D$12,0,10*ROW('Sanitation Data'!D11)),NA())</f>
        <v>#N/A</v>
      </c>
      <c r="AA17" s="367" t="e">
        <f ca="1">+IF(AND(ISNUMBER(OFFSET('Sanitation Data'!$E$4,0,10*ROW('Sanitation Data'!E11))),'Data Summary'!CP17="Yes"),100-OFFSET('Sanitation Data'!$E$4,0,10*ROW('Sanitation Data'!E11)),NA())</f>
        <v>#N/A</v>
      </c>
      <c r="AB17" s="367" t="e">
        <f ca="1">+IF(AND(ISNUMBER(OFFSET('Sanitation Data'!$E$6,0,10*ROW('Sanitation Data'!E11))),'Data Summary'!CQ17="Yes"),OFFSET('Sanitation Data'!$E$6,0,10*ROW('Sanitation Data'!E11)),NA())</f>
        <v>#N/A</v>
      </c>
      <c r="AC17" s="367" t="e">
        <f ca="1">+IF(AND(ISNUMBER(OFFSET('Sanitation Data'!$E$10,0,10*ROW('Sanitation Data'!E11))),'Data Summary'!CR17="Yes"),OFFSET('Sanitation Data'!$E$10,0,10*ROW('Sanitation Data'!E11)),NA())</f>
        <v>#N/A</v>
      </c>
      <c r="AD17" s="367" t="e">
        <f ca="1">+IF(AND(ISNUMBER(OFFSET('Sanitation Data'!$E$11,0,10*ROW('Sanitation Data'!E11))),'Data Summary'!CS17="Yes"),OFFSET('Sanitation Data'!$E$11,0,10*ROW('Sanitation Data'!E11)),NA())</f>
        <v>#N/A</v>
      </c>
      <c r="AE17" s="367" t="e">
        <f ca="1">+IF(AND(ISNUMBER(OFFSET('Sanitation Data'!$E$12,0,10*ROW('Sanitation Data'!E11))),'Data Summary'!CT17="Yes"),OFFSET('Sanitation Data'!$E$12,0,10*ROW('Sanitation Data'!E11)),NA())</f>
        <v>#N/A</v>
      </c>
      <c r="AF17" s="367" t="e">
        <f ca="1">+IF(AND(ISNUMBER(OFFSET('Sanitation Data'!$F$4,0,10*ROW('Sanitation Data'!F11))),'Data Summary'!CU17="Yes"),100-OFFSET('Sanitation Data'!$F$4,0,10*ROW('Sanitation Data'!F11)),NA())</f>
        <v>#N/A</v>
      </c>
      <c r="AG17" s="367" t="e">
        <f ca="1">+IF(AND(ISNUMBER(OFFSET('Sanitation Data'!$F$6,0,10*ROW('Sanitation Data'!F11))),'Data Summary'!CV17="Yes"),OFFSET('Sanitation Data'!$F$6,0,10*ROW('Sanitation Data'!F11)),NA())</f>
        <v>#N/A</v>
      </c>
      <c r="AH17" s="367" t="e">
        <f ca="1">+IF(AND(ISNUMBER(OFFSET('Sanitation Data'!$F$10,0,10*ROW('Sanitation Data'!F11))),'Data Summary'!CW17="Yes"),OFFSET('Sanitation Data'!$F$10,0,10*ROW('Sanitation Data'!F11)),NA())</f>
        <v>#N/A</v>
      </c>
      <c r="AI17" s="367" t="e">
        <f ca="1">+IF(AND(ISNUMBER(OFFSET('Sanitation Data'!$F$11,0,10*ROW('Sanitation Data'!F11))),'Data Summary'!CX17="Yes"),OFFSET('Sanitation Data'!$F$11,0,10*ROW('Sanitation Data'!F11)),NA())</f>
        <v>#N/A</v>
      </c>
      <c r="AJ17" s="367" t="e">
        <f ca="1">+IF(AND(ISNUMBER(OFFSET('Sanitation Data'!$F$12,0,10*ROW('Sanitation Data'!F11))),'Data Summary'!CY17="Yes"),OFFSET('Sanitation Data'!$F$12,0,10*ROW('Sanitation Data'!F11)),NA())</f>
        <v>#N/A</v>
      </c>
      <c r="AK17" s="367" t="e">
        <f ca="1">+IF(AND(ISNUMBER(OFFSET('Sanitation Data'!$G$4,0,10*ROW('Sanitation Data'!G11))),'Data Summary'!CZ17="Yes"),100-OFFSET('Sanitation Data'!$G$4,0,10*ROW('Sanitation Data'!G11)),NA())</f>
        <v>#N/A</v>
      </c>
      <c r="AL17" s="367" t="e">
        <f ca="1">+IF(AND(ISNUMBER(OFFSET('Sanitation Data'!$G$6,0,10*ROW('Sanitation Data'!G11))),'Data Summary'!DA17="Yes"),OFFSET('Sanitation Data'!$G$6,0,10*ROW('Sanitation Data'!G11)),NA())</f>
        <v>#N/A</v>
      </c>
      <c r="AM17" s="367" t="e">
        <f ca="1">+IF(AND(ISNUMBER(OFFSET('Sanitation Data'!$G$10,0,10*ROW('Sanitation Data'!G11))),'Data Summary'!DB17="Yes"),OFFSET('Sanitation Data'!$G$10,0,10*ROW('Sanitation Data'!G11)),NA())</f>
        <v>#N/A</v>
      </c>
      <c r="AN17" s="367" t="e">
        <f ca="1">+IF(AND(ISNUMBER(OFFSET('Sanitation Data'!$G$11,0,10*ROW('Sanitation Data'!G11))),'Data Summary'!DC17="Yes"),OFFSET('Sanitation Data'!$G$11,0,10*ROW('Sanitation Data'!G11)),NA())</f>
        <v>#N/A</v>
      </c>
      <c r="AO17" s="367" t="e">
        <f ca="1">+IF(AND(ISNUMBER(OFFSET('Sanitation Data'!$G$12,0,10*ROW('Sanitation Data'!G11))),'Data Summary'!DD17="Yes"),OFFSET('Sanitation Data'!$G$12,0,10*ROW('Sanitation Data'!G11)),NA())</f>
        <v>#N/A</v>
      </c>
      <c r="AP17" s="367" t="e">
        <f ca="1">+IF(AND(ISNUMBER(OFFSET('Sanitation Data'!$H$4,0,10*ROW('Sanitation Data'!H11))),'Data Summary'!DE17="Yes"),100-OFFSET('Sanitation Data'!$H$4,0,10*ROW('Sanitation Data'!H11)),NA())</f>
        <v>#N/A</v>
      </c>
      <c r="AQ17" s="367" t="e">
        <f ca="1">+IF(AND(ISNUMBER(OFFSET('Sanitation Data'!$H$6,0,10*ROW('Sanitation Data'!H11))),'Data Summary'!DF17="Yes"),OFFSET('Sanitation Data'!$H$6,0,10*ROW('Sanitation Data'!H11)),NA())</f>
        <v>#N/A</v>
      </c>
      <c r="AR17" s="367" t="e">
        <f ca="1">+IF(AND(ISNUMBER(OFFSET('Sanitation Data'!$H$10,0,10*ROW('Sanitation Data'!H11))),'Data Summary'!DG17="Yes"),OFFSET('Sanitation Data'!$H$10,0,10*ROW('Sanitation Data'!H11)),NA())</f>
        <v>#N/A</v>
      </c>
      <c r="AS17" s="367" t="e">
        <f ca="1">+IF(AND(ISNUMBER(OFFSET('Sanitation Data'!$H$11,0,10*ROW('Sanitation Data'!H11))),'Data Summary'!DH17="Yes"),OFFSET('Sanitation Data'!$H$11,0,10*ROW('Sanitation Data'!H11)),NA())</f>
        <v>#N/A</v>
      </c>
      <c r="AT17" s="367" t="e">
        <f ca="1">+IF(AND(ISNUMBER(OFFSET('Sanitation Data'!$H$12,0,10*ROW('Sanitation Data'!H11))),'Data Summary'!DI17="Yes"),OFFSET('Sanitation Data'!$H$12,0,10*ROW('Sanitation Data'!H11)),NA())</f>
        <v>#N/A</v>
      </c>
      <c r="AU17" s="367" t="e">
        <f ca="1">+IF(AND(ISNUMBER(OFFSET('Sanitation Data'!$I$4,0,10*ROW('Sanitation Data'!I11))),'Data Summary'!DJ17="Yes"),100-OFFSET('Sanitation Data'!$I$4,0,10*ROW('Sanitation Data'!I11)),NA())</f>
        <v>#N/A</v>
      </c>
      <c r="AV17" s="367" t="e">
        <f ca="1">+IF(AND(ISNUMBER(OFFSET('Sanitation Data'!$I$6,0,10*ROW('Sanitation Data'!I11))),'Data Summary'!DK17="Yes"),OFFSET('Sanitation Data'!$I$6,0,10*ROW('Sanitation Data'!I11)),NA())</f>
        <v>#N/A</v>
      </c>
      <c r="AW17" s="367" t="e">
        <f ca="1">+IF(AND(ISNUMBER(OFFSET('Sanitation Data'!$I$10,0,10*ROW('Sanitation Data'!I11))),'Data Summary'!DL17="Yes"),OFFSET('Sanitation Data'!$I$10,0,10*ROW('Sanitation Data'!I11)),NA())</f>
        <v>#N/A</v>
      </c>
      <c r="AX17" s="367" t="e">
        <f ca="1">+IF(AND(ISNUMBER(OFFSET('Sanitation Data'!$I$11,0,10*ROW('Sanitation Data'!I11))),'Data Summary'!DM17="Yes"),OFFSET('Sanitation Data'!$I$11,0,10*ROW('Sanitation Data'!I11)),NA())</f>
        <v>#N/A</v>
      </c>
      <c r="AY17" s="367" t="e">
        <f ca="1">+IF(AND(ISNUMBER(OFFSET('Sanitation Data'!$I$12,0,10*ROW('Sanitation Data'!I11))),'Data Summary'!DN17="Yes"),OFFSET('Sanitation Data'!$I$12,0,10*ROW('Sanitation Data'!I11)),NA())</f>
        <v>#N/A</v>
      </c>
      <c r="AZ17" s="368" t="e">
        <f ca="1">+IF(AND(ISNUMBER(OFFSET('Hygiene Data'!$D$5,0,10*ROW('Hygiene Data'!D11))),'Data Summary'!DO17="Yes"),OFFSET('Hygiene Data'!$D$5,0,10*ROW('Hygiene Data'!D11)),NA())</f>
        <v>#N/A</v>
      </c>
      <c r="BA17" s="368" t="e">
        <f ca="1">+IF(AND(ISNUMBER(OFFSET('Hygiene Data'!$D$7,0,10*ROW('Hygiene Data'!D11))),'Data Summary'!DP17="Yes"),OFFSET('Hygiene Data'!$D$7,0,10*ROW('Hygiene Data'!D11)),NA())</f>
        <v>#N/A</v>
      </c>
      <c r="BB17" s="368" t="e">
        <f ca="1">+IF(AND(ISNUMBER(OFFSET('Hygiene Data'!$D$9,0,10*ROW('Hygiene Data'!D11))),'Data Summary'!DQ17="Yes"),OFFSET('Hygiene Data'!$D$9,0,10*ROW('Hygiene Data'!D11)),NA())</f>
        <v>#N/A</v>
      </c>
      <c r="BC17" s="368" t="e">
        <f ca="1">+IF(AND(ISNUMBER(OFFSET('Hygiene Data'!$E$5,0,10*ROW('Hygiene Data'!E11))),'Data Summary'!DR17="Yes"),OFFSET('Hygiene Data'!$E$5,0,10*ROW('Hygiene Data'!E11)),NA())</f>
        <v>#N/A</v>
      </c>
      <c r="BD17" s="368" t="e">
        <f ca="1">+IF(AND(ISNUMBER(OFFSET('Hygiene Data'!$E$7,0,10*ROW('Hygiene Data'!E11))),'Data Summary'!DS17="Yes"),OFFSET('Hygiene Data'!$E$7,0,10*ROW('Hygiene Data'!E11)),NA())</f>
        <v>#N/A</v>
      </c>
      <c r="BE17" s="368" t="e">
        <f ca="1">+IF(AND(ISNUMBER(OFFSET('Hygiene Data'!$E$9,0,10*ROW('Hygiene Data'!E11))),'Data Summary'!DT17="Yes"),OFFSET('Hygiene Data'!$E$9,0,10*ROW('Hygiene Data'!E11)),NA())</f>
        <v>#N/A</v>
      </c>
      <c r="BF17" s="368" t="e">
        <f ca="1">+IF(AND(ISNUMBER(OFFSET('Hygiene Data'!$F$5,0,10*ROW('Hygiene Data'!F11))),'Data Summary'!DU17="Yes"),OFFSET('Hygiene Data'!$F$5,0,10*ROW('Hygiene Data'!F11)),NA())</f>
        <v>#N/A</v>
      </c>
      <c r="BG17" s="368" t="e">
        <f ca="1">+IF(AND(ISNUMBER(OFFSET('Hygiene Data'!$F$7,0,10*ROW('Hygiene Data'!F11))),'Data Summary'!DV17="Yes"),OFFSET('Hygiene Data'!$F$7,0,10*ROW('Hygiene Data'!F11)),NA())</f>
        <v>#N/A</v>
      </c>
      <c r="BH17" s="368" t="e">
        <f ca="1">+IF(AND(ISNUMBER(OFFSET('Hygiene Data'!$F$9,0,10*ROW('Hygiene Data'!F11))),'Data Summary'!DW17="Yes"),OFFSET('Hygiene Data'!$F$9,0,10*ROW('Hygiene Data'!F11)),NA())</f>
        <v>#N/A</v>
      </c>
      <c r="BI17" s="368" t="e">
        <f ca="1">+IF(AND(ISNUMBER(OFFSET('Hygiene Data'!$G$5,0,10*ROW('Hygiene Data'!G11))),'Data Summary'!DX17="Yes"),OFFSET('Hygiene Data'!$G$5,0,10*ROW('Hygiene Data'!G11)),NA())</f>
        <v>#N/A</v>
      </c>
      <c r="BJ17" s="368" t="e">
        <f ca="1">+IF(AND(ISNUMBER(OFFSET('Hygiene Data'!$G$7,0,10*ROW('Hygiene Data'!G11))),'Data Summary'!DY17="Yes"),OFFSET('Hygiene Data'!$G$7,0,10*ROW('Hygiene Data'!G11)),NA())</f>
        <v>#N/A</v>
      </c>
      <c r="BK17" s="368" t="e">
        <f ca="1">+IF(AND(ISNUMBER(OFFSET('Hygiene Data'!$G$9,0,10*ROW('Hygiene Data'!G11))),'Data Summary'!DZ17="Yes"),OFFSET('Hygiene Data'!$G$9,0,10*ROW('Hygiene Data'!G11)),NA())</f>
        <v>#N/A</v>
      </c>
      <c r="BL17" s="368" t="e">
        <f ca="1">+IF(AND(ISNUMBER(OFFSET('Hygiene Data'!$H$5,0,10*ROW('Hygiene Data'!H11))),'Data Summary'!EA17="Yes"),OFFSET('Hygiene Data'!$H$5,0,10*ROW('Hygiene Data'!H11)),NA())</f>
        <v>#N/A</v>
      </c>
      <c r="BM17" s="368" t="e">
        <f ca="1">+IF(AND(ISNUMBER(OFFSET('Hygiene Data'!$H$7,0,10*ROW('Hygiene Data'!H11))),'Data Summary'!EB17="Yes"),OFFSET('Hygiene Data'!$H$7,0,10*ROW('Hygiene Data'!H11)),NA())</f>
        <v>#N/A</v>
      </c>
      <c r="BN17" s="368" t="e">
        <f ca="1">+IF(AND(ISNUMBER(OFFSET('Hygiene Data'!$H$9,0,10*ROW('Hygiene Data'!H11))),'Data Summary'!EC17="Yes"),OFFSET('Hygiene Data'!$H$9,0,10*ROW('Hygiene Data'!H11)),NA())</f>
        <v>#N/A</v>
      </c>
      <c r="BO17" s="368" t="e">
        <f ca="1">+IF(AND(ISNUMBER(OFFSET('Hygiene Data'!$I$5,0,10*ROW('Hygiene Data'!I11))),'Data Summary'!ED17="Yes"),OFFSET('Hygiene Data'!$I$5,0,10*ROW('Hygiene Data'!I11)),NA())</f>
        <v>#N/A</v>
      </c>
      <c r="BP17" s="368" t="e">
        <f ca="1">+IF(AND(ISNUMBER(OFFSET('Hygiene Data'!$I$7,0,10*ROW('Hygiene Data'!I11))),'Data Summary'!EE17="Yes"),OFFSET('Hygiene Data'!$I$7,0,10*ROW('Hygiene Data'!I11)),NA())</f>
        <v>#N/A</v>
      </c>
      <c r="BQ17" s="368" t="e">
        <f ca="1">+IF(AND(ISNUMBER(OFFSET('Hygiene Data'!$I$9,0,10*ROW('Hygiene Data'!I11))),'Data Summary'!EF17="Yes"),OFFSET('Hygiene Data'!$I$9,0,10*ROW('Hygiene Data'!I11)),NA())</f>
        <v>#N/A</v>
      </c>
    </row>
    <row r="18" spans="1:69" x14ac:dyDescent="0.25">
      <c r="A18" s="364" t="e">
        <f ca="1">+RIGHT('Data Summary'!A18,LEN('Data Summary'!A18)-9)</f>
        <v>#VALUE!</v>
      </c>
      <c r="B18" s="338" t="str">
        <f ca="1">+IF(ISTEXT('Data Summary'!B18),'Data Summary'!B18,"")</f>
        <v/>
      </c>
      <c r="C18" s="365" t="e">
        <f ca="1">+VALUE('Data Summary'!C18)</f>
        <v>#VALUE!</v>
      </c>
      <c r="D18" s="366" t="e">
        <f ca="1">+IF(AND(ISNUMBER(OFFSET('Water Data'!$D$4,0,10*ROW('Water Data'!D12))),'Data Summary'!BS18="Yes"),100-OFFSET('Water Data'!$D$4,0,10*ROW('Water Data'!D12)),NA())</f>
        <v>#N/A</v>
      </c>
      <c r="E18" s="366" t="e">
        <f ca="1">+IF(AND(ISNUMBER(OFFSET('Water Data'!$D$6,0,10*ROW('Water Data'!D12))),'Data Summary'!BT18="Yes"),OFFSET('Water Data'!$D$6,0,10*ROW('Water Data'!D12)),NA())</f>
        <v>#N/A</v>
      </c>
      <c r="F18" s="366" t="e">
        <f ca="1">+IF(AND(ISNUMBER(OFFSET('Water Data'!$D$9,0,10*ROW('Water Data'!D12))),'Data Summary'!BU18="Yes"),OFFSET('Water Data'!$D$9,0,10*ROW('Water Data'!D12)),NA())</f>
        <v>#N/A</v>
      </c>
      <c r="G18" s="366" t="e">
        <f ca="1">+IF(AND(ISNUMBER(OFFSET('Water Data'!$E$4,0,10*ROW('Water Data'!E12))),'Data Summary'!BV18="Yes"),100-OFFSET('Water Data'!$E$4,0,10*ROW('Water Data'!E12)),NA())</f>
        <v>#N/A</v>
      </c>
      <c r="H18" s="366" t="e">
        <f ca="1">+IF(AND(ISNUMBER(OFFSET('Water Data'!$E$6,0,10*ROW('Water Data'!E12))),'Data Summary'!BW18="Yes"),OFFSET('Water Data'!$E$6,0,10*ROW('Water Data'!E12)),NA())</f>
        <v>#N/A</v>
      </c>
      <c r="I18" s="366" t="e">
        <f ca="1">+IF(AND(ISNUMBER(OFFSET('Water Data'!$E$9,0,10*ROW('Water Data'!E12))),'Data Summary'!BX18="Yes"),OFFSET('Water Data'!$E$9,0,10*ROW('Water Data'!E12)),NA())</f>
        <v>#N/A</v>
      </c>
      <c r="J18" s="366" t="e">
        <f ca="1">+IF(AND(ISNUMBER(OFFSET('Water Data'!$F$4,0,10*ROW('Water Data'!F12))),'Data Summary'!BY18="Yes"),100-OFFSET('Water Data'!$F$4,0,10*ROW('Water Data'!F12)),NA())</f>
        <v>#N/A</v>
      </c>
      <c r="K18" s="366" t="e">
        <f ca="1">+IF(AND(ISNUMBER(OFFSET('Water Data'!$F$6,0,10*ROW('Water Data'!F12))),'Data Summary'!BZ18="Yes"),OFFSET('Water Data'!$F$6,0,10*ROW('Water Data'!F12)),NA())</f>
        <v>#N/A</v>
      </c>
      <c r="L18" s="366" t="e">
        <f ca="1">+IF(AND(ISNUMBER(OFFSET('Water Data'!$F$9,0,10*ROW('Water Data'!F12))),'Data Summary'!CA18="Yes"),OFFSET('Water Data'!$F$9,0,10*ROW('Water Data'!F12)),NA())</f>
        <v>#N/A</v>
      </c>
      <c r="M18" s="366" t="e">
        <f ca="1">+IF(AND(ISNUMBER(OFFSET('Water Data'!$G$4,0,10*ROW('Water Data'!G12))),'Data Summary'!CB18="Yes"),100-OFFSET('Water Data'!$G$4,0,10*ROW('Water Data'!G12)),NA())</f>
        <v>#N/A</v>
      </c>
      <c r="N18" s="366" t="e">
        <f ca="1">+IF(AND(ISNUMBER(OFFSET('Water Data'!$G$6,0,10*ROW('Water Data'!G12))),'Data Summary'!CC18="Yes"),OFFSET('Water Data'!$G$6,0,10*ROW('Water Data'!G12)),NA())</f>
        <v>#N/A</v>
      </c>
      <c r="O18" s="366" t="e">
        <f ca="1">+IF(AND(ISNUMBER(OFFSET('Water Data'!$G$9,0,10*ROW('Water Data'!G12))),'Data Summary'!CD18="Yes"),OFFSET('Water Data'!$G$9,0,10*ROW('Water Data'!G12)),NA())</f>
        <v>#N/A</v>
      </c>
      <c r="P18" s="366" t="e">
        <f ca="1">+IF(AND(ISNUMBER(OFFSET('Water Data'!$H$4,0,10*ROW('Water Data'!H12))),'Data Summary'!CE18="Yes"),100-OFFSET('Water Data'!$H$4,0,10*ROW('Water Data'!H12)),NA())</f>
        <v>#N/A</v>
      </c>
      <c r="Q18" s="366" t="e">
        <f ca="1">+IF(AND(ISNUMBER(OFFSET('Water Data'!$H$6,0,10*ROW('Water Data'!H12))),'Data Summary'!CF18="Yes"),OFFSET('Water Data'!$H$6,0,10*ROW('Water Data'!H12)),NA())</f>
        <v>#N/A</v>
      </c>
      <c r="R18" s="366" t="e">
        <f ca="1">+IF(AND(ISNUMBER(OFFSET('Water Data'!$H$9,0,10*ROW('Water Data'!H12))),'Data Summary'!CG18="Yes"),OFFSET('Water Data'!$H$9,0,10*ROW('Water Data'!H12)),NA())</f>
        <v>#N/A</v>
      </c>
      <c r="S18" s="366" t="e">
        <f ca="1">+IF(AND(ISNUMBER(OFFSET('Water Data'!$I$4,0,10*ROW('Water Data'!I12))),'Data Summary'!CH18="Yes"),100-OFFSET('Water Data'!$I$4,0,10*ROW('Water Data'!I12)),NA())</f>
        <v>#N/A</v>
      </c>
      <c r="T18" s="366" t="e">
        <f ca="1">+IF(AND(ISNUMBER(OFFSET('Water Data'!$I$6,0,10*ROW('Water Data'!I12))),'Data Summary'!CI18="Yes"),OFFSET('Water Data'!$I$6,0,10*ROW('Water Data'!I12)),NA())</f>
        <v>#N/A</v>
      </c>
      <c r="U18" s="366" t="e">
        <f ca="1">+IF(AND(ISNUMBER(OFFSET('Water Data'!$I$9,0,10*ROW('Water Data'!I12))),'Data Summary'!CJ18="Yes"),OFFSET('Water Data'!$I$9,0,10*ROW('Water Data'!I12)),NA())</f>
        <v>#N/A</v>
      </c>
      <c r="V18" s="367" t="e">
        <f ca="1">+IF(AND(ISNUMBER(OFFSET('Sanitation Data'!$D$4,0,10*ROW('Sanitation Data'!D12))),'Data Summary'!CK18="Yes"),100-OFFSET('Sanitation Data'!$D$4,0,10*ROW('Sanitation Data'!D12)),NA())</f>
        <v>#N/A</v>
      </c>
      <c r="W18" s="367" t="e">
        <f ca="1">+IF(AND(ISNUMBER(OFFSET('Sanitation Data'!$D$6,0,10*ROW('Sanitation Data'!D12))),'Data Summary'!CL18="Yes"),OFFSET('Sanitation Data'!$D$6,0,10*ROW('Sanitation Data'!D12)),NA())</f>
        <v>#N/A</v>
      </c>
      <c r="X18" s="367" t="e">
        <f ca="1">+IF(AND(ISNUMBER(OFFSET('Sanitation Data'!$D$10,0,10*ROW('Sanitation Data'!D12))),'Data Summary'!CM18="Yes"),OFFSET('Sanitation Data'!$D$10,0,10*ROW('Sanitation Data'!D12)),NA())</f>
        <v>#N/A</v>
      </c>
      <c r="Y18" s="367" t="e">
        <f ca="1">+IF(AND(ISNUMBER(OFFSET('Sanitation Data'!$D$11,0,10*ROW('Sanitation Data'!D12))),'Data Summary'!CN18="Yes"),OFFSET('Sanitation Data'!$D$11,0,10*ROW('Sanitation Data'!D12)),NA())</f>
        <v>#N/A</v>
      </c>
      <c r="Z18" s="367" t="e">
        <f ca="1">+IF(AND(ISNUMBER(OFFSET('Sanitation Data'!$D$12,0,10*ROW('Sanitation Data'!D12))),'Data Summary'!CO18="Yes"),OFFSET('Sanitation Data'!$D$12,0,10*ROW('Sanitation Data'!D12)),NA())</f>
        <v>#N/A</v>
      </c>
      <c r="AA18" s="367" t="e">
        <f ca="1">+IF(AND(ISNUMBER(OFFSET('Sanitation Data'!$E$4,0,10*ROW('Sanitation Data'!E12))),'Data Summary'!CP18="Yes"),100-OFFSET('Sanitation Data'!$E$4,0,10*ROW('Sanitation Data'!E12)),NA())</f>
        <v>#N/A</v>
      </c>
      <c r="AB18" s="367" t="e">
        <f ca="1">+IF(AND(ISNUMBER(OFFSET('Sanitation Data'!$E$6,0,10*ROW('Sanitation Data'!E12))),'Data Summary'!CQ18="Yes"),OFFSET('Sanitation Data'!$E$6,0,10*ROW('Sanitation Data'!E12)),NA())</f>
        <v>#N/A</v>
      </c>
      <c r="AC18" s="367" t="e">
        <f ca="1">+IF(AND(ISNUMBER(OFFSET('Sanitation Data'!$E$10,0,10*ROW('Sanitation Data'!E12))),'Data Summary'!CR18="Yes"),OFFSET('Sanitation Data'!$E$10,0,10*ROW('Sanitation Data'!E12)),NA())</f>
        <v>#N/A</v>
      </c>
      <c r="AD18" s="367" t="e">
        <f ca="1">+IF(AND(ISNUMBER(OFFSET('Sanitation Data'!$E$11,0,10*ROW('Sanitation Data'!E12))),'Data Summary'!CS18="Yes"),OFFSET('Sanitation Data'!$E$11,0,10*ROW('Sanitation Data'!E12)),NA())</f>
        <v>#N/A</v>
      </c>
      <c r="AE18" s="367" t="e">
        <f ca="1">+IF(AND(ISNUMBER(OFFSET('Sanitation Data'!$E$12,0,10*ROW('Sanitation Data'!E12))),'Data Summary'!CT18="Yes"),OFFSET('Sanitation Data'!$E$12,0,10*ROW('Sanitation Data'!E12)),NA())</f>
        <v>#N/A</v>
      </c>
      <c r="AF18" s="367" t="e">
        <f ca="1">+IF(AND(ISNUMBER(OFFSET('Sanitation Data'!$F$4,0,10*ROW('Sanitation Data'!F12))),'Data Summary'!CU18="Yes"),100-OFFSET('Sanitation Data'!$F$4,0,10*ROW('Sanitation Data'!F12)),NA())</f>
        <v>#N/A</v>
      </c>
      <c r="AG18" s="367" t="e">
        <f ca="1">+IF(AND(ISNUMBER(OFFSET('Sanitation Data'!$F$6,0,10*ROW('Sanitation Data'!F12))),'Data Summary'!CV18="Yes"),OFFSET('Sanitation Data'!$F$6,0,10*ROW('Sanitation Data'!F12)),NA())</f>
        <v>#N/A</v>
      </c>
      <c r="AH18" s="367" t="e">
        <f ca="1">+IF(AND(ISNUMBER(OFFSET('Sanitation Data'!$F$10,0,10*ROW('Sanitation Data'!F12))),'Data Summary'!CW18="Yes"),OFFSET('Sanitation Data'!$F$10,0,10*ROW('Sanitation Data'!F12)),NA())</f>
        <v>#N/A</v>
      </c>
      <c r="AI18" s="367" t="e">
        <f ca="1">+IF(AND(ISNUMBER(OFFSET('Sanitation Data'!$F$11,0,10*ROW('Sanitation Data'!F12))),'Data Summary'!CX18="Yes"),OFFSET('Sanitation Data'!$F$11,0,10*ROW('Sanitation Data'!F12)),NA())</f>
        <v>#N/A</v>
      </c>
      <c r="AJ18" s="367" t="e">
        <f ca="1">+IF(AND(ISNUMBER(OFFSET('Sanitation Data'!$F$12,0,10*ROW('Sanitation Data'!F12))),'Data Summary'!CY18="Yes"),OFFSET('Sanitation Data'!$F$12,0,10*ROW('Sanitation Data'!F12)),NA())</f>
        <v>#N/A</v>
      </c>
      <c r="AK18" s="367" t="e">
        <f ca="1">+IF(AND(ISNUMBER(OFFSET('Sanitation Data'!$G$4,0,10*ROW('Sanitation Data'!G12))),'Data Summary'!CZ18="Yes"),100-OFFSET('Sanitation Data'!$G$4,0,10*ROW('Sanitation Data'!G12)),NA())</f>
        <v>#N/A</v>
      </c>
      <c r="AL18" s="367" t="e">
        <f ca="1">+IF(AND(ISNUMBER(OFFSET('Sanitation Data'!$G$6,0,10*ROW('Sanitation Data'!G12))),'Data Summary'!DA18="Yes"),OFFSET('Sanitation Data'!$G$6,0,10*ROW('Sanitation Data'!G12)),NA())</f>
        <v>#N/A</v>
      </c>
      <c r="AM18" s="367" t="e">
        <f ca="1">+IF(AND(ISNUMBER(OFFSET('Sanitation Data'!$G$10,0,10*ROW('Sanitation Data'!G12))),'Data Summary'!DB18="Yes"),OFFSET('Sanitation Data'!$G$10,0,10*ROW('Sanitation Data'!G12)),NA())</f>
        <v>#N/A</v>
      </c>
      <c r="AN18" s="367" t="e">
        <f ca="1">+IF(AND(ISNUMBER(OFFSET('Sanitation Data'!$G$11,0,10*ROW('Sanitation Data'!G12))),'Data Summary'!DC18="Yes"),OFFSET('Sanitation Data'!$G$11,0,10*ROW('Sanitation Data'!G12)),NA())</f>
        <v>#N/A</v>
      </c>
      <c r="AO18" s="367" t="e">
        <f ca="1">+IF(AND(ISNUMBER(OFFSET('Sanitation Data'!$G$12,0,10*ROW('Sanitation Data'!G12))),'Data Summary'!DD18="Yes"),OFFSET('Sanitation Data'!$G$12,0,10*ROW('Sanitation Data'!G12)),NA())</f>
        <v>#N/A</v>
      </c>
      <c r="AP18" s="367" t="e">
        <f ca="1">+IF(AND(ISNUMBER(OFFSET('Sanitation Data'!$H$4,0,10*ROW('Sanitation Data'!H12))),'Data Summary'!DE18="Yes"),100-OFFSET('Sanitation Data'!$H$4,0,10*ROW('Sanitation Data'!H12)),NA())</f>
        <v>#N/A</v>
      </c>
      <c r="AQ18" s="367" t="e">
        <f ca="1">+IF(AND(ISNUMBER(OFFSET('Sanitation Data'!$H$6,0,10*ROW('Sanitation Data'!H12))),'Data Summary'!DF18="Yes"),OFFSET('Sanitation Data'!$H$6,0,10*ROW('Sanitation Data'!H12)),NA())</f>
        <v>#N/A</v>
      </c>
      <c r="AR18" s="367" t="e">
        <f ca="1">+IF(AND(ISNUMBER(OFFSET('Sanitation Data'!$H$10,0,10*ROW('Sanitation Data'!H12))),'Data Summary'!DG18="Yes"),OFFSET('Sanitation Data'!$H$10,0,10*ROW('Sanitation Data'!H12)),NA())</f>
        <v>#N/A</v>
      </c>
      <c r="AS18" s="367" t="e">
        <f ca="1">+IF(AND(ISNUMBER(OFFSET('Sanitation Data'!$H$11,0,10*ROW('Sanitation Data'!H12))),'Data Summary'!DH18="Yes"),OFFSET('Sanitation Data'!$H$11,0,10*ROW('Sanitation Data'!H12)),NA())</f>
        <v>#N/A</v>
      </c>
      <c r="AT18" s="367" t="e">
        <f ca="1">+IF(AND(ISNUMBER(OFFSET('Sanitation Data'!$H$12,0,10*ROW('Sanitation Data'!H12))),'Data Summary'!DI18="Yes"),OFFSET('Sanitation Data'!$H$12,0,10*ROW('Sanitation Data'!H12)),NA())</f>
        <v>#N/A</v>
      </c>
      <c r="AU18" s="367" t="e">
        <f ca="1">+IF(AND(ISNUMBER(OFFSET('Sanitation Data'!$I$4,0,10*ROW('Sanitation Data'!I12))),'Data Summary'!DJ18="Yes"),100-OFFSET('Sanitation Data'!$I$4,0,10*ROW('Sanitation Data'!I12)),NA())</f>
        <v>#N/A</v>
      </c>
      <c r="AV18" s="367" t="e">
        <f ca="1">+IF(AND(ISNUMBER(OFFSET('Sanitation Data'!$I$6,0,10*ROW('Sanitation Data'!I12))),'Data Summary'!DK18="Yes"),OFFSET('Sanitation Data'!$I$6,0,10*ROW('Sanitation Data'!I12)),NA())</f>
        <v>#N/A</v>
      </c>
      <c r="AW18" s="367" t="e">
        <f ca="1">+IF(AND(ISNUMBER(OFFSET('Sanitation Data'!$I$10,0,10*ROW('Sanitation Data'!I12))),'Data Summary'!DL18="Yes"),OFFSET('Sanitation Data'!$I$10,0,10*ROW('Sanitation Data'!I12)),NA())</f>
        <v>#N/A</v>
      </c>
      <c r="AX18" s="367" t="e">
        <f ca="1">+IF(AND(ISNUMBER(OFFSET('Sanitation Data'!$I$11,0,10*ROW('Sanitation Data'!I12))),'Data Summary'!DM18="Yes"),OFFSET('Sanitation Data'!$I$11,0,10*ROW('Sanitation Data'!I12)),NA())</f>
        <v>#N/A</v>
      </c>
      <c r="AY18" s="367" t="e">
        <f ca="1">+IF(AND(ISNUMBER(OFFSET('Sanitation Data'!$I$12,0,10*ROW('Sanitation Data'!I12))),'Data Summary'!DN18="Yes"),OFFSET('Sanitation Data'!$I$12,0,10*ROW('Sanitation Data'!I12)),NA())</f>
        <v>#N/A</v>
      </c>
      <c r="AZ18" s="368" t="e">
        <f ca="1">+IF(AND(ISNUMBER(OFFSET('Hygiene Data'!$D$5,0,10*ROW('Hygiene Data'!D12))),'Data Summary'!DO18="Yes"),OFFSET('Hygiene Data'!$D$5,0,10*ROW('Hygiene Data'!D12)),NA())</f>
        <v>#N/A</v>
      </c>
      <c r="BA18" s="368" t="e">
        <f ca="1">+IF(AND(ISNUMBER(OFFSET('Hygiene Data'!$D$7,0,10*ROW('Hygiene Data'!D12))),'Data Summary'!DP18="Yes"),OFFSET('Hygiene Data'!$D$7,0,10*ROW('Hygiene Data'!D12)),NA())</f>
        <v>#N/A</v>
      </c>
      <c r="BB18" s="368" t="e">
        <f ca="1">+IF(AND(ISNUMBER(OFFSET('Hygiene Data'!$D$9,0,10*ROW('Hygiene Data'!D12))),'Data Summary'!DQ18="Yes"),OFFSET('Hygiene Data'!$D$9,0,10*ROW('Hygiene Data'!D12)),NA())</f>
        <v>#N/A</v>
      </c>
      <c r="BC18" s="368" t="e">
        <f ca="1">+IF(AND(ISNUMBER(OFFSET('Hygiene Data'!$E$5,0,10*ROW('Hygiene Data'!E12))),'Data Summary'!DR18="Yes"),OFFSET('Hygiene Data'!$E$5,0,10*ROW('Hygiene Data'!E12)),NA())</f>
        <v>#N/A</v>
      </c>
      <c r="BD18" s="368" t="e">
        <f ca="1">+IF(AND(ISNUMBER(OFFSET('Hygiene Data'!$E$7,0,10*ROW('Hygiene Data'!E12))),'Data Summary'!DS18="Yes"),OFFSET('Hygiene Data'!$E$7,0,10*ROW('Hygiene Data'!E12)),NA())</f>
        <v>#N/A</v>
      </c>
      <c r="BE18" s="368" t="e">
        <f ca="1">+IF(AND(ISNUMBER(OFFSET('Hygiene Data'!$E$9,0,10*ROW('Hygiene Data'!E12))),'Data Summary'!DT18="Yes"),OFFSET('Hygiene Data'!$E$9,0,10*ROW('Hygiene Data'!E12)),NA())</f>
        <v>#N/A</v>
      </c>
      <c r="BF18" s="368" t="e">
        <f ca="1">+IF(AND(ISNUMBER(OFFSET('Hygiene Data'!$F$5,0,10*ROW('Hygiene Data'!F12))),'Data Summary'!DU18="Yes"),OFFSET('Hygiene Data'!$F$5,0,10*ROW('Hygiene Data'!F12)),NA())</f>
        <v>#N/A</v>
      </c>
      <c r="BG18" s="368" t="e">
        <f ca="1">+IF(AND(ISNUMBER(OFFSET('Hygiene Data'!$F$7,0,10*ROW('Hygiene Data'!F12))),'Data Summary'!DV18="Yes"),OFFSET('Hygiene Data'!$F$7,0,10*ROW('Hygiene Data'!F12)),NA())</f>
        <v>#N/A</v>
      </c>
      <c r="BH18" s="368" t="e">
        <f ca="1">+IF(AND(ISNUMBER(OFFSET('Hygiene Data'!$F$9,0,10*ROW('Hygiene Data'!F12))),'Data Summary'!DW18="Yes"),OFFSET('Hygiene Data'!$F$9,0,10*ROW('Hygiene Data'!F12)),NA())</f>
        <v>#N/A</v>
      </c>
      <c r="BI18" s="368" t="e">
        <f ca="1">+IF(AND(ISNUMBER(OFFSET('Hygiene Data'!$G$5,0,10*ROW('Hygiene Data'!G12))),'Data Summary'!DX18="Yes"),OFFSET('Hygiene Data'!$G$5,0,10*ROW('Hygiene Data'!G12)),NA())</f>
        <v>#N/A</v>
      </c>
      <c r="BJ18" s="368" t="e">
        <f ca="1">+IF(AND(ISNUMBER(OFFSET('Hygiene Data'!$G$7,0,10*ROW('Hygiene Data'!G12))),'Data Summary'!DY18="Yes"),OFFSET('Hygiene Data'!$G$7,0,10*ROW('Hygiene Data'!G12)),NA())</f>
        <v>#N/A</v>
      </c>
      <c r="BK18" s="368" t="e">
        <f ca="1">+IF(AND(ISNUMBER(OFFSET('Hygiene Data'!$G$9,0,10*ROW('Hygiene Data'!G12))),'Data Summary'!DZ18="Yes"),OFFSET('Hygiene Data'!$G$9,0,10*ROW('Hygiene Data'!G12)),NA())</f>
        <v>#N/A</v>
      </c>
      <c r="BL18" s="368" t="e">
        <f ca="1">+IF(AND(ISNUMBER(OFFSET('Hygiene Data'!$H$5,0,10*ROW('Hygiene Data'!H12))),'Data Summary'!EA18="Yes"),OFFSET('Hygiene Data'!$H$5,0,10*ROW('Hygiene Data'!H12)),NA())</f>
        <v>#N/A</v>
      </c>
      <c r="BM18" s="368" t="e">
        <f ca="1">+IF(AND(ISNUMBER(OFFSET('Hygiene Data'!$H$7,0,10*ROW('Hygiene Data'!H12))),'Data Summary'!EB18="Yes"),OFFSET('Hygiene Data'!$H$7,0,10*ROW('Hygiene Data'!H12)),NA())</f>
        <v>#N/A</v>
      </c>
      <c r="BN18" s="368" t="e">
        <f ca="1">+IF(AND(ISNUMBER(OFFSET('Hygiene Data'!$H$9,0,10*ROW('Hygiene Data'!H12))),'Data Summary'!EC18="Yes"),OFFSET('Hygiene Data'!$H$9,0,10*ROW('Hygiene Data'!H12)),NA())</f>
        <v>#N/A</v>
      </c>
      <c r="BO18" s="368" t="e">
        <f ca="1">+IF(AND(ISNUMBER(OFFSET('Hygiene Data'!$I$5,0,10*ROW('Hygiene Data'!I12))),'Data Summary'!ED18="Yes"),OFFSET('Hygiene Data'!$I$5,0,10*ROW('Hygiene Data'!I12)),NA())</f>
        <v>#N/A</v>
      </c>
      <c r="BP18" s="368" t="e">
        <f ca="1">+IF(AND(ISNUMBER(OFFSET('Hygiene Data'!$I$7,0,10*ROW('Hygiene Data'!I12))),'Data Summary'!EE18="Yes"),OFFSET('Hygiene Data'!$I$7,0,10*ROW('Hygiene Data'!I12)),NA())</f>
        <v>#N/A</v>
      </c>
      <c r="BQ18" s="368" t="e">
        <f ca="1">+IF(AND(ISNUMBER(OFFSET('Hygiene Data'!$I$9,0,10*ROW('Hygiene Data'!I12))),'Data Summary'!EF18="Yes"),OFFSET('Hygiene Data'!$I$9,0,10*ROW('Hygiene Data'!I12)),NA())</f>
        <v>#N/A</v>
      </c>
    </row>
    <row r="19" spans="1:69" x14ac:dyDescent="0.25">
      <c r="A19" s="364" t="e">
        <f ca="1">+RIGHT('Data Summary'!A19,LEN('Data Summary'!A19)-9)</f>
        <v>#VALUE!</v>
      </c>
      <c r="B19" s="338" t="str">
        <f ca="1">+IF(ISTEXT('Data Summary'!B19),'Data Summary'!B19,"")</f>
        <v/>
      </c>
      <c r="C19" s="365" t="e">
        <f ca="1">+VALUE('Data Summary'!C19)</f>
        <v>#VALUE!</v>
      </c>
      <c r="D19" s="366" t="e">
        <f ca="1">+IF(AND(ISNUMBER(OFFSET('Water Data'!$D$4,0,10*ROW('Water Data'!D13))),'Data Summary'!BS19="Yes"),100-OFFSET('Water Data'!$D$4,0,10*ROW('Water Data'!D13)),NA())</f>
        <v>#N/A</v>
      </c>
      <c r="E19" s="366" t="e">
        <f ca="1">+IF(AND(ISNUMBER(OFFSET('Water Data'!$D$6,0,10*ROW('Water Data'!D13))),'Data Summary'!BT19="Yes"),OFFSET('Water Data'!$D$6,0,10*ROW('Water Data'!D13)),NA())</f>
        <v>#N/A</v>
      </c>
      <c r="F19" s="366" t="e">
        <f ca="1">+IF(AND(ISNUMBER(OFFSET('Water Data'!$D$9,0,10*ROW('Water Data'!D13))),'Data Summary'!BU19="Yes"),OFFSET('Water Data'!$D$9,0,10*ROW('Water Data'!D13)),NA())</f>
        <v>#N/A</v>
      </c>
      <c r="G19" s="366" t="e">
        <f ca="1">+IF(AND(ISNUMBER(OFFSET('Water Data'!$E$4,0,10*ROW('Water Data'!E13))),'Data Summary'!BV19="Yes"),100-OFFSET('Water Data'!$E$4,0,10*ROW('Water Data'!E13)),NA())</f>
        <v>#N/A</v>
      </c>
      <c r="H19" s="366" t="e">
        <f ca="1">+IF(AND(ISNUMBER(OFFSET('Water Data'!$E$6,0,10*ROW('Water Data'!E13))),'Data Summary'!BW19="Yes"),OFFSET('Water Data'!$E$6,0,10*ROW('Water Data'!E13)),NA())</f>
        <v>#N/A</v>
      </c>
      <c r="I19" s="366" t="e">
        <f ca="1">+IF(AND(ISNUMBER(OFFSET('Water Data'!$E$9,0,10*ROW('Water Data'!E13))),'Data Summary'!BX19="Yes"),OFFSET('Water Data'!$E$9,0,10*ROW('Water Data'!E13)),NA())</f>
        <v>#N/A</v>
      </c>
      <c r="J19" s="366" t="e">
        <f ca="1">+IF(AND(ISNUMBER(OFFSET('Water Data'!$F$4,0,10*ROW('Water Data'!F13))),'Data Summary'!BY19="Yes"),100-OFFSET('Water Data'!$F$4,0,10*ROW('Water Data'!F13)),NA())</f>
        <v>#N/A</v>
      </c>
      <c r="K19" s="366" t="e">
        <f ca="1">+IF(AND(ISNUMBER(OFFSET('Water Data'!$F$6,0,10*ROW('Water Data'!F13))),'Data Summary'!BZ19="Yes"),OFFSET('Water Data'!$F$6,0,10*ROW('Water Data'!F13)),NA())</f>
        <v>#N/A</v>
      </c>
      <c r="L19" s="366" t="e">
        <f ca="1">+IF(AND(ISNUMBER(OFFSET('Water Data'!$F$9,0,10*ROW('Water Data'!F13))),'Data Summary'!CA19="Yes"),OFFSET('Water Data'!$F$9,0,10*ROW('Water Data'!F13)),NA())</f>
        <v>#N/A</v>
      </c>
      <c r="M19" s="366" t="e">
        <f ca="1">+IF(AND(ISNUMBER(OFFSET('Water Data'!$G$4,0,10*ROW('Water Data'!G13))),'Data Summary'!CB19="Yes"),100-OFFSET('Water Data'!$G$4,0,10*ROW('Water Data'!G13)),NA())</f>
        <v>#N/A</v>
      </c>
      <c r="N19" s="366" t="e">
        <f ca="1">+IF(AND(ISNUMBER(OFFSET('Water Data'!$G$6,0,10*ROW('Water Data'!G13))),'Data Summary'!CC19="Yes"),OFFSET('Water Data'!$G$6,0,10*ROW('Water Data'!G13)),NA())</f>
        <v>#N/A</v>
      </c>
      <c r="O19" s="366" t="e">
        <f ca="1">+IF(AND(ISNUMBER(OFFSET('Water Data'!$G$9,0,10*ROW('Water Data'!G13))),'Data Summary'!CD19="Yes"),OFFSET('Water Data'!$G$9,0,10*ROW('Water Data'!G13)),NA())</f>
        <v>#N/A</v>
      </c>
      <c r="P19" s="366" t="e">
        <f ca="1">+IF(AND(ISNUMBER(OFFSET('Water Data'!$H$4,0,10*ROW('Water Data'!H13))),'Data Summary'!CE19="Yes"),100-OFFSET('Water Data'!$H$4,0,10*ROW('Water Data'!H13)),NA())</f>
        <v>#N/A</v>
      </c>
      <c r="Q19" s="366" t="e">
        <f ca="1">+IF(AND(ISNUMBER(OFFSET('Water Data'!$H$6,0,10*ROW('Water Data'!H13))),'Data Summary'!CF19="Yes"),OFFSET('Water Data'!$H$6,0,10*ROW('Water Data'!H13)),NA())</f>
        <v>#N/A</v>
      </c>
      <c r="R19" s="366" t="e">
        <f ca="1">+IF(AND(ISNUMBER(OFFSET('Water Data'!$H$9,0,10*ROW('Water Data'!H13))),'Data Summary'!CG19="Yes"),OFFSET('Water Data'!$H$9,0,10*ROW('Water Data'!H13)),NA())</f>
        <v>#N/A</v>
      </c>
      <c r="S19" s="366" t="e">
        <f ca="1">+IF(AND(ISNUMBER(OFFSET('Water Data'!$I$4,0,10*ROW('Water Data'!I13))),'Data Summary'!CH19="Yes"),100-OFFSET('Water Data'!$I$4,0,10*ROW('Water Data'!I13)),NA())</f>
        <v>#N/A</v>
      </c>
      <c r="T19" s="366" t="e">
        <f ca="1">+IF(AND(ISNUMBER(OFFSET('Water Data'!$I$6,0,10*ROW('Water Data'!I13))),'Data Summary'!CI19="Yes"),OFFSET('Water Data'!$I$6,0,10*ROW('Water Data'!I13)),NA())</f>
        <v>#N/A</v>
      </c>
      <c r="U19" s="366" t="e">
        <f ca="1">+IF(AND(ISNUMBER(OFFSET('Water Data'!$I$9,0,10*ROW('Water Data'!I13))),'Data Summary'!CJ19="Yes"),OFFSET('Water Data'!$I$9,0,10*ROW('Water Data'!I13)),NA())</f>
        <v>#N/A</v>
      </c>
      <c r="V19" s="367" t="e">
        <f ca="1">+IF(AND(ISNUMBER(OFFSET('Sanitation Data'!$D$4,0,10*ROW('Sanitation Data'!D13))),'Data Summary'!CK19="Yes"),100-OFFSET('Sanitation Data'!$D$4,0,10*ROW('Sanitation Data'!D13)),NA())</f>
        <v>#N/A</v>
      </c>
      <c r="W19" s="367" t="e">
        <f ca="1">+IF(AND(ISNUMBER(OFFSET('Sanitation Data'!$D$6,0,10*ROW('Sanitation Data'!D13))),'Data Summary'!CL19="Yes"),OFFSET('Sanitation Data'!$D$6,0,10*ROW('Sanitation Data'!D13)),NA())</f>
        <v>#N/A</v>
      </c>
      <c r="X19" s="367" t="e">
        <f ca="1">+IF(AND(ISNUMBER(OFFSET('Sanitation Data'!$D$10,0,10*ROW('Sanitation Data'!D13))),'Data Summary'!CM19="Yes"),OFFSET('Sanitation Data'!$D$10,0,10*ROW('Sanitation Data'!D13)),NA())</f>
        <v>#N/A</v>
      </c>
      <c r="Y19" s="367" t="e">
        <f ca="1">+IF(AND(ISNUMBER(OFFSET('Sanitation Data'!$D$11,0,10*ROW('Sanitation Data'!D13))),'Data Summary'!CN19="Yes"),OFFSET('Sanitation Data'!$D$11,0,10*ROW('Sanitation Data'!D13)),NA())</f>
        <v>#N/A</v>
      </c>
      <c r="Z19" s="367" t="e">
        <f ca="1">+IF(AND(ISNUMBER(OFFSET('Sanitation Data'!$D$12,0,10*ROW('Sanitation Data'!D13))),'Data Summary'!CO19="Yes"),OFFSET('Sanitation Data'!$D$12,0,10*ROW('Sanitation Data'!D13)),NA())</f>
        <v>#N/A</v>
      </c>
      <c r="AA19" s="367" t="e">
        <f ca="1">+IF(AND(ISNUMBER(OFFSET('Sanitation Data'!$E$4,0,10*ROW('Sanitation Data'!E13))),'Data Summary'!CP19="Yes"),100-OFFSET('Sanitation Data'!$E$4,0,10*ROW('Sanitation Data'!E13)),NA())</f>
        <v>#N/A</v>
      </c>
      <c r="AB19" s="367" t="e">
        <f ca="1">+IF(AND(ISNUMBER(OFFSET('Sanitation Data'!$E$6,0,10*ROW('Sanitation Data'!E13))),'Data Summary'!CQ19="Yes"),OFFSET('Sanitation Data'!$E$6,0,10*ROW('Sanitation Data'!E13)),NA())</f>
        <v>#N/A</v>
      </c>
      <c r="AC19" s="367" t="e">
        <f ca="1">+IF(AND(ISNUMBER(OFFSET('Sanitation Data'!$E$10,0,10*ROW('Sanitation Data'!E13))),'Data Summary'!CR19="Yes"),OFFSET('Sanitation Data'!$E$10,0,10*ROW('Sanitation Data'!E13)),NA())</f>
        <v>#N/A</v>
      </c>
      <c r="AD19" s="367" t="e">
        <f ca="1">+IF(AND(ISNUMBER(OFFSET('Sanitation Data'!$E$11,0,10*ROW('Sanitation Data'!E13))),'Data Summary'!CS19="Yes"),OFFSET('Sanitation Data'!$E$11,0,10*ROW('Sanitation Data'!E13)),NA())</f>
        <v>#N/A</v>
      </c>
      <c r="AE19" s="367" t="e">
        <f ca="1">+IF(AND(ISNUMBER(OFFSET('Sanitation Data'!$E$12,0,10*ROW('Sanitation Data'!E13))),'Data Summary'!CT19="Yes"),OFFSET('Sanitation Data'!$E$12,0,10*ROW('Sanitation Data'!E13)),NA())</f>
        <v>#N/A</v>
      </c>
      <c r="AF19" s="367" t="e">
        <f ca="1">+IF(AND(ISNUMBER(OFFSET('Sanitation Data'!$F$4,0,10*ROW('Sanitation Data'!F13))),'Data Summary'!CU19="Yes"),100-OFFSET('Sanitation Data'!$F$4,0,10*ROW('Sanitation Data'!F13)),NA())</f>
        <v>#N/A</v>
      </c>
      <c r="AG19" s="367" t="e">
        <f ca="1">+IF(AND(ISNUMBER(OFFSET('Sanitation Data'!$F$6,0,10*ROW('Sanitation Data'!F13))),'Data Summary'!CV19="Yes"),OFFSET('Sanitation Data'!$F$6,0,10*ROW('Sanitation Data'!F13)),NA())</f>
        <v>#N/A</v>
      </c>
      <c r="AH19" s="367" t="e">
        <f ca="1">+IF(AND(ISNUMBER(OFFSET('Sanitation Data'!$F$10,0,10*ROW('Sanitation Data'!F13))),'Data Summary'!CW19="Yes"),OFFSET('Sanitation Data'!$F$10,0,10*ROW('Sanitation Data'!F13)),NA())</f>
        <v>#N/A</v>
      </c>
      <c r="AI19" s="367" t="e">
        <f ca="1">+IF(AND(ISNUMBER(OFFSET('Sanitation Data'!$F$11,0,10*ROW('Sanitation Data'!F13))),'Data Summary'!CX19="Yes"),OFFSET('Sanitation Data'!$F$11,0,10*ROW('Sanitation Data'!F13)),NA())</f>
        <v>#N/A</v>
      </c>
      <c r="AJ19" s="367" t="e">
        <f ca="1">+IF(AND(ISNUMBER(OFFSET('Sanitation Data'!$F$12,0,10*ROW('Sanitation Data'!F13))),'Data Summary'!CY19="Yes"),OFFSET('Sanitation Data'!$F$12,0,10*ROW('Sanitation Data'!F13)),NA())</f>
        <v>#N/A</v>
      </c>
      <c r="AK19" s="367" t="e">
        <f ca="1">+IF(AND(ISNUMBER(OFFSET('Sanitation Data'!$G$4,0,10*ROW('Sanitation Data'!G13))),'Data Summary'!CZ19="Yes"),100-OFFSET('Sanitation Data'!$G$4,0,10*ROW('Sanitation Data'!G13)),NA())</f>
        <v>#N/A</v>
      </c>
      <c r="AL19" s="367" t="e">
        <f ca="1">+IF(AND(ISNUMBER(OFFSET('Sanitation Data'!$G$6,0,10*ROW('Sanitation Data'!G13))),'Data Summary'!DA19="Yes"),OFFSET('Sanitation Data'!$G$6,0,10*ROW('Sanitation Data'!G13)),NA())</f>
        <v>#N/A</v>
      </c>
      <c r="AM19" s="367" t="e">
        <f ca="1">+IF(AND(ISNUMBER(OFFSET('Sanitation Data'!$G$10,0,10*ROW('Sanitation Data'!G13))),'Data Summary'!DB19="Yes"),OFFSET('Sanitation Data'!$G$10,0,10*ROW('Sanitation Data'!G13)),NA())</f>
        <v>#N/A</v>
      </c>
      <c r="AN19" s="367" t="e">
        <f ca="1">+IF(AND(ISNUMBER(OFFSET('Sanitation Data'!$G$11,0,10*ROW('Sanitation Data'!G13))),'Data Summary'!DC19="Yes"),OFFSET('Sanitation Data'!$G$11,0,10*ROW('Sanitation Data'!G13)),NA())</f>
        <v>#N/A</v>
      </c>
      <c r="AO19" s="367" t="e">
        <f ca="1">+IF(AND(ISNUMBER(OFFSET('Sanitation Data'!$G$12,0,10*ROW('Sanitation Data'!G13))),'Data Summary'!DD19="Yes"),OFFSET('Sanitation Data'!$G$12,0,10*ROW('Sanitation Data'!G13)),NA())</f>
        <v>#N/A</v>
      </c>
      <c r="AP19" s="367" t="e">
        <f ca="1">+IF(AND(ISNUMBER(OFFSET('Sanitation Data'!$H$4,0,10*ROW('Sanitation Data'!H13))),'Data Summary'!DE19="Yes"),100-OFFSET('Sanitation Data'!$H$4,0,10*ROW('Sanitation Data'!H13)),NA())</f>
        <v>#N/A</v>
      </c>
      <c r="AQ19" s="367" t="e">
        <f ca="1">+IF(AND(ISNUMBER(OFFSET('Sanitation Data'!$H$6,0,10*ROW('Sanitation Data'!H13))),'Data Summary'!DF19="Yes"),OFFSET('Sanitation Data'!$H$6,0,10*ROW('Sanitation Data'!H13)),NA())</f>
        <v>#N/A</v>
      </c>
      <c r="AR19" s="367" t="e">
        <f ca="1">+IF(AND(ISNUMBER(OFFSET('Sanitation Data'!$H$10,0,10*ROW('Sanitation Data'!H13))),'Data Summary'!DG19="Yes"),OFFSET('Sanitation Data'!$H$10,0,10*ROW('Sanitation Data'!H13)),NA())</f>
        <v>#N/A</v>
      </c>
      <c r="AS19" s="367" t="e">
        <f ca="1">+IF(AND(ISNUMBER(OFFSET('Sanitation Data'!$H$11,0,10*ROW('Sanitation Data'!H13))),'Data Summary'!DH19="Yes"),OFFSET('Sanitation Data'!$H$11,0,10*ROW('Sanitation Data'!H13)),NA())</f>
        <v>#N/A</v>
      </c>
      <c r="AT19" s="367" t="e">
        <f ca="1">+IF(AND(ISNUMBER(OFFSET('Sanitation Data'!$H$12,0,10*ROW('Sanitation Data'!H13))),'Data Summary'!DI19="Yes"),OFFSET('Sanitation Data'!$H$12,0,10*ROW('Sanitation Data'!H13)),NA())</f>
        <v>#N/A</v>
      </c>
      <c r="AU19" s="367" t="e">
        <f ca="1">+IF(AND(ISNUMBER(OFFSET('Sanitation Data'!$I$4,0,10*ROW('Sanitation Data'!I13))),'Data Summary'!DJ19="Yes"),100-OFFSET('Sanitation Data'!$I$4,0,10*ROW('Sanitation Data'!I13)),NA())</f>
        <v>#N/A</v>
      </c>
      <c r="AV19" s="367" t="e">
        <f ca="1">+IF(AND(ISNUMBER(OFFSET('Sanitation Data'!$I$6,0,10*ROW('Sanitation Data'!I13))),'Data Summary'!DK19="Yes"),OFFSET('Sanitation Data'!$I$6,0,10*ROW('Sanitation Data'!I13)),NA())</f>
        <v>#N/A</v>
      </c>
      <c r="AW19" s="367" t="e">
        <f ca="1">+IF(AND(ISNUMBER(OFFSET('Sanitation Data'!$I$10,0,10*ROW('Sanitation Data'!I13))),'Data Summary'!DL19="Yes"),OFFSET('Sanitation Data'!$I$10,0,10*ROW('Sanitation Data'!I13)),NA())</f>
        <v>#N/A</v>
      </c>
      <c r="AX19" s="367" t="e">
        <f ca="1">+IF(AND(ISNUMBER(OFFSET('Sanitation Data'!$I$11,0,10*ROW('Sanitation Data'!I13))),'Data Summary'!DM19="Yes"),OFFSET('Sanitation Data'!$I$11,0,10*ROW('Sanitation Data'!I13)),NA())</f>
        <v>#N/A</v>
      </c>
      <c r="AY19" s="367" t="e">
        <f ca="1">+IF(AND(ISNUMBER(OFFSET('Sanitation Data'!$I$12,0,10*ROW('Sanitation Data'!I13))),'Data Summary'!DN19="Yes"),OFFSET('Sanitation Data'!$I$12,0,10*ROW('Sanitation Data'!I13)),NA())</f>
        <v>#N/A</v>
      </c>
      <c r="AZ19" s="368" t="e">
        <f ca="1">+IF(AND(ISNUMBER(OFFSET('Hygiene Data'!$D$5,0,10*ROW('Hygiene Data'!D13))),'Data Summary'!DO19="Yes"),OFFSET('Hygiene Data'!$D$5,0,10*ROW('Hygiene Data'!D13)),NA())</f>
        <v>#N/A</v>
      </c>
      <c r="BA19" s="368" t="e">
        <f ca="1">+IF(AND(ISNUMBER(OFFSET('Hygiene Data'!$D$7,0,10*ROW('Hygiene Data'!D13))),'Data Summary'!DP19="Yes"),OFFSET('Hygiene Data'!$D$7,0,10*ROW('Hygiene Data'!D13)),NA())</f>
        <v>#N/A</v>
      </c>
      <c r="BB19" s="368" t="e">
        <f ca="1">+IF(AND(ISNUMBER(OFFSET('Hygiene Data'!$D$9,0,10*ROW('Hygiene Data'!D13))),'Data Summary'!DQ19="Yes"),OFFSET('Hygiene Data'!$D$9,0,10*ROW('Hygiene Data'!D13)),NA())</f>
        <v>#N/A</v>
      </c>
      <c r="BC19" s="368" t="e">
        <f ca="1">+IF(AND(ISNUMBER(OFFSET('Hygiene Data'!$E$5,0,10*ROW('Hygiene Data'!E13))),'Data Summary'!DR19="Yes"),OFFSET('Hygiene Data'!$E$5,0,10*ROW('Hygiene Data'!E13)),NA())</f>
        <v>#N/A</v>
      </c>
      <c r="BD19" s="368" t="e">
        <f ca="1">+IF(AND(ISNUMBER(OFFSET('Hygiene Data'!$E$7,0,10*ROW('Hygiene Data'!E13))),'Data Summary'!DS19="Yes"),OFFSET('Hygiene Data'!$E$7,0,10*ROW('Hygiene Data'!E13)),NA())</f>
        <v>#N/A</v>
      </c>
      <c r="BE19" s="368" t="e">
        <f ca="1">+IF(AND(ISNUMBER(OFFSET('Hygiene Data'!$E$9,0,10*ROW('Hygiene Data'!E13))),'Data Summary'!DT19="Yes"),OFFSET('Hygiene Data'!$E$9,0,10*ROW('Hygiene Data'!E13)),NA())</f>
        <v>#N/A</v>
      </c>
      <c r="BF19" s="368" t="e">
        <f ca="1">+IF(AND(ISNUMBER(OFFSET('Hygiene Data'!$F$5,0,10*ROW('Hygiene Data'!F13))),'Data Summary'!DU19="Yes"),OFFSET('Hygiene Data'!$F$5,0,10*ROW('Hygiene Data'!F13)),NA())</f>
        <v>#N/A</v>
      </c>
      <c r="BG19" s="368" t="e">
        <f ca="1">+IF(AND(ISNUMBER(OFFSET('Hygiene Data'!$F$7,0,10*ROW('Hygiene Data'!F13))),'Data Summary'!DV19="Yes"),OFFSET('Hygiene Data'!$F$7,0,10*ROW('Hygiene Data'!F13)),NA())</f>
        <v>#N/A</v>
      </c>
      <c r="BH19" s="368" t="e">
        <f ca="1">+IF(AND(ISNUMBER(OFFSET('Hygiene Data'!$F$9,0,10*ROW('Hygiene Data'!F13))),'Data Summary'!DW19="Yes"),OFFSET('Hygiene Data'!$F$9,0,10*ROW('Hygiene Data'!F13)),NA())</f>
        <v>#N/A</v>
      </c>
      <c r="BI19" s="368" t="e">
        <f ca="1">+IF(AND(ISNUMBER(OFFSET('Hygiene Data'!$G$5,0,10*ROW('Hygiene Data'!G13))),'Data Summary'!DX19="Yes"),OFFSET('Hygiene Data'!$G$5,0,10*ROW('Hygiene Data'!G13)),NA())</f>
        <v>#N/A</v>
      </c>
      <c r="BJ19" s="368" t="e">
        <f ca="1">+IF(AND(ISNUMBER(OFFSET('Hygiene Data'!$G$7,0,10*ROW('Hygiene Data'!G13))),'Data Summary'!DY19="Yes"),OFFSET('Hygiene Data'!$G$7,0,10*ROW('Hygiene Data'!G13)),NA())</f>
        <v>#N/A</v>
      </c>
      <c r="BK19" s="368" t="e">
        <f ca="1">+IF(AND(ISNUMBER(OFFSET('Hygiene Data'!$G$9,0,10*ROW('Hygiene Data'!G13))),'Data Summary'!DZ19="Yes"),OFFSET('Hygiene Data'!$G$9,0,10*ROW('Hygiene Data'!G13)),NA())</f>
        <v>#N/A</v>
      </c>
      <c r="BL19" s="368" t="e">
        <f ca="1">+IF(AND(ISNUMBER(OFFSET('Hygiene Data'!$H$5,0,10*ROW('Hygiene Data'!H13))),'Data Summary'!EA19="Yes"),OFFSET('Hygiene Data'!$H$5,0,10*ROW('Hygiene Data'!H13)),NA())</f>
        <v>#N/A</v>
      </c>
      <c r="BM19" s="368" t="e">
        <f ca="1">+IF(AND(ISNUMBER(OFFSET('Hygiene Data'!$H$7,0,10*ROW('Hygiene Data'!H13))),'Data Summary'!EB19="Yes"),OFFSET('Hygiene Data'!$H$7,0,10*ROW('Hygiene Data'!H13)),NA())</f>
        <v>#N/A</v>
      </c>
      <c r="BN19" s="368" t="e">
        <f ca="1">+IF(AND(ISNUMBER(OFFSET('Hygiene Data'!$H$9,0,10*ROW('Hygiene Data'!H13))),'Data Summary'!EC19="Yes"),OFFSET('Hygiene Data'!$H$9,0,10*ROW('Hygiene Data'!H13)),NA())</f>
        <v>#N/A</v>
      </c>
      <c r="BO19" s="368" t="e">
        <f ca="1">+IF(AND(ISNUMBER(OFFSET('Hygiene Data'!$I$5,0,10*ROW('Hygiene Data'!I13))),'Data Summary'!ED19="Yes"),OFFSET('Hygiene Data'!$I$5,0,10*ROW('Hygiene Data'!I13)),NA())</f>
        <v>#N/A</v>
      </c>
      <c r="BP19" s="368" t="e">
        <f ca="1">+IF(AND(ISNUMBER(OFFSET('Hygiene Data'!$I$7,0,10*ROW('Hygiene Data'!I13))),'Data Summary'!EE19="Yes"),OFFSET('Hygiene Data'!$I$7,0,10*ROW('Hygiene Data'!I13)),NA())</f>
        <v>#N/A</v>
      </c>
      <c r="BQ19" s="368" t="e">
        <f ca="1">+IF(AND(ISNUMBER(OFFSET('Hygiene Data'!$I$9,0,10*ROW('Hygiene Data'!I13))),'Data Summary'!EF19="Yes"),OFFSET('Hygiene Data'!$I$9,0,10*ROW('Hygiene Data'!I13)),NA())</f>
        <v>#N/A</v>
      </c>
    </row>
    <row r="20" spans="1:69" x14ac:dyDescent="0.25">
      <c r="A20" s="364" t="e">
        <f ca="1">+RIGHT('Data Summary'!A20,LEN('Data Summary'!A20)-9)</f>
        <v>#VALUE!</v>
      </c>
      <c r="B20" s="338" t="str">
        <f ca="1">+IF(ISTEXT('Data Summary'!B20),'Data Summary'!B20,"")</f>
        <v/>
      </c>
      <c r="C20" s="365" t="e">
        <f ca="1">+VALUE('Data Summary'!C20)</f>
        <v>#VALUE!</v>
      </c>
      <c r="D20" s="366" t="e">
        <f ca="1">+IF(AND(ISNUMBER(OFFSET('Water Data'!$D$4,0,10*ROW('Water Data'!D14))),'Data Summary'!BS20="Yes"),100-OFFSET('Water Data'!$D$4,0,10*ROW('Water Data'!D14)),NA())</f>
        <v>#N/A</v>
      </c>
      <c r="E20" s="366" t="e">
        <f ca="1">+IF(AND(ISNUMBER(OFFSET('Water Data'!$D$6,0,10*ROW('Water Data'!D14))),'Data Summary'!BT20="Yes"),OFFSET('Water Data'!$D$6,0,10*ROW('Water Data'!D14)),NA())</f>
        <v>#N/A</v>
      </c>
      <c r="F20" s="366" t="e">
        <f ca="1">+IF(AND(ISNUMBER(OFFSET('Water Data'!$D$9,0,10*ROW('Water Data'!D14))),'Data Summary'!BU20="Yes"),OFFSET('Water Data'!$D$9,0,10*ROW('Water Data'!D14)),NA())</f>
        <v>#N/A</v>
      </c>
      <c r="G20" s="366" t="e">
        <f ca="1">+IF(AND(ISNUMBER(OFFSET('Water Data'!$E$4,0,10*ROW('Water Data'!E14))),'Data Summary'!BV20="Yes"),100-OFFSET('Water Data'!$E$4,0,10*ROW('Water Data'!E14)),NA())</f>
        <v>#N/A</v>
      </c>
      <c r="H20" s="366" t="e">
        <f ca="1">+IF(AND(ISNUMBER(OFFSET('Water Data'!$E$6,0,10*ROW('Water Data'!E14))),'Data Summary'!BW20="Yes"),OFFSET('Water Data'!$E$6,0,10*ROW('Water Data'!E14)),NA())</f>
        <v>#N/A</v>
      </c>
      <c r="I20" s="366" t="e">
        <f ca="1">+IF(AND(ISNUMBER(OFFSET('Water Data'!$E$9,0,10*ROW('Water Data'!E14))),'Data Summary'!BX20="Yes"),OFFSET('Water Data'!$E$9,0,10*ROW('Water Data'!E14)),NA())</f>
        <v>#N/A</v>
      </c>
      <c r="J20" s="366" t="e">
        <f ca="1">+IF(AND(ISNUMBER(OFFSET('Water Data'!$F$4,0,10*ROW('Water Data'!F14))),'Data Summary'!BY20="Yes"),100-OFFSET('Water Data'!$F$4,0,10*ROW('Water Data'!F14)),NA())</f>
        <v>#N/A</v>
      </c>
      <c r="K20" s="366" t="e">
        <f ca="1">+IF(AND(ISNUMBER(OFFSET('Water Data'!$F$6,0,10*ROW('Water Data'!F14))),'Data Summary'!BZ20="Yes"),OFFSET('Water Data'!$F$6,0,10*ROW('Water Data'!F14)),NA())</f>
        <v>#N/A</v>
      </c>
      <c r="L20" s="366" t="e">
        <f ca="1">+IF(AND(ISNUMBER(OFFSET('Water Data'!$F$9,0,10*ROW('Water Data'!F14))),'Data Summary'!CA20="Yes"),OFFSET('Water Data'!$F$9,0,10*ROW('Water Data'!F14)),NA())</f>
        <v>#N/A</v>
      </c>
      <c r="M20" s="366" t="e">
        <f ca="1">+IF(AND(ISNUMBER(OFFSET('Water Data'!$G$4,0,10*ROW('Water Data'!G14))),'Data Summary'!CB20="Yes"),100-OFFSET('Water Data'!$G$4,0,10*ROW('Water Data'!G14)),NA())</f>
        <v>#N/A</v>
      </c>
      <c r="N20" s="366" t="e">
        <f ca="1">+IF(AND(ISNUMBER(OFFSET('Water Data'!$G$6,0,10*ROW('Water Data'!G14))),'Data Summary'!CC20="Yes"),OFFSET('Water Data'!$G$6,0,10*ROW('Water Data'!G14)),NA())</f>
        <v>#N/A</v>
      </c>
      <c r="O20" s="366" t="e">
        <f ca="1">+IF(AND(ISNUMBER(OFFSET('Water Data'!$G$9,0,10*ROW('Water Data'!G14))),'Data Summary'!CD20="Yes"),OFFSET('Water Data'!$G$9,0,10*ROW('Water Data'!G14)),NA())</f>
        <v>#N/A</v>
      </c>
      <c r="P20" s="366" t="e">
        <f ca="1">+IF(AND(ISNUMBER(OFFSET('Water Data'!$H$4,0,10*ROW('Water Data'!H14))),'Data Summary'!CE20="Yes"),100-OFFSET('Water Data'!$H$4,0,10*ROW('Water Data'!H14)),NA())</f>
        <v>#N/A</v>
      </c>
      <c r="Q20" s="366" t="e">
        <f ca="1">+IF(AND(ISNUMBER(OFFSET('Water Data'!$H$6,0,10*ROW('Water Data'!H14))),'Data Summary'!CF20="Yes"),OFFSET('Water Data'!$H$6,0,10*ROW('Water Data'!H14)),NA())</f>
        <v>#N/A</v>
      </c>
      <c r="R20" s="366" t="e">
        <f ca="1">+IF(AND(ISNUMBER(OFFSET('Water Data'!$H$9,0,10*ROW('Water Data'!H14))),'Data Summary'!CG20="Yes"),OFFSET('Water Data'!$H$9,0,10*ROW('Water Data'!H14)),NA())</f>
        <v>#N/A</v>
      </c>
      <c r="S20" s="366" t="e">
        <f ca="1">+IF(AND(ISNUMBER(OFFSET('Water Data'!$I$4,0,10*ROW('Water Data'!I14))),'Data Summary'!CH20="Yes"),100-OFFSET('Water Data'!$I$4,0,10*ROW('Water Data'!I14)),NA())</f>
        <v>#N/A</v>
      </c>
      <c r="T20" s="366" t="e">
        <f ca="1">+IF(AND(ISNUMBER(OFFSET('Water Data'!$I$6,0,10*ROW('Water Data'!I14))),'Data Summary'!CI20="Yes"),OFFSET('Water Data'!$I$6,0,10*ROW('Water Data'!I14)),NA())</f>
        <v>#N/A</v>
      </c>
      <c r="U20" s="366" t="e">
        <f ca="1">+IF(AND(ISNUMBER(OFFSET('Water Data'!$I$9,0,10*ROW('Water Data'!I14))),'Data Summary'!CJ20="Yes"),OFFSET('Water Data'!$I$9,0,10*ROW('Water Data'!I14)),NA())</f>
        <v>#N/A</v>
      </c>
      <c r="V20" s="367" t="e">
        <f ca="1">+IF(AND(ISNUMBER(OFFSET('Sanitation Data'!$D$4,0,10*ROW('Sanitation Data'!D14))),'Data Summary'!CK20="Yes"),100-OFFSET('Sanitation Data'!$D$4,0,10*ROW('Sanitation Data'!D14)),NA())</f>
        <v>#N/A</v>
      </c>
      <c r="W20" s="367" t="e">
        <f ca="1">+IF(AND(ISNUMBER(OFFSET('Sanitation Data'!$D$6,0,10*ROW('Sanitation Data'!D14))),'Data Summary'!CL20="Yes"),OFFSET('Sanitation Data'!$D$6,0,10*ROW('Sanitation Data'!D14)),NA())</f>
        <v>#N/A</v>
      </c>
      <c r="X20" s="367" t="e">
        <f ca="1">+IF(AND(ISNUMBER(OFFSET('Sanitation Data'!$D$10,0,10*ROW('Sanitation Data'!D14))),'Data Summary'!CM20="Yes"),OFFSET('Sanitation Data'!$D$10,0,10*ROW('Sanitation Data'!D14)),NA())</f>
        <v>#N/A</v>
      </c>
      <c r="Y20" s="367" t="e">
        <f ca="1">+IF(AND(ISNUMBER(OFFSET('Sanitation Data'!$D$11,0,10*ROW('Sanitation Data'!D14))),'Data Summary'!CN20="Yes"),OFFSET('Sanitation Data'!$D$11,0,10*ROW('Sanitation Data'!D14)),NA())</f>
        <v>#N/A</v>
      </c>
      <c r="Z20" s="367" t="e">
        <f ca="1">+IF(AND(ISNUMBER(OFFSET('Sanitation Data'!$D$12,0,10*ROW('Sanitation Data'!D14))),'Data Summary'!CO20="Yes"),OFFSET('Sanitation Data'!$D$12,0,10*ROW('Sanitation Data'!D14)),NA())</f>
        <v>#N/A</v>
      </c>
      <c r="AA20" s="367" t="e">
        <f ca="1">+IF(AND(ISNUMBER(OFFSET('Sanitation Data'!$E$4,0,10*ROW('Sanitation Data'!E14))),'Data Summary'!CP20="Yes"),100-OFFSET('Sanitation Data'!$E$4,0,10*ROW('Sanitation Data'!E14)),NA())</f>
        <v>#N/A</v>
      </c>
      <c r="AB20" s="367" t="e">
        <f ca="1">+IF(AND(ISNUMBER(OFFSET('Sanitation Data'!$E$6,0,10*ROW('Sanitation Data'!E14))),'Data Summary'!CQ20="Yes"),OFFSET('Sanitation Data'!$E$6,0,10*ROW('Sanitation Data'!E14)),NA())</f>
        <v>#N/A</v>
      </c>
      <c r="AC20" s="367" t="e">
        <f ca="1">+IF(AND(ISNUMBER(OFFSET('Sanitation Data'!$E$10,0,10*ROW('Sanitation Data'!E14))),'Data Summary'!CR20="Yes"),OFFSET('Sanitation Data'!$E$10,0,10*ROW('Sanitation Data'!E14)),NA())</f>
        <v>#N/A</v>
      </c>
      <c r="AD20" s="367" t="e">
        <f ca="1">+IF(AND(ISNUMBER(OFFSET('Sanitation Data'!$E$11,0,10*ROW('Sanitation Data'!E14))),'Data Summary'!CS20="Yes"),OFFSET('Sanitation Data'!$E$11,0,10*ROW('Sanitation Data'!E14)),NA())</f>
        <v>#N/A</v>
      </c>
      <c r="AE20" s="367" t="e">
        <f ca="1">+IF(AND(ISNUMBER(OFFSET('Sanitation Data'!$E$12,0,10*ROW('Sanitation Data'!E14))),'Data Summary'!CT20="Yes"),OFFSET('Sanitation Data'!$E$12,0,10*ROW('Sanitation Data'!E14)),NA())</f>
        <v>#N/A</v>
      </c>
      <c r="AF20" s="367" t="e">
        <f ca="1">+IF(AND(ISNUMBER(OFFSET('Sanitation Data'!$F$4,0,10*ROW('Sanitation Data'!F14))),'Data Summary'!CU20="Yes"),100-OFFSET('Sanitation Data'!$F$4,0,10*ROW('Sanitation Data'!F14)),NA())</f>
        <v>#N/A</v>
      </c>
      <c r="AG20" s="367" t="e">
        <f ca="1">+IF(AND(ISNUMBER(OFFSET('Sanitation Data'!$F$6,0,10*ROW('Sanitation Data'!F14))),'Data Summary'!CV20="Yes"),OFFSET('Sanitation Data'!$F$6,0,10*ROW('Sanitation Data'!F14)),NA())</f>
        <v>#N/A</v>
      </c>
      <c r="AH20" s="367" t="e">
        <f ca="1">+IF(AND(ISNUMBER(OFFSET('Sanitation Data'!$F$10,0,10*ROW('Sanitation Data'!F14))),'Data Summary'!CW20="Yes"),OFFSET('Sanitation Data'!$F$10,0,10*ROW('Sanitation Data'!F14)),NA())</f>
        <v>#N/A</v>
      </c>
      <c r="AI20" s="367" t="e">
        <f ca="1">+IF(AND(ISNUMBER(OFFSET('Sanitation Data'!$F$11,0,10*ROW('Sanitation Data'!F14))),'Data Summary'!CX20="Yes"),OFFSET('Sanitation Data'!$F$11,0,10*ROW('Sanitation Data'!F14)),NA())</f>
        <v>#N/A</v>
      </c>
      <c r="AJ20" s="367" t="e">
        <f ca="1">+IF(AND(ISNUMBER(OFFSET('Sanitation Data'!$F$12,0,10*ROW('Sanitation Data'!F14))),'Data Summary'!CY20="Yes"),OFFSET('Sanitation Data'!$F$12,0,10*ROW('Sanitation Data'!F14)),NA())</f>
        <v>#N/A</v>
      </c>
      <c r="AK20" s="367" t="e">
        <f ca="1">+IF(AND(ISNUMBER(OFFSET('Sanitation Data'!$G$4,0,10*ROW('Sanitation Data'!G14))),'Data Summary'!CZ20="Yes"),100-OFFSET('Sanitation Data'!$G$4,0,10*ROW('Sanitation Data'!G14)),NA())</f>
        <v>#N/A</v>
      </c>
      <c r="AL20" s="367" t="e">
        <f ca="1">+IF(AND(ISNUMBER(OFFSET('Sanitation Data'!$G$6,0,10*ROW('Sanitation Data'!G14))),'Data Summary'!DA20="Yes"),OFFSET('Sanitation Data'!$G$6,0,10*ROW('Sanitation Data'!G14)),NA())</f>
        <v>#N/A</v>
      </c>
      <c r="AM20" s="367" t="e">
        <f ca="1">+IF(AND(ISNUMBER(OFFSET('Sanitation Data'!$G$10,0,10*ROW('Sanitation Data'!G14))),'Data Summary'!DB20="Yes"),OFFSET('Sanitation Data'!$G$10,0,10*ROW('Sanitation Data'!G14)),NA())</f>
        <v>#N/A</v>
      </c>
      <c r="AN20" s="367" t="e">
        <f ca="1">+IF(AND(ISNUMBER(OFFSET('Sanitation Data'!$G$11,0,10*ROW('Sanitation Data'!G14))),'Data Summary'!DC20="Yes"),OFFSET('Sanitation Data'!$G$11,0,10*ROW('Sanitation Data'!G14)),NA())</f>
        <v>#N/A</v>
      </c>
      <c r="AO20" s="367" t="e">
        <f ca="1">+IF(AND(ISNUMBER(OFFSET('Sanitation Data'!$G$12,0,10*ROW('Sanitation Data'!G14))),'Data Summary'!DD20="Yes"),OFFSET('Sanitation Data'!$G$12,0,10*ROW('Sanitation Data'!G14)),NA())</f>
        <v>#N/A</v>
      </c>
      <c r="AP20" s="367" t="e">
        <f ca="1">+IF(AND(ISNUMBER(OFFSET('Sanitation Data'!$H$4,0,10*ROW('Sanitation Data'!H14))),'Data Summary'!DE20="Yes"),100-OFFSET('Sanitation Data'!$H$4,0,10*ROW('Sanitation Data'!H14)),NA())</f>
        <v>#N/A</v>
      </c>
      <c r="AQ20" s="367" t="e">
        <f ca="1">+IF(AND(ISNUMBER(OFFSET('Sanitation Data'!$H$6,0,10*ROW('Sanitation Data'!H14))),'Data Summary'!DF20="Yes"),OFFSET('Sanitation Data'!$H$6,0,10*ROW('Sanitation Data'!H14)),NA())</f>
        <v>#N/A</v>
      </c>
      <c r="AR20" s="367" t="e">
        <f ca="1">+IF(AND(ISNUMBER(OFFSET('Sanitation Data'!$H$10,0,10*ROW('Sanitation Data'!H14))),'Data Summary'!DG20="Yes"),OFFSET('Sanitation Data'!$H$10,0,10*ROW('Sanitation Data'!H14)),NA())</f>
        <v>#N/A</v>
      </c>
      <c r="AS20" s="367" t="e">
        <f ca="1">+IF(AND(ISNUMBER(OFFSET('Sanitation Data'!$H$11,0,10*ROW('Sanitation Data'!H14))),'Data Summary'!DH20="Yes"),OFFSET('Sanitation Data'!$H$11,0,10*ROW('Sanitation Data'!H14)),NA())</f>
        <v>#N/A</v>
      </c>
      <c r="AT20" s="367" t="e">
        <f ca="1">+IF(AND(ISNUMBER(OFFSET('Sanitation Data'!$H$12,0,10*ROW('Sanitation Data'!H14))),'Data Summary'!DI20="Yes"),OFFSET('Sanitation Data'!$H$12,0,10*ROW('Sanitation Data'!H14)),NA())</f>
        <v>#N/A</v>
      </c>
      <c r="AU20" s="367" t="e">
        <f ca="1">+IF(AND(ISNUMBER(OFFSET('Sanitation Data'!$I$4,0,10*ROW('Sanitation Data'!I14))),'Data Summary'!DJ20="Yes"),100-OFFSET('Sanitation Data'!$I$4,0,10*ROW('Sanitation Data'!I14)),NA())</f>
        <v>#N/A</v>
      </c>
      <c r="AV20" s="367" t="e">
        <f ca="1">+IF(AND(ISNUMBER(OFFSET('Sanitation Data'!$I$6,0,10*ROW('Sanitation Data'!I14))),'Data Summary'!DK20="Yes"),OFFSET('Sanitation Data'!$I$6,0,10*ROW('Sanitation Data'!I14)),NA())</f>
        <v>#N/A</v>
      </c>
      <c r="AW20" s="367" t="e">
        <f ca="1">+IF(AND(ISNUMBER(OFFSET('Sanitation Data'!$I$10,0,10*ROW('Sanitation Data'!I14))),'Data Summary'!DL20="Yes"),OFFSET('Sanitation Data'!$I$10,0,10*ROW('Sanitation Data'!I14)),NA())</f>
        <v>#N/A</v>
      </c>
      <c r="AX20" s="367" t="e">
        <f ca="1">+IF(AND(ISNUMBER(OFFSET('Sanitation Data'!$I$11,0,10*ROW('Sanitation Data'!I14))),'Data Summary'!DM20="Yes"),OFFSET('Sanitation Data'!$I$11,0,10*ROW('Sanitation Data'!I14)),NA())</f>
        <v>#N/A</v>
      </c>
      <c r="AY20" s="367" t="e">
        <f ca="1">+IF(AND(ISNUMBER(OFFSET('Sanitation Data'!$I$12,0,10*ROW('Sanitation Data'!I14))),'Data Summary'!DN20="Yes"),OFFSET('Sanitation Data'!$I$12,0,10*ROW('Sanitation Data'!I14)),NA())</f>
        <v>#N/A</v>
      </c>
      <c r="AZ20" s="368" t="e">
        <f ca="1">+IF(AND(ISNUMBER(OFFSET('Hygiene Data'!$D$5,0,10*ROW('Hygiene Data'!D14))),'Data Summary'!DO20="Yes"),OFFSET('Hygiene Data'!$D$5,0,10*ROW('Hygiene Data'!D14)),NA())</f>
        <v>#N/A</v>
      </c>
      <c r="BA20" s="368" t="e">
        <f ca="1">+IF(AND(ISNUMBER(OFFSET('Hygiene Data'!$D$7,0,10*ROW('Hygiene Data'!D14))),'Data Summary'!DP20="Yes"),OFFSET('Hygiene Data'!$D$7,0,10*ROW('Hygiene Data'!D14)),NA())</f>
        <v>#N/A</v>
      </c>
      <c r="BB20" s="368" t="e">
        <f ca="1">+IF(AND(ISNUMBER(OFFSET('Hygiene Data'!$D$9,0,10*ROW('Hygiene Data'!D14))),'Data Summary'!DQ20="Yes"),OFFSET('Hygiene Data'!$D$9,0,10*ROW('Hygiene Data'!D14)),NA())</f>
        <v>#N/A</v>
      </c>
      <c r="BC20" s="368" t="e">
        <f ca="1">+IF(AND(ISNUMBER(OFFSET('Hygiene Data'!$E$5,0,10*ROW('Hygiene Data'!E14))),'Data Summary'!DR20="Yes"),OFFSET('Hygiene Data'!$E$5,0,10*ROW('Hygiene Data'!E14)),NA())</f>
        <v>#N/A</v>
      </c>
      <c r="BD20" s="368" t="e">
        <f ca="1">+IF(AND(ISNUMBER(OFFSET('Hygiene Data'!$E$7,0,10*ROW('Hygiene Data'!E14))),'Data Summary'!DS20="Yes"),OFFSET('Hygiene Data'!$E$7,0,10*ROW('Hygiene Data'!E14)),NA())</f>
        <v>#N/A</v>
      </c>
      <c r="BE20" s="368" t="e">
        <f ca="1">+IF(AND(ISNUMBER(OFFSET('Hygiene Data'!$E$9,0,10*ROW('Hygiene Data'!E14))),'Data Summary'!DT20="Yes"),OFFSET('Hygiene Data'!$E$9,0,10*ROW('Hygiene Data'!E14)),NA())</f>
        <v>#N/A</v>
      </c>
      <c r="BF20" s="368" t="e">
        <f ca="1">+IF(AND(ISNUMBER(OFFSET('Hygiene Data'!$F$5,0,10*ROW('Hygiene Data'!F14))),'Data Summary'!DU20="Yes"),OFFSET('Hygiene Data'!$F$5,0,10*ROW('Hygiene Data'!F14)),NA())</f>
        <v>#N/A</v>
      </c>
      <c r="BG20" s="368" t="e">
        <f ca="1">+IF(AND(ISNUMBER(OFFSET('Hygiene Data'!$F$7,0,10*ROW('Hygiene Data'!F14))),'Data Summary'!DV20="Yes"),OFFSET('Hygiene Data'!$F$7,0,10*ROW('Hygiene Data'!F14)),NA())</f>
        <v>#N/A</v>
      </c>
      <c r="BH20" s="368" t="e">
        <f ca="1">+IF(AND(ISNUMBER(OFFSET('Hygiene Data'!$F$9,0,10*ROW('Hygiene Data'!F14))),'Data Summary'!DW20="Yes"),OFFSET('Hygiene Data'!$F$9,0,10*ROW('Hygiene Data'!F14)),NA())</f>
        <v>#N/A</v>
      </c>
      <c r="BI20" s="368" t="e">
        <f ca="1">+IF(AND(ISNUMBER(OFFSET('Hygiene Data'!$G$5,0,10*ROW('Hygiene Data'!G14))),'Data Summary'!DX20="Yes"),OFFSET('Hygiene Data'!$G$5,0,10*ROW('Hygiene Data'!G14)),NA())</f>
        <v>#N/A</v>
      </c>
      <c r="BJ20" s="368" t="e">
        <f ca="1">+IF(AND(ISNUMBER(OFFSET('Hygiene Data'!$G$7,0,10*ROW('Hygiene Data'!G14))),'Data Summary'!DY20="Yes"),OFFSET('Hygiene Data'!$G$7,0,10*ROW('Hygiene Data'!G14)),NA())</f>
        <v>#N/A</v>
      </c>
      <c r="BK20" s="368" t="e">
        <f ca="1">+IF(AND(ISNUMBER(OFFSET('Hygiene Data'!$G$9,0,10*ROW('Hygiene Data'!G14))),'Data Summary'!DZ20="Yes"),OFFSET('Hygiene Data'!$G$9,0,10*ROW('Hygiene Data'!G14)),NA())</f>
        <v>#N/A</v>
      </c>
      <c r="BL20" s="368" t="e">
        <f ca="1">+IF(AND(ISNUMBER(OFFSET('Hygiene Data'!$H$5,0,10*ROW('Hygiene Data'!H14))),'Data Summary'!EA20="Yes"),OFFSET('Hygiene Data'!$H$5,0,10*ROW('Hygiene Data'!H14)),NA())</f>
        <v>#N/A</v>
      </c>
      <c r="BM20" s="368" t="e">
        <f ca="1">+IF(AND(ISNUMBER(OFFSET('Hygiene Data'!$H$7,0,10*ROW('Hygiene Data'!H14))),'Data Summary'!EB20="Yes"),OFFSET('Hygiene Data'!$H$7,0,10*ROW('Hygiene Data'!H14)),NA())</f>
        <v>#N/A</v>
      </c>
      <c r="BN20" s="368" t="e">
        <f ca="1">+IF(AND(ISNUMBER(OFFSET('Hygiene Data'!$H$9,0,10*ROW('Hygiene Data'!H14))),'Data Summary'!EC20="Yes"),OFFSET('Hygiene Data'!$H$9,0,10*ROW('Hygiene Data'!H14)),NA())</f>
        <v>#N/A</v>
      </c>
      <c r="BO20" s="368" t="e">
        <f ca="1">+IF(AND(ISNUMBER(OFFSET('Hygiene Data'!$I$5,0,10*ROW('Hygiene Data'!I14))),'Data Summary'!ED20="Yes"),OFFSET('Hygiene Data'!$I$5,0,10*ROW('Hygiene Data'!I14)),NA())</f>
        <v>#N/A</v>
      </c>
      <c r="BP20" s="368" t="e">
        <f ca="1">+IF(AND(ISNUMBER(OFFSET('Hygiene Data'!$I$7,0,10*ROW('Hygiene Data'!I14))),'Data Summary'!EE20="Yes"),OFFSET('Hygiene Data'!$I$7,0,10*ROW('Hygiene Data'!I14)),NA())</f>
        <v>#N/A</v>
      </c>
      <c r="BQ20" s="368" t="e">
        <f ca="1">+IF(AND(ISNUMBER(OFFSET('Hygiene Data'!$I$9,0,10*ROW('Hygiene Data'!I14))),'Data Summary'!EF20="Yes"),OFFSET('Hygiene Data'!$I$9,0,10*ROW('Hygiene Data'!I14)),NA())</f>
        <v>#N/A</v>
      </c>
    </row>
    <row r="21" spans="1:69" x14ac:dyDescent="0.25">
      <c r="A21" s="364" t="e">
        <f ca="1">+RIGHT('Data Summary'!A21,LEN('Data Summary'!A21)-9)</f>
        <v>#VALUE!</v>
      </c>
      <c r="B21" s="338" t="str">
        <f ca="1">+IF(ISTEXT('Data Summary'!B21),'Data Summary'!B21,"")</f>
        <v/>
      </c>
      <c r="C21" s="365" t="e">
        <f ca="1">+VALUE('Data Summary'!C21)</f>
        <v>#VALUE!</v>
      </c>
      <c r="D21" s="366" t="e">
        <f ca="1">+IF(AND(ISNUMBER(OFFSET('Water Data'!$D$4,0,10*ROW('Water Data'!D15))),'Data Summary'!BS21="Yes"),100-OFFSET('Water Data'!$D$4,0,10*ROW('Water Data'!D15)),NA())</f>
        <v>#N/A</v>
      </c>
      <c r="E21" s="366" t="e">
        <f ca="1">+IF(AND(ISNUMBER(OFFSET('Water Data'!$D$6,0,10*ROW('Water Data'!D15))),'Data Summary'!BT21="Yes"),OFFSET('Water Data'!$D$6,0,10*ROW('Water Data'!D15)),NA())</f>
        <v>#N/A</v>
      </c>
      <c r="F21" s="366" t="e">
        <f ca="1">+IF(AND(ISNUMBER(OFFSET('Water Data'!$D$9,0,10*ROW('Water Data'!D15))),'Data Summary'!BU21="Yes"),OFFSET('Water Data'!$D$9,0,10*ROW('Water Data'!D15)),NA())</f>
        <v>#N/A</v>
      </c>
      <c r="G21" s="366" t="e">
        <f ca="1">+IF(AND(ISNUMBER(OFFSET('Water Data'!$E$4,0,10*ROW('Water Data'!E15))),'Data Summary'!BV21="Yes"),100-OFFSET('Water Data'!$E$4,0,10*ROW('Water Data'!E15)),NA())</f>
        <v>#N/A</v>
      </c>
      <c r="H21" s="366" t="e">
        <f ca="1">+IF(AND(ISNUMBER(OFFSET('Water Data'!$E$6,0,10*ROW('Water Data'!E15))),'Data Summary'!BW21="Yes"),OFFSET('Water Data'!$E$6,0,10*ROW('Water Data'!E15)),NA())</f>
        <v>#N/A</v>
      </c>
      <c r="I21" s="366" t="e">
        <f ca="1">+IF(AND(ISNUMBER(OFFSET('Water Data'!$E$9,0,10*ROW('Water Data'!E15))),'Data Summary'!BX21="Yes"),OFFSET('Water Data'!$E$9,0,10*ROW('Water Data'!E15)),NA())</f>
        <v>#N/A</v>
      </c>
      <c r="J21" s="366" t="e">
        <f ca="1">+IF(AND(ISNUMBER(OFFSET('Water Data'!$F$4,0,10*ROW('Water Data'!F15))),'Data Summary'!BY21="Yes"),100-OFFSET('Water Data'!$F$4,0,10*ROW('Water Data'!F15)),NA())</f>
        <v>#N/A</v>
      </c>
      <c r="K21" s="366" t="e">
        <f ca="1">+IF(AND(ISNUMBER(OFFSET('Water Data'!$F$6,0,10*ROW('Water Data'!F15))),'Data Summary'!BZ21="Yes"),OFFSET('Water Data'!$F$6,0,10*ROW('Water Data'!F15)),NA())</f>
        <v>#N/A</v>
      </c>
      <c r="L21" s="366" t="e">
        <f ca="1">+IF(AND(ISNUMBER(OFFSET('Water Data'!$F$9,0,10*ROW('Water Data'!F15))),'Data Summary'!CA21="Yes"),OFFSET('Water Data'!$F$9,0,10*ROW('Water Data'!F15)),NA())</f>
        <v>#N/A</v>
      </c>
      <c r="M21" s="366" t="e">
        <f ca="1">+IF(AND(ISNUMBER(OFFSET('Water Data'!$G$4,0,10*ROW('Water Data'!G15))),'Data Summary'!CB21="Yes"),100-OFFSET('Water Data'!$G$4,0,10*ROW('Water Data'!G15)),NA())</f>
        <v>#N/A</v>
      </c>
      <c r="N21" s="366" t="e">
        <f ca="1">+IF(AND(ISNUMBER(OFFSET('Water Data'!$G$6,0,10*ROW('Water Data'!G15))),'Data Summary'!CC21="Yes"),OFFSET('Water Data'!$G$6,0,10*ROW('Water Data'!G15)),NA())</f>
        <v>#N/A</v>
      </c>
      <c r="O21" s="366" t="e">
        <f ca="1">+IF(AND(ISNUMBER(OFFSET('Water Data'!$G$9,0,10*ROW('Water Data'!G15))),'Data Summary'!CD21="Yes"),OFFSET('Water Data'!$G$9,0,10*ROW('Water Data'!G15)),NA())</f>
        <v>#N/A</v>
      </c>
      <c r="P21" s="366" t="e">
        <f ca="1">+IF(AND(ISNUMBER(OFFSET('Water Data'!$H$4,0,10*ROW('Water Data'!H15))),'Data Summary'!CE21="Yes"),100-OFFSET('Water Data'!$H$4,0,10*ROW('Water Data'!H15)),NA())</f>
        <v>#N/A</v>
      </c>
      <c r="Q21" s="366" t="e">
        <f ca="1">+IF(AND(ISNUMBER(OFFSET('Water Data'!$H$6,0,10*ROW('Water Data'!H15))),'Data Summary'!CF21="Yes"),OFFSET('Water Data'!$H$6,0,10*ROW('Water Data'!H15)),NA())</f>
        <v>#N/A</v>
      </c>
      <c r="R21" s="366" t="e">
        <f ca="1">+IF(AND(ISNUMBER(OFFSET('Water Data'!$H$9,0,10*ROW('Water Data'!H15))),'Data Summary'!CG21="Yes"),OFFSET('Water Data'!$H$9,0,10*ROW('Water Data'!H15)),NA())</f>
        <v>#N/A</v>
      </c>
      <c r="S21" s="366" t="e">
        <f ca="1">+IF(AND(ISNUMBER(OFFSET('Water Data'!$I$4,0,10*ROW('Water Data'!I15))),'Data Summary'!CH21="Yes"),100-OFFSET('Water Data'!$I$4,0,10*ROW('Water Data'!I15)),NA())</f>
        <v>#N/A</v>
      </c>
      <c r="T21" s="366" t="e">
        <f ca="1">+IF(AND(ISNUMBER(OFFSET('Water Data'!$I$6,0,10*ROW('Water Data'!I15))),'Data Summary'!CI21="Yes"),OFFSET('Water Data'!$I$6,0,10*ROW('Water Data'!I15)),NA())</f>
        <v>#N/A</v>
      </c>
      <c r="U21" s="366" t="e">
        <f ca="1">+IF(AND(ISNUMBER(OFFSET('Water Data'!$I$9,0,10*ROW('Water Data'!I15))),'Data Summary'!CJ21="Yes"),OFFSET('Water Data'!$I$9,0,10*ROW('Water Data'!I15)),NA())</f>
        <v>#N/A</v>
      </c>
      <c r="V21" s="367" t="e">
        <f ca="1">+IF(AND(ISNUMBER(OFFSET('Sanitation Data'!$D$4,0,10*ROW('Sanitation Data'!D15))),'Data Summary'!CK21="Yes"),100-OFFSET('Sanitation Data'!$D$4,0,10*ROW('Sanitation Data'!D15)),NA())</f>
        <v>#N/A</v>
      </c>
      <c r="W21" s="367" t="e">
        <f ca="1">+IF(AND(ISNUMBER(OFFSET('Sanitation Data'!$D$6,0,10*ROW('Sanitation Data'!D15))),'Data Summary'!CL21="Yes"),OFFSET('Sanitation Data'!$D$6,0,10*ROW('Sanitation Data'!D15)),NA())</f>
        <v>#N/A</v>
      </c>
      <c r="X21" s="367" t="e">
        <f ca="1">+IF(AND(ISNUMBER(OFFSET('Sanitation Data'!$D$10,0,10*ROW('Sanitation Data'!D15))),'Data Summary'!CM21="Yes"),OFFSET('Sanitation Data'!$D$10,0,10*ROW('Sanitation Data'!D15)),NA())</f>
        <v>#N/A</v>
      </c>
      <c r="Y21" s="367" t="e">
        <f ca="1">+IF(AND(ISNUMBER(OFFSET('Sanitation Data'!$D$11,0,10*ROW('Sanitation Data'!D15))),'Data Summary'!CN21="Yes"),OFFSET('Sanitation Data'!$D$11,0,10*ROW('Sanitation Data'!D15)),NA())</f>
        <v>#N/A</v>
      </c>
      <c r="Z21" s="367" t="e">
        <f ca="1">+IF(AND(ISNUMBER(OFFSET('Sanitation Data'!$D$12,0,10*ROW('Sanitation Data'!D15))),'Data Summary'!CO21="Yes"),OFFSET('Sanitation Data'!$D$12,0,10*ROW('Sanitation Data'!D15)),NA())</f>
        <v>#N/A</v>
      </c>
      <c r="AA21" s="367" t="e">
        <f ca="1">+IF(AND(ISNUMBER(OFFSET('Sanitation Data'!$E$4,0,10*ROW('Sanitation Data'!E15))),'Data Summary'!CP21="Yes"),100-OFFSET('Sanitation Data'!$E$4,0,10*ROW('Sanitation Data'!E15)),NA())</f>
        <v>#N/A</v>
      </c>
      <c r="AB21" s="367" t="e">
        <f ca="1">+IF(AND(ISNUMBER(OFFSET('Sanitation Data'!$E$6,0,10*ROW('Sanitation Data'!E15))),'Data Summary'!CQ21="Yes"),OFFSET('Sanitation Data'!$E$6,0,10*ROW('Sanitation Data'!E15)),NA())</f>
        <v>#N/A</v>
      </c>
      <c r="AC21" s="367" t="e">
        <f ca="1">+IF(AND(ISNUMBER(OFFSET('Sanitation Data'!$E$10,0,10*ROW('Sanitation Data'!E15))),'Data Summary'!CR21="Yes"),OFFSET('Sanitation Data'!$E$10,0,10*ROW('Sanitation Data'!E15)),NA())</f>
        <v>#N/A</v>
      </c>
      <c r="AD21" s="367" t="e">
        <f ca="1">+IF(AND(ISNUMBER(OFFSET('Sanitation Data'!$E$11,0,10*ROW('Sanitation Data'!E15))),'Data Summary'!CS21="Yes"),OFFSET('Sanitation Data'!$E$11,0,10*ROW('Sanitation Data'!E15)),NA())</f>
        <v>#N/A</v>
      </c>
      <c r="AE21" s="367" t="e">
        <f ca="1">+IF(AND(ISNUMBER(OFFSET('Sanitation Data'!$E$12,0,10*ROW('Sanitation Data'!E15))),'Data Summary'!CT21="Yes"),OFFSET('Sanitation Data'!$E$12,0,10*ROW('Sanitation Data'!E15)),NA())</f>
        <v>#N/A</v>
      </c>
      <c r="AF21" s="367" t="e">
        <f ca="1">+IF(AND(ISNUMBER(OFFSET('Sanitation Data'!$F$4,0,10*ROW('Sanitation Data'!F15))),'Data Summary'!CU21="Yes"),100-OFFSET('Sanitation Data'!$F$4,0,10*ROW('Sanitation Data'!F15)),NA())</f>
        <v>#N/A</v>
      </c>
      <c r="AG21" s="367" t="e">
        <f ca="1">+IF(AND(ISNUMBER(OFFSET('Sanitation Data'!$F$6,0,10*ROW('Sanitation Data'!F15))),'Data Summary'!CV21="Yes"),OFFSET('Sanitation Data'!$F$6,0,10*ROW('Sanitation Data'!F15)),NA())</f>
        <v>#N/A</v>
      </c>
      <c r="AH21" s="367" t="e">
        <f ca="1">+IF(AND(ISNUMBER(OFFSET('Sanitation Data'!$F$10,0,10*ROW('Sanitation Data'!F15))),'Data Summary'!CW21="Yes"),OFFSET('Sanitation Data'!$F$10,0,10*ROW('Sanitation Data'!F15)),NA())</f>
        <v>#N/A</v>
      </c>
      <c r="AI21" s="367" t="e">
        <f ca="1">+IF(AND(ISNUMBER(OFFSET('Sanitation Data'!$F$11,0,10*ROW('Sanitation Data'!F15))),'Data Summary'!CX21="Yes"),OFFSET('Sanitation Data'!$F$11,0,10*ROW('Sanitation Data'!F15)),NA())</f>
        <v>#N/A</v>
      </c>
      <c r="AJ21" s="367" t="e">
        <f ca="1">+IF(AND(ISNUMBER(OFFSET('Sanitation Data'!$F$12,0,10*ROW('Sanitation Data'!F15))),'Data Summary'!CY21="Yes"),OFFSET('Sanitation Data'!$F$12,0,10*ROW('Sanitation Data'!F15)),NA())</f>
        <v>#N/A</v>
      </c>
      <c r="AK21" s="367" t="e">
        <f ca="1">+IF(AND(ISNUMBER(OFFSET('Sanitation Data'!$G$4,0,10*ROW('Sanitation Data'!G15))),'Data Summary'!CZ21="Yes"),100-OFFSET('Sanitation Data'!$G$4,0,10*ROW('Sanitation Data'!G15)),NA())</f>
        <v>#N/A</v>
      </c>
      <c r="AL21" s="367" t="e">
        <f ca="1">+IF(AND(ISNUMBER(OFFSET('Sanitation Data'!$G$6,0,10*ROW('Sanitation Data'!G15))),'Data Summary'!DA21="Yes"),OFFSET('Sanitation Data'!$G$6,0,10*ROW('Sanitation Data'!G15)),NA())</f>
        <v>#N/A</v>
      </c>
      <c r="AM21" s="367" t="e">
        <f ca="1">+IF(AND(ISNUMBER(OFFSET('Sanitation Data'!$G$10,0,10*ROW('Sanitation Data'!G15))),'Data Summary'!DB21="Yes"),OFFSET('Sanitation Data'!$G$10,0,10*ROW('Sanitation Data'!G15)),NA())</f>
        <v>#N/A</v>
      </c>
      <c r="AN21" s="367" t="e">
        <f ca="1">+IF(AND(ISNUMBER(OFFSET('Sanitation Data'!$G$11,0,10*ROW('Sanitation Data'!G15))),'Data Summary'!DC21="Yes"),OFFSET('Sanitation Data'!$G$11,0,10*ROW('Sanitation Data'!G15)),NA())</f>
        <v>#N/A</v>
      </c>
      <c r="AO21" s="367" t="e">
        <f ca="1">+IF(AND(ISNUMBER(OFFSET('Sanitation Data'!$G$12,0,10*ROW('Sanitation Data'!G15))),'Data Summary'!DD21="Yes"),OFFSET('Sanitation Data'!$G$12,0,10*ROW('Sanitation Data'!G15)),NA())</f>
        <v>#N/A</v>
      </c>
      <c r="AP21" s="367" t="e">
        <f ca="1">+IF(AND(ISNUMBER(OFFSET('Sanitation Data'!$H$4,0,10*ROW('Sanitation Data'!H15))),'Data Summary'!DE21="Yes"),100-OFFSET('Sanitation Data'!$H$4,0,10*ROW('Sanitation Data'!H15)),NA())</f>
        <v>#N/A</v>
      </c>
      <c r="AQ21" s="367" t="e">
        <f ca="1">+IF(AND(ISNUMBER(OFFSET('Sanitation Data'!$H$6,0,10*ROW('Sanitation Data'!H15))),'Data Summary'!DF21="Yes"),OFFSET('Sanitation Data'!$H$6,0,10*ROW('Sanitation Data'!H15)),NA())</f>
        <v>#N/A</v>
      </c>
      <c r="AR21" s="367" t="e">
        <f ca="1">+IF(AND(ISNUMBER(OFFSET('Sanitation Data'!$H$10,0,10*ROW('Sanitation Data'!H15))),'Data Summary'!DG21="Yes"),OFFSET('Sanitation Data'!$H$10,0,10*ROW('Sanitation Data'!H15)),NA())</f>
        <v>#N/A</v>
      </c>
      <c r="AS21" s="367" t="e">
        <f ca="1">+IF(AND(ISNUMBER(OFFSET('Sanitation Data'!$H$11,0,10*ROW('Sanitation Data'!H15))),'Data Summary'!DH21="Yes"),OFFSET('Sanitation Data'!$H$11,0,10*ROW('Sanitation Data'!H15)),NA())</f>
        <v>#N/A</v>
      </c>
      <c r="AT21" s="367" t="e">
        <f ca="1">+IF(AND(ISNUMBER(OFFSET('Sanitation Data'!$H$12,0,10*ROW('Sanitation Data'!H15))),'Data Summary'!DI21="Yes"),OFFSET('Sanitation Data'!$H$12,0,10*ROW('Sanitation Data'!H15)),NA())</f>
        <v>#N/A</v>
      </c>
      <c r="AU21" s="367" t="e">
        <f ca="1">+IF(AND(ISNUMBER(OFFSET('Sanitation Data'!$I$4,0,10*ROW('Sanitation Data'!I15))),'Data Summary'!DJ21="Yes"),100-OFFSET('Sanitation Data'!$I$4,0,10*ROW('Sanitation Data'!I15)),NA())</f>
        <v>#N/A</v>
      </c>
      <c r="AV21" s="367" t="e">
        <f ca="1">+IF(AND(ISNUMBER(OFFSET('Sanitation Data'!$I$6,0,10*ROW('Sanitation Data'!I15))),'Data Summary'!DK21="Yes"),OFFSET('Sanitation Data'!$I$6,0,10*ROW('Sanitation Data'!I15)),NA())</f>
        <v>#N/A</v>
      </c>
      <c r="AW21" s="367" t="e">
        <f ca="1">+IF(AND(ISNUMBER(OFFSET('Sanitation Data'!$I$10,0,10*ROW('Sanitation Data'!I15))),'Data Summary'!DL21="Yes"),OFFSET('Sanitation Data'!$I$10,0,10*ROW('Sanitation Data'!I15)),NA())</f>
        <v>#N/A</v>
      </c>
      <c r="AX21" s="367" t="e">
        <f ca="1">+IF(AND(ISNUMBER(OFFSET('Sanitation Data'!$I$11,0,10*ROW('Sanitation Data'!I15))),'Data Summary'!DM21="Yes"),OFFSET('Sanitation Data'!$I$11,0,10*ROW('Sanitation Data'!I15)),NA())</f>
        <v>#N/A</v>
      </c>
      <c r="AY21" s="367" t="e">
        <f ca="1">+IF(AND(ISNUMBER(OFFSET('Sanitation Data'!$I$12,0,10*ROW('Sanitation Data'!I15))),'Data Summary'!DN21="Yes"),OFFSET('Sanitation Data'!$I$12,0,10*ROW('Sanitation Data'!I15)),NA())</f>
        <v>#N/A</v>
      </c>
      <c r="AZ21" s="368" t="e">
        <f ca="1">+IF(AND(ISNUMBER(OFFSET('Hygiene Data'!$D$5,0,10*ROW('Hygiene Data'!D15))),'Data Summary'!DO21="Yes"),OFFSET('Hygiene Data'!$D$5,0,10*ROW('Hygiene Data'!D15)),NA())</f>
        <v>#N/A</v>
      </c>
      <c r="BA21" s="368" t="e">
        <f ca="1">+IF(AND(ISNUMBER(OFFSET('Hygiene Data'!$D$7,0,10*ROW('Hygiene Data'!D15))),'Data Summary'!DP21="Yes"),OFFSET('Hygiene Data'!$D$7,0,10*ROW('Hygiene Data'!D15)),NA())</f>
        <v>#N/A</v>
      </c>
      <c r="BB21" s="368" t="e">
        <f ca="1">+IF(AND(ISNUMBER(OFFSET('Hygiene Data'!$D$9,0,10*ROW('Hygiene Data'!D15))),'Data Summary'!DQ21="Yes"),OFFSET('Hygiene Data'!$D$9,0,10*ROW('Hygiene Data'!D15)),NA())</f>
        <v>#N/A</v>
      </c>
      <c r="BC21" s="368" t="e">
        <f ca="1">+IF(AND(ISNUMBER(OFFSET('Hygiene Data'!$E$5,0,10*ROW('Hygiene Data'!E15))),'Data Summary'!DR21="Yes"),OFFSET('Hygiene Data'!$E$5,0,10*ROW('Hygiene Data'!E15)),NA())</f>
        <v>#N/A</v>
      </c>
      <c r="BD21" s="368" t="e">
        <f ca="1">+IF(AND(ISNUMBER(OFFSET('Hygiene Data'!$E$7,0,10*ROW('Hygiene Data'!E15))),'Data Summary'!DS21="Yes"),OFFSET('Hygiene Data'!$E$7,0,10*ROW('Hygiene Data'!E15)),NA())</f>
        <v>#N/A</v>
      </c>
      <c r="BE21" s="368" t="e">
        <f ca="1">+IF(AND(ISNUMBER(OFFSET('Hygiene Data'!$E$9,0,10*ROW('Hygiene Data'!E15))),'Data Summary'!DT21="Yes"),OFFSET('Hygiene Data'!$E$9,0,10*ROW('Hygiene Data'!E15)),NA())</f>
        <v>#N/A</v>
      </c>
      <c r="BF21" s="368" t="e">
        <f ca="1">+IF(AND(ISNUMBER(OFFSET('Hygiene Data'!$F$5,0,10*ROW('Hygiene Data'!F15))),'Data Summary'!DU21="Yes"),OFFSET('Hygiene Data'!$F$5,0,10*ROW('Hygiene Data'!F15)),NA())</f>
        <v>#N/A</v>
      </c>
      <c r="BG21" s="368" t="e">
        <f ca="1">+IF(AND(ISNUMBER(OFFSET('Hygiene Data'!$F$7,0,10*ROW('Hygiene Data'!F15))),'Data Summary'!DV21="Yes"),OFFSET('Hygiene Data'!$F$7,0,10*ROW('Hygiene Data'!F15)),NA())</f>
        <v>#N/A</v>
      </c>
      <c r="BH21" s="368" t="e">
        <f ca="1">+IF(AND(ISNUMBER(OFFSET('Hygiene Data'!$F$9,0,10*ROW('Hygiene Data'!F15))),'Data Summary'!DW21="Yes"),OFFSET('Hygiene Data'!$F$9,0,10*ROW('Hygiene Data'!F15)),NA())</f>
        <v>#N/A</v>
      </c>
      <c r="BI21" s="368" t="e">
        <f ca="1">+IF(AND(ISNUMBER(OFFSET('Hygiene Data'!$G$5,0,10*ROW('Hygiene Data'!G15))),'Data Summary'!DX21="Yes"),OFFSET('Hygiene Data'!$G$5,0,10*ROW('Hygiene Data'!G15)),NA())</f>
        <v>#N/A</v>
      </c>
      <c r="BJ21" s="368" t="e">
        <f ca="1">+IF(AND(ISNUMBER(OFFSET('Hygiene Data'!$G$7,0,10*ROW('Hygiene Data'!G15))),'Data Summary'!DY21="Yes"),OFFSET('Hygiene Data'!$G$7,0,10*ROW('Hygiene Data'!G15)),NA())</f>
        <v>#N/A</v>
      </c>
      <c r="BK21" s="368" t="e">
        <f ca="1">+IF(AND(ISNUMBER(OFFSET('Hygiene Data'!$G$9,0,10*ROW('Hygiene Data'!G15))),'Data Summary'!DZ21="Yes"),OFFSET('Hygiene Data'!$G$9,0,10*ROW('Hygiene Data'!G15)),NA())</f>
        <v>#N/A</v>
      </c>
      <c r="BL21" s="368" t="e">
        <f ca="1">+IF(AND(ISNUMBER(OFFSET('Hygiene Data'!$H$5,0,10*ROW('Hygiene Data'!H15))),'Data Summary'!EA21="Yes"),OFFSET('Hygiene Data'!$H$5,0,10*ROW('Hygiene Data'!H15)),NA())</f>
        <v>#N/A</v>
      </c>
      <c r="BM21" s="368" t="e">
        <f ca="1">+IF(AND(ISNUMBER(OFFSET('Hygiene Data'!$H$7,0,10*ROW('Hygiene Data'!H15))),'Data Summary'!EB21="Yes"),OFFSET('Hygiene Data'!$H$7,0,10*ROW('Hygiene Data'!H15)),NA())</f>
        <v>#N/A</v>
      </c>
      <c r="BN21" s="368" t="e">
        <f ca="1">+IF(AND(ISNUMBER(OFFSET('Hygiene Data'!$H$9,0,10*ROW('Hygiene Data'!H15))),'Data Summary'!EC21="Yes"),OFFSET('Hygiene Data'!$H$9,0,10*ROW('Hygiene Data'!H15)),NA())</f>
        <v>#N/A</v>
      </c>
      <c r="BO21" s="368" t="e">
        <f ca="1">+IF(AND(ISNUMBER(OFFSET('Hygiene Data'!$I$5,0,10*ROW('Hygiene Data'!I15))),'Data Summary'!ED21="Yes"),OFFSET('Hygiene Data'!$I$5,0,10*ROW('Hygiene Data'!I15)),NA())</f>
        <v>#N/A</v>
      </c>
      <c r="BP21" s="368" t="e">
        <f ca="1">+IF(AND(ISNUMBER(OFFSET('Hygiene Data'!$I$7,0,10*ROW('Hygiene Data'!I15))),'Data Summary'!EE21="Yes"),OFFSET('Hygiene Data'!$I$7,0,10*ROW('Hygiene Data'!I15)),NA())</f>
        <v>#N/A</v>
      </c>
      <c r="BQ21" s="368" t="e">
        <f ca="1">+IF(AND(ISNUMBER(OFFSET('Hygiene Data'!$I$9,0,10*ROW('Hygiene Data'!I15))),'Data Summary'!EF21="Yes"),OFFSET('Hygiene Data'!$I$9,0,10*ROW('Hygiene Data'!I15)),NA())</f>
        <v>#N/A</v>
      </c>
    </row>
    <row r="22" spans="1:69" x14ac:dyDescent="0.25">
      <c r="A22" s="364" t="e">
        <f ca="1">+RIGHT('Data Summary'!A22,LEN('Data Summary'!A22)-9)</f>
        <v>#VALUE!</v>
      </c>
      <c r="B22" s="338" t="str">
        <f ca="1">+IF(ISTEXT('Data Summary'!B22),'Data Summary'!B22,"")</f>
        <v/>
      </c>
      <c r="C22" s="365" t="e">
        <f ca="1">+VALUE('Data Summary'!C22)</f>
        <v>#VALUE!</v>
      </c>
      <c r="D22" s="366" t="e">
        <f ca="1">+IF(AND(ISNUMBER(OFFSET('Water Data'!$D$4,0,10*ROW('Water Data'!D16))),'Data Summary'!BS22="Yes"),100-OFFSET('Water Data'!$D$4,0,10*ROW('Water Data'!D16)),NA())</f>
        <v>#N/A</v>
      </c>
      <c r="E22" s="366" t="e">
        <f ca="1">+IF(AND(ISNUMBER(OFFSET('Water Data'!$D$6,0,10*ROW('Water Data'!D16))),'Data Summary'!BT22="Yes"),OFFSET('Water Data'!$D$6,0,10*ROW('Water Data'!D16)),NA())</f>
        <v>#N/A</v>
      </c>
      <c r="F22" s="366" t="e">
        <f ca="1">+IF(AND(ISNUMBER(OFFSET('Water Data'!$D$9,0,10*ROW('Water Data'!D16))),'Data Summary'!BU22="Yes"),OFFSET('Water Data'!$D$9,0,10*ROW('Water Data'!D16)),NA())</f>
        <v>#N/A</v>
      </c>
      <c r="G22" s="366" t="e">
        <f ca="1">+IF(AND(ISNUMBER(OFFSET('Water Data'!$E$4,0,10*ROW('Water Data'!E16))),'Data Summary'!BV22="Yes"),100-OFFSET('Water Data'!$E$4,0,10*ROW('Water Data'!E16)),NA())</f>
        <v>#N/A</v>
      </c>
      <c r="H22" s="366" t="e">
        <f ca="1">+IF(AND(ISNUMBER(OFFSET('Water Data'!$E$6,0,10*ROW('Water Data'!E16))),'Data Summary'!BW22="Yes"),OFFSET('Water Data'!$E$6,0,10*ROW('Water Data'!E16)),NA())</f>
        <v>#N/A</v>
      </c>
      <c r="I22" s="366" t="e">
        <f ca="1">+IF(AND(ISNUMBER(OFFSET('Water Data'!$E$9,0,10*ROW('Water Data'!E16))),'Data Summary'!BX22="Yes"),OFFSET('Water Data'!$E$9,0,10*ROW('Water Data'!E16)),NA())</f>
        <v>#N/A</v>
      </c>
      <c r="J22" s="366" t="e">
        <f ca="1">+IF(AND(ISNUMBER(OFFSET('Water Data'!$F$4,0,10*ROW('Water Data'!F16))),'Data Summary'!BY22="Yes"),100-OFFSET('Water Data'!$F$4,0,10*ROW('Water Data'!F16)),NA())</f>
        <v>#N/A</v>
      </c>
      <c r="K22" s="366" t="e">
        <f ca="1">+IF(AND(ISNUMBER(OFFSET('Water Data'!$F$6,0,10*ROW('Water Data'!F16))),'Data Summary'!BZ22="Yes"),OFFSET('Water Data'!$F$6,0,10*ROW('Water Data'!F16)),NA())</f>
        <v>#N/A</v>
      </c>
      <c r="L22" s="366" t="e">
        <f ca="1">+IF(AND(ISNUMBER(OFFSET('Water Data'!$F$9,0,10*ROW('Water Data'!F16))),'Data Summary'!CA22="Yes"),OFFSET('Water Data'!$F$9,0,10*ROW('Water Data'!F16)),NA())</f>
        <v>#N/A</v>
      </c>
      <c r="M22" s="366" t="e">
        <f ca="1">+IF(AND(ISNUMBER(OFFSET('Water Data'!$G$4,0,10*ROW('Water Data'!G16))),'Data Summary'!CB22="Yes"),100-OFFSET('Water Data'!$G$4,0,10*ROW('Water Data'!G16)),NA())</f>
        <v>#N/A</v>
      </c>
      <c r="N22" s="366" t="e">
        <f ca="1">+IF(AND(ISNUMBER(OFFSET('Water Data'!$G$6,0,10*ROW('Water Data'!G16))),'Data Summary'!CC22="Yes"),OFFSET('Water Data'!$G$6,0,10*ROW('Water Data'!G16)),NA())</f>
        <v>#N/A</v>
      </c>
      <c r="O22" s="366" t="e">
        <f ca="1">+IF(AND(ISNUMBER(OFFSET('Water Data'!$G$9,0,10*ROW('Water Data'!G16))),'Data Summary'!CD22="Yes"),OFFSET('Water Data'!$G$9,0,10*ROW('Water Data'!G16)),NA())</f>
        <v>#N/A</v>
      </c>
      <c r="P22" s="366" t="e">
        <f ca="1">+IF(AND(ISNUMBER(OFFSET('Water Data'!$H$4,0,10*ROW('Water Data'!H16))),'Data Summary'!CE22="Yes"),100-OFFSET('Water Data'!$H$4,0,10*ROW('Water Data'!H16)),NA())</f>
        <v>#N/A</v>
      </c>
      <c r="Q22" s="366" t="e">
        <f ca="1">+IF(AND(ISNUMBER(OFFSET('Water Data'!$H$6,0,10*ROW('Water Data'!H16))),'Data Summary'!CF22="Yes"),OFFSET('Water Data'!$H$6,0,10*ROW('Water Data'!H16)),NA())</f>
        <v>#N/A</v>
      </c>
      <c r="R22" s="366" t="e">
        <f ca="1">+IF(AND(ISNUMBER(OFFSET('Water Data'!$H$9,0,10*ROW('Water Data'!H16))),'Data Summary'!CG22="Yes"),OFFSET('Water Data'!$H$9,0,10*ROW('Water Data'!H16)),NA())</f>
        <v>#N/A</v>
      </c>
      <c r="S22" s="366" t="e">
        <f ca="1">+IF(AND(ISNUMBER(OFFSET('Water Data'!$I$4,0,10*ROW('Water Data'!I16))),'Data Summary'!CH22="Yes"),100-OFFSET('Water Data'!$I$4,0,10*ROW('Water Data'!I16)),NA())</f>
        <v>#N/A</v>
      </c>
      <c r="T22" s="366" t="e">
        <f ca="1">+IF(AND(ISNUMBER(OFFSET('Water Data'!$I$6,0,10*ROW('Water Data'!I16))),'Data Summary'!CI22="Yes"),OFFSET('Water Data'!$I$6,0,10*ROW('Water Data'!I16)),NA())</f>
        <v>#N/A</v>
      </c>
      <c r="U22" s="366" t="e">
        <f ca="1">+IF(AND(ISNUMBER(OFFSET('Water Data'!$I$9,0,10*ROW('Water Data'!I16))),'Data Summary'!CJ22="Yes"),OFFSET('Water Data'!$I$9,0,10*ROW('Water Data'!I16)),NA())</f>
        <v>#N/A</v>
      </c>
      <c r="V22" s="367" t="e">
        <f ca="1">+IF(AND(ISNUMBER(OFFSET('Sanitation Data'!$D$4,0,10*ROW('Sanitation Data'!D16))),'Data Summary'!CK22="Yes"),100-OFFSET('Sanitation Data'!$D$4,0,10*ROW('Sanitation Data'!D16)),NA())</f>
        <v>#N/A</v>
      </c>
      <c r="W22" s="367" t="e">
        <f ca="1">+IF(AND(ISNUMBER(OFFSET('Sanitation Data'!$D$6,0,10*ROW('Sanitation Data'!D16))),'Data Summary'!CL22="Yes"),OFFSET('Sanitation Data'!$D$6,0,10*ROW('Sanitation Data'!D16)),NA())</f>
        <v>#N/A</v>
      </c>
      <c r="X22" s="367" t="e">
        <f ca="1">+IF(AND(ISNUMBER(OFFSET('Sanitation Data'!$D$10,0,10*ROW('Sanitation Data'!D16))),'Data Summary'!CM22="Yes"),OFFSET('Sanitation Data'!$D$10,0,10*ROW('Sanitation Data'!D16)),NA())</f>
        <v>#N/A</v>
      </c>
      <c r="Y22" s="367" t="e">
        <f ca="1">+IF(AND(ISNUMBER(OFFSET('Sanitation Data'!$D$11,0,10*ROW('Sanitation Data'!D16))),'Data Summary'!CN22="Yes"),OFFSET('Sanitation Data'!$D$11,0,10*ROW('Sanitation Data'!D16)),NA())</f>
        <v>#N/A</v>
      </c>
      <c r="Z22" s="367" t="e">
        <f ca="1">+IF(AND(ISNUMBER(OFFSET('Sanitation Data'!$D$12,0,10*ROW('Sanitation Data'!D16))),'Data Summary'!CO22="Yes"),OFFSET('Sanitation Data'!$D$12,0,10*ROW('Sanitation Data'!D16)),NA())</f>
        <v>#N/A</v>
      </c>
      <c r="AA22" s="367" t="e">
        <f ca="1">+IF(AND(ISNUMBER(OFFSET('Sanitation Data'!$E$4,0,10*ROW('Sanitation Data'!E16))),'Data Summary'!CP22="Yes"),100-OFFSET('Sanitation Data'!$E$4,0,10*ROW('Sanitation Data'!E16)),NA())</f>
        <v>#N/A</v>
      </c>
      <c r="AB22" s="367" t="e">
        <f ca="1">+IF(AND(ISNUMBER(OFFSET('Sanitation Data'!$E$6,0,10*ROW('Sanitation Data'!E16))),'Data Summary'!CQ22="Yes"),OFFSET('Sanitation Data'!$E$6,0,10*ROW('Sanitation Data'!E16)),NA())</f>
        <v>#N/A</v>
      </c>
      <c r="AC22" s="367" t="e">
        <f ca="1">+IF(AND(ISNUMBER(OFFSET('Sanitation Data'!$E$10,0,10*ROW('Sanitation Data'!E16))),'Data Summary'!CR22="Yes"),OFFSET('Sanitation Data'!$E$10,0,10*ROW('Sanitation Data'!E16)),NA())</f>
        <v>#N/A</v>
      </c>
      <c r="AD22" s="367" t="e">
        <f ca="1">+IF(AND(ISNUMBER(OFFSET('Sanitation Data'!$E$11,0,10*ROW('Sanitation Data'!E16))),'Data Summary'!CS22="Yes"),OFFSET('Sanitation Data'!$E$11,0,10*ROW('Sanitation Data'!E16)),NA())</f>
        <v>#N/A</v>
      </c>
      <c r="AE22" s="367" t="e">
        <f ca="1">+IF(AND(ISNUMBER(OFFSET('Sanitation Data'!$E$12,0,10*ROW('Sanitation Data'!E16))),'Data Summary'!CT22="Yes"),OFFSET('Sanitation Data'!$E$12,0,10*ROW('Sanitation Data'!E16)),NA())</f>
        <v>#N/A</v>
      </c>
      <c r="AF22" s="367" t="e">
        <f ca="1">+IF(AND(ISNUMBER(OFFSET('Sanitation Data'!$F$4,0,10*ROW('Sanitation Data'!F16))),'Data Summary'!CU22="Yes"),100-OFFSET('Sanitation Data'!$F$4,0,10*ROW('Sanitation Data'!F16)),NA())</f>
        <v>#N/A</v>
      </c>
      <c r="AG22" s="367" t="e">
        <f ca="1">+IF(AND(ISNUMBER(OFFSET('Sanitation Data'!$F$6,0,10*ROW('Sanitation Data'!F16))),'Data Summary'!CV22="Yes"),OFFSET('Sanitation Data'!$F$6,0,10*ROW('Sanitation Data'!F16)),NA())</f>
        <v>#N/A</v>
      </c>
      <c r="AH22" s="367" t="e">
        <f ca="1">+IF(AND(ISNUMBER(OFFSET('Sanitation Data'!$F$10,0,10*ROW('Sanitation Data'!F16))),'Data Summary'!CW22="Yes"),OFFSET('Sanitation Data'!$F$10,0,10*ROW('Sanitation Data'!F16)),NA())</f>
        <v>#N/A</v>
      </c>
      <c r="AI22" s="367" t="e">
        <f ca="1">+IF(AND(ISNUMBER(OFFSET('Sanitation Data'!$F$11,0,10*ROW('Sanitation Data'!F16))),'Data Summary'!CX22="Yes"),OFFSET('Sanitation Data'!$F$11,0,10*ROW('Sanitation Data'!F16)),NA())</f>
        <v>#N/A</v>
      </c>
      <c r="AJ22" s="367" t="e">
        <f ca="1">+IF(AND(ISNUMBER(OFFSET('Sanitation Data'!$F$12,0,10*ROW('Sanitation Data'!F16))),'Data Summary'!CY22="Yes"),OFFSET('Sanitation Data'!$F$12,0,10*ROW('Sanitation Data'!F16)),NA())</f>
        <v>#N/A</v>
      </c>
      <c r="AK22" s="367" t="e">
        <f ca="1">+IF(AND(ISNUMBER(OFFSET('Sanitation Data'!$G$4,0,10*ROW('Sanitation Data'!G16))),'Data Summary'!CZ22="Yes"),100-OFFSET('Sanitation Data'!$G$4,0,10*ROW('Sanitation Data'!G16)),NA())</f>
        <v>#N/A</v>
      </c>
      <c r="AL22" s="367" t="e">
        <f ca="1">+IF(AND(ISNUMBER(OFFSET('Sanitation Data'!$G$6,0,10*ROW('Sanitation Data'!G16))),'Data Summary'!DA22="Yes"),OFFSET('Sanitation Data'!$G$6,0,10*ROW('Sanitation Data'!G16)),NA())</f>
        <v>#N/A</v>
      </c>
      <c r="AM22" s="367" t="e">
        <f ca="1">+IF(AND(ISNUMBER(OFFSET('Sanitation Data'!$G$10,0,10*ROW('Sanitation Data'!G16))),'Data Summary'!DB22="Yes"),OFFSET('Sanitation Data'!$G$10,0,10*ROW('Sanitation Data'!G16)),NA())</f>
        <v>#N/A</v>
      </c>
      <c r="AN22" s="367" t="e">
        <f ca="1">+IF(AND(ISNUMBER(OFFSET('Sanitation Data'!$G$11,0,10*ROW('Sanitation Data'!G16))),'Data Summary'!DC22="Yes"),OFFSET('Sanitation Data'!$G$11,0,10*ROW('Sanitation Data'!G16)),NA())</f>
        <v>#N/A</v>
      </c>
      <c r="AO22" s="367" t="e">
        <f ca="1">+IF(AND(ISNUMBER(OFFSET('Sanitation Data'!$G$12,0,10*ROW('Sanitation Data'!G16))),'Data Summary'!DD22="Yes"),OFFSET('Sanitation Data'!$G$12,0,10*ROW('Sanitation Data'!G16)),NA())</f>
        <v>#N/A</v>
      </c>
      <c r="AP22" s="367" t="e">
        <f ca="1">+IF(AND(ISNUMBER(OFFSET('Sanitation Data'!$H$4,0,10*ROW('Sanitation Data'!H16))),'Data Summary'!DE22="Yes"),100-OFFSET('Sanitation Data'!$H$4,0,10*ROW('Sanitation Data'!H16)),NA())</f>
        <v>#N/A</v>
      </c>
      <c r="AQ22" s="367" t="e">
        <f ca="1">+IF(AND(ISNUMBER(OFFSET('Sanitation Data'!$H$6,0,10*ROW('Sanitation Data'!H16))),'Data Summary'!DF22="Yes"),OFFSET('Sanitation Data'!$H$6,0,10*ROW('Sanitation Data'!H16)),NA())</f>
        <v>#N/A</v>
      </c>
      <c r="AR22" s="367" t="e">
        <f ca="1">+IF(AND(ISNUMBER(OFFSET('Sanitation Data'!$H$10,0,10*ROW('Sanitation Data'!H16))),'Data Summary'!DG22="Yes"),OFFSET('Sanitation Data'!$H$10,0,10*ROW('Sanitation Data'!H16)),NA())</f>
        <v>#N/A</v>
      </c>
      <c r="AS22" s="367" t="e">
        <f ca="1">+IF(AND(ISNUMBER(OFFSET('Sanitation Data'!$H$11,0,10*ROW('Sanitation Data'!H16))),'Data Summary'!DH22="Yes"),OFFSET('Sanitation Data'!$H$11,0,10*ROW('Sanitation Data'!H16)),NA())</f>
        <v>#N/A</v>
      </c>
      <c r="AT22" s="367" t="e">
        <f ca="1">+IF(AND(ISNUMBER(OFFSET('Sanitation Data'!$H$12,0,10*ROW('Sanitation Data'!H16))),'Data Summary'!DI22="Yes"),OFFSET('Sanitation Data'!$H$12,0,10*ROW('Sanitation Data'!H16)),NA())</f>
        <v>#N/A</v>
      </c>
      <c r="AU22" s="367" t="e">
        <f ca="1">+IF(AND(ISNUMBER(OFFSET('Sanitation Data'!$I$4,0,10*ROW('Sanitation Data'!I16))),'Data Summary'!DJ22="Yes"),100-OFFSET('Sanitation Data'!$I$4,0,10*ROW('Sanitation Data'!I16)),NA())</f>
        <v>#N/A</v>
      </c>
      <c r="AV22" s="367" t="e">
        <f ca="1">+IF(AND(ISNUMBER(OFFSET('Sanitation Data'!$I$6,0,10*ROW('Sanitation Data'!I16))),'Data Summary'!DK22="Yes"),OFFSET('Sanitation Data'!$I$6,0,10*ROW('Sanitation Data'!I16)),NA())</f>
        <v>#N/A</v>
      </c>
      <c r="AW22" s="367" t="e">
        <f ca="1">+IF(AND(ISNUMBER(OFFSET('Sanitation Data'!$I$10,0,10*ROW('Sanitation Data'!I16))),'Data Summary'!DL22="Yes"),OFFSET('Sanitation Data'!$I$10,0,10*ROW('Sanitation Data'!I16)),NA())</f>
        <v>#N/A</v>
      </c>
      <c r="AX22" s="367" t="e">
        <f ca="1">+IF(AND(ISNUMBER(OFFSET('Sanitation Data'!$I$11,0,10*ROW('Sanitation Data'!I16))),'Data Summary'!DM22="Yes"),OFFSET('Sanitation Data'!$I$11,0,10*ROW('Sanitation Data'!I16)),NA())</f>
        <v>#N/A</v>
      </c>
      <c r="AY22" s="367" t="e">
        <f ca="1">+IF(AND(ISNUMBER(OFFSET('Sanitation Data'!$I$12,0,10*ROW('Sanitation Data'!I16))),'Data Summary'!DN22="Yes"),OFFSET('Sanitation Data'!$I$12,0,10*ROW('Sanitation Data'!I16)),NA())</f>
        <v>#N/A</v>
      </c>
      <c r="AZ22" s="368" t="e">
        <f ca="1">+IF(AND(ISNUMBER(OFFSET('Hygiene Data'!$D$5,0,10*ROW('Hygiene Data'!D16))),'Data Summary'!DO22="Yes"),OFFSET('Hygiene Data'!$D$5,0,10*ROW('Hygiene Data'!D16)),NA())</f>
        <v>#N/A</v>
      </c>
      <c r="BA22" s="368" t="e">
        <f ca="1">+IF(AND(ISNUMBER(OFFSET('Hygiene Data'!$D$7,0,10*ROW('Hygiene Data'!D16))),'Data Summary'!DP22="Yes"),OFFSET('Hygiene Data'!$D$7,0,10*ROW('Hygiene Data'!D16)),NA())</f>
        <v>#N/A</v>
      </c>
      <c r="BB22" s="368" t="e">
        <f ca="1">+IF(AND(ISNUMBER(OFFSET('Hygiene Data'!$D$9,0,10*ROW('Hygiene Data'!D16))),'Data Summary'!DQ22="Yes"),OFFSET('Hygiene Data'!$D$9,0,10*ROW('Hygiene Data'!D16)),NA())</f>
        <v>#N/A</v>
      </c>
      <c r="BC22" s="368" t="e">
        <f ca="1">+IF(AND(ISNUMBER(OFFSET('Hygiene Data'!$E$5,0,10*ROW('Hygiene Data'!E16))),'Data Summary'!DR22="Yes"),OFFSET('Hygiene Data'!$E$5,0,10*ROW('Hygiene Data'!E16)),NA())</f>
        <v>#N/A</v>
      </c>
      <c r="BD22" s="368" t="e">
        <f ca="1">+IF(AND(ISNUMBER(OFFSET('Hygiene Data'!$E$7,0,10*ROW('Hygiene Data'!E16))),'Data Summary'!DS22="Yes"),OFFSET('Hygiene Data'!$E$7,0,10*ROW('Hygiene Data'!E16)),NA())</f>
        <v>#N/A</v>
      </c>
      <c r="BE22" s="368" t="e">
        <f ca="1">+IF(AND(ISNUMBER(OFFSET('Hygiene Data'!$E$9,0,10*ROW('Hygiene Data'!E16))),'Data Summary'!DT22="Yes"),OFFSET('Hygiene Data'!$E$9,0,10*ROW('Hygiene Data'!E16)),NA())</f>
        <v>#N/A</v>
      </c>
      <c r="BF22" s="368" t="e">
        <f ca="1">+IF(AND(ISNUMBER(OFFSET('Hygiene Data'!$F$5,0,10*ROW('Hygiene Data'!F16))),'Data Summary'!DU22="Yes"),OFFSET('Hygiene Data'!$F$5,0,10*ROW('Hygiene Data'!F16)),NA())</f>
        <v>#N/A</v>
      </c>
      <c r="BG22" s="368" t="e">
        <f ca="1">+IF(AND(ISNUMBER(OFFSET('Hygiene Data'!$F$7,0,10*ROW('Hygiene Data'!F16))),'Data Summary'!DV22="Yes"),OFFSET('Hygiene Data'!$F$7,0,10*ROW('Hygiene Data'!F16)),NA())</f>
        <v>#N/A</v>
      </c>
      <c r="BH22" s="368" t="e">
        <f ca="1">+IF(AND(ISNUMBER(OFFSET('Hygiene Data'!$F$9,0,10*ROW('Hygiene Data'!F16))),'Data Summary'!DW22="Yes"),OFFSET('Hygiene Data'!$F$9,0,10*ROW('Hygiene Data'!F16)),NA())</f>
        <v>#N/A</v>
      </c>
      <c r="BI22" s="368" t="e">
        <f ca="1">+IF(AND(ISNUMBER(OFFSET('Hygiene Data'!$G$5,0,10*ROW('Hygiene Data'!G16))),'Data Summary'!DX22="Yes"),OFFSET('Hygiene Data'!$G$5,0,10*ROW('Hygiene Data'!G16)),NA())</f>
        <v>#N/A</v>
      </c>
      <c r="BJ22" s="368" t="e">
        <f ca="1">+IF(AND(ISNUMBER(OFFSET('Hygiene Data'!$G$7,0,10*ROW('Hygiene Data'!G16))),'Data Summary'!DY22="Yes"),OFFSET('Hygiene Data'!$G$7,0,10*ROW('Hygiene Data'!G16)),NA())</f>
        <v>#N/A</v>
      </c>
      <c r="BK22" s="368" t="e">
        <f ca="1">+IF(AND(ISNUMBER(OFFSET('Hygiene Data'!$G$9,0,10*ROW('Hygiene Data'!G16))),'Data Summary'!DZ22="Yes"),OFFSET('Hygiene Data'!$G$9,0,10*ROW('Hygiene Data'!G16)),NA())</f>
        <v>#N/A</v>
      </c>
      <c r="BL22" s="368" t="e">
        <f ca="1">+IF(AND(ISNUMBER(OFFSET('Hygiene Data'!$H$5,0,10*ROW('Hygiene Data'!H16))),'Data Summary'!EA22="Yes"),OFFSET('Hygiene Data'!$H$5,0,10*ROW('Hygiene Data'!H16)),NA())</f>
        <v>#N/A</v>
      </c>
      <c r="BM22" s="368" t="e">
        <f ca="1">+IF(AND(ISNUMBER(OFFSET('Hygiene Data'!$H$7,0,10*ROW('Hygiene Data'!H16))),'Data Summary'!EB22="Yes"),OFFSET('Hygiene Data'!$H$7,0,10*ROW('Hygiene Data'!H16)),NA())</f>
        <v>#N/A</v>
      </c>
      <c r="BN22" s="368" t="e">
        <f ca="1">+IF(AND(ISNUMBER(OFFSET('Hygiene Data'!$H$9,0,10*ROW('Hygiene Data'!H16))),'Data Summary'!EC22="Yes"),OFFSET('Hygiene Data'!$H$9,0,10*ROW('Hygiene Data'!H16)),NA())</f>
        <v>#N/A</v>
      </c>
      <c r="BO22" s="368" t="e">
        <f ca="1">+IF(AND(ISNUMBER(OFFSET('Hygiene Data'!$I$5,0,10*ROW('Hygiene Data'!I16))),'Data Summary'!ED22="Yes"),OFFSET('Hygiene Data'!$I$5,0,10*ROW('Hygiene Data'!I16)),NA())</f>
        <v>#N/A</v>
      </c>
      <c r="BP22" s="368" t="e">
        <f ca="1">+IF(AND(ISNUMBER(OFFSET('Hygiene Data'!$I$7,0,10*ROW('Hygiene Data'!I16))),'Data Summary'!EE22="Yes"),OFFSET('Hygiene Data'!$I$7,0,10*ROW('Hygiene Data'!I16)),NA())</f>
        <v>#N/A</v>
      </c>
      <c r="BQ22" s="368" t="e">
        <f ca="1">+IF(AND(ISNUMBER(OFFSET('Hygiene Data'!$I$9,0,10*ROW('Hygiene Data'!I16))),'Data Summary'!EF22="Yes"),OFFSET('Hygiene Data'!$I$9,0,10*ROW('Hygiene Data'!I16)),NA())</f>
        <v>#N/A</v>
      </c>
    </row>
    <row r="23" spans="1:69" x14ac:dyDescent="0.25">
      <c r="A23" s="364" t="e">
        <f ca="1">+RIGHT('Data Summary'!A23,LEN('Data Summary'!A23)-9)</f>
        <v>#VALUE!</v>
      </c>
      <c r="B23" s="338" t="str">
        <f ca="1">+IF(ISTEXT('Data Summary'!B23),'Data Summary'!B23,"")</f>
        <v/>
      </c>
      <c r="C23" s="365" t="e">
        <f ca="1">+VALUE('Data Summary'!C23)</f>
        <v>#VALUE!</v>
      </c>
      <c r="D23" s="366" t="e">
        <f ca="1">+IF(AND(ISNUMBER(OFFSET('Water Data'!$D$4,0,10*ROW('Water Data'!D17))),'Data Summary'!BS23="Yes"),100-OFFSET('Water Data'!$D$4,0,10*ROW('Water Data'!D17)),NA())</f>
        <v>#N/A</v>
      </c>
      <c r="E23" s="366" t="e">
        <f ca="1">+IF(AND(ISNUMBER(OFFSET('Water Data'!$D$6,0,10*ROW('Water Data'!D17))),'Data Summary'!BT23="Yes"),OFFSET('Water Data'!$D$6,0,10*ROW('Water Data'!D17)),NA())</f>
        <v>#N/A</v>
      </c>
      <c r="F23" s="366" t="e">
        <f ca="1">+IF(AND(ISNUMBER(OFFSET('Water Data'!$D$9,0,10*ROW('Water Data'!D17))),'Data Summary'!BU23="Yes"),OFFSET('Water Data'!$D$9,0,10*ROW('Water Data'!D17)),NA())</f>
        <v>#N/A</v>
      </c>
      <c r="G23" s="366" t="e">
        <f ca="1">+IF(AND(ISNUMBER(OFFSET('Water Data'!$E$4,0,10*ROW('Water Data'!E17))),'Data Summary'!BV23="Yes"),100-OFFSET('Water Data'!$E$4,0,10*ROW('Water Data'!E17)),NA())</f>
        <v>#N/A</v>
      </c>
      <c r="H23" s="366" t="e">
        <f ca="1">+IF(AND(ISNUMBER(OFFSET('Water Data'!$E$6,0,10*ROW('Water Data'!E17))),'Data Summary'!BW23="Yes"),OFFSET('Water Data'!$E$6,0,10*ROW('Water Data'!E17)),NA())</f>
        <v>#N/A</v>
      </c>
      <c r="I23" s="366" t="e">
        <f ca="1">+IF(AND(ISNUMBER(OFFSET('Water Data'!$E$9,0,10*ROW('Water Data'!E17))),'Data Summary'!BX23="Yes"),OFFSET('Water Data'!$E$9,0,10*ROW('Water Data'!E17)),NA())</f>
        <v>#N/A</v>
      </c>
      <c r="J23" s="366" t="e">
        <f ca="1">+IF(AND(ISNUMBER(OFFSET('Water Data'!$F$4,0,10*ROW('Water Data'!F17))),'Data Summary'!BY23="Yes"),100-OFFSET('Water Data'!$F$4,0,10*ROW('Water Data'!F17)),NA())</f>
        <v>#N/A</v>
      </c>
      <c r="K23" s="366" t="e">
        <f ca="1">+IF(AND(ISNUMBER(OFFSET('Water Data'!$F$6,0,10*ROW('Water Data'!F17))),'Data Summary'!BZ23="Yes"),OFFSET('Water Data'!$F$6,0,10*ROW('Water Data'!F17)),NA())</f>
        <v>#N/A</v>
      </c>
      <c r="L23" s="366" t="e">
        <f ca="1">+IF(AND(ISNUMBER(OFFSET('Water Data'!$F$9,0,10*ROW('Water Data'!F17))),'Data Summary'!CA23="Yes"),OFFSET('Water Data'!$F$9,0,10*ROW('Water Data'!F17)),NA())</f>
        <v>#N/A</v>
      </c>
      <c r="M23" s="366" t="e">
        <f ca="1">+IF(AND(ISNUMBER(OFFSET('Water Data'!$G$4,0,10*ROW('Water Data'!G17))),'Data Summary'!CB23="Yes"),100-OFFSET('Water Data'!$G$4,0,10*ROW('Water Data'!G17)),NA())</f>
        <v>#N/A</v>
      </c>
      <c r="N23" s="366" t="e">
        <f ca="1">+IF(AND(ISNUMBER(OFFSET('Water Data'!$G$6,0,10*ROW('Water Data'!G17))),'Data Summary'!CC23="Yes"),OFFSET('Water Data'!$G$6,0,10*ROW('Water Data'!G17)),NA())</f>
        <v>#N/A</v>
      </c>
      <c r="O23" s="366" t="e">
        <f ca="1">+IF(AND(ISNUMBER(OFFSET('Water Data'!$G$9,0,10*ROW('Water Data'!G17))),'Data Summary'!CD23="Yes"),OFFSET('Water Data'!$G$9,0,10*ROW('Water Data'!G17)),NA())</f>
        <v>#N/A</v>
      </c>
      <c r="P23" s="366" t="e">
        <f ca="1">+IF(AND(ISNUMBER(OFFSET('Water Data'!$H$4,0,10*ROW('Water Data'!H17))),'Data Summary'!CE23="Yes"),100-OFFSET('Water Data'!$H$4,0,10*ROW('Water Data'!H17)),NA())</f>
        <v>#N/A</v>
      </c>
      <c r="Q23" s="366" t="e">
        <f ca="1">+IF(AND(ISNUMBER(OFFSET('Water Data'!$H$6,0,10*ROW('Water Data'!H17))),'Data Summary'!CF23="Yes"),OFFSET('Water Data'!$H$6,0,10*ROW('Water Data'!H17)),NA())</f>
        <v>#N/A</v>
      </c>
      <c r="R23" s="366" t="e">
        <f ca="1">+IF(AND(ISNUMBER(OFFSET('Water Data'!$H$9,0,10*ROW('Water Data'!H17))),'Data Summary'!CG23="Yes"),OFFSET('Water Data'!$H$9,0,10*ROW('Water Data'!H17)),NA())</f>
        <v>#N/A</v>
      </c>
      <c r="S23" s="366" t="e">
        <f ca="1">+IF(AND(ISNUMBER(OFFSET('Water Data'!$I$4,0,10*ROW('Water Data'!I17))),'Data Summary'!CH23="Yes"),100-OFFSET('Water Data'!$I$4,0,10*ROW('Water Data'!I17)),NA())</f>
        <v>#N/A</v>
      </c>
      <c r="T23" s="366" t="e">
        <f ca="1">+IF(AND(ISNUMBER(OFFSET('Water Data'!$I$6,0,10*ROW('Water Data'!I17))),'Data Summary'!CI23="Yes"),OFFSET('Water Data'!$I$6,0,10*ROW('Water Data'!I17)),NA())</f>
        <v>#N/A</v>
      </c>
      <c r="U23" s="366" t="e">
        <f ca="1">+IF(AND(ISNUMBER(OFFSET('Water Data'!$I$9,0,10*ROW('Water Data'!I17))),'Data Summary'!CJ23="Yes"),OFFSET('Water Data'!$I$9,0,10*ROW('Water Data'!I17)),NA())</f>
        <v>#N/A</v>
      </c>
      <c r="V23" s="367" t="e">
        <f ca="1">+IF(AND(ISNUMBER(OFFSET('Sanitation Data'!$D$4,0,10*ROW('Sanitation Data'!D17))),'Data Summary'!CK23="Yes"),100-OFFSET('Sanitation Data'!$D$4,0,10*ROW('Sanitation Data'!D17)),NA())</f>
        <v>#N/A</v>
      </c>
      <c r="W23" s="367" t="e">
        <f ca="1">+IF(AND(ISNUMBER(OFFSET('Sanitation Data'!$D$6,0,10*ROW('Sanitation Data'!D17))),'Data Summary'!CL23="Yes"),OFFSET('Sanitation Data'!$D$6,0,10*ROW('Sanitation Data'!D17)),NA())</f>
        <v>#N/A</v>
      </c>
      <c r="X23" s="367" t="e">
        <f ca="1">+IF(AND(ISNUMBER(OFFSET('Sanitation Data'!$D$10,0,10*ROW('Sanitation Data'!D17))),'Data Summary'!CM23="Yes"),OFFSET('Sanitation Data'!$D$10,0,10*ROW('Sanitation Data'!D17)),NA())</f>
        <v>#N/A</v>
      </c>
      <c r="Y23" s="367" t="e">
        <f ca="1">+IF(AND(ISNUMBER(OFFSET('Sanitation Data'!$D$11,0,10*ROW('Sanitation Data'!D17))),'Data Summary'!CN23="Yes"),OFFSET('Sanitation Data'!$D$11,0,10*ROW('Sanitation Data'!D17)),NA())</f>
        <v>#N/A</v>
      </c>
      <c r="Z23" s="367" t="e">
        <f ca="1">+IF(AND(ISNUMBER(OFFSET('Sanitation Data'!$D$12,0,10*ROW('Sanitation Data'!D17))),'Data Summary'!CO23="Yes"),OFFSET('Sanitation Data'!$D$12,0,10*ROW('Sanitation Data'!D17)),NA())</f>
        <v>#N/A</v>
      </c>
      <c r="AA23" s="367" t="e">
        <f ca="1">+IF(AND(ISNUMBER(OFFSET('Sanitation Data'!$E$4,0,10*ROW('Sanitation Data'!E17))),'Data Summary'!CP23="Yes"),100-OFFSET('Sanitation Data'!$E$4,0,10*ROW('Sanitation Data'!E17)),NA())</f>
        <v>#N/A</v>
      </c>
      <c r="AB23" s="367" t="e">
        <f ca="1">+IF(AND(ISNUMBER(OFFSET('Sanitation Data'!$E$6,0,10*ROW('Sanitation Data'!E17))),'Data Summary'!CQ23="Yes"),OFFSET('Sanitation Data'!$E$6,0,10*ROW('Sanitation Data'!E17)),NA())</f>
        <v>#N/A</v>
      </c>
      <c r="AC23" s="367" t="e">
        <f ca="1">+IF(AND(ISNUMBER(OFFSET('Sanitation Data'!$E$10,0,10*ROW('Sanitation Data'!E17))),'Data Summary'!CR23="Yes"),OFFSET('Sanitation Data'!$E$10,0,10*ROW('Sanitation Data'!E17)),NA())</f>
        <v>#N/A</v>
      </c>
      <c r="AD23" s="367" t="e">
        <f ca="1">+IF(AND(ISNUMBER(OFFSET('Sanitation Data'!$E$11,0,10*ROW('Sanitation Data'!E17))),'Data Summary'!CS23="Yes"),OFFSET('Sanitation Data'!$E$11,0,10*ROW('Sanitation Data'!E17)),NA())</f>
        <v>#N/A</v>
      </c>
      <c r="AE23" s="367" t="e">
        <f ca="1">+IF(AND(ISNUMBER(OFFSET('Sanitation Data'!$E$12,0,10*ROW('Sanitation Data'!E17))),'Data Summary'!CT23="Yes"),OFFSET('Sanitation Data'!$E$12,0,10*ROW('Sanitation Data'!E17)),NA())</f>
        <v>#N/A</v>
      </c>
      <c r="AF23" s="367" t="e">
        <f ca="1">+IF(AND(ISNUMBER(OFFSET('Sanitation Data'!$F$4,0,10*ROW('Sanitation Data'!F17))),'Data Summary'!CU23="Yes"),100-OFFSET('Sanitation Data'!$F$4,0,10*ROW('Sanitation Data'!F17)),NA())</f>
        <v>#N/A</v>
      </c>
      <c r="AG23" s="367" t="e">
        <f ca="1">+IF(AND(ISNUMBER(OFFSET('Sanitation Data'!$F$6,0,10*ROW('Sanitation Data'!F17))),'Data Summary'!CV23="Yes"),OFFSET('Sanitation Data'!$F$6,0,10*ROW('Sanitation Data'!F17)),NA())</f>
        <v>#N/A</v>
      </c>
      <c r="AH23" s="367" t="e">
        <f ca="1">+IF(AND(ISNUMBER(OFFSET('Sanitation Data'!$F$10,0,10*ROW('Sanitation Data'!F17))),'Data Summary'!CW23="Yes"),OFFSET('Sanitation Data'!$F$10,0,10*ROW('Sanitation Data'!F17)),NA())</f>
        <v>#N/A</v>
      </c>
      <c r="AI23" s="367" t="e">
        <f ca="1">+IF(AND(ISNUMBER(OFFSET('Sanitation Data'!$F$11,0,10*ROW('Sanitation Data'!F17))),'Data Summary'!CX23="Yes"),OFFSET('Sanitation Data'!$F$11,0,10*ROW('Sanitation Data'!F17)),NA())</f>
        <v>#N/A</v>
      </c>
      <c r="AJ23" s="367" t="e">
        <f ca="1">+IF(AND(ISNUMBER(OFFSET('Sanitation Data'!$F$12,0,10*ROW('Sanitation Data'!F17))),'Data Summary'!CY23="Yes"),OFFSET('Sanitation Data'!$F$12,0,10*ROW('Sanitation Data'!F17)),NA())</f>
        <v>#N/A</v>
      </c>
      <c r="AK23" s="367" t="e">
        <f ca="1">+IF(AND(ISNUMBER(OFFSET('Sanitation Data'!$G$4,0,10*ROW('Sanitation Data'!G17))),'Data Summary'!CZ23="Yes"),100-OFFSET('Sanitation Data'!$G$4,0,10*ROW('Sanitation Data'!G17)),NA())</f>
        <v>#N/A</v>
      </c>
      <c r="AL23" s="367" t="e">
        <f ca="1">+IF(AND(ISNUMBER(OFFSET('Sanitation Data'!$G$6,0,10*ROW('Sanitation Data'!G17))),'Data Summary'!DA23="Yes"),OFFSET('Sanitation Data'!$G$6,0,10*ROW('Sanitation Data'!G17)),NA())</f>
        <v>#N/A</v>
      </c>
      <c r="AM23" s="367" t="e">
        <f ca="1">+IF(AND(ISNUMBER(OFFSET('Sanitation Data'!$G$10,0,10*ROW('Sanitation Data'!G17))),'Data Summary'!DB23="Yes"),OFFSET('Sanitation Data'!$G$10,0,10*ROW('Sanitation Data'!G17)),NA())</f>
        <v>#N/A</v>
      </c>
      <c r="AN23" s="367" t="e">
        <f ca="1">+IF(AND(ISNUMBER(OFFSET('Sanitation Data'!$G$11,0,10*ROW('Sanitation Data'!G17))),'Data Summary'!DC23="Yes"),OFFSET('Sanitation Data'!$G$11,0,10*ROW('Sanitation Data'!G17)),NA())</f>
        <v>#N/A</v>
      </c>
      <c r="AO23" s="367" t="e">
        <f ca="1">+IF(AND(ISNUMBER(OFFSET('Sanitation Data'!$G$12,0,10*ROW('Sanitation Data'!G17))),'Data Summary'!DD23="Yes"),OFFSET('Sanitation Data'!$G$12,0,10*ROW('Sanitation Data'!G17)),NA())</f>
        <v>#N/A</v>
      </c>
      <c r="AP23" s="367" t="e">
        <f ca="1">+IF(AND(ISNUMBER(OFFSET('Sanitation Data'!$H$4,0,10*ROW('Sanitation Data'!H17))),'Data Summary'!DE23="Yes"),100-OFFSET('Sanitation Data'!$H$4,0,10*ROW('Sanitation Data'!H17)),NA())</f>
        <v>#N/A</v>
      </c>
      <c r="AQ23" s="367" t="e">
        <f ca="1">+IF(AND(ISNUMBER(OFFSET('Sanitation Data'!$H$6,0,10*ROW('Sanitation Data'!H17))),'Data Summary'!DF23="Yes"),OFFSET('Sanitation Data'!$H$6,0,10*ROW('Sanitation Data'!H17)),NA())</f>
        <v>#N/A</v>
      </c>
      <c r="AR23" s="367" t="e">
        <f ca="1">+IF(AND(ISNUMBER(OFFSET('Sanitation Data'!$H$10,0,10*ROW('Sanitation Data'!H17))),'Data Summary'!DG23="Yes"),OFFSET('Sanitation Data'!$H$10,0,10*ROW('Sanitation Data'!H17)),NA())</f>
        <v>#N/A</v>
      </c>
      <c r="AS23" s="367" t="e">
        <f ca="1">+IF(AND(ISNUMBER(OFFSET('Sanitation Data'!$H$11,0,10*ROW('Sanitation Data'!H17))),'Data Summary'!DH23="Yes"),OFFSET('Sanitation Data'!$H$11,0,10*ROW('Sanitation Data'!H17)),NA())</f>
        <v>#N/A</v>
      </c>
      <c r="AT23" s="367" t="e">
        <f ca="1">+IF(AND(ISNUMBER(OFFSET('Sanitation Data'!$H$12,0,10*ROW('Sanitation Data'!H17))),'Data Summary'!DI23="Yes"),OFFSET('Sanitation Data'!$H$12,0,10*ROW('Sanitation Data'!H17)),NA())</f>
        <v>#N/A</v>
      </c>
      <c r="AU23" s="367" t="e">
        <f ca="1">+IF(AND(ISNUMBER(OFFSET('Sanitation Data'!$I$4,0,10*ROW('Sanitation Data'!I17))),'Data Summary'!DJ23="Yes"),100-OFFSET('Sanitation Data'!$I$4,0,10*ROW('Sanitation Data'!I17)),NA())</f>
        <v>#N/A</v>
      </c>
      <c r="AV23" s="367" t="e">
        <f ca="1">+IF(AND(ISNUMBER(OFFSET('Sanitation Data'!$I$6,0,10*ROW('Sanitation Data'!I17))),'Data Summary'!DK23="Yes"),OFFSET('Sanitation Data'!$I$6,0,10*ROW('Sanitation Data'!I17)),NA())</f>
        <v>#N/A</v>
      </c>
      <c r="AW23" s="367" t="e">
        <f ca="1">+IF(AND(ISNUMBER(OFFSET('Sanitation Data'!$I$10,0,10*ROW('Sanitation Data'!I17))),'Data Summary'!DL23="Yes"),OFFSET('Sanitation Data'!$I$10,0,10*ROW('Sanitation Data'!I17)),NA())</f>
        <v>#N/A</v>
      </c>
      <c r="AX23" s="367" t="e">
        <f ca="1">+IF(AND(ISNUMBER(OFFSET('Sanitation Data'!$I$11,0,10*ROW('Sanitation Data'!I17))),'Data Summary'!DM23="Yes"),OFFSET('Sanitation Data'!$I$11,0,10*ROW('Sanitation Data'!I17)),NA())</f>
        <v>#N/A</v>
      </c>
      <c r="AY23" s="367" t="e">
        <f ca="1">+IF(AND(ISNUMBER(OFFSET('Sanitation Data'!$I$12,0,10*ROW('Sanitation Data'!I17))),'Data Summary'!DN23="Yes"),OFFSET('Sanitation Data'!$I$12,0,10*ROW('Sanitation Data'!I17)),NA())</f>
        <v>#N/A</v>
      </c>
      <c r="AZ23" s="368" t="e">
        <f ca="1">+IF(AND(ISNUMBER(OFFSET('Hygiene Data'!$D$5,0,10*ROW('Hygiene Data'!D17))),'Data Summary'!DO23="Yes"),OFFSET('Hygiene Data'!$D$5,0,10*ROW('Hygiene Data'!D17)),NA())</f>
        <v>#N/A</v>
      </c>
      <c r="BA23" s="368" t="e">
        <f ca="1">+IF(AND(ISNUMBER(OFFSET('Hygiene Data'!$D$7,0,10*ROW('Hygiene Data'!D17))),'Data Summary'!DP23="Yes"),OFFSET('Hygiene Data'!$D$7,0,10*ROW('Hygiene Data'!D17)),NA())</f>
        <v>#N/A</v>
      </c>
      <c r="BB23" s="368" t="e">
        <f ca="1">+IF(AND(ISNUMBER(OFFSET('Hygiene Data'!$D$9,0,10*ROW('Hygiene Data'!D17))),'Data Summary'!DQ23="Yes"),OFFSET('Hygiene Data'!$D$9,0,10*ROW('Hygiene Data'!D17)),NA())</f>
        <v>#N/A</v>
      </c>
      <c r="BC23" s="368" t="e">
        <f ca="1">+IF(AND(ISNUMBER(OFFSET('Hygiene Data'!$E$5,0,10*ROW('Hygiene Data'!E17))),'Data Summary'!DR23="Yes"),OFFSET('Hygiene Data'!$E$5,0,10*ROW('Hygiene Data'!E17)),NA())</f>
        <v>#N/A</v>
      </c>
      <c r="BD23" s="368" t="e">
        <f ca="1">+IF(AND(ISNUMBER(OFFSET('Hygiene Data'!$E$7,0,10*ROW('Hygiene Data'!E17))),'Data Summary'!DS23="Yes"),OFFSET('Hygiene Data'!$E$7,0,10*ROW('Hygiene Data'!E17)),NA())</f>
        <v>#N/A</v>
      </c>
      <c r="BE23" s="368" t="e">
        <f ca="1">+IF(AND(ISNUMBER(OFFSET('Hygiene Data'!$E$9,0,10*ROW('Hygiene Data'!E17))),'Data Summary'!DT23="Yes"),OFFSET('Hygiene Data'!$E$9,0,10*ROW('Hygiene Data'!E17)),NA())</f>
        <v>#N/A</v>
      </c>
      <c r="BF23" s="368" t="e">
        <f ca="1">+IF(AND(ISNUMBER(OFFSET('Hygiene Data'!$F$5,0,10*ROW('Hygiene Data'!F17))),'Data Summary'!DU23="Yes"),OFFSET('Hygiene Data'!$F$5,0,10*ROW('Hygiene Data'!F17)),NA())</f>
        <v>#N/A</v>
      </c>
      <c r="BG23" s="368" t="e">
        <f ca="1">+IF(AND(ISNUMBER(OFFSET('Hygiene Data'!$F$7,0,10*ROW('Hygiene Data'!F17))),'Data Summary'!DV23="Yes"),OFFSET('Hygiene Data'!$F$7,0,10*ROW('Hygiene Data'!F17)),NA())</f>
        <v>#N/A</v>
      </c>
      <c r="BH23" s="368" t="e">
        <f ca="1">+IF(AND(ISNUMBER(OFFSET('Hygiene Data'!$F$9,0,10*ROW('Hygiene Data'!F17))),'Data Summary'!DW23="Yes"),OFFSET('Hygiene Data'!$F$9,0,10*ROW('Hygiene Data'!F17)),NA())</f>
        <v>#N/A</v>
      </c>
      <c r="BI23" s="368" t="e">
        <f ca="1">+IF(AND(ISNUMBER(OFFSET('Hygiene Data'!$G$5,0,10*ROW('Hygiene Data'!G17))),'Data Summary'!DX23="Yes"),OFFSET('Hygiene Data'!$G$5,0,10*ROW('Hygiene Data'!G17)),NA())</f>
        <v>#N/A</v>
      </c>
      <c r="BJ23" s="368" t="e">
        <f ca="1">+IF(AND(ISNUMBER(OFFSET('Hygiene Data'!$G$7,0,10*ROW('Hygiene Data'!G17))),'Data Summary'!DY23="Yes"),OFFSET('Hygiene Data'!$G$7,0,10*ROW('Hygiene Data'!G17)),NA())</f>
        <v>#N/A</v>
      </c>
      <c r="BK23" s="368" t="e">
        <f ca="1">+IF(AND(ISNUMBER(OFFSET('Hygiene Data'!$G$9,0,10*ROW('Hygiene Data'!G17))),'Data Summary'!DZ23="Yes"),OFFSET('Hygiene Data'!$G$9,0,10*ROW('Hygiene Data'!G17)),NA())</f>
        <v>#N/A</v>
      </c>
      <c r="BL23" s="368" t="e">
        <f ca="1">+IF(AND(ISNUMBER(OFFSET('Hygiene Data'!$H$5,0,10*ROW('Hygiene Data'!H17))),'Data Summary'!EA23="Yes"),OFFSET('Hygiene Data'!$H$5,0,10*ROW('Hygiene Data'!H17)),NA())</f>
        <v>#N/A</v>
      </c>
      <c r="BM23" s="368" t="e">
        <f ca="1">+IF(AND(ISNUMBER(OFFSET('Hygiene Data'!$H$7,0,10*ROW('Hygiene Data'!H17))),'Data Summary'!EB23="Yes"),OFFSET('Hygiene Data'!$H$7,0,10*ROW('Hygiene Data'!H17)),NA())</f>
        <v>#N/A</v>
      </c>
      <c r="BN23" s="368" t="e">
        <f ca="1">+IF(AND(ISNUMBER(OFFSET('Hygiene Data'!$H$9,0,10*ROW('Hygiene Data'!H17))),'Data Summary'!EC23="Yes"),OFFSET('Hygiene Data'!$H$9,0,10*ROW('Hygiene Data'!H17)),NA())</f>
        <v>#N/A</v>
      </c>
      <c r="BO23" s="368" t="e">
        <f ca="1">+IF(AND(ISNUMBER(OFFSET('Hygiene Data'!$I$5,0,10*ROW('Hygiene Data'!I17))),'Data Summary'!ED23="Yes"),OFFSET('Hygiene Data'!$I$5,0,10*ROW('Hygiene Data'!I17)),NA())</f>
        <v>#N/A</v>
      </c>
      <c r="BP23" s="368" t="e">
        <f ca="1">+IF(AND(ISNUMBER(OFFSET('Hygiene Data'!$I$7,0,10*ROW('Hygiene Data'!I17))),'Data Summary'!EE23="Yes"),OFFSET('Hygiene Data'!$I$7,0,10*ROW('Hygiene Data'!I17)),NA())</f>
        <v>#N/A</v>
      </c>
      <c r="BQ23" s="368" t="e">
        <f ca="1">+IF(AND(ISNUMBER(OFFSET('Hygiene Data'!$I$9,0,10*ROW('Hygiene Data'!I17))),'Data Summary'!EF23="Yes"),OFFSET('Hygiene Data'!$I$9,0,10*ROW('Hygiene Data'!I17)),NA())</f>
        <v>#N/A</v>
      </c>
    </row>
    <row r="24" spans="1:69" x14ac:dyDescent="0.25">
      <c r="A24" s="364" t="e">
        <f ca="1">+RIGHT('Data Summary'!A24,LEN('Data Summary'!A24)-9)</f>
        <v>#VALUE!</v>
      </c>
      <c r="B24" s="338" t="str">
        <f ca="1">+IF(ISTEXT('Data Summary'!B24),'Data Summary'!B24,"")</f>
        <v/>
      </c>
      <c r="C24" s="365" t="e">
        <f ca="1">+VALUE('Data Summary'!C24)</f>
        <v>#VALUE!</v>
      </c>
      <c r="D24" s="366" t="e">
        <f ca="1">+IF(AND(ISNUMBER(OFFSET('Water Data'!$D$4,0,10*ROW('Water Data'!D18))),'Data Summary'!BS24="Yes"),100-OFFSET('Water Data'!$D$4,0,10*ROW('Water Data'!D18)),NA())</f>
        <v>#N/A</v>
      </c>
      <c r="E24" s="366" t="e">
        <f ca="1">+IF(AND(ISNUMBER(OFFSET('Water Data'!$D$6,0,10*ROW('Water Data'!D18))),'Data Summary'!BT24="Yes"),OFFSET('Water Data'!$D$6,0,10*ROW('Water Data'!D18)),NA())</f>
        <v>#N/A</v>
      </c>
      <c r="F24" s="366" t="e">
        <f ca="1">+IF(AND(ISNUMBER(OFFSET('Water Data'!$D$9,0,10*ROW('Water Data'!D18))),'Data Summary'!BU24="Yes"),OFFSET('Water Data'!$D$9,0,10*ROW('Water Data'!D18)),NA())</f>
        <v>#N/A</v>
      </c>
      <c r="G24" s="366" t="e">
        <f ca="1">+IF(AND(ISNUMBER(OFFSET('Water Data'!$E$4,0,10*ROW('Water Data'!E18))),'Data Summary'!BV24="Yes"),100-OFFSET('Water Data'!$E$4,0,10*ROW('Water Data'!E18)),NA())</f>
        <v>#N/A</v>
      </c>
      <c r="H24" s="366" t="e">
        <f ca="1">+IF(AND(ISNUMBER(OFFSET('Water Data'!$E$6,0,10*ROW('Water Data'!E18))),'Data Summary'!BW24="Yes"),OFFSET('Water Data'!$E$6,0,10*ROW('Water Data'!E18)),NA())</f>
        <v>#N/A</v>
      </c>
      <c r="I24" s="366" t="e">
        <f ca="1">+IF(AND(ISNUMBER(OFFSET('Water Data'!$E$9,0,10*ROW('Water Data'!E18))),'Data Summary'!BX24="Yes"),OFFSET('Water Data'!$E$9,0,10*ROW('Water Data'!E18)),NA())</f>
        <v>#N/A</v>
      </c>
      <c r="J24" s="366" t="e">
        <f ca="1">+IF(AND(ISNUMBER(OFFSET('Water Data'!$F$4,0,10*ROW('Water Data'!F18))),'Data Summary'!BY24="Yes"),100-OFFSET('Water Data'!$F$4,0,10*ROW('Water Data'!F18)),NA())</f>
        <v>#N/A</v>
      </c>
      <c r="K24" s="366" t="e">
        <f ca="1">+IF(AND(ISNUMBER(OFFSET('Water Data'!$F$6,0,10*ROW('Water Data'!F18))),'Data Summary'!BZ24="Yes"),OFFSET('Water Data'!$F$6,0,10*ROW('Water Data'!F18)),NA())</f>
        <v>#N/A</v>
      </c>
      <c r="L24" s="366" t="e">
        <f ca="1">+IF(AND(ISNUMBER(OFFSET('Water Data'!$F$9,0,10*ROW('Water Data'!F18))),'Data Summary'!CA24="Yes"),OFFSET('Water Data'!$F$9,0,10*ROW('Water Data'!F18)),NA())</f>
        <v>#N/A</v>
      </c>
      <c r="M24" s="366" t="e">
        <f ca="1">+IF(AND(ISNUMBER(OFFSET('Water Data'!$G$4,0,10*ROW('Water Data'!G18))),'Data Summary'!CB24="Yes"),100-OFFSET('Water Data'!$G$4,0,10*ROW('Water Data'!G18)),NA())</f>
        <v>#N/A</v>
      </c>
      <c r="N24" s="366" t="e">
        <f ca="1">+IF(AND(ISNUMBER(OFFSET('Water Data'!$G$6,0,10*ROW('Water Data'!G18))),'Data Summary'!CC24="Yes"),OFFSET('Water Data'!$G$6,0,10*ROW('Water Data'!G18)),NA())</f>
        <v>#N/A</v>
      </c>
      <c r="O24" s="366" t="e">
        <f ca="1">+IF(AND(ISNUMBER(OFFSET('Water Data'!$G$9,0,10*ROW('Water Data'!G18))),'Data Summary'!CD24="Yes"),OFFSET('Water Data'!$G$9,0,10*ROW('Water Data'!G18)),NA())</f>
        <v>#N/A</v>
      </c>
      <c r="P24" s="366" t="e">
        <f ca="1">+IF(AND(ISNUMBER(OFFSET('Water Data'!$H$4,0,10*ROW('Water Data'!H18))),'Data Summary'!CE24="Yes"),100-OFFSET('Water Data'!$H$4,0,10*ROW('Water Data'!H18)),NA())</f>
        <v>#N/A</v>
      </c>
      <c r="Q24" s="366" t="e">
        <f ca="1">+IF(AND(ISNUMBER(OFFSET('Water Data'!$H$6,0,10*ROW('Water Data'!H18))),'Data Summary'!CF24="Yes"),OFFSET('Water Data'!$H$6,0,10*ROW('Water Data'!H18)),NA())</f>
        <v>#N/A</v>
      </c>
      <c r="R24" s="366" t="e">
        <f ca="1">+IF(AND(ISNUMBER(OFFSET('Water Data'!$H$9,0,10*ROW('Water Data'!H18))),'Data Summary'!CG24="Yes"),OFFSET('Water Data'!$H$9,0,10*ROW('Water Data'!H18)),NA())</f>
        <v>#N/A</v>
      </c>
      <c r="S24" s="366" t="e">
        <f ca="1">+IF(AND(ISNUMBER(OFFSET('Water Data'!$I$4,0,10*ROW('Water Data'!I18))),'Data Summary'!CH24="Yes"),100-OFFSET('Water Data'!$I$4,0,10*ROW('Water Data'!I18)),NA())</f>
        <v>#N/A</v>
      </c>
      <c r="T24" s="366" t="e">
        <f ca="1">+IF(AND(ISNUMBER(OFFSET('Water Data'!$I$6,0,10*ROW('Water Data'!I18))),'Data Summary'!CI24="Yes"),OFFSET('Water Data'!$I$6,0,10*ROW('Water Data'!I18)),NA())</f>
        <v>#N/A</v>
      </c>
      <c r="U24" s="366" t="e">
        <f ca="1">+IF(AND(ISNUMBER(OFFSET('Water Data'!$I$9,0,10*ROW('Water Data'!I18))),'Data Summary'!CJ24="Yes"),OFFSET('Water Data'!$I$9,0,10*ROW('Water Data'!I18)),NA())</f>
        <v>#N/A</v>
      </c>
      <c r="V24" s="367" t="e">
        <f ca="1">+IF(AND(ISNUMBER(OFFSET('Sanitation Data'!$D$4,0,10*ROW('Sanitation Data'!D18))),'Data Summary'!CK24="Yes"),100-OFFSET('Sanitation Data'!$D$4,0,10*ROW('Sanitation Data'!D18)),NA())</f>
        <v>#N/A</v>
      </c>
      <c r="W24" s="367" t="e">
        <f ca="1">+IF(AND(ISNUMBER(OFFSET('Sanitation Data'!$D$6,0,10*ROW('Sanitation Data'!D18))),'Data Summary'!CL24="Yes"),OFFSET('Sanitation Data'!$D$6,0,10*ROW('Sanitation Data'!D18)),NA())</f>
        <v>#N/A</v>
      </c>
      <c r="X24" s="367" t="e">
        <f ca="1">+IF(AND(ISNUMBER(OFFSET('Sanitation Data'!$D$10,0,10*ROW('Sanitation Data'!D18))),'Data Summary'!CM24="Yes"),OFFSET('Sanitation Data'!$D$10,0,10*ROW('Sanitation Data'!D18)),NA())</f>
        <v>#N/A</v>
      </c>
      <c r="Y24" s="367" t="e">
        <f ca="1">+IF(AND(ISNUMBER(OFFSET('Sanitation Data'!$D$11,0,10*ROW('Sanitation Data'!D18))),'Data Summary'!CN24="Yes"),OFFSET('Sanitation Data'!$D$11,0,10*ROW('Sanitation Data'!D18)),NA())</f>
        <v>#N/A</v>
      </c>
      <c r="Z24" s="367" t="e">
        <f ca="1">+IF(AND(ISNUMBER(OFFSET('Sanitation Data'!$D$12,0,10*ROW('Sanitation Data'!D18))),'Data Summary'!CO24="Yes"),OFFSET('Sanitation Data'!$D$12,0,10*ROW('Sanitation Data'!D18)),NA())</f>
        <v>#N/A</v>
      </c>
      <c r="AA24" s="367" t="e">
        <f ca="1">+IF(AND(ISNUMBER(OFFSET('Sanitation Data'!$E$4,0,10*ROW('Sanitation Data'!E18))),'Data Summary'!CP24="Yes"),100-OFFSET('Sanitation Data'!$E$4,0,10*ROW('Sanitation Data'!E18)),NA())</f>
        <v>#N/A</v>
      </c>
      <c r="AB24" s="367" t="e">
        <f ca="1">+IF(AND(ISNUMBER(OFFSET('Sanitation Data'!$E$6,0,10*ROW('Sanitation Data'!E18))),'Data Summary'!CQ24="Yes"),OFFSET('Sanitation Data'!$E$6,0,10*ROW('Sanitation Data'!E18)),NA())</f>
        <v>#N/A</v>
      </c>
      <c r="AC24" s="367" t="e">
        <f ca="1">+IF(AND(ISNUMBER(OFFSET('Sanitation Data'!$E$10,0,10*ROW('Sanitation Data'!E18))),'Data Summary'!CR24="Yes"),OFFSET('Sanitation Data'!$E$10,0,10*ROW('Sanitation Data'!E18)),NA())</f>
        <v>#N/A</v>
      </c>
      <c r="AD24" s="367" t="e">
        <f ca="1">+IF(AND(ISNUMBER(OFFSET('Sanitation Data'!$E$11,0,10*ROW('Sanitation Data'!E18))),'Data Summary'!CS24="Yes"),OFFSET('Sanitation Data'!$E$11,0,10*ROW('Sanitation Data'!E18)),NA())</f>
        <v>#N/A</v>
      </c>
      <c r="AE24" s="367" t="e">
        <f ca="1">+IF(AND(ISNUMBER(OFFSET('Sanitation Data'!$E$12,0,10*ROW('Sanitation Data'!E18))),'Data Summary'!CT24="Yes"),OFFSET('Sanitation Data'!$E$12,0,10*ROW('Sanitation Data'!E18)),NA())</f>
        <v>#N/A</v>
      </c>
      <c r="AF24" s="367" t="e">
        <f ca="1">+IF(AND(ISNUMBER(OFFSET('Sanitation Data'!$F$4,0,10*ROW('Sanitation Data'!F18))),'Data Summary'!CU24="Yes"),100-OFFSET('Sanitation Data'!$F$4,0,10*ROW('Sanitation Data'!F18)),NA())</f>
        <v>#N/A</v>
      </c>
      <c r="AG24" s="367" t="e">
        <f ca="1">+IF(AND(ISNUMBER(OFFSET('Sanitation Data'!$F$6,0,10*ROW('Sanitation Data'!F18))),'Data Summary'!CV24="Yes"),OFFSET('Sanitation Data'!$F$6,0,10*ROW('Sanitation Data'!F18)),NA())</f>
        <v>#N/A</v>
      </c>
      <c r="AH24" s="367" t="e">
        <f ca="1">+IF(AND(ISNUMBER(OFFSET('Sanitation Data'!$F$10,0,10*ROW('Sanitation Data'!F18))),'Data Summary'!CW24="Yes"),OFFSET('Sanitation Data'!$F$10,0,10*ROW('Sanitation Data'!F18)),NA())</f>
        <v>#N/A</v>
      </c>
      <c r="AI24" s="367" t="e">
        <f ca="1">+IF(AND(ISNUMBER(OFFSET('Sanitation Data'!$F$11,0,10*ROW('Sanitation Data'!F18))),'Data Summary'!CX24="Yes"),OFFSET('Sanitation Data'!$F$11,0,10*ROW('Sanitation Data'!F18)),NA())</f>
        <v>#N/A</v>
      </c>
      <c r="AJ24" s="367" t="e">
        <f ca="1">+IF(AND(ISNUMBER(OFFSET('Sanitation Data'!$F$12,0,10*ROW('Sanitation Data'!F18))),'Data Summary'!CY24="Yes"),OFFSET('Sanitation Data'!$F$12,0,10*ROW('Sanitation Data'!F18)),NA())</f>
        <v>#N/A</v>
      </c>
      <c r="AK24" s="367" t="e">
        <f ca="1">+IF(AND(ISNUMBER(OFFSET('Sanitation Data'!$G$4,0,10*ROW('Sanitation Data'!G18))),'Data Summary'!CZ24="Yes"),100-OFFSET('Sanitation Data'!$G$4,0,10*ROW('Sanitation Data'!G18)),NA())</f>
        <v>#N/A</v>
      </c>
      <c r="AL24" s="367" t="e">
        <f ca="1">+IF(AND(ISNUMBER(OFFSET('Sanitation Data'!$G$6,0,10*ROW('Sanitation Data'!G18))),'Data Summary'!DA24="Yes"),OFFSET('Sanitation Data'!$G$6,0,10*ROW('Sanitation Data'!G18)),NA())</f>
        <v>#N/A</v>
      </c>
      <c r="AM24" s="367" t="e">
        <f ca="1">+IF(AND(ISNUMBER(OFFSET('Sanitation Data'!$G$10,0,10*ROW('Sanitation Data'!G18))),'Data Summary'!DB24="Yes"),OFFSET('Sanitation Data'!$G$10,0,10*ROW('Sanitation Data'!G18)),NA())</f>
        <v>#N/A</v>
      </c>
      <c r="AN24" s="367" t="e">
        <f ca="1">+IF(AND(ISNUMBER(OFFSET('Sanitation Data'!$G$11,0,10*ROW('Sanitation Data'!G18))),'Data Summary'!DC24="Yes"),OFFSET('Sanitation Data'!$G$11,0,10*ROW('Sanitation Data'!G18)),NA())</f>
        <v>#N/A</v>
      </c>
      <c r="AO24" s="367" t="e">
        <f ca="1">+IF(AND(ISNUMBER(OFFSET('Sanitation Data'!$G$12,0,10*ROW('Sanitation Data'!G18))),'Data Summary'!DD24="Yes"),OFFSET('Sanitation Data'!$G$12,0,10*ROW('Sanitation Data'!G18)),NA())</f>
        <v>#N/A</v>
      </c>
      <c r="AP24" s="367" t="e">
        <f ca="1">+IF(AND(ISNUMBER(OFFSET('Sanitation Data'!$H$4,0,10*ROW('Sanitation Data'!H18))),'Data Summary'!DE24="Yes"),100-OFFSET('Sanitation Data'!$H$4,0,10*ROW('Sanitation Data'!H18)),NA())</f>
        <v>#N/A</v>
      </c>
      <c r="AQ24" s="367" t="e">
        <f ca="1">+IF(AND(ISNUMBER(OFFSET('Sanitation Data'!$H$6,0,10*ROW('Sanitation Data'!H18))),'Data Summary'!DF24="Yes"),OFFSET('Sanitation Data'!$H$6,0,10*ROW('Sanitation Data'!H18)),NA())</f>
        <v>#N/A</v>
      </c>
      <c r="AR24" s="367" t="e">
        <f ca="1">+IF(AND(ISNUMBER(OFFSET('Sanitation Data'!$H$10,0,10*ROW('Sanitation Data'!H18))),'Data Summary'!DG24="Yes"),OFFSET('Sanitation Data'!$H$10,0,10*ROW('Sanitation Data'!H18)),NA())</f>
        <v>#N/A</v>
      </c>
      <c r="AS24" s="367" t="e">
        <f ca="1">+IF(AND(ISNUMBER(OFFSET('Sanitation Data'!$H$11,0,10*ROW('Sanitation Data'!H18))),'Data Summary'!DH24="Yes"),OFFSET('Sanitation Data'!$H$11,0,10*ROW('Sanitation Data'!H18)),NA())</f>
        <v>#N/A</v>
      </c>
      <c r="AT24" s="367" t="e">
        <f ca="1">+IF(AND(ISNUMBER(OFFSET('Sanitation Data'!$H$12,0,10*ROW('Sanitation Data'!H18))),'Data Summary'!DI24="Yes"),OFFSET('Sanitation Data'!$H$12,0,10*ROW('Sanitation Data'!H18)),NA())</f>
        <v>#N/A</v>
      </c>
      <c r="AU24" s="367" t="e">
        <f ca="1">+IF(AND(ISNUMBER(OFFSET('Sanitation Data'!$I$4,0,10*ROW('Sanitation Data'!I18))),'Data Summary'!DJ24="Yes"),100-OFFSET('Sanitation Data'!$I$4,0,10*ROW('Sanitation Data'!I18)),NA())</f>
        <v>#N/A</v>
      </c>
      <c r="AV24" s="367" t="e">
        <f ca="1">+IF(AND(ISNUMBER(OFFSET('Sanitation Data'!$I$6,0,10*ROW('Sanitation Data'!I18))),'Data Summary'!DK24="Yes"),OFFSET('Sanitation Data'!$I$6,0,10*ROW('Sanitation Data'!I18)),NA())</f>
        <v>#N/A</v>
      </c>
      <c r="AW24" s="367" t="e">
        <f ca="1">+IF(AND(ISNUMBER(OFFSET('Sanitation Data'!$I$10,0,10*ROW('Sanitation Data'!I18))),'Data Summary'!DL24="Yes"),OFFSET('Sanitation Data'!$I$10,0,10*ROW('Sanitation Data'!I18)),NA())</f>
        <v>#N/A</v>
      </c>
      <c r="AX24" s="367" t="e">
        <f ca="1">+IF(AND(ISNUMBER(OFFSET('Sanitation Data'!$I$11,0,10*ROW('Sanitation Data'!I18))),'Data Summary'!DM24="Yes"),OFFSET('Sanitation Data'!$I$11,0,10*ROW('Sanitation Data'!I18)),NA())</f>
        <v>#N/A</v>
      </c>
      <c r="AY24" s="367" t="e">
        <f ca="1">+IF(AND(ISNUMBER(OFFSET('Sanitation Data'!$I$12,0,10*ROW('Sanitation Data'!I18))),'Data Summary'!DN24="Yes"),OFFSET('Sanitation Data'!$I$12,0,10*ROW('Sanitation Data'!I18)),NA())</f>
        <v>#N/A</v>
      </c>
      <c r="AZ24" s="368" t="e">
        <f ca="1">+IF(AND(ISNUMBER(OFFSET('Hygiene Data'!$D$5,0,10*ROW('Hygiene Data'!D18))),'Data Summary'!DO24="Yes"),OFFSET('Hygiene Data'!$D$5,0,10*ROW('Hygiene Data'!D18)),NA())</f>
        <v>#N/A</v>
      </c>
      <c r="BA24" s="368" t="e">
        <f ca="1">+IF(AND(ISNUMBER(OFFSET('Hygiene Data'!$D$7,0,10*ROW('Hygiene Data'!D18))),'Data Summary'!DP24="Yes"),OFFSET('Hygiene Data'!$D$7,0,10*ROW('Hygiene Data'!D18)),NA())</f>
        <v>#N/A</v>
      </c>
      <c r="BB24" s="368" t="e">
        <f ca="1">+IF(AND(ISNUMBER(OFFSET('Hygiene Data'!$D$9,0,10*ROW('Hygiene Data'!D18))),'Data Summary'!DQ24="Yes"),OFFSET('Hygiene Data'!$D$9,0,10*ROW('Hygiene Data'!D18)),NA())</f>
        <v>#N/A</v>
      </c>
      <c r="BC24" s="368" t="e">
        <f ca="1">+IF(AND(ISNUMBER(OFFSET('Hygiene Data'!$E$5,0,10*ROW('Hygiene Data'!E18))),'Data Summary'!DR24="Yes"),OFFSET('Hygiene Data'!$E$5,0,10*ROW('Hygiene Data'!E18)),NA())</f>
        <v>#N/A</v>
      </c>
      <c r="BD24" s="368" t="e">
        <f ca="1">+IF(AND(ISNUMBER(OFFSET('Hygiene Data'!$E$7,0,10*ROW('Hygiene Data'!E18))),'Data Summary'!DS24="Yes"),OFFSET('Hygiene Data'!$E$7,0,10*ROW('Hygiene Data'!E18)),NA())</f>
        <v>#N/A</v>
      </c>
      <c r="BE24" s="368" t="e">
        <f ca="1">+IF(AND(ISNUMBER(OFFSET('Hygiene Data'!$E$9,0,10*ROW('Hygiene Data'!E18))),'Data Summary'!DT24="Yes"),OFFSET('Hygiene Data'!$E$9,0,10*ROW('Hygiene Data'!E18)),NA())</f>
        <v>#N/A</v>
      </c>
      <c r="BF24" s="368" t="e">
        <f ca="1">+IF(AND(ISNUMBER(OFFSET('Hygiene Data'!$F$5,0,10*ROW('Hygiene Data'!F18))),'Data Summary'!DU24="Yes"),OFFSET('Hygiene Data'!$F$5,0,10*ROW('Hygiene Data'!F18)),NA())</f>
        <v>#N/A</v>
      </c>
      <c r="BG24" s="368" t="e">
        <f ca="1">+IF(AND(ISNUMBER(OFFSET('Hygiene Data'!$F$7,0,10*ROW('Hygiene Data'!F18))),'Data Summary'!DV24="Yes"),OFFSET('Hygiene Data'!$F$7,0,10*ROW('Hygiene Data'!F18)),NA())</f>
        <v>#N/A</v>
      </c>
      <c r="BH24" s="368" t="e">
        <f ca="1">+IF(AND(ISNUMBER(OFFSET('Hygiene Data'!$F$9,0,10*ROW('Hygiene Data'!F18))),'Data Summary'!DW24="Yes"),OFFSET('Hygiene Data'!$F$9,0,10*ROW('Hygiene Data'!F18)),NA())</f>
        <v>#N/A</v>
      </c>
      <c r="BI24" s="368" t="e">
        <f ca="1">+IF(AND(ISNUMBER(OFFSET('Hygiene Data'!$G$5,0,10*ROW('Hygiene Data'!G18))),'Data Summary'!DX24="Yes"),OFFSET('Hygiene Data'!$G$5,0,10*ROW('Hygiene Data'!G18)),NA())</f>
        <v>#N/A</v>
      </c>
      <c r="BJ24" s="368" t="e">
        <f ca="1">+IF(AND(ISNUMBER(OFFSET('Hygiene Data'!$G$7,0,10*ROW('Hygiene Data'!G18))),'Data Summary'!DY24="Yes"),OFFSET('Hygiene Data'!$G$7,0,10*ROW('Hygiene Data'!G18)),NA())</f>
        <v>#N/A</v>
      </c>
      <c r="BK24" s="368" t="e">
        <f ca="1">+IF(AND(ISNUMBER(OFFSET('Hygiene Data'!$G$9,0,10*ROW('Hygiene Data'!G18))),'Data Summary'!DZ24="Yes"),OFFSET('Hygiene Data'!$G$9,0,10*ROW('Hygiene Data'!G18)),NA())</f>
        <v>#N/A</v>
      </c>
      <c r="BL24" s="368" t="e">
        <f ca="1">+IF(AND(ISNUMBER(OFFSET('Hygiene Data'!$H$5,0,10*ROW('Hygiene Data'!H18))),'Data Summary'!EA24="Yes"),OFFSET('Hygiene Data'!$H$5,0,10*ROW('Hygiene Data'!H18)),NA())</f>
        <v>#N/A</v>
      </c>
      <c r="BM24" s="368" t="e">
        <f ca="1">+IF(AND(ISNUMBER(OFFSET('Hygiene Data'!$H$7,0,10*ROW('Hygiene Data'!H18))),'Data Summary'!EB24="Yes"),OFFSET('Hygiene Data'!$H$7,0,10*ROW('Hygiene Data'!H18)),NA())</f>
        <v>#N/A</v>
      </c>
      <c r="BN24" s="368" t="e">
        <f ca="1">+IF(AND(ISNUMBER(OFFSET('Hygiene Data'!$H$9,0,10*ROW('Hygiene Data'!H18))),'Data Summary'!EC24="Yes"),OFFSET('Hygiene Data'!$H$9,0,10*ROW('Hygiene Data'!H18)),NA())</f>
        <v>#N/A</v>
      </c>
      <c r="BO24" s="368" t="e">
        <f ca="1">+IF(AND(ISNUMBER(OFFSET('Hygiene Data'!$I$5,0,10*ROW('Hygiene Data'!I18))),'Data Summary'!ED24="Yes"),OFFSET('Hygiene Data'!$I$5,0,10*ROW('Hygiene Data'!I18)),NA())</f>
        <v>#N/A</v>
      </c>
      <c r="BP24" s="368" t="e">
        <f ca="1">+IF(AND(ISNUMBER(OFFSET('Hygiene Data'!$I$7,0,10*ROW('Hygiene Data'!I18))),'Data Summary'!EE24="Yes"),OFFSET('Hygiene Data'!$I$7,0,10*ROW('Hygiene Data'!I18)),NA())</f>
        <v>#N/A</v>
      </c>
      <c r="BQ24" s="368" t="e">
        <f ca="1">+IF(AND(ISNUMBER(OFFSET('Hygiene Data'!$I$9,0,10*ROW('Hygiene Data'!I18))),'Data Summary'!EF24="Yes"),OFFSET('Hygiene Data'!$I$9,0,10*ROW('Hygiene Data'!I18)),NA())</f>
        <v>#N/A</v>
      </c>
    </row>
    <row r="25" spans="1:69" x14ac:dyDescent="0.25">
      <c r="A25" s="364" t="e">
        <f ca="1">+RIGHT('Data Summary'!A25,LEN('Data Summary'!A25)-9)</f>
        <v>#VALUE!</v>
      </c>
      <c r="B25" s="338" t="str">
        <f ca="1">+IF(ISTEXT('Data Summary'!B25),'Data Summary'!B25,"")</f>
        <v/>
      </c>
      <c r="C25" s="365" t="e">
        <f ca="1">+VALUE('Data Summary'!C25)</f>
        <v>#VALUE!</v>
      </c>
      <c r="D25" s="366" t="e">
        <f ca="1">+IF(AND(ISNUMBER(OFFSET('Water Data'!$D$4,0,10*ROW('Water Data'!D19))),'Data Summary'!BS25="Yes"),100-OFFSET('Water Data'!$D$4,0,10*ROW('Water Data'!D19)),NA())</f>
        <v>#N/A</v>
      </c>
      <c r="E25" s="366" t="e">
        <f ca="1">+IF(AND(ISNUMBER(OFFSET('Water Data'!$D$6,0,10*ROW('Water Data'!D19))),'Data Summary'!BT25="Yes"),OFFSET('Water Data'!$D$6,0,10*ROW('Water Data'!D19)),NA())</f>
        <v>#N/A</v>
      </c>
      <c r="F25" s="366" t="e">
        <f ca="1">+IF(AND(ISNUMBER(OFFSET('Water Data'!$D$9,0,10*ROW('Water Data'!D19))),'Data Summary'!BU25="Yes"),OFFSET('Water Data'!$D$9,0,10*ROW('Water Data'!D19)),NA())</f>
        <v>#N/A</v>
      </c>
      <c r="G25" s="366" t="e">
        <f ca="1">+IF(AND(ISNUMBER(OFFSET('Water Data'!$E$4,0,10*ROW('Water Data'!E19))),'Data Summary'!BV25="Yes"),100-OFFSET('Water Data'!$E$4,0,10*ROW('Water Data'!E19)),NA())</f>
        <v>#N/A</v>
      </c>
      <c r="H25" s="366" t="e">
        <f ca="1">+IF(AND(ISNUMBER(OFFSET('Water Data'!$E$6,0,10*ROW('Water Data'!E19))),'Data Summary'!BW25="Yes"),OFFSET('Water Data'!$E$6,0,10*ROW('Water Data'!E19)),NA())</f>
        <v>#N/A</v>
      </c>
      <c r="I25" s="366" t="e">
        <f ca="1">+IF(AND(ISNUMBER(OFFSET('Water Data'!$E$9,0,10*ROW('Water Data'!E19))),'Data Summary'!BX25="Yes"),OFFSET('Water Data'!$E$9,0,10*ROW('Water Data'!E19)),NA())</f>
        <v>#N/A</v>
      </c>
      <c r="J25" s="366" t="e">
        <f ca="1">+IF(AND(ISNUMBER(OFFSET('Water Data'!$F$4,0,10*ROW('Water Data'!F19))),'Data Summary'!BY25="Yes"),100-OFFSET('Water Data'!$F$4,0,10*ROW('Water Data'!F19)),NA())</f>
        <v>#N/A</v>
      </c>
      <c r="K25" s="366" t="e">
        <f ca="1">+IF(AND(ISNUMBER(OFFSET('Water Data'!$F$6,0,10*ROW('Water Data'!F19))),'Data Summary'!BZ25="Yes"),OFFSET('Water Data'!$F$6,0,10*ROW('Water Data'!F19)),NA())</f>
        <v>#N/A</v>
      </c>
      <c r="L25" s="366" t="e">
        <f ca="1">+IF(AND(ISNUMBER(OFFSET('Water Data'!$F$9,0,10*ROW('Water Data'!F19))),'Data Summary'!CA25="Yes"),OFFSET('Water Data'!$F$9,0,10*ROW('Water Data'!F19)),NA())</f>
        <v>#N/A</v>
      </c>
      <c r="M25" s="366" t="e">
        <f ca="1">+IF(AND(ISNUMBER(OFFSET('Water Data'!$G$4,0,10*ROW('Water Data'!G19))),'Data Summary'!CB25="Yes"),100-OFFSET('Water Data'!$G$4,0,10*ROW('Water Data'!G19)),NA())</f>
        <v>#N/A</v>
      </c>
      <c r="N25" s="366" t="e">
        <f ca="1">+IF(AND(ISNUMBER(OFFSET('Water Data'!$G$6,0,10*ROW('Water Data'!G19))),'Data Summary'!CC25="Yes"),OFFSET('Water Data'!$G$6,0,10*ROW('Water Data'!G19)),NA())</f>
        <v>#N/A</v>
      </c>
      <c r="O25" s="366" t="e">
        <f ca="1">+IF(AND(ISNUMBER(OFFSET('Water Data'!$G$9,0,10*ROW('Water Data'!G19))),'Data Summary'!CD25="Yes"),OFFSET('Water Data'!$G$9,0,10*ROW('Water Data'!G19)),NA())</f>
        <v>#N/A</v>
      </c>
      <c r="P25" s="366" t="e">
        <f ca="1">+IF(AND(ISNUMBER(OFFSET('Water Data'!$H$4,0,10*ROW('Water Data'!H19))),'Data Summary'!CE25="Yes"),100-OFFSET('Water Data'!$H$4,0,10*ROW('Water Data'!H19)),NA())</f>
        <v>#N/A</v>
      </c>
      <c r="Q25" s="366" t="e">
        <f ca="1">+IF(AND(ISNUMBER(OFFSET('Water Data'!$H$6,0,10*ROW('Water Data'!H19))),'Data Summary'!CF25="Yes"),OFFSET('Water Data'!$H$6,0,10*ROW('Water Data'!H19)),NA())</f>
        <v>#N/A</v>
      </c>
      <c r="R25" s="366" t="e">
        <f ca="1">+IF(AND(ISNUMBER(OFFSET('Water Data'!$H$9,0,10*ROW('Water Data'!H19))),'Data Summary'!CG25="Yes"),OFFSET('Water Data'!$H$9,0,10*ROW('Water Data'!H19)),NA())</f>
        <v>#N/A</v>
      </c>
      <c r="S25" s="366" t="e">
        <f ca="1">+IF(AND(ISNUMBER(OFFSET('Water Data'!$I$4,0,10*ROW('Water Data'!I19))),'Data Summary'!CH25="Yes"),100-OFFSET('Water Data'!$I$4,0,10*ROW('Water Data'!I19)),NA())</f>
        <v>#N/A</v>
      </c>
      <c r="T25" s="366" t="e">
        <f ca="1">+IF(AND(ISNUMBER(OFFSET('Water Data'!$I$6,0,10*ROW('Water Data'!I19))),'Data Summary'!CI25="Yes"),OFFSET('Water Data'!$I$6,0,10*ROW('Water Data'!I19)),NA())</f>
        <v>#N/A</v>
      </c>
      <c r="U25" s="366" t="e">
        <f ca="1">+IF(AND(ISNUMBER(OFFSET('Water Data'!$I$9,0,10*ROW('Water Data'!I19))),'Data Summary'!CJ25="Yes"),OFFSET('Water Data'!$I$9,0,10*ROW('Water Data'!I19)),NA())</f>
        <v>#N/A</v>
      </c>
      <c r="V25" s="367" t="e">
        <f ca="1">+IF(AND(ISNUMBER(OFFSET('Sanitation Data'!$D$4,0,10*ROW('Sanitation Data'!D19))),'Data Summary'!CK25="Yes"),100-OFFSET('Sanitation Data'!$D$4,0,10*ROW('Sanitation Data'!D19)),NA())</f>
        <v>#N/A</v>
      </c>
      <c r="W25" s="367" t="e">
        <f ca="1">+IF(AND(ISNUMBER(OFFSET('Sanitation Data'!$D$6,0,10*ROW('Sanitation Data'!D19))),'Data Summary'!CL25="Yes"),OFFSET('Sanitation Data'!$D$6,0,10*ROW('Sanitation Data'!D19)),NA())</f>
        <v>#N/A</v>
      </c>
      <c r="X25" s="367" t="e">
        <f ca="1">+IF(AND(ISNUMBER(OFFSET('Sanitation Data'!$D$10,0,10*ROW('Sanitation Data'!D19))),'Data Summary'!CM25="Yes"),OFFSET('Sanitation Data'!$D$10,0,10*ROW('Sanitation Data'!D19)),NA())</f>
        <v>#N/A</v>
      </c>
      <c r="Y25" s="367" t="e">
        <f ca="1">+IF(AND(ISNUMBER(OFFSET('Sanitation Data'!$D$11,0,10*ROW('Sanitation Data'!D19))),'Data Summary'!CN25="Yes"),OFFSET('Sanitation Data'!$D$11,0,10*ROW('Sanitation Data'!D19)),NA())</f>
        <v>#N/A</v>
      </c>
      <c r="Z25" s="367" t="e">
        <f ca="1">+IF(AND(ISNUMBER(OFFSET('Sanitation Data'!$D$12,0,10*ROW('Sanitation Data'!D19))),'Data Summary'!CO25="Yes"),OFFSET('Sanitation Data'!$D$12,0,10*ROW('Sanitation Data'!D19)),NA())</f>
        <v>#N/A</v>
      </c>
      <c r="AA25" s="367" t="e">
        <f ca="1">+IF(AND(ISNUMBER(OFFSET('Sanitation Data'!$E$4,0,10*ROW('Sanitation Data'!E19))),'Data Summary'!CP25="Yes"),100-OFFSET('Sanitation Data'!$E$4,0,10*ROW('Sanitation Data'!E19)),NA())</f>
        <v>#N/A</v>
      </c>
      <c r="AB25" s="367" t="e">
        <f ca="1">+IF(AND(ISNUMBER(OFFSET('Sanitation Data'!$E$6,0,10*ROW('Sanitation Data'!E19))),'Data Summary'!CQ25="Yes"),OFFSET('Sanitation Data'!$E$6,0,10*ROW('Sanitation Data'!E19)),NA())</f>
        <v>#N/A</v>
      </c>
      <c r="AC25" s="367" t="e">
        <f ca="1">+IF(AND(ISNUMBER(OFFSET('Sanitation Data'!$E$10,0,10*ROW('Sanitation Data'!E19))),'Data Summary'!CR25="Yes"),OFFSET('Sanitation Data'!$E$10,0,10*ROW('Sanitation Data'!E19)),NA())</f>
        <v>#N/A</v>
      </c>
      <c r="AD25" s="367" t="e">
        <f ca="1">+IF(AND(ISNUMBER(OFFSET('Sanitation Data'!$E$11,0,10*ROW('Sanitation Data'!E19))),'Data Summary'!CS25="Yes"),OFFSET('Sanitation Data'!$E$11,0,10*ROW('Sanitation Data'!E19)),NA())</f>
        <v>#N/A</v>
      </c>
      <c r="AE25" s="367" t="e">
        <f ca="1">+IF(AND(ISNUMBER(OFFSET('Sanitation Data'!$E$12,0,10*ROW('Sanitation Data'!E19))),'Data Summary'!CT25="Yes"),OFFSET('Sanitation Data'!$E$12,0,10*ROW('Sanitation Data'!E19)),NA())</f>
        <v>#N/A</v>
      </c>
      <c r="AF25" s="367" t="e">
        <f ca="1">+IF(AND(ISNUMBER(OFFSET('Sanitation Data'!$F$4,0,10*ROW('Sanitation Data'!F19))),'Data Summary'!CU25="Yes"),100-OFFSET('Sanitation Data'!$F$4,0,10*ROW('Sanitation Data'!F19)),NA())</f>
        <v>#N/A</v>
      </c>
      <c r="AG25" s="367" t="e">
        <f ca="1">+IF(AND(ISNUMBER(OFFSET('Sanitation Data'!$F$6,0,10*ROW('Sanitation Data'!F19))),'Data Summary'!CV25="Yes"),OFFSET('Sanitation Data'!$F$6,0,10*ROW('Sanitation Data'!F19)),NA())</f>
        <v>#N/A</v>
      </c>
      <c r="AH25" s="367" t="e">
        <f ca="1">+IF(AND(ISNUMBER(OFFSET('Sanitation Data'!$F$10,0,10*ROW('Sanitation Data'!F19))),'Data Summary'!CW25="Yes"),OFFSET('Sanitation Data'!$F$10,0,10*ROW('Sanitation Data'!F19)),NA())</f>
        <v>#N/A</v>
      </c>
      <c r="AI25" s="367" t="e">
        <f ca="1">+IF(AND(ISNUMBER(OFFSET('Sanitation Data'!$F$11,0,10*ROW('Sanitation Data'!F19))),'Data Summary'!CX25="Yes"),OFFSET('Sanitation Data'!$F$11,0,10*ROW('Sanitation Data'!F19)),NA())</f>
        <v>#N/A</v>
      </c>
      <c r="AJ25" s="367" t="e">
        <f ca="1">+IF(AND(ISNUMBER(OFFSET('Sanitation Data'!$F$12,0,10*ROW('Sanitation Data'!F19))),'Data Summary'!CY25="Yes"),OFFSET('Sanitation Data'!$F$12,0,10*ROW('Sanitation Data'!F19)),NA())</f>
        <v>#N/A</v>
      </c>
      <c r="AK25" s="367" t="e">
        <f ca="1">+IF(AND(ISNUMBER(OFFSET('Sanitation Data'!$G$4,0,10*ROW('Sanitation Data'!G19))),'Data Summary'!CZ25="Yes"),100-OFFSET('Sanitation Data'!$G$4,0,10*ROW('Sanitation Data'!G19)),NA())</f>
        <v>#N/A</v>
      </c>
      <c r="AL25" s="367" t="e">
        <f ca="1">+IF(AND(ISNUMBER(OFFSET('Sanitation Data'!$G$6,0,10*ROW('Sanitation Data'!G19))),'Data Summary'!DA25="Yes"),OFFSET('Sanitation Data'!$G$6,0,10*ROW('Sanitation Data'!G19)),NA())</f>
        <v>#N/A</v>
      </c>
      <c r="AM25" s="367" t="e">
        <f ca="1">+IF(AND(ISNUMBER(OFFSET('Sanitation Data'!$G$10,0,10*ROW('Sanitation Data'!G19))),'Data Summary'!DB25="Yes"),OFFSET('Sanitation Data'!$G$10,0,10*ROW('Sanitation Data'!G19)),NA())</f>
        <v>#N/A</v>
      </c>
      <c r="AN25" s="367" t="e">
        <f ca="1">+IF(AND(ISNUMBER(OFFSET('Sanitation Data'!$G$11,0,10*ROW('Sanitation Data'!G19))),'Data Summary'!DC25="Yes"),OFFSET('Sanitation Data'!$G$11,0,10*ROW('Sanitation Data'!G19)),NA())</f>
        <v>#N/A</v>
      </c>
      <c r="AO25" s="367" t="e">
        <f ca="1">+IF(AND(ISNUMBER(OFFSET('Sanitation Data'!$G$12,0,10*ROW('Sanitation Data'!G19))),'Data Summary'!DD25="Yes"),OFFSET('Sanitation Data'!$G$12,0,10*ROW('Sanitation Data'!G19)),NA())</f>
        <v>#N/A</v>
      </c>
      <c r="AP25" s="367" t="e">
        <f ca="1">+IF(AND(ISNUMBER(OFFSET('Sanitation Data'!$H$4,0,10*ROW('Sanitation Data'!H19))),'Data Summary'!DE25="Yes"),100-OFFSET('Sanitation Data'!$H$4,0,10*ROW('Sanitation Data'!H19)),NA())</f>
        <v>#N/A</v>
      </c>
      <c r="AQ25" s="367" t="e">
        <f ca="1">+IF(AND(ISNUMBER(OFFSET('Sanitation Data'!$H$6,0,10*ROW('Sanitation Data'!H19))),'Data Summary'!DF25="Yes"),OFFSET('Sanitation Data'!$H$6,0,10*ROW('Sanitation Data'!H19)),NA())</f>
        <v>#N/A</v>
      </c>
      <c r="AR25" s="367" t="e">
        <f ca="1">+IF(AND(ISNUMBER(OFFSET('Sanitation Data'!$H$10,0,10*ROW('Sanitation Data'!H19))),'Data Summary'!DG25="Yes"),OFFSET('Sanitation Data'!$H$10,0,10*ROW('Sanitation Data'!H19)),NA())</f>
        <v>#N/A</v>
      </c>
      <c r="AS25" s="367" t="e">
        <f ca="1">+IF(AND(ISNUMBER(OFFSET('Sanitation Data'!$H$11,0,10*ROW('Sanitation Data'!H19))),'Data Summary'!DH25="Yes"),OFFSET('Sanitation Data'!$H$11,0,10*ROW('Sanitation Data'!H19)),NA())</f>
        <v>#N/A</v>
      </c>
      <c r="AT25" s="367" t="e">
        <f ca="1">+IF(AND(ISNUMBER(OFFSET('Sanitation Data'!$H$12,0,10*ROW('Sanitation Data'!H19))),'Data Summary'!DI25="Yes"),OFFSET('Sanitation Data'!$H$12,0,10*ROW('Sanitation Data'!H19)),NA())</f>
        <v>#N/A</v>
      </c>
      <c r="AU25" s="367" t="e">
        <f ca="1">+IF(AND(ISNUMBER(OFFSET('Sanitation Data'!$I$4,0,10*ROW('Sanitation Data'!I19))),'Data Summary'!DJ25="Yes"),100-OFFSET('Sanitation Data'!$I$4,0,10*ROW('Sanitation Data'!I19)),NA())</f>
        <v>#N/A</v>
      </c>
      <c r="AV25" s="367" t="e">
        <f ca="1">+IF(AND(ISNUMBER(OFFSET('Sanitation Data'!$I$6,0,10*ROW('Sanitation Data'!I19))),'Data Summary'!DK25="Yes"),OFFSET('Sanitation Data'!$I$6,0,10*ROW('Sanitation Data'!I19)),NA())</f>
        <v>#N/A</v>
      </c>
      <c r="AW25" s="367" t="e">
        <f ca="1">+IF(AND(ISNUMBER(OFFSET('Sanitation Data'!$I$10,0,10*ROW('Sanitation Data'!I19))),'Data Summary'!DL25="Yes"),OFFSET('Sanitation Data'!$I$10,0,10*ROW('Sanitation Data'!I19)),NA())</f>
        <v>#N/A</v>
      </c>
      <c r="AX25" s="367" t="e">
        <f ca="1">+IF(AND(ISNUMBER(OFFSET('Sanitation Data'!$I$11,0,10*ROW('Sanitation Data'!I19))),'Data Summary'!DM25="Yes"),OFFSET('Sanitation Data'!$I$11,0,10*ROW('Sanitation Data'!I19)),NA())</f>
        <v>#N/A</v>
      </c>
      <c r="AY25" s="367" t="e">
        <f ca="1">+IF(AND(ISNUMBER(OFFSET('Sanitation Data'!$I$12,0,10*ROW('Sanitation Data'!I19))),'Data Summary'!DN25="Yes"),OFFSET('Sanitation Data'!$I$12,0,10*ROW('Sanitation Data'!I19)),NA())</f>
        <v>#N/A</v>
      </c>
      <c r="AZ25" s="368" t="e">
        <f ca="1">+IF(AND(ISNUMBER(OFFSET('Hygiene Data'!$D$5,0,10*ROW('Hygiene Data'!D19))),'Data Summary'!DO25="Yes"),OFFSET('Hygiene Data'!$D$5,0,10*ROW('Hygiene Data'!D19)),NA())</f>
        <v>#N/A</v>
      </c>
      <c r="BA25" s="368" t="e">
        <f ca="1">+IF(AND(ISNUMBER(OFFSET('Hygiene Data'!$D$7,0,10*ROW('Hygiene Data'!D19))),'Data Summary'!DP25="Yes"),OFFSET('Hygiene Data'!$D$7,0,10*ROW('Hygiene Data'!D19)),NA())</f>
        <v>#N/A</v>
      </c>
      <c r="BB25" s="368" t="e">
        <f ca="1">+IF(AND(ISNUMBER(OFFSET('Hygiene Data'!$D$9,0,10*ROW('Hygiene Data'!D19))),'Data Summary'!DQ25="Yes"),OFFSET('Hygiene Data'!$D$9,0,10*ROW('Hygiene Data'!D19)),NA())</f>
        <v>#N/A</v>
      </c>
      <c r="BC25" s="368" t="e">
        <f ca="1">+IF(AND(ISNUMBER(OFFSET('Hygiene Data'!$E$5,0,10*ROW('Hygiene Data'!E19))),'Data Summary'!DR25="Yes"),OFFSET('Hygiene Data'!$E$5,0,10*ROW('Hygiene Data'!E19)),NA())</f>
        <v>#N/A</v>
      </c>
      <c r="BD25" s="368" t="e">
        <f ca="1">+IF(AND(ISNUMBER(OFFSET('Hygiene Data'!$E$7,0,10*ROW('Hygiene Data'!E19))),'Data Summary'!DS25="Yes"),OFFSET('Hygiene Data'!$E$7,0,10*ROW('Hygiene Data'!E19)),NA())</f>
        <v>#N/A</v>
      </c>
      <c r="BE25" s="368" t="e">
        <f ca="1">+IF(AND(ISNUMBER(OFFSET('Hygiene Data'!$E$9,0,10*ROW('Hygiene Data'!E19))),'Data Summary'!DT25="Yes"),OFFSET('Hygiene Data'!$E$9,0,10*ROW('Hygiene Data'!E19)),NA())</f>
        <v>#N/A</v>
      </c>
      <c r="BF25" s="368" t="e">
        <f ca="1">+IF(AND(ISNUMBER(OFFSET('Hygiene Data'!$F$5,0,10*ROW('Hygiene Data'!F19))),'Data Summary'!DU25="Yes"),OFFSET('Hygiene Data'!$F$5,0,10*ROW('Hygiene Data'!F19)),NA())</f>
        <v>#N/A</v>
      </c>
      <c r="BG25" s="368" t="e">
        <f ca="1">+IF(AND(ISNUMBER(OFFSET('Hygiene Data'!$F$7,0,10*ROW('Hygiene Data'!F19))),'Data Summary'!DV25="Yes"),OFFSET('Hygiene Data'!$F$7,0,10*ROW('Hygiene Data'!F19)),NA())</f>
        <v>#N/A</v>
      </c>
      <c r="BH25" s="368" t="e">
        <f ca="1">+IF(AND(ISNUMBER(OFFSET('Hygiene Data'!$F$9,0,10*ROW('Hygiene Data'!F19))),'Data Summary'!DW25="Yes"),OFFSET('Hygiene Data'!$F$9,0,10*ROW('Hygiene Data'!F19)),NA())</f>
        <v>#N/A</v>
      </c>
      <c r="BI25" s="368" t="e">
        <f ca="1">+IF(AND(ISNUMBER(OFFSET('Hygiene Data'!$G$5,0,10*ROW('Hygiene Data'!G19))),'Data Summary'!DX25="Yes"),OFFSET('Hygiene Data'!$G$5,0,10*ROW('Hygiene Data'!G19)),NA())</f>
        <v>#N/A</v>
      </c>
      <c r="BJ25" s="368" t="e">
        <f ca="1">+IF(AND(ISNUMBER(OFFSET('Hygiene Data'!$G$7,0,10*ROW('Hygiene Data'!G19))),'Data Summary'!DY25="Yes"),OFFSET('Hygiene Data'!$G$7,0,10*ROW('Hygiene Data'!G19)),NA())</f>
        <v>#N/A</v>
      </c>
      <c r="BK25" s="368" t="e">
        <f ca="1">+IF(AND(ISNUMBER(OFFSET('Hygiene Data'!$G$9,0,10*ROW('Hygiene Data'!G19))),'Data Summary'!DZ25="Yes"),OFFSET('Hygiene Data'!$G$9,0,10*ROW('Hygiene Data'!G19)),NA())</f>
        <v>#N/A</v>
      </c>
      <c r="BL25" s="368" t="e">
        <f ca="1">+IF(AND(ISNUMBER(OFFSET('Hygiene Data'!$H$5,0,10*ROW('Hygiene Data'!H19))),'Data Summary'!EA25="Yes"),OFFSET('Hygiene Data'!$H$5,0,10*ROW('Hygiene Data'!H19)),NA())</f>
        <v>#N/A</v>
      </c>
      <c r="BM25" s="368" t="e">
        <f ca="1">+IF(AND(ISNUMBER(OFFSET('Hygiene Data'!$H$7,0,10*ROW('Hygiene Data'!H19))),'Data Summary'!EB25="Yes"),OFFSET('Hygiene Data'!$H$7,0,10*ROW('Hygiene Data'!H19)),NA())</f>
        <v>#N/A</v>
      </c>
      <c r="BN25" s="368" t="e">
        <f ca="1">+IF(AND(ISNUMBER(OFFSET('Hygiene Data'!$H$9,0,10*ROW('Hygiene Data'!H19))),'Data Summary'!EC25="Yes"),OFFSET('Hygiene Data'!$H$9,0,10*ROW('Hygiene Data'!H19)),NA())</f>
        <v>#N/A</v>
      </c>
      <c r="BO25" s="368" t="e">
        <f ca="1">+IF(AND(ISNUMBER(OFFSET('Hygiene Data'!$I$5,0,10*ROW('Hygiene Data'!I19))),'Data Summary'!ED25="Yes"),OFFSET('Hygiene Data'!$I$5,0,10*ROW('Hygiene Data'!I19)),NA())</f>
        <v>#N/A</v>
      </c>
      <c r="BP25" s="368" t="e">
        <f ca="1">+IF(AND(ISNUMBER(OFFSET('Hygiene Data'!$I$7,0,10*ROW('Hygiene Data'!I19))),'Data Summary'!EE25="Yes"),OFFSET('Hygiene Data'!$I$7,0,10*ROW('Hygiene Data'!I19)),NA())</f>
        <v>#N/A</v>
      </c>
      <c r="BQ25" s="368" t="e">
        <f ca="1">+IF(AND(ISNUMBER(OFFSET('Hygiene Data'!$I$9,0,10*ROW('Hygiene Data'!I19))),'Data Summary'!EF25="Yes"),OFFSET('Hygiene Data'!$I$9,0,10*ROW('Hygiene Data'!I19)),NA())</f>
        <v>#N/A</v>
      </c>
    </row>
    <row r="26" spans="1:69" x14ac:dyDescent="0.25">
      <c r="A26" s="364" t="e">
        <f ca="1">+RIGHT('Data Summary'!A26,LEN('Data Summary'!A26)-9)</f>
        <v>#VALUE!</v>
      </c>
      <c r="B26" s="338" t="str">
        <f ca="1">+IF(ISTEXT('Data Summary'!B26),'Data Summary'!B26,"")</f>
        <v/>
      </c>
      <c r="C26" s="365" t="e">
        <f ca="1">+VALUE('Data Summary'!C26)</f>
        <v>#VALUE!</v>
      </c>
      <c r="D26" s="366" t="e">
        <f ca="1">+IF(AND(ISNUMBER(OFFSET('Water Data'!$D$4,0,10*ROW('Water Data'!D20))),'Data Summary'!BS26="Yes"),100-OFFSET('Water Data'!$D$4,0,10*ROW('Water Data'!D20)),NA())</f>
        <v>#N/A</v>
      </c>
      <c r="E26" s="366" t="e">
        <f ca="1">+IF(AND(ISNUMBER(OFFSET('Water Data'!$D$6,0,10*ROW('Water Data'!D20))),'Data Summary'!BT26="Yes"),OFFSET('Water Data'!$D$6,0,10*ROW('Water Data'!D20)),NA())</f>
        <v>#N/A</v>
      </c>
      <c r="F26" s="366" t="e">
        <f ca="1">+IF(AND(ISNUMBER(OFFSET('Water Data'!$D$9,0,10*ROW('Water Data'!D20))),'Data Summary'!BU26="Yes"),OFFSET('Water Data'!$D$9,0,10*ROW('Water Data'!D20)),NA())</f>
        <v>#N/A</v>
      </c>
      <c r="G26" s="366" t="e">
        <f ca="1">+IF(AND(ISNUMBER(OFFSET('Water Data'!$E$4,0,10*ROW('Water Data'!E20))),'Data Summary'!BV26="Yes"),100-OFFSET('Water Data'!$E$4,0,10*ROW('Water Data'!E20)),NA())</f>
        <v>#N/A</v>
      </c>
      <c r="H26" s="366" t="e">
        <f ca="1">+IF(AND(ISNUMBER(OFFSET('Water Data'!$E$6,0,10*ROW('Water Data'!E20))),'Data Summary'!BW26="Yes"),OFFSET('Water Data'!$E$6,0,10*ROW('Water Data'!E20)),NA())</f>
        <v>#N/A</v>
      </c>
      <c r="I26" s="366" t="e">
        <f ca="1">+IF(AND(ISNUMBER(OFFSET('Water Data'!$E$9,0,10*ROW('Water Data'!E20))),'Data Summary'!BX26="Yes"),OFFSET('Water Data'!$E$9,0,10*ROW('Water Data'!E20)),NA())</f>
        <v>#N/A</v>
      </c>
      <c r="J26" s="366" t="e">
        <f ca="1">+IF(AND(ISNUMBER(OFFSET('Water Data'!$F$4,0,10*ROW('Water Data'!F20))),'Data Summary'!BY26="Yes"),100-OFFSET('Water Data'!$F$4,0,10*ROW('Water Data'!F20)),NA())</f>
        <v>#N/A</v>
      </c>
      <c r="K26" s="366" t="e">
        <f ca="1">+IF(AND(ISNUMBER(OFFSET('Water Data'!$F$6,0,10*ROW('Water Data'!F20))),'Data Summary'!BZ26="Yes"),OFFSET('Water Data'!$F$6,0,10*ROW('Water Data'!F20)),NA())</f>
        <v>#N/A</v>
      </c>
      <c r="L26" s="366" t="e">
        <f ca="1">+IF(AND(ISNUMBER(OFFSET('Water Data'!$F$9,0,10*ROW('Water Data'!F20))),'Data Summary'!CA26="Yes"),OFFSET('Water Data'!$F$9,0,10*ROW('Water Data'!F20)),NA())</f>
        <v>#N/A</v>
      </c>
      <c r="M26" s="366" t="e">
        <f ca="1">+IF(AND(ISNUMBER(OFFSET('Water Data'!$G$4,0,10*ROW('Water Data'!G20))),'Data Summary'!CB26="Yes"),100-OFFSET('Water Data'!$G$4,0,10*ROW('Water Data'!G20)),NA())</f>
        <v>#N/A</v>
      </c>
      <c r="N26" s="366" t="e">
        <f ca="1">+IF(AND(ISNUMBER(OFFSET('Water Data'!$G$6,0,10*ROW('Water Data'!G20))),'Data Summary'!CC26="Yes"),OFFSET('Water Data'!$G$6,0,10*ROW('Water Data'!G20)),NA())</f>
        <v>#N/A</v>
      </c>
      <c r="O26" s="366" t="e">
        <f ca="1">+IF(AND(ISNUMBER(OFFSET('Water Data'!$G$9,0,10*ROW('Water Data'!G20))),'Data Summary'!CD26="Yes"),OFFSET('Water Data'!$G$9,0,10*ROW('Water Data'!G20)),NA())</f>
        <v>#N/A</v>
      </c>
      <c r="P26" s="366" t="e">
        <f ca="1">+IF(AND(ISNUMBER(OFFSET('Water Data'!$H$4,0,10*ROW('Water Data'!H20))),'Data Summary'!CE26="Yes"),100-OFFSET('Water Data'!$H$4,0,10*ROW('Water Data'!H20)),NA())</f>
        <v>#N/A</v>
      </c>
      <c r="Q26" s="366" t="e">
        <f ca="1">+IF(AND(ISNUMBER(OFFSET('Water Data'!$H$6,0,10*ROW('Water Data'!H20))),'Data Summary'!CF26="Yes"),OFFSET('Water Data'!$H$6,0,10*ROW('Water Data'!H20)),NA())</f>
        <v>#N/A</v>
      </c>
      <c r="R26" s="366" t="e">
        <f ca="1">+IF(AND(ISNUMBER(OFFSET('Water Data'!$H$9,0,10*ROW('Water Data'!H20))),'Data Summary'!CG26="Yes"),OFFSET('Water Data'!$H$9,0,10*ROW('Water Data'!H20)),NA())</f>
        <v>#N/A</v>
      </c>
      <c r="S26" s="366" t="e">
        <f ca="1">+IF(AND(ISNUMBER(OFFSET('Water Data'!$I$4,0,10*ROW('Water Data'!I20))),'Data Summary'!CH26="Yes"),100-OFFSET('Water Data'!$I$4,0,10*ROW('Water Data'!I20)),NA())</f>
        <v>#N/A</v>
      </c>
      <c r="T26" s="366" t="e">
        <f ca="1">+IF(AND(ISNUMBER(OFFSET('Water Data'!$I$6,0,10*ROW('Water Data'!I20))),'Data Summary'!CI26="Yes"),OFFSET('Water Data'!$I$6,0,10*ROW('Water Data'!I20)),NA())</f>
        <v>#N/A</v>
      </c>
      <c r="U26" s="366" t="e">
        <f ca="1">+IF(AND(ISNUMBER(OFFSET('Water Data'!$I$9,0,10*ROW('Water Data'!I20))),'Data Summary'!CJ26="Yes"),OFFSET('Water Data'!$I$9,0,10*ROW('Water Data'!I20)),NA())</f>
        <v>#N/A</v>
      </c>
      <c r="V26" s="367" t="e">
        <f ca="1">+IF(AND(ISNUMBER(OFFSET('Sanitation Data'!$D$4,0,10*ROW('Sanitation Data'!D20))),'Data Summary'!CK26="Yes"),100-OFFSET('Sanitation Data'!$D$4,0,10*ROW('Sanitation Data'!D20)),NA())</f>
        <v>#N/A</v>
      </c>
      <c r="W26" s="367" t="e">
        <f ca="1">+IF(AND(ISNUMBER(OFFSET('Sanitation Data'!$D$6,0,10*ROW('Sanitation Data'!D20))),'Data Summary'!CL26="Yes"),OFFSET('Sanitation Data'!$D$6,0,10*ROW('Sanitation Data'!D20)),NA())</f>
        <v>#N/A</v>
      </c>
      <c r="X26" s="367" t="e">
        <f ca="1">+IF(AND(ISNUMBER(OFFSET('Sanitation Data'!$D$10,0,10*ROW('Sanitation Data'!D20))),'Data Summary'!CM26="Yes"),OFFSET('Sanitation Data'!$D$10,0,10*ROW('Sanitation Data'!D20)),NA())</f>
        <v>#N/A</v>
      </c>
      <c r="Y26" s="367" t="e">
        <f ca="1">+IF(AND(ISNUMBER(OFFSET('Sanitation Data'!$D$11,0,10*ROW('Sanitation Data'!D20))),'Data Summary'!CN26="Yes"),OFFSET('Sanitation Data'!$D$11,0,10*ROW('Sanitation Data'!D20)),NA())</f>
        <v>#N/A</v>
      </c>
      <c r="Z26" s="367" t="e">
        <f ca="1">+IF(AND(ISNUMBER(OFFSET('Sanitation Data'!$D$12,0,10*ROW('Sanitation Data'!D20))),'Data Summary'!CO26="Yes"),OFFSET('Sanitation Data'!$D$12,0,10*ROW('Sanitation Data'!D20)),NA())</f>
        <v>#N/A</v>
      </c>
      <c r="AA26" s="367" t="e">
        <f ca="1">+IF(AND(ISNUMBER(OFFSET('Sanitation Data'!$E$4,0,10*ROW('Sanitation Data'!E20))),'Data Summary'!CP26="Yes"),100-OFFSET('Sanitation Data'!$E$4,0,10*ROW('Sanitation Data'!E20)),NA())</f>
        <v>#N/A</v>
      </c>
      <c r="AB26" s="367" t="e">
        <f ca="1">+IF(AND(ISNUMBER(OFFSET('Sanitation Data'!$E$6,0,10*ROW('Sanitation Data'!E20))),'Data Summary'!CQ26="Yes"),OFFSET('Sanitation Data'!$E$6,0,10*ROW('Sanitation Data'!E20)),NA())</f>
        <v>#N/A</v>
      </c>
      <c r="AC26" s="367" t="e">
        <f ca="1">+IF(AND(ISNUMBER(OFFSET('Sanitation Data'!$E$10,0,10*ROW('Sanitation Data'!E20))),'Data Summary'!CR26="Yes"),OFFSET('Sanitation Data'!$E$10,0,10*ROW('Sanitation Data'!E20)),NA())</f>
        <v>#N/A</v>
      </c>
      <c r="AD26" s="367" t="e">
        <f ca="1">+IF(AND(ISNUMBER(OFFSET('Sanitation Data'!$E$11,0,10*ROW('Sanitation Data'!E20))),'Data Summary'!CS26="Yes"),OFFSET('Sanitation Data'!$E$11,0,10*ROW('Sanitation Data'!E20)),NA())</f>
        <v>#N/A</v>
      </c>
      <c r="AE26" s="367" t="e">
        <f ca="1">+IF(AND(ISNUMBER(OFFSET('Sanitation Data'!$E$12,0,10*ROW('Sanitation Data'!E20))),'Data Summary'!CT26="Yes"),OFFSET('Sanitation Data'!$E$12,0,10*ROW('Sanitation Data'!E20)),NA())</f>
        <v>#N/A</v>
      </c>
      <c r="AF26" s="367" t="e">
        <f ca="1">+IF(AND(ISNUMBER(OFFSET('Sanitation Data'!$F$4,0,10*ROW('Sanitation Data'!F20))),'Data Summary'!CU26="Yes"),100-OFFSET('Sanitation Data'!$F$4,0,10*ROW('Sanitation Data'!F20)),NA())</f>
        <v>#N/A</v>
      </c>
      <c r="AG26" s="367" t="e">
        <f ca="1">+IF(AND(ISNUMBER(OFFSET('Sanitation Data'!$F$6,0,10*ROW('Sanitation Data'!F20))),'Data Summary'!CV26="Yes"),OFFSET('Sanitation Data'!$F$6,0,10*ROW('Sanitation Data'!F20)),NA())</f>
        <v>#N/A</v>
      </c>
      <c r="AH26" s="367" t="e">
        <f ca="1">+IF(AND(ISNUMBER(OFFSET('Sanitation Data'!$F$10,0,10*ROW('Sanitation Data'!F20))),'Data Summary'!CW26="Yes"),OFFSET('Sanitation Data'!$F$10,0,10*ROW('Sanitation Data'!F20)),NA())</f>
        <v>#N/A</v>
      </c>
      <c r="AI26" s="367" t="e">
        <f ca="1">+IF(AND(ISNUMBER(OFFSET('Sanitation Data'!$F$11,0,10*ROW('Sanitation Data'!F20))),'Data Summary'!CX26="Yes"),OFFSET('Sanitation Data'!$F$11,0,10*ROW('Sanitation Data'!F20)),NA())</f>
        <v>#N/A</v>
      </c>
      <c r="AJ26" s="367" t="e">
        <f ca="1">+IF(AND(ISNUMBER(OFFSET('Sanitation Data'!$F$12,0,10*ROW('Sanitation Data'!F20))),'Data Summary'!CY26="Yes"),OFFSET('Sanitation Data'!$F$12,0,10*ROW('Sanitation Data'!F20)),NA())</f>
        <v>#N/A</v>
      </c>
      <c r="AK26" s="367" t="e">
        <f ca="1">+IF(AND(ISNUMBER(OFFSET('Sanitation Data'!$G$4,0,10*ROW('Sanitation Data'!G20))),'Data Summary'!CZ26="Yes"),100-OFFSET('Sanitation Data'!$G$4,0,10*ROW('Sanitation Data'!G20)),NA())</f>
        <v>#N/A</v>
      </c>
      <c r="AL26" s="367" t="e">
        <f ca="1">+IF(AND(ISNUMBER(OFFSET('Sanitation Data'!$G$6,0,10*ROW('Sanitation Data'!G20))),'Data Summary'!DA26="Yes"),OFFSET('Sanitation Data'!$G$6,0,10*ROW('Sanitation Data'!G20)),NA())</f>
        <v>#N/A</v>
      </c>
      <c r="AM26" s="367" t="e">
        <f ca="1">+IF(AND(ISNUMBER(OFFSET('Sanitation Data'!$G$10,0,10*ROW('Sanitation Data'!G20))),'Data Summary'!DB26="Yes"),OFFSET('Sanitation Data'!$G$10,0,10*ROW('Sanitation Data'!G20)),NA())</f>
        <v>#N/A</v>
      </c>
      <c r="AN26" s="367" t="e">
        <f ca="1">+IF(AND(ISNUMBER(OFFSET('Sanitation Data'!$G$11,0,10*ROW('Sanitation Data'!G20))),'Data Summary'!DC26="Yes"),OFFSET('Sanitation Data'!$G$11,0,10*ROW('Sanitation Data'!G20)),NA())</f>
        <v>#N/A</v>
      </c>
      <c r="AO26" s="367" t="e">
        <f ca="1">+IF(AND(ISNUMBER(OFFSET('Sanitation Data'!$G$12,0,10*ROW('Sanitation Data'!G20))),'Data Summary'!DD26="Yes"),OFFSET('Sanitation Data'!$G$12,0,10*ROW('Sanitation Data'!G20)),NA())</f>
        <v>#N/A</v>
      </c>
      <c r="AP26" s="367" t="e">
        <f ca="1">+IF(AND(ISNUMBER(OFFSET('Sanitation Data'!$H$4,0,10*ROW('Sanitation Data'!H20))),'Data Summary'!DE26="Yes"),100-OFFSET('Sanitation Data'!$H$4,0,10*ROW('Sanitation Data'!H20)),NA())</f>
        <v>#N/A</v>
      </c>
      <c r="AQ26" s="367" t="e">
        <f ca="1">+IF(AND(ISNUMBER(OFFSET('Sanitation Data'!$H$6,0,10*ROW('Sanitation Data'!H20))),'Data Summary'!DF26="Yes"),OFFSET('Sanitation Data'!$H$6,0,10*ROW('Sanitation Data'!H20)),NA())</f>
        <v>#N/A</v>
      </c>
      <c r="AR26" s="367" t="e">
        <f ca="1">+IF(AND(ISNUMBER(OFFSET('Sanitation Data'!$H$10,0,10*ROW('Sanitation Data'!H20))),'Data Summary'!DG26="Yes"),OFFSET('Sanitation Data'!$H$10,0,10*ROW('Sanitation Data'!H20)),NA())</f>
        <v>#N/A</v>
      </c>
      <c r="AS26" s="367" t="e">
        <f ca="1">+IF(AND(ISNUMBER(OFFSET('Sanitation Data'!$H$11,0,10*ROW('Sanitation Data'!H20))),'Data Summary'!DH26="Yes"),OFFSET('Sanitation Data'!$H$11,0,10*ROW('Sanitation Data'!H20)),NA())</f>
        <v>#N/A</v>
      </c>
      <c r="AT26" s="367" t="e">
        <f ca="1">+IF(AND(ISNUMBER(OFFSET('Sanitation Data'!$H$12,0,10*ROW('Sanitation Data'!H20))),'Data Summary'!DI26="Yes"),OFFSET('Sanitation Data'!$H$12,0,10*ROW('Sanitation Data'!H20)),NA())</f>
        <v>#N/A</v>
      </c>
      <c r="AU26" s="367" t="e">
        <f ca="1">+IF(AND(ISNUMBER(OFFSET('Sanitation Data'!$I$4,0,10*ROW('Sanitation Data'!I20))),'Data Summary'!DJ26="Yes"),100-OFFSET('Sanitation Data'!$I$4,0,10*ROW('Sanitation Data'!I20)),NA())</f>
        <v>#N/A</v>
      </c>
      <c r="AV26" s="367" t="e">
        <f ca="1">+IF(AND(ISNUMBER(OFFSET('Sanitation Data'!$I$6,0,10*ROW('Sanitation Data'!I20))),'Data Summary'!DK26="Yes"),OFFSET('Sanitation Data'!$I$6,0,10*ROW('Sanitation Data'!I20)),NA())</f>
        <v>#N/A</v>
      </c>
      <c r="AW26" s="367" t="e">
        <f ca="1">+IF(AND(ISNUMBER(OFFSET('Sanitation Data'!$I$10,0,10*ROW('Sanitation Data'!I20))),'Data Summary'!DL26="Yes"),OFFSET('Sanitation Data'!$I$10,0,10*ROW('Sanitation Data'!I20)),NA())</f>
        <v>#N/A</v>
      </c>
      <c r="AX26" s="367" t="e">
        <f ca="1">+IF(AND(ISNUMBER(OFFSET('Sanitation Data'!$I$11,0,10*ROW('Sanitation Data'!I20))),'Data Summary'!DM26="Yes"),OFFSET('Sanitation Data'!$I$11,0,10*ROW('Sanitation Data'!I20)),NA())</f>
        <v>#N/A</v>
      </c>
      <c r="AY26" s="367" t="e">
        <f ca="1">+IF(AND(ISNUMBER(OFFSET('Sanitation Data'!$I$12,0,10*ROW('Sanitation Data'!I20))),'Data Summary'!DN26="Yes"),OFFSET('Sanitation Data'!$I$12,0,10*ROW('Sanitation Data'!I20)),NA())</f>
        <v>#N/A</v>
      </c>
      <c r="AZ26" s="368" t="e">
        <f ca="1">+IF(AND(ISNUMBER(OFFSET('Hygiene Data'!$D$5,0,10*ROW('Hygiene Data'!D20))),'Data Summary'!DO26="Yes"),OFFSET('Hygiene Data'!$D$5,0,10*ROW('Hygiene Data'!D20)),NA())</f>
        <v>#N/A</v>
      </c>
      <c r="BA26" s="368" t="e">
        <f ca="1">+IF(AND(ISNUMBER(OFFSET('Hygiene Data'!$D$7,0,10*ROW('Hygiene Data'!D20))),'Data Summary'!DP26="Yes"),OFFSET('Hygiene Data'!$D$7,0,10*ROW('Hygiene Data'!D20)),NA())</f>
        <v>#N/A</v>
      </c>
      <c r="BB26" s="368" t="e">
        <f ca="1">+IF(AND(ISNUMBER(OFFSET('Hygiene Data'!$D$9,0,10*ROW('Hygiene Data'!D20))),'Data Summary'!DQ26="Yes"),OFFSET('Hygiene Data'!$D$9,0,10*ROW('Hygiene Data'!D20)),NA())</f>
        <v>#N/A</v>
      </c>
      <c r="BC26" s="368" t="e">
        <f ca="1">+IF(AND(ISNUMBER(OFFSET('Hygiene Data'!$E$5,0,10*ROW('Hygiene Data'!E20))),'Data Summary'!DR26="Yes"),OFFSET('Hygiene Data'!$E$5,0,10*ROW('Hygiene Data'!E20)),NA())</f>
        <v>#N/A</v>
      </c>
      <c r="BD26" s="368" t="e">
        <f ca="1">+IF(AND(ISNUMBER(OFFSET('Hygiene Data'!$E$7,0,10*ROW('Hygiene Data'!E20))),'Data Summary'!DS26="Yes"),OFFSET('Hygiene Data'!$E$7,0,10*ROW('Hygiene Data'!E20)),NA())</f>
        <v>#N/A</v>
      </c>
      <c r="BE26" s="368" t="e">
        <f ca="1">+IF(AND(ISNUMBER(OFFSET('Hygiene Data'!$E$9,0,10*ROW('Hygiene Data'!E20))),'Data Summary'!DT26="Yes"),OFFSET('Hygiene Data'!$E$9,0,10*ROW('Hygiene Data'!E20)),NA())</f>
        <v>#N/A</v>
      </c>
      <c r="BF26" s="368" t="e">
        <f ca="1">+IF(AND(ISNUMBER(OFFSET('Hygiene Data'!$F$5,0,10*ROW('Hygiene Data'!F20))),'Data Summary'!DU26="Yes"),OFFSET('Hygiene Data'!$F$5,0,10*ROW('Hygiene Data'!F20)),NA())</f>
        <v>#N/A</v>
      </c>
      <c r="BG26" s="368" t="e">
        <f ca="1">+IF(AND(ISNUMBER(OFFSET('Hygiene Data'!$F$7,0,10*ROW('Hygiene Data'!F20))),'Data Summary'!DV26="Yes"),OFFSET('Hygiene Data'!$F$7,0,10*ROW('Hygiene Data'!F20)),NA())</f>
        <v>#N/A</v>
      </c>
      <c r="BH26" s="368" t="e">
        <f ca="1">+IF(AND(ISNUMBER(OFFSET('Hygiene Data'!$F$9,0,10*ROW('Hygiene Data'!F20))),'Data Summary'!DW26="Yes"),OFFSET('Hygiene Data'!$F$9,0,10*ROW('Hygiene Data'!F20)),NA())</f>
        <v>#N/A</v>
      </c>
      <c r="BI26" s="368" t="e">
        <f ca="1">+IF(AND(ISNUMBER(OFFSET('Hygiene Data'!$G$5,0,10*ROW('Hygiene Data'!G20))),'Data Summary'!DX26="Yes"),OFFSET('Hygiene Data'!$G$5,0,10*ROW('Hygiene Data'!G20)),NA())</f>
        <v>#N/A</v>
      </c>
      <c r="BJ26" s="368" t="e">
        <f ca="1">+IF(AND(ISNUMBER(OFFSET('Hygiene Data'!$G$7,0,10*ROW('Hygiene Data'!G20))),'Data Summary'!DY26="Yes"),OFFSET('Hygiene Data'!$G$7,0,10*ROW('Hygiene Data'!G20)),NA())</f>
        <v>#N/A</v>
      </c>
      <c r="BK26" s="368" t="e">
        <f ca="1">+IF(AND(ISNUMBER(OFFSET('Hygiene Data'!$G$9,0,10*ROW('Hygiene Data'!G20))),'Data Summary'!DZ26="Yes"),OFFSET('Hygiene Data'!$G$9,0,10*ROW('Hygiene Data'!G20)),NA())</f>
        <v>#N/A</v>
      </c>
      <c r="BL26" s="368" t="e">
        <f ca="1">+IF(AND(ISNUMBER(OFFSET('Hygiene Data'!$H$5,0,10*ROW('Hygiene Data'!H20))),'Data Summary'!EA26="Yes"),OFFSET('Hygiene Data'!$H$5,0,10*ROW('Hygiene Data'!H20)),NA())</f>
        <v>#N/A</v>
      </c>
      <c r="BM26" s="368" t="e">
        <f ca="1">+IF(AND(ISNUMBER(OFFSET('Hygiene Data'!$H$7,0,10*ROW('Hygiene Data'!H20))),'Data Summary'!EB26="Yes"),OFFSET('Hygiene Data'!$H$7,0,10*ROW('Hygiene Data'!H20)),NA())</f>
        <v>#N/A</v>
      </c>
      <c r="BN26" s="368" t="e">
        <f ca="1">+IF(AND(ISNUMBER(OFFSET('Hygiene Data'!$H$9,0,10*ROW('Hygiene Data'!H20))),'Data Summary'!EC26="Yes"),OFFSET('Hygiene Data'!$H$9,0,10*ROW('Hygiene Data'!H20)),NA())</f>
        <v>#N/A</v>
      </c>
      <c r="BO26" s="368" t="e">
        <f ca="1">+IF(AND(ISNUMBER(OFFSET('Hygiene Data'!$I$5,0,10*ROW('Hygiene Data'!I20))),'Data Summary'!ED26="Yes"),OFFSET('Hygiene Data'!$I$5,0,10*ROW('Hygiene Data'!I20)),NA())</f>
        <v>#N/A</v>
      </c>
      <c r="BP26" s="368" t="e">
        <f ca="1">+IF(AND(ISNUMBER(OFFSET('Hygiene Data'!$I$7,0,10*ROW('Hygiene Data'!I20))),'Data Summary'!EE26="Yes"),OFFSET('Hygiene Data'!$I$7,0,10*ROW('Hygiene Data'!I20)),NA())</f>
        <v>#N/A</v>
      </c>
      <c r="BQ26" s="368" t="e">
        <f ca="1">+IF(AND(ISNUMBER(OFFSET('Hygiene Data'!$I$9,0,10*ROW('Hygiene Data'!I20))),'Data Summary'!EF26="Yes"),OFFSET('Hygiene Data'!$I$9,0,10*ROW('Hygiene Data'!I20)),NA())</f>
        <v>#N/A</v>
      </c>
    </row>
    <row r="27" spans="1:69" x14ac:dyDescent="0.25">
      <c r="A27" s="364" t="e">
        <f ca="1">+RIGHT('Data Summary'!A27,LEN('Data Summary'!A27)-9)</f>
        <v>#VALUE!</v>
      </c>
      <c r="B27" s="338" t="str">
        <f ca="1">+IF(ISTEXT('Data Summary'!B27),'Data Summary'!B27,"")</f>
        <v/>
      </c>
      <c r="C27" s="365" t="e">
        <f ca="1">+VALUE('Data Summary'!C27)</f>
        <v>#VALUE!</v>
      </c>
      <c r="D27" s="366" t="e">
        <f ca="1">+IF(AND(ISNUMBER(OFFSET('Water Data'!$D$4,0,10*ROW('Water Data'!D21))),'Data Summary'!BS27="Yes"),100-OFFSET('Water Data'!$D$4,0,10*ROW('Water Data'!D21)),NA())</f>
        <v>#N/A</v>
      </c>
      <c r="E27" s="366" t="e">
        <f ca="1">+IF(AND(ISNUMBER(OFFSET('Water Data'!$D$6,0,10*ROW('Water Data'!D21))),'Data Summary'!BT27="Yes"),OFFSET('Water Data'!$D$6,0,10*ROW('Water Data'!D21)),NA())</f>
        <v>#N/A</v>
      </c>
      <c r="F27" s="366" t="e">
        <f ca="1">+IF(AND(ISNUMBER(OFFSET('Water Data'!$D$9,0,10*ROW('Water Data'!D21))),'Data Summary'!BU27="Yes"),OFFSET('Water Data'!$D$9,0,10*ROW('Water Data'!D21)),NA())</f>
        <v>#N/A</v>
      </c>
      <c r="G27" s="366" t="e">
        <f ca="1">+IF(AND(ISNUMBER(OFFSET('Water Data'!$E$4,0,10*ROW('Water Data'!E21))),'Data Summary'!BV27="Yes"),100-OFFSET('Water Data'!$E$4,0,10*ROW('Water Data'!E21)),NA())</f>
        <v>#N/A</v>
      </c>
      <c r="H27" s="366" t="e">
        <f ca="1">+IF(AND(ISNUMBER(OFFSET('Water Data'!$E$6,0,10*ROW('Water Data'!E21))),'Data Summary'!BW27="Yes"),OFFSET('Water Data'!$E$6,0,10*ROW('Water Data'!E21)),NA())</f>
        <v>#N/A</v>
      </c>
      <c r="I27" s="366" t="e">
        <f ca="1">+IF(AND(ISNUMBER(OFFSET('Water Data'!$E$9,0,10*ROW('Water Data'!E21))),'Data Summary'!BX27="Yes"),OFFSET('Water Data'!$E$9,0,10*ROW('Water Data'!E21)),NA())</f>
        <v>#N/A</v>
      </c>
      <c r="J27" s="366" t="e">
        <f ca="1">+IF(AND(ISNUMBER(OFFSET('Water Data'!$F$4,0,10*ROW('Water Data'!F21))),'Data Summary'!BY27="Yes"),100-OFFSET('Water Data'!$F$4,0,10*ROW('Water Data'!F21)),NA())</f>
        <v>#N/A</v>
      </c>
      <c r="K27" s="366" t="e">
        <f ca="1">+IF(AND(ISNUMBER(OFFSET('Water Data'!$F$6,0,10*ROW('Water Data'!F21))),'Data Summary'!BZ27="Yes"),OFFSET('Water Data'!$F$6,0,10*ROW('Water Data'!F21)),NA())</f>
        <v>#N/A</v>
      </c>
      <c r="L27" s="366" t="e">
        <f ca="1">+IF(AND(ISNUMBER(OFFSET('Water Data'!$F$9,0,10*ROW('Water Data'!F21))),'Data Summary'!CA27="Yes"),OFFSET('Water Data'!$F$9,0,10*ROW('Water Data'!F21)),NA())</f>
        <v>#N/A</v>
      </c>
      <c r="M27" s="366" t="e">
        <f ca="1">+IF(AND(ISNUMBER(OFFSET('Water Data'!$G$4,0,10*ROW('Water Data'!G21))),'Data Summary'!CB27="Yes"),100-OFFSET('Water Data'!$G$4,0,10*ROW('Water Data'!G21)),NA())</f>
        <v>#N/A</v>
      </c>
      <c r="N27" s="366" t="e">
        <f ca="1">+IF(AND(ISNUMBER(OFFSET('Water Data'!$G$6,0,10*ROW('Water Data'!G21))),'Data Summary'!CC27="Yes"),OFFSET('Water Data'!$G$6,0,10*ROW('Water Data'!G21)),NA())</f>
        <v>#N/A</v>
      </c>
      <c r="O27" s="366" t="e">
        <f ca="1">+IF(AND(ISNUMBER(OFFSET('Water Data'!$G$9,0,10*ROW('Water Data'!G21))),'Data Summary'!CD27="Yes"),OFFSET('Water Data'!$G$9,0,10*ROW('Water Data'!G21)),NA())</f>
        <v>#N/A</v>
      </c>
      <c r="P27" s="366" t="e">
        <f ca="1">+IF(AND(ISNUMBER(OFFSET('Water Data'!$H$4,0,10*ROW('Water Data'!H21))),'Data Summary'!CE27="Yes"),100-OFFSET('Water Data'!$H$4,0,10*ROW('Water Data'!H21)),NA())</f>
        <v>#N/A</v>
      </c>
      <c r="Q27" s="366" t="e">
        <f ca="1">+IF(AND(ISNUMBER(OFFSET('Water Data'!$H$6,0,10*ROW('Water Data'!H21))),'Data Summary'!CF27="Yes"),OFFSET('Water Data'!$H$6,0,10*ROW('Water Data'!H21)),NA())</f>
        <v>#N/A</v>
      </c>
      <c r="R27" s="366" t="e">
        <f ca="1">+IF(AND(ISNUMBER(OFFSET('Water Data'!$H$9,0,10*ROW('Water Data'!H21))),'Data Summary'!CG27="Yes"),OFFSET('Water Data'!$H$9,0,10*ROW('Water Data'!H21)),NA())</f>
        <v>#N/A</v>
      </c>
      <c r="S27" s="366" t="e">
        <f ca="1">+IF(AND(ISNUMBER(OFFSET('Water Data'!$I$4,0,10*ROW('Water Data'!I21))),'Data Summary'!CH27="Yes"),100-OFFSET('Water Data'!$I$4,0,10*ROW('Water Data'!I21)),NA())</f>
        <v>#N/A</v>
      </c>
      <c r="T27" s="366" t="e">
        <f ca="1">+IF(AND(ISNUMBER(OFFSET('Water Data'!$I$6,0,10*ROW('Water Data'!I21))),'Data Summary'!CI27="Yes"),OFFSET('Water Data'!$I$6,0,10*ROW('Water Data'!I21)),NA())</f>
        <v>#N/A</v>
      </c>
      <c r="U27" s="366" t="e">
        <f ca="1">+IF(AND(ISNUMBER(OFFSET('Water Data'!$I$9,0,10*ROW('Water Data'!I21))),'Data Summary'!CJ27="Yes"),OFFSET('Water Data'!$I$9,0,10*ROW('Water Data'!I21)),NA())</f>
        <v>#N/A</v>
      </c>
      <c r="V27" s="367" t="e">
        <f ca="1">+IF(AND(ISNUMBER(OFFSET('Sanitation Data'!$D$4,0,10*ROW('Sanitation Data'!D21))),'Data Summary'!CK27="Yes"),100-OFFSET('Sanitation Data'!$D$4,0,10*ROW('Sanitation Data'!D21)),NA())</f>
        <v>#N/A</v>
      </c>
      <c r="W27" s="367" t="e">
        <f ca="1">+IF(AND(ISNUMBER(OFFSET('Sanitation Data'!$D$6,0,10*ROW('Sanitation Data'!D21))),'Data Summary'!CL27="Yes"),OFFSET('Sanitation Data'!$D$6,0,10*ROW('Sanitation Data'!D21)),NA())</f>
        <v>#N/A</v>
      </c>
      <c r="X27" s="367" t="e">
        <f ca="1">+IF(AND(ISNUMBER(OFFSET('Sanitation Data'!$D$10,0,10*ROW('Sanitation Data'!D21))),'Data Summary'!CM27="Yes"),OFFSET('Sanitation Data'!$D$10,0,10*ROW('Sanitation Data'!D21)),NA())</f>
        <v>#N/A</v>
      </c>
      <c r="Y27" s="367" t="e">
        <f ca="1">+IF(AND(ISNUMBER(OFFSET('Sanitation Data'!$D$11,0,10*ROW('Sanitation Data'!D21))),'Data Summary'!CN27="Yes"),OFFSET('Sanitation Data'!$D$11,0,10*ROW('Sanitation Data'!D21)),NA())</f>
        <v>#N/A</v>
      </c>
      <c r="Z27" s="367" t="e">
        <f ca="1">+IF(AND(ISNUMBER(OFFSET('Sanitation Data'!$D$12,0,10*ROW('Sanitation Data'!D21))),'Data Summary'!CO27="Yes"),OFFSET('Sanitation Data'!$D$12,0,10*ROW('Sanitation Data'!D21)),NA())</f>
        <v>#N/A</v>
      </c>
      <c r="AA27" s="367" t="e">
        <f ca="1">+IF(AND(ISNUMBER(OFFSET('Sanitation Data'!$E$4,0,10*ROW('Sanitation Data'!E21))),'Data Summary'!CP27="Yes"),100-OFFSET('Sanitation Data'!$E$4,0,10*ROW('Sanitation Data'!E21)),NA())</f>
        <v>#N/A</v>
      </c>
      <c r="AB27" s="367" t="e">
        <f ca="1">+IF(AND(ISNUMBER(OFFSET('Sanitation Data'!$E$6,0,10*ROW('Sanitation Data'!E21))),'Data Summary'!CQ27="Yes"),OFFSET('Sanitation Data'!$E$6,0,10*ROW('Sanitation Data'!E21)),NA())</f>
        <v>#N/A</v>
      </c>
      <c r="AC27" s="367" t="e">
        <f ca="1">+IF(AND(ISNUMBER(OFFSET('Sanitation Data'!$E$10,0,10*ROW('Sanitation Data'!E21))),'Data Summary'!CR27="Yes"),OFFSET('Sanitation Data'!$E$10,0,10*ROW('Sanitation Data'!E21)),NA())</f>
        <v>#N/A</v>
      </c>
      <c r="AD27" s="367" t="e">
        <f ca="1">+IF(AND(ISNUMBER(OFFSET('Sanitation Data'!$E$11,0,10*ROW('Sanitation Data'!E21))),'Data Summary'!CS27="Yes"),OFFSET('Sanitation Data'!$E$11,0,10*ROW('Sanitation Data'!E21)),NA())</f>
        <v>#N/A</v>
      </c>
      <c r="AE27" s="367" t="e">
        <f ca="1">+IF(AND(ISNUMBER(OFFSET('Sanitation Data'!$E$12,0,10*ROW('Sanitation Data'!E21))),'Data Summary'!CT27="Yes"),OFFSET('Sanitation Data'!$E$12,0,10*ROW('Sanitation Data'!E21)),NA())</f>
        <v>#N/A</v>
      </c>
      <c r="AF27" s="367" t="e">
        <f ca="1">+IF(AND(ISNUMBER(OFFSET('Sanitation Data'!$F$4,0,10*ROW('Sanitation Data'!F21))),'Data Summary'!CU27="Yes"),100-OFFSET('Sanitation Data'!$F$4,0,10*ROW('Sanitation Data'!F21)),NA())</f>
        <v>#N/A</v>
      </c>
      <c r="AG27" s="367" t="e">
        <f ca="1">+IF(AND(ISNUMBER(OFFSET('Sanitation Data'!$F$6,0,10*ROW('Sanitation Data'!F21))),'Data Summary'!CV27="Yes"),OFFSET('Sanitation Data'!$F$6,0,10*ROW('Sanitation Data'!F21)),NA())</f>
        <v>#N/A</v>
      </c>
      <c r="AH27" s="367" t="e">
        <f ca="1">+IF(AND(ISNUMBER(OFFSET('Sanitation Data'!$F$10,0,10*ROW('Sanitation Data'!F21))),'Data Summary'!CW27="Yes"),OFFSET('Sanitation Data'!$F$10,0,10*ROW('Sanitation Data'!F21)),NA())</f>
        <v>#N/A</v>
      </c>
      <c r="AI27" s="367" t="e">
        <f ca="1">+IF(AND(ISNUMBER(OFFSET('Sanitation Data'!$F$11,0,10*ROW('Sanitation Data'!F21))),'Data Summary'!CX27="Yes"),OFFSET('Sanitation Data'!$F$11,0,10*ROW('Sanitation Data'!F21)),NA())</f>
        <v>#N/A</v>
      </c>
      <c r="AJ27" s="367" t="e">
        <f ca="1">+IF(AND(ISNUMBER(OFFSET('Sanitation Data'!$F$12,0,10*ROW('Sanitation Data'!F21))),'Data Summary'!CY27="Yes"),OFFSET('Sanitation Data'!$F$12,0,10*ROW('Sanitation Data'!F21)),NA())</f>
        <v>#N/A</v>
      </c>
      <c r="AK27" s="367" t="e">
        <f ca="1">+IF(AND(ISNUMBER(OFFSET('Sanitation Data'!$G$4,0,10*ROW('Sanitation Data'!G21))),'Data Summary'!CZ27="Yes"),100-OFFSET('Sanitation Data'!$G$4,0,10*ROW('Sanitation Data'!G21)),NA())</f>
        <v>#N/A</v>
      </c>
      <c r="AL27" s="367" t="e">
        <f ca="1">+IF(AND(ISNUMBER(OFFSET('Sanitation Data'!$G$6,0,10*ROW('Sanitation Data'!G21))),'Data Summary'!DA27="Yes"),OFFSET('Sanitation Data'!$G$6,0,10*ROW('Sanitation Data'!G21)),NA())</f>
        <v>#N/A</v>
      </c>
      <c r="AM27" s="367" t="e">
        <f ca="1">+IF(AND(ISNUMBER(OFFSET('Sanitation Data'!$G$10,0,10*ROW('Sanitation Data'!G21))),'Data Summary'!DB27="Yes"),OFFSET('Sanitation Data'!$G$10,0,10*ROW('Sanitation Data'!G21)),NA())</f>
        <v>#N/A</v>
      </c>
      <c r="AN27" s="367" t="e">
        <f ca="1">+IF(AND(ISNUMBER(OFFSET('Sanitation Data'!$G$11,0,10*ROW('Sanitation Data'!G21))),'Data Summary'!DC27="Yes"),OFFSET('Sanitation Data'!$G$11,0,10*ROW('Sanitation Data'!G21)),NA())</f>
        <v>#N/A</v>
      </c>
      <c r="AO27" s="367" t="e">
        <f ca="1">+IF(AND(ISNUMBER(OFFSET('Sanitation Data'!$G$12,0,10*ROW('Sanitation Data'!G21))),'Data Summary'!DD27="Yes"),OFFSET('Sanitation Data'!$G$12,0,10*ROW('Sanitation Data'!G21)),NA())</f>
        <v>#N/A</v>
      </c>
      <c r="AP27" s="367" t="e">
        <f ca="1">+IF(AND(ISNUMBER(OFFSET('Sanitation Data'!$H$4,0,10*ROW('Sanitation Data'!H21))),'Data Summary'!DE27="Yes"),100-OFFSET('Sanitation Data'!$H$4,0,10*ROW('Sanitation Data'!H21)),NA())</f>
        <v>#N/A</v>
      </c>
      <c r="AQ27" s="367" t="e">
        <f ca="1">+IF(AND(ISNUMBER(OFFSET('Sanitation Data'!$H$6,0,10*ROW('Sanitation Data'!H21))),'Data Summary'!DF27="Yes"),OFFSET('Sanitation Data'!$H$6,0,10*ROW('Sanitation Data'!H21)),NA())</f>
        <v>#N/A</v>
      </c>
      <c r="AR27" s="367" t="e">
        <f ca="1">+IF(AND(ISNUMBER(OFFSET('Sanitation Data'!$H$10,0,10*ROW('Sanitation Data'!H21))),'Data Summary'!DG27="Yes"),OFFSET('Sanitation Data'!$H$10,0,10*ROW('Sanitation Data'!H21)),NA())</f>
        <v>#N/A</v>
      </c>
      <c r="AS27" s="367" t="e">
        <f ca="1">+IF(AND(ISNUMBER(OFFSET('Sanitation Data'!$H$11,0,10*ROW('Sanitation Data'!H21))),'Data Summary'!DH27="Yes"),OFFSET('Sanitation Data'!$H$11,0,10*ROW('Sanitation Data'!H21)),NA())</f>
        <v>#N/A</v>
      </c>
      <c r="AT27" s="367" t="e">
        <f ca="1">+IF(AND(ISNUMBER(OFFSET('Sanitation Data'!$H$12,0,10*ROW('Sanitation Data'!H21))),'Data Summary'!DI27="Yes"),OFFSET('Sanitation Data'!$H$12,0,10*ROW('Sanitation Data'!H21)),NA())</f>
        <v>#N/A</v>
      </c>
      <c r="AU27" s="367" t="e">
        <f ca="1">+IF(AND(ISNUMBER(OFFSET('Sanitation Data'!$I$4,0,10*ROW('Sanitation Data'!I21))),'Data Summary'!DJ27="Yes"),100-OFFSET('Sanitation Data'!$I$4,0,10*ROW('Sanitation Data'!I21)),NA())</f>
        <v>#N/A</v>
      </c>
      <c r="AV27" s="367" t="e">
        <f ca="1">+IF(AND(ISNUMBER(OFFSET('Sanitation Data'!$I$6,0,10*ROW('Sanitation Data'!I21))),'Data Summary'!DK27="Yes"),OFFSET('Sanitation Data'!$I$6,0,10*ROW('Sanitation Data'!I21)),NA())</f>
        <v>#N/A</v>
      </c>
      <c r="AW27" s="367" t="e">
        <f ca="1">+IF(AND(ISNUMBER(OFFSET('Sanitation Data'!$I$10,0,10*ROW('Sanitation Data'!I21))),'Data Summary'!DL27="Yes"),OFFSET('Sanitation Data'!$I$10,0,10*ROW('Sanitation Data'!I21)),NA())</f>
        <v>#N/A</v>
      </c>
      <c r="AX27" s="367" t="e">
        <f ca="1">+IF(AND(ISNUMBER(OFFSET('Sanitation Data'!$I$11,0,10*ROW('Sanitation Data'!I21))),'Data Summary'!DM27="Yes"),OFFSET('Sanitation Data'!$I$11,0,10*ROW('Sanitation Data'!I21)),NA())</f>
        <v>#N/A</v>
      </c>
      <c r="AY27" s="367" t="e">
        <f ca="1">+IF(AND(ISNUMBER(OFFSET('Sanitation Data'!$I$12,0,10*ROW('Sanitation Data'!I21))),'Data Summary'!DN27="Yes"),OFFSET('Sanitation Data'!$I$12,0,10*ROW('Sanitation Data'!I21)),NA())</f>
        <v>#N/A</v>
      </c>
      <c r="AZ27" s="368" t="e">
        <f ca="1">+IF(AND(ISNUMBER(OFFSET('Hygiene Data'!$D$5,0,10*ROW('Hygiene Data'!D21))),'Data Summary'!DO27="Yes"),OFFSET('Hygiene Data'!$D$5,0,10*ROW('Hygiene Data'!D21)),NA())</f>
        <v>#N/A</v>
      </c>
      <c r="BA27" s="368" t="e">
        <f ca="1">+IF(AND(ISNUMBER(OFFSET('Hygiene Data'!$D$7,0,10*ROW('Hygiene Data'!D21))),'Data Summary'!DP27="Yes"),OFFSET('Hygiene Data'!$D$7,0,10*ROW('Hygiene Data'!D21)),NA())</f>
        <v>#N/A</v>
      </c>
      <c r="BB27" s="368" t="e">
        <f ca="1">+IF(AND(ISNUMBER(OFFSET('Hygiene Data'!$D$9,0,10*ROW('Hygiene Data'!D21))),'Data Summary'!DQ27="Yes"),OFFSET('Hygiene Data'!$D$9,0,10*ROW('Hygiene Data'!D21)),NA())</f>
        <v>#N/A</v>
      </c>
      <c r="BC27" s="368" t="e">
        <f ca="1">+IF(AND(ISNUMBER(OFFSET('Hygiene Data'!$E$5,0,10*ROW('Hygiene Data'!E21))),'Data Summary'!DR27="Yes"),OFFSET('Hygiene Data'!$E$5,0,10*ROW('Hygiene Data'!E21)),NA())</f>
        <v>#N/A</v>
      </c>
      <c r="BD27" s="368" t="e">
        <f ca="1">+IF(AND(ISNUMBER(OFFSET('Hygiene Data'!$E$7,0,10*ROW('Hygiene Data'!E21))),'Data Summary'!DS27="Yes"),OFFSET('Hygiene Data'!$E$7,0,10*ROW('Hygiene Data'!E21)),NA())</f>
        <v>#N/A</v>
      </c>
      <c r="BE27" s="368" t="e">
        <f ca="1">+IF(AND(ISNUMBER(OFFSET('Hygiene Data'!$E$9,0,10*ROW('Hygiene Data'!E21))),'Data Summary'!DT27="Yes"),OFFSET('Hygiene Data'!$E$9,0,10*ROW('Hygiene Data'!E21)),NA())</f>
        <v>#N/A</v>
      </c>
      <c r="BF27" s="368" t="e">
        <f ca="1">+IF(AND(ISNUMBER(OFFSET('Hygiene Data'!$F$5,0,10*ROW('Hygiene Data'!F21))),'Data Summary'!DU27="Yes"),OFFSET('Hygiene Data'!$F$5,0,10*ROW('Hygiene Data'!F21)),NA())</f>
        <v>#N/A</v>
      </c>
      <c r="BG27" s="368" t="e">
        <f ca="1">+IF(AND(ISNUMBER(OFFSET('Hygiene Data'!$F$7,0,10*ROW('Hygiene Data'!F21))),'Data Summary'!DV27="Yes"),OFFSET('Hygiene Data'!$F$7,0,10*ROW('Hygiene Data'!F21)),NA())</f>
        <v>#N/A</v>
      </c>
      <c r="BH27" s="368" t="e">
        <f ca="1">+IF(AND(ISNUMBER(OFFSET('Hygiene Data'!$F$9,0,10*ROW('Hygiene Data'!F21))),'Data Summary'!DW27="Yes"),OFFSET('Hygiene Data'!$F$9,0,10*ROW('Hygiene Data'!F21)),NA())</f>
        <v>#N/A</v>
      </c>
      <c r="BI27" s="368" t="e">
        <f ca="1">+IF(AND(ISNUMBER(OFFSET('Hygiene Data'!$G$5,0,10*ROW('Hygiene Data'!G21))),'Data Summary'!DX27="Yes"),OFFSET('Hygiene Data'!$G$5,0,10*ROW('Hygiene Data'!G21)),NA())</f>
        <v>#N/A</v>
      </c>
      <c r="BJ27" s="368" t="e">
        <f ca="1">+IF(AND(ISNUMBER(OFFSET('Hygiene Data'!$G$7,0,10*ROW('Hygiene Data'!G21))),'Data Summary'!DY27="Yes"),OFFSET('Hygiene Data'!$G$7,0,10*ROW('Hygiene Data'!G21)),NA())</f>
        <v>#N/A</v>
      </c>
      <c r="BK27" s="368" t="e">
        <f ca="1">+IF(AND(ISNUMBER(OFFSET('Hygiene Data'!$G$9,0,10*ROW('Hygiene Data'!G21))),'Data Summary'!DZ27="Yes"),OFFSET('Hygiene Data'!$G$9,0,10*ROW('Hygiene Data'!G21)),NA())</f>
        <v>#N/A</v>
      </c>
      <c r="BL27" s="368" t="e">
        <f ca="1">+IF(AND(ISNUMBER(OFFSET('Hygiene Data'!$H$5,0,10*ROW('Hygiene Data'!H21))),'Data Summary'!EA27="Yes"),OFFSET('Hygiene Data'!$H$5,0,10*ROW('Hygiene Data'!H21)),NA())</f>
        <v>#N/A</v>
      </c>
      <c r="BM27" s="368" t="e">
        <f ca="1">+IF(AND(ISNUMBER(OFFSET('Hygiene Data'!$H$7,0,10*ROW('Hygiene Data'!H21))),'Data Summary'!EB27="Yes"),OFFSET('Hygiene Data'!$H$7,0,10*ROW('Hygiene Data'!H21)),NA())</f>
        <v>#N/A</v>
      </c>
      <c r="BN27" s="368" t="e">
        <f ca="1">+IF(AND(ISNUMBER(OFFSET('Hygiene Data'!$H$9,0,10*ROW('Hygiene Data'!H21))),'Data Summary'!EC27="Yes"),OFFSET('Hygiene Data'!$H$9,0,10*ROW('Hygiene Data'!H21)),NA())</f>
        <v>#N/A</v>
      </c>
      <c r="BO27" s="368" t="e">
        <f ca="1">+IF(AND(ISNUMBER(OFFSET('Hygiene Data'!$I$5,0,10*ROW('Hygiene Data'!I21))),'Data Summary'!ED27="Yes"),OFFSET('Hygiene Data'!$I$5,0,10*ROW('Hygiene Data'!I21)),NA())</f>
        <v>#N/A</v>
      </c>
      <c r="BP27" s="368" t="e">
        <f ca="1">+IF(AND(ISNUMBER(OFFSET('Hygiene Data'!$I$7,0,10*ROW('Hygiene Data'!I21))),'Data Summary'!EE27="Yes"),OFFSET('Hygiene Data'!$I$7,0,10*ROW('Hygiene Data'!I21)),NA())</f>
        <v>#N/A</v>
      </c>
      <c r="BQ27" s="368" t="e">
        <f ca="1">+IF(AND(ISNUMBER(OFFSET('Hygiene Data'!$I$9,0,10*ROW('Hygiene Data'!I21))),'Data Summary'!EF27="Yes"),OFFSET('Hygiene Data'!$I$9,0,10*ROW('Hygiene Data'!I21)),NA())</f>
        <v>#N/A</v>
      </c>
    </row>
    <row r="28" spans="1:69" x14ac:dyDescent="0.25">
      <c r="A28" s="364" t="e">
        <f ca="1">+RIGHT('Data Summary'!A28,LEN('Data Summary'!A28)-9)</f>
        <v>#VALUE!</v>
      </c>
      <c r="B28" s="338" t="str">
        <f ca="1">+IF(ISTEXT('Data Summary'!B28),'Data Summary'!B28,"")</f>
        <v/>
      </c>
      <c r="C28" s="365" t="e">
        <f ca="1">+VALUE('Data Summary'!C28)</f>
        <v>#VALUE!</v>
      </c>
      <c r="D28" s="366" t="e">
        <f ca="1">+IF(AND(ISNUMBER(OFFSET('Water Data'!$D$4,0,10*ROW('Water Data'!D22))),'Data Summary'!BS28="Yes"),100-OFFSET('Water Data'!$D$4,0,10*ROW('Water Data'!D22)),NA())</f>
        <v>#N/A</v>
      </c>
      <c r="E28" s="366" t="e">
        <f ca="1">+IF(AND(ISNUMBER(OFFSET('Water Data'!$D$6,0,10*ROW('Water Data'!D22))),'Data Summary'!BT28="Yes"),OFFSET('Water Data'!$D$6,0,10*ROW('Water Data'!D22)),NA())</f>
        <v>#N/A</v>
      </c>
      <c r="F28" s="366" t="e">
        <f ca="1">+IF(AND(ISNUMBER(OFFSET('Water Data'!$D$9,0,10*ROW('Water Data'!D22))),'Data Summary'!BU28="Yes"),OFFSET('Water Data'!$D$9,0,10*ROW('Water Data'!D22)),NA())</f>
        <v>#N/A</v>
      </c>
      <c r="G28" s="366" t="e">
        <f ca="1">+IF(AND(ISNUMBER(OFFSET('Water Data'!$E$4,0,10*ROW('Water Data'!E22))),'Data Summary'!BV28="Yes"),100-OFFSET('Water Data'!$E$4,0,10*ROW('Water Data'!E22)),NA())</f>
        <v>#N/A</v>
      </c>
      <c r="H28" s="366" t="e">
        <f ca="1">+IF(AND(ISNUMBER(OFFSET('Water Data'!$E$6,0,10*ROW('Water Data'!E22))),'Data Summary'!BW28="Yes"),OFFSET('Water Data'!$E$6,0,10*ROW('Water Data'!E22)),NA())</f>
        <v>#N/A</v>
      </c>
      <c r="I28" s="366" t="e">
        <f ca="1">+IF(AND(ISNUMBER(OFFSET('Water Data'!$E$9,0,10*ROW('Water Data'!E22))),'Data Summary'!BX28="Yes"),OFFSET('Water Data'!$E$9,0,10*ROW('Water Data'!E22)),NA())</f>
        <v>#N/A</v>
      </c>
      <c r="J28" s="366" t="e">
        <f ca="1">+IF(AND(ISNUMBER(OFFSET('Water Data'!$F$4,0,10*ROW('Water Data'!F22))),'Data Summary'!BY28="Yes"),100-OFFSET('Water Data'!$F$4,0,10*ROW('Water Data'!F22)),NA())</f>
        <v>#N/A</v>
      </c>
      <c r="K28" s="366" t="e">
        <f ca="1">+IF(AND(ISNUMBER(OFFSET('Water Data'!$F$6,0,10*ROW('Water Data'!F22))),'Data Summary'!BZ28="Yes"),OFFSET('Water Data'!$F$6,0,10*ROW('Water Data'!F22)),NA())</f>
        <v>#N/A</v>
      </c>
      <c r="L28" s="366" t="e">
        <f ca="1">+IF(AND(ISNUMBER(OFFSET('Water Data'!$F$9,0,10*ROW('Water Data'!F22))),'Data Summary'!CA28="Yes"),OFFSET('Water Data'!$F$9,0,10*ROW('Water Data'!F22)),NA())</f>
        <v>#N/A</v>
      </c>
      <c r="M28" s="366" t="e">
        <f ca="1">+IF(AND(ISNUMBER(OFFSET('Water Data'!$G$4,0,10*ROW('Water Data'!G22))),'Data Summary'!CB28="Yes"),100-OFFSET('Water Data'!$G$4,0,10*ROW('Water Data'!G22)),NA())</f>
        <v>#N/A</v>
      </c>
      <c r="N28" s="366" t="e">
        <f ca="1">+IF(AND(ISNUMBER(OFFSET('Water Data'!$G$6,0,10*ROW('Water Data'!G22))),'Data Summary'!CC28="Yes"),OFFSET('Water Data'!$G$6,0,10*ROW('Water Data'!G22)),NA())</f>
        <v>#N/A</v>
      </c>
      <c r="O28" s="366" t="e">
        <f ca="1">+IF(AND(ISNUMBER(OFFSET('Water Data'!$G$9,0,10*ROW('Water Data'!G22))),'Data Summary'!CD28="Yes"),OFFSET('Water Data'!$G$9,0,10*ROW('Water Data'!G22)),NA())</f>
        <v>#N/A</v>
      </c>
      <c r="P28" s="366" t="e">
        <f ca="1">+IF(AND(ISNUMBER(OFFSET('Water Data'!$H$4,0,10*ROW('Water Data'!H22))),'Data Summary'!CE28="Yes"),100-OFFSET('Water Data'!$H$4,0,10*ROW('Water Data'!H22)),NA())</f>
        <v>#N/A</v>
      </c>
      <c r="Q28" s="366" t="e">
        <f ca="1">+IF(AND(ISNUMBER(OFFSET('Water Data'!$H$6,0,10*ROW('Water Data'!H22))),'Data Summary'!CF28="Yes"),OFFSET('Water Data'!$H$6,0,10*ROW('Water Data'!H22)),NA())</f>
        <v>#N/A</v>
      </c>
      <c r="R28" s="366" t="e">
        <f ca="1">+IF(AND(ISNUMBER(OFFSET('Water Data'!$H$9,0,10*ROW('Water Data'!H22))),'Data Summary'!CG28="Yes"),OFFSET('Water Data'!$H$9,0,10*ROW('Water Data'!H22)),NA())</f>
        <v>#N/A</v>
      </c>
      <c r="S28" s="366" t="e">
        <f ca="1">+IF(AND(ISNUMBER(OFFSET('Water Data'!$I$4,0,10*ROW('Water Data'!I22))),'Data Summary'!CH28="Yes"),100-OFFSET('Water Data'!$I$4,0,10*ROW('Water Data'!I22)),NA())</f>
        <v>#N/A</v>
      </c>
      <c r="T28" s="366" t="e">
        <f ca="1">+IF(AND(ISNUMBER(OFFSET('Water Data'!$I$6,0,10*ROW('Water Data'!I22))),'Data Summary'!CI28="Yes"),OFFSET('Water Data'!$I$6,0,10*ROW('Water Data'!I22)),NA())</f>
        <v>#N/A</v>
      </c>
      <c r="U28" s="366" t="e">
        <f ca="1">+IF(AND(ISNUMBER(OFFSET('Water Data'!$I$9,0,10*ROW('Water Data'!I22))),'Data Summary'!CJ28="Yes"),OFFSET('Water Data'!$I$9,0,10*ROW('Water Data'!I22)),NA())</f>
        <v>#N/A</v>
      </c>
      <c r="V28" s="367" t="e">
        <f ca="1">+IF(AND(ISNUMBER(OFFSET('Sanitation Data'!$D$4,0,10*ROW('Sanitation Data'!D22))),'Data Summary'!CK28="Yes"),100-OFFSET('Sanitation Data'!$D$4,0,10*ROW('Sanitation Data'!D22)),NA())</f>
        <v>#N/A</v>
      </c>
      <c r="W28" s="367" t="e">
        <f ca="1">+IF(AND(ISNUMBER(OFFSET('Sanitation Data'!$D$6,0,10*ROW('Sanitation Data'!D22))),'Data Summary'!CL28="Yes"),OFFSET('Sanitation Data'!$D$6,0,10*ROW('Sanitation Data'!D22)),NA())</f>
        <v>#N/A</v>
      </c>
      <c r="X28" s="367" t="e">
        <f ca="1">+IF(AND(ISNUMBER(OFFSET('Sanitation Data'!$D$10,0,10*ROW('Sanitation Data'!D22))),'Data Summary'!CM28="Yes"),OFFSET('Sanitation Data'!$D$10,0,10*ROW('Sanitation Data'!D22)),NA())</f>
        <v>#N/A</v>
      </c>
      <c r="Y28" s="367" t="e">
        <f ca="1">+IF(AND(ISNUMBER(OFFSET('Sanitation Data'!$D$11,0,10*ROW('Sanitation Data'!D22))),'Data Summary'!CN28="Yes"),OFFSET('Sanitation Data'!$D$11,0,10*ROW('Sanitation Data'!D22)),NA())</f>
        <v>#N/A</v>
      </c>
      <c r="Z28" s="367" t="e">
        <f ca="1">+IF(AND(ISNUMBER(OFFSET('Sanitation Data'!$D$12,0,10*ROW('Sanitation Data'!D22))),'Data Summary'!CO28="Yes"),OFFSET('Sanitation Data'!$D$12,0,10*ROW('Sanitation Data'!D22)),NA())</f>
        <v>#N/A</v>
      </c>
      <c r="AA28" s="367" t="e">
        <f ca="1">+IF(AND(ISNUMBER(OFFSET('Sanitation Data'!$E$4,0,10*ROW('Sanitation Data'!E22))),'Data Summary'!CP28="Yes"),100-OFFSET('Sanitation Data'!$E$4,0,10*ROW('Sanitation Data'!E22)),NA())</f>
        <v>#N/A</v>
      </c>
      <c r="AB28" s="367" t="e">
        <f ca="1">+IF(AND(ISNUMBER(OFFSET('Sanitation Data'!$E$6,0,10*ROW('Sanitation Data'!E22))),'Data Summary'!CQ28="Yes"),OFFSET('Sanitation Data'!$E$6,0,10*ROW('Sanitation Data'!E22)),NA())</f>
        <v>#N/A</v>
      </c>
      <c r="AC28" s="367" t="e">
        <f ca="1">+IF(AND(ISNUMBER(OFFSET('Sanitation Data'!$E$10,0,10*ROW('Sanitation Data'!E22))),'Data Summary'!CR28="Yes"),OFFSET('Sanitation Data'!$E$10,0,10*ROW('Sanitation Data'!E22)),NA())</f>
        <v>#N/A</v>
      </c>
      <c r="AD28" s="367" t="e">
        <f ca="1">+IF(AND(ISNUMBER(OFFSET('Sanitation Data'!$E$11,0,10*ROW('Sanitation Data'!E22))),'Data Summary'!CS28="Yes"),OFFSET('Sanitation Data'!$E$11,0,10*ROW('Sanitation Data'!E22)),NA())</f>
        <v>#N/A</v>
      </c>
      <c r="AE28" s="367" t="e">
        <f ca="1">+IF(AND(ISNUMBER(OFFSET('Sanitation Data'!$E$12,0,10*ROW('Sanitation Data'!E22))),'Data Summary'!CT28="Yes"),OFFSET('Sanitation Data'!$E$12,0,10*ROW('Sanitation Data'!E22)),NA())</f>
        <v>#N/A</v>
      </c>
      <c r="AF28" s="367" t="e">
        <f ca="1">+IF(AND(ISNUMBER(OFFSET('Sanitation Data'!$F$4,0,10*ROW('Sanitation Data'!F22))),'Data Summary'!CU28="Yes"),100-OFFSET('Sanitation Data'!$F$4,0,10*ROW('Sanitation Data'!F22)),NA())</f>
        <v>#N/A</v>
      </c>
      <c r="AG28" s="367" t="e">
        <f ca="1">+IF(AND(ISNUMBER(OFFSET('Sanitation Data'!$F$6,0,10*ROW('Sanitation Data'!F22))),'Data Summary'!CV28="Yes"),OFFSET('Sanitation Data'!$F$6,0,10*ROW('Sanitation Data'!F22)),NA())</f>
        <v>#N/A</v>
      </c>
      <c r="AH28" s="367" t="e">
        <f ca="1">+IF(AND(ISNUMBER(OFFSET('Sanitation Data'!$F$10,0,10*ROW('Sanitation Data'!F22))),'Data Summary'!CW28="Yes"),OFFSET('Sanitation Data'!$F$10,0,10*ROW('Sanitation Data'!F22)),NA())</f>
        <v>#N/A</v>
      </c>
      <c r="AI28" s="367" t="e">
        <f ca="1">+IF(AND(ISNUMBER(OFFSET('Sanitation Data'!$F$11,0,10*ROW('Sanitation Data'!F22))),'Data Summary'!CX28="Yes"),OFFSET('Sanitation Data'!$F$11,0,10*ROW('Sanitation Data'!F22)),NA())</f>
        <v>#N/A</v>
      </c>
      <c r="AJ28" s="367" t="e">
        <f ca="1">+IF(AND(ISNUMBER(OFFSET('Sanitation Data'!$F$12,0,10*ROW('Sanitation Data'!F22))),'Data Summary'!CY28="Yes"),OFFSET('Sanitation Data'!$F$12,0,10*ROW('Sanitation Data'!F22)),NA())</f>
        <v>#N/A</v>
      </c>
      <c r="AK28" s="367" t="e">
        <f ca="1">+IF(AND(ISNUMBER(OFFSET('Sanitation Data'!$G$4,0,10*ROW('Sanitation Data'!G22))),'Data Summary'!CZ28="Yes"),100-OFFSET('Sanitation Data'!$G$4,0,10*ROW('Sanitation Data'!G22)),NA())</f>
        <v>#N/A</v>
      </c>
      <c r="AL28" s="367" t="e">
        <f ca="1">+IF(AND(ISNUMBER(OFFSET('Sanitation Data'!$G$6,0,10*ROW('Sanitation Data'!G22))),'Data Summary'!DA28="Yes"),OFFSET('Sanitation Data'!$G$6,0,10*ROW('Sanitation Data'!G22)),NA())</f>
        <v>#N/A</v>
      </c>
      <c r="AM28" s="367" t="e">
        <f ca="1">+IF(AND(ISNUMBER(OFFSET('Sanitation Data'!$G$10,0,10*ROW('Sanitation Data'!G22))),'Data Summary'!DB28="Yes"),OFFSET('Sanitation Data'!$G$10,0,10*ROW('Sanitation Data'!G22)),NA())</f>
        <v>#N/A</v>
      </c>
      <c r="AN28" s="367" t="e">
        <f ca="1">+IF(AND(ISNUMBER(OFFSET('Sanitation Data'!$G$11,0,10*ROW('Sanitation Data'!G22))),'Data Summary'!DC28="Yes"),OFFSET('Sanitation Data'!$G$11,0,10*ROW('Sanitation Data'!G22)),NA())</f>
        <v>#N/A</v>
      </c>
      <c r="AO28" s="367" t="e">
        <f ca="1">+IF(AND(ISNUMBER(OFFSET('Sanitation Data'!$G$12,0,10*ROW('Sanitation Data'!G22))),'Data Summary'!DD28="Yes"),OFFSET('Sanitation Data'!$G$12,0,10*ROW('Sanitation Data'!G22)),NA())</f>
        <v>#N/A</v>
      </c>
      <c r="AP28" s="367" t="e">
        <f ca="1">+IF(AND(ISNUMBER(OFFSET('Sanitation Data'!$H$4,0,10*ROW('Sanitation Data'!H22))),'Data Summary'!DE28="Yes"),100-OFFSET('Sanitation Data'!$H$4,0,10*ROW('Sanitation Data'!H22)),NA())</f>
        <v>#N/A</v>
      </c>
      <c r="AQ28" s="367" t="e">
        <f ca="1">+IF(AND(ISNUMBER(OFFSET('Sanitation Data'!$H$6,0,10*ROW('Sanitation Data'!H22))),'Data Summary'!DF28="Yes"),OFFSET('Sanitation Data'!$H$6,0,10*ROW('Sanitation Data'!H22)),NA())</f>
        <v>#N/A</v>
      </c>
      <c r="AR28" s="367" t="e">
        <f ca="1">+IF(AND(ISNUMBER(OFFSET('Sanitation Data'!$H$10,0,10*ROW('Sanitation Data'!H22))),'Data Summary'!DG28="Yes"),OFFSET('Sanitation Data'!$H$10,0,10*ROW('Sanitation Data'!H22)),NA())</f>
        <v>#N/A</v>
      </c>
      <c r="AS28" s="367" t="e">
        <f ca="1">+IF(AND(ISNUMBER(OFFSET('Sanitation Data'!$H$11,0,10*ROW('Sanitation Data'!H22))),'Data Summary'!DH28="Yes"),OFFSET('Sanitation Data'!$H$11,0,10*ROW('Sanitation Data'!H22)),NA())</f>
        <v>#N/A</v>
      </c>
      <c r="AT28" s="367" t="e">
        <f ca="1">+IF(AND(ISNUMBER(OFFSET('Sanitation Data'!$H$12,0,10*ROW('Sanitation Data'!H22))),'Data Summary'!DI28="Yes"),OFFSET('Sanitation Data'!$H$12,0,10*ROW('Sanitation Data'!H22)),NA())</f>
        <v>#N/A</v>
      </c>
      <c r="AU28" s="367" t="e">
        <f ca="1">+IF(AND(ISNUMBER(OFFSET('Sanitation Data'!$I$4,0,10*ROW('Sanitation Data'!I22))),'Data Summary'!DJ28="Yes"),100-OFFSET('Sanitation Data'!$I$4,0,10*ROW('Sanitation Data'!I22)),NA())</f>
        <v>#N/A</v>
      </c>
      <c r="AV28" s="367" t="e">
        <f ca="1">+IF(AND(ISNUMBER(OFFSET('Sanitation Data'!$I$6,0,10*ROW('Sanitation Data'!I22))),'Data Summary'!DK28="Yes"),OFFSET('Sanitation Data'!$I$6,0,10*ROW('Sanitation Data'!I22)),NA())</f>
        <v>#N/A</v>
      </c>
      <c r="AW28" s="367" t="e">
        <f ca="1">+IF(AND(ISNUMBER(OFFSET('Sanitation Data'!$I$10,0,10*ROW('Sanitation Data'!I22))),'Data Summary'!DL28="Yes"),OFFSET('Sanitation Data'!$I$10,0,10*ROW('Sanitation Data'!I22)),NA())</f>
        <v>#N/A</v>
      </c>
      <c r="AX28" s="367" t="e">
        <f ca="1">+IF(AND(ISNUMBER(OFFSET('Sanitation Data'!$I$11,0,10*ROW('Sanitation Data'!I22))),'Data Summary'!DM28="Yes"),OFFSET('Sanitation Data'!$I$11,0,10*ROW('Sanitation Data'!I22)),NA())</f>
        <v>#N/A</v>
      </c>
      <c r="AY28" s="367" t="e">
        <f ca="1">+IF(AND(ISNUMBER(OFFSET('Sanitation Data'!$I$12,0,10*ROW('Sanitation Data'!I22))),'Data Summary'!DN28="Yes"),OFFSET('Sanitation Data'!$I$12,0,10*ROW('Sanitation Data'!I22)),NA())</f>
        <v>#N/A</v>
      </c>
      <c r="AZ28" s="368" t="e">
        <f ca="1">+IF(AND(ISNUMBER(OFFSET('Hygiene Data'!$D$5,0,10*ROW('Hygiene Data'!D22))),'Data Summary'!DO28="Yes"),OFFSET('Hygiene Data'!$D$5,0,10*ROW('Hygiene Data'!D22)),NA())</f>
        <v>#N/A</v>
      </c>
      <c r="BA28" s="368" t="e">
        <f ca="1">+IF(AND(ISNUMBER(OFFSET('Hygiene Data'!$D$7,0,10*ROW('Hygiene Data'!D22))),'Data Summary'!DP28="Yes"),OFFSET('Hygiene Data'!$D$7,0,10*ROW('Hygiene Data'!D22)),NA())</f>
        <v>#N/A</v>
      </c>
      <c r="BB28" s="368" t="e">
        <f ca="1">+IF(AND(ISNUMBER(OFFSET('Hygiene Data'!$D$9,0,10*ROW('Hygiene Data'!D22))),'Data Summary'!DQ28="Yes"),OFFSET('Hygiene Data'!$D$9,0,10*ROW('Hygiene Data'!D22)),NA())</f>
        <v>#N/A</v>
      </c>
      <c r="BC28" s="368" t="e">
        <f ca="1">+IF(AND(ISNUMBER(OFFSET('Hygiene Data'!$E$5,0,10*ROW('Hygiene Data'!E22))),'Data Summary'!DR28="Yes"),OFFSET('Hygiene Data'!$E$5,0,10*ROW('Hygiene Data'!E22)),NA())</f>
        <v>#N/A</v>
      </c>
      <c r="BD28" s="368" t="e">
        <f ca="1">+IF(AND(ISNUMBER(OFFSET('Hygiene Data'!$E$7,0,10*ROW('Hygiene Data'!E22))),'Data Summary'!DS28="Yes"),OFFSET('Hygiene Data'!$E$7,0,10*ROW('Hygiene Data'!E22)),NA())</f>
        <v>#N/A</v>
      </c>
      <c r="BE28" s="368" t="e">
        <f ca="1">+IF(AND(ISNUMBER(OFFSET('Hygiene Data'!$E$9,0,10*ROW('Hygiene Data'!E22))),'Data Summary'!DT28="Yes"),OFFSET('Hygiene Data'!$E$9,0,10*ROW('Hygiene Data'!E22)),NA())</f>
        <v>#N/A</v>
      </c>
      <c r="BF28" s="368" t="e">
        <f ca="1">+IF(AND(ISNUMBER(OFFSET('Hygiene Data'!$F$5,0,10*ROW('Hygiene Data'!F22))),'Data Summary'!DU28="Yes"),OFFSET('Hygiene Data'!$F$5,0,10*ROW('Hygiene Data'!F22)),NA())</f>
        <v>#N/A</v>
      </c>
      <c r="BG28" s="368" t="e">
        <f ca="1">+IF(AND(ISNUMBER(OFFSET('Hygiene Data'!$F$7,0,10*ROW('Hygiene Data'!F22))),'Data Summary'!DV28="Yes"),OFFSET('Hygiene Data'!$F$7,0,10*ROW('Hygiene Data'!F22)),NA())</f>
        <v>#N/A</v>
      </c>
      <c r="BH28" s="368" t="e">
        <f ca="1">+IF(AND(ISNUMBER(OFFSET('Hygiene Data'!$F$9,0,10*ROW('Hygiene Data'!F22))),'Data Summary'!DW28="Yes"),OFFSET('Hygiene Data'!$F$9,0,10*ROW('Hygiene Data'!F22)),NA())</f>
        <v>#N/A</v>
      </c>
      <c r="BI28" s="368" t="e">
        <f ca="1">+IF(AND(ISNUMBER(OFFSET('Hygiene Data'!$G$5,0,10*ROW('Hygiene Data'!G22))),'Data Summary'!DX28="Yes"),OFFSET('Hygiene Data'!$G$5,0,10*ROW('Hygiene Data'!G22)),NA())</f>
        <v>#N/A</v>
      </c>
      <c r="BJ28" s="368" t="e">
        <f ca="1">+IF(AND(ISNUMBER(OFFSET('Hygiene Data'!$G$7,0,10*ROW('Hygiene Data'!G22))),'Data Summary'!DY28="Yes"),OFFSET('Hygiene Data'!$G$7,0,10*ROW('Hygiene Data'!G22)),NA())</f>
        <v>#N/A</v>
      </c>
      <c r="BK28" s="368" t="e">
        <f ca="1">+IF(AND(ISNUMBER(OFFSET('Hygiene Data'!$G$9,0,10*ROW('Hygiene Data'!G22))),'Data Summary'!DZ28="Yes"),OFFSET('Hygiene Data'!$G$9,0,10*ROW('Hygiene Data'!G22)),NA())</f>
        <v>#N/A</v>
      </c>
      <c r="BL28" s="368" t="e">
        <f ca="1">+IF(AND(ISNUMBER(OFFSET('Hygiene Data'!$H$5,0,10*ROW('Hygiene Data'!H22))),'Data Summary'!EA28="Yes"),OFFSET('Hygiene Data'!$H$5,0,10*ROW('Hygiene Data'!H22)),NA())</f>
        <v>#N/A</v>
      </c>
      <c r="BM28" s="368" t="e">
        <f ca="1">+IF(AND(ISNUMBER(OFFSET('Hygiene Data'!$H$7,0,10*ROW('Hygiene Data'!H22))),'Data Summary'!EB28="Yes"),OFFSET('Hygiene Data'!$H$7,0,10*ROW('Hygiene Data'!H22)),NA())</f>
        <v>#N/A</v>
      </c>
      <c r="BN28" s="368" t="e">
        <f ca="1">+IF(AND(ISNUMBER(OFFSET('Hygiene Data'!$H$9,0,10*ROW('Hygiene Data'!H22))),'Data Summary'!EC28="Yes"),OFFSET('Hygiene Data'!$H$9,0,10*ROW('Hygiene Data'!H22)),NA())</f>
        <v>#N/A</v>
      </c>
      <c r="BO28" s="368" t="e">
        <f ca="1">+IF(AND(ISNUMBER(OFFSET('Hygiene Data'!$I$5,0,10*ROW('Hygiene Data'!I22))),'Data Summary'!ED28="Yes"),OFFSET('Hygiene Data'!$I$5,0,10*ROW('Hygiene Data'!I22)),NA())</f>
        <v>#N/A</v>
      </c>
      <c r="BP28" s="368" t="e">
        <f ca="1">+IF(AND(ISNUMBER(OFFSET('Hygiene Data'!$I$7,0,10*ROW('Hygiene Data'!I22))),'Data Summary'!EE28="Yes"),OFFSET('Hygiene Data'!$I$7,0,10*ROW('Hygiene Data'!I22)),NA())</f>
        <v>#N/A</v>
      </c>
      <c r="BQ28" s="368" t="e">
        <f ca="1">+IF(AND(ISNUMBER(OFFSET('Hygiene Data'!$I$9,0,10*ROW('Hygiene Data'!I22))),'Data Summary'!EF28="Yes"),OFFSET('Hygiene Data'!$I$9,0,10*ROW('Hygiene Data'!I22)),NA())</f>
        <v>#N/A</v>
      </c>
    </row>
    <row r="29" spans="1:69" x14ac:dyDescent="0.25">
      <c r="A29" s="364" t="e">
        <f ca="1">+RIGHT('Data Summary'!A29,LEN('Data Summary'!A29)-9)</f>
        <v>#VALUE!</v>
      </c>
      <c r="B29" s="338" t="str">
        <f ca="1">+IF(ISTEXT('Data Summary'!B29),'Data Summary'!B29,"")</f>
        <v/>
      </c>
      <c r="C29" s="365" t="e">
        <f ca="1">+VALUE('Data Summary'!C29)</f>
        <v>#VALUE!</v>
      </c>
      <c r="D29" s="366" t="e">
        <f ca="1">+IF(AND(ISNUMBER(OFFSET('Water Data'!$D$4,0,10*ROW('Water Data'!D23))),'Data Summary'!BS29="Yes"),100-OFFSET('Water Data'!$D$4,0,10*ROW('Water Data'!D23)),NA())</f>
        <v>#N/A</v>
      </c>
      <c r="E29" s="366" t="e">
        <f ca="1">+IF(AND(ISNUMBER(OFFSET('Water Data'!$D$6,0,10*ROW('Water Data'!D23))),'Data Summary'!BT29="Yes"),OFFSET('Water Data'!$D$6,0,10*ROW('Water Data'!D23)),NA())</f>
        <v>#N/A</v>
      </c>
      <c r="F29" s="366" t="e">
        <f ca="1">+IF(AND(ISNUMBER(OFFSET('Water Data'!$D$9,0,10*ROW('Water Data'!D23))),'Data Summary'!BU29="Yes"),OFFSET('Water Data'!$D$9,0,10*ROW('Water Data'!D23)),NA())</f>
        <v>#N/A</v>
      </c>
      <c r="G29" s="366" t="e">
        <f ca="1">+IF(AND(ISNUMBER(OFFSET('Water Data'!$E$4,0,10*ROW('Water Data'!E23))),'Data Summary'!BV29="Yes"),100-OFFSET('Water Data'!$E$4,0,10*ROW('Water Data'!E23)),NA())</f>
        <v>#N/A</v>
      </c>
      <c r="H29" s="366" t="e">
        <f ca="1">+IF(AND(ISNUMBER(OFFSET('Water Data'!$E$6,0,10*ROW('Water Data'!E23))),'Data Summary'!BW29="Yes"),OFFSET('Water Data'!$E$6,0,10*ROW('Water Data'!E23)),NA())</f>
        <v>#N/A</v>
      </c>
      <c r="I29" s="366" t="e">
        <f ca="1">+IF(AND(ISNUMBER(OFFSET('Water Data'!$E$9,0,10*ROW('Water Data'!E23))),'Data Summary'!BX29="Yes"),OFFSET('Water Data'!$E$9,0,10*ROW('Water Data'!E23)),NA())</f>
        <v>#N/A</v>
      </c>
      <c r="J29" s="366" t="e">
        <f ca="1">+IF(AND(ISNUMBER(OFFSET('Water Data'!$F$4,0,10*ROW('Water Data'!F23))),'Data Summary'!BY29="Yes"),100-OFFSET('Water Data'!$F$4,0,10*ROW('Water Data'!F23)),NA())</f>
        <v>#N/A</v>
      </c>
      <c r="K29" s="366" t="e">
        <f ca="1">+IF(AND(ISNUMBER(OFFSET('Water Data'!$F$6,0,10*ROW('Water Data'!F23))),'Data Summary'!BZ29="Yes"),OFFSET('Water Data'!$F$6,0,10*ROW('Water Data'!F23)),NA())</f>
        <v>#N/A</v>
      </c>
      <c r="L29" s="366" t="e">
        <f ca="1">+IF(AND(ISNUMBER(OFFSET('Water Data'!$F$9,0,10*ROW('Water Data'!F23))),'Data Summary'!CA29="Yes"),OFFSET('Water Data'!$F$9,0,10*ROW('Water Data'!F23)),NA())</f>
        <v>#N/A</v>
      </c>
      <c r="M29" s="366" t="e">
        <f ca="1">+IF(AND(ISNUMBER(OFFSET('Water Data'!$G$4,0,10*ROW('Water Data'!G23))),'Data Summary'!CB29="Yes"),100-OFFSET('Water Data'!$G$4,0,10*ROW('Water Data'!G23)),NA())</f>
        <v>#N/A</v>
      </c>
      <c r="N29" s="366" t="e">
        <f ca="1">+IF(AND(ISNUMBER(OFFSET('Water Data'!$G$6,0,10*ROW('Water Data'!G23))),'Data Summary'!CC29="Yes"),OFFSET('Water Data'!$G$6,0,10*ROW('Water Data'!G23)),NA())</f>
        <v>#N/A</v>
      </c>
      <c r="O29" s="366" t="e">
        <f ca="1">+IF(AND(ISNUMBER(OFFSET('Water Data'!$G$9,0,10*ROW('Water Data'!G23))),'Data Summary'!CD29="Yes"),OFFSET('Water Data'!$G$9,0,10*ROW('Water Data'!G23)),NA())</f>
        <v>#N/A</v>
      </c>
      <c r="P29" s="366" t="e">
        <f ca="1">+IF(AND(ISNUMBER(OFFSET('Water Data'!$H$4,0,10*ROW('Water Data'!H23))),'Data Summary'!CE29="Yes"),100-OFFSET('Water Data'!$H$4,0,10*ROW('Water Data'!H23)),NA())</f>
        <v>#N/A</v>
      </c>
      <c r="Q29" s="366" t="e">
        <f ca="1">+IF(AND(ISNUMBER(OFFSET('Water Data'!$H$6,0,10*ROW('Water Data'!H23))),'Data Summary'!CF29="Yes"),OFFSET('Water Data'!$H$6,0,10*ROW('Water Data'!H23)),NA())</f>
        <v>#N/A</v>
      </c>
      <c r="R29" s="366" t="e">
        <f ca="1">+IF(AND(ISNUMBER(OFFSET('Water Data'!$H$9,0,10*ROW('Water Data'!H23))),'Data Summary'!CG29="Yes"),OFFSET('Water Data'!$H$9,0,10*ROW('Water Data'!H23)),NA())</f>
        <v>#N/A</v>
      </c>
      <c r="S29" s="366" t="e">
        <f ca="1">+IF(AND(ISNUMBER(OFFSET('Water Data'!$I$4,0,10*ROW('Water Data'!I23))),'Data Summary'!CH29="Yes"),100-OFFSET('Water Data'!$I$4,0,10*ROW('Water Data'!I23)),NA())</f>
        <v>#N/A</v>
      </c>
      <c r="T29" s="366" t="e">
        <f ca="1">+IF(AND(ISNUMBER(OFFSET('Water Data'!$I$6,0,10*ROW('Water Data'!I23))),'Data Summary'!CI29="Yes"),OFFSET('Water Data'!$I$6,0,10*ROW('Water Data'!I23)),NA())</f>
        <v>#N/A</v>
      </c>
      <c r="U29" s="366" t="e">
        <f ca="1">+IF(AND(ISNUMBER(OFFSET('Water Data'!$I$9,0,10*ROW('Water Data'!I23))),'Data Summary'!CJ29="Yes"),OFFSET('Water Data'!$I$9,0,10*ROW('Water Data'!I23)),NA())</f>
        <v>#N/A</v>
      </c>
      <c r="V29" s="367" t="e">
        <f ca="1">+IF(AND(ISNUMBER(OFFSET('Sanitation Data'!$D$4,0,10*ROW('Sanitation Data'!D23))),'Data Summary'!CK29="Yes"),100-OFFSET('Sanitation Data'!$D$4,0,10*ROW('Sanitation Data'!D23)),NA())</f>
        <v>#N/A</v>
      </c>
      <c r="W29" s="367" t="e">
        <f ca="1">+IF(AND(ISNUMBER(OFFSET('Sanitation Data'!$D$6,0,10*ROW('Sanitation Data'!D23))),'Data Summary'!CL29="Yes"),OFFSET('Sanitation Data'!$D$6,0,10*ROW('Sanitation Data'!D23)),NA())</f>
        <v>#N/A</v>
      </c>
      <c r="X29" s="367" t="e">
        <f ca="1">+IF(AND(ISNUMBER(OFFSET('Sanitation Data'!$D$10,0,10*ROW('Sanitation Data'!D23))),'Data Summary'!CM29="Yes"),OFFSET('Sanitation Data'!$D$10,0,10*ROW('Sanitation Data'!D23)),NA())</f>
        <v>#N/A</v>
      </c>
      <c r="Y29" s="367" t="e">
        <f ca="1">+IF(AND(ISNUMBER(OFFSET('Sanitation Data'!$D$11,0,10*ROW('Sanitation Data'!D23))),'Data Summary'!CN29="Yes"),OFFSET('Sanitation Data'!$D$11,0,10*ROW('Sanitation Data'!D23)),NA())</f>
        <v>#N/A</v>
      </c>
      <c r="Z29" s="367" t="e">
        <f ca="1">+IF(AND(ISNUMBER(OFFSET('Sanitation Data'!$D$12,0,10*ROW('Sanitation Data'!D23))),'Data Summary'!CO29="Yes"),OFFSET('Sanitation Data'!$D$12,0,10*ROW('Sanitation Data'!D23)),NA())</f>
        <v>#N/A</v>
      </c>
      <c r="AA29" s="367" t="e">
        <f ca="1">+IF(AND(ISNUMBER(OFFSET('Sanitation Data'!$E$4,0,10*ROW('Sanitation Data'!E23))),'Data Summary'!CP29="Yes"),100-OFFSET('Sanitation Data'!$E$4,0,10*ROW('Sanitation Data'!E23)),NA())</f>
        <v>#N/A</v>
      </c>
      <c r="AB29" s="367" t="e">
        <f ca="1">+IF(AND(ISNUMBER(OFFSET('Sanitation Data'!$E$6,0,10*ROW('Sanitation Data'!E23))),'Data Summary'!CQ29="Yes"),OFFSET('Sanitation Data'!$E$6,0,10*ROW('Sanitation Data'!E23)),NA())</f>
        <v>#N/A</v>
      </c>
      <c r="AC29" s="367" t="e">
        <f ca="1">+IF(AND(ISNUMBER(OFFSET('Sanitation Data'!$E$10,0,10*ROW('Sanitation Data'!E23))),'Data Summary'!CR29="Yes"),OFFSET('Sanitation Data'!$E$10,0,10*ROW('Sanitation Data'!E23)),NA())</f>
        <v>#N/A</v>
      </c>
      <c r="AD29" s="367" t="e">
        <f ca="1">+IF(AND(ISNUMBER(OFFSET('Sanitation Data'!$E$11,0,10*ROW('Sanitation Data'!E23))),'Data Summary'!CS29="Yes"),OFFSET('Sanitation Data'!$E$11,0,10*ROW('Sanitation Data'!E23)),NA())</f>
        <v>#N/A</v>
      </c>
      <c r="AE29" s="367" t="e">
        <f ca="1">+IF(AND(ISNUMBER(OFFSET('Sanitation Data'!$E$12,0,10*ROW('Sanitation Data'!E23))),'Data Summary'!CT29="Yes"),OFFSET('Sanitation Data'!$E$12,0,10*ROW('Sanitation Data'!E23)),NA())</f>
        <v>#N/A</v>
      </c>
      <c r="AF29" s="367" t="e">
        <f ca="1">+IF(AND(ISNUMBER(OFFSET('Sanitation Data'!$F$4,0,10*ROW('Sanitation Data'!F23))),'Data Summary'!CU29="Yes"),100-OFFSET('Sanitation Data'!$F$4,0,10*ROW('Sanitation Data'!F23)),NA())</f>
        <v>#N/A</v>
      </c>
      <c r="AG29" s="367" t="e">
        <f ca="1">+IF(AND(ISNUMBER(OFFSET('Sanitation Data'!$F$6,0,10*ROW('Sanitation Data'!F23))),'Data Summary'!CV29="Yes"),OFFSET('Sanitation Data'!$F$6,0,10*ROW('Sanitation Data'!F23)),NA())</f>
        <v>#N/A</v>
      </c>
      <c r="AH29" s="367" t="e">
        <f ca="1">+IF(AND(ISNUMBER(OFFSET('Sanitation Data'!$F$10,0,10*ROW('Sanitation Data'!F23))),'Data Summary'!CW29="Yes"),OFFSET('Sanitation Data'!$F$10,0,10*ROW('Sanitation Data'!F23)),NA())</f>
        <v>#N/A</v>
      </c>
      <c r="AI29" s="367" t="e">
        <f ca="1">+IF(AND(ISNUMBER(OFFSET('Sanitation Data'!$F$11,0,10*ROW('Sanitation Data'!F23))),'Data Summary'!CX29="Yes"),OFFSET('Sanitation Data'!$F$11,0,10*ROW('Sanitation Data'!F23)),NA())</f>
        <v>#N/A</v>
      </c>
      <c r="AJ29" s="367" t="e">
        <f ca="1">+IF(AND(ISNUMBER(OFFSET('Sanitation Data'!$F$12,0,10*ROW('Sanitation Data'!F23))),'Data Summary'!CY29="Yes"),OFFSET('Sanitation Data'!$F$12,0,10*ROW('Sanitation Data'!F23)),NA())</f>
        <v>#N/A</v>
      </c>
      <c r="AK29" s="367" t="e">
        <f ca="1">+IF(AND(ISNUMBER(OFFSET('Sanitation Data'!$G$4,0,10*ROW('Sanitation Data'!G23))),'Data Summary'!CZ29="Yes"),100-OFFSET('Sanitation Data'!$G$4,0,10*ROW('Sanitation Data'!G23)),NA())</f>
        <v>#N/A</v>
      </c>
      <c r="AL29" s="367" t="e">
        <f ca="1">+IF(AND(ISNUMBER(OFFSET('Sanitation Data'!$G$6,0,10*ROW('Sanitation Data'!G23))),'Data Summary'!DA29="Yes"),OFFSET('Sanitation Data'!$G$6,0,10*ROW('Sanitation Data'!G23)),NA())</f>
        <v>#N/A</v>
      </c>
      <c r="AM29" s="367" t="e">
        <f ca="1">+IF(AND(ISNUMBER(OFFSET('Sanitation Data'!$G$10,0,10*ROW('Sanitation Data'!G23))),'Data Summary'!DB29="Yes"),OFFSET('Sanitation Data'!$G$10,0,10*ROW('Sanitation Data'!G23)),NA())</f>
        <v>#N/A</v>
      </c>
      <c r="AN29" s="367" t="e">
        <f ca="1">+IF(AND(ISNUMBER(OFFSET('Sanitation Data'!$G$11,0,10*ROW('Sanitation Data'!G23))),'Data Summary'!DC29="Yes"),OFFSET('Sanitation Data'!$G$11,0,10*ROW('Sanitation Data'!G23)),NA())</f>
        <v>#N/A</v>
      </c>
      <c r="AO29" s="367" t="e">
        <f ca="1">+IF(AND(ISNUMBER(OFFSET('Sanitation Data'!$G$12,0,10*ROW('Sanitation Data'!G23))),'Data Summary'!DD29="Yes"),OFFSET('Sanitation Data'!$G$12,0,10*ROW('Sanitation Data'!G23)),NA())</f>
        <v>#N/A</v>
      </c>
      <c r="AP29" s="367" t="e">
        <f ca="1">+IF(AND(ISNUMBER(OFFSET('Sanitation Data'!$H$4,0,10*ROW('Sanitation Data'!H23))),'Data Summary'!DE29="Yes"),100-OFFSET('Sanitation Data'!$H$4,0,10*ROW('Sanitation Data'!H23)),NA())</f>
        <v>#N/A</v>
      </c>
      <c r="AQ29" s="367" t="e">
        <f ca="1">+IF(AND(ISNUMBER(OFFSET('Sanitation Data'!$H$6,0,10*ROW('Sanitation Data'!H23))),'Data Summary'!DF29="Yes"),OFFSET('Sanitation Data'!$H$6,0,10*ROW('Sanitation Data'!H23)),NA())</f>
        <v>#N/A</v>
      </c>
      <c r="AR29" s="367" t="e">
        <f ca="1">+IF(AND(ISNUMBER(OFFSET('Sanitation Data'!$H$10,0,10*ROW('Sanitation Data'!H23))),'Data Summary'!DG29="Yes"),OFFSET('Sanitation Data'!$H$10,0,10*ROW('Sanitation Data'!H23)),NA())</f>
        <v>#N/A</v>
      </c>
      <c r="AS29" s="367" t="e">
        <f ca="1">+IF(AND(ISNUMBER(OFFSET('Sanitation Data'!$H$11,0,10*ROW('Sanitation Data'!H23))),'Data Summary'!DH29="Yes"),OFFSET('Sanitation Data'!$H$11,0,10*ROW('Sanitation Data'!H23)),NA())</f>
        <v>#N/A</v>
      </c>
      <c r="AT29" s="367" t="e">
        <f ca="1">+IF(AND(ISNUMBER(OFFSET('Sanitation Data'!$H$12,0,10*ROW('Sanitation Data'!H23))),'Data Summary'!DI29="Yes"),OFFSET('Sanitation Data'!$H$12,0,10*ROW('Sanitation Data'!H23)),NA())</f>
        <v>#N/A</v>
      </c>
      <c r="AU29" s="367" t="e">
        <f ca="1">+IF(AND(ISNUMBER(OFFSET('Sanitation Data'!$I$4,0,10*ROW('Sanitation Data'!I23))),'Data Summary'!DJ29="Yes"),100-OFFSET('Sanitation Data'!$I$4,0,10*ROW('Sanitation Data'!I23)),NA())</f>
        <v>#N/A</v>
      </c>
      <c r="AV29" s="367" t="e">
        <f ca="1">+IF(AND(ISNUMBER(OFFSET('Sanitation Data'!$I$6,0,10*ROW('Sanitation Data'!I23))),'Data Summary'!DK29="Yes"),OFFSET('Sanitation Data'!$I$6,0,10*ROW('Sanitation Data'!I23)),NA())</f>
        <v>#N/A</v>
      </c>
      <c r="AW29" s="367" t="e">
        <f ca="1">+IF(AND(ISNUMBER(OFFSET('Sanitation Data'!$I$10,0,10*ROW('Sanitation Data'!I23))),'Data Summary'!DL29="Yes"),OFFSET('Sanitation Data'!$I$10,0,10*ROW('Sanitation Data'!I23)),NA())</f>
        <v>#N/A</v>
      </c>
      <c r="AX29" s="367" t="e">
        <f ca="1">+IF(AND(ISNUMBER(OFFSET('Sanitation Data'!$I$11,0,10*ROW('Sanitation Data'!I23))),'Data Summary'!DM29="Yes"),OFFSET('Sanitation Data'!$I$11,0,10*ROW('Sanitation Data'!I23)),NA())</f>
        <v>#N/A</v>
      </c>
      <c r="AY29" s="367" t="e">
        <f ca="1">+IF(AND(ISNUMBER(OFFSET('Sanitation Data'!$I$12,0,10*ROW('Sanitation Data'!I23))),'Data Summary'!DN29="Yes"),OFFSET('Sanitation Data'!$I$12,0,10*ROW('Sanitation Data'!I23)),NA())</f>
        <v>#N/A</v>
      </c>
      <c r="AZ29" s="368" t="e">
        <f ca="1">+IF(AND(ISNUMBER(OFFSET('Hygiene Data'!$D$5,0,10*ROW('Hygiene Data'!D23))),'Data Summary'!DO29="Yes"),OFFSET('Hygiene Data'!$D$5,0,10*ROW('Hygiene Data'!D23)),NA())</f>
        <v>#N/A</v>
      </c>
      <c r="BA29" s="368" t="e">
        <f ca="1">+IF(AND(ISNUMBER(OFFSET('Hygiene Data'!$D$7,0,10*ROW('Hygiene Data'!D23))),'Data Summary'!DP29="Yes"),OFFSET('Hygiene Data'!$D$7,0,10*ROW('Hygiene Data'!D23)),NA())</f>
        <v>#N/A</v>
      </c>
      <c r="BB29" s="368" t="e">
        <f ca="1">+IF(AND(ISNUMBER(OFFSET('Hygiene Data'!$D$9,0,10*ROW('Hygiene Data'!D23))),'Data Summary'!DQ29="Yes"),OFFSET('Hygiene Data'!$D$9,0,10*ROW('Hygiene Data'!D23)),NA())</f>
        <v>#N/A</v>
      </c>
      <c r="BC29" s="368" t="e">
        <f ca="1">+IF(AND(ISNUMBER(OFFSET('Hygiene Data'!$E$5,0,10*ROW('Hygiene Data'!E23))),'Data Summary'!DR29="Yes"),OFFSET('Hygiene Data'!$E$5,0,10*ROW('Hygiene Data'!E23)),NA())</f>
        <v>#N/A</v>
      </c>
      <c r="BD29" s="368" t="e">
        <f ca="1">+IF(AND(ISNUMBER(OFFSET('Hygiene Data'!$E$7,0,10*ROW('Hygiene Data'!E23))),'Data Summary'!DS29="Yes"),OFFSET('Hygiene Data'!$E$7,0,10*ROW('Hygiene Data'!E23)),NA())</f>
        <v>#N/A</v>
      </c>
      <c r="BE29" s="368" t="e">
        <f ca="1">+IF(AND(ISNUMBER(OFFSET('Hygiene Data'!$E$9,0,10*ROW('Hygiene Data'!E23))),'Data Summary'!DT29="Yes"),OFFSET('Hygiene Data'!$E$9,0,10*ROW('Hygiene Data'!E23)),NA())</f>
        <v>#N/A</v>
      </c>
      <c r="BF29" s="368" t="e">
        <f ca="1">+IF(AND(ISNUMBER(OFFSET('Hygiene Data'!$F$5,0,10*ROW('Hygiene Data'!F23))),'Data Summary'!DU29="Yes"),OFFSET('Hygiene Data'!$F$5,0,10*ROW('Hygiene Data'!F23)),NA())</f>
        <v>#N/A</v>
      </c>
      <c r="BG29" s="368" t="e">
        <f ca="1">+IF(AND(ISNUMBER(OFFSET('Hygiene Data'!$F$7,0,10*ROW('Hygiene Data'!F23))),'Data Summary'!DV29="Yes"),OFFSET('Hygiene Data'!$F$7,0,10*ROW('Hygiene Data'!F23)),NA())</f>
        <v>#N/A</v>
      </c>
      <c r="BH29" s="368" t="e">
        <f ca="1">+IF(AND(ISNUMBER(OFFSET('Hygiene Data'!$F$9,0,10*ROW('Hygiene Data'!F23))),'Data Summary'!DW29="Yes"),OFFSET('Hygiene Data'!$F$9,0,10*ROW('Hygiene Data'!F23)),NA())</f>
        <v>#N/A</v>
      </c>
      <c r="BI29" s="368" t="e">
        <f ca="1">+IF(AND(ISNUMBER(OFFSET('Hygiene Data'!$G$5,0,10*ROW('Hygiene Data'!G23))),'Data Summary'!DX29="Yes"),OFFSET('Hygiene Data'!$G$5,0,10*ROW('Hygiene Data'!G23)),NA())</f>
        <v>#N/A</v>
      </c>
      <c r="BJ29" s="368" t="e">
        <f ca="1">+IF(AND(ISNUMBER(OFFSET('Hygiene Data'!$G$7,0,10*ROW('Hygiene Data'!G23))),'Data Summary'!DY29="Yes"),OFFSET('Hygiene Data'!$G$7,0,10*ROW('Hygiene Data'!G23)),NA())</f>
        <v>#N/A</v>
      </c>
      <c r="BK29" s="368" t="e">
        <f ca="1">+IF(AND(ISNUMBER(OFFSET('Hygiene Data'!$G$9,0,10*ROW('Hygiene Data'!G23))),'Data Summary'!DZ29="Yes"),OFFSET('Hygiene Data'!$G$9,0,10*ROW('Hygiene Data'!G23)),NA())</f>
        <v>#N/A</v>
      </c>
      <c r="BL29" s="368" t="e">
        <f ca="1">+IF(AND(ISNUMBER(OFFSET('Hygiene Data'!$H$5,0,10*ROW('Hygiene Data'!H23))),'Data Summary'!EA29="Yes"),OFFSET('Hygiene Data'!$H$5,0,10*ROW('Hygiene Data'!H23)),NA())</f>
        <v>#N/A</v>
      </c>
      <c r="BM29" s="368" t="e">
        <f ca="1">+IF(AND(ISNUMBER(OFFSET('Hygiene Data'!$H$7,0,10*ROW('Hygiene Data'!H23))),'Data Summary'!EB29="Yes"),OFFSET('Hygiene Data'!$H$7,0,10*ROW('Hygiene Data'!H23)),NA())</f>
        <v>#N/A</v>
      </c>
      <c r="BN29" s="368" t="e">
        <f ca="1">+IF(AND(ISNUMBER(OFFSET('Hygiene Data'!$H$9,0,10*ROW('Hygiene Data'!H23))),'Data Summary'!EC29="Yes"),OFFSET('Hygiene Data'!$H$9,0,10*ROW('Hygiene Data'!H23)),NA())</f>
        <v>#N/A</v>
      </c>
      <c r="BO29" s="368" t="e">
        <f ca="1">+IF(AND(ISNUMBER(OFFSET('Hygiene Data'!$I$5,0,10*ROW('Hygiene Data'!I23))),'Data Summary'!ED29="Yes"),OFFSET('Hygiene Data'!$I$5,0,10*ROW('Hygiene Data'!I23)),NA())</f>
        <v>#N/A</v>
      </c>
      <c r="BP29" s="368" t="e">
        <f ca="1">+IF(AND(ISNUMBER(OFFSET('Hygiene Data'!$I$7,0,10*ROW('Hygiene Data'!I23))),'Data Summary'!EE29="Yes"),OFFSET('Hygiene Data'!$I$7,0,10*ROW('Hygiene Data'!I23)),NA())</f>
        <v>#N/A</v>
      </c>
      <c r="BQ29" s="368" t="e">
        <f ca="1">+IF(AND(ISNUMBER(OFFSET('Hygiene Data'!$I$9,0,10*ROW('Hygiene Data'!I23))),'Data Summary'!EF29="Yes"),OFFSET('Hygiene Data'!$I$9,0,10*ROW('Hygiene Data'!I23)),NA())</f>
        <v>#N/A</v>
      </c>
    </row>
    <row r="30" spans="1:69" x14ac:dyDescent="0.25">
      <c r="A30" s="364" t="e">
        <f ca="1">+RIGHT('Data Summary'!A30,LEN('Data Summary'!A30)-9)</f>
        <v>#VALUE!</v>
      </c>
      <c r="B30" s="338" t="str">
        <f ca="1">+IF(ISTEXT('Data Summary'!B30),'Data Summary'!B30,"")</f>
        <v/>
      </c>
      <c r="C30" s="365" t="e">
        <f ca="1">+VALUE('Data Summary'!C30)</f>
        <v>#VALUE!</v>
      </c>
      <c r="D30" s="366" t="e">
        <f ca="1">+IF(AND(ISNUMBER(OFFSET('Water Data'!$D$4,0,10*ROW('Water Data'!D24))),'Data Summary'!BS30="Yes"),100-OFFSET('Water Data'!$D$4,0,10*ROW('Water Data'!D24)),NA())</f>
        <v>#N/A</v>
      </c>
      <c r="E30" s="366" t="e">
        <f ca="1">+IF(AND(ISNUMBER(OFFSET('Water Data'!$D$6,0,10*ROW('Water Data'!D24))),'Data Summary'!BT30="Yes"),OFFSET('Water Data'!$D$6,0,10*ROW('Water Data'!D24)),NA())</f>
        <v>#N/A</v>
      </c>
      <c r="F30" s="366" t="e">
        <f ca="1">+IF(AND(ISNUMBER(OFFSET('Water Data'!$D$9,0,10*ROW('Water Data'!D24))),'Data Summary'!BU30="Yes"),OFFSET('Water Data'!$D$9,0,10*ROW('Water Data'!D24)),NA())</f>
        <v>#N/A</v>
      </c>
      <c r="G30" s="366" t="e">
        <f ca="1">+IF(AND(ISNUMBER(OFFSET('Water Data'!$E$4,0,10*ROW('Water Data'!E24))),'Data Summary'!BV30="Yes"),100-OFFSET('Water Data'!$E$4,0,10*ROW('Water Data'!E24)),NA())</f>
        <v>#N/A</v>
      </c>
      <c r="H30" s="366" t="e">
        <f ca="1">+IF(AND(ISNUMBER(OFFSET('Water Data'!$E$6,0,10*ROW('Water Data'!E24))),'Data Summary'!BW30="Yes"),OFFSET('Water Data'!$E$6,0,10*ROW('Water Data'!E24)),NA())</f>
        <v>#N/A</v>
      </c>
      <c r="I30" s="366" t="e">
        <f ca="1">+IF(AND(ISNUMBER(OFFSET('Water Data'!$E$9,0,10*ROW('Water Data'!E24))),'Data Summary'!BX30="Yes"),OFFSET('Water Data'!$E$9,0,10*ROW('Water Data'!E24)),NA())</f>
        <v>#N/A</v>
      </c>
      <c r="J30" s="366" t="e">
        <f ca="1">+IF(AND(ISNUMBER(OFFSET('Water Data'!$F$4,0,10*ROW('Water Data'!F24))),'Data Summary'!BY30="Yes"),100-OFFSET('Water Data'!$F$4,0,10*ROW('Water Data'!F24)),NA())</f>
        <v>#N/A</v>
      </c>
      <c r="K30" s="366" t="e">
        <f ca="1">+IF(AND(ISNUMBER(OFFSET('Water Data'!$F$6,0,10*ROW('Water Data'!F24))),'Data Summary'!BZ30="Yes"),OFFSET('Water Data'!$F$6,0,10*ROW('Water Data'!F24)),NA())</f>
        <v>#N/A</v>
      </c>
      <c r="L30" s="366" t="e">
        <f ca="1">+IF(AND(ISNUMBER(OFFSET('Water Data'!$F$9,0,10*ROW('Water Data'!F24))),'Data Summary'!CA30="Yes"),OFFSET('Water Data'!$F$9,0,10*ROW('Water Data'!F24)),NA())</f>
        <v>#N/A</v>
      </c>
      <c r="M30" s="366" t="e">
        <f ca="1">+IF(AND(ISNUMBER(OFFSET('Water Data'!$G$4,0,10*ROW('Water Data'!G24))),'Data Summary'!CB30="Yes"),100-OFFSET('Water Data'!$G$4,0,10*ROW('Water Data'!G24)),NA())</f>
        <v>#N/A</v>
      </c>
      <c r="N30" s="366" t="e">
        <f ca="1">+IF(AND(ISNUMBER(OFFSET('Water Data'!$G$6,0,10*ROW('Water Data'!G24))),'Data Summary'!CC30="Yes"),OFFSET('Water Data'!$G$6,0,10*ROW('Water Data'!G24)),NA())</f>
        <v>#N/A</v>
      </c>
      <c r="O30" s="366" t="e">
        <f ca="1">+IF(AND(ISNUMBER(OFFSET('Water Data'!$G$9,0,10*ROW('Water Data'!G24))),'Data Summary'!CD30="Yes"),OFFSET('Water Data'!$G$9,0,10*ROW('Water Data'!G24)),NA())</f>
        <v>#N/A</v>
      </c>
      <c r="P30" s="366" t="e">
        <f ca="1">+IF(AND(ISNUMBER(OFFSET('Water Data'!$H$4,0,10*ROW('Water Data'!H24))),'Data Summary'!CE30="Yes"),100-OFFSET('Water Data'!$H$4,0,10*ROW('Water Data'!H24)),NA())</f>
        <v>#N/A</v>
      </c>
      <c r="Q30" s="366" t="e">
        <f ca="1">+IF(AND(ISNUMBER(OFFSET('Water Data'!$H$6,0,10*ROW('Water Data'!H24))),'Data Summary'!CF30="Yes"),OFFSET('Water Data'!$H$6,0,10*ROW('Water Data'!H24)),NA())</f>
        <v>#N/A</v>
      </c>
      <c r="R30" s="366" t="e">
        <f ca="1">+IF(AND(ISNUMBER(OFFSET('Water Data'!$H$9,0,10*ROW('Water Data'!H24))),'Data Summary'!CG30="Yes"),OFFSET('Water Data'!$H$9,0,10*ROW('Water Data'!H24)),NA())</f>
        <v>#N/A</v>
      </c>
      <c r="S30" s="366" t="e">
        <f ca="1">+IF(AND(ISNUMBER(OFFSET('Water Data'!$I$4,0,10*ROW('Water Data'!I24))),'Data Summary'!CH30="Yes"),100-OFFSET('Water Data'!$I$4,0,10*ROW('Water Data'!I24)),NA())</f>
        <v>#N/A</v>
      </c>
      <c r="T30" s="366" t="e">
        <f ca="1">+IF(AND(ISNUMBER(OFFSET('Water Data'!$I$6,0,10*ROW('Water Data'!I24))),'Data Summary'!CI30="Yes"),OFFSET('Water Data'!$I$6,0,10*ROW('Water Data'!I24)),NA())</f>
        <v>#N/A</v>
      </c>
      <c r="U30" s="366" t="e">
        <f ca="1">+IF(AND(ISNUMBER(OFFSET('Water Data'!$I$9,0,10*ROW('Water Data'!I24))),'Data Summary'!CJ30="Yes"),OFFSET('Water Data'!$I$9,0,10*ROW('Water Data'!I24)),NA())</f>
        <v>#N/A</v>
      </c>
      <c r="V30" s="367" t="e">
        <f ca="1">+IF(AND(ISNUMBER(OFFSET('Sanitation Data'!$D$4,0,10*ROW('Sanitation Data'!D24))),'Data Summary'!CK30="Yes"),100-OFFSET('Sanitation Data'!$D$4,0,10*ROW('Sanitation Data'!D24)),NA())</f>
        <v>#N/A</v>
      </c>
      <c r="W30" s="367" t="e">
        <f ca="1">+IF(AND(ISNUMBER(OFFSET('Sanitation Data'!$D$6,0,10*ROW('Sanitation Data'!D24))),'Data Summary'!CL30="Yes"),OFFSET('Sanitation Data'!$D$6,0,10*ROW('Sanitation Data'!D24)),NA())</f>
        <v>#N/A</v>
      </c>
      <c r="X30" s="367" t="e">
        <f ca="1">+IF(AND(ISNUMBER(OFFSET('Sanitation Data'!$D$10,0,10*ROW('Sanitation Data'!D24))),'Data Summary'!CM30="Yes"),OFFSET('Sanitation Data'!$D$10,0,10*ROW('Sanitation Data'!D24)),NA())</f>
        <v>#N/A</v>
      </c>
      <c r="Y30" s="367" t="e">
        <f ca="1">+IF(AND(ISNUMBER(OFFSET('Sanitation Data'!$D$11,0,10*ROW('Sanitation Data'!D24))),'Data Summary'!CN30="Yes"),OFFSET('Sanitation Data'!$D$11,0,10*ROW('Sanitation Data'!D24)),NA())</f>
        <v>#N/A</v>
      </c>
      <c r="Z30" s="367" t="e">
        <f ca="1">+IF(AND(ISNUMBER(OFFSET('Sanitation Data'!$D$12,0,10*ROW('Sanitation Data'!D24))),'Data Summary'!CO30="Yes"),OFFSET('Sanitation Data'!$D$12,0,10*ROW('Sanitation Data'!D24)),NA())</f>
        <v>#N/A</v>
      </c>
      <c r="AA30" s="367" t="e">
        <f ca="1">+IF(AND(ISNUMBER(OFFSET('Sanitation Data'!$E$4,0,10*ROW('Sanitation Data'!E24))),'Data Summary'!CP30="Yes"),100-OFFSET('Sanitation Data'!$E$4,0,10*ROW('Sanitation Data'!E24)),NA())</f>
        <v>#N/A</v>
      </c>
      <c r="AB30" s="367" t="e">
        <f ca="1">+IF(AND(ISNUMBER(OFFSET('Sanitation Data'!$E$6,0,10*ROW('Sanitation Data'!E24))),'Data Summary'!CQ30="Yes"),OFFSET('Sanitation Data'!$E$6,0,10*ROW('Sanitation Data'!E24)),NA())</f>
        <v>#N/A</v>
      </c>
      <c r="AC30" s="367" t="e">
        <f ca="1">+IF(AND(ISNUMBER(OFFSET('Sanitation Data'!$E$10,0,10*ROW('Sanitation Data'!E24))),'Data Summary'!CR30="Yes"),OFFSET('Sanitation Data'!$E$10,0,10*ROW('Sanitation Data'!E24)),NA())</f>
        <v>#N/A</v>
      </c>
      <c r="AD30" s="367" t="e">
        <f ca="1">+IF(AND(ISNUMBER(OFFSET('Sanitation Data'!$E$11,0,10*ROW('Sanitation Data'!E24))),'Data Summary'!CS30="Yes"),OFFSET('Sanitation Data'!$E$11,0,10*ROW('Sanitation Data'!E24)),NA())</f>
        <v>#N/A</v>
      </c>
      <c r="AE30" s="367" t="e">
        <f ca="1">+IF(AND(ISNUMBER(OFFSET('Sanitation Data'!$E$12,0,10*ROW('Sanitation Data'!E24))),'Data Summary'!CT30="Yes"),OFFSET('Sanitation Data'!$E$12,0,10*ROW('Sanitation Data'!E24)),NA())</f>
        <v>#N/A</v>
      </c>
      <c r="AF30" s="367" t="e">
        <f ca="1">+IF(AND(ISNUMBER(OFFSET('Sanitation Data'!$F$4,0,10*ROW('Sanitation Data'!F24))),'Data Summary'!CU30="Yes"),100-OFFSET('Sanitation Data'!$F$4,0,10*ROW('Sanitation Data'!F24)),NA())</f>
        <v>#N/A</v>
      </c>
      <c r="AG30" s="367" t="e">
        <f ca="1">+IF(AND(ISNUMBER(OFFSET('Sanitation Data'!$F$6,0,10*ROW('Sanitation Data'!F24))),'Data Summary'!CV30="Yes"),OFFSET('Sanitation Data'!$F$6,0,10*ROW('Sanitation Data'!F24)),NA())</f>
        <v>#N/A</v>
      </c>
      <c r="AH30" s="367" t="e">
        <f ca="1">+IF(AND(ISNUMBER(OFFSET('Sanitation Data'!$F$10,0,10*ROW('Sanitation Data'!F24))),'Data Summary'!CW30="Yes"),OFFSET('Sanitation Data'!$F$10,0,10*ROW('Sanitation Data'!F24)),NA())</f>
        <v>#N/A</v>
      </c>
      <c r="AI30" s="367" t="e">
        <f ca="1">+IF(AND(ISNUMBER(OFFSET('Sanitation Data'!$F$11,0,10*ROW('Sanitation Data'!F24))),'Data Summary'!CX30="Yes"),OFFSET('Sanitation Data'!$F$11,0,10*ROW('Sanitation Data'!F24)),NA())</f>
        <v>#N/A</v>
      </c>
      <c r="AJ30" s="367" t="e">
        <f ca="1">+IF(AND(ISNUMBER(OFFSET('Sanitation Data'!$F$12,0,10*ROW('Sanitation Data'!F24))),'Data Summary'!CY30="Yes"),OFFSET('Sanitation Data'!$F$12,0,10*ROW('Sanitation Data'!F24)),NA())</f>
        <v>#N/A</v>
      </c>
      <c r="AK30" s="367" t="e">
        <f ca="1">+IF(AND(ISNUMBER(OFFSET('Sanitation Data'!$G$4,0,10*ROW('Sanitation Data'!G24))),'Data Summary'!CZ30="Yes"),100-OFFSET('Sanitation Data'!$G$4,0,10*ROW('Sanitation Data'!G24)),NA())</f>
        <v>#N/A</v>
      </c>
      <c r="AL30" s="367" t="e">
        <f ca="1">+IF(AND(ISNUMBER(OFFSET('Sanitation Data'!$G$6,0,10*ROW('Sanitation Data'!G24))),'Data Summary'!DA30="Yes"),OFFSET('Sanitation Data'!$G$6,0,10*ROW('Sanitation Data'!G24)),NA())</f>
        <v>#N/A</v>
      </c>
      <c r="AM30" s="367" t="e">
        <f ca="1">+IF(AND(ISNUMBER(OFFSET('Sanitation Data'!$G$10,0,10*ROW('Sanitation Data'!G24))),'Data Summary'!DB30="Yes"),OFFSET('Sanitation Data'!$G$10,0,10*ROW('Sanitation Data'!G24)),NA())</f>
        <v>#N/A</v>
      </c>
      <c r="AN30" s="367" t="e">
        <f ca="1">+IF(AND(ISNUMBER(OFFSET('Sanitation Data'!$G$11,0,10*ROW('Sanitation Data'!G24))),'Data Summary'!DC30="Yes"),OFFSET('Sanitation Data'!$G$11,0,10*ROW('Sanitation Data'!G24)),NA())</f>
        <v>#N/A</v>
      </c>
      <c r="AO30" s="367" t="e">
        <f ca="1">+IF(AND(ISNUMBER(OFFSET('Sanitation Data'!$G$12,0,10*ROW('Sanitation Data'!G24))),'Data Summary'!DD30="Yes"),OFFSET('Sanitation Data'!$G$12,0,10*ROW('Sanitation Data'!G24)),NA())</f>
        <v>#N/A</v>
      </c>
      <c r="AP30" s="367" t="e">
        <f ca="1">+IF(AND(ISNUMBER(OFFSET('Sanitation Data'!$H$4,0,10*ROW('Sanitation Data'!H24))),'Data Summary'!DE30="Yes"),100-OFFSET('Sanitation Data'!$H$4,0,10*ROW('Sanitation Data'!H24)),NA())</f>
        <v>#N/A</v>
      </c>
      <c r="AQ30" s="367" t="e">
        <f ca="1">+IF(AND(ISNUMBER(OFFSET('Sanitation Data'!$H$6,0,10*ROW('Sanitation Data'!H24))),'Data Summary'!DF30="Yes"),OFFSET('Sanitation Data'!$H$6,0,10*ROW('Sanitation Data'!H24)),NA())</f>
        <v>#N/A</v>
      </c>
      <c r="AR30" s="367" t="e">
        <f ca="1">+IF(AND(ISNUMBER(OFFSET('Sanitation Data'!$H$10,0,10*ROW('Sanitation Data'!H24))),'Data Summary'!DG30="Yes"),OFFSET('Sanitation Data'!$H$10,0,10*ROW('Sanitation Data'!H24)),NA())</f>
        <v>#N/A</v>
      </c>
      <c r="AS30" s="367" t="e">
        <f ca="1">+IF(AND(ISNUMBER(OFFSET('Sanitation Data'!$H$11,0,10*ROW('Sanitation Data'!H24))),'Data Summary'!DH30="Yes"),OFFSET('Sanitation Data'!$H$11,0,10*ROW('Sanitation Data'!H24)),NA())</f>
        <v>#N/A</v>
      </c>
      <c r="AT30" s="367" t="e">
        <f ca="1">+IF(AND(ISNUMBER(OFFSET('Sanitation Data'!$H$12,0,10*ROW('Sanitation Data'!H24))),'Data Summary'!DI30="Yes"),OFFSET('Sanitation Data'!$H$12,0,10*ROW('Sanitation Data'!H24)),NA())</f>
        <v>#N/A</v>
      </c>
      <c r="AU30" s="367" t="e">
        <f ca="1">+IF(AND(ISNUMBER(OFFSET('Sanitation Data'!$I$4,0,10*ROW('Sanitation Data'!I24))),'Data Summary'!DJ30="Yes"),100-OFFSET('Sanitation Data'!$I$4,0,10*ROW('Sanitation Data'!I24)),NA())</f>
        <v>#N/A</v>
      </c>
      <c r="AV30" s="367" t="e">
        <f ca="1">+IF(AND(ISNUMBER(OFFSET('Sanitation Data'!$I$6,0,10*ROW('Sanitation Data'!I24))),'Data Summary'!DK30="Yes"),OFFSET('Sanitation Data'!$I$6,0,10*ROW('Sanitation Data'!I24)),NA())</f>
        <v>#N/A</v>
      </c>
      <c r="AW30" s="367" t="e">
        <f ca="1">+IF(AND(ISNUMBER(OFFSET('Sanitation Data'!$I$10,0,10*ROW('Sanitation Data'!I24))),'Data Summary'!DL30="Yes"),OFFSET('Sanitation Data'!$I$10,0,10*ROW('Sanitation Data'!I24)),NA())</f>
        <v>#N/A</v>
      </c>
      <c r="AX30" s="367" t="e">
        <f ca="1">+IF(AND(ISNUMBER(OFFSET('Sanitation Data'!$I$11,0,10*ROW('Sanitation Data'!I24))),'Data Summary'!DM30="Yes"),OFFSET('Sanitation Data'!$I$11,0,10*ROW('Sanitation Data'!I24)),NA())</f>
        <v>#N/A</v>
      </c>
      <c r="AY30" s="367" t="e">
        <f ca="1">+IF(AND(ISNUMBER(OFFSET('Sanitation Data'!$I$12,0,10*ROW('Sanitation Data'!I24))),'Data Summary'!DN30="Yes"),OFFSET('Sanitation Data'!$I$12,0,10*ROW('Sanitation Data'!I24)),NA())</f>
        <v>#N/A</v>
      </c>
      <c r="AZ30" s="368" t="e">
        <f ca="1">+IF(AND(ISNUMBER(OFFSET('Hygiene Data'!$D$5,0,10*ROW('Hygiene Data'!D24))),'Data Summary'!DO30="Yes"),OFFSET('Hygiene Data'!$D$5,0,10*ROW('Hygiene Data'!D24)),NA())</f>
        <v>#N/A</v>
      </c>
      <c r="BA30" s="368" t="e">
        <f ca="1">+IF(AND(ISNUMBER(OFFSET('Hygiene Data'!$D$7,0,10*ROW('Hygiene Data'!D24))),'Data Summary'!DP30="Yes"),OFFSET('Hygiene Data'!$D$7,0,10*ROW('Hygiene Data'!D24)),NA())</f>
        <v>#N/A</v>
      </c>
      <c r="BB30" s="368" t="e">
        <f ca="1">+IF(AND(ISNUMBER(OFFSET('Hygiene Data'!$D$9,0,10*ROW('Hygiene Data'!D24))),'Data Summary'!DQ30="Yes"),OFFSET('Hygiene Data'!$D$9,0,10*ROW('Hygiene Data'!D24)),NA())</f>
        <v>#N/A</v>
      </c>
      <c r="BC30" s="368" t="e">
        <f ca="1">+IF(AND(ISNUMBER(OFFSET('Hygiene Data'!$E$5,0,10*ROW('Hygiene Data'!E24))),'Data Summary'!DR30="Yes"),OFFSET('Hygiene Data'!$E$5,0,10*ROW('Hygiene Data'!E24)),NA())</f>
        <v>#N/A</v>
      </c>
      <c r="BD30" s="368" t="e">
        <f ca="1">+IF(AND(ISNUMBER(OFFSET('Hygiene Data'!$E$7,0,10*ROW('Hygiene Data'!E24))),'Data Summary'!DS30="Yes"),OFFSET('Hygiene Data'!$E$7,0,10*ROW('Hygiene Data'!E24)),NA())</f>
        <v>#N/A</v>
      </c>
      <c r="BE30" s="368" t="e">
        <f ca="1">+IF(AND(ISNUMBER(OFFSET('Hygiene Data'!$E$9,0,10*ROW('Hygiene Data'!E24))),'Data Summary'!DT30="Yes"),OFFSET('Hygiene Data'!$E$9,0,10*ROW('Hygiene Data'!E24)),NA())</f>
        <v>#N/A</v>
      </c>
      <c r="BF30" s="368" t="e">
        <f ca="1">+IF(AND(ISNUMBER(OFFSET('Hygiene Data'!$F$5,0,10*ROW('Hygiene Data'!F24))),'Data Summary'!DU30="Yes"),OFFSET('Hygiene Data'!$F$5,0,10*ROW('Hygiene Data'!F24)),NA())</f>
        <v>#N/A</v>
      </c>
      <c r="BG30" s="368" t="e">
        <f ca="1">+IF(AND(ISNUMBER(OFFSET('Hygiene Data'!$F$7,0,10*ROW('Hygiene Data'!F24))),'Data Summary'!DV30="Yes"),OFFSET('Hygiene Data'!$F$7,0,10*ROW('Hygiene Data'!F24)),NA())</f>
        <v>#N/A</v>
      </c>
      <c r="BH30" s="368" t="e">
        <f ca="1">+IF(AND(ISNUMBER(OFFSET('Hygiene Data'!$F$9,0,10*ROW('Hygiene Data'!F24))),'Data Summary'!DW30="Yes"),OFFSET('Hygiene Data'!$F$9,0,10*ROW('Hygiene Data'!F24)),NA())</f>
        <v>#N/A</v>
      </c>
      <c r="BI30" s="368" t="e">
        <f ca="1">+IF(AND(ISNUMBER(OFFSET('Hygiene Data'!$G$5,0,10*ROW('Hygiene Data'!G24))),'Data Summary'!DX30="Yes"),OFFSET('Hygiene Data'!$G$5,0,10*ROW('Hygiene Data'!G24)),NA())</f>
        <v>#N/A</v>
      </c>
      <c r="BJ30" s="368" t="e">
        <f ca="1">+IF(AND(ISNUMBER(OFFSET('Hygiene Data'!$G$7,0,10*ROW('Hygiene Data'!G24))),'Data Summary'!DY30="Yes"),OFFSET('Hygiene Data'!$G$7,0,10*ROW('Hygiene Data'!G24)),NA())</f>
        <v>#N/A</v>
      </c>
      <c r="BK30" s="368" t="e">
        <f ca="1">+IF(AND(ISNUMBER(OFFSET('Hygiene Data'!$G$9,0,10*ROW('Hygiene Data'!G24))),'Data Summary'!DZ30="Yes"),OFFSET('Hygiene Data'!$G$9,0,10*ROW('Hygiene Data'!G24)),NA())</f>
        <v>#N/A</v>
      </c>
      <c r="BL30" s="368" t="e">
        <f ca="1">+IF(AND(ISNUMBER(OFFSET('Hygiene Data'!$H$5,0,10*ROW('Hygiene Data'!H24))),'Data Summary'!EA30="Yes"),OFFSET('Hygiene Data'!$H$5,0,10*ROW('Hygiene Data'!H24)),NA())</f>
        <v>#N/A</v>
      </c>
      <c r="BM30" s="368" t="e">
        <f ca="1">+IF(AND(ISNUMBER(OFFSET('Hygiene Data'!$H$7,0,10*ROW('Hygiene Data'!H24))),'Data Summary'!EB30="Yes"),OFFSET('Hygiene Data'!$H$7,0,10*ROW('Hygiene Data'!H24)),NA())</f>
        <v>#N/A</v>
      </c>
      <c r="BN30" s="368" t="e">
        <f ca="1">+IF(AND(ISNUMBER(OFFSET('Hygiene Data'!$H$9,0,10*ROW('Hygiene Data'!H24))),'Data Summary'!EC30="Yes"),OFFSET('Hygiene Data'!$H$9,0,10*ROW('Hygiene Data'!H24)),NA())</f>
        <v>#N/A</v>
      </c>
      <c r="BO30" s="368" t="e">
        <f ca="1">+IF(AND(ISNUMBER(OFFSET('Hygiene Data'!$I$5,0,10*ROW('Hygiene Data'!I24))),'Data Summary'!ED30="Yes"),OFFSET('Hygiene Data'!$I$5,0,10*ROW('Hygiene Data'!I24)),NA())</f>
        <v>#N/A</v>
      </c>
      <c r="BP30" s="368" t="e">
        <f ca="1">+IF(AND(ISNUMBER(OFFSET('Hygiene Data'!$I$7,0,10*ROW('Hygiene Data'!I24))),'Data Summary'!EE30="Yes"),OFFSET('Hygiene Data'!$I$7,0,10*ROW('Hygiene Data'!I24)),NA())</f>
        <v>#N/A</v>
      </c>
      <c r="BQ30" s="368" t="e">
        <f ca="1">+IF(AND(ISNUMBER(OFFSET('Hygiene Data'!$I$9,0,10*ROW('Hygiene Data'!I24))),'Data Summary'!EF30="Yes"),OFFSET('Hygiene Data'!$I$9,0,10*ROW('Hygiene Data'!I24)),NA())</f>
        <v>#N/A</v>
      </c>
    </row>
    <row r="31" spans="1:69" x14ac:dyDescent="0.25">
      <c r="A31" s="364" t="e">
        <f ca="1">+RIGHT('Data Summary'!A31,LEN('Data Summary'!A31)-9)</f>
        <v>#VALUE!</v>
      </c>
      <c r="B31" s="338" t="str">
        <f ca="1">+IF(ISTEXT('Data Summary'!B31),'Data Summary'!B31,"")</f>
        <v/>
      </c>
      <c r="C31" s="365" t="e">
        <f ca="1">+VALUE('Data Summary'!C31)</f>
        <v>#VALUE!</v>
      </c>
      <c r="D31" s="366" t="e">
        <f ca="1">+IF(AND(ISNUMBER(OFFSET('Water Data'!$D$4,0,10*ROW('Water Data'!D25))),'Data Summary'!BS31="Yes"),100-OFFSET('Water Data'!$D$4,0,10*ROW('Water Data'!D25)),NA())</f>
        <v>#N/A</v>
      </c>
      <c r="E31" s="366" t="e">
        <f ca="1">+IF(AND(ISNUMBER(OFFSET('Water Data'!$D$6,0,10*ROW('Water Data'!D25))),'Data Summary'!BT31="Yes"),OFFSET('Water Data'!$D$6,0,10*ROW('Water Data'!D25)),NA())</f>
        <v>#N/A</v>
      </c>
      <c r="F31" s="366" t="e">
        <f ca="1">+IF(AND(ISNUMBER(OFFSET('Water Data'!$D$9,0,10*ROW('Water Data'!D25))),'Data Summary'!BU31="Yes"),OFFSET('Water Data'!$D$9,0,10*ROW('Water Data'!D25)),NA())</f>
        <v>#N/A</v>
      </c>
      <c r="G31" s="366" t="e">
        <f ca="1">+IF(AND(ISNUMBER(OFFSET('Water Data'!$E$4,0,10*ROW('Water Data'!E25))),'Data Summary'!BV31="Yes"),100-OFFSET('Water Data'!$E$4,0,10*ROW('Water Data'!E25)),NA())</f>
        <v>#N/A</v>
      </c>
      <c r="H31" s="366" t="e">
        <f ca="1">+IF(AND(ISNUMBER(OFFSET('Water Data'!$E$6,0,10*ROW('Water Data'!E25))),'Data Summary'!BW31="Yes"),OFFSET('Water Data'!$E$6,0,10*ROW('Water Data'!E25)),NA())</f>
        <v>#N/A</v>
      </c>
      <c r="I31" s="366" t="e">
        <f ca="1">+IF(AND(ISNUMBER(OFFSET('Water Data'!$E$9,0,10*ROW('Water Data'!E25))),'Data Summary'!BX31="Yes"),OFFSET('Water Data'!$E$9,0,10*ROW('Water Data'!E25)),NA())</f>
        <v>#N/A</v>
      </c>
      <c r="J31" s="366" t="e">
        <f ca="1">+IF(AND(ISNUMBER(OFFSET('Water Data'!$F$4,0,10*ROW('Water Data'!F25))),'Data Summary'!BY31="Yes"),100-OFFSET('Water Data'!$F$4,0,10*ROW('Water Data'!F25)),NA())</f>
        <v>#N/A</v>
      </c>
      <c r="K31" s="366" t="e">
        <f ca="1">+IF(AND(ISNUMBER(OFFSET('Water Data'!$F$6,0,10*ROW('Water Data'!F25))),'Data Summary'!BZ31="Yes"),OFFSET('Water Data'!$F$6,0,10*ROW('Water Data'!F25)),NA())</f>
        <v>#N/A</v>
      </c>
      <c r="L31" s="366" t="e">
        <f ca="1">+IF(AND(ISNUMBER(OFFSET('Water Data'!$F$9,0,10*ROW('Water Data'!F25))),'Data Summary'!CA31="Yes"),OFFSET('Water Data'!$F$9,0,10*ROW('Water Data'!F25)),NA())</f>
        <v>#N/A</v>
      </c>
      <c r="M31" s="366" t="e">
        <f ca="1">+IF(AND(ISNUMBER(OFFSET('Water Data'!$G$4,0,10*ROW('Water Data'!G25))),'Data Summary'!CB31="Yes"),100-OFFSET('Water Data'!$G$4,0,10*ROW('Water Data'!G25)),NA())</f>
        <v>#N/A</v>
      </c>
      <c r="N31" s="366" t="e">
        <f ca="1">+IF(AND(ISNUMBER(OFFSET('Water Data'!$G$6,0,10*ROW('Water Data'!G25))),'Data Summary'!CC31="Yes"),OFFSET('Water Data'!$G$6,0,10*ROW('Water Data'!G25)),NA())</f>
        <v>#N/A</v>
      </c>
      <c r="O31" s="366" t="e">
        <f ca="1">+IF(AND(ISNUMBER(OFFSET('Water Data'!$G$9,0,10*ROW('Water Data'!G25))),'Data Summary'!CD31="Yes"),OFFSET('Water Data'!$G$9,0,10*ROW('Water Data'!G25)),NA())</f>
        <v>#N/A</v>
      </c>
      <c r="P31" s="366" t="e">
        <f ca="1">+IF(AND(ISNUMBER(OFFSET('Water Data'!$H$4,0,10*ROW('Water Data'!H25))),'Data Summary'!CE31="Yes"),100-OFFSET('Water Data'!$H$4,0,10*ROW('Water Data'!H25)),NA())</f>
        <v>#N/A</v>
      </c>
      <c r="Q31" s="366" t="e">
        <f ca="1">+IF(AND(ISNUMBER(OFFSET('Water Data'!$H$6,0,10*ROW('Water Data'!H25))),'Data Summary'!CF31="Yes"),OFFSET('Water Data'!$H$6,0,10*ROW('Water Data'!H25)),NA())</f>
        <v>#N/A</v>
      </c>
      <c r="R31" s="366" t="e">
        <f ca="1">+IF(AND(ISNUMBER(OFFSET('Water Data'!$H$9,0,10*ROW('Water Data'!H25))),'Data Summary'!CG31="Yes"),OFFSET('Water Data'!$H$9,0,10*ROW('Water Data'!H25)),NA())</f>
        <v>#N/A</v>
      </c>
      <c r="S31" s="366" t="e">
        <f ca="1">+IF(AND(ISNUMBER(OFFSET('Water Data'!$I$4,0,10*ROW('Water Data'!I25))),'Data Summary'!CH31="Yes"),100-OFFSET('Water Data'!$I$4,0,10*ROW('Water Data'!I25)),NA())</f>
        <v>#N/A</v>
      </c>
      <c r="T31" s="366" t="e">
        <f ca="1">+IF(AND(ISNUMBER(OFFSET('Water Data'!$I$6,0,10*ROW('Water Data'!I25))),'Data Summary'!CI31="Yes"),OFFSET('Water Data'!$I$6,0,10*ROW('Water Data'!I25)),NA())</f>
        <v>#N/A</v>
      </c>
      <c r="U31" s="366" t="e">
        <f ca="1">+IF(AND(ISNUMBER(OFFSET('Water Data'!$I$9,0,10*ROW('Water Data'!I25))),'Data Summary'!CJ31="Yes"),OFFSET('Water Data'!$I$9,0,10*ROW('Water Data'!I25)),NA())</f>
        <v>#N/A</v>
      </c>
      <c r="V31" s="367" t="e">
        <f ca="1">+IF(AND(ISNUMBER(OFFSET('Sanitation Data'!$D$4,0,10*ROW('Sanitation Data'!D25))),'Data Summary'!CK31="Yes"),100-OFFSET('Sanitation Data'!$D$4,0,10*ROW('Sanitation Data'!D25)),NA())</f>
        <v>#N/A</v>
      </c>
      <c r="W31" s="367" t="e">
        <f ca="1">+IF(AND(ISNUMBER(OFFSET('Sanitation Data'!$D$6,0,10*ROW('Sanitation Data'!D25))),'Data Summary'!CL31="Yes"),OFFSET('Sanitation Data'!$D$6,0,10*ROW('Sanitation Data'!D25)),NA())</f>
        <v>#N/A</v>
      </c>
      <c r="X31" s="367" t="e">
        <f ca="1">+IF(AND(ISNUMBER(OFFSET('Sanitation Data'!$D$10,0,10*ROW('Sanitation Data'!D25))),'Data Summary'!CM31="Yes"),OFFSET('Sanitation Data'!$D$10,0,10*ROW('Sanitation Data'!D25)),NA())</f>
        <v>#N/A</v>
      </c>
      <c r="Y31" s="367" t="e">
        <f ca="1">+IF(AND(ISNUMBER(OFFSET('Sanitation Data'!$D$11,0,10*ROW('Sanitation Data'!D25))),'Data Summary'!CN31="Yes"),OFFSET('Sanitation Data'!$D$11,0,10*ROW('Sanitation Data'!D25)),NA())</f>
        <v>#N/A</v>
      </c>
      <c r="Z31" s="367" t="e">
        <f ca="1">+IF(AND(ISNUMBER(OFFSET('Sanitation Data'!$D$12,0,10*ROW('Sanitation Data'!D25))),'Data Summary'!CO31="Yes"),OFFSET('Sanitation Data'!$D$12,0,10*ROW('Sanitation Data'!D25)),NA())</f>
        <v>#N/A</v>
      </c>
      <c r="AA31" s="367" t="e">
        <f ca="1">+IF(AND(ISNUMBER(OFFSET('Sanitation Data'!$E$4,0,10*ROW('Sanitation Data'!E25))),'Data Summary'!CP31="Yes"),100-OFFSET('Sanitation Data'!$E$4,0,10*ROW('Sanitation Data'!E25)),NA())</f>
        <v>#N/A</v>
      </c>
      <c r="AB31" s="367" t="e">
        <f ca="1">+IF(AND(ISNUMBER(OFFSET('Sanitation Data'!$E$6,0,10*ROW('Sanitation Data'!E25))),'Data Summary'!CQ31="Yes"),OFFSET('Sanitation Data'!$E$6,0,10*ROW('Sanitation Data'!E25)),NA())</f>
        <v>#N/A</v>
      </c>
      <c r="AC31" s="367" t="e">
        <f ca="1">+IF(AND(ISNUMBER(OFFSET('Sanitation Data'!$E$10,0,10*ROW('Sanitation Data'!E25))),'Data Summary'!CR31="Yes"),OFFSET('Sanitation Data'!$E$10,0,10*ROW('Sanitation Data'!E25)),NA())</f>
        <v>#N/A</v>
      </c>
      <c r="AD31" s="367" t="e">
        <f ca="1">+IF(AND(ISNUMBER(OFFSET('Sanitation Data'!$E$11,0,10*ROW('Sanitation Data'!E25))),'Data Summary'!CS31="Yes"),OFFSET('Sanitation Data'!$E$11,0,10*ROW('Sanitation Data'!E25)),NA())</f>
        <v>#N/A</v>
      </c>
      <c r="AE31" s="367" t="e">
        <f ca="1">+IF(AND(ISNUMBER(OFFSET('Sanitation Data'!$E$12,0,10*ROW('Sanitation Data'!E25))),'Data Summary'!CT31="Yes"),OFFSET('Sanitation Data'!$E$12,0,10*ROW('Sanitation Data'!E25)),NA())</f>
        <v>#N/A</v>
      </c>
      <c r="AF31" s="367" t="e">
        <f ca="1">+IF(AND(ISNUMBER(OFFSET('Sanitation Data'!$F$4,0,10*ROW('Sanitation Data'!F25))),'Data Summary'!CU31="Yes"),100-OFFSET('Sanitation Data'!$F$4,0,10*ROW('Sanitation Data'!F25)),NA())</f>
        <v>#N/A</v>
      </c>
      <c r="AG31" s="367" t="e">
        <f ca="1">+IF(AND(ISNUMBER(OFFSET('Sanitation Data'!$F$6,0,10*ROW('Sanitation Data'!F25))),'Data Summary'!CV31="Yes"),OFFSET('Sanitation Data'!$F$6,0,10*ROW('Sanitation Data'!F25)),NA())</f>
        <v>#N/A</v>
      </c>
      <c r="AH31" s="367" t="e">
        <f ca="1">+IF(AND(ISNUMBER(OFFSET('Sanitation Data'!$F$10,0,10*ROW('Sanitation Data'!F25))),'Data Summary'!CW31="Yes"),OFFSET('Sanitation Data'!$F$10,0,10*ROW('Sanitation Data'!F25)),NA())</f>
        <v>#N/A</v>
      </c>
      <c r="AI31" s="367" t="e">
        <f ca="1">+IF(AND(ISNUMBER(OFFSET('Sanitation Data'!$F$11,0,10*ROW('Sanitation Data'!F25))),'Data Summary'!CX31="Yes"),OFFSET('Sanitation Data'!$F$11,0,10*ROW('Sanitation Data'!F25)),NA())</f>
        <v>#N/A</v>
      </c>
      <c r="AJ31" s="367" t="e">
        <f ca="1">+IF(AND(ISNUMBER(OFFSET('Sanitation Data'!$F$12,0,10*ROW('Sanitation Data'!F25))),'Data Summary'!CY31="Yes"),OFFSET('Sanitation Data'!$F$12,0,10*ROW('Sanitation Data'!F25)),NA())</f>
        <v>#N/A</v>
      </c>
      <c r="AK31" s="367" t="e">
        <f ca="1">+IF(AND(ISNUMBER(OFFSET('Sanitation Data'!$G$4,0,10*ROW('Sanitation Data'!G25))),'Data Summary'!CZ31="Yes"),100-OFFSET('Sanitation Data'!$G$4,0,10*ROW('Sanitation Data'!G25)),NA())</f>
        <v>#N/A</v>
      </c>
      <c r="AL31" s="367" t="e">
        <f ca="1">+IF(AND(ISNUMBER(OFFSET('Sanitation Data'!$G$6,0,10*ROW('Sanitation Data'!G25))),'Data Summary'!DA31="Yes"),OFFSET('Sanitation Data'!$G$6,0,10*ROW('Sanitation Data'!G25)),NA())</f>
        <v>#N/A</v>
      </c>
      <c r="AM31" s="367" t="e">
        <f ca="1">+IF(AND(ISNUMBER(OFFSET('Sanitation Data'!$G$10,0,10*ROW('Sanitation Data'!G25))),'Data Summary'!DB31="Yes"),OFFSET('Sanitation Data'!$G$10,0,10*ROW('Sanitation Data'!G25)),NA())</f>
        <v>#N/A</v>
      </c>
      <c r="AN31" s="367" t="e">
        <f ca="1">+IF(AND(ISNUMBER(OFFSET('Sanitation Data'!$G$11,0,10*ROW('Sanitation Data'!G25))),'Data Summary'!DC31="Yes"),OFFSET('Sanitation Data'!$G$11,0,10*ROW('Sanitation Data'!G25)),NA())</f>
        <v>#N/A</v>
      </c>
      <c r="AO31" s="367" t="e">
        <f ca="1">+IF(AND(ISNUMBER(OFFSET('Sanitation Data'!$G$12,0,10*ROW('Sanitation Data'!G25))),'Data Summary'!DD31="Yes"),OFFSET('Sanitation Data'!$G$12,0,10*ROW('Sanitation Data'!G25)),NA())</f>
        <v>#N/A</v>
      </c>
      <c r="AP31" s="367" t="e">
        <f ca="1">+IF(AND(ISNUMBER(OFFSET('Sanitation Data'!$H$4,0,10*ROW('Sanitation Data'!H25))),'Data Summary'!DE31="Yes"),100-OFFSET('Sanitation Data'!$H$4,0,10*ROW('Sanitation Data'!H25)),NA())</f>
        <v>#N/A</v>
      </c>
      <c r="AQ31" s="367" t="e">
        <f ca="1">+IF(AND(ISNUMBER(OFFSET('Sanitation Data'!$H$6,0,10*ROW('Sanitation Data'!H25))),'Data Summary'!DF31="Yes"),OFFSET('Sanitation Data'!$H$6,0,10*ROW('Sanitation Data'!H25)),NA())</f>
        <v>#N/A</v>
      </c>
      <c r="AR31" s="367" t="e">
        <f ca="1">+IF(AND(ISNUMBER(OFFSET('Sanitation Data'!$H$10,0,10*ROW('Sanitation Data'!H25))),'Data Summary'!DG31="Yes"),OFFSET('Sanitation Data'!$H$10,0,10*ROW('Sanitation Data'!H25)),NA())</f>
        <v>#N/A</v>
      </c>
      <c r="AS31" s="367" t="e">
        <f ca="1">+IF(AND(ISNUMBER(OFFSET('Sanitation Data'!$H$11,0,10*ROW('Sanitation Data'!H25))),'Data Summary'!DH31="Yes"),OFFSET('Sanitation Data'!$H$11,0,10*ROW('Sanitation Data'!H25)),NA())</f>
        <v>#N/A</v>
      </c>
      <c r="AT31" s="367" t="e">
        <f ca="1">+IF(AND(ISNUMBER(OFFSET('Sanitation Data'!$H$12,0,10*ROW('Sanitation Data'!H25))),'Data Summary'!DI31="Yes"),OFFSET('Sanitation Data'!$H$12,0,10*ROW('Sanitation Data'!H25)),NA())</f>
        <v>#N/A</v>
      </c>
      <c r="AU31" s="367" t="e">
        <f ca="1">+IF(AND(ISNUMBER(OFFSET('Sanitation Data'!$I$4,0,10*ROW('Sanitation Data'!I25))),'Data Summary'!DJ31="Yes"),100-OFFSET('Sanitation Data'!$I$4,0,10*ROW('Sanitation Data'!I25)),NA())</f>
        <v>#N/A</v>
      </c>
      <c r="AV31" s="367" t="e">
        <f ca="1">+IF(AND(ISNUMBER(OFFSET('Sanitation Data'!$I$6,0,10*ROW('Sanitation Data'!I25))),'Data Summary'!DK31="Yes"),OFFSET('Sanitation Data'!$I$6,0,10*ROW('Sanitation Data'!I25)),NA())</f>
        <v>#N/A</v>
      </c>
      <c r="AW31" s="367" t="e">
        <f ca="1">+IF(AND(ISNUMBER(OFFSET('Sanitation Data'!$I$10,0,10*ROW('Sanitation Data'!I25))),'Data Summary'!DL31="Yes"),OFFSET('Sanitation Data'!$I$10,0,10*ROW('Sanitation Data'!I25)),NA())</f>
        <v>#N/A</v>
      </c>
      <c r="AX31" s="367" t="e">
        <f ca="1">+IF(AND(ISNUMBER(OFFSET('Sanitation Data'!$I$11,0,10*ROW('Sanitation Data'!I25))),'Data Summary'!DM31="Yes"),OFFSET('Sanitation Data'!$I$11,0,10*ROW('Sanitation Data'!I25)),NA())</f>
        <v>#N/A</v>
      </c>
      <c r="AY31" s="367" t="e">
        <f ca="1">+IF(AND(ISNUMBER(OFFSET('Sanitation Data'!$I$12,0,10*ROW('Sanitation Data'!I25))),'Data Summary'!DN31="Yes"),OFFSET('Sanitation Data'!$I$12,0,10*ROW('Sanitation Data'!I25)),NA())</f>
        <v>#N/A</v>
      </c>
      <c r="AZ31" s="368" t="e">
        <f ca="1">+IF(AND(ISNUMBER(OFFSET('Hygiene Data'!$D$5,0,10*ROW('Hygiene Data'!D25))),'Data Summary'!DO31="Yes"),OFFSET('Hygiene Data'!$D$5,0,10*ROW('Hygiene Data'!D25)),NA())</f>
        <v>#N/A</v>
      </c>
      <c r="BA31" s="368" t="e">
        <f ca="1">+IF(AND(ISNUMBER(OFFSET('Hygiene Data'!$D$7,0,10*ROW('Hygiene Data'!D25))),'Data Summary'!DP31="Yes"),OFFSET('Hygiene Data'!$D$7,0,10*ROW('Hygiene Data'!D25)),NA())</f>
        <v>#N/A</v>
      </c>
      <c r="BB31" s="368" t="e">
        <f ca="1">+IF(AND(ISNUMBER(OFFSET('Hygiene Data'!$D$9,0,10*ROW('Hygiene Data'!D25))),'Data Summary'!DQ31="Yes"),OFFSET('Hygiene Data'!$D$9,0,10*ROW('Hygiene Data'!D25)),NA())</f>
        <v>#N/A</v>
      </c>
      <c r="BC31" s="368" t="e">
        <f ca="1">+IF(AND(ISNUMBER(OFFSET('Hygiene Data'!$E$5,0,10*ROW('Hygiene Data'!E25))),'Data Summary'!DR31="Yes"),OFFSET('Hygiene Data'!$E$5,0,10*ROW('Hygiene Data'!E25)),NA())</f>
        <v>#N/A</v>
      </c>
      <c r="BD31" s="368" t="e">
        <f ca="1">+IF(AND(ISNUMBER(OFFSET('Hygiene Data'!$E$7,0,10*ROW('Hygiene Data'!E25))),'Data Summary'!DS31="Yes"),OFFSET('Hygiene Data'!$E$7,0,10*ROW('Hygiene Data'!E25)),NA())</f>
        <v>#N/A</v>
      </c>
      <c r="BE31" s="368" t="e">
        <f ca="1">+IF(AND(ISNUMBER(OFFSET('Hygiene Data'!$E$9,0,10*ROW('Hygiene Data'!E25))),'Data Summary'!DT31="Yes"),OFFSET('Hygiene Data'!$E$9,0,10*ROW('Hygiene Data'!E25)),NA())</f>
        <v>#N/A</v>
      </c>
      <c r="BF31" s="368" t="e">
        <f ca="1">+IF(AND(ISNUMBER(OFFSET('Hygiene Data'!$F$5,0,10*ROW('Hygiene Data'!F25))),'Data Summary'!DU31="Yes"),OFFSET('Hygiene Data'!$F$5,0,10*ROW('Hygiene Data'!F25)),NA())</f>
        <v>#N/A</v>
      </c>
      <c r="BG31" s="368" t="e">
        <f ca="1">+IF(AND(ISNUMBER(OFFSET('Hygiene Data'!$F$7,0,10*ROW('Hygiene Data'!F25))),'Data Summary'!DV31="Yes"),OFFSET('Hygiene Data'!$F$7,0,10*ROW('Hygiene Data'!F25)),NA())</f>
        <v>#N/A</v>
      </c>
      <c r="BH31" s="368" t="e">
        <f ca="1">+IF(AND(ISNUMBER(OFFSET('Hygiene Data'!$F$9,0,10*ROW('Hygiene Data'!F25))),'Data Summary'!DW31="Yes"),OFFSET('Hygiene Data'!$F$9,0,10*ROW('Hygiene Data'!F25)),NA())</f>
        <v>#N/A</v>
      </c>
      <c r="BI31" s="368" t="e">
        <f ca="1">+IF(AND(ISNUMBER(OFFSET('Hygiene Data'!$G$5,0,10*ROW('Hygiene Data'!G25))),'Data Summary'!DX31="Yes"),OFFSET('Hygiene Data'!$G$5,0,10*ROW('Hygiene Data'!G25)),NA())</f>
        <v>#N/A</v>
      </c>
      <c r="BJ31" s="368" t="e">
        <f ca="1">+IF(AND(ISNUMBER(OFFSET('Hygiene Data'!$G$7,0,10*ROW('Hygiene Data'!G25))),'Data Summary'!DY31="Yes"),OFFSET('Hygiene Data'!$G$7,0,10*ROW('Hygiene Data'!G25)),NA())</f>
        <v>#N/A</v>
      </c>
      <c r="BK31" s="368" t="e">
        <f ca="1">+IF(AND(ISNUMBER(OFFSET('Hygiene Data'!$G$9,0,10*ROW('Hygiene Data'!G25))),'Data Summary'!DZ31="Yes"),OFFSET('Hygiene Data'!$G$9,0,10*ROW('Hygiene Data'!G25)),NA())</f>
        <v>#N/A</v>
      </c>
      <c r="BL31" s="368" t="e">
        <f ca="1">+IF(AND(ISNUMBER(OFFSET('Hygiene Data'!$H$5,0,10*ROW('Hygiene Data'!H25))),'Data Summary'!EA31="Yes"),OFFSET('Hygiene Data'!$H$5,0,10*ROW('Hygiene Data'!H25)),NA())</f>
        <v>#N/A</v>
      </c>
      <c r="BM31" s="368" t="e">
        <f ca="1">+IF(AND(ISNUMBER(OFFSET('Hygiene Data'!$H$7,0,10*ROW('Hygiene Data'!H25))),'Data Summary'!EB31="Yes"),OFFSET('Hygiene Data'!$H$7,0,10*ROW('Hygiene Data'!H25)),NA())</f>
        <v>#N/A</v>
      </c>
      <c r="BN31" s="368" t="e">
        <f ca="1">+IF(AND(ISNUMBER(OFFSET('Hygiene Data'!$H$9,0,10*ROW('Hygiene Data'!H25))),'Data Summary'!EC31="Yes"),OFFSET('Hygiene Data'!$H$9,0,10*ROW('Hygiene Data'!H25)),NA())</f>
        <v>#N/A</v>
      </c>
      <c r="BO31" s="368" t="e">
        <f ca="1">+IF(AND(ISNUMBER(OFFSET('Hygiene Data'!$I$5,0,10*ROW('Hygiene Data'!I25))),'Data Summary'!ED31="Yes"),OFFSET('Hygiene Data'!$I$5,0,10*ROW('Hygiene Data'!I25)),NA())</f>
        <v>#N/A</v>
      </c>
      <c r="BP31" s="368" t="e">
        <f ca="1">+IF(AND(ISNUMBER(OFFSET('Hygiene Data'!$I$7,0,10*ROW('Hygiene Data'!I25))),'Data Summary'!EE31="Yes"),OFFSET('Hygiene Data'!$I$7,0,10*ROW('Hygiene Data'!I25)),NA())</f>
        <v>#N/A</v>
      </c>
      <c r="BQ31" s="368" t="e">
        <f ca="1">+IF(AND(ISNUMBER(OFFSET('Hygiene Data'!$I$9,0,10*ROW('Hygiene Data'!I25))),'Data Summary'!EF31="Yes"),OFFSET('Hygiene Data'!$I$9,0,10*ROW('Hygiene Data'!I25)),NA())</f>
        <v>#N/A</v>
      </c>
    </row>
    <row r="32" spans="1:69" x14ac:dyDescent="0.25">
      <c r="A32" s="364" t="e">
        <f ca="1">+RIGHT('Data Summary'!A32,LEN('Data Summary'!A32)-9)</f>
        <v>#VALUE!</v>
      </c>
      <c r="B32" s="338" t="str">
        <f ca="1">+IF(ISTEXT('Data Summary'!B32),'Data Summary'!B32,"")</f>
        <v/>
      </c>
      <c r="C32" s="365" t="e">
        <f ca="1">+VALUE('Data Summary'!C32)</f>
        <v>#VALUE!</v>
      </c>
      <c r="D32" s="366" t="e">
        <f ca="1">+IF(AND(ISNUMBER(OFFSET('Water Data'!$D$4,0,10*ROW('Water Data'!D26))),'Data Summary'!BS32="Yes"),100-OFFSET('Water Data'!$D$4,0,10*ROW('Water Data'!D26)),NA())</f>
        <v>#N/A</v>
      </c>
      <c r="E32" s="366" t="e">
        <f ca="1">+IF(AND(ISNUMBER(OFFSET('Water Data'!$D$6,0,10*ROW('Water Data'!D26))),'Data Summary'!BT32="Yes"),OFFSET('Water Data'!$D$6,0,10*ROW('Water Data'!D26)),NA())</f>
        <v>#N/A</v>
      </c>
      <c r="F32" s="366" t="e">
        <f ca="1">+IF(AND(ISNUMBER(OFFSET('Water Data'!$D$9,0,10*ROW('Water Data'!D26))),'Data Summary'!BU32="Yes"),OFFSET('Water Data'!$D$9,0,10*ROW('Water Data'!D26)),NA())</f>
        <v>#N/A</v>
      </c>
      <c r="G32" s="366" t="e">
        <f ca="1">+IF(AND(ISNUMBER(OFFSET('Water Data'!$E$4,0,10*ROW('Water Data'!E26))),'Data Summary'!BV32="Yes"),100-OFFSET('Water Data'!$E$4,0,10*ROW('Water Data'!E26)),NA())</f>
        <v>#N/A</v>
      </c>
      <c r="H32" s="366" t="e">
        <f ca="1">+IF(AND(ISNUMBER(OFFSET('Water Data'!$E$6,0,10*ROW('Water Data'!E26))),'Data Summary'!BW32="Yes"),OFFSET('Water Data'!$E$6,0,10*ROW('Water Data'!E26)),NA())</f>
        <v>#N/A</v>
      </c>
      <c r="I32" s="366" t="e">
        <f ca="1">+IF(AND(ISNUMBER(OFFSET('Water Data'!$E$9,0,10*ROW('Water Data'!E26))),'Data Summary'!BX32="Yes"),OFFSET('Water Data'!$E$9,0,10*ROW('Water Data'!E26)),NA())</f>
        <v>#N/A</v>
      </c>
      <c r="J32" s="366" t="e">
        <f ca="1">+IF(AND(ISNUMBER(OFFSET('Water Data'!$F$4,0,10*ROW('Water Data'!F26))),'Data Summary'!BY32="Yes"),100-OFFSET('Water Data'!$F$4,0,10*ROW('Water Data'!F26)),NA())</f>
        <v>#N/A</v>
      </c>
      <c r="K32" s="366" t="e">
        <f ca="1">+IF(AND(ISNUMBER(OFFSET('Water Data'!$F$6,0,10*ROW('Water Data'!F26))),'Data Summary'!BZ32="Yes"),OFFSET('Water Data'!$F$6,0,10*ROW('Water Data'!F26)),NA())</f>
        <v>#N/A</v>
      </c>
      <c r="L32" s="366" t="e">
        <f ca="1">+IF(AND(ISNUMBER(OFFSET('Water Data'!$F$9,0,10*ROW('Water Data'!F26))),'Data Summary'!CA32="Yes"),OFFSET('Water Data'!$F$9,0,10*ROW('Water Data'!F26)),NA())</f>
        <v>#N/A</v>
      </c>
      <c r="M32" s="366" t="e">
        <f ca="1">+IF(AND(ISNUMBER(OFFSET('Water Data'!$G$4,0,10*ROW('Water Data'!G26))),'Data Summary'!CB32="Yes"),100-OFFSET('Water Data'!$G$4,0,10*ROW('Water Data'!G26)),NA())</f>
        <v>#N/A</v>
      </c>
      <c r="N32" s="366" t="e">
        <f ca="1">+IF(AND(ISNUMBER(OFFSET('Water Data'!$G$6,0,10*ROW('Water Data'!G26))),'Data Summary'!CC32="Yes"),OFFSET('Water Data'!$G$6,0,10*ROW('Water Data'!G26)),NA())</f>
        <v>#N/A</v>
      </c>
      <c r="O32" s="366" t="e">
        <f ca="1">+IF(AND(ISNUMBER(OFFSET('Water Data'!$G$9,0,10*ROW('Water Data'!G26))),'Data Summary'!CD32="Yes"),OFFSET('Water Data'!$G$9,0,10*ROW('Water Data'!G26)),NA())</f>
        <v>#N/A</v>
      </c>
      <c r="P32" s="366" t="e">
        <f ca="1">+IF(AND(ISNUMBER(OFFSET('Water Data'!$H$4,0,10*ROW('Water Data'!H26))),'Data Summary'!CE32="Yes"),100-OFFSET('Water Data'!$H$4,0,10*ROW('Water Data'!H26)),NA())</f>
        <v>#N/A</v>
      </c>
      <c r="Q32" s="366" t="e">
        <f ca="1">+IF(AND(ISNUMBER(OFFSET('Water Data'!$H$6,0,10*ROW('Water Data'!H26))),'Data Summary'!CF32="Yes"),OFFSET('Water Data'!$H$6,0,10*ROW('Water Data'!H26)),NA())</f>
        <v>#N/A</v>
      </c>
      <c r="R32" s="366" t="e">
        <f ca="1">+IF(AND(ISNUMBER(OFFSET('Water Data'!$H$9,0,10*ROW('Water Data'!H26))),'Data Summary'!CG32="Yes"),OFFSET('Water Data'!$H$9,0,10*ROW('Water Data'!H26)),NA())</f>
        <v>#N/A</v>
      </c>
      <c r="S32" s="366" t="e">
        <f ca="1">+IF(AND(ISNUMBER(OFFSET('Water Data'!$I$4,0,10*ROW('Water Data'!I26))),'Data Summary'!CH32="Yes"),100-OFFSET('Water Data'!$I$4,0,10*ROW('Water Data'!I26)),NA())</f>
        <v>#N/A</v>
      </c>
      <c r="T32" s="366" t="e">
        <f ca="1">+IF(AND(ISNUMBER(OFFSET('Water Data'!$I$6,0,10*ROW('Water Data'!I26))),'Data Summary'!CI32="Yes"),OFFSET('Water Data'!$I$6,0,10*ROW('Water Data'!I26)),NA())</f>
        <v>#N/A</v>
      </c>
      <c r="U32" s="366" t="e">
        <f ca="1">+IF(AND(ISNUMBER(OFFSET('Water Data'!$I$9,0,10*ROW('Water Data'!I26))),'Data Summary'!CJ32="Yes"),OFFSET('Water Data'!$I$9,0,10*ROW('Water Data'!I26)),NA())</f>
        <v>#N/A</v>
      </c>
      <c r="V32" s="367" t="e">
        <f ca="1">+IF(AND(ISNUMBER(OFFSET('Sanitation Data'!$D$4,0,10*ROW('Sanitation Data'!D26))),'Data Summary'!CK32="Yes"),100-OFFSET('Sanitation Data'!$D$4,0,10*ROW('Sanitation Data'!D26)),NA())</f>
        <v>#N/A</v>
      </c>
      <c r="W32" s="367" t="e">
        <f ca="1">+IF(AND(ISNUMBER(OFFSET('Sanitation Data'!$D$6,0,10*ROW('Sanitation Data'!D26))),'Data Summary'!CL32="Yes"),OFFSET('Sanitation Data'!$D$6,0,10*ROW('Sanitation Data'!D26)),NA())</f>
        <v>#N/A</v>
      </c>
      <c r="X32" s="367" t="e">
        <f ca="1">+IF(AND(ISNUMBER(OFFSET('Sanitation Data'!$D$10,0,10*ROW('Sanitation Data'!D26))),'Data Summary'!CM32="Yes"),OFFSET('Sanitation Data'!$D$10,0,10*ROW('Sanitation Data'!D26)),NA())</f>
        <v>#N/A</v>
      </c>
      <c r="Y32" s="367" t="e">
        <f ca="1">+IF(AND(ISNUMBER(OFFSET('Sanitation Data'!$D$11,0,10*ROW('Sanitation Data'!D26))),'Data Summary'!CN32="Yes"),OFFSET('Sanitation Data'!$D$11,0,10*ROW('Sanitation Data'!D26)),NA())</f>
        <v>#N/A</v>
      </c>
      <c r="Z32" s="367" t="e">
        <f ca="1">+IF(AND(ISNUMBER(OFFSET('Sanitation Data'!$D$12,0,10*ROW('Sanitation Data'!D26))),'Data Summary'!CO32="Yes"),OFFSET('Sanitation Data'!$D$12,0,10*ROW('Sanitation Data'!D26)),NA())</f>
        <v>#N/A</v>
      </c>
      <c r="AA32" s="367" t="e">
        <f ca="1">+IF(AND(ISNUMBER(OFFSET('Sanitation Data'!$E$4,0,10*ROW('Sanitation Data'!E26))),'Data Summary'!CP32="Yes"),100-OFFSET('Sanitation Data'!$E$4,0,10*ROW('Sanitation Data'!E26)),NA())</f>
        <v>#N/A</v>
      </c>
      <c r="AB32" s="367" t="e">
        <f ca="1">+IF(AND(ISNUMBER(OFFSET('Sanitation Data'!$E$6,0,10*ROW('Sanitation Data'!E26))),'Data Summary'!CQ32="Yes"),OFFSET('Sanitation Data'!$E$6,0,10*ROW('Sanitation Data'!E26)),NA())</f>
        <v>#N/A</v>
      </c>
      <c r="AC32" s="367" t="e">
        <f ca="1">+IF(AND(ISNUMBER(OFFSET('Sanitation Data'!$E$10,0,10*ROW('Sanitation Data'!E26))),'Data Summary'!CR32="Yes"),OFFSET('Sanitation Data'!$E$10,0,10*ROW('Sanitation Data'!E26)),NA())</f>
        <v>#N/A</v>
      </c>
      <c r="AD32" s="367" t="e">
        <f ca="1">+IF(AND(ISNUMBER(OFFSET('Sanitation Data'!$E$11,0,10*ROW('Sanitation Data'!E26))),'Data Summary'!CS32="Yes"),OFFSET('Sanitation Data'!$E$11,0,10*ROW('Sanitation Data'!E26)),NA())</f>
        <v>#N/A</v>
      </c>
      <c r="AE32" s="367" t="e">
        <f ca="1">+IF(AND(ISNUMBER(OFFSET('Sanitation Data'!$E$12,0,10*ROW('Sanitation Data'!E26))),'Data Summary'!CT32="Yes"),OFFSET('Sanitation Data'!$E$12,0,10*ROW('Sanitation Data'!E26)),NA())</f>
        <v>#N/A</v>
      </c>
      <c r="AF32" s="367" t="e">
        <f ca="1">+IF(AND(ISNUMBER(OFFSET('Sanitation Data'!$F$4,0,10*ROW('Sanitation Data'!F26))),'Data Summary'!CU32="Yes"),100-OFFSET('Sanitation Data'!$F$4,0,10*ROW('Sanitation Data'!F26)),NA())</f>
        <v>#N/A</v>
      </c>
      <c r="AG32" s="367" t="e">
        <f ca="1">+IF(AND(ISNUMBER(OFFSET('Sanitation Data'!$F$6,0,10*ROW('Sanitation Data'!F26))),'Data Summary'!CV32="Yes"),OFFSET('Sanitation Data'!$F$6,0,10*ROW('Sanitation Data'!F26)),NA())</f>
        <v>#N/A</v>
      </c>
      <c r="AH32" s="367" t="e">
        <f ca="1">+IF(AND(ISNUMBER(OFFSET('Sanitation Data'!$F$10,0,10*ROW('Sanitation Data'!F26))),'Data Summary'!CW32="Yes"),OFFSET('Sanitation Data'!$F$10,0,10*ROW('Sanitation Data'!F26)),NA())</f>
        <v>#N/A</v>
      </c>
      <c r="AI32" s="367" t="e">
        <f ca="1">+IF(AND(ISNUMBER(OFFSET('Sanitation Data'!$F$11,0,10*ROW('Sanitation Data'!F26))),'Data Summary'!CX32="Yes"),OFFSET('Sanitation Data'!$F$11,0,10*ROW('Sanitation Data'!F26)),NA())</f>
        <v>#N/A</v>
      </c>
      <c r="AJ32" s="367" t="e">
        <f ca="1">+IF(AND(ISNUMBER(OFFSET('Sanitation Data'!$F$12,0,10*ROW('Sanitation Data'!F26))),'Data Summary'!CY32="Yes"),OFFSET('Sanitation Data'!$F$12,0,10*ROW('Sanitation Data'!F26)),NA())</f>
        <v>#N/A</v>
      </c>
      <c r="AK32" s="367" t="e">
        <f ca="1">+IF(AND(ISNUMBER(OFFSET('Sanitation Data'!$G$4,0,10*ROW('Sanitation Data'!G26))),'Data Summary'!CZ32="Yes"),100-OFFSET('Sanitation Data'!$G$4,0,10*ROW('Sanitation Data'!G26)),NA())</f>
        <v>#N/A</v>
      </c>
      <c r="AL32" s="367" t="e">
        <f ca="1">+IF(AND(ISNUMBER(OFFSET('Sanitation Data'!$G$6,0,10*ROW('Sanitation Data'!G26))),'Data Summary'!DA32="Yes"),OFFSET('Sanitation Data'!$G$6,0,10*ROW('Sanitation Data'!G26)),NA())</f>
        <v>#N/A</v>
      </c>
      <c r="AM32" s="367" t="e">
        <f ca="1">+IF(AND(ISNUMBER(OFFSET('Sanitation Data'!$G$10,0,10*ROW('Sanitation Data'!G26))),'Data Summary'!DB32="Yes"),OFFSET('Sanitation Data'!$G$10,0,10*ROW('Sanitation Data'!G26)),NA())</f>
        <v>#N/A</v>
      </c>
      <c r="AN32" s="367" t="e">
        <f ca="1">+IF(AND(ISNUMBER(OFFSET('Sanitation Data'!$G$11,0,10*ROW('Sanitation Data'!G26))),'Data Summary'!DC32="Yes"),OFFSET('Sanitation Data'!$G$11,0,10*ROW('Sanitation Data'!G26)),NA())</f>
        <v>#N/A</v>
      </c>
      <c r="AO32" s="367" t="e">
        <f ca="1">+IF(AND(ISNUMBER(OFFSET('Sanitation Data'!$G$12,0,10*ROW('Sanitation Data'!G26))),'Data Summary'!DD32="Yes"),OFFSET('Sanitation Data'!$G$12,0,10*ROW('Sanitation Data'!G26)),NA())</f>
        <v>#N/A</v>
      </c>
      <c r="AP32" s="367" t="e">
        <f ca="1">+IF(AND(ISNUMBER(OFFSET('Sanitation Data'!$H$4,0,10*ROW('Sanitation Data'!H26))),'Data Summary'!DE32="Yes"),100-OFFSET('Sanitation Data'!$H$4,0,10*ROW('Sanitation Data'!H26)),NA())</f>
        <v>#N/A</v>
      </c>
      <c r="AQ32" s="367" t="e">
        <f ca="1">+IF(AND(ISNUMBER(OFFSET('Sanitation Data'!$H$6,0,10*ROW('Sanitation Data'!H26))),'Data Summary'!DF32="Yes"),OFFSET('Sanitation Data'!$H$6,0,10*ROW('Sanitation Data'!H26)),NA())</f>
        <v>#N/A</v>
      </c>
      <c r="AR32" s="367" t="e">
        <f ca="1">+IF(AND(ISNUMBER(OFFSET('Sanitation Data'!$H$10,0,10*ROW('Sanitation Data'!H26))),'Data Summary'!DG32="Yes"),OFFSET('Sanitation Data'!$H$10,0,10*ROW('Sanitation Data'!H26)),NA())</f>
        <v>#N/A</v>
      </c>
      <c r="AS32" s="367" t="e">
        <f ca="1">+IF(AND(ISNUMBER(OFFSET('Sanitation Data'!$H$11,0,10*ROW('Sanitation Data'!H26))),'Data Summary'!DH32="Yes"),OFFSET('Sanitation Data'!$H$11,0,10*ROW('Sanitation Data'!H26)),NA())</f>
        <v>#N/A</v>
      </c>
      <c r="AT32" s="367" t="e">
        <f ca="1">+IF(AND(ISNUMBER(OFFSET('Sanitation Data'!$H$12,0,10*ROW('Sanitation Data'!H26))),'Data Summary'!DI32="Yes"),OFFSET('Sanitation Data'!$H$12,0,10*ROW('Sanitation Data'!H26)),NA())</f>
        <v>#N/A</v>
      </c>
      <c r="AU32" s="367" t="e">
        <f ca="1">+IF(AND(ISNUMBER(OFFSET('Sanitation Data'!$I$4,0,10*ROW('Sanitation Data'!I26))),'Data Summary'!DJ32="Yes"),100-OFFSET('Sanitation Data'!$I$4,0,10*ROW('Sanitation Data'!I26)),NA())</f>
        <v>#N/A</v>
      </c>
      <c r="AV32" s="367" t="e">
        <f ca="1">+IF(AND(ISNUMBER(OFFSET('Sanitation Data'!$I$6,0,10*ROW('Sanitation Data'!I26))),'Data Summary'!DK32="Yes"),OFFSET('Sanitation Data'!$I$6,0,10*ROW('Sanitation Data'!I26)),NA())</f>
        <v>#N/A</v>
      </c>
      <c r="AW32" s="367" t="e">
        <f ca="1">+IF(AND(ISNUMBER(OFFSET('Sanitation Data'!$I$10,0,10*ROW('Sanitation Data'!I26))),'Data Summary'!DL32="Yes"),OFFSET('Sanitation Data'!$I$10,0,10*ROW('Sanitation Data'!I26)),NA())</f>
        <v>#N/A</v>
      </c>
      <c r="AX32" s="367" t="e">
        <f ca="1">+IF(AND(ISNUMBER(OFFSET('Sanitation Data'!$I$11,0,10*ROW('Sanitation Data'!I26))),'Data Summary'!DM32="Yes"),OFFSET('Sanitation Data'!$I$11,0,10*ROW('Sanitation Data'!I26)),NA())</f>
        <v>#N/A</v>
      </c>
      <c r="AY32" s="367" t="e">
        <f ca="1">+IF(AND(ISNUMBER(OFFSET('Sanitation Data'!$I$12,0,10*ROW('Sanitation Data'!I26))),'Data Summary'!DN32="Yes"),OFFSET('Sanitation Data'!$I$12,0,10*ROW('Sanitation Data'!I26)),NA())</f>
        <v>#N/A</v>
      </c>
      <c r="AZ32" s="368" t="e">
        <f ca="1">+IF(AND(ISNUMBER(OFFSET('Hygiene Data'!$D$5,0,10*ROW('Hygiene Data'!D26))),'Data Summary'!DO32="Yes"),OFFSET('Hygiene Data'!$D$5,0,10*ROW('Hygiene Data'!D26)),NA())</f>
        <v>#N/A</v>
      </c>
      <c r="BA32" s="368" t="e">
        <f ca="1">+IF(AND(ISNUMBER(OFFSET('Hygiene Data'!$D$7,0,10*ROW('Hygiene Data'!D26))),'Data Summary'!DP32="Yes"),OFFSET('Hygiene Data'!$D$7,0,10*ROW('Hygiene Data'!D26)),NA())</f>
        <v>#N/A</v>
      </c>
      <c r="BB32" s="368" t="e">
        <f ca="1">+IF(AND(ISNUMBER(OFFSET('Hygiene Data'!$D$9,0,10*ROW('Hygiene Data'!D26))),'Data Summary'!DQ32="Yes"),OFFSET('Hygiene Data'!$D$9,0,10*ROW('Hygiene Data'!D26)),NA())</f>
        <v>#N/A</v>
      </c>
      <c r="BC32" s="368" t="e">
        <f ca="1">+IF(AND(ISNUMBER(OFFSET('Hygiene Data'!$E$5,0,10*ROW('Hygiene Data'!E26))),'Data Summary'!DR32="Yes"),OFFSET('Hygiene Data'!$E$5,0,10*ROW('Hygiene Data'!E26)),NA())</f>
        <v>#N/A</v>
      </c>
      <c r="BD32" s="368" t="e">
        <f ca="1">+IF(AND(ISNUMBER(OFFSET('Hygiene Data'!$E$7,0,10*ROW('Hygiene Data'!E26))),'Data Summary'!DS32="Yes"),OFFSET('Hygiene Data'!$E$7,0,10*ROW('Hygiene Data'!E26)),NA())</f>
        <v>#N/A</v>
      </c>
      <c r="BE32" s="368" t="e">
        <f ca="1">+IF(AND(ISNUMBER(OFFSET('Hygiene Data'!$E$9,0,10*ROW('Hygiene Data'!E26))),'Data Summary'!DT32="Yes"),OFFSET('Hygiene Data'!$E$9,0,10*ROW('Hygiene Data'!E26)),NA())</f>
        <v>#N/A</v>
      </c>
      <c r="BF32" s="368" t="e">
        <f ca="1">+IF(AND(ISNUMBER(OFFSET('Hygiene Data'!$F$5,0,10*ROW('Hygiene Data'!F26))),'Data Summary'!DU32="Yes"),OFFSET('Hygiene Data'!$F$5,0,10*ROW('Hygiene Data'!F26)),NA())</f>
        <v>#N/A</v>
      </c>
      <c r="BG32" s="368" t="e">
        <f ca="1">+IF(AND(ISNUMBER(OFFSET('Hygiene Data'!$F$7,0,10*ROW('Hygiene Data'!F26))),'Data Summary'!DV32="Yes"),OFFSET('Hygiene Data'!$F$7,0,10*ROW('Hygiene Data'!F26)),NA())</f>
        <v>#N/A</v>
      </c>
      <c r="BH32" s="368" t="e">
        <f ca="1">+IF(AND(ISNUMBER(OFFSET('Hygiene Data'!$F$9,0,10*ROW('Hygiene Data'!F26))),'Data Summary'!DW32="Yes"),OFFSET('Hygiene Data'!$F$9,0,10*ROW('Hygiene Data'!F26)),NA())</f>
        <v>#N/A</v>
      </c>
      <c r="BI32" s="368" t="e">
        <f ca="1">+IF(AND(ISNUMBER(OFFSET('Hygiene Data'!$G$5,0,10*ROW('Hygiene Data'!G26))),'Data Summary'!DX32="Yes"),OFFSET('Hygiene Data'!$G$5,0,10*ROW('Hygiene Data'!G26)),NA())</f>
        <v>#N/A</v>
      </c>
      <c r="BJ32" s="368" t="e">
        <f ca="1">+IF(AND(ISNUMBER(OFFSET('Hygiene Data'!$G$7,0,10*ROW('Hygiene Data'!G26))),'Data Summary'!DY32="Yes"),OFFSET('Hygiene Data'!$G$7,0,10*ROW('Hygiene Data'!G26)),NA())</f>
        <v>#N/A</v>
      </c>
      <c r="BK32" s="368" t="e">
        <f ca="1">+IF(AND(ISNUMBER(OFFSET('Hygiene Data'!$G$9,0,10*ROW('Hygiene Data'!G26))),'Data Summary'!DZ32="Yes"),OFFSET('Hygiene Data'!$G$9,0,10*ROW('Hygiene Data'!G26)),NA())</f>
        <v>#N/A</v>
      </c>
      <c r="BL32" s="368" t="e">
        <f ca="1">+IF(AND(ISNUMBER(OFFSET('Hygiene Data'!$H$5,0,10*ROW('Hygiene Data'!H26))),'Data Summary'!EA32="Yes"),OFFSET('Hygiene Data'!$H$5,0,10*ROW('Hygiene Data'!H26)),NA())</f>
        <v>#N/A</v>
      </c>
      <c r="BM32" s="368" t="e">
        <f ca="1">+IF(AND(ISNUMBER(OFFSET('Hygiene Data'!$H$7,0,10*ROW('Hygiene Data'!H26))),'Data Summary'!EB32="Yes"),OFFSET('Hygiene Data'!$H$7,0,10*ROW('Hygiene Data'!H26)),NA())</f>
        <v>#N/A</v>
      </c>
      <c r="BN32" s="368" t="e">
        <f ca="1">+IF(AND(ISNUMBER(OFFSET('Hygiene Data'!$H$9,0,10*ROW('Hygiene Data'!H26))),'Data Summary'!EC32="Yes"),OFFSET('Hygiene Data'!$H$9,0,10*ROW('Hygiene Data'!H26)),NA())</f>
        <v>#N/A</v>
      </c>
      <c r="BO32" s="368" t="e">
        <f ca="1">+IF(AND(ISNUMBER(OFFSET('Hygiene Data'!$I$5,0,10*ROW('Hygiene Data'!I26))),'Data Summary'!ED32="Yes"),OFFSET('Hygiene Data'!$I$5,0,10*ROW('Hygiene Data'!I26)),NA())</f>
        <v>#N/A</v>
      </c>
      <c r="BP32" s="368" t="e">
        <f ca="1">+IF(AND(ISNUMBER(OFFSET('Hygiene Data'!$I$7,0,10*ROW('Hygiene Data'!I26))),'Data Summary'!EE32="Yes"),OFFSET('Hygiene Data'!$I$7,0,10*ROW('Hygiene Data'!I26)),NA())</f>
        <v>#N/A</v>
      </c>
      <c r="BQ32" s="368" t="e">
        <f ca="1">+IF(AND(ISNUMBER(OFFSET('Hygiene Data'!$I$9,0,10*ROW('Hygiene Data'!I26))),'Data Summary'!EF32="Yes"),OFFSET('Hygiene Data'!$I$9,0,10*ROW('Hygiene Data'!I26)),NA())</f>
        <v>#N/A</v>
      </c>
    </row>
    <row r="33" spans="1:69" x14ac:dyDescent="0.25">
      <c r="A33" s="364" t="e">
        <f ca="1">+RIGHT('Data Summary'!A33,LEN('Data Summary'!A33)-9)</f>
        <v>#VALUE!</v>
      </c>
      <c r="B33" s="338" t="str">
        <f ca="1">+IF(ISTEXT('Data Summary'!B33),'Data Summary'!B33,"")</f>
        <v/>
      </c>
      <c r="C33" s="365" t="e">
        <f ca="1">+VALUE('Data Summary'!C33)</f>
        <v>#VALUE!</v>
      </c>
      <c r="D33" s="366" t="e">
        <f ca="1">+IF(AND(ISNUMBER(OFFSET('Water Data'!$D$4,0,10*ROW('Water Data'!D27))),'Data Summary'!BS33="Yes"),100-OFFSET('Water Data'!$D$4,0,10*ROW('Water Data'!D27)),NA())</f>
        <v>#N/A</v>
      </c>
      <c r="E33" s="366" t="e">
        <f ca="1">+IF(AND(ISNUMBER(OFFSET('Water Data'!$D$6,0,10*ROW('Water Data'!D27))),'Data Summary'!BT33="Yes"),OFFSET('Water Data'!$D$6,0,10*ROW('Water Data'!D27)),NA())</f>
        <v>#N/A</v>
      </c>
      <c r="F33" s="366" t="e">
        <f ca="1">+IF(AND(ISNUMBER(OFFSET('Water Data'!$D$9,0,10*ROW('Water Data'!D27))),'Data Summary'!BU33="Yes"),OFFSET('Water Data'!$D$9,0,10*ROW('Water Data'!D27)),NA())</f>
        <v>#N/A</v>
      </c>
      <c r="G33" s="366" t="e">
        <f ca="1">+IF(AND(ISNUMBER(OFFSET('Water Data'!$E$4,0,10*ROW('Water Data'!E27))),'Data Summary'!BV33="Yes"),100-OFFSET('Water Data'!$E$4,0,10*ROW('Water Data'!E27)),NA())</f>
        <v>#N/A</v>
      </c>
      <c r="H33" s="366" t="e">
        <f ca="1">+IF(AND(ISNUMBER(OFFSET('Water Data'!$E$6,0,10*ROW('Water Data'!E27))),'Data Summary'!BW33="Yes"),OFFSET('Water Data'!$E$6,0,10*ROW('Water Data'!E27)),NA())</f>
        <v>#N/A</v>
      </c>
      <c r="I33" s="366" t="e">
        <f ca="1">+IF(AND(ISNUMBER(OFFSET('Water Data'!$E$9,0,10*ROW('Water Data'!E27))),'Data Summary'!BX33="Yes"),OFFSET('Water Data'!$E$9,0,10*ROW('Water Data'!E27)),NA())</f>
        <v>#N/A</v>
      </c>
      <c r="J33" s="366" t="e">
        <f ca="1">+IF(AND(ISNUMBER(OFFSET('Water Data'!$F$4,0,10*ROW('Water Data'!F27))),'Data Summary'!BY33="Yes"),100-OFFSET('Water Data'!$F$4,0,10*ROW('Water Data'!F27)),NA())</f>
        <v>#N/A</v>
      </c>
      <c r="K33" s="366" t="e">
        <f ca="1">+IF(AND(ISNUMBER(OFFSET('Water Data'!$F$6,0,10*ROW('Water Data'!F27))),'Data Summary'!BZ33="Yes"),OFFSET('Water Data'!$F$6,0,10*ROW('Water Data'!F27)),NA())</f>
        <v>#N/A</v>
      </c>
      <c r="L33" s="366" t="e">
        <f ca="1">+IF(AND(ISNUMBER(OFFSET('Water Data'!$F$9,0,10*ROW('Water Data'!F27))),'Data Summary'!CA33="Yes"),OFFSET('Water Data'!$F$9,0,10*ROW('Water Data'!F27)),NA())</f>
        <v>#N/A</v>
      </c>
      <c r="M33" s="366" t="e">
        <f ca="1">+IF(AND(ISNUMBER(OFFSET('Water Data'!$G$4,0,10*ROW('Water Data'!G27))),'Data Summary'!CB33="Yes"),100-OFFSET('Water Data'!$G$4,0,10*ROW('Water Data'!G27)),NA())</f>
        <v>#N/A</v>
      </c>
      <c r="N33" s="366" t="e">
        <f ca="1">+IF(AND(ISNUMBER(OFFSET('Water Data'!$G$6,0,10*ROW('Water Data'!G27))),'Data Summary'!CC33="Yes"),OFFSET('Water Data'!$G$6,0,10*ROW('Water Data'!G27)),NA())</f>
        <v>#N/A</v>
      </c>
      <c r="O33" s="366" t="e">
        <f ca="1">+IF(AND(ISNUMBER(OFFSET('Water Data'!$G$9,0,10*ROW('Water Data'!G27))),'Data Summary'!CD33="Yes"),OFFSET('Water Data'!$G$9,0,10*ROW('Water Data'!G27)),NA())</f>
        <v>#N/A</v>
      </c>
      <c r="P33" s="366" t="e">
        <f ca="1">+IF(AND(ISNUMBER(OFFSET('Water Data'!$H$4,0,10*ROW('Water Data'!H27))),'Data Summary'!CE33="Yes"),100-OFFSET('Water Data'!$H$4,0,10*ROW('Water Data'!H27)),NA())</f>
        <v>#N/A</v>
      </c>
      <c r="Q33" s="366" t="e">
        <f ca="1">+IF(AND(ISNUMBER(OFFSET('Water Data'!$H$6,0,10*ROW('Water Data'!H27))),'Data Summary'!CF33="Yes"),OFFSET('Water Data'!$H$6,0,10*ROW('Water Data'!H27)),NA())</f>
        <v>#N/A</v>
      </c>
      <c r="R33" s="366" t="e">
        <f ca="1">+IF(AND(ISNUMBER(OFFSET('Water Data'!$H$9,0,10*ROW('Water Data'!H27))),'Data Summary'!CG33="Yes"),OFFSET('Water Data'!$H$9,0,10*ROW('Water Data'!H27)),NA())</f>
        <v>#N/A</v>
      </c>
      <c r="S33" s="366" t="e">
        <f ca="1">+IF(AND(ISNUMBER(OFFSET('Water Data'!$I$4,0,10*ROW('Water Data'!I27))),'Data Summary'!CH33="Yes"),100-OFFSET('Water Data'!$I$4,0,10*ROW('Water Data'!I27)),NA())</f>
        <v>#N/A</v>
      </c>
      <c r="T33" s="366" t="e">
        <f ca="1">+IF(AND(ISNUMBER(OFFSET('Water Data'!$I$6,0,10*ROW('Water Data'!I27))),'Data Summary'!CI33="Yes"),OFFSET('Water Data'!$I$6,0,10*ROW('Water Data'!I27)),NA())</f>
        <v>#N/A</v>
      </c>
      <c r="U33" s="366" t="e">
        <f ca="1">+IF(AND(ISNUMBER(OFFSET('Water Data'!$I$9,0,10*ROW('Water Data'!I27))),'Data Summary'!CJ33="Yes"),OFFSET('Water Data'!$I$9,0,10*ROW('Water Data'!I27)),NA())</f>
        <v>#N/A</v>
      </c>
      <c r="V33" s="367" t="e">
        <f ca="1">+IF(AND(ISNUMBER(OFFSET('Sanitation Data'!$D$4,0,10*ROW('Sanitation Data'!D27))),'Data Summary'!CK33="Yes"),100-OFFSET('Sanitation Data'!$D$4,0,10*ROW('Sanitation Data'!D27)),NA())</f>
        <v>#N/A</v>
      </c>
      <c r="W33" s="367" t="e">
        <f ca="1">+IF(AND(ISNUMBER(OFFSET('Sanitation Data'!$D$6,0,10*ROW('Sanitation Data'!D27))),'Data Summary'!CL33="Yes"),OFFSET('Sanitation Data'!$D$6,0,10*ROW('Sanitation Data'!D27)),NA())</f>
        <v>#N/A</v>
      </c>
      <c r="X33" s="367" t="e">
        <f ca="1">+IF(AND(ISNUMBER(OFFSET('Sanitation Data'!$D$10,0,10*ROW('Sanitation Data'!D27))),'Data Summary'!CM33="Yes"),OFFSET('Sanitation Data'!$D$10,0,10*ROW('Sanitation Data'!D27)),NA())</f>
        <v>#N/A</v>
      </c>
      <c r="Y33" s="367" t="e">
        <f ca="1">+IF(AND(ISNUMBER(OFFSET('Sanitation Data'!$D$11,0,10*ROW('Sanitation Data'!D27))),'Data Summary'!CN33="Yes"),OFFSET('Sanitation Data'!$D$11,0,10*ROW('Sanitation Data'!D27)),NA())</f>
        <v>#N/A</v>
      </c>
      <c r="Z33" s="367" t="e">
        <f ca="1">+IF(AND(ISNUMBER(OFFSET('Sanitation Data'!$D$12,0,10*ROW('Sanitation Data'!D27))),'Data Summary'!CO33="Yes"),OFFSET('Sanitation Data'!$D$12,0,10*ROW('Sanitation Data'!D27)),NA())</f>
        <v>#N/A</v>
      </c>
      <c r="AA33" s="367" t="e">
        <f ca="1">+IF(AND(ISNUMBER(OFFSET('Sanitation Data'!$E$4,0,10*ROW('Sanitation Data'!E27))),'Data Summary'!CP33="Yes"),100-OFFSET('Sanitation Data'!$E$4,0,10*ROW('Sanitation Data'!E27)),NA())</f>
        <v>#N/A</v>
      </c>
      <c r="AB33" s="367" t="e">
        <f ca="1">+IF(AND(ISNUMBER(OFFSET('Sanitation Data'!$E$6,0,10*ROW('Sanitation Data'!E27))),'Data Summary'!CQ33="Yes"),OFFSET('Sanitation Data'!$E$6,0,10*ROW('Sanitation Data'!E27)),NA())</f>
        <v>#N/A</v>
      </c>
      <c r="AC33" s="367" t="e">
        <f ca="1">+IF(AND(ISNUMBER(OFFSET('Sanitation Data'!$E$10,0,10*ROW('Sanitation Data'!E27))),'Data Summary'!CR33="Yes"),OFFSET('Sanitation Data'!$E$10,0,10*ROW('Sanitation Data'!E27)),NA())</f>
        <v>#N/A</v>
      </c>
      <c r="AD33" s="367" t="e">
        <f ca="1">+IF(AND(ISNUMBER(OFFSET('Sanitation Data'!$E$11,0,10*ROW('Sanitation Data'!E27))),'Data Summary'!CS33="Yes"),OFFSET('Sanitation Data'!$E$11,0,10*ROW('Sanitation Data'!E27)),NA())</f>
        <v>#N/A</v>
      </c>
      <c r="AE33" s="367" t="e">
        <f ca="1">+IF(AND(ISNUMBER(OFFSET('Sanitation Data'!$E$12,0,10*ROW('Sanitation Data'!E27))),'Data Summary'!CT33="Yes"),OFFSET('Sanitation Data'!$E$12,0,10*ROW('Sanitation Data'!E27)),NA())</f>
        <v>#N/A</v>
      </c>
      <c r="AF33" s="367" t="e">
        <f ca="1">+IF(AND(ISNUMBER(OFFSET('Sanitation Data'!$F$4,0,10*ROW('Sanitation Data'!F27))),'Data Summary'!CU33="Yes"),100-OFFSET('Sanitation Data'!$F$4,0,10*ROW('Sanitation Data'!F27)),NA())</f>
        <v>#N/A</v>
      </c>
      <c r="AG33" s="367" t="e">
        <f ca="1">+IF(AND(ISNUMBER(OFFSET('Sanitation Data'!$F$6,0,10*ROW('Sanitation Data'!F27))),'Data Summary'!CV33="Yes"),OFFSET('Sanitation Data'!$F$6,0,10*ROW('Sanitation Data'!F27)),NA())</f>
        <v>#N/A</v>
      </c>
      <c r="AH33" s="367" t="e">
        <f ca="1">+IF(AND(ISNUMBER(OFFSET('Sanitation Data'!$F$10,0,10*ROW('Sanitation Data'!F27))),'Data Summary'!CW33="Yes"),OFFSET('Sanitation Data'!$F$10,0,10*ROW('Sanitation Data'!F27)),NA())</f>
        <v>#N/A</v>
      </c>
      <c r="AI33" s="367" t="e">
        <f ca="1">+IF(AND(ISNUMBER(OFFSET('Sanitation Data'!$F$11,0,10*ROW('Sanitation Data'!F27))),'Data Summary'!CX33="Yes"),OFFSET('Sanitation Data'!$F$11,0,10*ROW('Sanitation Data'!F27)),NA())</f>
        <v>#N/A</v>
      </c>
      <c r="AJ33" s="367" t="e">
        <f ca="1">+IF(AND(ISNUMBER(OFFSET('Sanitation Data'!$F$12,0,10*ROW('Sanitation Data'!F27))),'Data Summary'!CY33="Yes"),OFFSET('Sanitation Data'!$F$12,0,10*ROW('Sanitation Data'!F27)),NA())</f>
        <v>#N/A</v>
      </c>
      <c r="AK33" s="367" t="e">
        <f ca="1">+IF(AND(ISNUMBER(OFFSET('Sanitation Data'!$G$4,0,10*ROW('Sanitation Data'!G27))),'Data Summary'!CZ33="Yes"),100-OFFSET('Sanitation Data'!$G$4,0,10*ROW('Sanitation Data'!G27)),NA())</f>
        <v>#N/A</v>
      </c>
      <c r="AL33" s="367" t="e">
        <f ca="1">+IF(AND(ISNUMBER(OFFSET('Sanitation Data'!$G$6,0,10*ROW('Sanitation Data'!G27))),'Data Summary'!DA33="Yes"),OFFSET('Sanitation Data'!$G$6,0,10*ROW('Sanitation Data'!G27)),NA())</f>
        <v>#N/A</v>
      </c>
      <c r="AM33" s="367" t="e">
        <f ca="1">+IF(AND(ISNUMBER(OFFSET('Sanitation Data'!$G$10,0,10*ROW('Sanitation Data'!G27))),'Data Summary'!DB33="Yes"),OFFSET('Sanitation Data'!$G$10,0,10*ROW('Sanitation Data'!G27)),NA())</f>
        <v>#N/A</v>
      </c>
      <c r="AN33" s="367" t="e">
        <f ca="1">+IF(AND(ISNUMBER(OFFSET('Sanitation Data'!$G$11,0,10*ROW('Sanitation Data'!G27))),'Data Summary'!DC33="Yes"),OFFSET('Sanitation Data'!$G$11,0,10*ROW('Sanitation Data'!G27)),NA())</f>
        <v>#N/A</v>
      </c>
      <c r="AO33" s="367" t="e">
        <f ca="1">+IF(AND(ISNUMBER(OFFSET('Sanitation Data'!$G$12,0,10*ROW('Sanitation Data'!G27))),'Data Summary'!DD33="Yes"),OFFSET('Sanitation Data'!$G$12,0,10*ROW('Sanitation Data'!G27)),NA())</f>
        <v>#N/A</v>
      </c>
      <c r="AP33" s="367" t="e">
        <f ca="1">+IF(AND(ISNUMBER(OFFSET('Sanitation Data'!$H$4,0,10*ROW('Sanitation Data'!H27))),'Data Summary'!DE33="Yes"),100-OFFSET('Sanitation Data'!$H$4,0,10*ROW('Sanitation Data'!H27)),NA())</f>
        <v>#N/A</v>
      </c>
      <c r="AQ33" s="367" t="e">
        <f ca="1">+IF(AND(ISNUMBER(OFFSET('Sanitation Data'!$H$6,0,10*ROW('Sanitation Data'!H27))),'Data Summary'!DF33="Yes"),OFFSET('Sanitation Data'!$H$6,0,10*ROW('Sanitation Data'!H27)),NA())</f>
        <v>#N/A</v>
      </c>
      <c r="AR33" s="367" t="e">
        <f ca="1">+IF(AND(ISNUMBER(OFFSET('Sanitation Data'!$H$10,0,10*ROW('Sanitation Data'!H27))),'Data Summary'!DG33="Yes"),OFFSET('Sanitation Data'!$H$10,0,10*ROW('Sanitation Data'!H27)),NA())</f>
        <v>#N/A</v>
      </c>
      <c r="AS33" s="367" t="e">
        <f ca="1">+IF(AND(ISNUMBER(OFFSET('Sanitation Data'!$H$11,0,10*ROW('Sanitation Data'!H27))),'Data Summary'!DH33="Yes"),OFFSET('Sanitation Data'!$H$11,0,10*ROW('Sanitation Data'!H27)),NA())</f>
        <v>#N/A</v>
      </c>
      <c r="AT33" s="367" t="e">
        <f ca="1">+IF(AND(ISNUMBER(OFFSET('Sanitation Data'!$H$12,0,10*ROW('Sanitation Data'!H27))),'Data Summary'!DI33="Yes"),OFFSET('Sanitation Data'!$H$12,0,10*ROW('Sanitation Data'!H27)),NA())</f>
        <v>#N/A</v>
      </c>
      <c r="AU33" s="367" t="e">
        <f ca="1">+IF(AND(ISNUMBER(OFFSET('Sanitation Data'!$I$4,0,10*ROW('Sanitation Data'!I27))),'Data Summary'!DJ33="Yes"),100-OFFSET('Sanitation Data'!$I$4,0,10*ROW('Sanitation Data'!I27)),NA())</f>
        <v>#N/A</v>
      </c>
      <c r="AV33" s="367" t="e">
        <f ca="1">+IF(AND(ISNUMBER(OFFSET('Sanitation Data'!$I$6,0,10*ROW('Sanitation Data'!I27))),'Data Summary'!DK33="Yes"),OFFSET('Sanitation Data'!$I$6,0,10*ROW('Sanitation Data'!I27)),NA())</f>
        <v>#N/A</v>
      </c>
      <c r="AW33" s="367" t="e">
        <f ca="1">+IF(AND(ISNUMBER(OFFSET('Sanitation Data'!$I$10,0,10*ROW('Sanitation Data'!I27))),'Data Summary'!DL33="Yes"),OFFSET('Sanitation Data'!$I$10,0,10*ROW('Sanitation Data'!I27)),NA())</f>
        <v>#N/A</v>
      </c>
      <c r="AX33" s="367" t="e">
        <f ca="1">+IF(AND(ISNUMBER(OFFSET('Sanitation Data'!$I$11,0,10*ROW('Sanitation Data'!I27))),'Data Summary'!DM33="Yes"),OFFSET('Sanitation Data'!$I$11,0,10*ROW('Sanitation Data'!I27)),NA())</f>
        <v>#N/A</v>
      </c>
      <c r="AY33" s="367" t="e">
        <f ca="1">+IF(AND(ISNUMBER(OFFSET('Sanitation Data'!$I$12,0,10*ROW('Sanitation Data'!I27))),'Data Summary'!DN33="Yes"),OFFSET('Sanitation Data'!$I$12,0,10*ROW('Sanitation Data'!I27)),NA())</f>
        <v>#N/A</v>
      </c>
      <c r="AZ33" s="368" t="e">
        <f ca="1">+IF(AND(ISNUMBER(OFFSET('Hygiene Data'!$D$5,0,10*ROW('Hygiene Data'!D27))),'Data Summary'!DO33="Yes"),OFFSET('Hygiene Data'!$D$5,0,10*ROW('Hygiene Data'!D27)),NA())</f>
        <v>#N/A</v>
      </c>
      <c r="BA33" s="368" t="e">
        <f ca="1">+IF(AND(ISNUMBER(OFFSET('Hygiene Data'!$D$7,0,10*ROW('Hygiene Data'!D27))),'Data Summary'!DP33="Yes"),OFFSET('Hygiene Data'!$D$7,0,10*ROW('Hygiene Data'!D27)),NA())</f>
        <v>#N/A</v>
      </c>
      <c r="BB33" s="368" t="e">
        <f ca="1">+IF(AND(ISNUMBER(OFFSET('Hygiene Data'!$D$9,0,10*ROW('Hygiene Data'!D27))),'Data Summary'!DQ33="Yes"),OFFSET('Hygiene Data'!$D$9,0,10*ROW('Hygiene Data'!D27)),NA())</f>
        <v>#N/A</v>
      </c>
      <c r="BC33" s="368" t="e">
        <f ca="1">+IF(AND(ISNUMBER(OFFSET('Hygiene Data'!$E$5,0,10*ROW('Hygiene Data'!E27))),'Data Summary'!DR33="Yes"),OFFSET('Hygiene Data'!$E$5,0,10*ROW('Hygiene Data'!E27)),NA())</f>
        <v>#N/A</v>
      </c>
      <c r="BD33" s="368" t="e">
        <f ca="1">+IF(AND(ISNUMBER(OFFSET('Hygiene Data'!$E$7,0,10*ROW('Hygiene Data'!E27))),'Data Summary'!DS33="Yes"),OFFSET('Hygiene Data'!$E$7,0,10*ROW('Hygiene Data'!E27)),NA())</f>
        <v>#N/A</v>
      </c>
      <c r="BE33" s="368" t="e">
        <f ca="1">+IF(AND(ISNUMBER(OFFSET('Hygiene Data'!$E$9,0,10*ROW('Hygiene Data'!E27))),'Data Summary'!DT33="Yes"),OFFSET('Hygiene Data'!$E$9,0,10*ROW('Hygiene Data'!E27)),NA())</f>
        <v>#N/A</v>
      </c>
      <c r="BF33" s="368" t="e">
        <f ca="1">+IF(AND(ISNUMBER(OFFSET('Hygiene Data'!$F$5,0,10*ROW('Hygiene Data'!F27))),'Data Summary'!DU33="Yes"),OFFSET('Hygiene Data'!$F$5,0,10*ROW('Hygiene Data'!F27)),NA())</f>
        <v>#N/A</v>
      </c>
      <c r="BG33" s="368" t="e">
        <f ca="1">+IF(AND(ISNUMBER(OFFSET('Hygiene Data'!$F$7,0,10*ROW('Hygiene Data'!F27))),'Data Summary'!DV33="Yes"),OFFSET('Hygiene Data'!$F$7,0,10*ROW('Hygiene Data'!F27)),NA())</f>
        <v>#N/A</v>
      </c>
      <c r="BH33" s="368" t="e">
        <f ca="1">+IF(AND(ISNUMBER(OFFSET('Hygiene Data'!$F$9,0,10*ROW('Hygiene Data'!F27))),'Data Summary'!DW33="Yes"),OFFSET('Hygiene Data'!$F$9,0,10*ROW('Hygiene Data'!F27)),NA())</f>
        <v>#N/A</v>
      </c>
      <c r="BI33" s="368" t="e">
        <f ca="1">+IF(AND(ISNUMBER(OFFSET('Hygiene Data'!$G$5,0,10*ROW('Hygiene Data'!G27))),'Data Summary'!DX33="Yes"),OFFSET('Hygiene Data'!$G$5,0,10*ROW('Hygiene Data'!G27)),NA())</f>
        <v>#N/A</v>
      </c>
      <c r="BJ33" s="368" t="e">
        <f ca="1">+IF(AND(ISNUMBER(OFFSET('Hygiene Data'!$G$7,0,10*ROW('Hygiene Data'!G27))),'Data Summary'!DY33="Yes"),OFFSET('Hygiene Data'!$G$7,0,10*ROW('Hygiene Data'!G27)),NA())</f>
        <v>#N/A</v>
      </c>
      <c r="BK33" s="368" t="e">
        <f ca="1">+IF(AND(ISNUMBER(OFFSET('Hygiene Data'!$G$9,0,10*ROW('Hygiene Data'!G27))),'Data Summary'!DZ33="Yes"),OFFSET('Hygiene Data'!$G$9,0,10*ROW('Hygiene Data'!G27)),NA())</f>
        <v>#N/A</v>
      </c>
      <c r="BL33" s="368" t="e">
        <f ca="1">+IF(AND(ISNUMBER(OFFSET('Hygiene Data'!$H$5,0,10*ROW('Hygiene Data'!H27))),'Data Summary'!EA33="Yes"),OFFSET('Hygiene Data'!$H$5,0,10*ROW('Hygiene Data'!H27)),NA())</f>
        <v>#N/A</v>
      </c>
      <c r="BM33" s="368" t="e">
        <f ca="1">+IF(AND(ISNUMBER(OFFSET('Hygiene Data'!$H$7,0,10*ROW('Hygiene Data'!H27))),'Data Summary'!EB33="Yes"),OFFSET('Hygiene Data'!$H$7,0,10*ROW('Hygiene Data'!H27)),NA())</f>
        <v>#N/A</v>
      </c>
      <c r="BN33" s="368" t="e">
        <f ca="1">+IF(AND(ISNUMBER(OFFSET('Hygiene Data'!$H$9,0,10*ROW('Hygiene Data'!H27))),'Data Summary'!EC33="Yes"),OFFSET('Hygiene Data'!$H$9,0,10*ROW('Hygiene Data'!H27)),NA())</f>
        <v>#N/A</v>
      </c>
      <c r="BO33" s="368" t="e">
        <f ca="1">+IF(AND(ISNUMBER(OFFSET('Hygiene Data'!$I$5,0,10*ROW('Hygiene Data'!I27))),'Data Summary'!ED33="Yes"),OFFSET('Hygiene Data'!$I$5,0,10*ROW('Hygiene Data'!I27)),NA())</f>
        <v>#N/A</v>
      </c>
      <c r="BP33" s="368" t="e">
        <f ca="1">+IF(AND(ISNUMBER(OFFSET('Hygiene Data'!$I$7,0,10*ROW('Hygiene Data'!I27))),'Data Summary'!EE33="Yes"),OFFSET('Hygiene Data'!$I$7,0,10*ROW('Hygiene Data'!I27)),NA())</f>
        <v>#N/A</v>
      </c>
      <c r="BQ33" s="368" t="e">
        <f ca="1">+IF(AND(ISNUMBER(OFFSET('Hygiene Data'!$I$9,0,10*ROW('Hygiene Data'!I27))),'Data Summary'!EF33="Yes"),OFFSET('Hygiene Data'!$I$9,0,10*ROW('Hygiene Data'!I27)),NA())</f>
        <v>#N/A</v>
      </c>
    </row>
    <row r="34" spans="1:69" x14ac:dyDescent="0.25">
      <c r="A34" s="364" t="e">
        <f ca="1">+RIGHT('Data Summary'!A34,LEN('Data Summary'!A34)-9)</f>
        <v>#VALUE!</v>
      </c>
      <c r="B34" s="338" t="str">
        <f ca="1">+IF(ISTEXT('Data Summary'!B34),'Data Summary'!B34,"")</f>
        <v/>
      </c>
      <c r="C34" s="365" t="e">
        <f ca="1">+VALUE('Data Summary'!C34)</f>
        <v>#VALUE!</v>
      </c>
      <c r="D34" s="366" t="e">
        <f ca="1">+IF(AND(ISNUMBER(OFFSET('Water Data'!$D$4,0,10*ROW('Water Data'!D28))),'Data Summary'!BS34="Yes"),100-OFFSET('Water Data'!$D$4,0,10*ROW('Water Data'!D28)),NA())</f>
        <v>#N/A</v>
      </c>
      <c r="E34" s="366" t="e">
        <f ca="1">+IF(AND(ISNUMBER(OFFSET('Water Data'!$D$6,0,10*ROW('Water Data'!D28))),'Data Summary'!BT34="Yes"),OFFSET('Water Data'!$D$6,0,10*ROW('Water Data'!D28)),NA())</f>
        <v>#N/A</v>
      </c>
      <c r="F34" s="366" t="e">
        <f ca="1">+IF(AND(ISNUMBER(OFFSET('Water Data'!$D$9,0,10*ROW('Water Data'!D28))),'Data Summary'!BU34="Yes"),OFFSET('Water Data'!$D$9,0,10*ROW('Water Data'!D28)),NA())</f>
        <v>#N/A</v>
      </c>
      <c r="G34" s="366" t="e">
        <f ca="1">+IF(AND(ISNUMBER(OFFSET('Water Data'!$E$4,0,10*ROW('Water Data'!E28))),'Data Summary'!BV34="Yes"),100-OFFSET('Water Data'!$E$4,0,10*ROW('Water Data'!E28)),NA())</f>
        <v>#N/A</v>
      </c>
      <c r="H34" s="366" t="e">
        <f ca="1">+IF(AND(ISNUMBER(OFFSET('Water Data'!$E$6,0,10*ROW('Water Data'!E28))),'Data Summary'!BW34="Yes"),OFFSET('Water Data'!$E$6,0,10*ROW('Water Data'!E28)),NA())</f>
        <v>#N/A</v>
      </c>
      <c r="I34" s="366" t="e">
        <f ca="1">+IF(AND(ISNUMBER(OFFSET('Water Data'!$E$9,0,10*ROW('Water Data'!E28))),'Data Summary'!BX34="Yes"),OFFSET('Water Data'!$E$9,0,10*ROW('Water Data'!E28)),NA())</f>
        <v>#N/A</v>
      </c>
      <c r="J34" s="366" t="e">
        <f ca="1">+IF(AND(ISNUMBER(OFFSET('Water Data'!$F$4,0,10*ROW('Water Data'!F28))),'Data Summary'!BY34="Yes"),100-OFFSET('Water Data'!$F$4,0,10*ROW('Water Data'!F28)),NA())</f>
        <v>#N/A</v>
      </c>
      <c r="K34" s="366" t="e">
        <f ca="1">+IF(AND(ISNUMBER(OFFSET('Water Data'!$F$6,0,10*ROW('Water Data'!F28))),'Data Summary'!BZ34="Yes"),OFFSET('Water Data'!$F$6,0,10*ROW('Water Data'!F28)),NA())</f>
        <v>#N/A</v>
      </c>
      <c r="L34" s="366" t="e">
        <f ca="1">+IF(AND(ISNUMBER(OFFSET('Water Data'!$F$9,0,10*ROW('Water Data'!F28))),'Data Summary'!CA34="Yes"),OFFSET('Water Data'!$F$9,0,10*ROW('Water Data'!F28)),NA())</f>
        <v>#N/A</v>
      </c>
      <c r="M34" s="366" t="e">
        <f ca="1">+IF(AND(ISNUMBER(OFFSET('Water Data'!$G$4,0,10*ROW('Water Data'!G28))),'Data Summary'!CB34="Yes"),100-OFFSET('Water Data'!$G$4,0,10*ROW('Water Data'!G28)),NA())</f>
        <v>#N/A</v>
      </c>
      <c r="N34" s="366" t="e">
        <f ca="1">+IF(AND(ISNUMBER(OFFSET('Water Data'!$G$6,0,10*ROW('Water Data'!G28))),'Data Summary'!CC34="Yes"),OFFSET('Water Data'!$G$6,0,10*ROW('Water Data'!G28)),NA())</f>
        <v>#N/A</v>
      </c>
      <c r="O34" s="366" t="e">
        <f ca="1">+IF(AND(ISNUMBER(OFFSET('Water Data'!$G$9,0,10*ROW('Water Data'!G28))),'Data Summary'!CD34="Yes"),OFFSET('Water Data'!$G$9,0,10*ROW('Water Data'!G28)),NA())</f>
        <v>#N/A</v>
      </c>
      <c r="P34" s="366" t="e">
        <f ca="1">+IF(AND(ISNUMBER(OFFSET('Water Data'!$H$4,0,10*ROW('Water Data'!H28))),'Data Summary'!CE34="Yes"),100-OFFSET('Water Data'!$H$4,0,10*ROW('Water Data'!H28)),NA())</f>
        <v>#N/A</v>
      </c>
      <c r="Q34" s="366" t="e">
        <f ca="1">+IF(AND(ISNUMBER(OFFSET('Water Data'!$H$6,0,10*ROW('Water Data'!H28))),'Data Summary'!CF34="Yes"),OFFSET('Water Data'!$H$6,0,10*ROW('Water Data'!H28)),NA())</f>
        <v>#N/A</v>
      </c>
      <c r="R34" s="366" t="e">
        <f ca="1">+IF(AND(ISNUMBER(OFFSET('Water Data'!$H$9,0,10*ROW('Water Data'!H28))),'Data Summary'!CG34="Yes"),OFFSET('Water Data'!$H$9,0,10*ROW('Water Data'!H28)),NA())</f>
        <v>#N/A</v>
      </c>
      <c r="S34" s="366" t="e">
        <f ca="1">+IF(AND(ISNUMBER(OFFSET('Water Data'!$I$4,0,10*ROW('Water Data'!I28))),'Data Summary'!CH34="Yes"),100-OFFSET('Water Data'!$I$4,0,10*ROW('Water Data'!I28)),NA())</f>
        <v>#N/A</v>
      </c>
      <c r="T34" s="366" t="e">
        <f ca="1">+IF(AND(ISNUMBER(OFFSET('Water Data'!$I$6,0,10*ROW('Water Data'!I28))),'Data Summary'!CI34="Yes"),OFFSET('Water Data'!$I$6,0,10*ROW('Water Data'!I28)),NA())</f>
        <v>#N/A</v>
      </c>
      <c r="U34" s="366" t="e">
        <f ca="1">+IF(AND(ISNUMBER(OFFSET('Water Data'!$I$9,0,10*ROW('Water Data'!I28))),'Data Summary'!CJ34="Yes"),OFFSET('Water Data'!$I$9,0,10*ROW('Water Data'!I28)),NA())</f>
        <v>#N/A</v>
      </c>
      <c r="V34" s="367" t="e">
        <f ca="1">+IF(AND(ISNUMBER(OFFSET('Sanitation Data'!$D$4,0,10*ROW('Sanitation Data'!D28))),'Data Summary'!CK34="Yes"),100-OFFSET('Sanitation Data'!$D$4,0,10*ROW('Sanitation Data'!D28)),NA())</f>
        <v>#N/A</v>
      </c>
      <c r="W34" s="367" t="e">
        <f ca="1">+IF(AND(ISNUMBER(OFFSET('Sanitation Data'!$D$6,0,10*ROW('Sanitation Data'!D28))),'Data Summary'!CL34="Yes"),OFFSET('Sanitation Data'!$D$6,0,10*ROW('Sanitation Data'!D28)),NA())</f>
        <v>#N/A</v>
      </c>
      <c r="X34" s="367" t="e">
        <f ca="1">+IF(AND(ISNUMBER(OFFSET('Sanitation Data'!$D$10,0,10*ROW('Sanitation Data'!D28))),'Data Summary'!CM34="Yes"),OFFSET('Sanitation Data'!$D$10,0,10*ROW('Sanitation Data'!D28)),NA())</f>
        <v>#N/A</v>
      </c>
      <c r="Y34" s="367" t="e">
        <f ca="1">+IF(AND(ISNUMBER(OFFSET('Sanitation Data'!$D$11,0,10*ROW('Sanitation Data'!D28))),'Data Summary'!CN34="Yes"),OFFSET('Sanitation Data'!$D$11,0,10*ROW('Sanitation Data'!D28)),NA())</f>
        <v>#N/A</v>
      </c>
      <c r="Z34" s="367" t="e">
        <f ca="1">+IF(AND(ISNUMBER(OFFSET('Sanitation Data'!$D$12,0,10*ROW('Sanitation Data'!D28))),'Data Summary'!CO34="Yes"),OFFSET('Sanitation Data'!$D$12,0,10*ROW('Sanitation Data'!D28)),NA())</f>
        <v>#N/A</v>
      </c>
      <c r="AA34" s="367" t="e">
        <f ca="1">+IF(AND(ISNUMBER(OFFSET('Sanitation Data'!$E$4,0,10*ROW('Sanitation Data'!E28))),'Data Summary'!CP34="Yes"),100-OFFSET('Sanitation Data'!$E$4,0,10*ROW('Sanitation Data'!E28)),NA())</f>
        <v>#N/A</v>
      </c>
      <c r="AB34" s="367" t="e">
        <f ca="1">+IF(AND(ISNUMBER(OFFSET('Sanitation Data'!$E$6,0,10*ROW('Sanitation Data'!E28))),'Data Summary'!CQ34="Yes"),OFFSET('Sanitation Data'!$E$6,0,10*ROW('Sanitation Data'!E28)),NA())</f>
        <v>#N/A</v>
      </c>
      <c r="AC34" s="367" t="e">
        <f ca="1">+IF(AND(ISNUMBER(OFFSET('Sanitation Data'!$E$10,0,10*ROW('Sanitation Data'!E28))),'Data Summary'!CR34="Yes"),OFFSET('Sanitation Data'!$E$10,0,10*ROW('Sanitation Data'!E28)),NA())</f>
        <v>#N/A</v>
      </c>
      <c r="AD34" s="367" t="e">
        <f ca="1">+IF(AND(ISNUMBER(OFFSET('Sanitation Data'!$E$11,0,10*ROW('Sanitation Data'!E28))),'Data Summary'!CS34="Yes"),OFFSET('Sanitation Data'!$E$11,0,10*ROW('Sanitation Data'!E28)),NA())</f>
        <v>#N/A</v>
      </c>
      <c r="AE34" s="367" t="e">
        <f ca="1">+IF(AND(ISNUMBER(OFFSET('Sanitation Data'!$E$12,0,10*ROW('Sanitation Data'!E28))),'Data Summary'!CT34="Yes"),OFFSET('Sanitation Data'!$E$12,0,10*ROW('Sanitation Data'!E28)),NA())</f>
        <v>#N/A</v>
      </c>
      <c r="AF34" s="367" t="e">
        <f ca="1">+IF(AND(ISNUMBER(OFFSET('Sanitation Data'!$F$4,0,10*ROW('Sanitation Data'!F28))),'Data Summary'!CU34="Yes"),100-OFFSET('Sanitation Data'!$F$4,0,10*ROW('Sanitation Data'!F28)),NA())</f>
        <v>#N/A</v>
      </c>
      <c r="AG34" s="367" t="e">
        <f ca="1">+IF(AND(ISNUMBER(OFFSET('Sanitation Data'!$F$6,0,10*ROW('Sanitation Data'!F28))),'Data Summary'!CV34="Yes"),OFFSET('Sanitation Data'!$F$6,0,10*ROW('Sanitation Data'!F28)),NA())</f>
        <v>#N/A</v>
      </c>
      <c r="AH34" s="367" t="e">
        <f ca="1">+IF(AND(ISNUMBER(OFFSET('Sanitation Data'!$F$10,0,10*ROW('Sanitation Data'!F28))),'Data Summary'!CW34="Yes"),OFFSET('Sanitation Data'!$F$10,0,10*ROW('Sanitation Data'!F28)),NA())</f>
        <v>#N/A</v>
      </c>
      <c r="AI34" s="367" t="e">
        <f ca="1">+IF(AND(ISNUMBER(OFFSET('Sanitation Data'!$F$11,0,10*ROW('Sanitation Data'!F28))),'Data Summary'!CX34="Yes"),OFFSET('Sanitation Data'!$F$11,0,10*ROW('Sanitation Data'!F28)),NA())</f>
        <v>#N/A</v>
      </c>
      <c r="AJ34" s="367" t="e">
        <f ca="1">+IF(AND(ISNUMBER(OFFSET('Sanitation Data'!$F$12,0,10*ROW('Sanitation Data'!F28))),'Data Summary'!CY34="Yes"),OFFSET('Sanitation Data'!$F$12,0,10*ROW('Sanitation Data'!F28)),NA())</f>
        <v>#N/A</v>
      </c>
      <c r="AK34" s="367" t="e">
        <f ca="1">+IF(AND(ISNUMBER(OFFSET('Sanitation Data'!$G$4,0,10*ROW('Sanitation Data'!G28))),'Data Summary'!CZ34="Yes"),100-OFFSET('Sanitation Data'!$G$4,0,10*ROW('Sanitation Data'!G28)),NA())</f>
        <v>#N/A</v>
      </c>
      <c r="AL34" s="367" t="e">
        <f ca="1">+IF(AND(ISNUMBER(OFFSET('Sanitation Data'!$G$6,0,10*ROW('Sanitation Data'!G28))),'Data Summary'!DA34="Yes"),OFFSET('Sanitation Data'!$G$6,0,10*ROW('Sanitation Data'!G28)),NA())</f>
        <v>#N/A</v>
      </c>
      <c r="AM34" s="367" t="e">
        <f ca="1">+IF(AND(ISNUMBER(OFFSET('Sanitation Data'!$G$10,0,10*ROW('Sanitation Data'!G28))),'Data Summary'!DB34="Yes"),OFFSET('Sanitation Data'!$G$10,0,10*ROW('Sanitation Data'!G28)),NA())</f>
        <v>#N/A</v>
      </c>
      <c r="AN34" s="367" t="e">
        <f ca="1">+IF(AND(ISNUMBER(OFFSET('Sanitation Data'!$G$11,0,10*ROW('Sanitation Data'!G28))),'Data Summary'!DC34="Yes"),OFFSET('Sanitation Data'!$G$11,0,10*ROW('Sanitation Data'!G28)),NA())</f>
        <v>#N/A</v>
      </c>
      <c r="AO34" s="367" t="e">
        <f ca="1">+IF(AND(ISNUMBER(OFFSET('Sanitation Data'!$G$12,0,10*ROW('Sanitation Data'!G28))),'Data Summary'!DD34="Yes"),OFFSET('Sanitation Data'!$G$12,0,10*ROW('Sanitation Data'!G28)),NA())</f>
        <v>#N/A</v>
      </c>
      <c r="AP34" s="367" t="e">
        <f ca="1">+IF(AND(ISNUMBER(OFFSET('Sanitation Data'!$H$4,0,10*ROW('Sanitation Data'!H28))),'Data Summary'!DE34="Yes"),100-OFFSET('Sanitation Data'!$H$4,0,10*ROW('Sanitation Data'!H28)),NA())</f>
        <v>#N/A</v>
      </c>
      <c r="AQ34" s="367" t="e">
        <f ca="1">+IF(AND(ISNUMBER(OFFSET('Sanitation Data'!$H$6,0,10*ROW('Sanitation Data'!H28))),'Data Summary'!DF34="Yes"),OFFSET('Sanitation Data'!$H$6,0,10*ROW('Sanitation Data'!H28)),NA())</f>
        <v>#N/A</v>
      </c>
      <c r="AR34" s="367" t="e">
        <f ca="1">+IF(AND(ISNUMBER(OFFSET('Sanitation Data'!$H$10,0,10*ROW('Sanitation Data'!H28))),'Data Summary'!DG34="Yes"),OFFSET('Sanitation Data'!$H$10,0,10*ROW('Sanitation Data'!H28)),NA())</f>
        <v>#N/A</v>
      </c>
      <c r="AS34" s="367" t="e">
        <f ca="1">+IF(AND(ISNUMBER(OFFSET('Sanitation Data'!$H$11,0,10*ROW('Sanitation Data'!H28))),'Data Summary'!DH34="Yes"),OFFSET('Sanitation Data'!$H$11,0,10*ROW('Sanitation Data'!H28)),NA())</f>
        <v>#N/A</v>
      </c>
      <c r="AT34" s="367" t="e">
        <f ca="1">+IF(AND(ISNUMBER(OFFSET('Sanitation Data'!$H$12,0,10*ROW('Sanitation Data'!H28))),'Data Summary'!DI34="Yes"),OFFSET('Sanitation Data'!$H$12,0,10*ROW('Sanitation Data'!H28)),NA())</f>
        <v>#N/A</v>
      </c>
      <c r="AU34" s="367" t="e">
        <f ca="1">+IF(AND(ISNUMBER(OFFSET('Sanitation Data'!$I$4,0,10*ROW('Sanitation Data'!I28))),'Data Summary'!DJ34="Yes"),100-OFFSET('Sanitation Data'!$I$4,0,10*ROW('Sanitation Data'!I28)),NA())</f>
        <v>#N/A</v>
      </c>
      <c r="AV34" s="367" t="e">
        <f ca="1">+IF(AND(ISNUMBER(OFFSET('Sanitation Data'!$I$6,0,10*ROW('Sanitation Data'!I28))),'Data Summary'!DK34="Yes"),OFFSET('Sanitation Data'!$I$6,0,10*ROW('Sanitation Data'!I28)),NA())</f>
        <v>#N/A</v>
      </c>
      <c r="AW34" s="367" t="e">
        <f ca="1">+IF(AND(ISNUMBER(OFFSET('Sanitation Data'!$I$10,0,10*ROW('Sanitation Data'!I28))),'Data Summary'!DL34="Yes"),OFFSET('Sanitation Data'!$I$10,0,10*ROW('Sanitation Data'!I28)),NA())</f>
        <v>#N/A</v>
      </c>
      <c r="AX34" s="367" t="e">
        <f ca="1">+IF(AND(ISNUMBER(OFFSET('Sanitation Data'!$I$11,0,10*ROW('Sanitation Data'!I28))),'Data Summary'!DM34="Yes"),OFFSET('Sanitation Data'!$I$11,0,10*ROW('Sanitation Data'!I28)),NA())</f>
        <v>#N/A</v>
      </c>
      <c r="AY34" s="367" t="e">
        <f ca="1">+IF(AND(ISNUMBER(OFFSET('Sanitation Data'!$I$12,0,10*ROW('Sanitation Data'!I28))),'Data Summary'!DN34="Yes"),OFFSET('Sanitation Data'!$I$12,0,10*ROW('Sanitation Data'!I28)),NA())</f>
        <v>#N/A</v>
      </c>
      <c r="AZ34" s="368" t="e">
        <f ca="1">+IF(AND(ISNUMBER(OFFSET('Hygiene Data'!$D$5,0,10*ROW('Hygiene Data'!D28))),'Data Summary'!DO34="Yes"),OFFSET('Hygiene Data'!$D$5,0,10*ROW('Hygiene Data'!D28)),NA())</f>
        <v>#N/A</v>
      </c>
      <c r="BA34" s="368" t="e">
        <f ca="1">+IF(AND(ISNUMBER(OFFSET('Hygiene Data'!$D$7,0,10*ROW('Hygiene Data'!D28))),'Data Summary'!DP34="Yes"),OFFSET('Hygiene Data'!$D$7,0,10*ROW('Hygiene Data'!D28)),NA())</f>
        <v>#N/A</v>
      </c>
      <c r="BB34" s="368" t="e">
        <f ca="1">+IF(AND(ISNUMBER(OFFSET('Hygiene Data'!$D$9,0,10*ROW('Hygiene Data'!D28))),'Data Summary'!DQ34="Yes"),OFFSET('Hygiene Data'!$D$9,0,10*ROW('Hygiene Data'!D28)),NA())</f>
        <v>#N/A</v>
      </c>
      <c r="BC34" s="368" t="e">
        <f ca="1">+IF(AND(ISNUMBER(OFFSET('Hygiene Data'!$E$5,0,10*ROW('Hygiene Data'!E28))),'Data Summary'!DR34="Yes"),OFFSET('Hygiene Data'!$E$5,0,10*ROW('Hygiene Data'!E28)),NA())</f>
        <v>#N/A</v>
      </c>
      <c r="BD34" s="368" t="e">
        <f ca="1">+IF(AND(ISNUMBER(OFFSET('Hygiene Data'!$E$7,0,10*ROW('Hygiene Data'!E28))),'Data Summary'!DS34="Yes"),OFFSET('Hygiene Data'!$E$7,0,10*ROW('Hygiene Data'!E28)),NA())</f>
        <v>#N/A</v>
      </c>
      <c r="BE34" s="368" t="e">
        <f ca="1">+IF(AND(ISNUMBER(OFFSET('Hygiene Data'!$E$9,0,10*ROW('Hygiene Data'!E28))),'Data Summary'!DT34="Yes"),OFFSET('Hygiene Data'!$E$9,0,10*ROW('Hygiene Data'!E28)),NA())</f>
        <v>#N/A</v>
      </c>
      <c r="BF34" s="368" t="e">
        <f ca="1">+IF(AND(ISNUMBER(OFFSET('Hygiene Data'!$F$5,0,10*ROW('Hygiene Data'!F28))),'Data Summary'!DU34="Yes"),OFFSET('Hygiene Data'!$F$5,0,10*ROW('Hygiene Data'!F28)),NA())</f>
        <v>#N/A</v>
      </c>
      <c r="BG34" s="368" t="e">
        <f ca="1">+IF(AND(ISNUMBER(OFFSET('Hygiene Data'!$F$7,0,10*ROW('Hygiene Data'!F28))),'Data Summary'!DV34="Yes"),OFFSET('Hygiene Data'!$F$7,0,10*ROW('Hygiene Data'!F28)),NA())</f>
        <v>#N/A</v>
      </c>
      <c r="BH34" s="368" t="e">
        <f ca="1">+IF(AND(ISNUMBER(OFFSET('Hygiene Data'!$F$9,0,10*ROW('Hygiene Data'!F28))),'Data Summary'!DW34="Yes"),OFFSET('Hygiene Data'!$F$9,0,10*ROW('Hygiene Data'!F28)),NA())</f>
        <v>#N/A</v>
      </c>
      <c r="BI34" s="368" t="e">
        <f ca="1">+IF(AND(ISNUMBER(OFFSET('Hygiene Data'!$G$5,0,10*ROW('Hygiene Data'!G28))),'Data Summary'!DX34="Yes"),OFFSET('Hygiene Data'!$G$5,0,10*ROW('Hygiene Data'!G28)),NA())</f>
        <v>#N/A</v>
      </c>
      <c r="BJ34" s="368" t="e">
        <f ca="1">+IF(AND(ISNUMBER(OFFSET('Hygiene Data'!$G$7,0,10*ROW('Hygiene Data'!G28))),'Data Summary'!DY34="Yes"),OFFSET('Hygiene Data'!$G$7,0,10*ROW('Hygiene Data'!G28)),NA())</f>
        <v>#N/A</v>
      </c>
      <c r="BK34" s="368" t="e">
        <f ca="1">+IF(AND(ISNUMBER(OFFSET('Hygiene Data'!$G$9,0,10*ROW('Hygiene Data'!G28))),'Data Summary'!DZ34="Yes"),OFFSET('Hygiene Data'!$G$9,0,10*ROW('Hygiene Data'!G28)),NA())</f>
        <v>#N/A</v>
      </c>
      <c r="BL34" s="368" t="e">
        <f ca="1">+IF(AND(ISNUMBER(OFFSET('Hygiene Data'!$H$5,0,10*ROW('Hygiene Data'!H28))),'Data Summary'!EA34="Yes"),OFFSET('Hygiene Data'!$H$5,0,10*ROW('Hygiene Data'!H28)),NA())</f>
        <v>#N/A</v>
      </c>
      <c r="BM34" s="368" t="e">
        <f ca="1">+IF(AND(ISNUMBER(OFFSET('Hygiene Data'!$H$7,0,10*ROW('Hygiene Data'!H28))),'Data Summary'!EB34="Yes"),OFFSET('Hygiene Data'!$H$7,0,10*ROW('Hygiene Data'!H28)),NA())</f>
        <v>#N/A</v>
      </c>
      <c r="BN34" s="368" t="e">
        <f ca="1">+IF(AND(ISNUMBER(OFFSET('Hygiene Data'!$H$9,0,10*ROW('Hygiene Data'!H28))),'Data Summary'!EC34="Yes"),OFFSET('Hygiene Data'!$H$9,0,10*ROW('Hygiene Data'!H28)),NA())</f>
        <v>#N/A</v>
      </c>
      <c r="BO34" s="368" t="e">
        <f ca="1">+IF(AND(ISNUMBER(OFFSET('Hygiene Data'!$I$5,0,10*ROW('Hygiene Data'!I28))),'Data Summary'!ED34="Yes"),OFFSET('Hygiene Data'!$I$5,0,10*ROW('Hygiene Data'!I28)),NA())</f>
        <v>#N/A</v>
      </c>
      <c r="BP34" s="368" t="e">
        <f ca="1">+IF(AND(ISNUMBER(OFFSET('Hygiene Data'!$I$7,0,10*ROW('Hygiene Data'!I28))),'Data Summary'!EE34="Yes"),OFFSET('Hygiene Data'!$I$7,0,10*ROW('Hygiene Data'!I28)),NA())</f>
        <v>#N/A</v>
      </c>
      <c r="BQ34" s="368" t="e">
        <f ca="1">+IF(AND(ISNUMBER(OFFSET('Hygiene Data'!$I$9,0,10*ROW('Hygiene Data'!I28))),'Data Summary'!EF34="Yes"),OFFSET('Hygiene Data'!$I$9,0,10*ROW('Hygiene Data'!I28)),NA())</f>
        <v>#N/A</v>
      </c>
    </row>
    <row r="35" spans="1:69" x14ac:dyDescent="0.25">
      <c r="A35" s="364" t="e">
        <f ca="1">+RIGHT('Data Summary'!A35,LEN('Data Summary'!A35)-9)</f>
        <v>#VALUE!</v>
      </c>
      <c r="B35" s="338" t="str">
        <f ca="1">+IF(ISTEXT('Data Summary'!B35),'Data Summary'!B35,"")</f>
        <v/>
      </c>
      <c r="C35" s="365" t="e">
        <f ca="1">+VALUE('Data Summary'!C35)</f>
        <v>#VALUE!</v>
      </c>
      <c r="D35" s="366" t="e">
        <f ca="1">+IF(AND(ISNUMBER(OFFSET('Water Data'!$D$4,0,10*ROW('Water Data'!D29))),'Data Summary'!BS35="Yes"),100-OFFSET('Water Data'!$D$4,0,10*ROW('Water Data'!D29)),NA())</f>
        <v>#N/A</v>
      </c>
      <c r="E35" s="366" t="e">
        <f ca="1">+IF(AND(ISNUMBER(OFFSET('Water Data'!$D$6,0,10*ROW('Water Data'!D29))),'Data Summary'!BT35="Yes"),OFFSET('Water Data'!$D$6,0,10*ROW('Water Data'!D29)),NA())</f>
        <v>#N/A</v>
      </c>
      <c r="F35" s="366" t="e">
        <f ca="1">+IF(AND(ISNUMBER(OFFSET('Water Data'!$D$9,0,10*ROW('Water Data'!D29))),'Data Summary'!BU35="Yes"),OFFSET('Water Data'!$D$9,0,10*ROW('Water Data'!D29)),NA())</f>
        <v>#N/A</v>
      </c>
      <c r="G35" s="366" t="e">
        <f ca="1">+IF(AND(ISNUMBER(OFFSET('Water Data'!$E$4,0,10*ROW('Water Data'!E29))),'Data Summary'!BV35="Yes"),100-OFFSET('Water Data'!$E$4,0,10*ROW('Water Data'!E29)),NA())</f>
        <v>#N/A</v>
      </c>
      <c r="H35" s="366" t="e">
        <f ca="1">+IF(AND(ISNUMBER(OFFSET('Water Data'!$E$6,0,10*ROW('Water Data'!E29))),'Data Summary'!BW35="Yes"),OFFSET('Water Data'!$E$6,0,10*ROW('Water Data'!E29)),NA())</f>
        <v>#N/A</v>
      </c>
      <c r="I35" s="366" t="e">
        <f ca="1">+IF(AND(ISNUMBER(OFFSET('Water Data'!$E$9,0,10*ROW('Water Data'!E29))),'Data Summary'!BX35="Yes"),OFFSET('Water Data'!$E$9,0,10*ROW('Water Data'!E29)),NA())</f>
        <v>#N/A</v>
      </c>
      <c r="J35" s="366" t="e">
        <f ca="1">+IF(AND(ISNUMBER(OFFSET('Water Data'!$F$4,0,10*ROW('Water Data'!F29))),'Data Summary'!BY35="Yes"),100-OFFSET('Water Data'!$F$4,0,10*ROW('Water Data'!F29)),NA())</f>
        <v>#N/A</v>
      </c>
      <c r="K35" s="366" t="e">
        <f ca="1">+IF(AND(ISNUMBER(OFFSET('Water Data'!$F$6,0,10*ROW('Water Data'!F29))),'Data Summary'!BZ35="Yes"),OFFSET('Water Data'!$F$6,0,10*ROW('Water Data'!F29)),NA())</f>
        <v>#N/A</v>
      </c>
      <c r="L35" s="366" t="e">
        <f ca="1">+IF(AND(ISNUMBER(OFFSET('Water Data'!$F$9,0,10*ROW('Water Data'!F29))),'Data Summary'!CA35="Yes"),OFFSET('Water Data'!$F$9,0,10*ROW('Water Data'!F29)),NA())</f>
        <v>#N/A</v>
      </c>
      <c r="M35" s="366" t="e">
        <f ca="1">+IF(AND(ISNUMBER(OFFSET('Water Data'!$G$4,0,10*ROW('Water Data'!G29))),'Data Summary'!CB35="Yes"),100-OFFSET('Water Data'!$G$4,0,10*ROW('Water Data'!G29)),NA())</f>
        <v>#N/A</v>
      </c>
      <c r="N35" s="366" t="e">
        <f ca="1">+IF(AND(ISNUMBER(OFFSET('Water Data'!$G$6,0,10*ROW('Water Data'!G29))),'Data Summary'!CC35="Yes"),OFFSET('Water Data'!$G$6,0,10*ROW('Water Data'!G29)),NA())</f>
        <v>#N/A</v>
      </c>
      <c r="O35" s="366" t="e">
        <f ca="1">+IF(AND(ISNUMBER(OFFSET('Water Data'!$G$9,0,10*ROW('Water Data'!G29))),'Data Summary'!CD35="Yes"),OFFSET('Water Data'!$G$9,0,10*ROW('Water Data'!G29)),NA())</f>
        <v>#N/A</v>
      </c>
      <c r="P35" s="366" t="e">
        <f ca="1">+IF(AND(ISNUMBER(OFFSET('Water Data'!$H$4,0,10*ROW('Water Data'!H29))),'Data Summary'!CE35="Yes"),100-OFFSET('Water Data'!$H$4,0,10*ROW('Water Data'!H29)),NA())</f>
        <v>#N/A</v>
      </c>
      <c r="Q35" s="366" t="e">
        <f ca="1">+IF(AND(ISNUMBER(OFFSET('Water Data'!$H$6,0,10*ROW('Water Data'!H29))),'Data Summary'!CF35="Yes"),OFFSET('Water Data'!$H$6,0,10*ROW('Water Data'!H29)),NA())</f>
        <v>#N/A</v>
      </c>
      <c r="R35" s="366" t="e">
        <f ca="1">+IF(AND(ISNUMBER(OFFSET('Water Data'!$H$9,0,10*ROW('Water Data'!H29))),'Data Summary'!CG35="Yes"),OFFSET('Water Data'!$H$9,0,10*ROW('Water Data'!H29)),NA())</f>
        <v>#N/A</v>
      </c>
      <c r="S35" s="366" t="e">
        <f ca="1">+IF(AND(ISNUMBER(OFFSET('Water Data'!$I$4,0,10*ROW('Water Data'!I29))),'Data Summary'!CH35="Yes"),100-OFFSET('Water Data'!$I$4,0,10*ROW('Water Data'!I29)),NA())</f>
        <v>#N/A</v>
      </c>
      <c r="T35" s="366" t="e">
        <f ca="1">+IF(AND(ISNUMBER(OFFSET('Water Data'!$I$6,0,10*ROW('Water Data'!I29))),'Data Summary'!CI35="Yes"),OFFSET('Water Data'!$I$6,0,10*ROW('Water Data'!I29)),NA())</f>
        <v>#N/A</v>
      </c>
      <c r="U35" s="366" t="e">
        <f ca="1">+IF(AND(ISNUMBER(OFFSET('Water Data'!$I$9,0,10*ROW('Water Data'!I29))),'Data Summary'!CJ35="Yes"),OFFSET('Water Data'!$I$9,0,10*ROW('Water Data'!I29)),NA())</f>
        <v>#N/A</v>
      </c>
      <c r="V35" s="367" t="e">
        <f ca="1">+IF(AND(ISNUMBER(OFFSET('Sanitation Data'!$D$4,0,10*ROW('Sanitation Data'!D29))),'Data Summary'!CK35="Yes"),100-OFFSET('Sanitation Data'!$D$4,0,10*ROW('Sanitation Data'!D29)),NA())</f>
        <v>#N/A</v>
      </c>
      <c r="W35" s="367" t="e">
        <f ca="1">+IF(AND(ISNUMBER(OFFSET('Sanitation Data'!$D$6,0,10*ROW('Sanitation Data'!D29))),'Data Summary'!CL35="Yes"),OFFSET('Sanitation Data'!$D$6,0,10*ROW('Sanitation Data'!D29)),NA())</f>
        <v>#N/A</v>
      </c>
      <c r="X35" s="367" t="e">
        <f ca="1">+IF(AND(ISNUMBER(OFFSET('Sanitation Data'!$D$10,0,10*ROW('Sanitation Data'!D29))),'Data Summary'!CM35="Yes"),OFFSET('Sanitation Data'!$D$10,0,10*ROW('Sanitation Data'!D29)),NA())</f>
        <v>#N/A</v>
      </c>
      <c r="Y35" s="367" t="e">
        <f ca="1">+IF(AND(ISNUMBER(OFFSET('Sanitation Data'!$D$11,0,10*ROW('Sanitation Data'!D29))),'Data Summary'!CN35="Yes"),OFFSET('Sanitation Data'!$D$11,0,10*ROW('Sanitation Data'!D29)),NA())</f>
        <v>#N/A</v>
      </c>
      <c r="Z35" s="367" t="e">
        <f ca="1">+IF(AND(ISNUMBER(OFFSET('Sanitation Data'!$D$12,0,10*ROW('Sanitation Data'!D29))),'Data Summary'!CO35="Yes"),OFFSET('Sanitation Data'!$D$12,0,10*ROW('Sanitation Data'!D29)),NA())</f>
        <v>#N/A</v>
      </c>
      <c r="AA35" s="367" t="e">
        <f ca="1">+IF(AND(ISNUMBER(OFFSET('Sanitation Data'!$E$4,0,10*ROW('Sanitation Data'!E29))),'Data Summary'!CP35="Yes"),100-OFFSET('Sanitation Data'!$E$4,0,10*ROW('Sanitation Data'!E29)),NA())</f>
        <v>#N/A</v>
      </c>
      <c r="AB35" s="367" t="e">
        <f ca="1">+IF(AND(ISNUMBER(OFFSET('Sanitation Data'!$E$6,0,10*ROW('Sanitation Data'!E29))),'Data Summary'!CQ35="Yes"),OFFSET('Sanitation Data'!$E$6,0,10*ROW('Sanitation Data'!E29)),NA())</f>
        <v>#N/A</v>
      </c>
      <c r="AC35" s="367" t="e">
        <f ca="1">+IF(AND(ISNUMBER(OFFSET('Sanitation Data'!$E$10,0,10*ROW('Sanitation Data'!E29))),'Data Summary'!CR35="Yes"),OFFSET('Sanitation Data'!$E$10,0,10*ROW('Sanitation Data'!E29)),NA())</f>
        <v>#N/A</v>
      </c>
      <c r="AD35" s="367" t="e">
        <f ca="1">+IF(AND(ISNUMBER(OFFSET('Sanitation Data'!$E$11,0,10*ROW('Sanitation Data'!E29))),'Data Summary'!CS35="Yes"),OFFSET('Sanitation Data'!$E$11,0,10*ROW('Sanitation Data'!E29)),NA())</f>
        <v>#N/A</v>
      </c>
      <c r="AE35" s="367" t="e">
        <f ca="1">+IF(AND(ISNUMBER(OFFSET('Sanitation Data'!$E$12,0,10*ROW('Sanitation Data'!E29))),'Data Summary'!CT35="Yes"),OFFSET('Sanitation Data'!$E$12,0,10*ROW('Sanitation Data'!E29)),NA())</f>
        <v>#N/A</v>
      </c>
      <c r="AF35" s="367" t="e">
        <f ca="1">+IF(AND(ISNUMBER(OFFSET('Sanitation Data'!$F$4,0,10*ROW('Sanitation Data'!F29))),'Data Summary'!CU35="Yes"),100-OFFSET('Sanitation Data'!$F$4,0,10*ROW('Sanitation Data'!F29)),NA())</f>
        <v>#N/A</v>
      </c>
      <c r="AG35" s="367" t="e">
        <f ca="1">+IF(AND(ISNUMBER(OFFSET('Sanitation Data'!$F$6,0,10*ROW('Sanitation Data'!F29))),'Data Summary'!CV35="Yes"),OFFSET('Sanitation Data'!$F$6,0,10*ROW('Sanitation Data'!F29)),NA())</f>
        <v>#N/A</v>
      </c>
      <c r="AH35" s="367" t="e">
        <f ca="1">+IF(AND(ISNUMBER(OFFSET('Sanitation Data'!$F$10,0,10*ROW('Sanitation Data'!F29))),'Data Summary'!CW35="Yes"),OFFSET('Sanitation Data'!$F$10,0,10*ROW('Sanitation Data'!F29)),NA())</f>
        <v>#N/A</v>
      </c>
      <c r="AI35" s="367" t="e">
        <f ca="1">+IF(AND(ISNUMBER(OFFSET('Sanitation Data'!$F$11,0,10*ROW('Sanitation Data'!F29))),'Data Summary'!CX35="Yes"),OFFSET('Sanitation Data'!$F$11,0,10*ROW('Sanitation Data'!F29)),NA())</f>
        <v>#N/A</v>
      </c>
      <c r="AJ35" s="367" t="e">
        <f ca="1">+IF(AND(ISNUMBER(OFFSET('Sanitation Data'!$F$12,0,10*ROW('Sanitation Data'!F29))),'Data Summary'!CY35="Yes"),OFFSET('Sanitation Data'!$F$12,0,10*ROW('Sanitation Data'!F29)),NA())</f>
        <v>#N/A</v>
      </c>
      <c r="AK35" s="367" t="e">
        <f ca="1">+IF(AND(ISNUMBER(OFFSET('Sanitation Data'!$G$4,0,10*ROW('Sanitation Data'!G29))),'Data Summary'!CZ35="Yes"),100-OFFSET('Sanitation Data'!$G$4,0,10*ROW('Sanitation Data'!G29)),NA())</f>
        <v>#N/A</v>
      </c>
      <c r="AL35" s="367" t="e">
        <f ca="1">+IF(AND(ISNUMBER(OFFSET('Sanitation Data'!$G$6,0,10*ROW('Sanitation Data'!G29))),'Data Summary'!DA35="Yes"),OFFSET('Sanitation Data'!$G$6,0,10*ROW('Sanitation Data'!G29)),NA())</f>
        <v>#N/A</v>
      </c>
      <c r="AM35" s="367" t="e">
        <f ca="1">+IF(AND(ISNUMBER(OFFSET('Sanitation Data'!$G$10,0,10*ROW('Sanitation Data'!G29))),'Data Summary'!DB35="Yes"),OFFSET('Sanitation Data'!$G$10,0,10*ROW('Sanitation Data'!G29)),NA())</f>
        <v>#N/A</v>
      </c>
      <c r="AN35" s="367" t="e">
        <f ca="1">+IF(AND(ISNUMBER(OFFSET('Sanitation Data'!$G$11,0,10*ROW('Sanitation Data'!G29))),'Data Summary'!DC35="Yes"),OFFSET('Sanitation Data'!$G$11,0,10*ROW('Sanitation Data'!G29)),NA())</f>
        <v>#N/A</v>
      </c>
      <c r="AO35" s="367" t="e">
        <f ca="1">+IF(AND(ISNUMBER(OFFSET('Sanitation Data'!$G$12,0,10*ROW('Sanitation Data'!G29))),'Data Summary'!DD35="Yes"),OFFSET('Sanitation Data'!$G$12,0,10*ROW('Sanitation Data'!G29)),NA())</f>
        <v>#N/A</v>
      </c>
      <c r="AP35" s="367" t="e">
        <f ca="1">+IF(AND(ISNUMBER(OFFSET('Sanitation Data'!$H$4,0,10*ROW('Sanitation Data'!H29))),'Data Summary'!DE35="Yes"),100-OFFSET('Sanitation Data'!$H$4,0,10*ROW('Sanitation Data'!H29)),NA())</f>
        <v>#N/A</v>
      </c>
      <c r="AQ35" s="367" t="e">
        <f ca="1">+IF(AND(ISNUMBER(OFFSET('Sanitation Data'!$H$6,0,10*ROW('Sanitation Data'!H29))),'Data Summary'!DF35="Yes"),OFFSET('Sanitation Data'!$H$6,0,10*ROW('Sanitation Data'!H29)),NA())</f>
        <v>#N/A</v>
      </c>
      <c r="AR35" s="367" t="e">
        <f ca="1">+IF(AND(ISNUMBER(OFFSET('Sanitation Data'!$H$10,0,10*ROW('Sanitation Data'!H29))),'Data Summary'!DG35="Yes"),OFFSET('Sanitation Data'!$H$10,0,10*ROW('Sanitation Data'!H29)),NA())</f>
        <v>#N/A</v>
      </c>
      <c r="AS35" s="367" t="e">
        <f ca="1">+IF(AND(ISNUMBER(OFFSET('Sanitation Data'!$H$11,0,10*ROW('Sanitation Data'!H29))),'Data Summary'!DH35="Yes"),OFFSET('Sanitation Data'!$H$11,0,10*ROW('Sanitation Data'!H29)),NA())</f>
        <v>#N/A</v>
      </c>
      <c r="AT35" s="367" t="e">
        <f ca="1">+IF(AND(ISNUMBER(OFFSET('Sanitation Data'!$H$12,0,10*ROW('Sanitation Data'!H29))),'Data Summary'!DI35="Yes"),OFFSET('Sanitation Data'!$H$12,0,10*ROW('Sanitation Data'!H29)),NA())</f>
        <v>#N/A</v>
      </c>
      <c r="AU35" s="367" t="e">
        <f ca="1">+IF(AND(ISNUMBER(OFFSET('Sanitation Data'!$I$4,0,10*ROW('Sanitation Data'!I29))),'Data Summary'!DJ35="Yes"),100-OFFSET('Sanitation Data'!$I$4,0,10*ROW('Sanitation Data'!I29)),NA())</f>
        <v>#N/A</v>
      </c>
      <c r="AV35" s="367" t="e">
        <f ca="1">+IF(AND(ISNUMBER(OFFSET('Sanitation Data'!$I$6,0,10*ROW('Sanitation Data'!I29))),'Data Summary'!DK35="Yes"),OFFSET('Sanitation Data'!$I$6,0,10*ROW('Sanitation Data'!I29)),NA())</f>
        <v>#N/A</v>
      </c>
      <c r="AW35" s="367" t="e">
        <f ca="1">+IF(AND(ISNUMBER(OFFSET('Sanitation Data'!$I$10,0,10*ROW('Sanitation Data'!I29))),'Data Summary'!DL35="Yes"),OFFSET('Sanitation Data'!$I$10,0,10*ROW('Sanitation Data'!I29)),NA())</f>
        <v>#N/A</v>
      </c>
      <c r="AX35" s="367" t="e">
        <f ca="1">+IF(AND(ISNUMBER(OFFSET('Sanitation Data'!$I$11,0,10*ROW('Sanitation Data'!I29))),'Data Summary'!DM35="Yes"),OFFSET('Sanitation Data'!$I$11,0,10*ROW('Sanitation Data'!I29)),NA())</f>
        <v>#N/A</v>
      </c>
      <c r="AY35" s="367" t="e">
        <f ca="1">+IF(AND(ISNUMBER(OFFSET('Sanitation Data'!$I$12,0,10*ROW('Sanitation Data'!I29))),'Data Summary'!DN35="Yes"),OFFSET('Sanitation Data'!$I$12,0,10*ROW('Sanitation Data'!I29)),NA())</f>
        <v>#N/A</v>
      </c>
      <c r="AZ35" s="368" t="e">
        <f ca="1">+IF(AND(ISNUMBER(OFFSET('Hygiene Data'!$D$5,0,10*ROW('Hygiene Data'!D29))),'Data Summary'!DO35="Yes"),OFFSET('Hygiene Data'!$D$5,0,10*ROW('Hygiene Data'!D29)),NA())</f>
        <v>#N/A</v>
      </c>
      <c r="BA35" s="368" t="e">
        <f ca="1">+IF(AND(ISNUMBER(OFFSET('Hygiene Data'!$D$7,0,10*ROW('Hygiene Data'!D29))),'Data Summary'!DP35="Yes"),OFFSET('Hygiene Data'!$D$7,0,10*ROW('Hygiene Data'!D29)),NA())</f>
        <v>#N/A</v>
      </c>
      <c r="BB35" s="368" t="e">
        <f ca="1">+IF(AND(ISNUMBER(OFFSET('Hygiene Data'!$D$9,0,10*ROW('Hygiene Data'!D29))),'Data Summary'!DQ35="Yes"),OFFSET('Hygiene Data'!$D$9,0,10*ROW('Hygiene Data'!D29)),NA())</f>
        <v>#N/A</v>
      </c>
      <c r="BC35" s="368" t="e">
        <f ca="1">+IF(AND(ISNUMBER(OFFSET('Hygiene Data'!$E$5,0,10*ROW('Hygiene Data'!E29))),'Data Summary'!DR35="Yes"),OFFSET('Hygiene Data'!$E$5,0,10*ROW('Hygiene Data'!E29)),NA())</f>
        <v>#N/A</v>
      </c>
      <c r="BD35" s="368" t="e">
        <f ca="1">+IF(AND(ISNUMBER(OFFSET('Hygiene Data'!$E$7,0,10*ROW('Hygiene Data'!E29))),'Data Summary'!DS35="Yes"),OFFSET('Hygiene Data'!$E$7,0,10*ROW('Hygiene Data'!E29)),NA())</f>
        <v>#N/A</v>
      </c>
      <c r="BE35" s="368" t="e">
        <f ca="1">+IF(AND(ISNUMBER(OFFSET('Hygiene Data'!$E$9,0,10*ROW('Hygiene Data'!E29))),'Data Summary'!DT35="Yes"),OFFSET('Hygiene Data'!$E$9,0,10*ROW('Hygiene Data'!E29)),NA())</f>
        <v>#N/A</v>
      </c>
      <c r="BF35" s="368" t="e">
        <f ca="1">+IF(AND(ISNUMBER(OFFSET('Hygiene Data'!$F$5,0,10*ROW('Hygiene Data'!F29))),'Data Summary'!DU35="Yes"),OFFSET('Hygiene Data'!$F$5,0,10*ROW('Hygiene Data'!F29)),NA())</f>
        <v>#N/A</v>
      </c>
      <c r="BG35" s="368" t="e">
        <f ca="1">+IF(AND(ISNUMBER(OFFSET('Hygiene Data'!$F$7,0,10*ROW('Hygiene Data'!F29))),'Data Summary'!DV35="Yes"),OFFSET('Hygiene Data'!$F$7,0,10*ROW('Hygiene Data'!F29)),NA())</f>
        <v>#N/A</v>
      </c>
      <c r="BH35" s="368" t="e">
        <f ca="1">+IF(AND(ISNUMBER(OFFSET('Hygiene Data'!$F$9,0,10*ROW('Hygiene Data'!F29))),'Data Summary'!DW35="Yes"),OFFSET('Hygiene Data'!$F$9,0,10*ROW('Hygiene Data'!F29)),NA())</f>
        <v>#N/A</v>
      </c>
      <c r="BI35" s="368" t="e">
        <f ca="1">+IF(AND(ISNUMBER(OFFSET('Hygiene Data'!$G$5,0,10*ROW('Hygiene Data'!G29))),'Data Summary'!DX35="Yes"),OFFSET('Hygiene Data'!$G$5,0,10*ROW('Hygiene Data'!G29)),NA())</f>
        <v>#N/A</v>
      </c>
      <c r="BJ35" s="368" t="e">
        <f ca="1">+IF(AND(ISNUMBER(OFFSET('Hygiene Data'!$G$7,0,10*ROW('Hygiene Data'!G29))),'Data Summary'!DY35="Yes"),OFFSET('Hygiene Data'!$G$7,0,10*ROW('Hygiene Data'!G29)),NA())</f>
        <v>#N/A</v>
      </c>
      <c r="BK35" s="368" t="e">
        <f ca="1">+IF(AND(ISNUMBER(OFFSET('Hygiene Data'!$G$9,0,10*ROW('Hygiene Data'!G29))),'Data Summary'!DZ35="Yes"),OFFSET('Hygiene Data'!$G$9,0,10*ROW('Hygiene Data'!G29)),NA())</f>
        <v>#N/A</v>
      </c>
      <c r="BL35" s="368" t="e">
        <f ca="1">+IF(AND(ISNUMBER(OFFSET('Hygiene Data'!$H$5,0,10*ROW('Hygiene Data'!H29))),'Data Summary'!EA35="Yes"),OFFSET('Hygiene Data'!$H$5,0,10*ROW('Hygiene Data'!H29)),NA())</f>
        <v>#N/A</v>
      </c>
      <c r="BM35" s="368" t="e">
        <f ca="1">+IF(AND(ISNUMBER(OFFSET('Hygiene Data'!$H$7,0,10*ROW('Hygiene Data'!H29))),'Data Summary'!EB35="Yes"),OFFSET('Hygiene Data'!$H$7,0,10*ROW('Hygiene Data'!H29)),NA())</f>
        <v>#N/A</v>
      </c>
      <c r="BN35" s="368" t="e">
        <f ca="1">+IF(AND(ISNUMBER(OFFSET('Hygiene Data'!$H$9,0,10*ROW('Hygiene Data'!H29))),'Data Summary'!EC35="Yes"),OFFSET('Hygiene Data'!$H$9,0,10*ROW('Hygiene Data'!H29)),NA())</f>
        <v>#N/A</v>
      </c>
      <c r="BO35" s="368" t="e">
        <f ca="1">+IF(AND(ISNUMBER(OFFSET('Hygiene Data'!$I$5,0,10*ROW('Hygiene Data'!I29))),'Data Summary'!ED35="Yes"),OFFSET('Hygiene Data'!$I$5,0,10*ROW('Hygiene Data'!I29)),NA())</f>
        <v>#N/A</v>
      </c>
      <c r="BP35" s="368" t="e">
        <f ca="1">+IF(AND(ISNUMBER(OFFSET('Hygiene Data'!$I$7,0,10*ROW('Hygiene Data'!I29))),'Data Summary'!EE35="Yes"),OFFSET('Hygiene Data'!$I$7,0,10*ROW('Hygiene Data'!I29)),NA())</f>
        <v>#N/A</v>
      </c>
      <c r="BQ35" s="368" t="e">
        <f ca="1">+IF(AND(ISNUMBER(OFFSET('Hygiene Data'!$I$9,0,10*ROW('Hygiene Data'!I29))),'Data Summary'!EF35="Yes"),OFFSET('Hygiene Data'!$I$9,0,10*ROW('Hygiene Data'!I29)),NA())</f>
        <v>#N/A</v>
      </c>
    </row>
    <row r="36" spans="1:69" x14ac:dyDescent="0.25">
      <c r="A36" s="364" t="e">
        <f ca="1">+RIGHT('Data Summary'!A36,LEN('Data Summary'!A36)-9)</f>
        <v>#VALUE!</v>
      </c>
      <c r="B36" s="338" t="str">
        <f ca="1">+IF(ISTEXT('Data Summary'!B36),'Data Summary'!B36,"")</f>
        <v/>
      </c>
      <c r="C36" s="365" t="e">
        <f ca="1">+VALUE('Data Summary'!C36)</f>
        <v>#VALUE!</v>
      </c>
      <c r="D36" s="366" t="e">
        <f ca="1">+IF(AND(ISNUMBER(OFFSET('Water Data'!$D$4,0,10*ROW('Water Data'!D30))),'Data Summary'!BS36="Yes"),100-OFFSET('Water Data'!$D$4,0,10*ROW('Water Data'!D30)),NA())</f>
        <v>#N/A</v>
      </c>
      <c r="E36" s="366" t="e">
        <f ca="1">+IF(AND(ISNUMBER(OFFSET('Water Data'!$D$6,0,10*ROW('Water Data'!D30))),'Data Summary'!BT36="Yes"),OFFSET('Water Data'!$D$6,0,10*ROW('Water Data'!D30)),NA())</f>
        <v>#N/A</v>
      </c>
      <c r="F36" s="366" t="e">
        <f ca="1">+IF(AND(ISNUMBER(OFFSET('Water Data'!$D$9,0,10*ROW('Water Data'!D30))),'Data Summary'!BU36="Yes"),OFFSET('Water Data'!$D$9,0,10*ROW('Water Data'!D30)),NA())</f>
        <v>#N/A</v>
      </c>
      <c r="G36" s="366" t="e">
        <f ca="1">+IF(AND(ISNUMBER(OFFSET('Water Data'!$E$4,0,10*ROW('Water Data'!E30))),'Data Summary'!BV36="Yes"),100-OFFSET('Water Data'!$E$4,0,10*ROW('Water Data'!E30)),NA())</f>
        <v>#N/A</v>
      </c>
      <c r="H36" s="366" t="e">
        <f ca="1">+IF(AND(ISNUMBER(OFFSET('Water Data'!$E$6,0,10*ROW('Water Data'!E30))),'Data Summary'!BW36="Yes"),OFFSET('Water Data'!$E$6,0,10*ROW('Water Data'!E30)),NA())</f>
        <v>#N/A</v>
      </c>
      <c r="I36" s="366" t="e">
        <f ca="1">+IF(AND(ISNUMBER(OFFSET('Water Data'!$E$9,0,10*ROW('Water Data'!E30))),'Data Summary'!BX36="Yes"),OFFSET('Water Data'!$E$9,0,10*ROW('Water Data'!E30)),NA())</f>
        <v>#N/A</v>
      </c>
      <c r="J36" s="366" t="e">
        <f ca="1">+IF(AND(ISNUMBER(OFFSET('Water Data'!$F$4,0,10*ROW('Water Data'!F30))),'Data Summary'!BY36="Yes"),100-OFFSET('Water Data'!$F$4,0,10*ROW('Water Data'!F30)),NA())</f>
        <v>#N/A</v>
      </c>
      <c r="K36" s="366" t="e">
        <f ca="1">+IF(AND(ISNUMBER(OFFSET('Water Data'!$F$6,0,10*ROW('Water Data'!F30))),'Data Summary'!BZ36="Yes"),OFFSET('Water Data'!$F$6,0,10*ROW('Water Data'!F30)),NA())</f>
        <v>#N/A</v>
      </c>
      <c r="L36" s="366" t="e">
        <f ca="1">+IF(AND(ISNUMBER(OFFSET('Water Data'!$F$9,0,10*ROW('Water Data'!F30))),'Data Summary'!CA36="Yes"),OFFSET('Water Data'!$F$9,0,10*ROW('Water Data'!F30)),NA())</f>
        <v>#N/A</v>
      </c>
      <c r="M36" s="366" t="e">
        <f ca="1">+IF(AND(ISNUMBER(OFFSET('Water Data'!$G$4,0,10*ROW('Water Data'!G30))),'Data Summary'!CB36="Yes"),100-OFFSET('Water Data'!$G$4,0,10*ROW('Water Data'!G30)),NA())</f>
        <v>#N/A</v>
      </c>
      <c r="N36" s="366" t="e">
        <f ca="1">+IF(AND(ISNUMBER(OFFSET('Water Data'!$G$6,0,10*ROW('Water Data'!G30))),'Data Summary'!CC36="Yes"),OFFSET('Water Data'!$G$6,0,10*ROW('Water Data'!G30)),NA())</f>
        <v>#N/A</v>
      </c>
      <c r="O36" s="366" t="e">
        <f ca="1">+IF(AND(ISNUMBER(OFFSET('Water Data'!$G$9,0,10*ROW('Water Data'!G30))),'Data Summary'!CD36="Yes"),OFFSET('Water Data'!$G$9,0,10*ROW('Water Data'!G30)),NA())</f>
        <v>#N/A</v>
      </c>
      <c r="P36" s="366" t="e">
        <f ca="1">+IF(AND(ISNUMBER(OFFSET('Water Data'!$H$4,0,10*ROW('Water Data'!H30))),'Data Summary'!CE36="Yes"),100-OFFSET('Water Data'!$H$4,0,10*ROW('Water Data'!H30)),NA())</f>
        <v>#N/A</v>
      </c>
      <c r="Q36" s="366" t="e">
        <f ca="1">+IF(AND(ISNUMBER(OFFSET('Water Data'!$H$6,0,10*ROW('Water Data'!H30))),'Data Summary'!CF36="Yes"),OFFSET('Water Data'!$H$6,0,10*ROW('Water Data'!H30)),NA())</f>
        <v>#N/A</v>
      </c>
      <c r="R36" s="366" t="e">
        <f ca="1">+IF(AND(ISNUMBER(OFFSET('Water Data'!$H$9,0,10*ROW('Water Data'!H30))),'Data Summary'!CG36="Yes"),OFFSET('Water Data'!$H$9,0,10*ROW('Water Data'!H30)),NA())</f>
        <v>#N/A</v>
      </c>
      <c r="S36" s="366" t="e">
        <f ca="1">+IF(AND(ISNUMBER(OFFSET('Water Data'!$I$4,0,10*ROW('Water Data'!I30))),'Data Summary'!CH36="Yes"),100-OFFSET('Water Data'!$I$4,0,10*ROW('Water Data'!I30)),NA())</f>
        <v>#N/A</v>
      </c>
      <c r="T36" s="366" t="e">
        <f ca="1">+IF(AND(ISNUMBER(OFFSET('Water Data'!$I$6,0,10*ROW('Water Data'!I30))),'Data Summary'!CI36="Yes"),OFFSET('Water Data'!$I$6,0,10*ROW('Water Data'!I30)),NA())</f>
        <v>#N/A</v>
      </c>
      <c r="U36" s="366" t="e">
        <f ca="1">+IF(AND(ISNUMBER(OFFSET('Water Data'!$I$9,0,10*ROW('Water Data'!I30))),'Data Summary'!CJ36="Yes"),OFFSET('Water Data'!$I$9,0,10*ROW('Water Data'!I30)),NA())</f>
        <v>#N/A</v>
      </c>
      <c r="V36" s="367" t="e">
        <f ca="1">+IF(AND(ISNUMBER(OFFSET('Sanitation Data'!$D$4,0,10*ROW('Sanitation Data'!D30))),'Data Summary'!CK36="Yes"),100-OFFSET('Sanitation Data'!$D$4,0,10*ROW('Sanitation Data'!D30)),NA())</f>
        <v>#N/A</v>
      </c>
      <c r="W36" s="367" t="e">
        <f ca="1">+IF(AND(ISNUMBER(OFFSET('Sanitation Data'!$D$6,0,10*ROW('Sanitation Data'!D30))),'Data Summary'!CL36="Yes"),OFFSET('Sanitation Data'!$D$6,0,10*ROW('Sanitation Data'!D30)),NA())</f>
        <v>#N/A</v>
      </c>
      <c r="X36" s="367" t="e">
        <f ca="1">+IF(AND(ISNUMBER(OFFSET('Sanitation Data'!$D$10,0,10*ROW('Sanitation Data'!D30))),'Data Summary'!CM36="Yes"),OFFSET('Sanitation Data'!$D$10,0,10*ROW('Sanitation Data'!D30)),NA())</f>
        <v>#N/A</v>
      </c>
      <c r="Y36" s="367" t="e">
        <f ca="1">+IF(AND(ISNUMBER(OFFSET('Sanitation Data'!$D$11,0,10*ROW('Sanitation Data'!D30))),'Data Summary'!CN36="Yes"),OFFSET('Sanitation Data'!$D$11,0,10*ROW('Sanitation Data'!D30)),NA())</f>
        <v>#N/A</v>
      </c>
      <c r="Z36" s="367" t="e">
        <f ca="1">+IF(AND(ISNUMBER(OFFSET('Sanitation Data'!$D$12,0,10*ROW('Sanitation Data'!D30))),'Data Summary'!CO36="Yes"),OFFSET('Sanitation Data'!$D$12,0,10*ROW('Sanitation Data'!D30)),NA())</f>
        <v>#N/A</v>
      </c>
      <c r="AA36" s="367" t="e">
        <f ca="1">+IF(AND(ISNUMBER(OFFSET('Sanitation Data'!$E$4,0,10*ROW('Sanitation Data'!E30))),'Data Summary'!CP36="Yes"),100-OFFSET('Sanitation Data'!$E$4,0,10*ROW('Sanitation Data'!E30)),NA())</f>
        <v>#N/A</v>
      </c>
      <c r="AB36" s="367" t="e">
        <f ca="1">+IF(AND(ISNUMBER(OFFSET('Sanitation Data'!$E$6,0,10*ROW('Sanitation Data'!E30))),'Data Summary'!CQ36="Yes"),OFFSET('Sanitation Data'!$E$6,0,10*ROW('Sanitation Data'!E30)),NA())</f>
        <v>#N/A</v>
      </c>
      <c r="AC36" s="367" t="e">
        <f ca="1">+IF(AND(ISNUMBER(OFFSET('Sanitation Data'!$E$10,0,10*ROW('Sanitation Data'!E30))),'Data Summary'!CR36="Yes"),OFFSET('Sanitation Data'!$E$10,0,10*ROW('Sanitation Data'!E30)),NA())</f>
        <v>#N/A</v>
      </c>
      <c r="AD36" s="367" t="e">
        <f ca="1">+IF(AND(ISNUMBER(OFFSET('Sanitation Data'!$E$11,0,10*ROW('Sanitation Data'!E30))),'Data Summary'!CS36="Yes"),OFFSET('Sanitation Data'!$E$11,0,10*ROW('Sanitation Data'!E30)),NA())</f>
        <v>#N/A</v>
      </c>
      <c r="AE36" s="367" t="e">
        <f ca="1">+IF(AND(ISNUMBER(OFFSET('Sanitation Data'!$E$12,0,10*ROW('Sanitation Data'!E30))),'Data Summary'!CT36="Yes"),OFFSET('Sanitation Data'!$E$12,0,10*ROW('Sanitation Data'!E30)),NA())</f>
        <v>#N/A</v>
      </c>
      <c r="AF36" s="367" t="e">
        <f ca="1">+IF(AND(ISNUMBER(OFFSET('Sanitation Data'!$F$4,0,10*ROW('Sanitation Data'!F30))),'Data Summary'!CU36="Yes"),100-OFFSET('Sanitation Data'!$F$4,0,10*ROW('Sanitation Data'!F30)),NA())</f>
        <v>#N/A</v>
      </c>
      <c r="AG36" s="367" t="e">
        <f ca="1">+IF(AND(ISNUMBER(OFFSET('Sanitation Data'!$F$6,0,10*ROW('Sanitation Data'!F30))),'Data Summary'!CV36="Yes"),OFFSET('Sanitation Data'!$F$6,0,10*ROW('Sanitation Data'!F30)),NA())</f>
        <v>#N/A</v>
      </c>
      <c r="AH36" s="367" t="e">
        <f ca="1">+IF(AND(ISNUMBER(OFFSET('Sanitation Data'!$F$10,0,10*ROW('Sanitation Data'!F30))),'Data Summary'!CW36="Yes"),OFFSET('Sanitation Data'!$F$10,0,10*ROW('Sanitation Data'!F30)),NA())</f>
        <v>#N/A</v>
      </c>
      <c r="AI36" s="367" t="e">
        <f ca="1">+IF(AND(ISNUMBER(OFFSET('Sanitation Data'!$F$11,0,10*ROW('Sanitation Data'!F30))),'Data Summary'!CX36="Yes"),OFFSET('Sanitation Data'!$F$11,0,10*ROW('Sanitation Data'!F30)),NA())</f>
        <v>#N/A</v>
      </c>
      <c r="AJ36" s="367" t="e">
        <f ca="1">+IF(AND(ISNUMBER(OFFSET('Sanitation Data'!$F$12,0,10*ROW('Sanitation Data'!F30))),'Data Summary'!CY36="Yes"),OFFSET('Sanitation Data'!$F$12,0,10*ROW('Sanitation Data'!F30)),NA())</f>
        <v>#N/A</v>
      </c>
      <c r="AK36" s="367" t="e">
        <f ca="1">+IF(AND(ISNUMBER(OFFSET('Sanitation Data'!$G$4,0,10*ROW('Sanitation Data'!G30))),'Data Summary'!CZ36="Yes"),100-OFFSET('Sanitation Data'!$G$4,0,10*ROW('Sanitation Data'!G30)),NA())</f>
        <v>#N/A</v>
      </c>
      <c r="AL36" s="367" t="e">
        <f ca="1">+IF(AND(ISNUMBER(OFFSET('Sanitation Data'!$G$6,0,10*ROW('Sanitation Data'!G30))),'Data Summary'!DA36="Yes"),OFFSET('Sanitation Data'!$G$6,0,10*ROW('Sanitation Data'!G30)),NA())</f>
        <v>#N/A</v>
      </c>
      <c r="AM36" s="367" t="e">
        <f ca="1">+IF(AND(ISNUMBER(OFFSET('Sanitation Data'!$G$10,0,10*ROW('Sanitation Data'!G30))),'Data Summary'!DB36="Yes"),OFFSET('Sanitation Data'!$G$10,0,10*ROW('Sanitation Data'!G30)),NA())</f>
        <v>#N/A</v>
      </c>
      <c r="AN36" s="367" t="e">
        <f ca="1">+IF(AND(ISNUMBER(OFFSET('Sanitation Data'!$G$11,0,10*ROW('Sanitation Data'!G30))),'Data Summary'!DC36="Yes"),OFFSET('Sanitation Data'!$G$11,0,10*ROW('Sanitation Data'!G30)),NA())</f>
        <v>#N/A</v>
      </c>
      <c r="AO36" s="367" t="e">
        <f ca="1">+IF(AND(ISNUMBER(OFFSET('Sanitation Data'!$G$12,0,10*ROW('Sanitation Data'!G30))),'Data Summary'!DD36="Yes"),OFFSET('Sanitation Data'!$G$12,0,10*ROW('Sanitation Data'!G30)),NA())</f>
        <v>#N/A</v>
      </c>
      <c r="AP36" s="367" t="e">
        <f ca="1">+IF(AND(ISNUMBER(OFFSET('Sanitation Data'!$H$4,0,10*ROW('Sanitation Data'!H30))),'Data Summary'!DE36="Yes"),100-OFFSET('Sanitation Data'!$H$4,0,10*ROW('Sanitation Data'!H30)),NA())</f>
        <v>#N/A</v>
      </c>
      <c r="AQ36" s="367" t="e">
        <f ca="1">+IF(AND(ISNUMBER(OFFSET('Sanitation Data'!$H$6,0,10*ROW('Sanitation Data'!H30))),'Data Summary'!DF36="Yes"),OFFSET('Sanitation Data'!$H$6,0,10*ROW('Sanitation Data'!H30)),NA())</f>
        <v>#N/A</v>
      </c>
      <c r="AR36" s="367" t="e">
        <f ca="1">+IF(AND(ISNUMBER(OFFSET('Sanitation Data'!$H$10,0,10*ROW('Sanitation Data'!H30))),'Data Summary'!DG36="Yes"),OFFSET('Sanitation Data'!$H$10,0,10*ROW('Sanitation Data'!H30)),NA())</f>
        <v>#N/A</v>
      </c>
      <c r="AS36" s="367" t="e">
        <f ca="1">+IF(AND(ISNUMBER(OFFSET('Sanitation Data'!$H$11,0,10*ROW('Sanitation Data'!H30))),'Data Summary'!DH36="Yes"),OFFSET('Sanitation Data'!$H$11,0,10*ROW('Sanitation Data'!H30)),NA())</f>
        <v>#N/A</v>
      </c>
      <c r="AT36" s="367" t="e">
        <f ca="1">+IF(AND(ISNUMBER(OFFSET('Sanitation Data'!$H$12,0,10*ROW('Sanitation Data'!H30))),'Data Summary'!DI36="Yes"),OFFSET('Sanitation Data'!$H$12,0,10*ROW('Sanitation Data'!H30)),NA())</f>
        <v>#N/A</v>
      </c>
      <c r="AU36" s="367" t="e">
        <f ca="1">+IF(AND(ISNUMBER(OFFSET('Sanitation Data'!$I$4,0,10*ROW('Sanitation Data'!I30))),'Data Summary'!DJ36="Yes"),100-OFFSET('Sanitation Data'!$I$4,0,10*ROW('Sanitation Data'!I30)),NA())</f>
        <v>#N/A</v>
      </c>
      <c r="AV36" s="367" t="e">
        <f ca="1">+IF(AND(ISNUMBER(OFFSET('Sanitation Data'!$I$6,0,10*ROW('Sanitation Data'!I30))),'Data Summary'!DK36="Yes"),OFFSET('Sanitation Data'!$I$6,0,10*ROW('Sanitation Data'!I30)),NA())</f>
        <v>#N/A</v>
      </c>
      <c r="AW36" s="367" t="e">
        <f ca="1">+IF(AND(ISNUMBER(OFFSET('Sanitation Data'!$I$10,0,10*ROW('Sanitation Data'!I30))),'Data Summary'!DL36="Yes"),OFFSET('Sanitation Data'!$I$10,0,10*ROW('Sanitation Data'!I30)),NA())</f>
        <v>#N/A</v>
      </c>
      <c r="AX36" s="367" t="e">
        <f ca="1">+IF(AND(ISNUMBER(OFFSET('Sanitation Data'!$I$11,0,10*ROW('Sanitation Data'!I30))),'Data Summary'!DM36="Yes"),OFFSET('Sanitation Data'!$I$11,0,10*ROW('Sanitation Data'!I30)),NA())</f>
        <v>#N/A</v>
      </c>
      <c r="AY36" s="367" t="e">
        <f ca="1">+IF(AND(ISNUMBER(OFFSET('Sanitation Data'!$I$12,0,10*ROW('Sanitation Data'!I30))),'Data Summary'!DN36="Yes"),OFFSET('Sanitation Data'!$I$12,0,10*ROW('Sanitation Data'!I30)),NA())</f>
        <v>#N/A</v>
      </c>
      <c r="AZ36" s="368" t="e">
        <f ca="1">+IF(AND(ISNUMBER(OFFSET('Hygiene Data'!$D$5,0,10*ROW('Hygiene Data'!D30))),'Data Summary'!DO36="Yes"),OFFSET('Hygiene Data'!$D$5,0,10*ROW('Hygiene Data'!D30)),NA())</f>
        <v>#N/A</v>
      </c>
      <c r="BA36" s="368" t="e">
        <f ca="1">+IF(AND(ISNUMBER(OFFSET('Hygiene Data'!$D$7,0,10*ROW('Hygiene Data'!D30))),'Data Summary'!DP36="Yes"),OFFSET('Hygiene Data'!$D$7,0,10*ROW('Hygiene Data'!D30)),NA())</f>
        <v>#N/A</v>
      </c>
      <c r="BB36" s="368" t="e">
        <f ca="1">+IF(AND(ISNUMBER(OFFSET('Hygiene Data'!$D$9,0,10*ROW('Hygiene Data'!D30))),'Data Summary'!DQ36="Yes"),OFFSET('Hygiene Data'!$D$9,0,10*ROW('Hygiene Data'!D30)),NA())</f>
        <v>#N/A</v>
      </c>
      <c r="BC36" s="368" t="e">
        <f ca="1">+IF(AND(ISNUMBER(OFFSET('Hygiene Data'!$E$5,0,10*ROW('Hygiene Data'!E30))),'Data Summary'!DR36="Yes"),OFFSET('Hygiene Data'!$E$5,0,10*ROW('Hygiene Data'!E30)),NA())</f>
        <v>#N/A</v>
      </c>
      <c r="BD36" s="368" t="e">
        <f ca="1">+IF(AND(ISNUMBER(OFFSET('Hygiene Data'!$E$7,0,10*ROW('Hygiene Data'!E30))),'Data Summary'!DS36="Yes"),OFFSET('Hygiene Data'!$E$7,0,10*ROW('Hygiene Data'!E30)),NA())</f>
        <v>#N/A</v>
      </c>
      <c r="BE36" s="368" t="e">
        <f ca="1">+IF(AND(ISNUMBER(OFFSET('Hygiene Data'!$E$9,0,10*ROW('Hygiene Data'!E30))),'Data Summary'!DT36="Yes"),OFFSET('Hygiene Data'!$E$9,0,10*ROW('Hygiene Data'!E30)),NA())</f>
        <v>#N/A</v>
      </c>
      <c r="BF36" s="368" t="e">
        <f ca="1">+IF(AND(ISNUMBER(OFFSET('Hygiene Data'!$F$5,0,10*ROW('Hygiene Data'!F30))),'Data Summary'!DU36="Yes"),OFFSET('Hygiene Data'!$F$5,0,10*ROW('Hygiene Data'!F30)),NA())</f>
        <v>#N/A</v>
      </c>
      <c r="BG36" s="368" t="e">
        <f ca="1">+IF(AND(ISNUMBER(OFFSET('Hygiene Data'!$F$7,0,10*ROW('Hygiene Data'!F30))),'Data Summary'!DV36="Yes"),OFFSET('Hygiene Data'!$F$7,0,10*ROW('Hygiene Data'!F30)),NA())</f>
        <v>#N/A</v>
      </c>
      <c r="BH36" s="368" t="e">
        <f ca="1">+IF(AND(ISNUMBER(OFFSET('Hygiene Data'!$F$9,0,10*ROW('Hygiene Data'!F30))),'Data Summary'!DW36="Yes"),OFFSET('Hygiene Data'!$F$9,0,10*ROW('Hygiene Data'!F30)),NA())</f>
        <v>#N/A</v>
      </c>
      <c r="BI36" s="368" t="e">
        <f ca="1">+IF(AND(ISNUMBER(OFFSET('Hygiene Data'!$G$5,0,10*ROW('Hygiene Data'!G30))),'Data Summary'!DX36="Yes"),OFFSET('Hygiene Data'!$G$5,0,10*ROW('Hygiene Data'!G30)),NA())</f>
        <v>#N/A</v>
      </c>
      <c r="BJ36" s="368" t="e">
        <f ca="1">+IF(AND(ISNUMBER(OFFSET('Hygiene Data'!$G$7,0,10*ROW('Hygiene Data'!G30))),'Data Summary'!DY36="Yes"),OFFSET('Hygiene Data'!$G$7,0,10*ROW('Hygiene Data'!G30)),NA())</f>
        <v>#N/A</v>
      </c>
      <c r="BK36" s="368" t="e">
        <f ca="1">+IF(AND(ISNUMBER(OFFSET('Hygiene Data'!$G$9,0,10*ROW('Hygiene Data'!G30))),'Data Summary'!DZ36="Yes"),OFFSET('Hygiene Data'!$G$9,0,10*ROW('Hygiene Data'!G30)),NA())</f>
        <v>#N/A</v>
      </c>
      <c r="BL36" s="368" t="e">
        <f ca="1">+IF(AND(ISNUMBER(OFFSET('Hygiene Data'!$H$5,0,10*ROW('Hygiene Data'!H30))),'Data Summary'!EA36="Yes"),OFFSET('Hygiene Data'!$H$5,0,10*ROW('Hygiene Data'!H30)),NA())</f>
        <v>#N/A</v>
      </c>
      <c r="BM36" s="368" t="e">
        <f ca="1">+IF(AND(ISNUMBER(OFFSET('Hygiene Data'!$H$7,0,10*ROW('Hygiene Data'!H30))),'Data Summary'!EB36="Yes"),OFFSET('Hygiene Data'!$H$7,0,10*ROW('Hygiene Data'!H30)),NA())</f>
        <v>#N/A</v>
      </c>
      <c r="BN36" s="368" t="e">
        <f ca="1">+IF(AND(ISNUMBER(OFFSET('Hygiene Data'!$H$9,0,10*ROW('Hygiene Data'!H30))),'Data Summary'!EC36="Yes"),OFFSET('Hygiene Data'!$H$9,0,10*ROW('Hygiene Data'!H30)),NA())</f>
        <v>#N/A</v>
      </c>
      <c r="BO36" s="368" t="e">
        <f ca="1">+IF(AND(ISNUMBER(OFFSET('Hygiene Data'!$I$5,0,10*ROW('Hygiene Data'!I30))),'Data Summary'!ED36="Yes"),OFFSET('Hygiene Data'!$I$5,0,10*ROW('Hygiene Data'!I30)),NA())</f>
        <v>#N/A</v>
      </c>
      <c r="BP36" s="368" t="e">
        <f ca="1">+IF(AND(ISNUMBER(OFFSET('Hygiene Data'!$I$7,0,10*ROW('Hygiene Data'!I30))),'Data Summary'!EE36="Yes"),OFFSET('Hygiene Data'!$I$7,0,10*ROW('Hygiene Data'!I30)),NA())</f>
        <v>#N/A</v>
      </c>
      <c r="BQ36" s="368" t="e">
        <f ca="1">+IF(AND(ISNUMBER(OFFSET('Hygiene Data'!$I$9,0,10*ROW('Hygiene Data'!I30))),'Data Summary'!EF36="Yes"),OFFSET('Hygiene Data'!$I$9,0,10*ROW('Hygiene Data'!I30)),NA())</f>
        <v>#N/A</v>
      </c>
    </row>
    <row r="37" spans="1:69" x14ac:dyDescent="0.25">
      <c r="A37" s="364" t="e">
        <f ca="1">+RIGHT('Data Summary'!A37,LEN('Data Summary'!A37)-9)</f>
        <v>#VALUE!</v>
      </c>
      <c r="B37" s="338" t="str">
        <f ca="1">+IF(ISTEXT('Data Summary'!B37),'Data Summary'!B37,"")</f>
        <v/>
      </c>
      <c r="C37" s="365" t="e">
        <f ca="1">+VALUE('Data Summary'!C37)</f>
        <v>#VALUE!</v>
      </c>
      <c r="D37" s="366" t="e">
        <f ca="1">+IF(AND(ISNUMBER(OFFSET('Water Data'!$D$4,0,10*ROW('Water Data'!D31))),'Data Summary'!BS37="Yes"),100-OFFSET('Water Data'!$D$4,0,10*ROW('Water Data'!D31)),NA())</f>
        <v>#N/A</v>
      </c>
      <c r="E37" s="366" t="e">
        <f ca="1">+IF(AND(ISNUMBER(OFFSET('Water Data'!$D$6,0,10*ROW('Water Data'!D31))),'Data Summary'!BT37="Yes"),OFFSET('Water Data'!$D$6,0,10*ROW('Water Data'!D31)),NA())</f>
        <v>#N/A</v>
      </c>
      <c r="F37" s="366" t="e">
        <f ca="1">+IF(AND(ISNUMBER(OFFSET('Water Data'!$D$9,0,10*ROW('Water Data'!D31))),'Data Summary'!BU37="Yes"),OFFSET('Water Data'!$D$9,0,10*ROW('Water Data'!D31)),NA())</f>
        <v>#N/A</v>
      </c>
      <c r="G37" s="366" t="e">
        <f ca="1">+IF(AND(ISNUMBER(OFFSET('Water Data'!$E$4,0,10*ROW('Water Data'!E31))),'Data Summary'!BV37="Yes"),100-OFFSET('Water Data'!$E$4,0,10*ROW('Water Data'!E31)),NA())</f>
        <v>#N/A</v>
      </c>
      <c r="H37" s="366" t="e">
        <f ca="1">+IF(AND(ISNUMBER(OFFSET('Water Data'!$E$6,0,10*ROW('Water Data'!E31))),'Data Summary'!BW37="Yes"),OFFSET('Water Data'!$E$6,0,10*ROW('Water Data'!E31)),NA())</f>
        <v>#N/A</v>
      </c>
      <c r="I37" s="366" t="e">
        <f ca="1">+IF(AND(ISNUMBER(OFFSET('Water Data'!$E$9,0,10*ROW('Water Data'!E31))),'Data Summary'!BX37="Yes"),OFFSET('Water Data'!$E$9,0,10*ROW('Water Data'!E31)),NA())</f>
        <v>#N/A</v>
      </c>
      <c r="J37" s="366" t="e">
        <f ca="1">+IF(AND(ISNUMBER(OFFSET('Water Data'!$F$4,0,10*ROW('Water Data'!F31))),'Data Summary'!BY37="Yes"),100-OFFSET('Water Data'!$F$4,0,10*ROW('Water Data'!F31)),NA())</f>
        <v>#N/A</v>
      </c>
      <c r="K37" s="366" t="e">
        <f ca="1">+IF(AND(ISNUMBER(OFFSET('Water Data'!$F$6,0,10*ROW('Water Data'!F31))),'Data Summary'!BZ37="Yes"),OFFSET('Water Data'!$F$6,0,10*ROW('Water Data'!F31)),NA())</f>
        <v>#N/A</v>
      </c>
      <c r="L37" s="366" t="e">
        <f ca="1">+IF(AND(ISNUMBER(OFFSET('Water Data'!$F$9,0,10*ROW('Water Data'!F31))),'Data Summary'!CA37="Yes"),OFFSET('Water Data'!$F$9,0,10*ROW('Water Data'!F31)),NA())</f>
        <v>#N/A</v>
      </c>
      <c r="M37" s="366" t="e">
        <f ca="1">+IF(AND(ISNUMBER(OFFSET('Water Data'!$G$4,0,10*ROW('Water Data'!G31))),'Data Summary'!CB37="Yes"),100-OFFSET('Water Data'!$G$4,0,10*ROW('Water Data'!G31)),NA())</f>
        <v>#N/A</v>
      </c>
      <c r="N37" s="366" t="e">
        <f ca="1">+IF(AND(ISNUMBER(OFFSET('Water Data'!$G$6,0,10*ROW('Water Data'!G31))),'Data Summary'!CC37="Yes"),OFFSET('Water Data'!$G$6,0,10*ROW('Water Data'!G31)),NA())</f>
        <v>#N/A</v>
      </c>
      <c r="O37" s="366" t="e">
        <f ca="1">+IF(AND(ISNUMBER(OFFSET('Water Data'!$G$9,0,10*ROW('Water Data'!G31))),'Data Summary'!CD37="Yes"),OFFSET('Water Data'!$G$9,0,10*ROW('Water Data'!G31)),NA())</f>
        <v>#N/A</v>
      </c>
      <c r="P37" s="366" t="e">
        <f ca="1">+IF(AND(ISNUMBER(OFFSET('Water Data'!$H$4,0,10*ROW('Water Data'!H31))),'Data Summary'!CE37="Yes"),100-OFFSET('Water Data'!$H$4,0,10*ROW('Water Data'!H31)),NA())</f>
        <v>#N/A</v>
      </c>
      <c r="Q37" s="366" t="e">
        <f ca="1">+IF(AND(ISNUMBER(OFFSET('Water Data'!$H$6,0,10*ROW('Water Data'!H31))),'Data Summary'!CF37="Yes"),OFFSET('Water Data'!$H$6,0,10*ROW('Water Data'!H31)),NA())</f>
        <v>#N/A</v>
      </c>
      <c r="R37" s="366" t="e">
        <f ca="1">+IF(AND(ISNUMBER(OFFSET('Water Data'!$H$9,0,10*ROW('Water Data'!H31))),'Data Summary'!CG37="Yes"),OFFSET('Water Data'!$H$9,0,10*ROW('Water Data'!H31)),NA())</f>
        <v>#N/A</v>
      </c>
      <c r="S37" s="366" t="e">
        <f ca="1">+IF(AND(ISNUMBER(OFFSET('Water Data'!$I$4,0,10*ROW('Water Data'!I31))),'Data Summary'!CH37="Yes"),100-OFFSET('Water Data'!$I$4,0,10*ROW('Water Data'!I31)),NA())</f>
        <v>#N/A</v>
      </c>
      <c r="T37" s="366" t="e">
        <f ca="1">+IF(AND(ISNUMBER(OFFSET('Water Data'!$I$6,0,10*ROW('Water Data'!I31))),'Data Summary'!CI37="Yes"),OFFSET('Water Data'!$I$6,0,10*ROW('Water Data'!I31)),NA())</f>
        <v>#N/A</v>
      </c>
      <c r="U37" s="366" t="e">
        <f ca="1">+IF(AND(ISNUMBER(OFFSET('Water Data'!$I$9,0,10*ROW('Water Data'!I31))),'Data Summary'!CJ37="Yes"),OFFSET('Water Data'!$I$9,0,10*ROW('Water Data'!I31)),NA())</f>
        <v>#N/A</v>
      </c>
      <c r="V37" s="367" t="e">
        <f ca="1">+IF(AND(ISNUMBER(OFFSET('Sanitation Data'!$D$4,0,10*ROW('Sanitation Data'!D31))),'Data Summary'!CK37="Yes"),100-OFFSET('Sanitation Data'!$D$4,0,10*ROW('Sanitation Data'!D31)),NA())</f>
        <v>#N/A</v>
      </c>
      <c r="W37" s="367" t="e">
        <f ca="1">+IF(AND(ISNUMBER(OFFSET('Sanitation Data'!$D$6,0,10*ROW('Sanitation Data'!D31))),'Data Summary'!CL37="Yes"),OFFSET('Sanitation Data'!$D$6,0,10*ROW('Sanitation Data'!D31)),NA())</f>
        <v>#N/A</v>
      </c>
      <c r="X37" s="367" t="e">
        <f ca="1">+IF(AND(ISNUMBER(OFFSET('Sanitation Data'!$D$10,0,10*ROW('Sanitation Data'!D31))),'Data Summary'!CM37="Yes"),OFFSET('Sanitation Data'!$D$10,0,10*ROW('Sanitation Data'!D31)),NA())</f>
        <v>#N/A</v>
      </c>
      <c r="Y37" s="367" t="e">
        <f ca="1">+IF(AND(ISNUMBER(OFFSET('Sanitation Data'!$D$11,0,10*ROW('Sanitation Data'!D31))),'Data Summary'!CN37="Yes"),OFFSET('Sanitation Data'!$D$11,0,10*ROW('Sanitation Data'!D31)),NA())</f>
        <v>#N/A</v>
      </c>
      <c r="Z37" s="367" t="e">
        <f ca="1">+IF(AND(ISNUMBER(OFFSET('Sanitation Data'!$D$12,0,10*ROW('Sanitation Data'!D31))),'Data Summary'!CO37="Yes"),OFFSET('Sanitation Data'!$D$12,0,10*ROW('Sanitation Data'!D31)),NA())</f>
        <v>#N/A</v>
      </c>
      <c r="AA37" s="367" t="e">
        <f ca="1">+IF(AND(ISNUMBER(OFFSET('Sanitation Data'!$E$4,0,10*ROW('Sanitation Data'!E31))),'Data Summary'!CP37="Yes"),100-OFFSET('Sanitation Data'!$E$4,0,10*ROW('Sanitation Data'!E31)),NA())</f>
        <v>#N/A</v>
      </c>
      <c r="AB37" s="367" t="e">
        <f ca="1">+IF(AND(ISNUMBER(OFFSET('Sanitation Data'!$E$6,0,10*ROW('Sanitation Data'!E31))),'Data Summary'!CQ37="Yes"),OFFSET('Sanitation Data'!$E$6,0,10*ROW('Sanitation Data'!E31)),NA())</f>
        <v>#N/A</v>
      </c>
      <c r="AC37" s="367" t="e">
        <f ca="1">+IF(AND(ISNUMBER(OFFSET('Sanitation Data'!$E$10,0,10*ROW('Sanitation Data'!E31))),'Data Summary'!CR37="Yes"),OFFSET('Sanitation Data'!$E$10,0,10*ROW('Sanitation Data'!E31)),NA())</f>
        <v>#N/A</v>
      </c>
      <c r="AD37" s="367" t="e">
        <f ca="1">+IF(AND(ISNUMBER(OFFSET('Sanitation Data'!$E$11,0,10*ROW('Sanitation Data'!E31))),'Data Summary'!CS37="Yes"),OFFSET('Sanitation Data'!$E$11,0,10*ROW('Sanitation Data'!E31)),NA())</f>
        <v>#N/A</v>
      </c>
      <c r="AE37" s="367" t="e">
        <f ca="1">+IF(AND(ISNUMBER(OFFSET('Sanitation Data'!$E$12,0,10*ROW('Sanitation Data'!E31))),'Data Summary'!CT37="Yes"),OFFSET('Sanitation Data'!$E$12,0,10*ROW('Sanitation Data'!E31)),NA())</f>
        <v>#N/A</v>
      </c>
      <c r="AF37" s="367" t="e">
        <f ca="1">+IF(AND(ISNUMBER(OFFSET('Sanitation Data'!$F$4,0,10*ROW('Sanitation Data'!F31))),'Data Summary'!CU37="Yes"),100-OFFSET('Sanitation Data'!$F$4,0,10*ROW('Sanitation Data'!F31)),NA())</f>
        <v>#N/A</v>
      </c>
      <c r="AG37" s="367" t="e">
        <f ca="1">+IF(AND(ISNUMBER(OFFSET('Sanitation Data'!$F$6,0,10*ROW('Sanitation Data'!F31))),'Data Summary'!CV37="Yes"),OFFSET('Sanitation Data'!$F$6,0,10*ROW('Sanitation Data'!F31)),NA())</f>
        <v>#N/A</v>
      </c>
      <c r="AH37" s="367" t="e">
        <f ca="1">+IF(AND(ISNUMBER(OFFSET('Sanitation Data'!$F$10,0,10*ROW('Sanitation Data'!F31))),'Data Summary'!CW37="Yes"),OFFSET('Sanitation Data'!$F$10,0,10*ROW('Sanitation Data'!F31)),NA())</f>
        <v>#N/A</v>
      </c>
      <c r="AI37" s="367" t="e">
        <f ca="1">+IF(AND(ISNUMBER(OFFSET('Sanitation Data'!$F$11,0,10*ROW('Sanitation Data'!F31))),'Data Summary'!CX37="Yes"),OFFSET('Sanitation Data'!$F$11,0,10*ROW('Sanitation Data'!F31)),NA())</f>
        <v>#N/A</v>
      </c>
      <c r="AJ37" s="367" t="e">
        <f ca="1">+IF(AND(ISNUMBER(OFFSET('Sanitation Data'!$F$12,0,10*ROW('Sanitation Data'!F31))),'Data Summary'!CY37="Yes"),OFFSET('Sanitation Data'!$F$12,0,10*ROW('Sanitation Data'!F31)),NA())</f>
        <v>#N/A</v>
      </c>
      <c r="AK37" s="367" t="e">
        <f ca="1">+IF(AND(ISNUMBER(OFFSET('Sanitation Data'!$G$4,0,10*ROW('Sanitation Data'!G31))),'Data Summary'!CZ37="Yes"),100-OFFSET('Sanitation Data'!$G$4,0,10*ROW('Sanitation Data'!G31)),NA())</f>
        <v>#N/A</v>
      </c>
      <c r="AL37" s="367" t="e">
        <f ca="1">+IF(AND(ISNUMBER(OFFSET('Sanitation Data'!$G$6,0,10*ROW('Sanitation Data'!G31))),'Data Summary'!DA37="Yes"),OFFSET('Sanitation Data'!$G$6,0,10*ROW('Sanitation Data'!G31)),NA())</f>
        <v>#N/A</v>
      </c>
      <c r="AM37" s="367" t="e">
        <f ca="1">+IF(AND(ISNUMBER(OFFSET('Sanitation Data'!$G$10,0,10*ROW('Sanitation Data'!G31))),'Data Summary'!DB37="Yes"),OFFSET('Sanitation Data'!$G$10,0,10*ROW('Sanitation Data'!G31)),NA())</f>
        <v>#N/A</v>
      </c>
      <c r="AN37" s="367" t="e">
        <f ca="1">+IF(AND(ISNUMBER(OFFSET('Sanitation Data'!$G$11,0,10*ROW('Sanitation Data'!G31))),'Data Summary'!DC37="Yes"),OFFSET('Sanitation Data'!$G$11,0,10*ROW('Sanitation Data'!G31)),NA())</f>
        <v>#N/A</v>
      </c>
      <c r="AO37" s="367" t="e">
        <f ca="1">+IF(AND(ISNUMBER(OFFSET('Sanitation Data'!$G$12,0,10*ROW('Sanitation Data'!G31))),'Data Summary'!DD37="Yes"),OFFSET('Sanitation Data'!$G$12,0,10*ROW('Sanitation Data'!G31)),NA())</f>
        <v>#N/A</v>
      </c>
      <c r="AP37" s="367" t="e">
        <f ca="1">+IF(AND(ISNUMBER(OFFSET('Sanitation Data'!$H$4,0,10*ROW('Sanitation Data'!H31))),'Data Summary'!DE37="Yes"),100-OFFSET('Sanitation Data'!$H$4,0,10*ROW('Sanitation Data'!H31)),NA())</f>
        <v>#N/A</v>
      </c>
      <c r="AQ37" s="367" t="e">
        <f ca="1">+IF(AND(ISNUMBER(OFFSET('Sanitation Data'!$H$6,0,10*ROW('Sanitation Data'!H31))),'Data Summary'!DF37="Yes"),OFFSET('Sanitation Data'!$H$6,0,10*ROW('Sanitation Data'!H31)),NA())</f>
        <v>#N/A</v>
      </c>
      <c r="AR37" s="367" t="e">
        <f ca="1">+IF(AND(ISNUMBER(OFFSET('Sanitation Data'!$H$10,0,10*ROW('Sanitation Data'!H31))),'Data Summary'!DG37="Yes"),OFFSET('Sanitation Data'!$H$10,0,10*ROW('Sanitation Data'!H31)),NA())</f>
        <v>#N/A</v>
      </c>
      <c r="AS37" s="367" t="e">
        <f ca="1">+IF(AND(ISNUMBER(OFFSET('Sanitation Data'!$H$11,0,10*ROW('Sanitation Data'!H31))),'Data Summary'!DH37="Yes"),OFFSET('Sanitation Data'!$H$11,0,10*ROW('Sanitation Data'!H31)),NA())</f>
        <v>#N/A</v>
      </c>
      <c r="AT37" s="367" t="e">
        <f ca="1">+IF(AND(ISNUMBER(OFFSET('Sanitation Data'!$H$12,0,10*ROW('Sanitation Data'!H31))),'Data Summary'!DI37="Yes"),OFFSET('Sanitation Data'!$H$12,0,10*ROW('Sanitation Data'!H31)),NA())</f>
        <v>#N/A</v>
      </c>
      <c r="AU37" s="367" t="e">
        <f ca="1">+IF(AND(ISNUMBER(OFFSET('Sanitation Data'!$I$4,0,10*ROW('Sanitation Data'!I31))),'Data Summary'!DJ37="Yes"),100-OFFSET('Sanitation Data'!$I$4,0,10*ROW('Sanitation Data'!I31)),NA())</f>
        <v>#N/A</v>
      </c>
      <c r="AV37" s="367" t="e">
        <f ca="1">+IF(AND(ISNUMBER(OFFSET('Sanitation Data'!$I$6,0,10*ROW('Sanitation Data'!I31))),'Data Summary'!DK37="Yes"),OFFSET('Sanitation Data'!$I$6,0,10*ROW('Sanitation Data'!I31)),NA())</f>
        <v>#N/A</v>
      </c>
      <c r="AW37" s="367" t="e">
        <f ca="1">+IF(AND(ISNUMBER(OFFSET('Sanitation Data'!$I$10,0,10*ROW('Sanitation Data'!I31))),'Data Summary'!DL37="Yes"),OFFSET('Sanitation Data'!$I$10,0,10*ROW('Sanitation Data'!I31)),NA())</f>
        <v>#N/A</v>
      </c>
      <c r="AX37" s="367" t="e">
        <f ca="1">+IF(AND(ISNUMBER(OFFSET('Sanitation Data'!$I$11,0,10*ROW('Sanitation Data'!I31))),'Data Summary'!DM37="Yes"),OFFSET('Sanitation Data'!$I$11,0,10*ROW('Sanitation Data'!I31)),NA())</f>
        <v>#N/A</v>
      </c>
      <c r="AY37" s="367" t="e">
        <f ca="1">+IF(AND(ISNUMBER(OFFSET('Sanitation Data'!$I$12,0,10*ROW('Sanitation Data'!I31))),'Data Summary'!DN37="Yes"),OFFSET('Sanitation Data'!$I$12,0,10*ROW('Sanitation Data'!I31)),NA())</f>
        <v>#N/A</v>
      </c>
      <c r="AZ37" s="368" t="e">
        <f ca="1">+IF(AND(ISNUMBER(OFFSET('Hygiene Data'!$D$5,0,10*ROW('Hygiene Data'!D31))),'Data Summary'!DO37="Yes"),OFFSET('Hygiene Data'!$D$5,0,10*ROW('Hygiene Data'!D31)),NA())</f>
        <v>#N/A</v>
      </c>
      <c r="BA37" s="368" t="e">
        <f ca="1">+IF(AND(ISNUMBER(OFFSET('Hygiene Data'!$D$7,0,10*ROW('Hygiene Data'!D31))),'Data Summary'!DP37="Yes"),OFFSET('Hygiene Data'!$D$7,0,10*ROW('Hygiene Data'!D31)),NA())</f>
        <v>#N/A</v>
      </c>
      <c r="BB37" s="368" t="e">
        <f ca="1">+IF(AND(ISNUMBER(OFFSET('Hygiene Data'!$D$9,0,10*ROW('Hygiene Data'!D31))),'Data Summary'!DQ37="Yes"),OFFSET('Hygiene Data'!$D$9,0,10*ROW('Hygiene Data'!D31)),NA())</f>
        <v>#N/A</v>
      </c>
      <c r="BC37" s="368" t="e">
        <f ca="1">+IF(AND(ISNUMBER(OFFSET('Hygiene Data'!$E$5,0,10*ROW('Hygiene Data'!E31))),'Data Summary'!DR37="Yes"),OFFSET('Hygiene Data'!$E$5,0,10*ROW('Hygiene Data'!E31)),NA())</f>
        <v>#N/A</v>
      </c>
      <c r="BD37" s="368" t="e">
        <f ca="1">+IF(AND(ISNUMBER(OFFSET('Hygiene Data'!$E$7,0,10*ROW('Hygiene Data'!E31))),'Data Summary'!DS37="Yes"),OFFSET('Hygiene Data'!$E$7,0,10*ROW('Hygiene Data'!E31)),NA())</f>
        <v>#N/A</v>
      </c>
      <c r="BE37" s="368" t="e">
        <f ca="1">+IF(AND(ISNUMBER(OFFSET('Hygiene Data'!$E$9,0,10*ROW('Hygiene Data'!E31))),'Data Summary'!DT37="Yes"),OFFSET('Hygiene Data'!$E$9,0,10*ROW('Hygiene Data'!E31)),NA())</f>
        <v>#N/A</v>
      </c>
      <c r="BF37" s="368" t="e">
        <f ca="1">+IF(AND(ISNUMBER(OFFSET('Hygiene Data'!$F$5,0,10*ROW('Hygiene Data'!F31))),'Data Summary'!DU37="Yes"),OFFSET('Hygiene Data'!$F$5,0,10*ROW('Hygiene Data'!F31)),NA())</f>
        <v>#N/A</v>
      </c>
      <c r="BG37" s="368" t="e">
        <f ca="1">+IF(AND(ISNUMBER(OFFSET('Hygiene Data'!$F$7,0,10*ROW('Hygiene Data'!F31))),'Data Summary'!DV37="Yes"),OFFSET('Hygiene Data'!$F$7,0,10*ROW('Hygiene Data'!F31)),NA())</f>
        <v>#N/A</v>
      </c>
      <c r="BH37" s="368" t="e">
        <f ca="1">+IF(AND(ISNUMBER(OFFSET('Hygiene Data'!$F$9,0,10*ROW('Hygiene Data'!F31))),'Data Summary'!DW37="Yes"),OFFSET('Hygiene Data'!$F$9,0,10*ROW('Hygiene Data'!F31)),NA())</f>
        <v>#N/A</v>
      </c>
      <c r="BI37" s="368" t="e">
        <f ca="1">+IF(AND(ISNUMBER(OFFSET('Hygiene Data'!$G$5,0,10*ROW('Hygiene Data'!G31))),'Data Summary'!DX37="Yes"),OFFSET('Hygiene Data'!$G$5,0,10*ROW('Hygiene Data'!G31)),NA())</f>
        <v>#N/A</v>
      </c>
      <c r="BJ37" s="368" t="e">
        <f ca="1">+IF(AND(ISNUMBER(OFFSET('Hygiene Data'!$G$7,0,10*ROW('Hygiene Data'!G31))),'Data Summary'!DY37="Yes"),OFFSET('Hygiene Data'!$G$7,0,10*ROW('Hygiene Data'!G31)),NA())</f>
        <v>#N/A</v>
      </c>
      <c r="BK37" s="368" t="e">
        <f ca="1">+IF(AND(ISNUMBER(OFFSET('Hygiene Data'!$G$9,0,10*ROW('Hygiene Data'!G31))),'Data Summary'!DZ37="Yes"),OFFSET('Hygiene Data'!$G$9,0,10*ROW('Hygiene Data'!G31)),NA())</f>
        <v>#N/A</v>
      </c>
      <c r="BL37" s="368" t="e">
        <f ca="1">+IF(AND(ISNUMBER(OFFSET('Hygiene Data'!$H$5,0,10*ROW('Hygiene Data'!H31))),'Data Summary'!EA37="Yes"),OFFSET('Hygiene Data'!$H$5,0,10*ROW('Hygiene Data'!H31)),NA())</f>
        <v>#N/A</v>
      </c>
      <c r="BM37" s="368" t="e">
        <f ca="1">+IF(AND(ISNUMBER(OFFSET('Hygiene Data'!$H$7,0,10*ROW('Hygiene Data'!H31))),'Data Summary'!EB37="Yes"),OFFSET('Hygiene Data'!$H$7,0,10*ROW('Hygiene Data'!H31)),NA())</f>
        <v>#N/A</v>
      </c>
      <c r="BN37" s="368" t="e">
        <f ca="1">+IF(AND(ISNUMBER(OFFSET('Hygiene Data'!$H$9,0,10*ROW('Hygiene Data'!H31))),'Data Summary'!EC37="Yes"),OFFSET('Hygiene Data'!$H$9,0,10*ROW('Hygiene Data'!H31)),NA())</f>
        <v>#N/A</v>
      </c>
      <c r="BO37" s="368" t="e">
        <f ca="1">+IF(AND(ISNUMBER(OFFSET('Hygiene Data'!$I$5,0,10*ROW('Hygiene Data'!I31))),'Data Summary'!ED37="Yes"),OFFSET('Hygiene Data'!$I$5,0,10*ROW('Hygiene Data'!I31)),NA())</f>
        <v>#N/A</v>
      </c>
      <c r="BP37" s="368" t="e">
        <f ca="1">+IF(AND(ISNUMBER(OFFSET('Hygiene Data'!$I$7,0,10*ROW('Hygiene Data'!I31))),'Data Summary'!EE37="Yes"),OFFSET('Hygiene Data'!$I$7,0,10*ROW('Hygiene Data'!I31)),NA())</f>
        <v>#N/A</v>
      </c>
      <c r="BQ37" s="368" t="e">
        <f ca="1">+IF(AND(ISNUMBER(OFFSET('Hygiene Data'!$I$9,0,10*ROW('Hygiene Data'!I31))),'Data Summary'!EF37="Yes"),OFFSET('Hygiene Data'!$I$9,0,10*ROW('Hygiene Data'!I31)),NA())</f>
        <v>#N/A</v>
      </c>
    </row>
    <row r="38" spans="1:69" x14ac:dyDescent="0.25">
      <c r="A38" s="364" t="e">
        <f ca="1">+RIGHT('Data Summary'!A38,LEN('Data Summary'!A38)-9)</f>
        <v>#VALUE!</v>
      </c>
      <c r="B38" s="338" t="str">
        <f ca="1">+IF(ISTEXT('Data Summary'!B38),'Data Summary'!B38,"")</f>
        <v/>
      </c>
      <c r="C38" s="365" t="e">
        <f ca="1">+VALUE('Data Summary'!C38)</f>
        <v>#VALUE!</v>
      </c>
      <c r="D38" s="366" t="e">
        <f ca="1">+IF(AND(ISNUMBER(OFFSET('Water Data'!$D$4,0,10*ROW('Water Data'!D32))),'Data Summary'!BS38="Yes"),100-OFFSET('Water Data'!$D$4,0,10*ROW('Water Data'!D32)),NA())</f>
        <v>#N/A</v>
      </c>
      <c r="E38" s="366" t="e">
        <f ca="1">+IF(AND(ISNUMBER(OFFSET('Water Data'!$D$6,0,10*ROW('Water Data'!D32))),'Data Summary'!BT38="Yes"),OFFSET('Water Data'!$D$6,0,10*ROW('Water Data'!D32)),NA())</f>
        <v>#N/A</v>
      </c>
      <c r="F38" s="366" t="e">
        <f ca="1">+IF(AND(ISNUMBER(OFFSET('Water Data'!$D$9,0,10*ROW('Water Data'!D32))),'Data Summary'!BU38="Yes"),OFFSET('Water Data'!$D$9,0,10*ROW('Water Data'!D32)),NA())</f>
        <v>#N/A</v>
      </c>
      <c r="G38" s="366" t="e">
        <f ca="1">+IF(AND(ISNUMBER(OFFSET('Water Data'!$E$4,0,10*ROW('Water Data'!E32))),'Data Summary'!BV38="Yes"),100-OFFSET('Water Data'!$E$4,0,10*ROW('Water Data'!E32)),NA())</f>
        <v>#N/A</v>
      </c>
      <c r="H38" s="366" t="e">
        <f ca="1">+IF(AND(ISNUMBER(OFFSET('Water Data'!$E$6,0,10*ROW('Water Data'!E32))),'Data Summary'!BW38="Yes"),OFFSET('Water Data'!$E$6,0,10*ROW('Water Data'!E32)),NA())</f>
        <v>#N/A</v>
      </c>
      <c r="I38" s="366" t="e">
        <f ca="1">+IF(AND(ISNUMBER(OFFSET('Water Data'!$E$9,0,10*ROW('Water Data'!E32))),'Data Summary'!BX38="Yes"),OFFSET('Water Data'!$E$9,0,10*ROW('Water Data'!E32)),NA())</f>
        <v>#N/A</v>
      </c>
      <c r="J38" s="366" t="e">
        <f ca="1">+IF(AND(ISNUMBER(OFFSET('Water Data'!$F$4,0,10*ROW('Water Data'!F32))),'Data Summary'!BY38="Yes"),100-OFFSET('Water Data'!$F$4,0,10*ROW('Water Data'!F32)),NA())</f>
        <v>#N/A</v>
      </c>
      <c r="K38" s="366" t="e">
        <f ca="1">+IF(AND(ISNUMBER(OFFSET('Water Data'!$F$6,0,10*ROW('Water Data'!F32))),'Data Summary'!BZ38="Yes"),OFFSET('Water Data'!$F$6,0,10*ROW('Water Data'!F32)),NA())</f>
        <v>#N/A</v>
      </c>
      <c r="L38" s="366" t="e">
        <f ca="1">+IF(AND(ISNUMBER(OFFSET('Water Data'!$F$9,0,10*ROW('Water Data'!F32))),'Data Summary'!CA38="Yes"),OFFSET('Water Data'!$F$9,0,10*ROW('Water Data'!F32)),NA())</f>
        <v>#N/A</v>
      </c>
      <c r="M38" s="366" t="e">
        <f ca="1">+IF(AND(ISNUMBER(OFFSET('Water Data'!$G$4,0,10*ROW('Water Data'!G32))),'Data Summary'!CB38="Yes"),100-OFFSET('Water Data'!$G$4,0,10*ROW('Water Data'!G32)),NA())</f>
        <v>#N/A</v>
      </c>
      <c r="N38" s="366" t="e">
        <f ca="1">+IF(AND(ISNUMBER(OFFSET('Water Data'!$G$6,0,10*ROW('Water Data'!G32))),'Data Summary'!CC38="Yes"),OFFSET('Water Data'!$G$6,0,10*ROW('Water Data'!G32)),NA())</f>
        <v>#N/A</v>
      </c>
      <c r="O38" s="366" t="e">
        <f ca="1">+IF(AND(ISNUMBER(OFFSET('Water Data'!$G$9,0,10*ROW('Water Data'!G32))),'Data Summary'!CD38="Yes"),OFFSET('Water Data'!$G$9,0,10*ROW('Water Data'!G32)),NA())</f>
        <v>#N/A</v>
      </c>
      <c r="P38" s="366" t="e">
        <f ca="1">+IF(AND(ISNUMBER(OFFSET('Water Data'!$H$4,0,10*ROW('Water Data'!H32))),'Data Summary'!CE38="Yes"),100-OFFSET('Water Data'!$H$4,0,10*ROW('Water Data'!H32)),NA())</f>
        <v>#N/A</v>
      </c>
      <c r="Q38" s="366" t="e">
        <f ca="1">+IF(AND(ISNUMBER(OFFSET('Water Data'!$H$6,0,10*ROW('Water Data'!H32))),'Data Summary'!CF38="Yes"),OFFSET('Water Data'!$H$6,0,10*ROW('Water Data'!H32)),NA())</f>
        <v>#N/A</v>
      </c>
      <c r="R38" s="366" t="e">
        <f ca="1">+IF(AND(ISNUMBER(OFFSET('Water Data'!$H$9,0,10*ROW('Water Data'!H32))),'Data Summary'!CG38="Yes"),OFFSET('Water Data'!$H$9,0,10*ROW('Water Data'!H32)),NA())</f>
        <v>#N/A</v>
      </c>
      <c r="S38" s="366" t="e">
        <f ca="1">+IF(AND(ISNUMBER(OFFSET('Water Data'!$I$4,0,10*ROW('Water Data'!I32))),'Data Summary'!CH38="Yes"),100-OFFSET('Water Data'!$I$4,0,10*ROW('Water Data'!I32)),NA())</f>
        <v>#N/A</v>
      </c>
      <c r="T38" s="366" t="e">
        <f ca="1">+IF(AND(ISNUMBER(OFFSET('Water Data'!$I$6,0,10*ROW('Water Data'!I32))),'Data Summary'!CI38="Yes"),OFFSET('Water Data'!$I$6,0,10*ROW('Water Data'!I32)),NA())</f>
        <v>#N/A</v>
      </c>
      <c r="U38" s="366" t="e">
        <f ca="1">+IF(AND(ISNUMBER(OFFSET('Water Data'!$I$9,0,10*ROW('Water Data'!I32))),'Data Summary'!CJ38="Yes"),OFFSET('Water Data'!$I$9,0,10*ROW('Water Data'!I32)),NA())</f>
        <v>#N/A</v>
      </c>
      <c r="V38" s="367" t="e">
        <f ca="1">+IF(AND(ISNUMBER(OFFSET('Sanitation Data'!$D$4,0,10*ROW('Sanitation Data'!D32))),'Data Summary'!CK38="Yes"),100-OFFSET('Sanitation Data'!$D$4,0,10*ROW('Sanitation Data'!D32)),NA())</f>
        <v>#N/A</v>
      </c>
      <c r="W38" s="367" t="e">
        <f ca="1">+IF(AND(ISNUMBER(OFFSET('Sanitation Data'!$D$6,0,10*ROW('Sanitation Data'!D32))),'Data Summary'!CL38="Yes"),OFFSET('Sanitation Data'!$D$6,0,10*ROW('Sanitation Data'!D32)),NA())</f>
        <v>#N/A</v>
      </c>
      <c r="X38" s="367" t="e">
        <f ca="1">+IF(AND(ISNUMBER(OFFSET('Sanitation Data'!$D$10,0,10*ROW('Sanitation Data'!D32))),'Data Summary'!CM38="Yes"),OFFSET('Sanitation Data'!$D$10,0,10*ROW('Sanitation Data'!D32)),NA())</f>
        <v>#N/A</v>
      </c>
      <c r="Y38" s="367" t="e">
        <f ca="1">+IF(AND(ISNUMBER(OFFSET('Sanitation Data'!$D$11,0,10*ROW('Sanitation Data'!D32))),'Data Summary'!CN38="Yes"),OFFSET('Sanitation Data'!$D$11,0,10*ROW('Sanitation Data'!D32)),NA())</f>
        <v>#N/A</v>
      </c>
      <c r="Z38" s="367" t="e">
        <f ca="1">+IF(AND(ISNUMBER(OFFSET('Sanitation Data'!$D$12,0,10*ROW('Sanitation Data'!D32))),'Data Summary'!CO38="Yes"),OFFSET('Sanitation Data'!$D$12,0,10*ROW('Sanitation Data'!D32)),NA())</f>
        <v>#N/A</v>
      </c>
      <c r="AA38" s="367" t="e">
        <f ca="1">+IF(AND(ISNUMBER(OFFSET('Sanitation Data'!$E$4,0,10*ROW('Sanitation Data'!E32))),'Data Summary'!CP38="Yes"),100-OFFSET('Sanitation Data'!$E$4,0,10*ROW('Sanitation Data'!E32)),NA())</f>
        <v>#N/A</v>
      </c>
      <c r="AB38" s="367" t="e">
        <f ca="1">+IF(AND(ISNUMBER(OFFSET('Sanitation Data'!$E$6,0,10*ROW('Sanitation Data'!E32))),'Data Summary'!CQ38="Yes"),OFFSET('Sanitation Data'!$E$6,0,10*ROW('Sanitation Data'!E32)),NA())</f>
        <v>#N/A</v>
      </c>
      <c r="AC38" s="367" t="e">
        <f ca="1">+IF(AND(ISNUMBER(OFFSET('Sanitation Data'!$E$10,0,10*ROW('Sanitation Data'!E32))),'Data Summary'!CR38="Yes"),OFFSET('Sanitation Data'!$E$10,0,10*ROW('Sanitation Data'!E32)),NA())</f>
        <v>#N/A</v>
      </c>
      <c r="AD38" s="367" t="e">
        <f ca="1">+IF(AND(ISNUMBER(OFFSET('Sanitation Data'!$E$11,0,10*ROW('Sanitation Data'!E32))),'Data Summary'!CS38="Yes"),OFFSET('Sanitation Data'!$E$11,0,10*ROW('Sanitation Data'!E32)),NA())</f>
        <v>#N/A</v>
      </c>
      <c r="AE38" s="367" t="e">
        <f ca="1">+IF(AND(ISNUMBER(OFFSET('Sanitation Data'!$E$12,0,10*ROW('Sanitation Data'!E32))),'Data Summary'!CT38="Yes"),OFFSET('Sanitation Data'!$E$12,0,10*ROW('Sanitation Data'!E32)),NA())</f>
        <v>#N/A</v>
      </c>
      <c r="AF38" s="367" t="e">
        <f ca="1">+IF(AND(ISNUMBER(OFFSET('Sanitation Data'!$F$4,0,10*ROW('Sanitation Data'!F32))),'Data Summary'!CU38="Yes"),100-OFFSET('Sanitation Data'!$F$4,0,10*ROW('Sanitation Data'!F32)),NA())</f>
        <v>#N/A</v>
      </c>
      <c r="AG38" s="367" t="e">
        <f ca="1">+IF(AND(ISNUMBER(OFFSET('Sanitation Data'!$F$6,0,10*ROW('Sanitation Data'!F32))),'Data Summary'!CV38="Yes"),OFFSET('Sanitation Data'!$F$6,0,10*ROW('Sanitation Data'!F32)),NA())</f>
        <v>#N/A</v>
      </c>
      <c r="AH38" s="367" t="e">
        <f ca="1">+IF(AND(ISNUMBER(OFFSET('Sanitation Data'!$F$10,0,10*ROW('Sanitation Data'!F32))),'Data Summary'!CW38="Yes"),OFFSET('Sanitation Data'!$F$10,0,10*ROW('Sanitation Data'!F32)),NA())</f>
        <v>#N/A</v>
      </c>
      <c r="AI38" s="367" t="e">
        <f ca="1">+IF(AND(ISNUMBER(OFFSET('Sanitation Data'!$F$11,0,10*ROW('Sanitation Data'!F32))),'Data Summary'!CX38="Yes"),OFFSET('Sanitation Data'!$F$11,0,10*ROW('Sanitation Data'!F32)),NA())</f>
        <v>#N/A</v>
      </c>
      <c r="AJ38" s="367" t="e">
        <f ca="1">+IF(AND(ISNUMBER(OFFSET('Sanitation Data'!$F$12,0,10*ROW('Sanitation Data'!F32))),'Data Summary'!CY38="Yes"),OFFSET('Sanitation Data'!$F$12,0,10*ROW('Sanitation Data'!F32)),NA())</f>
        <v>#N/A</v>
      </c>
      <c r="AK38" s="367" t="e">
        <f ca="1">+IF(AND(ISNUMBER(OFFSET('Sanitation Data'!$G$4,0,10*ROW('Sanitation Data'!G32))),'Data Summary'!CZ38="Yes"),100-OFFSET('Sanitation Data'!$G$4,0,10*ROW('Sanitation Data'!G32)),NA())</f>
        <v>#N/A</v>
      </c>
      <c r="AL38" s="367" t="e">
        <f ca="1">+IF(AND(ISNUMBER(OFFSET('Sanitation Data'!$G$6,0,10*ROW('Sanitation Data'!G32))),'Data Summary'!DA38="Yes"),OFFSET('Sanitation Data'!$G$6,0,10*ROW('Sanitation Data'!G32)),NA())</f>
        <v>#N/A</v>
      </c>
      <c r="AM38" s="367" t="e">
        <f ca="1">+IF(AND(ISNUMBER(OFFSET('Sanitation Data'!$G$10,0,10*ROW('Sanitation Data'!G32))),'Data Summary'!DB38="Yes"),OFFSET('Sanitation Data'!$G$10,0,10*ROW('Sanitation Data'!G32)),NA())</f>
        <v>#N/A</v>
      </c>
      <c r="AN38" s="367" t="e">
        <f ca="1">+IF(AND(ISNUMBER(OFFSET('Sanitation Data'!$G$11,0,10*ROW('Sanitation Data'!G32))),'Data Summary'!DC38="Yes"),OFFSET('Sanitation Data'!$G$11,0,10*ROW('Sanitation Data'!G32)),NA())</f>
        <v>#N/A</v>
      </c>
      <c r="AO38" s="367" t="e">
        <f ca="1">+IF(AND(ISNUMBER(OFFSET('Sanitation Data'!$G$12,0,10*ROW('Sanitation Data'!G32))),'Data Summary'!DD38="Yes"),OFFSET('Sanitation Data'!$G$12,0,10*ROW('Sanitation Data'!G32)),NA())</f>
        <v>#N/A</v>
      </c>
      <c r="AP38" s="367" t="e">
        <f ca="1">+IF(AND(ISNUMBER(OFFSET('Sanitation Data'!$H$4,0,10*ROW('Sanitation Data'!H32))),'Data Summary'!DE38="Yes"),100-OFFSET('Sanitation Data'!$H$4,0,10*ROW('Sanitation Data'!H32)),NA())</f>
        <v>#N/A</v>
      </c>
      <c r="AQ38" s="367" t="e">
        <f ca="1">+IF(AND(ISNUMBER(OFFSET('Sanitation Data'!$H$6,0,10*ROW('Sanitation Data'!H32))),'Data Summary'!DF38="Yes"),OFFSET('Sanitation Data'!$H$6,0,10*ROW('Sanitation Data'!H32)),NA())</f>
        <v>#N/A</v>
      </c>
      <c r="AR38" s="367" t="e">
        <f ca="1">+IF(AND(ISNUMBER(OFFSET('Sanitation Data'!$H$10,0,10*ROW('Sanitation Data'!H32))),'Data Summary'!DG38="Yes"),OFFSET('Sanitation Data'!$H$10,0,10*ROW('Sanitation Data'!H32)),NA())</f>
        <v>#N/A</v>
      </c>
      <c r="AS38" s="367" t="e">
        <f ca="1">+IF(AND(ISNUMBER(OFFSET('Sanitation Data'!$H$11,0,10*ROW('Sanitation Data'!H32))),'Data Summary'!DH38="Yes"),OFFSET('Sanitation Data'!$H$11,0,10*ROW('Sanitation Data'!H32)),NA())</f>
        <v>#N/A</v>
      </c>
      <c r="AT38" s="367" t="e">
        <f ca="1">+IF(AND(ISNUMBER(OFFSET('Sanitation Data'!$H$12,0,10*ROW('Sanitation Data'!H32))),'Data Summary'!DI38="Yes"),OFFSET('Sanitation Data'!$H$12,0,10*ROW('Sanitation Data'!H32)),NA())</f>
        <v>#N/A</v>
      </c>
      <c r="AU38" s="367" t="e">
        <f ca="1">+IF(AND(ISNUMBER(OFFSET('Sanitation Data'!$I$4,0,10*ROW('Sanitation Data'!I32))),'Data Summary'!DJ38="Yes"),100-OFFSET('Sanitation Data'!$I$4,0,10*ROW('Sanitation Data'!I32)),NA())</f>
        <v>#N/A</v>
      </c>
      <c r="AV38" s="367" t="e">
        <f ca="1">+IF(AND(ISNUMBER(OFFSET('Sanitation Data'!$I$6,0,10*ROW('Sanitation Data'!I32))),'Data Summary'!DK38="Yes"),OFFSET('Sanitation Data'!$I$6,0,10*ROW('Sanitation Data'!I32)),NA())</f>
        <v>#N/A</v>
      </c>
      <c r="AW38" s="367" t="e">
        <f ca="1">+IF(AND(ISNUMBER(OFFSET('Sanitation Data'!$I$10,0,10*ROW('Sanitation Data'!I32))),'Data Summary'!DL38="Yes"),OFFSET('Sanitation Data'!$I$10,0,10*ROW('Sanitation Data'!I32)),NA())</f>
        <v>#N/A</v>
      </c>
      <c r="AX38" s="367" t="e">
        <f ca="1">+IF(AND(ISNUMBER(OFFSET('Sanitation Data'!$I$11,0,10*ROW('Sanitation Data'!I32))),'Data Summary'!DM38="Yes"),OFFSET('Sanitation Data'!$I$11,0,10*ROW('Sanitation Data'!I32)),NA())</f>
        <v>#N/A</v>
      </c>
      <c r="AY38" s="367" t="e">
        <f ca="1">+IF(AND(ISNUMBER(OFFSET('Sanitation Data'!$I$12,0,10*ROW('Sanitation Data'!I32))),'Data Summary'!DN38="Yes"),OFFSET('Sanitation Data'!$I$12,0,10*ROW('Sanitation Data'!I32)),NA())</f>
        <v>#N/A</v>
      </c>
      <c r="AZ38" s="368" t="e">
        <f ca="1">+IF(AND(ISNUMBER(OFFSET('Hygiene Data'!$D$5,0,10*ROW('Hygiene Data'!D32))),'Data Summary'!DO38="Yes"),OFFSET('Hygiene Data'!$D$5,0,10*ROW('Hygiene Data'!D32)),NA())</f>
        <v>#N/A</v>
      </c>
      <c r="BA38" s="368" t="e">
        <f ca="1">+IF(AND(ISNUMBER(OFFSET('Hygiene Data'!$D$7,0,10*ROW('Hygiene Data'!D32))),'Data Summary'!DP38="Yes"),OFFSET('Hygiene Data'!$D$7,0,10*ROW('Hygiene Data'!D32)),NA())</f>
        <v>#N/A</v>
      </c>
      <c r="BB38" s="368" t="e">
        <f ca="1">+IF(AND(ISNUMBER(OFFSET('Hygiene Data'!$D$9,0,10*ROW('Hygiene Data'!D32))),'Data Summary'!DQ38="Yes"),OFFSET('Hygiene Data'!$D$9,0,10*ROW('Hygiene Data'!D32)),NA())</f>
        <v>#N/A</v>
      </c>
      <c r="BC38" s="368" t="e">
        <f ca="1">+IF(AND(ISNUMBER(OFFSET('Hygiene Data'!$E$5,0,10*ROW('Hygiene Data'!E32))),'Data Summary'!DR38="Yes"),OFFSET('Hygiene Data'!$E$5,0,10*ROW('Hygiene Data'!E32)),NA())</f>
        <v>#N/A</v>
      </c>
      <c r="BD38" s="368" t="e">
        <f ca="1">+IF(AND(ISNUMBER(OFFSET('Hygiene Data'!$E$7,0,10*ROW('Hygiene Data'!E32))),'Data Summary'!DS38="Yes"),OFFSET('Hygiene Data'!$E$7,0,10*ROW('Hygiene Data'!E32)),NA())</f>
        <v>#N/A</v>
      </c>
      <c r="BE38" s="368" t="e">
        <f ca="1">+IF(AND(ISNUMBER(OFFSET('Hygiene Data'!$E$9,0,10*ROW('Hygiene Data'!E32))),'Data Summary'!DT38="Yes"),OFFSET('Hygiene Data'!$E$9,0,10*ROW('Hygiene Data'!E32)),NA())</f>
        <v>#N/A</v>
      </c>
      <c r="BF38" s="368" t="e">
        <f ca="1">+IF(AND(ISNUMBER(OFFSET('Hygiene Data'!$F$5,0,10*ROW('Hygiene Data'!F32))),'Data Summary'!DU38="Yes"),OFFSET('Hygiene Data'!$F$5,0,10*ROW('Hygiene Data'!F32)),NA())</f>
        <v>#N/A</v>
      </c>
      <c r="BG38" s="368" t="e">
        <f ca="1">+IF(AND(ISNUMBER(OFFSET('Hygiene Data'!$F$7,0,10*ROW('Hygiene Data'!F32))),'Data Summary'!DV38="Yes"),OFFSET('Hygiene Data'!$F$7,0,10*ROW('Hygiene Data'!F32)),NA())</f>
        <v>#N/A</v>
      </c>
      <c r="BH38" s="368" t="e">
        <f ca="1">+IF(AND(ISNUMBER(OFFSET('Hygiene Data'!$F$9,0,10*ROW('Hygiene Data'!F32))),'Data Summary'!DW38="Yes"),OFFSET('Hygiene Data'!$F$9,0,10*ROW('Hygiene Data'!F32)),NA())</f>
        <v>#N/A</v>
      </c>
      <c r="BI38" s="368" t="e">
        <f ca="1">+IF(AND(ISNUMBER(OFFSET('Hygiene Data'!$G$5,0,10*ROW('Hygiene Data'!G32))),'Data Summary'!DX38="Yes"),OFFSET('Hygiene Data'!$G$5,0,10*ROW('Hygiene Data'!G32)),NA())</f>
        <v>#N/A</v>
      </c>
      <c r="BJ38" s="368" t="e">
        <f ca="1">+IF(AND(ISNUMBER(OFFSET('Hygiene Data'!$G$7,0,10*ROW('Hygiene Data'!G32))),'Data Summary'!DY38="Yes"),OFFSET('Hygiene Data'!$G$7,0,10*ROW('Hygiene Data'!G32)),NA())</f>
        <v>#N/A</v>
      </c>
      <c r="BK38" s="368" t="e">
        <f ca="1">+IF(AND(ISNUMBER(OFFSET('Hygiene Data'!$G$9,0,10*ROW('Hygiene Data'!G32))),'Data Summary'!DZ38="Yes"),OFFSET('Hygiene Data'!$G$9,0,10*ROW('Hygiene Data'!G32)),NA())</f>
        <v>#N/A</v>
      </c>
      <c r="BL38" s="368" t="e">
        <f ca="1">+IF(AND(ISNUMBER(OFFSET('Hygiene Data'!$H$5,0,10*ROW('Hygiene Data'!H32))),'Data Summary'!EA38="Yes"),OFFSET('Hygiene Data'!$H$5,0,10*ROW('Hygiene Data'!H32)),NA())</f>
        <v>#N/A</v>
      </c>
      <c r="BM38" s="368" t="e">
        <f ca="1">+IF(AND(ISNUMBER(OFFSET('Hygiene Data'!$H$7,0,10*ROW('Hygiene Data'!H32))),'Data Summary'!EB38="Yes"),OFFSET('Hygiene Data'!$H$7,0,10*ROW('Hygiene Data'!H32)),NA())</f>
        <v>#N/A</v>
      </c>
      <c r="BN38" s="368" t="e">
        <f ca="1">+IF(AND(ISNUMBER(OFFSET('Hygiene Data'!$H$9,0,10*ROW('Hygiene Data'!H32))),'Data Summary'!EC38="Yes"),OFFSET('Hygiene Data'!$H$9,0,10*ROW('Hygiene Data'!H32)),NA())</f>
        <v>#N/A</v>
      </c>
      <c r="BO38" s="368" t="e">
        <f ca="1">+IF(AND(ISNUMBER(OFFSET('Hygiene Data'!$I$5,0,10*ROW('Hygiene Data'!I32))),'Data Summary'!ED38="Yes"),OFFSET('Hygiene Data'!$I$5,0,10*ROW('Hygiene Data'!I32)),NA())</f>
        <v>#N/A</v>
      </c>
      <c r="BP38" s="368" t="e">
        <f ca="1">+IF(AND(ISNUMBER(OFFSET('Hygiene Data'!$I$7,0,10*ROW('Hygiene Data'!I32))),'Data Summary'!EE38="Yes"),OFFSET('Hygiene Data'!$I$7,0,10*ROW('Hygiene Data'!I32)),NA())</f>
        <v>#N/A</v>
      </c>
      <c r="BQ38" s="368" t="e">
        <f ca="1">+IF(AND(ISNUMBER(OFFSET('Hygiene Data'!$I$9,0,10*ROW('Hygiene Data'!I32))),'Data Summary'!EF38="Yes"),OFFSET('Hygiene Data'!$I$9,0,10*ROW('Hygiene Data'!I32)),NA())</f>
        <v>#N/A</v>
      </c>
    </row>
    <row r="39" spans="1:69" x14ac:dyDescent="0.25">
      <c r="A39" s="364" t="e">
        <f ca="1">+RIGHT('Data Summary'!A39,LEN('Data Summary'!A39)-9)</f>
        <v>#VALUE!</v>
      </c>
      <c r="B39" s="338" t="str">
        <f ca="1">+IF(ISTEXT('Data Summary'!B39),'Data Summary'!B39,"")</f>
        <v/>
      </c>
      <c r="C39" s="365" t="e">
        <f ca="1">+VALUE('Data Summary'!C39)</f>
        <v>#VALUE!</v>
      </c>
      <c r="D39" s="366" t="e">
        <f ca="1">+IF(AND(ISNUMBER(OFFSET('Water Data'!$D$4,0,10*ROW('Water Data'!D33))),'Data Summary'!BS39="Yes"),100-OFFSET('Water Data'!$D$4,0,10*ROW('Water Data'!D33)),NA())</f>
        <v>#N/A</v>
      </c>
      <c r="E39" s="366" t="e">
        <f ca="1">+IF(AND(ISNUMBER(OFFSET('Water Data'!$D$6,0,10*ROW('Water Data'!D33))),'Data Summary'!BT39="Yes"),OFFSET('Water Data'!$D$6,0,10*ROW('Water Data'!D33)),NA())</f>
        <v>#N/A</v>
      </c>
      <c r="F39" s="366" t="e">
        <f ca="1">+IF(AND(ISNUMBER(OFFSET('Water Data'!$D$9,0,10*ROW('Water Data'!D33))),'Data Summary'!BU39="Yes"),OFFSET('Water Data'!$D$9,0,10*ROW('Water Data'!D33)),NA())</f>
        <v>#N/A</v>
      </c>
      <c r="G39" s="366" t="e">
        <f ca="1">+IF(AND(ISNUMBER(OFFSET('Water Data'!$E$4,0,10*ROW('Water Data'!E33))),'Data Summary'!BV39="Yes"),100-OFFSET('Water Data'!$E$4,0,10*ROW('Water Data'!E33)),NA())</f>
        <v>#N/A</v>
      </c>
      <c r="H39" s="366" t="e">
        <f ca="1">+IF(AND(ISNUMBER(OFFSET('Water Data'!$E$6,0,10*ROW('Water Data'!E33))),'Data Summary'!BW39="Yes"),OFFSET('Water Data'!$E$6,0,10*ROW('Water Data'!E33)),NA())</f>
        <v>#N/A</v>
      </c>
      <c r="I39" s="366" t="e">
        <f ca="1">+IF(AND(ISNUMBER(OFFSET('Water Data'!$E$9,0,10*ROW('Water Data'!E33))),'Data Summary'!BX39="Yes"),OFFSET('Water Data'!$E$9,0,10*ROW('Water Data'!E33)),NA())</f>
        <v>#N/A</v>
      </c>
      <c r="J39" s="366" t="e">
        <f ca="1">+IF(AND(ISNUMBER(OFFSET('Water Data'!$F$4,0,10*ROW('Water Data'!F33))),'Data Summary'!BY39="Yes"),100-OFFSET('Water Data'!$F$4,0,10*ROW('Water Data'!F33)),NA())</f>
        <v>#N/A</v>
      </c>
      <c r="K39" s="366" t="e">
        <f ca="1">+IF(AND(ISNUMBER(OFFSET('Water Data'!$F$6,0,10*ROW('Water Data'!F33))),'Data Summary'!BZ39="Yes"),OFFSET('Water Data'!$F$6,0,10*ROW('Water Data'!F33)),NA())</f>
        <v>#N/A</v>
      </c>
      <c r="L39" s="366" t="e">
        <f ca="1">+IF(AND(ISNUMBER(OFFSET('Water Data'!$F$9,0,10*ROW('Water Data'!F33))),'Data Summary'!CA39="Yes"),OFFSET('Water Data'!$F$9,0,10*ROW('Water Data'!F33)),NA())</f>
        <v>#N/A</v>
      </c>
      <c r="M39" s="366" t="e">
        <f ca="1">+IF(AND(ISNUMBER(OFFSET('Water Data'!$G$4,0,10*ROW('Water Data'!G33))),'Data Summary'!CB39="Yes"),100-OFFSET('Water Data'!$G$4,0,10*ROW('Water Data'!G33)),NA())</f>
        <v>#N/A</v>
      </c>
      <c r="N39" s="366" t="e">
        <f ca="1">+IF(AND(ISNUMBER(OFFSET('Water Data'!$G$6,0,10*ROW('Water Data'!G33))),'Data Summary'!CC39="Yes"),OFFSET('Water Data'!$G$6,0,10*ROW('Water Data'!G33)),NA())</f>
        <v>#N/A</v>
      </c>
      <c r="O39" s="366" t="e">
        <f ca="1">+IF(AND(ISNUMBER(OFFSET('Water Data'!$G$9,0,10*ROW('Water Data'!G33))),'Data Summary'!CD39="Yes"),OFFSET('Water Data'!$G$9,0,10*ROW('Water Data'!G33)),NA())</f>
        <v>#N/A</v>
      </c>
      <c r="P39" s="366" t="e">
        <f ca="1">+IF(AND(ISNUMBER(OFFSET('Water Data'!$H$4,0,10*ROW('Water Data'!H33))),'Data Summary'!CE39="Yes"),100-OFFSET('Water Data'!$H$4,0,10*ROW('Water Data'!H33)),NA())</f>
        <v>#N/A</v>
      </c>
      <c r="Q39" s="366" t="e">
        <f ca="1">+IF(AND(ISNUMBER(OFFSET('Water Data'!$H$6,0,10*ROW('Water Data'!H33))),'Data Summary'!CF39="Yes"),OFFSET('Water Data'!$H$6,0,10*ROW('Water Data'!H33)),NA())</f>
        <v>#N/A</v>
      </c>
      <c r="R39" s="366" t="e">
        <f ca="1">+IF(AND(ISNUMBER(OFFSET('Water Data'!$H$9,0,10*ROW('Water Data'!H33))),'Data Summary'!CG39="Yes"),OFFSET('Water Data'!$H$9,0,10*ROW('Water Data'!H33)),NA())</f>
        <v>#N/A</v>
      </c>
      <c r="S39" s="366" t="e">
        <f ca="1">+IF(AND(ISNUMBER(OFFSET('Water Data'!$I$4,0,10*ROW('Water Data'!I33))),'Data Summary'!CH39="Yes"),100-OFFSET('Water Data'!$I$4,0,10*ROW('Water Data'!I33)),NA())</f>
        <v>#N/A</v>
      </c>
      <c r="T39" s="366" t="e">
        <f ca="1">+IF(AND(ISNUMBER(OFFSET('Water Data'!$I$6,0,10*ROW('Water Data'!I33))),'Data Summary'!CI39="Yes"),OFFSET('Water Data'!$I$6,0,10*ROW('Water Data'!I33)),NA())</f>
        <v>#N/A</v>
      </c>
      <c r="U39" s="366" t="e">
        <f ca="1">+IF(AND(ISNUMBER(OFFSET('Water Data'!$I$9,0,10*ROW('Water Data'!I33))),'Data Summary'!CJ39="Yes"),OFFSET('Water Data'!$I$9,0,10*ROW('Water Data'!I33)),NA())</f>
        <v>#N/A</v>
      </c>
      <c r="V39" s="367" t="e">
        <f ca="1">+IF(AND(ISNUMBER(OFFSET('Sanitation Data'!$D$4,0,10*ROW('Sanitation Data'!D33))),'Data Summary'!CK39="Yes"),100-OFFSET('Sanitation Data'!$D$4,0,10*ROW('Sanitation Data'!D33)),NA())</f>
        <v>#N/A</v>
      </c>
      <c r="W39" s="367" t="e">
        <f ca="1">+IF(AND(ISNUMBER(OFFSET('Sanitation Data'!$D$6,0,10*ROW('Sanitation Data'!D33))),'Data Summary'!CL39="Yes"),OFFSET('Sanitation Data'!$D$6,0,10*ROW('Sanitation Data'!D33)),NA())</f>
        <v>#N/A</v>
      </c>
      <c r="X39" s="367" t="e">
        <f ca="1">+IF(AND(ISNUMBER(OFFSET('Sanitation Data'!$D$10,0,10*ROW('Sanitation Data'!D33))),'Data Summary'!CM39="Yes"),OFFSET('Sanitation Data'!$D$10,0,10*ROW('Sanitation Data'!D33)),NA())</f>
        <v>#N/A</v>
      </c>
      <c r="Y39" s="367" t="e">
        <f ca="1">+IF(AND(ISNUMBER(OFFSET('Sanitation Data'!$D$11,0,10*ROW('Sanitation Data'!D33))),'Data Summary'!CN39="Yes"),OFFSET('Sanitation Data'!$D$11,0,10*ROW('Sanitation Data'!D33)),NA())</f>
        <v>#N/A</v>
      </c>
      <c r="Z39" s="367" t="e">
        <f ca="1">+IF(AND(ISNUMBER(OFFSET('Sanitation Data'!$D$12,0,10*ROW('Sanitation Data'!D33))),'Data Summary'!CO39="Yes"),OFFSET('Sanitation Data'!$D$12,0,10*ROW('Sanitation Data'!D33)),NA())</f>
        <v>#N/A</v>
      </c>
      <c r="AA39" s="367" t="e">
        <f ca="1">+IF(AND(ISNUMBER(OFFSET('Sanitation Data'!$E$4,0,10*ROW('Sanitation Data'!E33))),'Data Summary'!CP39="Yes"),100-OFFSET('Sanitation Data'!$E$4,0,10*ROW('Sanitation Data'!E33)),NA())</f>
        <v>#N/A</v>
      </c>
      <c r="AB39" s="367" t="e">
        <f ca="1">+IF(AND(ISNUMBER(OFFSET('Sanitation Data'!$E$6,0,10*ROW('Sanitation Data'!E33))),'Data Summary'!CQ39="Yes"),OFFSET('Sanitation Data'!$E$6,0,10*ROW('Sanitation Data'!E33)),NA())</f>
        <v>#N/A</v>
      </c>
      <c r="AC39" s="367" t="e">
        <f ca="1">+IF(AND(ISNUMBER(OFFSET('Sanitation Data'!$E$10,0,10*ROW('Sanitation Data'!E33))),'Data Summary'!CR39="Yes"),OFFSET('Sanitation Data'!$E$10,0,10*ROW('Sanitation Data'!E33)),NA())</f>
        <v>#N/A</v>
      </c>
      <c r="AD39" s="367" t="e">
        <f ca="1">+IF(AND(ISNUMBER(OFFSET('Sanitation Data'!$E$11,0,10*ROW('Sanitation Data'!E33))),'Data Summary'!CS39="Yes"),OFFSET('Sanitation Data'!$E$11,0,10*ROW('Sanitation Data'!E33)),NA())</f>
        <v>#N/A</v>
      </c>
      <c r="AE39" s="367" t="e">
        <f ca="1">+IF(AND(ISNUMBER(OFFSET('Sanitation Data'!$E$12,0,10*ROW('Sanitation Data'!E33))),'Data Summary'!CT39="Yes"),OFFSET('Sanitation Data'!$E$12,0,10*ROW('Sanitation Data'!E33)),NA())</f>
        <v>#N/A</v>
      </c>
      <c r="AF39" s="367" t="e">
        <f ca="1">+IF(AND(ISNUMBER(OFFSET('Sanitation Data'!$F$4,0,10*ROW('Sanitation Data'!F33))),'Data Summary'!CU39="Yes"),100-OFFSET('Sanitation Data'!$F$4,0,10*ROW('Sanitation Data'!F33)),NA())</f>
        <v>#N/A</v>
      </c>
      <c r="AG39" s="367" t="e">
        <f ca="1">+IF(AND(ISNUMBER(OFFSET('Sanitation Data'!$F$6,0,10*ROW('Sanitation Data'!F33))),'Data Summary'!CV39="Yes"),OFFSET('Sanitation Data'!$F$6,0,10*ROW('Sanitation Data'!F33)),NA())</f>
        <v>#N/A</v>
      </c>
      <c r="AH39" s="367" t="e">
        <f ca="1">+IF(AND(ISNUMBER(OFFSET('Sanitation Data'!$F$10,0,10*ROW('Sanitation Data'!F33))),'Data Summary'!CW39="Yes"),OFFSET('Sanitation Data'!$F$10,0,10*ROW('Sanitation Data'!F33)),NA())</f>
        <v>#N/A</v>
      </c>
      <c r="AI39" s="367" t="e">
        <f ca="1">+IF(AND(ISNUMBER(OFFSET('Sanitation Data'!$F$11,0,10*ROW('Sanitation Data'!F33))),'Data Summary'!CX39="Yes"),OFFSET('Sanitation Data'!$F$11,0,10*ROW('Sanitation Data'!F33)),NA())</f>
        <v>#N/A</v>
      </c>
      <c r="AJ39" s="367" t="e">
        <f ca="1">+IF(AND(ISNUMBER(OFFSET('Sanitation Data'!$F$12,0,10*ROW('Sanitation Data'!F33))),'Data Summary'!CY39="Yes"),OFFSET('Sanitation Data'!$F$12,0,10*ROW('Sanitation Data'!F33)),NA())</f>
        <v>#N/A</v>
      </c>
      <c r="AK39" s="367" t="e">
        <f ca="1">+IF(AND(ISNUMBER(OFFSET('Sanitation Data'!$G$4,0,10*ROW('Sanitation Data'!G33))),'Data Summary'!CZ39="Yes"),100-OFFSET('Sanitation Data'!$G$4,0,10*ROW('Sanitation Data'!G33)),NA())</f>
        <v>#N/A</v>
      </c>
      <c r="AL39" s="367" t="e">
        <f ca="1">+IF(AND(ISNUMBER(OFFSET('Sanitation Data'!$G$6,0,10*ROW('Sanitation Data'!G33))),'Data Summary'!DA39="Yes"),OFFSET('Sanitation Data'!$G$6,0,10*ROW('Sanitation Data'!G33)),NA())</f>
        <v>#N/A</v>
      </c>
      <c r="AM39" s="367" t="e">
        <f ca="1">+IF(AND(ISNUMBER(OFFSET('Sanitation Data'!$G$10,0,10*ROW('Sanitation Data'!G33))),'Data Summary'!DB39="Yes"),OFFSET('Sanitation Data'!$G$10,0,10*ROW('Sanitation Data'!G33)),NA())</f>
        <v>#N/A</v>
      </c>
      <c r="AN39" s="367" t="e">
        <f ca="1">+IF(AND(ISNUMBER(OFFSET('Sanitation Data'!$G$11,0,10*ROW('Sanitation Data'!G33))),'Data Summary'!DC39="Yes"),OFFSET('Sanitation Data'!$G$11,0,10*ROW('Sanitation Data'!G33)),NA())</f>
        <v>#N/A</v>
      </c>
      <c r="AO39" s="367" t="e">
        <f ca="1">+IF(AND(ISNUMBER(OFFSET('Sanitation Data'!$G$12,0,10*ROW('Sanitation Data'!G33))),'Data Summary'!DD39="Yes"),OFFSET('Sanitation Data'!$G$12,0,10*ROW('Sanitation Data'!G33)),NA())</f>
        <v>#N/A</v>
      </c>
      <c r="AP39" s="367" t="e">
        <f ca="1">+IF(AND(ISNUMBER(OFFSET('Sanitation Data'!$H$4,0,10*ROW('Sanitation Data'!H33))),'Data Summary'!DE39="Yes"),100-OFFSET('Sanitation Data'!$H$4,0,10*ROW('Sanitation Data'!H33)),NA())</f>
        <v>#N/A</v>
      </c>
      <c r="AQ39" s="367" t="e">
        <f ca="1">+IF(AND(ISNUMBER(OFFSET('Sanitation Data'!$H$6,0,10*ROW('Sanitation Data'!H33))),'Data Summary'!DF39="Yes"),OFFSET('Sanitation Data'!$H$6,0,10*ROW('Sanitation Data'!H33)),NA())</f>
        <v>#N/A</v>
      </c>
      <c r="AR39" s="367" t="e">
        <f ca="1">+IF(AND(ISNUMBER(OFFSET('Sanitation Data'!$H$10,0,10*ROW('Sanitation Data'!H33))),'Data Summary'!DG39="Yes"),OFFSET('Sanitation Data'!$H$10,0,10*ROW('Sanitation Data'!H33)),NA())</f>
        <v>#N/A</v>
      </c>
      <c r="AS39" s="367" t="e">
        <f ca="1">+IF(AND(ISNUMBER(OFFSET('Sanitation Data'!$H$11,0,10*ROW('Sanitation Data'!H33))),'Data Summary'!DH39="Yes"),OFFSET('Sanitation Data'!$H$11,0,10*ROW('Sanitation Data'!H33)),NA())</f>
        <v>#N/A</v>
      </c>
      <c r="AT39" s="367" t="e">
        <f ca="1">+IF(AND(ISNUMBER(OFFSET('Sanitation Data'!$H$12,0,10*ROW('Sanitation Data'!H33))),'Data Summary'!DI39="Yes"),OFFSET('Sanitation Data'!$H$12,0,10*ROW('Sanitation Data'!H33)),NA())</f>
        <v>#N/A</v>
      </c>
      <c r="AU39" s="367" t="e">
        <f ca="1">+IF(AND(ISNUMBER(OFFSET('Sanitation Data'!$I$4,0,10*ROW('Sanitation Data'!I33))),'Data Summary'!DJ39="Yes"),100-OFFSET('Sanitation Data'!$I$4,0,10*ROW('Sanitation Data'!I33)),NA())</f>
        <v>#N/A</v>
      </c>
      <c r="AV39" s="367" t="e">
        <f ca="1">+IF(AND(ISNUMBER(OFFSET('Sanitation Data'!$I$6,0,10*ROW('Sanitation Data'!I33))),'Data Summary'!DK39="Yes"),OFFSET('Sanitation Data'!$I$6,0,10*ROW('Sanitation Data'!I33)),NA())</f>
        <v>#N/A</v>
      </c>
      <c r="AW39" s="367" t="e">
        <f ca="1">+IF(AND(ISNUMBER(OFFSET('Sanitation Data'!$I$10,0,10*ROW('Sanitation Data'!I33))),'Data Summary'!DL39="Yes"),OFFSET('Sanitation Data'!$I$10,0,10*ROW('Sanitation Data'!I33)),NA())</f>
        <v>#N/A</v>
      </c>
      <c r="AX39" s="367" t="e">
        <f ca="1">+IF(AND(ISNUMBER(OFFSET('Sanitation Data'!$I$11,0,10*ROW('Sanitation Data'!I33))),'Data Summary'!DM39="Yes"),OFFSET('Sanitation Data'!$I$11,0,10*ROW('Sanitation Data'!I33)),NA())</f>
        <v>#N/A</v>
      </c>
      <c r="AY39" s="367" t="e">
        <f ca="1">+IF(AND(ISNUMBER(OFFSET('Sanitation Data'!$I$12,0,10*ROW('Sanitation Data'!I33))),'Data Summary'!DN39="Yes"),OFFSET('Sanitation Data'!$I$12,0,10*ROW('Sanitation Data'!I33)),NA())</f>
        <v>#N/A</v>
      </c>
      <c r="AZ39" s="368" t="e">
        <f ca="1">+IF(AND(ISNUMBER(OFFSET('Hygiene Data'!$D$5,0,10*ROW('Hygiene Data'!D33))),'Data Summary'!DO39="Yes"),OFFSET('Hygiene Data'!$D$5,0,10*ROW('Hygiene Data'!D33)),NA())</f>
        <v>#N/A</v>
      </c>
      <c r="BA39" s="368" t="e">
        <f ca="1">+IF(AND(ISNUMBER(OFFSET('Hygiene Data'!$D$7,0,10*ROW('Hygiene Data'!D33))),'Data Summary'!DP39="Yes"),OFFSET('Hygiene Data'!$D$7,0,10*ROW('Hygiene Data'!D33)),NA())</f>
        <v>#N/A</v>
      </c>
      <c r="BB39" s="368" t="e">
        <f ca="1">+IF(AND(ISNUMBER(OFFSET('Hygiene Data'!$D$9,0,10*ROW('Hygiene Data'!D33))),'Data Summary'!DQ39="Yes"),OFFSET('Hygiene Data'!$D$9,0,10*ROW('Hygiene Data'!D33)),NA())</f>
        <v>#N/A</v>
      </c>
      <c r="BC39" s="368" t="e">
        <f ca="1">+IF(AND(ISNUMBER(OFFSET('Hygiene Data'!$E$5,0,10*ROW('Hygiene Data'!E33))),'Data Summary'!DR39="Yes"),OFFSET('Hygiene Data'!$E$5,0,10*ROW('Hygiene Data'!E33)),NA())</f>
        <v>#N/A</v>
      </c>
      <c r="BD39" s="368" t="e">
        <f ca="1">+IF(AND(ISNUMBER(OFFSET('Hygiene Data'!$E$7,0,10*ROW('Hygiene Data'!E33))),'Data Summary'!DS39="Yes"),OFFSET('Hygiene Data'!$E$7,0,10*ROW('Hygiene Data'!E33)),NA())</f>
        <v>#N/A</v>
      </c>
      <c r="BE39" s="368" t="e">
        <f ca="1">+IF(AND(ISNUMBER(OFFSET('Hygiene Data'!$E$9,0,10*ROW('Hygiene Data'!E33))),'Data Summary'!DT39="Yes"),OFFSET('Hygiene Data'!$E$9,0,10*ROW('Hygiene Data'!E33)),NA())</f>
        <v>#N/A</v>
      </c>
      <c r="BF39" s="368" t="e">
        <f ca="1">+IF(AND(ISNUMBER(OFFSET('Hygiene Data'!$F$5,0,10*ROW('Hygiene Data'!F33))),'Data Summary'!DU39="Yes"),OFFSET('Hygiene Data'!$F$5,0,10*ROW('Hygiene Data'!F33)),NA())</f>
        <v>#N/A</v>
      </c>
      <c r="BG39" s="368" t="e">
        <f ca="1">+IF(AND(ISNUMBER(OFFSET('Hygiene Data'!$F$7,0,10*ROW('Hygiene Data'!F33))),'Data Summary'!DV39="Yes"),OFFSET('Hygiene Data'!$F$7,0,10*ROW('Hygiene Data'!F33)),NA())</f>
        <v>#N/A</v>
      </c>
      <c r="BH39" s="368" t="e">
        <f ca="1">+IF(AND(ISNUMBER(OFFSET('Hygiene Data'!$F$9,0,10*ROW('Hygiene Data'!F33))),'Data Summary'!DW39="Yes"),OFFSET('Hygiene Data'!$F$9,0,10*ROW('Hygiene Data'!F33)),NA())</f>
        <v>#N/A</v>
      </c>
      <c r="BI39" s="368" t="e">
        <f ca="1">+IF(AND(ISNUMBER(OFFSET('Hygiene Data'!$G$5,0,10*ROW('Hygiene Data'!G33))),'Data Summary'!DX39="Yes"),OFFSET('Hygiene Data'!$G$5,0,10*ROW('Hygiene Data'!G33)),NA())</f>
        <v>#N/A</v>
      </c>
      <c r="BJ39" s="368" t="e">
        <f ca="1">+IF(AND(ISNUMBER(OFFSET('Hygiene Data'!$G$7,0,10*ROW('Hygiene Data'!G33))),'Data Summary'!DY39="Yes"),OFFSET('Hygiene Data'!$G$7,0,10*ROW('Hygiene Data'!G33)),NA())</f>
        <v>#N/A</v>
      </c>
      <c r="BK39" s="368" t="e">
        <f ca="1">+IF(AND(ISNUMBER(OFFSET('Hygiene Data'!$G$9,0,10*ROW('Hygiene Data'!G33))),'Data Summary'!DZ39="Yes"),OFFSET('Hygiene Data'!$G$9,0,10*ROW('Hygiene Data'!G33)),NA())</f>
        <v>#N/A</v>
      </c>
      <c r="BL39" s="368" t="e">
        <f ca="1">+IF(AND(ISNUMBER(OFFSET('Hygiene Data'!$H$5,0,10*ROW('Hygiene Data'!H33))),'Data Summary'!EA39="Yes"),OFFSET('Hygiene Data'!$H$5,0,10*ROW('Hygiene Data'!H33)),NA())</f>
        <v>#N/A</v>
      </c>
      <c r="BM39" s="368" t="e">
        <f ca="1">+IF(AND(ISNUMBER(OFFSET('Hygiene Data'!$H$7,0,10*ROW('Hygiene Data'!H33))),'Data Summary'!EB39="Yes"),OFFSET('Hygiene Data'!$H$7,0,10*ROW('Hygiene Data'!H33)),NA())</f>
        <v>#N/A</v>
      </c>
      <c r="BN39" s="368" t="e">
        <f ca="1">+IF(AND(ISNUMBER(OFFSET('Hygiene Data'!$H$9,0,10*ROW('Hygiene Data'!H33))),'Data Summary'!EC39="Yes"),OFFSET('Hygiene Data'!$H$9,0,10*ROW('Hygiene Data'!H33)),NA())</f>
        <v>#N/A</v>
      </c>
      <c r="BO39" s="368" t="e">
        <f ca="1">+IF(AND(ISNUMBER(OFFSET('Hygiene Data'!$I$5,0,10*ROW('Hygiene Data'!I33))),'Data Summary'!ED39="Yes"),OFFSET('Hygiene Data'!$I$5,0,10*ROW('Hygiene Data'!I33)),NA())</f>
        <v>#N/A</v>
      </c>
      <c r="BP39" s="368" t="e">
        <f ca="1">+IF(AND(ISNUMBER(OFFSET('Hygiene Data'!$I$7,0,10*ROW('Hygiene Data'!I33))),'Data Summary'!EE39="Yes"),OFFSET('Hygiene Data'!$I$7,0,10*ROW('Hygiene Data'!I33)),NA())</f>
        <v>#N/A</v>
      </c>
      <c r="BQ39" s="368" t="e">
        <f ca="1">+IF(AND(ISNUMBER(OFFSET('Hygiene Data'!$I$9,0,10*ROW('Hygiene Data'!I33))),'Data Summary'!EF39="Yes"),OFFSET('Hygiene Data'!$I$9,0,10*ROW('Hygiene Data'!I33)),NA())</f>
        <v>#N/A</v>
      </c>
    </row>
    <row r="40" spans="1:69" x14ac:dyDescent="0.25">
      <c r="A40" s="364" t="e">
        <f ca="1">+RIGHT('Data Summary'!A40,LEN('Data Summary'!A40)-9)</f>
        <v>#VALUE!</v>
      </c>
      <c r="B40" s="338" t="str">
        <f ca="1">+IF(ISTEXT('Data Summary'!B40),'Data Summary'!B40,"")</f>
        <v/>
      </c>
      <c r="C40" s="365" t="e">
        <f ca="1">+VALUE('Data Summary'!C40)</f>
        <v>#VALUE!</v>
      </c>
      <c r="D40" s="366" t="e">
        <f ca="1">+IF(AND(ISNUMBER(OFFSET('Water Data'!$D$4,0,10*ROW('Water Data'!D34))),'Data Summary'!BS40="Yes"),100-OFFSET('Water Data'!$D$4,0,10*ROW('Water Data'!D34)),NA())</f>
        <v>#N/A</v>
      </c>
      <c r="E40" s="366" t="e">
        <f ca="1">+IF(AND(ISNUMBER(OFFSET('Water Data'!$D$6,0,10*ROW('Water Data'!D34))),'Data Summary'!BT40="Yes"),OFFSET('Water Data'!$D$6,0,10*ROW('Water Data'!D34)),NA())</f>
        <v>#N/A</v>
      </c>
      <c r="F40" s="366" t="e">
        <f ca="1">+IF(AND(ISNUMBER(OFFSET('Water Data'!$D$9,0,10*ROW('Water Data'!D34))),'Data Summary'!BU40="Yes"),OFFSET('Water Data'!$D$9,0,10*ROW('Water Data'!D34)),NA())</f>
        <v>#N/A</v>
      </c>
      <c r="G40" s="366" t="e">
        <f ca="1">+IF(AND(ISNUMBER(OFFSET('Water Data'!$E$4,0,10*ROW('Water Data'!E34))),'Data Summary'!BV40="Yes"),100-OFFSET('Water Data'!$E$4,0,10*ROW('Water Data'!E34)),NA())</f>
        <v>#N/A</v>
      </c>
      <c r="H40" s="366" t="e">
        <f ca="1">+IF(AND(ISNUMBER(OFFSET('Water Data'!$E$6,0,10*ROW('Water Data'!E34))),'Data Summary'!BW40="Yes"),OFFSET('Water Data'!$E$6,0,10*ROW('Water Data'!E34)),NA())</f>
        <v>#N/A</v>
      </c>
      <c r="I40" s="366" t="e">
        <f ca="1">+IF(AND(ISNUMBER(OFFSET('Water Data'!$E$9,0,10*ROW('Water Data'!E34))),'Data Summary'!BX40="Yes"),OFFSET('Water Data'!$E$9,0,10*ROW('Water Data'!E34)),NA())</f>
        <v>#N/A</v>
      </c>
      <c r="J40" s="366" t="e">
        <f ca="1">+IF(AND(ISNUMBER(OFFSET('Water Data'!$F$4,0,10*ROW('Water Data'!F34))),'Data Summary'!BY40="Yes"),100-OFFSET('Water Data'!$F$4,0,10*ROW('Water Data'!F34)),NA())</f>
        <v>#N/A</v>
      </c>
      <c r="K40" s="366" t="e">
        <f ca="1">+IF(AND(ISNUMBER(OFFSET('Water Data'!$F$6,0,10*ROW('Water Data'!F34))),'Data Summary'!BZ40="Yes"),OFFSET('Water Data'!$F$6,0,10*ROW('Water Data'!F34)),NA())</f>
        <v>#N/A</v>
      </c>
      <c r="L40" s="366" t="e">
        <f ca="1">+IF(AND(ISNUMBER(OFFSET('Water Data'!$F$9,0,10*ROW('Water Data'!F34))),'Data Summary'!CA40="Yes"),OFFSET('Water Data'!$F$9,0,10*ROW('Water Data'!F34)),NA())</f>
        <v>#N/A</v>
      </c>
      <c r="M40" s="366" t="e">
        <f ca="1">+IF(AND(ISNUMBER(OFFSET('Water Data'!$G$4,0,10*ROW('Water Data'!G34))),'Data Summary'!CB40="Yes"),100-OFFSET('Water Data'!$G$4,0,10*ROW('Water Data'!G34)),NA())</f>
        <v>#N/A</v>
      </c>
      <c r="N40" s="366" t="e">
        <f ca="1">+IF(AND(ISNUMBER(OFFSET('Water Data'!$G$6,0,10*ROW('Water Data'!G34))),'Data Summary'!CC40="Yes"),OFFSET('Water Data'!$G$6,0,10*ROW('Water Data'!G34)),NA())</f>
        <v>#N/A</v>
      </c>
      <c r="O40" s="366" t="e">
        <f ca="1">+IF(AND(ISNUMBER(OFFSET('Water Data'!$G$9,0,10*ROW('Water Data'!G34))),'Data Summary'!CD40="Yes"),OFFSET('Water Data'!$G$9,0,10*ROW('Water Data'!G34)),NA())</f>
        <v>#N/A</v>
      </c>
      <c r="P40" s="366" t="e">
        <f ca="1">+IF(AND(ISNUMBER(OFFSET('Water Data'!$H$4,0,10*ROW('Water Data'!H34))),'Data Summary'!CE40="Yes"),100-OFFSET('Water Data'!$H$4,0,10*ROW('Water Data'!H34)),NA())</f>
        <v>#N/A</v>
      </c>
      <c r="Q40" s="366" t="e">
        <f ca="1">+IF(AND(ISNUMBER(OFFSET('Water Data'!$H$6,0,10*ROW('Water Data'!H34))),'Data Summary'!CF40="Yes"),OFFSET('Water Data'!$H$6,0,10*ROW('Water Data'!H34)),NA())</f>
        <v>#N/A</v>
      </c>
      <c r="R40" s="366" t="e">
        <f ca="1">+IF(AND(ISNUMBER(OFFSET('Water Data'!$H$9,0,10*ROW('Water Data'!H34))),'Data Summary'!CG40="Yes"),OFFSET('Water Data'!$H$9,0,10*ROW('Water Data'!H34)),NA())</f>
        <v>#N/A</v>
      </c>
      <c r="S40" s="366" t="e">
        <f ca="1">+IF(AND(ISNUMBER(OFFSET('Water Data'!$I$4,0,10*ROW('Water Data'!I34))),'Data Summary'!CH40="Yes"),100-OFFSET('Water Data'!$I$4,0,10*ROW('Water Data'!I34)),NA())</f>
        <v>#N/A</v>
      </c>
      <c r="T40" s="366" t="e">
        <f ca="1">+IF(AND(ISNUMBER(OFFSET('Water Data'!$I$6,0,10*ROW('Water Data'!I34))),'Data Summary'!CI40="Yes"),OFFSET('Water Data'!$I$6,0,10*ROW('Water Data'!I34)),NA())</f>
        <v>#N/A</v>
      </c>
      <c r="U40" s="366" t="e">
        <f ca="1">+IF(AND(ISNUMBER(OFFSET('Water Data'!$I$9,0,10*ROW('Water Data'!I34))),'Data Summary'!CJ40="Yes"),OFFSET('Water Data'!$I$9,0,10*ROW('Water Data'!I34)),NA())</f>
        <v>#N/A</v>
      </c>
      <c r="V40" s="367" t="e">
        <f ca="1">+IF(AND(ISNUMBER(OFFSET('Sanitation Data'!$D$4,0,10*ROW('Sanitation Data'!D34))),'Data Summary'!CK40="Yes"),100-OFFSET('Sanitation Data'!$D$4,0,10*ROW('Sanitation Data'!D34)),NA())</f>
        <v>#N/A</v>
      </c>
      <c r="W40" s="367" t="e">
        <f ca="1">+IF(AND(ISNUMBER(OFFSET('Sanitation Data'!$D$6,0,10*ROW('Sanitation Data'!D34))),'Data Summary'!CL40="Yes"),OFFSET('Sanitation Data'!$D$6,0,10*ROW('Sanitation Data'!D34)),NA())</f>
        <v>#N/A</v>
      </c>
      <c r="X40" s="367" t="e">
        <f ca="1">+IF(AND(ISNUMBER(OFFSET('Sanitation Data'!$D$10,0,10*ROW('Sanitation Data'!D34))),'Data Summary'!CM40="Yes"),OFFSET('Sanitation Data'!$D$10,0,10*ROW('Sanitation Data'!D34)),NA())</f>
        <v>#N/A</v>
      </c>
      <c r="Y40" s="367" t="e">
        <f ca="1">+IF(AND(ISNUMBER(OFFSET('Sanitation Data'!$D$11,0,10*ROW('Sanitation Data'!D34))),'Data Summary'!CN40="Yes"),OFFSET('Sanitation Data'!$D$11,0,10*ROW('Sanitation Data'!D34)),NA())</f>
        <v>#N/A</v>
      </c>
      <c r="Z40" s="367" t="e">
        <f ca="1">+IF(AND(ISNUMBER(OFFSET('Sanitation Data'!$D$12,0,10*ROW('Sanitation Data'!D34))),'Data Summary'!CO40="Yes"),OFFSET('Sanitation Data'!$D$12,0,10*ROW('Sanitation Data'!D34)),NA())</f>
        <v>#N/A</v>
      </c>
      <c r="AA40" s="367" t="e">
        <f ca="1">+IF(AND(ISNUMBER(OFFSET('Sanitation Data'!$E$4,0,10*ROW('Sanitation Data'!E34))),'Data Summary'!CP40="Yes"),100-OFFSET('Sanitation Data'!$E$4,0,10*ROW('Sanitation Data'!E34)),NA())</f>
        <v>#N/A</v>
      </c>
      <c r="AB40" s="367" t="e">
        <f ca="1">+IF(AND(ISNUMBER(OFFSET('Sanitation Data'!$E$6,0,10*ROW('Sanitation Data'!E34))),'Data Summary'!CQ40="Yes"),OFFSET('Sanitation Data'!$E$6,0,10*ROW('Sanitation Data'!E34)),NA())</f>
        <v>#N/A</v>
      </c>
      <c r="AC40" s="367" t="e">
        <f ca="1">+IF(AND(ISNUMBER(OFFSET('Sanitation Data'!$E$10,0,10*ROW('Sanitation Data'!E34))),'Data Summary'!CR40="Yes"),OFFSET('Sanitation Data'!$E$10,0,10*ROW('Sanitation Data'!E34)),NA())</f>
        <v>#N/A</v>
      </c>
      <c r="AD40" s="367" t="e">
        <f ca="1">+IF(AND(ISNUMBER(OFFSET('Sanitation Data'!$E$11,0,10*ROW('Sanitation Data'!E34))),'Data Summary'!CS40="Yes"),OFFSET('Sanitation Data'!$E$11,0,10*ROW('Sanitation Data'!E34)),NA())</f>
        <v>#N/A</v>
      </c>
      <c r="AE40" s="367" t="e">
        <f ca="1">+IF(AND(ISNUMBER(OFFSET('Sanitation Data'!$E$12,0,10*ROW('Sanitation Data'!E34))),'Data Summary'!CT40="Yes"),OFFSET('Sanitation Data'!$E$12,0,10*ROW('Sanitation Data'!E34)),NA())</f>
        <v>#N/A</v>
      </c>
      <c r="AF40" s="367" t="e">
        <f ca="1">+IF(AND(ISNUMBER(OFFSET('Sanitation Data'!$F$4,0,10*ROW('Sanitation Data'!F34))),'Data Summary'!CU40="Yes"),100-OFFSET('Sanitation Data'!$F$4,0,10*ROW('Sanitation Data'!F34)),NA())</f>
        <v>#N/A</v>
      </c>
      <c r="AG40" s="367" t="e">
        <f ca="1">+IF(AND(ISNUMBER(OFFSET('Sanitation Data'!$F$6,0,10*ROW('Sanitation Data'!F34))),'Data Summary'!CV40="Yes"),OFFSET('Sanitation Data'!$F$6,0,10*ROW('Sanitation Data'!F34)),NA())</f>
        <v>#N/A</v>
      </c>
      <c r="AH40" s="367" t="e">
        <f ca="1">+IF(AND(ISNUMBER(OFFSET('Sanitation Data'!$F$10,0,10*ROW('Sanitation Data'!F34))),'Data Summary'!CW40="Yes"),OFFSET('Sanitation Data'!$F$10,0,10*ROW('Sanitation Data'!F34)),NA())</f>
        <v>#N/A</v>
      </c>
      <c r="AI40" s="367" t="e">
        <f ca="1">+IF(AND(ISNUMBER(OFFSET('Sanitation Data'!$F$11,0,10*ROW('Sanitation Data'!F34))),'Data Summary'!CX40="Yes"),OFFSET('Sanitation Data'!$F$11,0,10*ROW('Sanitation Data'!F34)),NA())</f>
        <v>#N/A</v>
      </c>
      <c r="AJ40" s="367" t="e">
        <f ca="1">+IF(AND(ISNUMBER(OFFSET('Sanitation Data'!$F$12,0,10*ROW('Sanitation Data'!F34))),'Data Summary'!CY40="Yes"),OFFSET('Sanitation Data'!$F$12,0,10*ROW('Sanitation Data'!F34)),NA())</f>
        <v>#N/A</v>
      </c>
      <c r="AK40" s="367" t="e">
        <f ca="1">+IF(AND(ISNUMBER(OFFSET('Sanitation Data'!$G$4,0,10*ROW('Sanitation Data'!G34))),'Data Summary'!CZ40="Yes"),100-OFFSET('Sanitation Data'!$G$4,0,10*ROW('Sanitation Data'!G34)),NA())</f>
        <v>#N/A</v>
      </c>
      <c r="AL40" s="367" t="e">
        <f ca="1">+IF(AND(ISNUMBER(OFFSET('Sanitation Data'!$G$6,0,10*ROW('Sanitation Data'!G34))),'Data Summary'!DA40="Yes"),OFFSET('Sanitation Data'!$G$6,0,10*ROW('Sanitation Data'!G34)),NA())</f>
        <v>#N/A</v>
      </c>
      <c r="AM40" s="367" t="e">
        <f ca="1">+IF(AND(ISNUMBER(OFFSET('Sanitation Data'!$G$10,0,10*ROW('Sanitation Data'!G34))),'Data Summary'!DB40="Yes"),OFFSET('Sanitation Data'!$G$10,0,10*ROW('Sanitation Data'!G34)),NA())</f>
        <v>#N/A</v>
      </c>
      <c r="AN40" s="367" t="e">
        <f ca="1">+IF(AND(ISNUMBER(OFFSET('Sanitation Data'!$G$11,0,10*ROW('Sanitation Data'!G34))),'Data Summary'!DC40="Yes"),OFFSET('Sanitation Data'!$G$11,0,10*ROW('Sanitation Data'!G34)),NA())</f>
        <v>#N/A</v>
      </c>
      <c r="AO40" s="367" t="e">
        <f ca="1">+IF(AND(ISNUMBER(OFFSET('Sanitation Data'!$G$12,0,10*ROW('Sanitation Data'!G34))),'Data Summary'!DD40="Yes"),OFFSET('Sanitation Data'!$G$12,0,10*ROW('Sanitation Data'!G34)),NA())</f>
        <v>#N/A</v>
      </c>
      <c r="AP40" s="367" t="e">
        <f ca="1">+IF(AND(ISNUMBER(OFFSET('Sanitation Data'!$H$4,0,10*ROW('Sanitation Data'!H34))),'Data Summary'!DE40="Yes"),100-OFFSET('Sanitation Data'!$H$4,0,10*ROW('Sanitation Data'!H34)),NA())</f>
        <v>#N/A</v>
      </c>
      <c r="AQ40" s="367" t="e">
        <f ca="1">+IF(AND(ISNUMBER(OFFSET('Sanitation Data'!$H$6,0,10*ROW('Sanitation Data'!H34))),'Data Summary'!DF40="Yes"),OFFSET('Sanitation Data'!$H$6,0,10*ROW('Sanitation Data'!H34)),NA())</f>
        <v>#N/A</v>
      </c>
      <c r="AR40" s="367" t="e">
        <f ca="1">+IF(AND(ISNUMBER(OFFSET('Sanitation Data'!$H$10,0,10*ROW('Sanitation Data'!H34))),'Data Summary'!DG40="Yes"),OFFSET('Sanitation Data'!$H$10,0,10*ROW('Sanitation Data'!H34)),NA())</f>
        <v>#N/A</v>
      </c>
      <c r="AS40" s="367" t="e">
        <f ca="1">+IF(AND(ISNUMBER(OFFSET('Sanitation Data'!$H$11,0,10*ROW('Sanitation Data'!H34))),'Data Summary'!DH40="Yes"),OFFSET('Sanitation Data'!$H$11,0,10*ROW('Sanitation Data'!H34)),NA())</f>
        <v>#N/A</v>
      </c>
      <c r="AT40" s="367" t="e">
        <f ca="1">+IF(AND(ISNUMBER(OFFSET('Sanitation Data'!$H$12,0,10*ROW('Sanitation Data'!H34))),'Data Summary'!DI40="Yes"),OFFSET('Sanitation Data'!$H$12,0,10*ROW('Sanitation Data'!H34)),NA())</f>
        <v>#N/A</v>
      </c>
      <c r="AU40" s="367" t="e">
        <f ca="1">+IF(AND(ISNUMBER(OFFSET('Sanitation Data'!$I$4,0,10*ROW('Sanitation Data'!I34))),'Data Summary'!DJ40="Yes"),100-OFFSET('Sanitation Data'!$I$4,0,10*ROW('Sanitation Data'!I34)),NA())</f>
        <v>#N/A</v>
      </c>
      <c r="AV40" s="367" t="e">
        <f ca="1">+IF(AND(ISNUMBER(OFFSET('Sanitation Data'!$I$6,0,10*ROW('Sanitation Data'!I34))),'Data Summary'!DK40="Yes"),OFFSET('Sanitation Data'!$I$6,0,10*ROW('Sanitation Data'!I34)),NA())</f>
        <v>#N/A</v>
      </c>
      <c r="AW40" s="367" t="e">
        <f ca="1">+IF(AND(ISNUMBER(OFFSET('Sanitation Data'!$I$10,0,10*ROW('Sanitation Data'!I34))),'Data Summary'!DL40="Yes"),OFFSET('Sanitation Data'!$I$10,0,10*ROW('Sanitation Data'!I34)),NA())</f>
        <v>#N/A</v>
      </c>
      <c r="AX40" s="367" t="e">
        <f ca="1">+IF(AND(ISNUMBER(OFFSET('Sanitation Data'!$I$11,0,10*ROW('Sanitation Data'!I34))),'Data Summary'!DM40="Yes"),OFFSET('Sanitation Data'!$I$11,0,10*ROW('Sanitation Data'!I34)),NA())</f>
        <v>#N/A</v>
      </c>
      <c r="AY40" s="367" t="e">
        <f ca="1">+IF(AND(ISNUMBER(OFFSET('Sanitation Data'!$I$12,0,10*ROW('Sanitation Data'!I34))),'Data Summary'!DN40="Yes"),OFFSET('Sanitation Data'!$I$12,0,10*ROW('Sanitation Data'!I34)),NA())</f>
        <v>#N/A</v>
      </c>
      <c r="AZ40" s="368" t="e">
        <f ca="1">+IF(AND(ISNUMBER(OFFSET('Hygiene Data'!$D$5,0,10*ROW('Hygiene Data'!D34))),'Data Summary'!DO40="Yes"),OFFSET('Hygiene Data'!$D$5,0,10*ROW('Hygiene Data'!D34)),NA())</f>
        <v>#N/A</v>
      </c>
      <c r="BA40" s="368" t="e">
        <f ca="1">+IF(AND(ISNUMBER(OFFSET('Hygiene Data'!$D$7,0,10*ROW('Hygiene Data'!D34))),'Data Summary'!DP40="Yes"),OFFSET('Hygiene Data'!$D$7,0,10*ROW('Hygiene Data'!D34)),NA())</f>
        <v>#N/A</v>
      </c>
      <c r="BB40" s="368" t="e">
        <f ca="1">+IF(AND(ISNUMBER(OFFSET('Hygiene Data'!$D$9,0,10*ROW('Hygiene Data'!D34))),'Data Summary'!DQ40="Yes"),OFFSET('Hygiene Data'!$D$9,0,10*ROW('Hygiene Data'!D34)),NA())</f>
        <v>#N/A</v>
      </c>
      <c r="BC40" s="368" t="e">
        <f ca="1">+IF(AND(ISNUMBER(OFFSET('Hygiene Data'!$E$5,0,10*ROW('Hygiene Data'!E34))),'Data Summary'!DR40="Yes"),OFFSET('Hygiene Data'!$E$5,0,10*ROW('Hygiene Data'!E34)),NA())</f>
        <v>#N/A</v>
      </c>
      <c r="BD40" s="368" t="e">
        <f ca="1">+IF(AND(ISNUMBER(OFFSET('Hygiene Data'!$E$7,0,10*ROW('Hygiene Data'!E34))),'Data Summary'!DS40="Yes"),OFFSET('Hygiene Data'!$E$7,0,10*ROW('Hygiene Data'!E34)),NA())</f>
        <v>#N/A</v>
      </c>
      <c r="BE40" s="368" t="e">
        <f ca="1">+IF(AND(ISNUMBER(OFFSET('Hygiene Data'!$E$9,0,10*ROW('Hygiene Data'!E34))),'Data Summary'!DT40="Yes"),OFFSET('Hygiene Data'!$E$9,0,10*ROW('Hygiene Data'!E34)),NA())</f>
        <v>#N/A</v>
      </c>
      <c r="BF40" s="368" t="e">
        <f ca="1">+IF(AND(ISNUMBER(OFFSET('Hygiene Data'!$F$5,0,10*ROW('Hygiene Data'!F34))),'Data Summary'!DU40="Yes"),OFFSET('Hygiene Data'!$F$5,0,10*ROW('Hygiene Data'!F34)),NA())</f>
        <v>#N/A</v>
      </c>
      <c r="BG40" s="368" t="e">
        <f ca="1">+IF(AND(ISNUMBER(OFFSET('Hygiene Data'!$F$7,0,10*ROW('Hygiene Data'!F34))),'Data Summary'!DV40="Yes"),OFFSET('Hygiene Data'!$F$7,0,10*ROW('Hygiene Data'!F34)),NA())</f>
        <v>#N/A</v>
      </c>
      <c r="BH40" s="368" t="e">
        <f ca="1">+IF(AND(ISNUMBER(OFFSET('Hygiene Data'!$F$9,0,10*ROW('Hygiene Data'!F34))),'Data Summary'!DW40="Yes"),OFFSET('Hygiene Data'!$F$9,0,10*ROW('Hygiene Data'!F34)),NA())</f>
        <v>#N/A</v>
      </c>
      <c r="BI40" s="368" t="e">
        <f ca="1">+IF(AND(ISNUMBER(OFFSET('Hygiene Data'!$G$5,0,10*ROW('Hygiene Data'!G34))),'Data Summary'!DX40="Yes"),OFFSET('Hygiene Data'!$G$5,0,10*ROW('Hygiene Data'!G34)),NA())</f>
        <v>#N/A</v>
      </c>
      <c r="BJ40" s="368" t="e">
        <f ca="1">+IF(AND(ISNUMBER(OFFSET('Hygiene Data'!$G$7,0,10*ROW('Hygiene Data'!G34))),'Data Summary'!DY40="Yes"),OFFSET('Hygiene Data'!$G$7,0,10*ROW('Hygiene Data'!G34)),NA())</f>
        <v>#N/A</v>
      </c>
      <c r="BK40" s="368" t="e">
        <f ca="1">+IF(AND(ISNUMBER(OFFSET('Hygiene Data'!$G$9,0,10*ROW('Hygiene Data'!G34))),'Data Summary'!DZ40="Yes"),OFFSET('Hygiene Data'!$G$9,0,10*ROW('Hygiene Data'!G34)),NA())</f>
        <v>#N/A</v>
      </c>
      <c r="BL40" s="368" t="e">
        <f ca="1">+IF(AND(ISNUMBER(OFFSET('Hygiene Data'!$H$5,0,10*ROW('Hygiene Data'!H34))),'Data Summary'!EA40="Yes"),OFFSET('Hygiene Data'!$H$5,0,10*ROW('Hygiene Data'!H34)),NA())</f>
        <v>#N/A</v>
      </c>
      <c r="BM40" s="368" t="e">
        <f ca="1">+IF(AND(ISNUMBER(OFFSET('Hygiene Data'!$H$7,0,10*ROW('Hygiene Data'!H34))),'Data Summary'!EB40="Yes"),OFFSET('Hygiene Data'!$H$7,0,10*ROW('Hygiene Data'!H34)),NA())</f>
        <v>#N/A</v>
      </c>
      <c r="BN40" s="368" t="e">
        <f ca="1">+IF(AND(ISNUMBER(OFFSET('Hygiene Data'!$H$9,0,10*ROW('Hygiene Data'!H34))),'Data Summary'!EC40="Yes"),OFFSET('Hygiene Data'!$H$9,0,10*ROW('Hygiene Data'!H34)),NA())</f>
        <v>#N/A</v>
      </c>
      <c r="BO40" s="368" t="e">
        <f ca="1">+IF(AND(ISNUMBER(OFFSET('Hygiene Data'!$I$5,0,10*ROW('Hygiene Data'!I34))),'Data Summary'!ED40="Yes"),OFFSET('Hygiene Data'!$I$5,0,10*ROW('Hygiene Data'!I34)),NA())</f>
        <v>#N/A</v>
      </c>
      <c r="BP40" s="368" t="e">
        <f ca="1">+IF(AND(ISNUMBER(OFFSET('Hygiene Data'!$I$7,0,10*ROW('Hygiene Data'!I34))),'Data Summary'!EE40="Yes"),OFFSET('Hygiene Data'!$I$7,0,10*ROW('Hygiene Data'!I34)),NA())</f>
        <v>#N/A</v>
      </c>
      <c r="BQ40" s="368" t="e">
        <f ca="1">+IF(AND(ISNUMBER(OFFSET('Hygiene Data'!$I$9,0,10*ROW('Hygiene Data'!I34))),'Data Summary'!EF40="Yes"),OFFSET('Hygiene Data'!$I$9,0,10*ROW('Hygiene Data'!I34)),NA())</f>
        <v>#N/A</v>
      </c>
    </row>
    <row r="41" spans="1:69" x14ac:dyDescent="0.25">
      <c r="A41" s="364" t="e">
        <f ca="1">+RIGHT('Data Summary'!A41,LEN('Data Summary'!A41)-9)</f>
        <v>#VALUE!</v>
      </c>
      <c r="B41" s="338" t="str">
        <f ca="1">+IF(ISTEXT('Data Summary'!B41),'Data Summary'!B41,"")</f>
        <v/>
      </c>
      <c r="C41" s="365" t="e">
        <f ca="1">+VALUE('Data Summary'!C41)</f>
        <v>#VALUE!</v>
      </c>
      <c r="D41" s="366" t="e">
        <f ca="1">+IF(AND(ISNUMBER(OFFSET('Water Data'!$D$4,0,10*ROW('Water Data'!D35))),'Data Summary'!BS41="Yes"),100-OFFSET('Water Data'!$D$4,0,10*ROW('Water Data'!D35)),NA())</f>
        <v>#N/A</v>
      </c>
      <c r="E41" s="366" t="e">
        <f ca="1">+IF(AND(ISNUMBER(OFFSET('Water Data'!$D$6,0,10*ROW('Water Data'!D35))),'Data Summary'!BT41="Yes"),OFFSET('Water Data'!$D$6,0,10*ROW('Water Data'!D35)),NA())</f>
        <v>#N/A</v>
      </c>
      <c r="F41" s="366" t="e">
        <f ca="1">+IF(AND(ISNUMBER(OFFSET('Water Data'!$D$9,0,10*ROW('Water Data'!D35))),'Data Summary'!BU41="Yes"),OFFSET('Water Data'!$D$9,0,10*ROW('Water Data'!D35)),NA())</f>
        <v>#N/A</v>
      </c>
      <c r="G41" s="366" t="e">
        <f ca="1">+IF(AND(ISNUMBER(OFFSET('Water Data'!$E$4,0,10*ROW('Water Data'!E35))),'Data Summary'!BV41="Yes"),100-OFFSET('Water Data'!$E$4,0,10*ROW('Water Data'!E35)),NA())</f>
        <v>#N/A</v>
      </c>
      <c r="H41" s="366" t="e">
        <f ca="1">+IF(AND(ISNUMBER(OFFSET('Water Data'!$E$6,0,10*ROW('Water Data'!E35))),'Data Summary'!BW41="Yes"),OFFSET('Water Data'!$E$6,0,10*ROW('Water Data'!E35)),NA())</f>
        <v>#N/A</v>
      </c>
      <c r="I41" s="366" t="e">
        <f ca="1">+IF(AND(ISNUMBER(OFFSET('Water Data'!$E$9,0,10*ROW('Water Data'!E35))),'Data Summary'!BX41="Yes"),OFFSET('Water Data'!$E$9,0,10*ROW('Water Data'!E35)),NA())</f>
        <v>#N/A</v>
      </c>
      <c r="J41" s="366" t="e">
        <f ca="1">+IF(AND(ISNUMBER(OFFSET('Water Data'!$F$4,0,10*ROW('Water Data'!F35))),'Data Summary'!BY41="Yes"),100-OFFSET('Water Data'!$F$4,0,10*ROW('Water Data'!F35)),NA())</f>
        <v>#N/A</v>
      </c>
      <c r="K41" s="366" t="e">
        <f ca="1">+IF(AND(ISNUMBER(OFFSET('Water Data'!$F$6,0,10*ROW('Water Data'!F35))),'Data Summary'!BZ41="Yes"),OFFSET('Water Data'!$F$6,0,10*ROW('Water Data'!F35)),NA())</f>
        <v>#N/A</v>
      </c>
      <c r="L41" s="366" t="e">
        <f ca="1">+IF(AND(ISNUMBER(OFFSET('Water Data'!$F$9,0,10*ROW('Water Data'!F35))),'Data Summary'!CA41="Yes"),OFFSET('Water Data'!$F$9,0,10*ROW('Water Data'!F35)),NA())</f>
        <v>#N/A</v>
      </c>
      <c r="M41" s="366" t="e">
        <f ca="1">+IF(AND(ISNUMBER(OFFSET('Water Data'!$G$4,0,10*ROW('Water Data'!G35))),'Data Summary'!CB41="Yes"),100-OFFSET('Water Data'!$G$4,0,10*ROW('Water Data'!G35)),NA())</f>
        <v>#N/A</v>
      </c>
      <c r="N41" s="366" t="e">
        <f ca="1">+IF(AND(ISNUMBER(OFFSET('Water Data'!$G$6,0,10*ROW('Water Data'!G35))),'Data Summary'!CC41="Yes"),OFFSET('Water Data'!$G$6,0,10*ROW('Water Data'!G35)),NA())</f>
        <v>#N/A</v>
      </c>
      <c r="O41" s="366" t="e">
        <f ca="1">+IF(AND(ISNUMBER(OFFSET('Water Data'!$G$9,0,10*ROW('Water Data'!G35))),'Data Summary'!CD41="Yes"),OFFSET('Water Data'!$G$9,0,10*ROW('Water Data'!G35)),NA())</f>
        <v>#N/A</v>
      </c>
      <c r="P41" s="366" t="e">
        <f ca="1">+IF(AND(ISNUMBER(OFFSET('Water Data'!$H$4,0,10*ROW('Water Data'!H35))),'Data Summary'!CE41="Yes"),100-OFFSET('Water Data'!$H$4,0,10*ROW('Water Data'!H35)),NA())</f>
        <v>#N/A</v>
      </c>
      <c r="Q41" s="366" t="e">
        <f ca="1">+IF(AND(ISNUMBER(OFFSET('Water Data'!$H$6,0,10*ROW('Water Data'!H35))),'Data Summary'!CF41="Yes"),OFFSET('Water Data'!$H$6,0,10*ROW('Water Data'!H35)),NA())</f>
        <v>#N/A</v>
      </c>
      <c r="R41" s="366" t="e">
        <f ca="1">+IF(AND(ISNUMBER(OFFSET('Water Data'!$H$9,0,10*ROW('Water Data'!H35))),'Data Summary'!CG41="Yes"),OFFSET('Water Data'!$H$9,0,10*ROW('Water Data'!H35)),NA())</f>
        <v>#N/A</v>
      </c>
      <c r="S41" s="366" t="e">
        <f ca="1">+IF(AND(ISNUMBER(OFFSET('Water Data'!$I$4,0,10*ROW('Water Data'!I35))),'Data Summary'!CH41="Yes"),100-OFFSET('Water Data'!$I$4,0,10*ROW('Water Data'!I35)),NA())</f>
        <v>#N/A</v>
      </c>
      <c r="T41" s="366" t="e">
        <f ca="1">+IF(AND(ISNUMBER(OFFSET('Water Data'!$I$6,0,10*ROW('Water Data'!I35))),'Data Summary'!CI41="Yes"),OFFSET('Water Data'!$I$6,0,10*ROW('Water Data'!I35)),NA())</f>
        <v>#N/A</v>
      </c>
      <c r="U41" s="366" t="e">
        <f ca="1">+IF(AND(ISNUMBER(OFFSET('Water Data'!$I$9,0,10*ROW('Water Data'!I35))),'Data Summary'!CJ41="Yes"),OFFSET('Water Data'!$I$9,0,10*ROW('Water Data'!I35)),NA())</f>
        <v>#N/A</v>
      </c>
      <c r="V41" s="367" t="e">
        <f ca="1">+IF(AND(ISNUMBER(OFFSET('Sanitation Data'!$D$4,0,10*ROW('Sanitation Data'!D35))),'Data Summary'!CK41="Yes"),100-OFFSET('Sanitation Data'!$D$4,0,10*ROW('Sanitation Data'!D35)),NA())</f>
        <v>#N/A</v>
      </c>
      <c r="W41" s="367" t="e">
        <f ca="1">+IF(AND(ISNUMBER(OFFSET('Sanitation Data'!$D$6,0,10*ROW('Sanitation Data'!D35))),'Data Summary'!CL41="Yes"),OFFSET('Sanitation Data'!$D$6,0,10*ROW('Sanitation Data'!D35)),NA())</f>
        <v>#N/A</v>
      </c>
      <c r="X41" s="367" t="e">
        <f ca="1">+IF(AND(ISNUMBER(OFFSET('Sanitation Data'!$D$10,0,10*ROW('Sanitation Data'!D35))),'Data Summary'!CM41="Yes"),OFFSET('Sanitation Data'!$D$10,0,10*ROW('Sanitation Data'!D35)),NA())</f>
        <v>#N/A</v>
      </c>
      <c r="Y41" s="367" t="e">
        <f ca="1">+IF(AND(ISNUMBER(OFFSET('Sanitation Data'!$D$11,0,10*ROW('Sanitation Data'!D35))),'Data Summary'!CN41="Yes"),OFFSET('Sanitation Data'!$D$11,0,10*ROW('Sanitation Data'!D35)),NA())</f>
        <v>#N/A</v>
      </c>
      <c r="Z41" s="367" t="e">
        <f ca="1">+IF(AND(ISNUMBER(OFFSET('Sanitation Data'!$D$12,0,10*ROW('Sanitation Data'!D35))),'Data Summary'!CO41="Yes"),OFFSET('Sanitation Data'!$D$12,0,10*ROW('Sanitation Data'!D35)),NA())</f>
        <v>#N/A</v>
      </c>
      <c r="AA41" s="367" t="e">
        <f ca="1">+IF(AND(ISNUMBER(OFFSET('Sanitation Data'!$E$4,0,10*ROW('Sanitation Data'!E35))),'Data Summary'!CP41="Yes"),100-OFFSET('Sanitation Data'!$E$4,0,10*ROW('Sanitation Data'!E35)),NA())</f>
        <v>#N/A</v>
      </c>
      <c r="AB41" s="367" t="e">
        <f ca="1">+IF(AND(ISNUMBER(OFFSET('Sanitation Data'!$E$6,0,10*ROW('Sanitation Data'!E35))),'Data Summary'!CQ41="Yes"),OFFSET('Sanitation Data'!$E$6,0,10*ROW('Sanitation Data'!E35)),NA())</f>
        <v>#N/A</v>
      </c>
      <c r="AC41" s="367" t="e">
        <f ca="1">+IF(AND(ISNUMBER(OFFSET('Sanitation Data'!$E$10,0,10*ROW('Sanitation Data'!E35))),'Data Summary'!CR41="Yes"),OFFSET('Sanitation Data'!$E$10,0,10*ROW('Sanitation Data'!E35)),NA())</f>
        <v>#N/A</v>
      </c>
      <c r="AD41" s="367" t="e">
        <f ca="1">+IF(AND(ISNUMBER(OFFSET('Sanitation Data'!$E$11,0,10*ROW('Sanitation Data'!E35))),'Data Summary'!CS41="Yes"),OFFSET('Sanitation Data'!$E$11,0,10*ROW('Sanitation Data'!E35)),NA())</f>
        <v>#N/A</v>
      </c>
      <c r="AE41" s="367" t="e">
        <f ca="1">+IF(AND(ISNUMBER(OFFSET('Sanitation Data'!$E$12,0,10*ROW('Sanitation Data'!E35))),'Data Summary'!CT41="Yes"),OFFSET('Sanitation Data'!$E$12,0,10*ROW('Sanitation Data'!E35)),NA())</f>
        <v>#N/A</v>
      </c>
      <c r="AF41" s="367" t="e">
        <f ca="1">+IF(AND(ISNUMBER(OFFSET('Sanitation Data'!$F$4,0,10*ROW('Sanitation Data'!F35))),'Data Summary'!CU41="Yes"),100-OFFSET('Sanitation Data'!$F$4,0,10*ROW('Sanitation Data'!F35)),NA())</f>
        <v>#N/A</v>
      </c>
      <c r="AG41" s="367" t="e">
        <f ca="1">+IF(AND(ISNUMBER(OFFSET('Sanitation Data'!$F$6,0,10*ROW('Sanitation Data'!F35))),'Data Summary'!CV41="Yes"),OFFSET('Sanitation Data'!$F$6,0,10*ROW('Sanitation Data'!F35)),NA())</f>
        <v>#N/A</v>
      </c>
      <c r="AH41" s="367" t="e">
        <f ca="1">+IF(AND(ISNUMBER(OFFSET('Sanitation Data'!$F$10,0,10*ROW('Sanitation Data'!F35))),'Data Summary'!CW41="Yes"),OFFSET('Sanitation Data'!$F$10,0,10*ROW('Sanitation Data'!F35)),NA())</f>
        <v>#N/A</v>
      </c>
      <c r="AI41" s="367" t="e">
        <f ca="1">+IF(AND(ISNUMBER(OFFSET('Sanitation Data'!$F$11,0,10*ROW('Sanitation Data'!F35))),'Data Summary'!CX41="Yes"),OFFSET('Sanitation Data'!$F$11,0,10*ROW('Sanitation Data'!F35)),NA())</f>
        <v>#N/A</v>
      </c>
      <c r="AJ41" s="367" t="e">
        <f ca="1">+IF(AND(ISNUMBER(OFFSET('Sanitation Data'!$F$12,0,10*ROW('Sanitation Data'!F35))),'Data Summary'!CY41="Yes"),OFFSET('Sanitation Data'!$F$12,0,10*ROW('Sanitation Data'!F35)),NA())</f>
        <v>#N/A</v>
      </c>
      <c r="AK41" s="367" t="e">
        <f ca="1">+IF(AND(ISNUMBER(OFFSET('Sanitation Data'!$G$4,0,10*ROW('Sanitation Data'!G35))),'Data Summary'!CZ41="Yes"),100-OFFSET('Sanitation Data'!$G$4,0,10*ROW('Sanitation Data'!G35)),NA())</f>
        <v>#N/A</v>
      </c>
      <c r="AL41" s="367" t="e">
        <f ca="1">+IF(AND(ISNUMBER(OFFSET('Sanitation Data'!$G$6,0,10*ROW('Sanitation Data'!G35))),'Data Summary'!DA41="Yes"),OFFSET('Sanitation Data'!$G$6,0,10*ROW('Sanitation Data'!G35)),NA())</f>
        <v>#N/A</v>
      </c>
      <c r="AM41" s="367" t="e">
        <f ca="1">+IF(AND(ISNUMBER(OFFSET('Sanitation Data'!$G$10,0,10*ROW('Sanitation Data'!G35))),'Data Summary'!DB41="Yes"),OFFSET('Sanitation Data'!$G$10,0,10*ROW('Sanitation Data'!G35)),NA())</f>
        <v>#N/A</v>
      </c>
      <c r="AN41" s="367" t="e">
        <f ca="1">+IF(AND(ISNUMBER(OFFSET('Sanitation Data'!$G$11,0,10*ROW('Sanitation Data'!G35))),'Data Summary'!DC41="Yes"),OFFSET('Sanitation Data'!$G$11,0,10*ROW('Sanitation Data'!G35)),NA())</f>
        <v>#N/A</v>
      </c>
      <c r="AO41" s="367" t="e">
        <f ca="1">+IF(AND(ISNUMBER(OFFSET('Sanitation Data'!$G$12,0,10*ROW('Sanitation Data'!G35))),'Data Summary'!DD41="Yes"),OFFSET('Sanitation Data'!$G$12,0,10*ROW('Sanitation Data'!G35)),NA())</f>
        <v>#N/A</v>
      </c>
      <c r="AP41" s="367" t="e">
        <f ca="1">+IF(AND(ISNUMBER(OFFSET('Sanitation Data'!$H$4,0,10*ROW('Sanitation Data'!H35))),'Data Summary'!DE41="Yes"),100-OFFSET('Sanitation Data'!$H$4,0,10*ROW('Sanitation Data'!H35)),NA())</f>
        <v>#N/A</v>
      </c>
      <c r="AQ41" s="367" t="e">
        <f ca="1">+IF(AND(ISNUMBER(OFFSET('Sanitation Data'!$H$6,0,10*ROW('Sanitation Data'!H35))),'Data Summary'!DF41="Yes"),OFFSET('Sanitation Data'!$H$6,0,10*ROW('Sanitation Data'!H35)),NA())</f>
        <v>#N/A</v>
      </c>
      <c r="AR41" s="367" t="e">
        <f ca="1">+IF(AND(ISNUMBER(OFFSET('Sanitation Data'!$H$10,0,10*ROW('Sanitation Data'!H35))),'Data Summary'!DG41="Yes"),OFFSET('Sanitation Data'!$H$10,0,10*ROW('Sanitation Data'!H35)),NA())</f>
        <v>#N/A</v>
      </c>
      <c r="AS41" s="367" t="e">
        <f ca="1">+IF(AND(ISNUMBER(OFFSET('Sanitation Data'!$H$11,0,10*ROW('Sanitation Data'!H35))),'Data Summary'!DH41="Yes"),OFFSET('Sanitation Data'!$H$11,0,10*ROW('Sanitation Data'!H35)),NA())</f>
        <v>#N/A</v>
      </c>
      <c r="AT41" s="367" t="e">
        <f ca="1">+IF(AND(ISNUMBER(OFFSET('Sanitation Data'!$H$12,0,10*ROW('Sanitation Data'!H35))),'Data Summary'!DI41="Yes"),OFFSET('Sanitation Data'!$H$12,0,10*ROW('Sanitation Data'!H35)),NA())</f>
        <v>#N/A</v>
      </c>
      <c r="AU41" s="367" t="e">
        <f ca="1">+IF(AND(ISNUMBER(OFFSET('Sanitation Data'!$I$4,0,10*ROW('Sanitation Data'!I35))),'Data Summary'!DJ41="Yes"),100-OFFSET('Sanitation Data'!$I$4,0,10*ROW('Sanitation Data'!I35)),NA())</f>
        <v>#N/A</v>
      </c>
      <c r="AV41" s="367" t="e">
        <f ca="1">+IF(AND(ISNUMBER(OFFSET('Sanitation Data'!$I$6,0,10*ROW('Sanitation Data'!I35))),'Data Summary'!DK41="Yes"),OFFSET('Sanitation Data'!$I$6,0,10*ROW('Sanitation Data'!I35)),NA())</f>
        <v>#N/A</v>
      </c>
      <c r="AW41" s="367" t="e">
        <f ca="1">+IF(AND(ISNUMBER(OFFSET('Sanitation Data'!$I$10,0,10*ROW('Sanitation Data'!I35))),'Data Summary'!DL41="Yes"),OFFSET('Sanitation Data'!$I$10,0,10*ROW('Sanitation Data'!I35)),NA())</f>
        <v>#N/A</v>
      </c>
      <c r="AX41" s="367" t="e">
        <f ca="1">+IF(AND(ISNUMBER(OFFSET('Sanitation Data'!$I$11,0,10*ROW('Sanitation Data'!I35))),'Data Summary'!DM41="Yes"),OFFSET('Sanitation Data'!$I$11,0,10*ROW('Sanitation Data'!I35)),NA())</f>
        <v>#N/A</v>
      </c>
      <c r="AY41" s="367" t="e">
        <f ca="1">+IF(AND(ISNUMBER(OFFSET('Sanitation Data'!$I$12,0,10*ROW('Sanitation Data'!I35))),'Data Summary'!DN41="Yes"),OFFSET('Sanitation Data'!$I$12,0,10*ROW('Sanitation Data'!I35)),NA())</f>
        <v>#N/A</v>
      </c>
      <c r="AZ41" s="368" t="e">
        <f ca="1">+IF(AND(ISNUMBER(OFFSET('Hygiene Data'!$D$5,0,10*ROW('Hygiene Data'!D35))),'Data Summary'!DO41="Yes"),OFFSET('Hygiene Data'!$D$5,0,10*ROW('Hygiene Data'!D35)),NA())</f>
        <v>#N/A</v>
      </c>
      <c r="BA41" s="368" t="e">
        <f ca="1">+IF(AND(ISNUMBER(OFFSET('Hygiene Data'!$D$7,0,10*ROW('Hygiene Data'!D35))),'Data Summary'!DP41="Yes"),OFFSET('Hygiene Data'!$D$7,0,10*ROW('Hygiene Data'!D35)),NA())</f>
        <v>#N/A</v>
      </c>
      <c r="BB41" s="368" t="e">
        <f ca="1">+IF(AND(ISNUMBER(OFFSET('Hygiene Data'!$D$9,0,10*ROW('Hygiene Data'!D35))),'Data Summary'!DQ41="Yes"),OFFSET('Hygiene Data'!$D$9,0,10*ROW('Hygiene Data'!D35)),NA())</f>
        <v>#N/A</v>
      </c>
      <c r="BC41" s="368" t="e">
        <f ca="1">+IF(AND(ISNUMBER(OFFSET('Hygiene Data'!$E$5,0,10*ROW('Hygiene Data'!E35))),'Data Summary'!DR41="Yes"),OFFSET('Hygiene Data'!$E$5,0,10*ROW('Hygiene Data'!E35)),NA())</f>
        <v>#N/A</v>
      </c>
      <c r="BD41" s="368" t="e">
        <f ca="1">+IF(AND(ISNUMBER(OFFSET('Hygiene Data'!$E$7,0,10*ROW('Hygiene Data'!E35))),'Data Summary'!DS41="Yes"),OFFSET('Hygiene Data'!$E$7,0,10*ROW('Hygiene Data'!E35)),NA())</f>
        <v>#N/A</v>
      </c>
      <c r="BE41" s="368" t="e">
        <f ca="1">+IF(AND(ISNUMBER(OFFSET('Hygiene Data'!$E$9,0,10*ROW('Hygiene Data'!E35))),'Data Summary'!DT41="Yes"),OFFSET('Hygiene Data'!$E$9,0,10*ROW('Hygiene Data'!E35)),NA())</f>
        <v>#N/A</v>
      </c>
      <c r="BF41" s="368" t="e">
        <f ca="1">+IF(AND(ISNUMBER(OFFSET('Hygiene Data'!$F$5,0,10*ROW('Hygiene Data'!F35))),'Data Summary'!DU41="Yes"),OFFSET('Hygiene Data'!$F$5,0,10*ROW('Hygiene Data'!F35)),NA())</f>
        <v>#N/A</v>
      </c>
      <c r="BG41" s="368" t="e">
        <f ca="1">+IF(AND(ISNUMBER(OFFSET('Hygiene Data'!$F$7,0,10*ROW('Hygiene Data'!F35))),'Data Summary'!DV41="Yes"),OFFSET('Hygiene Data'!$F$7,0,10*ROW('Hygiene Data'!F35)),NA())</f>
        <v>#N/A</v>
      </c>
      <c r="BH41" s="368" t="e">
        <f ca="1">+IF(AND(ISNUMBER(OFFSET('Hygiene Data'!$F$9,0,10*ROW('Hygiene Data'!F35))),'Data Summary'!DW41="Yes"),OFFSET('Hygiene Data'!$F$9,0,10*ROW('Hygiene Data'!F35)),NA())</f>
        <v>#N/A</v>
      </c>
      <c r="BI41" s="368" t="e">
        <f ca="1">+IF(AND(ISNUMBER(OFFSET('Hygiene Data'!$G$5,0,10*ROW('Hygiene Data'!G35))),'Data Summary'!DX41="Yes"),OFFSET('Hygiene Data'!$G$5,0,10*ROW('Hygiene Data'!G35)),NA())</f>
        <v>#N/A</v>
      </c>
      <c r="BJ41" s="368" t="e">
        <f ca="1">+IF(AND(ISNUMBER(OFFSET('Hygiene Data'!$G$7,0,10*ROW('Hygiene Data'!G35))),'Data Summary'!DY41="Yes"),OFFSET('Hygiene Data'!$G$7,0,10*ROW('Hygiene Data'!G35)),NA())</f>
        <v>#N/A</v>
      </c>
      <c r="BK41" s="368" t="e">
        <f ca="1">+IF(AND(ISNUMBER(OFFSET('Hygiene Data'!$G$9,0,10*ROW('Hygiene Data'!G35))),'Data Summary'!DZ41="Yes"),OFFSET('Hygiene Data'!$G$9,0,10*ROW('Hygiene Data'!G35)),NA())</f>
        <v>#N/A</v>
      </c>
      <c r="BL41" s="368" t="e">
        <f ca="1">+IF(AND(ISNUMBER(OFFSET('Hygiene Data'!$H$5,0,10*ROW('Hygiene Data'!H35))),'Data Summary'!EA41="Yes"),OFFSET('Hygiene Data'!$H$5,0,10*ROW('Hygiene Data'!H35)),NA())</f>
        <v>#N/A</v>
      </c>
      <c r="BM41" s="368" t="e">
        <f ca="1">+IF(AND(ISNUMBER(OFFSET('Hygiene Data'!$H$7,0,10*ROW('Hygiene Data'!H35))),'Data Summary'!EB41="Yes"),OFFSET('Hygiene Data'!$H$7,0,10*ROW('Hygiene Data'!H35)),NA())</f>
        <v>#N/A</v>
      </c>
      <c r="BN41" s="368" t="e">
        <f ca="1">+IF(AND(ISNUMBER(OFFSET('Hygiene Data'!$H$9,0,10*ROW('Hygiene Data'!H35))),'Data Summary'!EC41="Yes"),OFFSET('Hygiene Data'!$H$9,0,10*ROW('Hygiene Data'!H35)),NA())</f>
        <v>#N/A</v>
      </c>
      <c r="BO41" s="368" t="e">
        <f ca="1">+IF(AND(ISNUMBER(OFFSET('Hygiene Data'!$I$5,0,10*ROW('Hygiene Data'!I35))),'Data Summary'!ED41="Yes"),OFFSET('Hygiene Data'!$I$5,0,10*ROW('Hygiene Data'!I35)),NA())</f>
        <v>#N/A</v>
      </c>
      <c r="BP41" s="368" t="e">
        <f ca="1">+IF(AND(ISNUMBER(OFFSET('Hygiene Data'!$I$7,0,10*ROW('Hygiene Data'!I35))),'Data Summary'!EE41="Yes"),OFFSET('Hygiene Data'!$I$7,0,10*ROW('Hygiene Data'!I35)),NA())</f>
        <v>#N/A</v>
      </c>
      <c r="BQ41" s="368" t="e">
        <f ca="1">+IF(AND(ISNUMBER(OFFSET('Hygiene Data'!$I$9,0,10*ROW('Hygiene Data'!I35))),'Data Summary'!EF41="Yes"),OFFSET('Hygiene Data'!$I$9,0,10*ROW('Hygiene Data'!I35)),NA())</f>
        <v>#N/A</v>
      </c>
    </row>
    <row r="42" spans="1:69" x14ac:dyDescent="0.25">
      <c r="A42" s="364" t="e">
        <f ca="1">+RIGHT('Data Summary'!A42,LEN('Data Summary'!A42)-9)</f>
        <v>#VALUE!</v>
      </c>
      <c r="B42" s="338" t="str">
        <f ca="1">+IF(ISTEXT('Data Summary'!B42),'Data Summary'!B42,"")</f>
        <v/>
      </c>
      <c r="C42" s="365" t="e">
        <f ca="1">+VALUE('Data Summary'!C42)</f>
        <v>#VALUE!</v>
      </c>
      <c r="D42" s="366" t="e">
        <f ca="1">+IF(AND(ISNUMBER(OFFSET('Water Data'!$D$4,0,10*ROW('Water Data'!D36))),'Data Summary'!BS42="Yes"),100-OFFSET('Water Data'!$D$4,0,10*ROW('Water Data'!D36)),NA())</f>
        <v>#N/A</v>
      </c>
      <c r="E42" s="366" t="e">
        <f ca="1">+IF(AND(ISNUMBER(OFFSET('Water Data'!$D$6,0,10*ROW('Water Data'!D36))),'Data Summary'!BT42="Yes"),OFFSET('Water Data'!$D$6,0,10*ROW('Water Data'!D36)),NA())</f>
        <v>#N/A</v>
      </c>
      <c r="F42" s="366" t="e">
        <f ca="1">+IF(AND(ISNUMBER(OFFSET('Water Data'!$D$9,0,10*ROW('Water Data'!D36))),'Data Summary'!BU42="Yes"),OFFSET('Water Data'!$D$9,0,10*ROW('Water Data'!D36)),NA())</f>
        <v>#N/A</v>
      </c>
      <c r="G42" s="366" t="e">
        <f ca="1">+IF(AND(ISNUMBER(OFFSET('Water Data'!$E$4,0,10*ROW('Water Data'!E36))),'Data Summary'!BV42="Yes"),100-OFFSET('Water Data'!$E$4,0,10*ROW('Water Data'!E36)),NA())</f>
        <v>#N/A</v>
      </c>
      <c r="H42" s="366" t="e">
        <f ca="1">+IF(AND(ISNUMBER(OFFSET('Water Data'!$E$6,0,10*ROW('Water Data'!E36))),'Data Summary'!BW42="Yes"),OFFSET('Water Data'!$E$6,0,10*ROW('Water Data'!E36)),NA())</f>
        <v>#N/A</v>
      </c>
      <c r="I42" s="366" t="e">
        <f ca="1">+IF(AND(ISNUMBER(OFFSET('Water Data'!$E$9,0,10*ROW('Water Data'!E36))),'Data Summary'!BX42="Yes"),OFFSET('Water Data'!$E$9,0,10*ROW('Water Data'!E36)),NA())</f>
        <v>#N/A</v>
      </c>
      <c r="J42" s="366" t="e">
        <f ca="1">+IF(AND(ISNUMBER(OFFSET('Water Data'!$F$4,0,10*ROW('Water Data'!F36))),'Data Summary'!BY42="Yes"),100-OFFSET('Water Data'!$F$4,0,10*ROW('Water Data'!F36)),NA())</f>
        <v>#N/A</v>
      </c>
      <c r="K42" s="366" t="e">
        <f ca="1">+IF(AND(ISNUMBER(OFFSET('Water Data'!$F$6,0,10*ROW('Water Data'!F36))),'Data Summary'!BZ42="Yes"),OFFSET('Water Data'!$F$6,0,10*ROW('Water Data'!F36)),NA())</f>
        <v>#N/A</v>
      </c>
      <c r="L42" s="366" t="e">
        <f ca="1">+IF(AND(ISNUMBER(OFFSET('Water Data'!$F$9,0,10*ROW('Water Data'!F36))),'Data Summary'!CA42="Yes"),OFFSET('Water Data'!$F$9,0,10*ROW('Water Data'!F36)),NA())</f>
        <v>#N/A</v>
      </c>
      <c r="M42" s="366" t="e">
        <f ca="1">+IF(AND(ISNUMBER(OFFSET('Water Data'!$G$4,0,10*ROW('Water Data'!G36))),'Data Summary'!CB42="Yes"),100-OFFSET('Water Data'!$G$4,0,10*ROW('Water Data'!G36)),NA())</f>
        <v>#N/A</v>
      </c>
      <c r="N42" s="366" t="e">
        <f ca="1">+IF(AND(ISNUMBER(OFFSET('Water Data'!$G$6,0,10*ROW('Water Data'!G36))),'Data Summary'!CC42="Yes"),OFFSET('Water Data'!$G$6,0,10*ROW('Water Data'!G36)),NA())</f>
        <v>#N/A</v>
      </c>
      <c r="O42" s="366" t="e">
        <f ca="1">+IF(AND(ISNUMBER(OFFSET('Water Data'!$G$9,0,10*ROW('Water Data'!G36))),'Data Summary'!CD42="Yes"),OFFSET('Water Data'!$G$9,0,10*ROW('Water Data'!G36)),NA())</f>
        <v>#N/A</v>
      </c>
      <c r="P42" s="366" t="e">
        <f ca="1">+IF(AND(ISNUMBER(OFFSET('Water Data'!$H$4,0,10*ROW('Water Data'!H36))),'Data Summary'!CE42="Yes"),100-OFFSET('Water Data'!$H$4,0,10*ROW('Water Data'!H36)),NA())</f>
        <v>#N/A</v>
      </c>
      <c r="Q42" s="366" t="e">
        <f ca="1">+IF(AND(ISNUMBER(OFFSET('Water Data'!$H$6,0,10*ROW('Water Data'!H36))),'Data Summary'!CF42="Yes"),OFFSET('Water Data'!$H$6,0,10*ROW('Water Data'!H36)),NA())</f>
        <v>#N/A</v>
      </c>
      <c r="R42" s="366" t="e">
        <f ca="1">+IF(AND(ISNUMBER(OFFSET('Water Data'!$H$9,0,10*ROW('Water Data'!H36))),'Data Summary'!CG42="Yes"),OFFSET('Water Data'!$H$9,0,10*ROW('Water Data'!H36)),NA())</f>
        <v>#N/A</v>
      </c>
      <c r="S42" s="366" t="e">
        <f ca="1">+IF(AND(ISNUMBER(OFFSET('Water Data'!$I$4,0,10*ROW('Water Data'!I36))),'Data Summary'!CH42="Yes"),100-OFFSET('Water Data'!$I$4,0,10*ROW('Water Data'!I36)),NA())</f>
        <v>#N/A</v>
      </c>
      <c r="T42" s="366" t="e">
        <f ca="1">+IF(AND(ISNUMBER(OFFSET('Water Data'!$I$6,0,10*ROW('Water Data'!I36))),'Data Summary'!CI42="Yes"),OFFSET('Water Data'!$I$6,0,10*ROW('Water Data'!I36)),NA())</f>
        <v>#N/A</v>
      </c>
      <c r="U42" s="366" t="e">
        <f ca="1">+IF(AND(ISNUMBER(OFFSET('Water Data'!$I$9,0,10*ROW('Water Data'!I36))),'Data Summary'!CJ42="Yes"),OFFSET('Water Data'!$I$9,0,10*ROW('Water Data'!I36)),NA())</f>
        <v>#N/A</v>
      </c>
      <c r="V42" s="367" t="e">
        <f ca="1">+IF(AND(ISNUMBER(OFFSET('Sanitation Data'!$D$4,0,10*ROW('Sanitation Data'!D36))),'Data Summary'!CK42="Yes"),100-OFFSET('Sanitation Data'!$D$4,0,10*ROW('Sanitation Data'!D36)),NA())</f>
        <v>#N/A</v>
      </c>
      <c r="W42" s="367" t="e">
        <f ca="1">+IF(AND(ISNUMBER(OFFSET('Sanitation Data'!$D$6,0,10*ROW('Sanitation Data'!D36))),'Data Summary'!CL42="Yes"),OFFSET('Sanitation Data'!$D$6,0,10*ROW('Sanitation Data'!D36)),NA())</f>
        <v>#N/A</v>
      </c>
      <c r="X42" s="367" t="e">
        <f ca="1">+IF(AND(ISNUMBER(OFFSET('Sanitation Data'!$D$10,0,10*ROW('Sanitation Data'!D36))),'Data Summary'!CM42="Yes"),OFFSET('Sanitation Data'!$D$10,0,10*ROW('Sanitation Data'!D36)),NA())</f>
        <v>#N/A</v>
      </c>
      <c r="Y42" s="367" t="e">
        <f ca="1">+IF(AND(ISNUMBER(OFFSET('Sanitation Data'!$D$11,0,10*ROW('Sanitation Data'!D36))),'Data Summary'!CN42="Yes"),OFFSET('Sanitation Data'!$D$11,0,10*ROW('Sanitation Data'!D36)),NA())</f>
        <v>#N/A</v>
      </c>
      <c r="Z42" s="367" t="e">
        <f ca="1">+IF(AND(ISNUMBER(OFFSET('Sanitation Data'!$D$12,0,10*ROW('Sanitation Data'!D36))),'Data Summary'!CO42="Yes"),OFFSET('Sanitation Data'!$D$12,0,10*ROW('Sanitation Data'!D36)),NA())</f>
        <v>#N/A</v>
      </c>
      <c r="AA42" s="367" t="e">
        <f ca="1">+IF(AND(ISNUMBER(OFFSET('Sanitation Data'!$E$4,0,10*ROW('Sanitation Data'!E36))),'Data Summary'!CP42="Yes"),100-OFFSET('Sanitation Data'!$E$4,0,10*ROW('Sanitation Data'!E36)),NA())</f>
        <v>#N/A</v>
      </c>
      <c r="AB42" s="367" t="e">
        <f ca="1">+IF(AND(ISNUMBER(OFFSET('Sanitation Data'!$E$6,0,10*ROW('Sanitation Data'!E36))),'Data Summary'!CQ42="Yes"),OFFSET('Sanitation Data'!$E$6,0,10*ROW('Sanitation Data'!E36)),NA())</f>
        <v>#N/A</v>
      </c>
      <c r="AC42" s="367" t="e">
        <f ca="1">+IF(AND(ISNUMBER(OFFSET('Sanitation Data'!$E$10,0,10*ROW('Sanitation Data'!E36))),'Data Summary'!CR42="Yes"),OFFSET('Sanitation Data'!$E$10,0,10*ROW('Sanitation Data'!E36)),NA())</f>
        <v>#N/A</v>
      </c>
      <c r="AD42" s="367" t="e">
        <f ca="1">+IF(AND(ISNUMBER(OFFSET('Sanitation Data'!$E$11,0,10*ROW('Sanitation Data'!E36))),'Data Summary'!CS42="Yes"),OFFSET('Sanitation Data'!$E$11,0,10*ROW('Sanitation Data'!E36)),NA())</f>
        <v>#N/A</v>
      </c>
      <c r="AE42" s="367" t="e">
        <f ca="1">+IF(AND(ISNUMBER(OFFSET('Sanitation Data'!$E$12,0,10*ROW('Sanitation Data'!E36))),'Data Summary'!CT42="Yes"),OFFSET('Sanitation Data'!$E$12,0,10*ROW('Sanitation Data'!E36)),NA())</f>
        <v>#N/A</v>
      </c>
      <c r="AF42" s="367" t="e">
        <f ca="1">+IF(AND(ISNUMBER(OFFSET('Sanitation Data'!$F$4,0,10*ROW('Sanitation Data'!F36))),'Data Summary'!CU42="Yes"),100-OFFSET('Sanitation Data'!$F$4,0,10*ROW('Sanitation Data'!F36)),NA())</f>
        <v>#N/A</v>
      </c>
      <c r="AG42" s="367" t="e">
        <f ca="1">+IF(AND(ISNUMBER(OFFSET('Sanitation Data'!$F$6,0,10*ROW('Sanitation Data'!F36))),'Data Summary'!CV42="Yes"),OFFSET('Sanitation Data'!$F$6,0,10*ROW('Sanitation Data'!F36)),NA())</f>
        <v>#N/A</v>
      </c>
      <c r="AH42" s="367" t="e">
        <f ca="1">+IF(AND(ISNUMBER(OFFSET('Sanitation Data'!$F$10,0,10*ROW('Sanitation Data'!F36))),'Data Summary'!CW42="Yes"),OFFSET('Sanitation Data'!$F$10,0,10*ROW('Sanitation Data'!F36)),NA())</f>
        <v>#N/A</v>
      </c>
      <c r="AI42" s="367" t="e">
        <f ca="1">+IF(AND(ISNUMBER(OFFSET('Sanitation Data'!$F$11,0,10*ROW('Sanitation Data'!F36))),'Data Summary'!CX42="Yes"),OFFSET('Sanitation Data'!$F$11,0,10*ROW('Sanitation Data'!F36)),NA())</f>
        <v>#N/A</v>
      </c>
      <c r="AJ42" s="367" t="e">
        <f ca="1">+IF(AND(ISNUMBER(OFFSET('Sanitation Data'!$F$12,0,10*ROW('Sanitation Data'!F36))),'Data Summary'!CY42="Yes"),OFFSET('Sanitation Data'!$F$12,0,10*ROW('Sanitation Data'!F36)),NA())</f>
        <v>#N/A</v>
      </c>
      <c r="AK42" s="367" t="e">
        <f ca="1">+IF(AND(ISNUMBER(OFFSET('Sanitation Data'!$G$4,0,10*ROW('Sanitation Data'!G36))),'Data Summary'!CZ42="Yes"),100-OFFSET('Sanitation Data'!$G$4,0,10*ROW('Sanitation Data'!G36)),NA())</f>
        <v>#N/A</v>
      </c>
      <c r="AL42" s="367" t="e">
        <f ca="1">+IF(AND(ISNUMBER(OFFSET('Sanitation Data'!$G$6,0,10*ROW('Sanitation Data'!G36))),'Data Summary'!DA42="Yes"),OFFSET('Sanitation Data'!$G$6,0,10*ROW('Sanitation Data'!G36)),NA())</f>
        <v>#N/A</v>
      </c>
      <c r="AM42" s="367" t="e">
        <f ca="1">+IF(AND(ISNUMBER(OFFSET('Sanitation Data'!$G$10,0,10*ROW('Sanitation Data'!G36))),'Data Summary'!DB42="Yes"),OFFSET('Sanitation Data'!$G$10,0,10*ROW('Sanitation Data'!G36)),NA())</f>
        <v>#N/A</v>
      </c>
      <c r="AN42" s="367" t="e">
        <f ca="1">+IF(AND(ISNUMBER(OFFSET('Sanitation Data'!$G$11,0,10*ROW('Sanitation Data'!G36))),'Data Summary'!DC42="Yes"),OFFSET('Sanitation Data'!$G$11,0,10*ROW('Sanitation Data'!G36)),NA())</f>
        <v>#N/A</v>
      </c>
      <c r="AO42" s="367" t="e">
        <f ca="1">+IF(AND(ISNUMBER(OFFSET('Sanitation Data'!$G$12,0,10*ROW('Sanitation Data'!G36))),'Data Summary'!DD42="Yes"),OFFSET('Sanitation Data'!$G$12,0,10*ROW('Sanitation Data'!G36)),NA())</f>
        <v>#N/A</v>
      </c>
      <c r="AP42" s="367" t="e">
        <f ca="1">+IF(AND(ISNUMBER(OFFSET('Sanitation Data'!$H$4,0,10*ROW('Sanitation Data'!H36))),'Data Summary'!DE42="Yes"),100-OFFSET('Sanitation Data'!$H$4,0,10*ROW('Sanitation Data'!H36)),NA())</f>
        <v>#N/A</v>
      </c>
      <c r="AQ42" s="367" t="e">
        <f ca="1">+IF(AND(ISNUMBER(OFFSET('Sanitation Data'!$H$6,0,10*ROW('Sanitation Data'!H36))),'Data Summary'!DF42="Yes"),OFFSET('Sanitation Data'!$H$6,0,10*ROW('Sanitation Data'!H36)),NA())</f>
        <v>#N/A</v>
      </c>
      <c r="AR42" s="367" t="e">
        <f ca="1">+IF(AND(ISNUMBER(OFFSET('Sanitation Data'!$H$10,0,10*ROW('Sanitation Data'!H36))),'Data Summary'!DG42="Yes"),OFFSET('Sanitation Data'!$H$10,0,10*ROW('Sanitation Data'!H36)),NA())</f>
        <v>#N/A</v>
      </c>
      <c r="AS42" s="367" t="e">
        <f ca="1">+IF(AND(ISNUMBER(OFFSET('Sanitation Data'!$H$11,0,10*ROW('Sanitation Data'!H36))),'Data Summary'!DH42="Yes"),OFFSET('Sanitation Data'!$H$11,0,10*ROW('Sanitation Data'!H36)),NA())</f>
        <v>#N/A</v>
      </c>
      <c r="AT42" s="367" t="e">
        <f ca="1">+IF(AND(ISNUMBER(OFFSET('Sanitation Data'!$H$12,0,10*ROW('Sanitation Data'!H36))),'Data Summary'!DI42="Yes"),OFFSET('Sanitation Data'!$H$12,0,10*ROW('Sanitation Data'!H36)),NA())</f>
        <v>#N/A</v>
      </c>
      <c r="AU42" s="367" t="e">
        <f ca="1">+IF(AND(ISNUMBER(OFFSET('Sanitation Data'!$I$4,0,10*ROW('Sanitation Data'!I36))),'Data Summary'!DJ42="Yes"),100-OFFSET('Sanitation Data'!$I$4,0,10*ROW('Sanitation Data'!I36)),NA())</f>
        <v>#N/A</v>
      </c>
      <c r="AV42" s="367" t="e">
        <f ca="1">+IF(AND(ISNUMBER(OFFSET('Sanitation Data'!$I$6,0,10*ROW('Sanitation Data'!I36))),'Data Summary'!DK42="Yes"),OFFSET('Sanitation Data'!$I$6,0,10*ROW('Sanitation Data'!I36)),NA())</f>
        <v>#N/A</v>
      </c>
      <c r="AW42" s="367" t="e">
        <f ca="1">+IF(AND(ISNUMBER(OFFSET('Sanitation Data'!$I$10,0,10*ROW('Sanitation Data'!I36))),'Data Summary'!DL42="Yes"),OFFSET('Sanitation Data'!$I$10,0,10*ROW('Sanitation Data'!I36)),NA())</f>
        <v>#N/A</v>
      </c>
      <c r="AX42" s="367" t="e">
        <f ca="1">+IF(AND(ISNUMBER(OFFSET('Sanitation Data'!$I$11,0,10*ROW('Sanitation Data'!I36))),'Data Summary'!DM42="Yes"),OFFSET('Sanitation Data'!$I$11,0,10*ROW('Sanitation Data'!I36)),NA())</f>
        <v>#N/A</v>
      </c>
      <c r="AY42" s="367" t="e">
        <f ca="1">+IF(AND(ISNUMBER(OFFSET('Sanitation Data'!$I$12,0,10*ROW('Sanitation Data'!I36))),'Data Summary'!DN42="Yes"),OFFSET('Sanitation Data'!$I$12,0,10*ROW('Sanitation Data'!I36)),NA())</f>
        <v>#N/A</v>
      </c>
      <c r="AZ42" s="368" t="e">
        <f ca="1">+IF(AND(ISNUMBER(OFFSET('Hygiene Data'!$D$5,0,10*ROW('Hygiene Data'!D36))),'Data Summary'!DO42="Yes"),OFFSET('Hygiene Data'!$D$5,0,10*ROW('Hygiene Data'!D36)),NA())</f>
        <v>#N/A</v>
      </c>
      <c r="BA42" s="368" t="e">
        <f ca="1">+IF(AND(ISNUMBER(OFFSET('Hygiene Data'!$D$7,0,10*ROW('Hygiene Data'!D36))),'Data Summary'!DP42="Yes"),OFFSET('Hygiene Data'!$D$7,0,10*ROW('Hygiene Data'!D36)),NA())</f>
        <v>#N/A</v>
      </c>
      <c r="BB42" s="368" t="e">
        <f ca="1">+IF(AND(ISNUMBER(OFFSET('Hygiene Data'!$D$9,0,10*ROW('Hygiene Data'!D36))),'Data Summary'!DQ42="Yes"),OFFSET('Hygiene Data'!$D$9,0,10*ROW('Hygiene Data'!D36)),NA())</f>
        <v>#N/A</v>
      </c>
      <c r="BC42" s="368" t="e">
        <f ca="1">+IF(AND(ISNUMBER(OFFSET('Hygiene Data'!$E$5,0,10*ROW('Hygiene Data'!E36))),'Data Summary'!DR42="Yes"),OFFSET('Hygiene Data'!$E$5,0,10*ROW('Hygiene Data'!E36)),NA())</f>
        <v>#N/A</v>
      </c>
      <c r="BD42" s="368" t="e">
        <f ca="1">+IF(AND(ISNUMBER(OFFSET('Hygiene Data'!$E$7,0,10*ROW('Hygiene Data'!E36))),'Data Summary'!DS42="Yes"),OFFSET('Hygiene Data'!$E$7,0,10*ROW('Hygiene Data'!E36)),NA())</f>
        <v>#N/A</v>
      </c>
      <c r="BE42" s="368" t="e">
        <f ca="1">+IF(AND(ISNUMBER(OFFSET('Hygiene Data'!$E$9,0,10*ROW('Hygiene Data'!E36))),'Data Summary'!DT42="Yes"),OFFSET('Hygiene Data'!$E$9,0,10*ROW('Hygiene Data'!E36)),NA())</f>
        <v>#N/A</v>
      </c>
      <c r="BF42" s="368" t="e">
        <f ca="1">+IF(AND(ISNUMBER(OFFSET('Hygiene Data'!$F$5,0,10*ROW('Hygiene Data'!F36))),'Data Summary'!DU42="Yes"),OFFSET('Hygiene Data'!$F$5,0,10*ROW('Hygiene Data'!F36)),NA())</f>
        <v>#N/A</v>
      </c>
      <c r="BG42" s="368" t="e">
        <f ca="1">+IF(AND(ISNUMBER(OFFSET('Hygiene Data'!$F$7,0,10*ROW('Hygiene Data'!F36))),'Data Summary'!DV42="Yes"),OFFSET('Hygiene Data'!$F$7,0,10*ROW('Hygiene Data'!F36)),NA())</f>
        <v>#N/A</v>
      </c>
      <c r="BH42" s="368" t="e">
        <f ca="1">+IF(AND(ISNUMBER(OFFSET('Hygiene Data'!$F$9,0,10*ROW('Hygiene Data'!F36))),'Data Summary'!DW42="Yes"),OFFSET('Hygiene Data'!$F$9,0,10*ROW('Hygiene Data'!F36)),NA())</f>
        <v>#N/A</v>
      </c>
      <c r="BI42" s="368" t="e">
        <f ca="1">+IF(AND(ISNUMBER(OFFSET('Hygiene Data'!$G$5,0,10*ROW('Hygiene Data'!G36))),'Data Summary'!DX42="Yes"),OFFSET('Hygiene Data'!$G$5,0,10*ROW('Hygiene Data'!G36)),NA())</f>
        <v>#N/A</v>
      </c>
      <c r="BJ42" s="368" t="e">
        <f ca="1">+IF(AND(ISNUMBER(OFFSET('Hygiene Data'!$G$7,0,10*ROW('Hygiene Data'!G36))),'Data Summary'!DY42="Yes"),OFFSET('Hygiene Data'!$G$7,0,10*ROW('Hygiene Data'!G36)),NA())</f>
        <v>#N/A</v>
      </c>
      <c r="BK42" s="368" t="e">
        <f ca="1">+IF(AND(ISNUMBER(OFFSET('Hygiene Data'!$G$9,0,10*ROW('Hygiene Data'!G36))),'Data Summary'!DZ42="Yes"),OFFSET('Hygiene Data'!$G$9,0,10*ROW('Hygiene Data'!G36)),NA())</f>
        <v>#N/A</v>
      </c>
      <c r="BL42" s="368" t="e">
        <f ca="1">+IF(AND(ISNUMBER(OFFSET('Hygiene Data'!$H$5,0,10*ROW('Hygiene Data'!H36))),'Data Summary'!EA42="Yes"),OFFSET('Hygiene Data'!$H$5,0,10*ROW('Hygiene Data'!H36)),NA())</f>
        <v>#N/A</v>
      </c>
      <c r="BM42" s="368" t="e">
        <f ca="1">+IF(AND(ISNUMBER(OFFSET('Hygiene Data'!$H$7,0,10*ROW('Hygiene Data'!H36))),'Data Summary'!EB42="Yes"),OFFSET('Hygiene Data'!$H$7,0,10*ROW('Hygiene Data'!H36)),NA())</f>
        <v>#N/A</v>
      </c>
      <c r="BN42" s="368" t="e">
        <f ca="1">+IF(AND(ISNUMBER(OFFSET('Hygiene Data'!$H$9,0,10*ROW('Hygiene Data'!H36))),'Data Summary'!EC42="Yes"),OFFSET('Hygiene Data'!$H$9,0,10*ROW('Hygiene Data'!H36)),NA())</f>
        <v>#N/A</v>
      </c>
      <c r="BO42" s="368" t="e">
        <f ca="1">+IF(AND(ISNUMBER(OFFSET('Hygiene Data'!$I$5,0,10*ROW('Hygiene Data'!I36))),'Data Summary'!ED42="Yes"),OFFSET('Hygiene Data'!$I$5,0,10*ROW('Hygiene Data'!I36)),NA())</f>
        <v>#N/A</v>
      </c>
      <c r="BP42" s="368" t="e">
        <f ca="1">+IF(AND(ISNUMBER(OFFSET('Hygiene Data'!$I$7,0,10*ROW('Hygiene Data'!I36))),'Data Summary'!EE42="Yes"),OFFSET('Hygiene Data'!$I$7,0,10*ROW('Hygiene Data'!I36)),NA())</f>
        <v>#N/A</v>
      </c>
      <c r="BQ42" s="368" t="e">
        <f ca="1">+IF(AND(ISNUMBER(OFFSET('Hygiene Data'!$I$9,0,10*ROW('Hygiene Data'!I36))),'Data Summary'!EF42="Yes"),OFFSET('Hygiene Data'!$I$9,0,10*ROW('Hygiene Data'!I36)),NA())</f>
        <v>#N/A</v>
      </c>
    </row>
    <row r="43" spans="1:69" x14ac:dyDescent="0.25">
      <c r="A43" s="364" t="e">
        <f ca="1">+RIGHT('Data Summary'!A43,LEN('Data Summary'!A43)-9)</f>
        <v>#VALUE!</v>
      </c>
      <c r="B43" s="338" t="str">
        <f ca="1">+IF(ISTEXT('Data Summary'!B43),'Data Summary'!B43,"")</f>
        <v/>
      </c>
      <c r="C43" s="365" t="e">
        <f ca="1">+VALUE('Data Summary'!C43)</f>
        <v>#VALUE!</v>
      </c>
      <c r="D43" s="366" t="e">
        <f ca="1">+IF(AND(ISNUMBER(OFFSET('Water Data'!$D$4,0,10*ROW('Water Data'!D37))),'Data Summary'!BS43="Yes"),100-OFFSET('Water Data'!$D$4,0,10*ROW('Water Data'!D37)),NA())</f>
        <v>#N/A</v>
      </c>
      <c r="E43" s="366" t="e">
        <f ca="1">+IF(AND(ISNUMBER(OFFSET('Water Data'!$D$6,0,10*ROW('Water Data'!D37))),'Data Summary'!BT43="Yes"),OFFSET('Water Data'!$D$6,0,10*ROW('Water Data'!D37)),NA())</f>
        <v>#N/A</v>
      </c>
      <c r="F43" s="366" t="e">
        <f ca="1">+IF(AND(ISNUMBER(OFFSET('Water Data'!$D$9,0,10*ROW('Water Data'!D37))),'Data Summary'!BU43="Yes"),OFFSET('Water Data'!$D$9,0,10*ROW('Water Data'!D37)),NA())</f>
        <v>#N/A</v>
      </c>
      <c r="G43" s="366" t="e">
        <f ca="1">+IF(AND(ISNUMBER(OFFSET('Water Data'!$E$4,0,10*ROW('Water Data'!E37))),'Data Summary'!BV43="Yes"),100-OFFSET('Water Data'!$E$4,0,10*ROW('Water Data'!E37)),NA())</f>
        <v>#N/A</v>
      </c>
      <c r="H43" s="366" t="e">
        <f ca="1">+IF(AND(ISNUMBER(OFFSET('Water Data'!$E$6,0,10*ROW('Water Data'!E37))),'Data Summary'!BW43="Yes"),OFFSET('Water Data'!$E$6,0,10*ROW('Water Data'!E37)),NA())</f>
        <v>#N/A</v>
      </c>
      <c r="I43" s="366" t="e">
        <f ca="1">+IF(AND(ISNUMBER(OFFSET('Water Data'!$E$9,0,10*ROW('Water Data'!E37))),'Data Summary'!BX43="Yes"),OFFSET('Water Data'!$E$9,0,10*ROW('Water Data'!E37)),NA())</f>
        <v>#N/A</v>
      </c>
      <c r="J43" s="366" t="e">
        <f ca="1">+IF(AND(ISNUMBER(OFFSET('Water Data'!$F$4,0,10*ROW('Water Data'!F37))),'Data Summary'!BY43="Yes"),100-OFFSET('Water Data'!$F$4,0,10*ROW('Water Data'!F37)),NA())</f>
        <v>#N/A</v>
      </c>
      <c r="K43" s="366" t="e">
        <f ca="1">+IF(AND(ISNUMBER(OFFSET('Water Data'!$F$6,0,10*ROW('Water Data'!F37))),'Data Summary'!BZ43="Yes"),OFFSET('Water Data'!$F$6,0,10*ROW('Water Data'!F37)),NA())</f>
        <v>#N/A</v>
      </c>
      <c r="L43" s="366" t="e">
        <f ca="1">+IF(AND(ISNUMBER(OFFSET('Water Data'!$F$9,0,10*ROW('Water Data'!F37))),'Data Summary'!CA43="Yes"),OFFSET('Water Data'!$F$9,0,10*ROW('Water Data'!F37)),NA())</f>
        <v>#N/A</v>
      </c>
      <c r="M43" s="366" t="e">
        <f ca="1">+IF(AND(ISNUMBER(OFFSET('Water Data'!$G$4,0,10*ROW('Water Data'!G37))),'Data Summary'!CB43="Yes"),100-OFFSET('Water Data'!$G$4,0,10*ROW('Water Data'!G37)),NA())</f>
        <v>#N/A</v>
      </c>
      <c r="N43" s="366" t="e">
        <f ca="1">+IF(AND(ISNUMBER(OFFSET('Water Data'!$G$6,0,10*ROW('Water Data'!G37))),'Data Summary'!CC43="Yes"),OFFSET('Water Data'!$G$6,0,10*ROW('Water Data'!G37)),NA())</f>
        <v>#N/A</v>
      </c>
      <c r="O43" s="366" t="e">
        <f ca="1">+IF(AND(ISNUMBER(OFFSET('Water Data'!$G$9,0,10*ROW('Water Data'!G37))),'Data Summary'!CD43="Yes"),OFFSET('Water Data'!$G$9,0,10*ROW('Water Data'!G37)),NA())</f>
        <v>#N/A</v>
      </c>
      <c r="P43" s="366" t="e">
        <f ca="1">+IF(AND(ISNUMBER(OFFSET('Water Data'!$H$4,0,10*ROW('Water Data'!H37))),'Data Summary'!CE43="Yes"),100-OFFSET('Water Data'!$H$4,0,10*ROW('Water Data'!H37)),NA())</f>
        <v>#N/A</v>
      </c>
      <c r="Q43" s="366" t="e">
        <f ca="1">+IF(AND(ISNUMBER(OFFSET('Water Data'!$H$6,0,10*ROW('Water Data'!H37))),'Data Summary'!CF43="Yes"),OFFSET('Water Data'!$H$6,0,10*ROW('Water Data'!H37)),NA())</f>
        <v>#N/A</v>
      </c>
      <c r="R43" s="366" t="e">
        <f ca="1">+IF(AND(ISNUMBER(OFFSET('Water Data'!$H$9,0,10*ROW('Water Data'!H37))),'Data Summary'!CG43="Yes"),OFFSET('Water Data'!$H$9,0,10*ROW('Water Data'!H37)),NA())</f>
        <v>#N/A</v>
      </c>
      <c r="S43" s="366" t="e">
        <f ca="1">+IF(AND(ISNUMBER(OFFSET('Water Data'!$I$4,0,10*ROW('Water Data'!I37))),'Data Summary'!CH43="Yes"),100-OFFSET('Water Data'!$I$4,0,10*ROW('Water Data'!I37)),NA())</f>
        <v>#N/A</v>
      </c>
      <c r="T43" s="366" t="e">
        <f ca="1">+IF(AND(ISNUMBER(OFFSET('Water Data'!$I$6,0,10*ROW('Water Data'!I37))),'Data Summary'!CI43="Yes"),OFFSET('Water Data'!$I$6,0,10*ROW('Water Data'!I37)),NA())</f>
        <v>#N/A</v>
      </c>
      <c r="U43" s="366" t="e">
        <f ca="1">+IF(AND(ISNUMBER(OFFSET('Water Data'!$I$9,0,10*ROW('Water Data'!I37))),'Data Summary'!CJ43="Yes"),OFFSET('Water Data'!$I$9,0,10*ROW('Water Data'!I37)),NA())</f>
        <v>#N/A</v>
      </c>
      <c r="V43" s="367" t="e">
        <f ca="1">+IF(AND(ISNUMBER(OFFSET('Sanitation Data'!$D$4,0,10*ROW('Sanitation Data'!D37))),'Data Summary'!CK43="Yes"),100-OFFSET('Sanitation Data'!$D$4,0,10*ROW('Sanitation Data'!D37)),NA())</f>
        <v>#N/A</v>
      </c>
      <c r="W43" s="367" t="e">
        <f ca="1">+IF(AND(ISNUMBER(OFFSET('Sanitation Data'!$D$6,0,10*ROW('Sanitation Data'!D37))),'Data Summary'!CL43="Yes"),OFFSET('Sanitation Data'!$D$6,0,10*ROW('Sanitation Data'!D37)),NA())</f>
        <v>#N/A</v>
      </c>
      <c r="X43" s="367" t="e">
        <f ca="1">+IF(AND(ISNUMBER(OFFSET('Sanitation Data'!$D$10,0,10*ROW('Sanitation Data'!D37))),'Data Summary'!CM43="Yes"),OFFSET('Sanitation Data'!$D$10,0,10*ROW('Sanitation Data'!D37)),NA())</f>
        <v>#N/A</v>
      </c>
      <c r="Y43" s="367" t="e">
        <f ca="1">+IF(AND(ISNUMBER(OFFSET('Sanitation Data'!$D$11,0,10*ROW('Sanitation Data'!D37))),'Data Summary'!CN43="Yes"),OFFSET('Sanitation Data'!$D$11,0,10*ROW('Sanitation Data'!D37)),NA())</f>
        <v>#N/A</v>
      </c>
      <c r="Z43" s="367" t="e">
        <f ca="1">+IF(AND(ISNUMBER(OFFSET('Sanitation Data'!$D$12,0,10*ROW('Sanitation Data'!D37))),'Data Summary'!CO43="Yes"),OFFSET('Sanitation Data'!$D$12,0,10*ROW('Sanitation Data'!D37)),NA())</f>
        <v>#N/A</v>
      </c>
      <c r="AA43" s="367" t="e">
        <f ca="1">+IF(AND(ISNUMBER(OFFSET('Sanitation Data'!$E$4,0,10*ROW('Sanitation Data'!E37))),'Data Summary'!CP43="Yes"),100-OFFSET('Sanitation Data'!$E$4,0,10*ROW('Sanitation Data'!E37)),NA())</f>
        <v>#N/A</v>
      </c>
      <c r="AB43" s="367" t="e">
        <f ca="1">+IF(AND(ISNUMBER(OFFSET('Sanitation Data'!$E$6,0,10*ROW('Sanitation Data'!E37))),'Data Summary'!CQ43="Yes"),OFFSET('Sanitation Data'!$E$6,0,10*ROW('Sanitation Data'!E37)),NA())</f>
        <v>#N/A</v>
      </c>
      <c r="AC43" s="367" t="e">
        <f ca="1">+IF(AND(ISNUMBER(OFFSET('Sanitation Data'!$E$10,0,10*ROW('Sanitation Data'!E37))),'Data Summary'!CR43="Yes"),OFFSET('Sanitation Data'!$E$10,0,10*ROW('Sanitation Data'!E37)),NA())</f>
        <v>#N/A</v>
      </c>
      <c r="AD43" s="367" t="e">
        <f ca="1">+IF(AND(ISNUMBER(OFFSET('Sanitation Data'!$E$11,0,10*ROW('Sanitation Data'!E37))),'Data Summary'!CS43="Yes"),OFFSET('Sanitation Data'!$E$11,0,10*ROW('Sanitation Data'!E37)),NA())</f>
        <v>#N/A</v>
      </c>
      <c r="AE43" s="367" t="e">
        <f ca="1">+IF(AND(ISNUMBER(OFFSET('Sanitation Data'!$E$12,0,10*ROW('Sanitation Data'!E37))),'Data Summary'!CT43="Yes"),OFFSET('Sanitation Data'!$E$12,0,10*ROW('Sanitation Data'!E37)),NA())</f>
        <v>#N/A</v>
      </c>
      <c r="AF43" s="367" t="e">
        <f ca="1">+IF(AND(ISNUMBER(OFFSET('Sanitation Data'!$F$4,0,10*ROW('Sanitation Data'!F37))),'Data Summary'!CU43="Yes"),100-OFFSET('Sanitation Data'!$F$4,0,10*ROW('Sanitation Data'!F37)),NA())</f>
        <v>#N/A</v>
      </c>
      <c r="AG43" s="367" t="e">
        <f ca="1">+IF(AND(ISNUMBER(OFFSET('Sanitation Data'!$F$6,0,10*ROW('Sanitation Data'!F37))),'Data Summary'!CV43="Yes"),OFFSET('Sanitation Data'!$F$6,0,10*ROW('Sanitation Data'!F37)),NA())</f>
        <v>#N/A</v>
      </c>
      <c r="AH43" s="367" t="e">
        <f ca="1">+IF(AND(ISNUMBER(OFFSET('Sanitation Data'!$F$10,0,10*ROW('Sanitation Data'!F37))),'Data Summary'!CW43="Yes"),OFFSET('Sanitation Data'!$F$10,0,10*ROW('Sanitation Data'!F37)),NA())</f>
        <v>#N/A</v>
      </c>
      <c r="AI43" s="367" t="e">
        <f ca="1">+IF(AND(ISNUMBER(OFFSET('Sanitation Data'!$F$11,0,10*ROW('Sanitation Data'!F37))),'Data Summary'!CX43="Yes"),OFFSET('Sanitation Data'!$F$11,0,10*ROW('Sanitation Data'!F37)),NA())</f>
        <v>#N/A</v>
      </c>
      <c r="AJ43" s="367" t="e">
        <f ca="1">+IF(AND(ISNUMBER(OFFSET('Sanitation Data'!$F$12,0,10*ROW('Sanitation Data'!F37))),'Data Summary'!CY43="Yes"),OFFSET('Sanitation Data'!$F$12,0,10*ROW('Sanitation Data'!F37)),NA())</f>
        <v>#N/A</v>
      </c>
      <c r="AK43" s="367" t="e">
        <f ca="1">+IF(AND(ISNUMBER(OFFSET('Sanitation Data'!$G$4,0,10*ROW('Sanitation Data'!G37))),'Data Summary'!CZ43="Yes"),100-OFFSET('Sanitation Data'!$G$4,0,10*ROW('Sanitation Data'!G37)),NA())</f>
        <v>#N/A</v>
      </c>
      <c r="AL43" s="367" t="e">
        <f ca="1">+IF(AND(ISNUMBER(OFFSET('Sanitation Data'!$G$6,0,10*ROW('Sanitation Data'!G37))),'Data Summary'!DA43="Yes"),OFFSET('Sanitation Data'!$G$6,0,10*ROW('Sanitation Data'!G37)),NA())</f>
        <v>#N/A</v>
      </c>
      <c r="AM43" s="367" t="e">
        <f ca="1">+IF(AND(ISNUMBER(OFFSET('Sanitation Data'!$G$10,0,10*ROW('Sanitation Data'!G37))),'Data Summary'!DB43="Yes"),OFFSET('Sanitation Data'!$G$10,0,10*ROW('Sanitation Data'!G37)),NA())</f>
        <v>#N/A</v>
      </c>
      <c r="AN43" s="367" t="e">
        <f ca="1">+IF(AND(ISNUMBER(OFFSET('Sanitation Data'!$G$11,0,10*ROW('Sanitation Data'!G37))),'Data Summary'!DC43="Yes"),OFFSET('Sanitation Data'!$G$11,0,10*ROW('Sanitation Data'!G37)),NA())</f>
        <v>#N/A</v>
      </c>
      <c r="AO43" s="367" t="e">
        <f ca="1">+IF(AND(ISNUMBER(OFFSET('Sanitation Data'!$G$12,0,10*ROW('Sanitation Data'!G37))),'Data Summary'!DD43="Yes"),OFFSET('Sanitation Data'!$G$12,0,10*ROW('Sanitation Data'!G37)),NA())</f>
        <v>#N/A</v>
      </c>
      <c r="AP43" s="367" t="e">
        <f ca="1">+IF(AND(ISNUMBER(OFFSET('Sanitation Data'!$H$4,0,10*ROW('Sanitation Data'!H37))),'Data Summary'!DE43="Yes"),100-OFFSET('Sanitation Data'!$H$4,0,10*ROW('Sanitation Data'!H37)),NA())</f>
        <v>#N/A</v>
      </c>
      <c r="AQ43" s="367" t="e">
        <f ca="1">+IF(AND(ISNUMBER(OFFSET('Sanitation Data'!$H$6,0,10*ROW('Sanitation Data'!H37))),'Data Summary'!DF43="Yes"),OFFSET('Sanitation Data'!$H$6,0,10*ROW('Sanitation Data'!H37)),NA())</f>
        <v>#N/A</v>
      </c>
      <c r="AR43" s="367" t="e">
        <f ca="1">+IF(AND(ISNUMBER(OFFSET('Sanitation Data'!$H$10,0,10*ROW('Sanitation Data'!H37))),'Data Summary'!DG43="Yes"),OFFSET('Sanitation Data'!$H$10,0,10*ROW('Sanitation Data'!H37)),NA())</f>
        <v>#N/A</v>
      </c>
      <c r="AS43" s="367" t="e">
        <f ca="1">+IF(AND(ISNUMBER(OFFSET('Sanitation Data'!$H$11,0,10*ROW('Sanitation Data'!H37))),'Data Summary'!DH43="Yes"),OFFSET('Sanitation Data'!$H$11,0,10*ROW('Sanitation Data'!H37)),NA())</f>
        <v>#N/A</v>
      </c>
      <c r="AT43" s="367" t="e">
        <f ca="1">+IF(AND(ISNUMBER(OFFSET('Sanitation Data'!$H$12,0,10*ROW('Sanitation Data'!H37))),'Data Summary'!DI43="Yes"),OFFSET('Sanitation Data'!$H$12,0,10*ROW('Sanitation Data'!H37)),NA())</f>
        <v>#N/A</v>
      </c>
      <c r="AU43" s="367" t="e">
        <f ca="1">+IF(AND(ISNUMBER(OFFSET('Sanitation Data'!$I$4,0,10*ROW('Sanitation Data'!I37))),'Data Summary'!DJ43="Yes"),100-OFFSET('Sanitation Data'!$I$4,0,10*ROW('Sanitation Data'!I37)),NA())</f>
        <v>#N/A</v>
      </c>
      <c r="AV43" s="367" t="e">
        <f ca="1">+IF(AND(ISNUMBER(OFFSET('Sanitation Data'!$I$6,0,10*ROW('Sanitation Data'!I37))),'Data Summary'!DK43="Yes"),OFFSET('Sanitation Data'!$I$6,0,10*ROW('Sanitation Data'!I37)),NA())</f>
        <v>#N/A</v>
      </c>
      <c r="AW43" s="367" t="e">
        <f ca="1">+IF(AND(ISNUMBER(OFFSET('Sanitation Data'!$I$10,0,10*ROW('Sanitation Data'!I37))),'Data Summary'!DL43="Yes"),OFFSET('Sanitation Data'!$I$10,0,10*ROW('Sanitation Data'!I37)),NA())</f>
        <v>#N/A</v>
      </c>
      <c r="AX43" s="367" t="e">
        <f ca="1">+IF(AND(ISNUMBER(OFFSET('Sanitation Data'!$I$11,0,10*ROW('Sanitation Data'!I37))),'Data Summary'!DM43="Yes"),OFFSET('Sanitation Data'!$I$11,0,10*ROW('Sanitation Data'!I37)),NA())</f>
        <v>#N/A</v>
      </c>
      <c r="AY43" s="367" t="e">
        <f ca="1">+IF(AND(ISNUMBER(OFFSET('Sanitation Data'!$I$12,0,10*ROW('Sanitation Data'!I37))),'Data Summary'!DN43="Yes"),OFFSET('Sanitation Data'!$I$12,0,10*ROW('Sanitation Data'!I37)),NA())</f>
        <v>#N/A</v>
      </c>
      <c r="AZ43" s="368" t="e">
        <f ca="1">+IF(AND(ISNUMBER(OFFSET('Hygiene Data'!$D$5,0,10*ROW('Hygiene Data'!D37))),'Data Summary'!DO43="Yes"),OFFSET('Hygiene Data'!$D$5,0,10*ROW('Hygiene Data'!D37)),NA())</f>
        <v>#N/A</v>
      </c>
      <c r="BA43" s="368" t="e">
        <f ca="1">+IF(AND(ISNUMBER(OFFSET('Hygiene Data'!$D$7,0,10*ROW('Hygiene Data'!D37))),'Data Summary'!DP43="Yes"),OFFSET('Hygiene Data'!$D$7,0,10*ROW('Hygiene Data'!D37)),NA())</f>
        <v>#N/A</v>
      </c>
      <c r="BB43" s="368" t="e">
        <f ca="1">+IF(AND(ISNUMBER(OFFSET('Hygiene Data'!$D$9,0,10*ROW('Hygiene Data'!D37))),'Data Summary'!DQ43="Yes"),OFFSET('Hygiene Data'!$D$9,0,10*ROW('Hygiene Data'!D37)),NA())</f>
        <v>#N/A</v>
      </c>
      <c r="BC43" s="368" t="e">
        <f ca="1">+IF(AND(ISNUMBER(OFFSET('Hygiene Data'!$E$5,0,10*ROW('Hygiene Data'!E37))),'Data Summary'!DR43="Yes"),OFFSET('Hygiene Data'!$E$5,0,10*ROW('Hygiene Data'!E37)),NA())</f>
        <v>#N/A</v>
      </c>
      <c r="BD43" s="368" t="e">
        <f ca="1">+IF(AND(ISNUMBER(OFFSET('Hygiene Data'!$E$7,0,10*ROW('Hygiene Data'!E37))),'Data Summary'!DS43="Yes"),OFFSET('Hygiene Data'!$E$7,0,10*ROW('Hygiene Data'!E37)),NA())</f>
        <v>#N/A</v>
      </c>
      <c r="BE43" s="368" t="e">
        <f ca="1">+IF(AND(ISNUMBER(OFFSET('Hygiene Data'!$E$9,0,10*ROW('Hygiene Data'!E37))),'Data Summary'!DT43="Yes"),OFFSET('Hygiene Data'!$E$9,0,10*ROW('Hygiene Data'!E37)),NA())</f>
        <v>#N/A</v>
      </c>
      <c r="BF43" s="368" t="e">
        <f ca="1">+IF(AND(ISNUMBER(OFFSET('Hygiene Data'!$F$5,0,10*ROW('Hygiene Data'!F37))),'Data Summary'!DU43="Yes"),OFFSET('Hygiene Data'!$F$5,0,10*ROW('Hygiene Data'!F37)),NA())</f>
        <v>#N/A</v>
      </c>
      <c r="BG43" s="368" t="e">
        <f ca="1">+IF(AND(ISNUMBER(OFFSET('Hygiene Data'!$F$7,0,10*ROW('Hygiene Data'!F37))),'Data Summary'!DV43="Yes"),OFFSET('Hygiene Data'!$F$7,0,10*ROW('Hygiene Data'!F37)),NA())</f>
        <v>#N/A</v>
      </c>
      <c r="BH43" s="368" t="e">
        <f ca="1">+IF(AND(ISNUMBER(OFFSET('Hygiene Data'!$F$9,0,10*ROW('Hygiene Data'!F37))),'Data Summary'!DW43="Yes"),OFFSET('Hygiene Data'!$F$9,0,10*ROW('Hygiene Data'!F37)),NA())</f>
        <v>#N/A</v>
      </c>
      <c r="BI43" s="368" t="e">
        <f ca="1">+IF(AND(ISNUMBER(OFFSET('Hygiene Data'!$G$5,0,10*ROW('Hygiene Data'!G37))),'Data Summary'!DX43="Yes"),OFFSET('Hygiene Data'!$G$5,0,10*ROW('Hygiene Data'!G37)),NA())</f>
        <v>#N/A</v>
      </c>
      <c r="BJ43" s="368" t="e">
        <f ca="1">+IF(AND(ISNUMBER(OFFSET('Hygiene Data'!$G$7,0,10*ROW('Hygiene Data'!G37))),'Data Summary'!DY43="Yes"),OFFSET('Hygiene Data'!$G$7,0,10*ROW('Hygiene Data'!G37)),NA())</f>
        <v>#N/A</v>
      </c>
      <c r="BK43" s="368" t="e">
        <f ca="1">+IF(AND(ISNUMBER(OFFSET('Hygiene Data'!$G$9,0,10*ROW('Hygiene Data'!G37))),'Data Summary'!DZ43="Yes"),OFFSET('Hygiene Data'!$G$9,0,10*ROW('Hygiene Data'!G37)),NA())</f>
        <v>#N/A</v>
      </c>
      <c r="BL43" s="368" t="e">
        <f ca="1">+IF(AND(ISNUMBER(OFFSET('Hygiene Data'!$H$5,0,10*ROW('Hygiene Data'!H37))),'Data Summary'!EA43="Yes"),OFFSET('Hygiene Data'!$H$5,0,10*ROW('Hygiene Data'!H37)),NA())</f>
        <v>#N/A</v>
      </c>
      <c r="BM43" s="368" t="e">
        <f ca="1">+IF(AND(ISNUMBER(OFFSET('Hygiene Data'!$H$7,0,10*ROW('Hygiene Data'!H37))),'Data Summary'!EB43="Yes"),OFFSET('Hygiene Data'!$H$7,0,10*ROW('Hygiene Data'!H37)),NA())</f>
        <v>#N/A</v>
      </c>
      <c r="BN43" s="368" t="e">
        <f ca="1">+IF(AND(ISNUMBER(OFFSET('Hygiene Data'!$H$9,0,10*ROW('Hygiene Data'!H37))),'Data Summary'!EC43="Yes"),OFFSET('Hygiene Data'!$H$9,0,10*ROW('Hygiene Data'!H37)),NA())</f>
        <v>#N/A</v>
      </c>
      <c r="BO43" s="368" t="e">
        <f ca="1">+IF(AND(ISNUMBER(OFFSET('Hygiene Data'!$I$5,0,10*ROW('Hygiene Data'!I37))),'Data Summary'!ED43="Yes"),OFFSET('Hygiene Data'!$I$5,0,10*ROW('Hygiene Data'!I37)),NA())</f>
        <v>#N/A</v>
      </c>
      <c r="BP43" s="368" t="e">
        <f ca="1">+IF(AND(ISNUMBER(OFFSET('Hygiene Data'!$I$7,0,10*ROW('Hygiene Data'!I37))),'Data Summary'!EE43="Yes"),OFFSET('Hygiene Data'!$I$7,0,10*ROW('Hygiene Data'!I37)),NA())</f>
        <v>#N/A</v>
      </c>
      <c r="BQ43" s="368" t="e">
        <f ca="1">+IF(AND(ISNUMBER(OFFSET('Hygiene Data'!$I$9,0,10*ROW('Hygiene Data'!I37))),'Data Summary'!EF43="Yes"),OFFSET('Hygiene Data'!$I$9,0,10*ROW('Hygiene Data'!I37)),NA())</f>
        <v>#N/A</v>
      </c>
    </row>
    <row r="44" spans="1:69" x14ac:dyDescent="0.25">
      <c r="A44" s="364" t="e">
        <f ca="1">+RIGHT('Data Summary'!A44,LEN('Data Summary'!A44)-9)</f>
        <v>#VALUE!</v>
      </c>
      <c r="B44" s="338" t="str">
        <f ca="1">+IF(ISTEXT('Data Summary'!B44),'Data Summary'!B44,"")</f>
        <v/>
      </c>
      <c r="C44" s="365" t="e">
        <f ca="1">+VALUE('Data Summary'!C44)</f>
        <v>#VALUE!</v>
      </c>
      <c r="D44" s="366" t="e">
        <f ca="1">+IF(AND(ISNUMBER(OFFSET('Water Data'!$D$4,0,10*ROW('Water Data'!D38))),'Data Summary'!BS44="Yes"),100-OFFSET('Water Data'!$D$4,0,10*ROW('Water Data'!D38)),NA())</f>
        <v>#N/A</v>
      </c>
      <c r="E44" s="366" t="e">
        <f ca="1">+IF(AND(ISNUMBER(OFFSET('Water Data'!$D$6,0,10*ROW('Water Data'!D38))),'Data Summary'!BT44="Yes"),OFFSET('Water Data'!$D$6,0,10*ROW('Water Data'!D38)),NA())</f>
        <v>#N/A</v>
      </c>
      <c r="F44" s="366" t="e">
        <f ca="1">+IF(AND(ISNUMBER(OFFSET('Water Data'!$D$9,0,10*ROW('Water Data'!D38))),'Data Summary'!BU44="Yes"),OFFSET('Water Data'!$D$9,0,10*ROW('Water Data'!D38)),NA())</f>
        <v>#N/A</v>
      </c>
      <c r="G44" s="366" t="e">
        <f ca="1">+IF(AND(ISNUMBER(OFFSET('Water Data'!$E$4,0,10*ROW('Water Data'!E38))),'Data Summary'!BV44="Yes"),100-OFFSET('Water Data'!$E$4,0,10*ROW('Water Data'!E38)),NA())</f>
        <v>#N/A</v>
      </c>
      <c r="H44" s="366" t="e">
        <f ca="1">+IF(AND(ISNUMBER(OFFSET('Water Data'!$E$6,0,10*ROW('Water Data'!E38))),'Data Summary'!BW44="Yes"),OFFSET('Water Data'!$E$6,0,10*ROW('Water Data'!E38)),NA())</f>
        <v>#N/A</v>
      </c>
      <c r="I44" s="366" t="e">
        <f ca="1">+IF(AND(ISNUMBER(OFFSET('Water Data'!$E$9,0,10*ROW('Water Data'!E38))),'Data Summary'!BX44="Yes"),OFFSET('Water Data'!$E$9,0,10*ROW('Water Data'!E38)),NA())</f>
        <v>#N/A</v>
      </c>
      <c r="J44" s="366" t="e">
        <f ca="1">+IF(AND(ISNUMBER(OFFSET('Water Data'!$F$4,0,10*ROW('Water Data'!F38))),'Data Summary'!BY44="Yes"),100-OFFSET('Water Data'!$F$4,0,10*ROW('Water Data'!F38)),NA())</f>
        <v>#N/A</v>
      </c>
      <c r="K44" s="366" t="e">
        <f ca="1">+IF(AND(ISNUMBER(OFFSET('Water Data'!$F$6,0,10*ROW('Water Data'!F38))),'Data Summary'!BZ44="Yes"),OFFSET('Water Data'!$F$6,0,10*ROW('Water Data'!F38)),NA())</f>
        <v>#N/A</v>
      </c>
      <c r="L44" s="366" t="e">
        <f ca="1">+IF(AND(ISNUMBER(OFFSET('Water Data'!$F$9,0,10*ROW('Water Data'!F38))),'Data Summary'!CA44="Yes"),OFFSET('Water Data'!$F$9,0,10*ROW('Water Data'!F38)),NA())</f>
        <v>#N/A</v>
      </c>
      <c r="M44" s="366" t="e">
        <f ca="1">+IF(AND(ISNUMBER(OFFSET('Water Data'!$G$4,0,10*ROW('Water Data'!G38))),'Data Summary'!CB44="Yes"),100-OFFSET('Water Data'!$G$4,0,10*ROW('Water Data'!G38)),NA())</f>
        <v>#N/A</v>
      </c>
      <c r="N44" s="366" t="e">
        <f ca="1">+IF(AND(ISNUMBER(OFFSET('Water Data'!$G$6,0,10*ROW('Water Data'!G38))),'Data Summary'!CC44="Yes"),OFFSET('Water Data'!$G$6,0,10*ROW('Water Data'!G38)),NA())</f>
        <v>#N/A</v>
      </c>
      <c r="O44" s="366" t="e">
        <f ca="1">+IF(AND(ISNUMBER(OFFSET('Water Data'!$G$9,0,10*ROW('Water Data'!G38))),'Data Summary'!CD44="Yes"),OFFSET('Water Data'!$G$9,0,10*ROW('Water Data'!G38)),NA())</f>
        <v>#N/A</v>
      </c>
      <c r="P44" s="366" t="e">
        <f ca="1">+IF(AND(ISNUMBER(OFFSET('Water Data'!$H$4,0,10*ROW('Water Data'!H38))),'Data Summary'!CE44="Yes"),100-OFFSET('Water Data'!$H$4,0,10*ROW('Water Data'!H38)),NA())</f>
        <v>#N/A</v>
      </c>
      <c r="Q44" s="366" t="e">
        <f ca="1">+IF(AND(ISNUMBER(OFFSET('Water Data'!$H$6,0,10*ROW('Water Data'!H38))),'Data Summary'!CF44="Yes"),OFFSET('Water Data'!$H$6,0,10*ROW('Water Data'!H38)),NA())</f>
        <v>#N/A</v>
      </c>
      <c r="R44" s="366" t="e">
        <f ca="1">+IF(AND(ISNUMBER(OFFSET('Water Data'!$H$9,0,10*ROW('Water Data'!H38))),'Data Summary'!CG44="Yes"),OFFSET('Water Data'!$H$9,0,10*ROW('Water Data'!H38)),NA())</f>
        <v>#N/A</v>
      </c>
      <c r="S44" s="366" t="e">
        <f ca="1">+IF(AND(ISNUMBER(OFFSET('Water Data'!$I$4,0,10*ROW('Water Data'!I38))),'Data Summary'!CH44="Yes"),100-OFFSET('Water Data'!$I$4,0,10*ROW('Water Data'!I38)),NA())</f>
        <v>#N/A</v>
      </c>
      <c r="T44" s="366" t="e">
        <f ca="1">+IF(AND(ISNUMBER(OFFSET('Water Data'!$I$6,0,10*ROW('Water Data'!I38))),'Data Summary'!CI44="Yes"),OFFSET('Water Data'!$I$6,0,10*ROW('Water Data'!I38)),NA())</f>
        <v>#N/A</v>
      </c>
      <c r="U44" s="366" t="e">
        <f ca="1">+IF(AND(ISNUMBER(OFFSET('Water Data'!$I$9,0,10*ROW('Water Data'!I38))),'Data Summary'!CJ44="Yes"),OFFSET('Water Data'!$I$9,0,10*ROW('Water Data'!I38)),NA())</f>
        <v>#N/A</v>
      </c>
      <c r="V44" s="367" t="e">
        <f ca="1">+IF(AND(ISNUMBER(OFFSET('Sanitation Data'!$D$4,0,10*ROW('Sanitation Data'!D38))),'Data Summary'!CK44="Yes"),100-OFFSET('Sanitation Data'!$D$4,0,10*ROW('Sanitation Data'!D38)),NA())</f>
        <v>#N/A</v>
      </c>
      <c r="W44" s="367" t="e">
        <f ca="1">+IF(AND(ISNUMBER(OFFSET('Sanitation Data'!$D$6,0,10*ROW('Sanitation Data'!D38))),'Data Summary'!CL44="Yes"),OFFSET('Sanitation Data'!$D$6,0,10*ROW('Sanitation Data'!D38)),NA())</f>
        <v>#N/A</v>
      </c>
      <c r="X44" s="367" t="e">
        <f ca="1">+IF(AND(ISNUMBER(OFFSET('Sanitation Data'!$D$10,0,10*ROW('Sanitation Data'!D38))),'Data Summary'!CM44="Yes"),OFFSET('Sanitation Data'!$D$10,0,10*ROW('Sanitation Data'!D38)),NA())</f>
        <v>#N/A</v>
      </c>
      <c r="Y44" s="367" t="e">
        <f ca="1">+IF(AND(ISNUMBER(OFFSET('Sanitation Data'!$D$11,0,10*ROW('Sanitation Data'!D38))),'Data Summary'!CN44="Yes"),OFFSET('Sanitation Data'!$D$11,0,10*ROW('Sanitation Data'!D38)),NA())</f>
        <v>#N/A</v>
      </c>
      <c r="Z44" s="367" t="e">
        <f ca="1">+IF(AND(ISNUMBER(OFFSET('Sanitation Data'!$D$12,0,10*ROW('Sanitation Data'!D38))),'Data Summary'!CO44="Yes"),OFFSET('Sanitation Data'!$D$12,0,10*ROW('Sanitation Data'!D38)),NA())</f>
        <v>#N/A</v>
      </c>
      <c r="AA44" s="367" t="e">
        <f ca="1">+IF(AND(ISNUMBER(OFFSET('Sanitation Data'!$E$4,0,10*ROW('Sanitation Data'!E38))),'Data Summary'!CP44="Yes"),100-OFFSET('Sanitation Data'!$E$4,0,10*ROW('Sanitation Data'!E38)),NA())</f>
        <v>#N/A</v>
      </c>
      <c r="AB44" s="367" t="e">
        <f ca="1">+IF(AND(ISNUMBER(OFFSET('Sanitation Data'!$E$6,0,10*ROW('Sanitation Data'!E38))),'Data Summary'!CQ44="Yes"),OFFSET('Sanitation Data'!$E$6,0,10*ROW('Sanitation Data'!E38)),NA())</f>
        <v>#N/A</v>
      </c>
      <c r="AC44" s="367" t="e">
        <f ca="1">+IF(AND(ISNUMBER(OFFSET('Sanitation Data'!$E$10,0,10*ROW('Sanitation Data'!E38))),'Data Summary'!CR44="Yes"),OFFSET('Sanitation Data'!$E$10,0,10*ROW('Sanitation Data'!E38)),NA())</f>
        <v>#N/A</v>
      </c>
      <c r="AD44" s="367" t="e">
        <f ca="1">+IF(AND(ISNUMBER(OFFSET('Sanitation Data'!$E$11,0,10*ROW('Sanitation Data'!E38))),'Data Summary'!CS44="Yes"),OFFSET('Sanitation Data'!$E$11,0,10*ROW('Sanitation Data'!E38)),NA())</f>
        <v>#N/A</v>
      </c>
      <c r="AE44" s="367" t="e">
        <f ca="1">+IF(AND(ISNUMBER(OFFSET('Sanitation Data'!$E$12,0,10*ROW('Sanitation Data'!E38))),'Data Summary'!CT44="Yes"),OFFSET('Sanitation Data'!$E$12,0,10*ROW('Sanitation Data'!E38)),NA())</f>
        <v>#N/A</v>
      </c>
      <c r="AF44" s="367" t="e">
        <f ca="1">+IF(AND(ISNUMBER(OFFSET('Sanitation Data'!$F$4,0,10*ROW('Sanitation Data'!F38))),'Data Summary'!CU44="Yes"),100-OFFSET('Sanitation Data'!$F$4,0,10*ROW('Sanitation Data'!F38)),NA())</f>
        <v>#N/A</v>
      </c>
      <c r="AG44" s="367" t="e">
        <f ca="1">+IF(AND(ISNUMBER(OFFSET('Sanitation Data'!$F$6,0,10*ROW('Sanitation Data'!F38))),'Data Summary'!CV44="Yes"),OFFSET('Sanitation Data'!$F$6,0,10*ROW('Sanitation Data'!F38)),NA())</f>
        <v>#N/A</v>
      </c>
      <c r="AH44" s="367" t="e">
        <f ca="1">+IF(AND(ISNUMBER(OFFSET('Sanitation Data'!$F$10,0,10*ROW('Sanitation Data'!F38))),'Data Summary'!CW44="Yes"),OFFSET('Sanitation Data'!$F$10,0,10*ROW('Sanitation Data'!F38)),NA())</f>
        <v>#N/A</v>
      </c>
      <c r="AI44" s="367" t="e">
        <f ca="1">+IF(AND(ISNUMBER(OFFSET('Sanitation Data'!$F$11,0,10*ROW('Sanitation Data'!F38))),'Data Summary'!CX44="Yes"),OFFSET('Sanitation Data'!$F$11,0,10*ROW('Sanitation Data'!F38)),NA())</f>
        <v>#N/A</v>
      </c>
      <c r="AJ44" s="367" t="e">
        <f ca="1">+IF(AND(ISNUMBER(OFFSET('Sanitation Data'!$F$12,0,10*ROW('Sanitation Data'!F38))),'Data Summary'!CY44="Yes"),OFFSET('Sanitation Data'!$F$12,0,10*ROW('Sanitation Data'!F38)),NA())</f>
        <v>#N/A</v>
      </c>
      <c r="AK44" s="367" t="e">
        <f ca="1">+IF(AND(ISNUMBER(OFFSET('Sanitation Data'!$G$4,0,10*ROW('Sanitation Data'!G38))),'Data Summary'!CZ44="Yes"),100-OFFSET('Sanitation Data'!$G$4,0,10*ROW('Sanitation Data'!G38)),NA())</f>
        <v>#N/A</v>
      </c>
      <c r="AL44" s="367" t="e">
        <f ca="1">+IF(AND(ISNUMBER(OFFSET('Sanitation Data'!$G$6,0,10*ROW('Sanitation Data'!G38))),'Data Summary'!DA44="Yes"),OFFSET('Sanitation Data'!$G$6,0,10*ROW('Sanitation Data'!G38)),NA())</f>
        <v>#N/A</v>
      </c>
      <c r="AM44" s="367" t="e">
        <f ca="1">+IF(AND(ISNUMBER(OFFSET('Sanitation Data'!$G$10,0,10*ROW('Sanitation Data'!G38))),'Data Summary'!DB44="Yes"),OFFSET('Sanitation Data'!$G$10,0,10*ROW('Sanitation Data'!G38)),NA())</f>
        <v>#N/A</v>
      </c>
      <c r="AN44" s="367" t="e">
        <f ca="1">+IF(AND(ISNUMBER(OFFSET('Sanitation Data'!$G$11,0,10*ROW('Sanitation Data'!G38))),'Data Summary'!DC44="Yes"),OFFSET('Sanitation Data'!$G$11,0,10*ROW('Sanitation Data'!G38)),NA())</f>
        <v>#N/A</v>
      </c>
      <c r="AO44" s="367" t="e">
        <f ca="1">+IF(AND(ISNUMBER(OFFSET('Sanitation Data'!$G$12,0,10*ROW('Sanitation Data'!G38))),'Data Summary'!DD44="Yes"),OFFSET('Sanitation Data'!$G$12,0,10*ROW('Sanitation Data'!G38)),NA())</f>
        <v>#N/A</v>
      </c>
      <c r="AP44" s="367" t="e">
        <f ca="1">+IF(AND(ISNUMBER(OFFSET('Sanitation Data'!$H$4,0,10*ROW('Sanitation Data'!H38))),'Data Summary'!DE44="Yes"),100-OFFSET('Sanitation Data'!$H$4,0,10*ROW('Sanitation Data'!H38)),NA())</f>
        <v>#N/A</v>
      </c>
      <c r="AQ44" s="367" t="e">
        <f ca="1">+IF(AND(ISNUMBER(OFFSET('Sanitation Data'!$H$6,0,10*ROW('Sanitation Data'!H38))),'Data Summary'!DF44="Yes"),OFFSET('Sanitation Data'!$H$6,0,10*ROW('Sanitation Data'!H38)),NA())</f>
        <v>#N/A</v>
      </c>
      <c r="AR44" s="367" t="e">
        <f ca="1">+IF(AND(ISNUMBER(OFFSET('Sanitation Data'!$H$10,0,10*ROW('Sanitation Data'!H38))),'Data Summary'!DG44="Yes"),OFFSET('Sanitation Data'!$H$10,0,10*ROW('Sanitation Data'!H38)),NA())</f>
        <v>#N/A</v>
      </c>
      <c r="AS44" s="367" t="e">
        <f ca="1">+IF(AND(ISNUMBER(OFFSET('Sanitation Data'!$H$11,0,10*ROW('Sanitation Data'!H38))),'Data Summary'!DH44="Yes"),OFFSET('Sanitation Data'!$H$11,0,10*ROW('Sanitation Data'!H38)),NA())</f>
        <v>#N/A</v>
      </c>
      <c r="AT44" s="367" t="e">
        <f ca="1">+IF(AND(ISNUMBER(OFFSET('Sanitation Data'!$H$12,0,10*ROW('Sanitation Data'!H38))),'Data Summary'!DI44="Yes"),OFFSET('Sanitation Data'!$H$12,0,10*ROW('Sanitation Data'!H38)),NA())</f>
        <v>#N/A</v>
      </c>
      <c r="AU44" s="367" t="e">
        <f ca="1">+IF(AND(ISNUMBER(OFFSET('Sanitation Data'!$I$4,0,10*ROW('Sanitation Data'!I38))),'Data Summary'!DJ44="Yes"),100-OFFSET('Sanitation Data'!$I$4,0,10*ROW('Sanitation Data'!I38)),NA())</f>
        <v>#N/A</v>
      </c>
      <c r="AV44" s="367" t="e">
        <f ca="1">+IF(AND(ISNUMBER(OFFSET('Sanitation Data'!$I$6,0,10*ROW('Sanitation Data'!I38))),'Data Summary'!DK44="Yes"),OFFSET('Sanitation Data'!$I$6,0,10*ROW('Sanitation Data'!I38)),NA())</f>
        <v>#N/A</v>
      </c>
      <c r="AW44" s="367" t="e">
        <f ca="1">+IF(AND(ISNUMBER(OFFSET('Sanitation Data'!$I$10,0,10*ROW('Sanitation Data'!I38))),'Data Summary'!DL44="Yes"),OFFSET('Sanitation Data'!$I$10,0,10*ROW('Sanitation Data'!I38)),NA())</f>
        <v>#N/A</v>
      </c>
      <c r="AX44" s="367" t="e">
        <f ca="1">+IF(AND(ISNUMBER(OFFSET('Sanitation Data'!$I$11,0,10*ROW('Sanitation Data'!I38))),'Data Summary'!DM44="Yes"),OFFSET('Sanitation Data'!$I$11,0,10*ROW('Sanitation Data'!I38)),NA())</f>
        <v>#N/A</v>
      </c>
      <c r="AY44" s="367" t="e">
        <f ca="1">+IF(AND(ISNUMBER(OFFSET('Sanitation Data'!$I$12,0,10*ROW('Sanitation Data'!I38))),'Data Summary'!DN44="Yes"),OFFSET('Sanitation Data'!$I$12,0,10*ROW('Sanitation Data'!I38)),NA())</f>
        <v>#N/A</v>
      </c>
      <c r="AZ44" s="368" t="e">
        <f ca="1">+IF(AND(ISNUMBER(OFFSET('Hygiene Data'!$D$5,0,10*ROW('Hygiene Data'!D38))),'Data Summary'!DO44="Yes"),OFFSET('Hygiene Data'!$D$5,0,10*ROW('Hygiene Data'!D38)),NA())</f>
        <v>#N/A</v>
      </c>
      <c r="BA44" s="368" t="e">
        <f ca="1">+IF(AND(ISNUMBER(OFFSET('Hygiene Data'!$D$7,0,10*ROW('Hygiene Data'!D38))),'Data Summary'!DP44="Yes"),OFFSET('Hygiene Data'!$D$7,0,10*ROW('Hygiene Data'!D38)),NA())</f>
        <v>#N/A</v>
      </c>
      <c r="BB44" s="368" t="e">
        <f ca="1">+IF(AND(ISNUMBER(OFFSET('Hygiene Data'!$D$9,0,10*ROW('Hygiene Data'!D38))),'Data Summary'!DQ44="Yes"),OFFSET('Hygiene Data'!$D$9,0,10*ROW('Hygiene Data'!D38)),NA())</f>
        <v>#N/A</v>
      </c>
      <c r="BC44" s="368" t="e">
        <f ca="1">+IF(AND(ISNUMBER(OFFSET('Hygiene Data'!$E$5,0,10*ROW('Hygiene Data'!E38))),'Data Summary'!DR44="Yes"),OFFSET('Hygiene Data'!$E$5,0,10*ROW('Hygiene Data'!E38)),NA())</f>
        <v>#N/A</v>
      </c>
      <c r="BD44" s="368" t="e">
        <f ca="1">+IF(AND(ISNUMBER(OFFSET('Hygiene Data'!$E$7,0,10*ROW('Hygiene Data'!E38))),'Data Summary'!DS44="Yes"),OFFSET('Hygiene Data'!$E$7,0,10*ROW('Hygiene Data'!E38)),NA())</f>
        <v>#N/A</v>
      </c>
      <c r="BE44" s="368" t="e">
        <f ca="1">+IF(AND(ISNUMBER(OFFSET('Hygiene Data'!$E$9,0,10*ROW('Hygiene Data'!E38))),'Data Summary'!DT44="Yes"),OFFSET('Hygiene Data'!$E$9,0,10*ROW('Hygiene Data'!E38)),NA())</f>
        <v>#N/A</v>
      </c>
      <c r="BF44" s="368" t="e">
        <f ca="1">+IF(AND(ISNUMBER(OFFSET('Hygiene Data'!$F$5,0,10*ROW('Hygiene Data'!F38))),'Data Summary'!DU44="Yes"),OFFSET('Hygiene Data'!$F$5,0,10*ROW('Hygiene Data'!F38)),NA())</f>
        <v>#N/A</v>
      </c>
      <c r="BG44" s="368" t="e">
        <f ca="1">+IF(AND(ISNUMBER(OFFSET('Hygiene Data'!$F$7,0,10*ROW('Hygiene Data'!F38))),'Data Summary'!DV44="Yes"),OFFSET('Hygiene Data'!$F$7,0,10*ROW('Hygiene Data'!F38)),NA())</f>
        <v>#N/A</v>
      </c>
      <c r="BH44" s="368" t="e">
        <f ca="1">+IF(AND(ISNUMBER(OFFSET('Hygiene Data'!$F$9,0,10*ROW('Hygiene Data'!F38))),'Data Summary'!DW44="Yes"),OFFSET('Hygiene Data'!$F$9,0,10*ROW('Hygiene Data'!F38)),NA())</f>
        <v>#N/A</v>
      </c>
      <c r="BI44" s="368" t="e">
        <f ca="1">+IF(AND(ISNUMBER(OFFSET('Hygiene Data'!$G$5,0,10*ROW('Hygiene Data'!G38))),'Data Summary'!DX44="Yes"),OFFSET('Hygiene Data'!$G$5,0,10*ROW('Hygiene Data'!G38)),NA())</f>
        <v>#N/A</v>
      </c>
      <c r="BJ44" s="368" t="e">
        <f ca="1">+IF(AND(ISNUMBER(OFFSET('Hygiene Data'!$G$7,0,10*ROW('Hygiene Data'!G38))),'Data Summary'!DY44="Yes"),OFFSET('Hygiene Data'!$G$7,0,10*ROW('Hygiene Data'!G38)),NA())</f>
        <v>#N/A</v>
      </c>
      <c r="BK44" s="368" t="e">
        <f ca="1">+IF(AND(ISNUMBER(OFFSET('Hygiene Data'!$G$9,0,10*ROW('Hygiene Data'!G38))),'Data Summary'!DZ44="Yes"),OFFSET('Hygiene Data'!$G$9,0,10*ROW('Hygiene Data'!G38)),NA())</f>
        <v>#N/A</v>
      </c>
      <c r="BL44" s="368" t="e">
        <f ca="1">+IF(AND(ISNUMBER(OFFSET('Hygiene Data'!$H$5,0,10*ROW('Hygiene Data'!H38))),'Data Summary'!EA44="Yes"),OFFSET('Hygiene Data'!$H$5,0,10*ROW('Hygiene Data'!H38)),NA())</f>
        <v>#N/A</v>
      </c>
      <c r="BM44" s="368" t="e">
        <f ca="1">+IF(AND(ISNUMBER(OFFSET('Hygiene Data'!$H$7,0,10*ROW('Hygiene Data'!H38))),'Data Summary'!EB44="Yes"),OFFSET('Hygiene Data'!$H$7,0,10*ROW('Hygiene Data'!H38)),NA())</f>
        <v>#N/A</v>
      </c>
      <c r="BN44" s="368" t="e">
        <f ca="1">+IF(AND(ISNUMBER(OFFSET('Hygiene Data'!$H$9,0,10*ROW('Hygiene Data'!H38))),'Data Summary'!EC44="Yes"),OFFSET('Hygiene Data'!$H$9,0,10*ROW('Hygiene Data'!H38)),NA())</f>
        <v>#N/A</v>
      </c>
      <c r="BO44" s="368" t="e">
        <f ca="1">+IF(AND(ISNUMBER(OFFSET('Hygiene Data'!$I$5,0,10*ROW('Hygiene Data'!I38))),'Data Summary'!ED44="Yes"),OFFSET('Hygiene Data'!$I$5,0,10*ROW('Hygiene Data'!I38)),NA())</f>
        <v>#N/A</v>
      </c>
      <c r="BP44" s="368" t="e">
        <f ca="1">+IF(AND(ISNUMBER(OFFSET('Hygiene Data'!$I$7,0,10*ROW('Hygiene Data'!I38))),'Data Summary'!EE44="Yes"),OFFSET('Hygiene Data'!$I$7,0,10*ROW('Hygiene Data'!I38)),NA())</f>
        <v>#N/A</v>
      </c>
      <c r="BQ44" s="368" t="e">
        <f ca="1">+IF(AND(ISNUMBER(OFFSET('Hygiene Data'!$I$9,0,10*ROW('Hygiene Data'!I38))),'Data Summary'!EF44="Yes"),OFFSET('Hygiene Data'!$I$9,0,10*ROW('Hygiene Data'!I38)),NA())</f>
        <v>#N/A</v>
      </c>
    </row>
    <row r="45" spans="1:69" x14ac:dyDescent="0.25">
      <c r="A45" s="364" t="e">
        <f ca="1">+RIGHT('Data Summary'!A45,LEN('Data Summary'!A45)-9)</f>
        <v>#VALUE!</v>
      </c>
      <c r="B45" s="338" t="str">
        <f ca="1">+IF(ISTEXT('Data Summary'!B45),'Data Summary'!B45,"")</f>
        <v/>
      </c>
      <c r="C45" s="365" t="e">
        <f ca="1">+VALUE('Data Summary'!C45)</f>
        <v>#VALUE!</v>
      </c>
      <c r="D45" s="366" t="e">
        <f ca="1">+IF(AND(ISNUMBER(OFFSET('Water Data'!$D$4,0,10*ROW('Water Data'!D39))),'Data Summary'!BS45="Yes"),100-OFFSET('Water Data'!$D$4,0,10*ROW('Water Data'!D39)),NA())</f>
        <v>#N/A</v>
      </c>
      <c r="E45" s="366" t="e">
        <f ca="1">+IF(AND(ISNUMBER(OFFSET('Water Data'!$D$6,0,10*ROW('Water Data'!D39))),'Data Summary'!BT45="Yes"),OFFSET('Water Data'!$D$6,0,10*ROW('Water Data'!D39)),NA())</f>
        <v>#N/A</v>
      </c>
      <c r="F45" s="366" t="e">
        <f ca="1">+IF(AND(ISNUMBER(OFFSET('Water Data'!$D$9,0,10*ROW('Water Data'!D39))),'Data Summary'!BU45="Yes"),OFFSET('Water Data'!$D$9,0,10*ROW('Water Data'!D39)),NA())</f>
        <v>#N/A</v>
      </c>
      <c r="G45" s="366" t="e">
        <f ca="1">+IF(AND(ISNUMBER(OFFSET('Water Data'!$E$4,0,10*ROW('Water Data'!E39))),'Data Summary'!BV45="Yes"),100-OFFSET('Water Data'!$E$4,0,10*ROW('Water Data'!E39)),NA())</f>
        <v>#N/A</v>
      </c>
      <c r="H45" s="366" t="e">
        <f ca="1">+IF(AND(ISNUMBER(OFFSET('Water Data'!$E$6,0,10*ROW('Water Data'!E39))),'Data Summary'!BW45="Yes"),OFFSET('Water Data'!$E$6,0,10*ROW('Water Data'!E39)),NA())</f>
        <v>#N/A</v>
      </c>
      <c r="I45" s="366" t="e">
        <f ca="1">+IF(AND(ISNUMBER(OFFSET('Water Data'!$E$9,0,10*ROW('Water Data'!E39))),'Data Summary'!BX45="Yes"),OFFSET('Water Data'!$E$9,0,10*ROW('Water Data'!E39)),NA())</f>
        <v>#N/A</v>
      </c>
      <c r="J45" s="366" t="e">
        <f ca="1">+IF(AND(ISNUMBER(OFFSET('Water Data'!$F$4,0,10*ROW('Water Data'!F39))),'Data Summary'!BY45="Yes"),100-OFFSET('Water Data'!$F$4,0,10*ROW('Water Data'!F39)),NA())</f>
        <v>#N/A</v>
      </c>
      <c r="K45" s="366" t="e">
        <f ca="1">+IF(AND(ISNUMBER(OFFSET('Water Data'!$F$6,0,10*ROW('Water Data'!F39))),'Data Summary'!BZ45="Yes"),OFFSET('Water Data'!$F$6,0,10*ROW('Water Data'!F39)),NA())</f>
        <v>#N/A</v>
      </c>
      <c r="L45" s="366" t="e">
        <f ca="1">+IF(AND(ISNUMBER(OFFSET('Water Data'!$F$9,0,10*ROW('Water Data'!F39))),'Data Summary'!CA45="Yes"),OFFSET('Water Data'!$F$9,0,10*ROW('Water Data'!F39)),NA())</f>
        <v>#N/A</v>
      </c>
      <c r="M45" s="366" t="e">
        <f ca="1">+IF(AND(ISNUMBER(OFFSET('Water Data'!$G$4,0,10*ROW('Water Data'!G39))),'Data Summary'!CB45="Yes"),100-OFFSET('Water Data'!$G$4,0,10*ROW('Water Data'!G39)),NA())</f>
        <v>#N/A</v>
      </c>
      <c r="N45" s="366" t="e">
        <f ca="1">+IF(AND(ISNUMBER(OFFSET('Water Data'!$G$6,0,10*ROW('Water Data'!G39))),'Data Summary'!CC45="Yes"),OFFSET('Water Data'!$G$6,0,10*ROW('Water Data'!G39)),NA())</f>
        <v>#N/A</v>
      </c>
      <c r="O45" s="366" t="e">
        <f ca="1">+IF(AND(ISNUMBER(OFFSET('Water Data'!$G$9,0,10*ROW('Water Data'!G39))),'Data Summary'!CD45="Yes"),OFFSET('Water Data'!$G$9,0,10*ROW('Water Data'!G39)),NA())</f>
        <v>#N/A</v>
      </c>
      <c r="P45" s="366" t="e">
        <f ca="1">+IF(AND(ISNUMBER(OFFSET('Water Data'!$H$4,0,10*ROW('Water Data'!H39))),'Data Summary'!CE45="Yes"),100-OFFSET('Water Data'!$H$4,0,10*ROW('Water Data'!H39)),NA())</f>
        <v>#N/A</v>
      </c>
      <c r="Q45" s="366" t="e">
        <f ca="1">+IF(AND(ISNUMBER(OFFSET('Water Data'!$H$6,0,10*ROW('Water Data'!H39))),'Data Summary'!CF45="Yes"),OFFSET('Water Data'!$H$6,0,10*ROW('Water Data'!H39)),NA())</f>
        <v>#N/A</v>
      </c>
      <c r="R45" s="366" t="e">
        <f ca="1">+IF(AND(ISNUMBER(OFFSET('Water Data'!$H$9,0,10*ROW('Water Data'!H39))),'Data Summary'!CG45="Yes"),OFFSET('Water Data'!$H$9,0,10*ROW('Water Data'!H39)),NA())</f>
        <v>#N/A</v>
      </c>
      <c r="S45" s="366" t="e">
        <f ca="1">+IF(AND(ISNUMBER(OFFSET('Water Data'!$I$4,0,10*ROW('Water Data'!I39))),'Data Summary'!CH45="Yes"),100-OFFSET('Water Data'!$I$4,0,10*ROW('Water Data'!I39)),NA())</f>
        <v>#N/A</v>
      </c>
      <c r="T45" s="366" t="e">
        <f ca="1">+IF(AND(ISNUMBER(OFFSET('Water Data'!$I$6,0,10*ROW('Water Data'!I39))),'Data Summary'!CI45="Yes"),OFFSET('Water Data'!$I$6,0,10*ROW('Water Data'!I39)),NA())</f>
        <v>#N/A</v>
      </c>
      <c r="U45" s="366" t="e">
        <f ca="1">+IF(AND(ISNUMBER(OFFSET('Water Data'!$I$9,0,10*ROW('Water Data'!I39))),'Data Summary'!CJ45="Yes"),OFFSET('Water Data'!$I$9,0,10*ROW('Water Data'!I39)),NA())</f>
        <v>#N/A</v>
      </c>
      <c r="V45" s="367" t="e">
        <f ca="1">+IF(AND(ISNUMBER(OFFSET('Sanitation Data'!$D$4,0,10*ROW('Sanitation Data'!D39))),'Data Summary'!CK45="Yes"),100-OFFSET('Sanitation Data'!$D$4,0,10*ROW('Sanitation Data'!D39)),NA())</f>
        <v>#N/A</v>
      </c>
      <c r="W45" s="367" t="e">
        <f ca="1">+IF(AND(ISNUMBER(OFFSET('Sanitation Data'!$D$6,0,10*ROW('Sanitation Data'!D39))),'Data Summary'!CL45="Yes"),OFFSET('Sanitation Data'!$D$6,0,10*ROW('Sanitation Data'!D39)),NA())</f>
        <v>#N/A</v>
      </c>
      <c r="X45" s="367" t="e">
        <f ca="1">+IF(AND(ISNUMBER(OFFSET('Sanitation Data'!$D$10,0,10*ROW('Sanitation Data'!D39))),'Data Summary'!CM45="Yes"),OFFSET('Sanitation Data'!$D$10,0,10*ROW('Sanitation Data'!D39)),NA())</f>
        <v>#N/A</v>
      </c>
      <c r="Y45" s="367" t="e">
        <f ca="1">+IF(AND(ISNUMBER(OFFSET('Sanitation Data'!$D$11,0,10*ROW('Sanitation Data'!D39))),'Data Summary'!CN45="Yes"),OFFSET('Sanitation Data'!$D$11,0,10*ROW('Sanitation Data'!D39)),NA())</f>
        <v>#N/A</v>
      </c>
      <c r="Z45" s="367" t="e">
        <f ca="1">+IF(AND(ISNUMBER(OFFSET('Sanitation Data'!$D$12,0,10*ROW('Sanitation Data'!D39))),'Data Summary'!CO45="Yes"),OFFSET('Sanitation Data'!$D$12,0,10*ROW('Sanitation Data'!D39)),NA())</f>
        <v>#N/A</v>
      </c>
      <c r="AA45" s="367" t="e">
        <f ca="1">+IF(AND(ISNUMBER(OFFSET('Sanitation Data'!$E$4,0,10*ROW('Sanitation Data'!E39))),'Data Summary'!CP45="Yes"),100-OFFSET('Sanitation Data'!$E$4,0,10*ROW('Sanitation Data'!E39)),NA())</f>
        <v>#N/A</v>
      </c>
      <c r="AB45" s="367" t="e">
        <f ca="1">+IF(AND(ISNUMBER(OFFSET('Sanitation Data'!$E$6,0,10*ROW('Sanitation Data'!E39))),'Data Summary'!CQ45="Yes"),OFFSET('Sanitation Data'!$E$6,0,10*ROW('Sanitation Data'!E39)),NA())</f>
        <v>#N/A</v>
      </c>
      <c r="AC45" s="367" t="e">
        <f ca="1">+IF(AND(ISNUMBER(OFFSET('Sanitation Data'!$E$10,0,10*ROW('Sanitation Data'!E39))),'Data Summary'!CR45="Yes"),OFFSET('Sanitation Data'!$E$10,0,10*ROW('Sanitation Data'!E39)),NA())</f>
        <v>#N/A</v>
      </c>
      <c r="AD45" s="367" t="e">
        <f ca="1">+IF(AND(ISNUMBER(OFFSET('Sanitation Data'!$E$11,0,10*ROW('Sanitation Data'!E39))),'Data Summary'!CS45="Yes"),OFFSET('Sanitation Data'!$E$11,0,10*ROW('Sanitation Data'!E39)),NA())</f>
        <v>#N/A</v>
      </c>
      <c r="AE45" s="367" t="e">
        <f ca="1">+IF(AND(ISNUMBER(OFFSET('Sanitation Data'!$E$12,0,10*ROW('Sanitation Data'!E39))),'Data Summary'!CT45="Yes"),OFFSET('Sanitation Data'!$E$12,0,10*ROW('Sanitation Data'!E39)),NA())</f>
        <v>#N/A</v>
      </c>
      <c r="AF45" s="367" t="e">
        <f ca="1">+IF(AND(ISNUMBER(OFFSET('Sanitation Data'!$F$4,0,10*ROW('Sanitation Data'!F39))),'Data Summary'!CU45="Yes"),100-OFFSET('Sanitation Data'!$F$4,0,10*ROW('Sanitation Data'!F39)),NA())</f>
        <v>#N/A</v>
      </c>
      <c r="AG45" s="367" t="e">
        <f ca="1">+IF(AND(ISNUMBER(OFFSET('Sanitation Data'!$F$6,0,10*ROW('Sanitation Data'!F39))),'Data Summary'!CV45="Yes"),OFFSET('Sanitation Data'!$F$6,0,10*ROW('Sanitation Data'!F39)),NA())</f>
        <v>#N/A</v>
      </c>
      <c r="AH45" s="367" t="e">
        <f ca="1">+IF(AND(ISNUMBER(OFFSET('Sanitation Data'!$F$10,0,10*ROW('Sanitation Data'!F39))),'Data Summary'!CW45="Yes"),OFFSET('Sanitation Data'!$F$10,0,10*ROW('Sanitation Data'!F39)),NA())</f>
        <v>#N/A</v>
      </c>
      <c r="AI45" s="367" t="e">
        <f ca="1">+IF(AND(ISNUMBER(OFFSET('Sanitation Data'!$F$11,0,10*ROW('Sanitation Data'!F39))),'Data Summary'!CX45="Yes"),OFFSET('Sanitation Data'!$F$11,0,10*ROW('Sanitation Data'!F39)),NA())</f>
        <v>#N/A</v>
      </c>
      <c r="AJ45" s="367" t="e">
        <f ca="1">+IF(AND(ISNUMBER(OFFSET('Sanitation Data'!$F$12,0,10*ROW('Sanitation Data'!F39))),'Data Summary'!CY45="Yes"),OFFSET('Sanitation Data'!$F$12,0,10*ROW('Sanitation Data'!F39)),NA())</f>
        <v>#N/A</v>
      </c>
      <c r="AK45" s="367" t="e">
        <f ca="1">+IF(AND(ISNUMBER(OFFSET('Sanitation Data'!$G$4,0,10*ROW('Sanitation Data'!G39))),'Data Summary'!CZ45="Yes"),100-OFFSET('Sanitation Data'!$G$4,0,10*ROW('Sanitation Data'!G39)),NA())</f>
        <v>#N/A</v>
      </c>
      <c r="AL45" s="367" t="e">
        <f ca="1">+IF(AND(ISNUMBER(OFFSET('Sanitation Data'!$G$6,0,10*ROW('Sanitation Data'!G39))),'Data Summary'!DA45="Yes"),OFFSET('Sanitation Data'!$G$6,0,10*ROW('Sanitation Data'!G39)),NA())</f>
        <v>#N/A</v>
      </c>
      <c r="AM45" s="367" t="e">
        <f ca="1">+IF(AND(ISNUMBER(OFFSET('Sanitation Data'!$G$10,0,10*ROW('Sanitation Data'!G39))),'Data Summary'!DB45="Yes"),OFFSET('Sanitation Data'!$G$10,0,10*ROW('Sanitation Data'!G39)),NA())</f>
        <v>#N/A</v>
      </c>
      <c r="AN45" s="367" t="e">
        <f ca="1">+IF(AND(ISNUMBER(OFFSET('Sanitation Data'!$G$11,0,10*ROW('Sanitation Data'!G39))),'Data Summary'!DC45="Yes"),OFFSET('Sanitation Data'!$G$11,0,10*ROW('Sanitation Data'!G39)),NA())</f>
        <v>#N/A</v>
      </c>
      <c r="AO45" s="367" t="e">
        <f ca="1">+IF(AND(ISNUMBER(OFFSET('Sanitation Data'!$G$12,0,10*ROW('Sanitation Data'!G39))),'Data Summary'!DD45="Yes"),OFFSET('Sanitation Data'!$G$12,0,10*ROW('Sanitation Data'!G39)),NA())</f>
        <v>#N/A</v>
      </c>
      <c r="AP45" s="367" t="e">
        <f ca="1">+IF(AND(ISNUMBER(OFFSET('Sanitation Data'!$H$4,0,10*ROW('Sanitation Data'!H39))),'Data Summary'!DE45="Yes"),100-OFFSET('Sanitation Data'!$H$4,0,10*ROW('Sanitation Data'!H39)),NA())</f>
        <v>#N/A</v>
      </c>
      <c r="AQ45" s="367" t="e">
        <f ca="1">+IF(AND(ISNUMBER(OFFSET('Sanitation Data'!$H$6,0,10*ROW('Sanitation Data'!H39))),'Data Summary'!DF45="Yes"),OFFSET('Sanitation Data'!$H$6,0,10*ROW('Sanitation Data'!H39)),NA())</f>
        <v>#N/A</v>
      </c>
      <c r="AR45" s="367" t="e">
        <f ca="1">+IF(AND(ISNUMBER(OFFSET('Sanitation Data'!$H$10,0,10*ROW('Sanitation Data'!H39))),'Data Summary'!DG45="Yes"),OFFSET('Sanitation Data'!$H$10,0,10*ROW('Sanitation Data'!H39)),NA())</f>
        <v>#N/A</v>
      </c>
      <c r="AS45" s="367" t="e">
        <f ca="1">+IF(AND(ISNUMBER(OFFSET('Sanitation Data'!$H$11,0,10*ROW('Sanitation Data'!H39))),'Data Summary'!DH45="Yes"),OFFSET('Sanitation Data'!$H$11,0,10*ROW('Sanitation Data'!H39)),NA())</f>
        <v>#N/A</v>
      </c>
      <c r="AT45" s="367" t="e">
        <f ca="1">+IF(AND(ISNUMBER(OFFSET('Sanitation Data'!$H$12,0,10*ROW('Sanitation Data'!H39))),'Data Summary'!DI45="Yes"),OFFSET('Sanitation Data'!$H$12,0,10*ROW('Sanitation Data'!H39)),NA())</f>
        <v>#N/A</v>
      </c>
      <c r="AU45" s="367" t="e">
        <f ca="1">+IF(AND(ISNUMBER(OFFSET('Sanitation Data'!$I$4,0,10*ROW('Sanitation Data'!I39))),'Data Summary'!DJ45="Yes"),100-OFFSET('Sanitation Data'!$I$4,0,10*ROW('Sanitation Data'!I39)),NA())</f>
        <v>#N/A</v>
      </c>
      <c r="AV45" s="367" t="e">
        <f ca="1">+IF(AND(ISNUMBER(OFFSET('Sanitation Data'!$I$6,0,10*ROW('Sanitation Data'!I39))),'Data Summary'!DK45="Yes"),OFFSET('Sanitation Data'!$I$6,0,10*ROW('Sanitation Data'!I39)),NA())</f>
        <v>#N/A</v>
      </c>
      <c r="AW45" s="367" t="e">
        <f ca="1">+IF(AND(ISNUMBER(OFFSET('Sanitation Data'!$I$10,0,10*ROW('Sanitation Data'!I39))),'Data Summary'!DL45="Yes"),OFFSET('Sanitation Data'!$I$10,0,10*ROW('Sanitation Data'!I39)),NA())</f>
        <v>#N/A</v>
      </c>
      <c r="AX45" s="367" t="e">
        <f ca="1">+IF(AND(ISNUMBER(OFFSET('Sanitation Data'!$I$11,0,10*ROW('Sanitation Data'!I39))),'Data Summary'!DM45="Yes"),OFFSET('Sanitation Data'!$I$11,0,10*ROW('Sanitation Data'!I39)),NA())</f>
        <v>#N/A</v>
      </c>
      <c r="AY45" s="367" t="e">
        <f ca="1">+IF(AND(ISNUMBER(OFFSET('Sanitation Data'!$I$12,0,10*ROW('Sanitation Data'!I39))),'Data Summary'!DN45="Yes"),OFFSET('Sanitation Data'!$I$12,0,10*ROW('Sanitation Data'!I39)),NA())</f>
        <v>#N/A</v>
      </c>
      <c r="AZ45" s="368" t="e">
        <f ca="1">+IF(AND(ISNUMBER(OFFSET('Hygiene Data'!$D$5,0,10*ROW('Hygiene Data'!D39))),'Data Summary'!DO45="Yes"),OFFSET('Hygiene Data'!$D$5,0,10*ROW('Hygiene Data'!D39)),NA())</f>
        <v>#N/A</v>
      </c>
      <c r="BA45" s="368" t="e">
        <f ca="1">+IF(AND(ISNUMBER(OFFSET('Hygiene Data'!$D$7,0,10*ROW('Hygiene Data'!D39))),'Data Summary'!DP45="Yes"),OFFSET('Hygiene Data'!$D$7,0,10*ROW('Hygiene Data'!D39)),NA())</f>
        <v>#N/A</v>
      </c>
      <c r="BB45" s="368" t="e">
        <f ca="1">+IF(AND(ISNUMBER(OFFSET('Hygiene Data'!$D$9,0,10*ROW('Hygiene Data'!D39))),'Data Summary'!DQ45="Yes"),OFFSET('Hygiene Data'!$D$9,0,10*ROW('Hygiene Data'!D39)),NA())</f>
        <v>#N/A</v>
      </c>
      <c r="BC45" s="368" t="e">
        <f ca="1">+IF(AND(ISNUMBER(OFFSET('Hygiene Data'!$E$5,0,10*ROW('Hygiene Data'!E39))),'Data Summary'!DR45="Yes"),OFFSET('Hygiene Data'!$E$5,0,10*ROW('Hygiene Data'!E39)),NA())</f>
        <v>#N/A</v>
      </c>
      <c r="BD45" s="368" t="e">
        <f ca="1">+IF(AND(ISNUMBER(OFFSET('Hygiene Data'!$E$7,0,10*ROW('Hygiene Data'!E39))),'Data Summary'!DS45="Yes"),OFFSET('Hygiene Data'!$E$7,0,10*ROW('Hygiene Data'!E39)),NA())</f>
        <v>#N/A</v>
      </c>
      <c r="BE45" s="368" t="e">
        <f ca="1">+IF(AND(ISNUMBER(OFFSET('Hygiene Data'!$E$9,0,10*ROW('Hygiene Data'!E39))),'Data Summary'!DT45="Yes"),OFFSET('Hygiene Data'!$E$9,0,10*ROW('Hygiene Data'!E39)),NA())</f>
        <v>#N/A</v>
      </c>
      <c r="BF45" s="368" t="e">
        <f ca="1">+IF(AND(ISNUMBER(OFFSET('Hygiene Data'!$F$5,0,10*ROW('Hygiene Data'!F39))),'Data Summary'!DU45="Yes"),OFFSET('Hygiene Data'!$F$5,0,10*ROW('Hygiene Data'!F39)),NA())</f>
        <v>#N/A</v>
      </c>
      <c r="BG45" s="368" t="e">
        <f ca="1">+IF(AND(ISNUMBER(OFFSET('Hygiene Data'!$F$7,0,10*ROW('Hygiene Data'!F39))),'Data Summary'!DV45="Yes"),OFFSET('Hygiene Data'!$F$7,0,10*ROW('Hygiene Data'!F39)),NA())</f>
        <v>#N/A</v>
      </c>
      <c r="BH45" s="368" t="e">
        <f ca="1">+IF(AND(ISNUMBER(OFFSET('Hygiene Data'!$F$9,0,10*ROW('Hygiene Data'!F39))),'Data Summary'!DW45="Yes"),OFFSET('Hygiene Data'!$F$9,0,10*ROW('Hygiene Data'!F39)),NA())</f>
        <v>#N/A</v>
      </c>
      <c r="BI45" s="368" t="e">
        <f ca="1">+IF(AND(ISNUMBER(OFFSET('Hygiene Data'!$G$5,0,10*ROW('Hygiene Data'!G39))),'Data Summary'!DX45="Yes"),OFFSET('Hygiene Data'!$G$5,0,10*ROW('Hygiene Data'!G39)),NA())</f>
        <v>#N/A</v>
      </c>
      <c r="BJ45" s="368" t="e">
        <f ca="1">+IF(AND(ISNUMBER(OFFSET('Hygiene Data'!$G$7,0,10*ROW('Hygiene Data'!G39))),'Data Summary'!DY45="Yes"),OFFSET('Hygiene Data'!$G$7,0,10*ROW('Hygiene Data'!G39)),NA())</f>
        <v>#N/A</v>
      </c>
      <c r="BK45" s="368" t="e">
        <f ca="1">+IF(AND(ISNUMBER(OFFSET('Hygiene Data'!$G$9,0,10*ROW('Hygiene Data'!G39))),'Data Summary'!DZ45="Yes"),OFFSET('Hygiene Data'!$G$9,0,10*ROW('Hygiene Data'!G39)),NA())</f>
        <v>#N/A</v>
      </c>
      <c r="BL45" s="368" t="e">
        <f ca="1">+IF(AND(ISNUMBER(OFFSET('Hygiene Data'!$H$5,0,10*ROW('Hygiene Data'!H39))),'Data Summary'!EA45="Yes"),OFFSET('Hygiene Data'!$H$5,0,10*ROW('Hygiene Data'!H39)),NA())</f>
        <v>#N/A</v>
      </c>
      <c r="BM45" s="368" t="e">
        <f ca="1">+IF(AND(ISNUMBER(OFFSET('Hygiene Data'!$H$7,0,10*ROW('Hygiene Data'!H39))),'Data Summary'!EB45="Yes"),OFFSET('Hygiene Data'!$H$7,0,10*ROW('Hygiene Data'!H39)),NA())</f>
        <v>#N/A</v>
      </c>
      <c r="BN45" s="368" t="e">
        <f ca="1">+IF(AND(ISNUMBER(OFFSET('Hygiene Data'!$H$9,0,10*ROW('Hygiene Data'!H39))),'Data Summary'!EC45="Yes"),OFFSET('Hygiene Data'!$H$9,0,10*ROW('Hygiene Data'!H39)),NA())</f>
        <v>#N/A</v>
      </c>
      <c r="BO45" s="368" t="e">
        <f ca="1">+IF(AND(ISNUMBER(OFFSET('Hygiene Data'!$I$5,0,10*ROW('Hygiene Data'!I39))),'Data Summary'!ED45="Yes"),OFFSET('Hygiene Data'!$I$5,0,10*ROW('Hygiene Data'!I39)),NA())</f>
        <v>#N/A</v>
      </c>
      <c r="BP45" s="368" t="e">
        <f ca="1">+IF(AND(ISNUMBER(OFFSET('Hygiene Data'!$I$7,0,10*ROW('Hygiene Data'!I39))),'Data Summary'!EE45="Yes"),OFFSET('Hygiene Data'!$I$7,0,10*ROW('Hygiene Data'!I39)),NA())</f>
        <v>#N/A</v>
      </c>
      <c r="BQ45" s="368" t="e">
        <f ca="1">+IF(AND(ISNUMBER(OFFSET('Hygiene Data'!$I$9,0,10*ROW('Hygiene Data'!I39))),'Data Summary'!EF45="Yes"),OFFSET('Hygiene Data'!$I$9,0,10*ROW('Hygiene Data'!I39)),NA())</f>
        <v>#N/A</v>
      </c>
    </row>
    <row r="46" spans="1:69" x14ac:dyDescent="0.25">
      <c r="A46" s="364" t="e">
        <f ca="1">+RIGHT('Data Summary'!A46,LEN('Data Summary'!A46)-9)</f>
        <v>#VALUE!</v>
      </c>
      <c r="B46" s="338" t="str">
        <f ca="1">+IF(ISTEXT('Data Summary'!B46),'Data Summary'!B46,"")</f>
        <v/>
      </c>
      <c r="C46" s="365" t="e">
        <f ca="1">+VALUE('Data Summary'!C46)</f>
        <v>#VALUE!</v>
      </c>
      <c r="D46" s="366" t="e">
        <f ca="1">+IF(AND(ISNUMBER(OFFSET('Water Data'!$D$4,0,10*ROW('Water Data'!D40))),'Data Summary'!BS46="Yes"),100-OFFSET('Water Data'!$D$4,0,10*ROW('Water Data'!D40)),NA())</f>
        <v>#N/A</v>
      </c>
      <c r="E46" s="366" t="e">
        <f ca="1">+IF(AND(ISNUMBER(OFFSET('Water Data'!$D$6,0,10*ROW('Water Data'!D40))),'Data Summary'!BT46="Yes"),OFFSET('Water Data'!$D$6,0,10*ROW('Water Data'!D40)),NA())</f>
        <v>#N/A</v>
      </c>
      <c r="F46" s="366" t="e">
        <f ca="1">+IF(AND(ISNUMBER(OFFSET('Water Data'!$D$9,0,10*ROW('Water Data'!D40))),'Data Summary'!BU46="Yes"),OFFSET('Water Data'!$D$9,0,10*ROW('Water Data'!D40)),NA())</f>
        <v>#N/A</v>
      </c>
      <c r="G46" s="366" t="e">
        <f ca="1">+IF(AND(ISNUMBER(OFFSET('Water Data'!$E$4,0,10*ROW('Water Data'!E40))),'Data Summary'!BV46="Yes"),100-OFFSET('Water Data'!$E$4,0,10*ROW('Water Data'!E40)),NA())</f>
        <v>#N/A</v>
      </c>
      <c r="H46" s="366" t="e">
        <f ca="1">+IF(AND(ISNUMBER(OFFSET('Water Data'!$E$6,0,10*ROW('Water Data'!E40))),'Data Summary'!BW46="Yes"),OFFSET('Water Data'!$E$6,0,10*ROW('Water Data'!E40)),NA())</f>
        <v>#N/A</v>
      </c>
      <c r="I46" s="366" t="e">
        <f ca="1">+IF(AND(ISNUMBER(OFFSET('Water Data'!$E$9,0,10*ROW('Water Data'!E40))),'Data Summary'!BX46="Yes"),OFFSET('Water Data'!$E$9,0,10*ROW('Water Data'!E40)),NA())</f>
        <v>#N/A</v>
      </c>
      <c r="J46" s="366" t="e">
        <f ca="1">+IF(AND(ISNUMBER(OFFSET('Water Data'!$F$4,0,10*ROW('Water Data'!F40))),'Data Summary'!BY46="Yes"),100-OFFSET('Water Data'!$F$4,0,10*ROW('Water Data'!F40)),NA())</f>
        <v>#N/A</v>
      </c>
      <c r="K46" s="366" t="e">
        <f ca="1">+IF(AND(ISNUMBER(OFFSET('Water Data'!$F$6,0,10*ROW('Water Data'!F40))),'Data Summary'!BZ46="Yes"),OFFSET('Water Data'!$F$6,0,10*ROW('Water Data'!F40)),NA())</f>
        <v>#N/A</v>
      </c>
      <c r="L46" s="366" t="e">
        <f ca="1">+IF(AND(ISNUMBER(OFFSET('Water Data'!$F$9,0,10*ROW('Water Data'!F40))),'Data Summary'!CA46="Yes"),OFFSET('Water Data'!$F$9,0,10*ROW('Water Data'!F40)),NA())</f>
        <v>#N/A</v>
      </c>
      <c r="M46" s="366" t="e">
        <f ca="1">+IF(AND(ISNUMBER(OFFSET('Water Data'!$G$4,0,10*ROW('Water Data'!G40))),'Data Summary'!CB46="Yes"),100-OFFSET('Water Data'!$G$4,0,10*ROW('Water Data'!G40)),NA())</f>
        <v>#N/A</v>
      </c>
      <c r="N46" s="366" t="e">
        <f ca="1">+IF(AND(ISNUMBER(OFFSET('Water Data'!$G$6,0,10*ROW('Water Data'!G40))),'Data Summary'!CC46="Yes"),OFFSET('Water Data'!$G$6,0,10*ROW('Water Data'!G40)),NA())</f>
        <v>#N/A</v>
      </c>
      <c r="O46" s="366" t="e">
        <f ca="1">+IF(AND(ISNUMBER(OFFSET('Water Data'!$G$9,0,10*ROW('Water Data'!G40))),'Data Summary'!CD46="Yes"),OFFSET('Water Data'!$G$9,0,10*ROW('Water Data'!G40)),NA())</f>
        <v>#N/A</v>
      </c>
      <c r="P46" s="366" t="e">
        <f ca="1">+IF(AND(ISNUMBER(OFFSET('Water Data'!$H$4,0,10*ROW('Water Data'!H40))),'Data Summary'!CE46="Yes"),100-OFFSET('Water Data'!$H$4,0,10*ROW('Water Data'!H40)),NA())</f>
        <v>#N/A</v>
      </c>
      <c r="Q46" s="366" t="e">
        <f ca="1">+IF(AND(ISNUMBER(OFFSET('Water Data'!$H$6,0,10*ROW('Water Data'!H40))),'Data Summary'!CF46="Yes"),OFFSET('Water Data'!$H$6,0,10*ROW('Water Data'!H40)),NA())</f>
        <v>#N/A</v>
      </c>
      <c r="R46" s="366" t="e">
        <f ca="1">+IF(AND(ISNUMBER(OFFSET('Water Data'!$H$9,0,10*ROW('Water Data'!H40))),'Data Summary'!CG46="Yes"),OFFSET('Water Data'!$H$9,0,10*ROW('Water Data'!H40)),NA())</f>
        <v>#N/A</v>
      </c>
      <c r="S46" s="366" t="e">
        <f ca="1">+IF(AND(ISNUMBER(OFFSET('Water Data'!$I$4,0,10*ROW('Water Data'!I40))),'Data Summary'!CH46="Yes"),100-OFFSET('Water Data'!$I$4,0,10*ROW('Water Data'!I40)),NA())</f>
        <v>#N/A</v>
      </c>
      <c r="T46" s="366" t="e">
        <f ca="1">+IF(AND(ISNUMBER(OFFSET('Water Data'!$I$6,0,10*ROW('Water Data'!I40))),'Data Summary'!CI46="Yes"),OFFSET('Water Data'!$I$6,0,10*ROW('Water Data'!I40)),NA())</f>
        <v>#N/A</v>
      </c>
      <c r="U46" s="366" t="e">
        <f ca="1">+IF(AND(ISNUMBER(OFFSET('Water Data'!$I$9,0,10*ROW('Water Data'!I40))),'Data Summary'!CJ46="Yes"),OFFSET('Water Data'!$I$9,0,10*ROW('Water Data'!I40)),NA())</f>
        <v>#N/A</v>
      </c>
      <c r="V46" s="367" t="e">
        <f ca="1">+IF(AND(ISNUMBER(OFFSET('Sanitation Data'!$D$4,0,10*ROW('Sanitation Data'!D40))),'Data Summary'!CK46="Yes"),100-OFFSET('Sanitation Data'!$D$4,0,10*ROW('Sanitation Data'!D40)),NA())</f>
        <v>#N/A</v>
      </c>
      <c r="W46" s="367" t="e">
        <f ca="1">+IF(AND(ISNUMBER(OFFSET('Sanitation Data'!$D$6,0,10*ROW('Sanitation Data'!D40))),'Data Summary'!CL46="Yes"),OFFSET('Sanitation Data'!$D$6,0,10*ROW('Sanitation Data'!D40)),NA())</f>
        <v>#N/A</v>
      </c>
      <c r="X46" s="367" t="e">
        <f ca="1">+IF(AND(ISNUMBER(OFFSET('Sanitation Data'!$D$10,0,10*ROW('Sanitation Data'!D40))),'Data Summary'!CM46="Yes"),OFFSET('Sanitation Data'!$D$10,0,10*ROW('Sanitation Data'!D40)),NA())</f>
        <v>#N/A</v>
      </c>
      <c r="Y46" s="367" t="e">
        <f ca="1">+IF(AND(ISNUMBER(OFFSET('Sanitation Data'!$D$11,0,10*ROW('Sanitation Data'!D40))),'Data Summary'!CN46="Yes"),OFFSET('Sanitation Data'!$D$11,0,10*ROW('Sanitation Data'!D40)),NA())</f>
        <v>#N/A</v>
      </c>
      <c r="Z46" s="367" t="e">
        <f ca="1">+IF(AND(ISNUMBER(OFFSET('Sanitation Data'!$D$12,0,10*ROW('Sanitation Data'!D40))),'Data Summary'!CO46="Yes"),OFFSET('Sanitation Data'!$D$12,0,10*ROW('Sanitation Data'!D40)),NA())</f>
        <v>#N/A</v>
      </c>
      <c r="AA46" s="367" t="e">
        <f ca="1">+IF(AND(ISNUMBER(OFFSET('Sanitation Data'!$E$4,0,10*ROW('Sanitation Data'!E40))),'Data Summary'!CP46="Yes"),100-OFFSET('Sanitation Data'!$E$4,0,10*ROW('Sanitation Data'!E40)),NA())</f>
        <v>#N/A</v>
      </c>
      <c r="AB46" s="367" t="e">
        <f ca="1">+IF(AND(ISNUMBER(OFFSET('Sanitation Data'!$E$6,0,10*ROW('Sanitation Data'!E40))),'Data Summary'!CQ46="Yes"),OFFSET('Sanitation Data'!$E$6,0,10*ROW('Sanitation Data'!E40)),NA())</f>
        <v>#N/A</v>
      </c>
      <c r="AC46" s="367" t="e">
        <f ca="1">+IF(AND(ISNUMBER(OFFSET('Sanitation Data'!$E$10,0,10*ROW('Sanitation Data'!E40))),'Data Summary'!CR46="Yes"),OFFSET('Sanitation Data'!$E$10,0,10*ROW('Sanitation Data'!E40)),NA())</f>
        <v>#N/A</v>
      </c>
      <c r="AD46" s="367" t="e">
        <f ca="1">+IF(AND(ISNUMBER(OFFSET('Sanitation Data'!$E$11,0,10*ROW('Sanitation Data'!E40))),'Data Summary'!CS46="Yes"),OFFSET('Sanitation Data'!$E$11,0,10*ROW('Sanitation Data'!E40)),NA())</f>
        <v>#N/A</v>
      </c>
      <c r="AE46" s="367" t="e">
        <f ca="1">+IF(AND(ISNUMBER(OFFSET('Sanitation Data'!$E$12,0,10*ROW('Sanitation Data'!E40))),'Data Summary'!CT46="Yes"),OFFSET('Sanitation Data'!$E$12,0,10*ROW('Sanitation Data'!E40)),NA())</f>
        <v>#N/A</v>
      </c>
      <c r="AF46" s="367" t="e">
        <f ca="1">+IF(AND(ISNUMBER(OFFSET('Sanitation Data'!$F$4,0,10*ROW('Sanitation Data'!F40))),'Data Summary'!CU46="Yes"),100-OFFSET('Sanitation Data'!$F$4,0,10*ROW('Sanitation Data'!F40)),NA())</f>
        <v>#N/A</v>
      </c>
      <c r="AG46" s="367" t="e">
        <f ca="1">+IF(AND(ISNUMBER(OFFSET('Sanitation Data'!$F$6,0,10*ROW('Sanitation Data'!F40))),'Data Summary'!CV46="Yes"),OFFSET('Sanitation Data'!$F$6,0,10*ROW('Sanitation Data'!F40)),NA())</f>
        <v>#N/A</v>
      </c>
      <c r="AH46" s="367" t="e">
        <f ca="1">+IF(AND(ISNUMBER(OFFSET('Sanitation Data'!$F$10,0,10*ROW('Sanitation Data'!F40))),'Data Summary'!CW46="Yes"),OFFSET('Sanitation Data'!$F$10,0,10*ROW('Sanitation Data'!F40)),NA())</f>
        <v>#N/A</v>
      </c>
      <c r="AI46" s="367" t="e">
        <f ca="1">+IF(AND(ISNUMBER(OFFSET('Sanitation Data'!$F$11,0,10*ROW('Sanitation Data'!F40))),'Data Summary'!CX46="Yes"),OFFSET('Sanitation Data'!$F$11,0,10*ROW('Sanitation Data'!F40)),NA())</f>
        <v>#N/A</v>
      </c>
      <c r="AJ46" s="367" t="e">
        <f ca="1">+IF(AND(ISNUMBER(OFFSET('Sanitation Data'!$F$12,0,10*ROW('Sanitation Data'!F40))),'Data Summary'!CY46="Yes"),OFFSET('Sanitation Data'!$F$12,0,10*ROW('Sanitation Data'!F40)),NA())</f>
        <v>#N/A</v>
      </c>
      <c r="AK46" s="367" t="e">
        <f ca="1">+IF(AND(ISNUMBER(OFFSET('Sanitation Data'!$G$4,0,10*ROW('Sanitation Data'!G40))),'Data Summary'!CZ46="Yes"),100-OFFSET('Sanitation Data'!$G$4,0,10*ROW('Sanitation Data'!G40)),NA())</f>
        <v>#N/A</v>
      </c>
      <c r="AL46" s="367" t="e">
        <f ca="1">+IF(AND(ISNUMBER(OFFSET('Sanitation Data'!$G$6,0,10*ROW('Sanitation Data'!G40))),'Data Summary'!DA46="Yes"),OFFSET('Sanitation Data'!$G$6,0,10*ROW('Sanitation Data'!G40)),NA())</f>
        <v>#N/A</v>
      </c>
      <c r="AM46" s="367" t="e">
        <f ca="1">+IF(AND(ISNUMBER(OFFSET('Sanitation Data'!$G$10,0,10*ROW('Sanitation Data'!G40))),'Data Summary'!DB46="Yes"),OFFSET('Sanitation Data'!$G$10,0,10*ROW('Sanitation Data'!G40)),NA())</f>
        <v>#N/A</v>
      </c>
      <c r="AN46" s="367" t="e">
        <f ca="1">+IF(AND(ISNUMBER(OFFSET('Sanitation Data'!$G$11,0,10*ROW('Sanitation Data'!G40))),'Data Summary'!DC46="Yes"),OFFSET('Sanitation Data'!$G$11,0,10*ROW('Sanitation Data'!G40)),NA())</f>
        <v>#N/A</v>
      </c>
      <c r="AO46" s="367" t="e">
        <f ca="1">+IF(AND(ISNUMBER(OFFSET('Sanitation Data'!$G$12,0,10*ROW('Sanitation Data'!G40))),'Data Summary'!DD46="Yes"),OFFSET('Sanitation Data'!$G$12,0,10*ROW('Sanitation Data'!G40)),NA())</f>
        <v>#N/A</v>
      </c>
      <c r="AP46" s="367" t="e">
        <f ca="1">+IF(AND(ISNUMBER(OFFSET('Sanitation Data'!$H$4,0,10*ROW('Sanitation Data'!H40))),'Data Summary'!DE46="Yes"),100-OFFSET('Sanitation Data'!$H$4,0,10*ROW('Sanitation Data'!H40)),NA())</f>
        <v>#N/A</v>
      </c>
      <c r="AQ46" s="367" t="e">
        <f ca="1">+IF(AND(ISNUMBER(OFFSET('Sanitation Data'!$H$6,0,10*ROW('Sanitation Data'!H40))),'Data Summary'!DF46="Yes"),OFFSET('Sanitation Data'!$H$6,0,10*ROW('Sanitation Data'!H40)),NA())</f>
        <v>#N/A</v>
      </c>
      <c r="AR46" s="367" t="e">
        <f ca="1">+IF(AND(ISNUMBER(OFFSET('Sanitation Data'!$H$10,0,10*ROW('Sanitation Data'!H40))),'Data Summary'!DG46="Yes"),OFFSET('Sanitation Data'!$H$10,0,10*ROW('Sanitation Data'!H40)),NA())</f>
        <v>#N/A</v>
      </c>
      <c r="AS46" s="367" t="e">
        <f ca="1">+IF(AND(ISNUMBER(OFFSET('Sanitation Data'!$H$11,0,10*ROW('Sanitation Data'!H40))),'Data Summary'!DH46="Yes"),OFFSET('Sanitation Data'!$H$11,0,10*ROW('Sanitation Data'!H40)),NA())</f>
        <v>#N/A</v>
      </c>
      <c r="AT46" s="367" t="e">
        <f ca="1">+IF(AND(ISNUMBER(OFFSET('Sanitation Data'!$H$12,0,10*ROW('Sanitation Data'!H40))),'Data Summary'!DI46="Yes"),OFFSET('Sanitation Data'!$H$12,0,10*ROW('Sanitation Data'!H40)),NA())</f>
        <v>#N/A</v>
      </c>
      <c r="AU46" s="367" t="e">
        <f ca="1">+IF(AND(ISNUMBER(OFFSET('Sanitation Data'!$I$4,0,10*ROW('Sanitation Data'!I40))),'Data Summary'!DJ46="Yes"),100-OFFSET('Sanitation Data'!$I$4,0,10*ROW('Sanitation Data'!I40)),NA())</f>
        <v>#N/A</v>
      </c>
      <c r="AV46" s="367" t="e">
        <f ca="1">+IF(AND(ISNUMBER(OFFSET('Sanitation Data'!$I$6,0,10*ROW('Sanitation Data'!I40))),'Data Summary'!DK46="Yes"),OFFSET('Sanitation Data'!$I$6,0,10*ROW('Sanitation Data'!I40)),NA())</f>
        <v>#N/A</v>
      </c>
      <c r="AW46" s="367" t="e">
        <f ca="1">+IF(AND(ISNUMBER(OFFSET('Sanitation Data'!$I$10,0,10*ROW('Sanitation Data'!I40))),'Data Summary'!DL46="Yes"),OFFSET('Sanitation Data'!$I$10,0,10*ROW('Sanitation Data'!I40)),NA())</f>
        <v>#N/A</v>
      </c>
      <c r="AX46" s="367" t="e">
        <f ca="1">+IF(AND(ISNUMBER(OFFSET('Sanitation Data'!$I$11,0,10*ROW('Sanitation Data'!I40))),'Data Summary'!DM46="Yes"),OFFSET('Sanitation Data'!$I$11,0,10*ROW('Sanitation Data'!I40)),NA())</f>
        <v>#N/A</v>
      </c>
      <c r="AY46" s="367" t="e">
        <f ca="1">+IF(AND(ISNUMBER(OFFSET('Sanitation Data'!$I$12,0,10*ROW('Sanitation Data'!I40))),'Data Summary'!DN46="Yes"),OFFSET('Sanitation Data'!$I$12,0,10*ROW('Sanitation Data'!I40)),NA())</f>
        <v>#N/A</v>
      </c>
      <c r="AZ46" s="368" t="e">
        <f ca="1">+IF(AND(ISNUMBER(OFFSET('Hygiene Data'!$D$5,0,10*ROW('Hygiene Data'!D40))),'Data Summary'!DO46="Yes"),OFFSET('Hygiene Data'!$D$5,0,10*ROW('Hygiene Data'!D40)),NA())</f>
        <v>#N/A</v>
      </c>
      <c r="BA46" s="368" t="e">
        <f ca="1">+IF(AND(ISNUMBER(OFFSET('Hygiene Data'!$D$7,0,10*ROW('Hygiene Data'!D40))),'Data Summary'!DP46="Yes"),OFFSET('Hygiene Data'!$D$7,0,10*ROW('Hygiene Data'!D40)),NA())</f>
        <v>#N/A</v>
      </c>
      <c r="BB46" s="368" t="e">
        <f ca="1">+IF(AND(ISNUMBER(OFFSET('Hygiene Data'!$D$9,0,10*ROW('Hygiene Data'!D40))),'Data Summary'!DQ46="Yes"),OFFSET('Hygiene Data'!$D$9,0,10*ROW('Hygiene Data'!D40)),NA())</f>
        <v>#N/A</v>
      </c>
      <c r="BC46" s="368" t="e">
        <f ca="1">+IF(AND(ISNUMBER(OFFSET('Hygiene Data'!$E$5,0,10*ROW('Hygiene Data'!E40))),'Data Summary'!DR46="Yes"),OFFSET('Hygiene Data'!$E$5,0,10*ROW('Hygiene Data'!E40)),NA())</f>
        <v>#N/A</v>
      </c>
      <c r="BD46" s="368" t="e">
        <f ca="1">+IF(AND(ISNUMBER(OFFSET('Hygiene Data'!$E$7,0,10*ROW('Hygiene Data'!E40))),'Data Summary'!DS46="Yes"),OFFSET('Hygiene Data'!$E$7,0,10*ROW('Hygiene Data'!E40)),NA())</f>
        <v>#N/A</v>
      </c>
      <c r="BE46" s="368" t="e">
        <f ca="1">+IF(AND(ISNUMBER(OFFSET('Hygiene Data'!$E$9,0,10*ROW('Hygiene Data'!E40))),'Data Summary'!DT46="Yes"),OFFSET('Hygiene Data'!$E$9,0,10*ROW('Hygiene Data'!E40)),NA())</f>
        <v>#N/A</v>
      </c>
      <c r="BF46" s="368" t="e">
        <f ca="1">+IF(AND(ISNUMBER(OFFSET('Hygiene Data'!$F$5,0,10*ROW('Hygiene Data'!F40))),'Data Summary'!DU46="Yes"),OFFSET('Hygiene Data'!$F$5,0,10*ROW('Hygiene Data'!F40)),NA())</f>
        <v>#N/A</v>
      </c>
      <c r="BG46" s="368" t="e">
        <f ca="1">+IF(AND(ISNUMBER(OFFSET('Hygiene Data'!$F$7,0,10*ROW('Hygiene Data'!F40))),'Data Summary'!DV46="Yes"),OFFSET('Hygiene Data'!$F$7,0,10*ROW('Hygiene Data'!F40)),NA())</f>
        <v>#N/A</v>
      </c>
      <c r="BH46" s="368" t="e">
        <f ca="1">+IF(AND(ISNUMBER(OFFSET('Hygiene Data'!$F$9,0,10*ROW('Hygiene Data'!F40))),'Data Summary'!DW46="Yes"),OFFSET('Hygiene Data'!$F$9,0,10*ROW('Hygiene Data'!F40)),NA())</f>
        <v>#N/A</v>
      </c>
      <c r="BI46" s="368" t="e">
        <f ca="1">+IF(AND(ISNUMBER(OFFSET('Hygiene Data'!$G$5,0,10*ROW('Hygiene Data'!G40))),'Data Summary'!DX46="Yes"),OFFSET('Hygiene Data'!$G$5,0,10*ROW('Hygiene Data'!G40)),NA())</f>
        <v>#N/A</v>
      </c>
      <c r="BJ46" s="368" t="e">
        <f ca="1">+IF(AND(ISNUMBER(OFFSET('Hygiene Data'!$G$7,0,10*ROW('Hygiene Data'!G40))),'Data Summary'!DY46="Yes"),OFFSET('Hygiene Data'!$G$7,0,10*ROW('Hygiene Data'!G40)),NA())</f>
        <v>#N/A</v>
      </c>
      <c r="BK46" s="368" t="e">
        <f ca="1">+IF(AND(ISNUMBER(OFFSET('Hygiene Data'!$G$9,0,10*ROW('Hygiene Data'!G40))),'Data Summary'!DZ46="Yes"),OFFSET('Hygiene Data'!$G$9,0,10*ROW('Hygiene Data'!G40)),NA())</f>
        <v>#N/A</v>
      </c>
      <c r="BL46" s="368" t="e">
        <f ca="1">+IF(AND(ISNUMBER(OFFSET('Hygiene Data'!$H$5,0,10*ROW('Hygiene Data'!H40))),'Data Summary'!EA46="Yes"),OFFSET('Hygiene Data'!$H$5,0,10*ROW('Hygiene Data'!H40)),NA())</f>
        <v>#N/A</v>
      </c>
      <c r="BM46" s="368" t="e">
        <f ca="1">+IF(AND(ISNUMBER(OFFSET('Hygiene Data'!$H$7,0,10*ROW('Hygiene Data'!H40))),'Data Summary'!EB46="Yes"),OFFSET('Hygiene Data'!$H$7,0,10*ROW('Hygiene Data'!H40)),NA())</f>
        <v>#N/A</v>
      </c>
      <c r="BN46" s="368" t="e">
        <f ca="1">+IF(AND(ISNUMBER(OFFSET('Hygiene Data'!$H$9,0,10*ROW('Hygiene Data'!H40))),'Data Summary'!EC46="Yes"),OFFSET('Hygiene Data'!$H$9,0,10*ROW('Hygiene Data'!H40)),NA())</f>
        <v>#N/A</v>
      </c>
      <c r="BO46" s="368" t="e">
        <f ca="1">+IF(AND(ISNUMBER(OFFSET('Hygiene Data'!$I$5,0,10*ROW('Hygiene Data'!I40))),'Data Summary'!ED46="Yes"),OFFSET('Hygiene Data'!$I$5,0,10*ROW('Hygiene Data'!I40)),NA())</f>
        <v>#N/A</v>
      </c>
      <c r="BP46" s="368" t="e">
        <f ca="1">+IF(AND(ISNUMBER(OFFSET('Hygiene Data'!$I$7,0,10*ROW('Hygiene Data'!I40))),'Data Summary'!EE46="Yes"),OFFSET('Hygiene Data'!$I$7,0,10*ROW('Hygiene Data'!I40)),NA())</f>
        <v>#N/A</v>
      </c>
      <c r="BQ46" s="368" t="e">
        <f ca="1">+IF(AND(ISNUMBER(OFFSET('Hygiene Data'!$I$9,0,10*ROW('Hygiene Data'!I40))),'Data Summary'!EF46="Yes"),OFFSET('Hygiene Data'!$I$9,0,10*ROW('Hygiene Data'!I40)),NA())</f>
        <v>#N/A</v>
      </c>
    </row>
    <row r="47" spans="1:69" x14ac:dyDescent="0.25">
      <c r="A47" s="364" t="e">
        <f ca="1">+RIGHT('Data Summary'!A47,LEN('Data Summary'!A47)-9)</f>
        <v>#VALUE!</v>
      </c>
      <c r="B47" s="338" t="str">
        <f ca="1">+IF(ISTEXT('Data Summary'!B47),'Data Summary'!B47,"")</f>
        <v/>
      </c>
      <c r="C47" s="365" t="e">
        <f ca="1">+VALUE('Data Summary'!C47)</f>
        <v>#VALUE!</v>
      </c>
      <c r="D47" s="366" t="e">
        <f ca="1">+IF(AND(ISNUMBER(OFFSET('Water Data'!$D$4,0,10*ROW('Water Data'!D41))),'Data Summary'!BS47="Yes"),100-OFFSET('Water Data'!$D$4,0,10*ROW('Water Data'!D41)),NA())</f>
        <v>#N/A</v>
      </c>
      <c r="E47" s="366" t="e">
        <f ca="1">+IF(AND(ISNUMBER(OFFSET('Water Data'!$D$6,0,10*ROW('Water Data'!D41))),'Data Summary'!BT47="Yes"),OFFSET('Water Data'!$D$6,0,10*ROW('Water Data'!D41)),NA())</f>
        <v>#N/A</v>
      </c>
      <c r="F47" s="366" t="e">
        <f ca="1">+IF(AND(ISNUMBER(OFFSET('Water Data'!$D$9,0,10*ROW('Water Data'!D41))),'Data Summary'!BU47="Yes"),OFFSET('Water Data'!$D$9,0,10*ROW('Water Data'!D41)),NA())</f>
        <v>#N/A</v>
      </c>
      <c r="G47" s="366" t="e">
        <f ca="1">+IF(AND(ISNUMBER(OFFSET('Water Data'!$E$4,0,10*ROW('Water Data'!E41))),'Data Summary'!BV47="Yes"),100-OFFSET('Water Data'!$E$4,0,10*ROW('Water Data'!E41)),NA())</f>
        <v>#N/A</v>
      </c>
      <c r="H47" s="366" t="e">
        <f ca="1">+IF(AND(ISNUMBER(OFFSET('Water Data'!$E$6,0,10*ROW('Water Data'!E41))),'Data Summary'!BW47="Yes"),OFFSET('Water Data'!$E$6,0,10*ROW('Water Data'!E41)),NA())</f>
        <v>#N/A</v>
      </c>
      <c r="I47" s="366" t="e">
        <f ca="1">+IF(AND(ISNUMBER(OFFSET('Water Data'!$E$9,0,10*ROW('Water Data'!E41))),'Data Summary'!BX47="Yes"),OFFSET('Water Data'!$E$9,0,10*ROW('Water Data'!E41)),NA())</f>
        <v>#N/A</v>
      </c>
      <c r="J47" s="366" t="e">
        <f ca="1">+IF(AND(ISNUMBER(OFFSET('Water Data'!$F$4,0,10*ROW('Water Data'!F41))),'Data Summary'!BY47="Yes"),100-OFFSET('Water Data'!$F$4,0,10*ROW('Water Data'!F41)),NA())</f>
        <v>#N/A</v>
      </c>
      <c r="K47" s="366" t="e">
        <f ca="1">+IF(AND(ISNUMBER(OFFSET('Water Data'!$F$6,0,10*ROW('Water Data'!F41))),'Data Summary'!BZ47="Yes"),OFFSET('Water Data'!$F$6,0,10*ROW('Water Data'!F41)),NA())</f>
        <v>#N/A</v>
      </c>
      <c r="L47" s="366" t="e">
        <f ca="1">+IF(AND(ISNUMBER(OFFSET('Water Data'!$F$9,0,10*ROW('Water Data'!F41))),'Data Summary'!CA47="Yes"),OFFSET('Water Data'!$F$9,0,10*ROW('Water Data'!F41)),NA())</f>
        <v>#N/A</v>
      </c>
      <c r="M47" s="366" t="e">
        <f ca="1">+IF(AND(ISNUMBER(OFFSET('Water Data'!$G$4,0,10*ROW('Water Data'!G41))),'Data Summary'!CB47="Yes"),100-OFFSET('Water Data'!$G$4,0,10*ROW('Water Data'!G41)),NA())</f>
        <v>#N/A</v>
      </c>
      <c r="N47" s="366" t="e">
        <f ca="1">+IF(AND(ISNUMBER(OFFSET('Water Data'!$G$6,0,10*ROW('Water Data'!G41))),'Data Summary'!CC47="Yes"),OFFSET('Water Data'!$G$6,0,10*ROW('Water Data'!G41)),NA())</f>
        <v>#N/A</v>
      </c>
      <c r="O47" s="366" t="e">
        <f ca="1">+IF(AND(ISNUMBER(OFFSET('Water Data'!$G$9,0,10*ROW('Water Data'!G41))),'Data Summary'!CD47="Yes"),OFFSET('Water Data'!$G$9,0,10*ROW('Water Data'!G41)),NA())</f>
        <v>#N/A</v>
      </c>
      <c r="P47" s="366" t="e">
        <f ca="1">+IF(AND(ISNUMBER(OFFSET('Water Data'!$H$4,0,10*ROW('Water Data'!H41))),'Data Summary'!CE47="Yes"),100-OFFSET('Water Data'!$H$4,0,10*ROW('Water Data'!H41)),NA())</f>
        <v>#N/A</v>
      </c>
      <c r="Q47" s="366" t="e">
        <f ca="1">+IF(AND(ISNUMBER(OFFSET('Water Data'!$H$6,0,10*ROW('Water Data'!H41))),'Data Summary'!CF47="Yes"),OFFSET('Water Data'!$H$6,0,10*ROW('Water Data'!H41)),NA())</f>
        <v>#N/A</v>
      </c>
      <c r="R47" s="366" t="e">
        <f ca="1">+IF(AND(ISNUMBER(OFFSET('Water Data'!$H$9,0,10*ROW('Water Data'!H41))),'Data Summary'!CG47="Yes"),OFFSET('Water Data'!$H$9,0,10*ROW('Water Data'!H41)),NA())</f>
        <v>#N/A</v>
      </c>
      <c r="S47" s="366" t="e">
        <f ca="1">+IF(AND(ISNUMBER(OFFSET('Water Data'!$I$4,0,10*ROW('Water Data'!I41))),'Data Summary'!CH47="Yes"),100-OFFSET('Water Data'!$I$4,0,10*ROW('Water Data'!I41)),NA())</f>
        <v>#N/A</v>
      </c>
      <c r="T47" s="366" t="e">
        <f ca="1">+IF(AND(ISNUMBER(OFFSET('Water Data'!$I$6,0,10*ROW('Water Data'!I41))),'Data Summary'!CI47="Yes"),OFFSET('Water Data'!$I$6,0,10*ROW('Water Data'!I41)),NA())</f>
        <v>#N/A</v>
      </c>
      <c r="U47" s="366" t="e">
        <f ca="1">+IF(AND(ISNUMBER(OFFSET('Water Data'!$I$9,0,10*ROW('Water Data'!I41))),'Data Summary'!CJ47="Yes"),OFFSET('Water Data'!$I$9,0,10*ROW('Water Data'!I41)),NA())</f>
        <v>#N/A</v>
      </c>
      <c r="V47" s="367" t="e">
        <f ca="1">+IF(AND(ISNUMBER(OFFSET('Sanitation Data'!$D$4,0,10*ROW('Sanitation Data'!D41))),'Data Summary'!CK47="Yes"),100-OFFSET('Sanitation Data'!$D$4,0,10*ROW('Sanitation Data'!D41)),NA())</f>
        <v>#N/A</v>
      </c>
      <c r="W47" s="367" t="e">
        <f ca="1">+IF(AND(ISNUMBER(OFFSET('Sanitation Data'!$D$6,0,10*ROW('Sanitation Data'!D41))),'Data Summary'!CL47="Yes"),OFFSET('Sanitation Data'!$D$6,0,10*ROW('Sanitation Data'!D41)),NA())</f>
        <v>#N/A</v>
      </c>
      <c r="X47" s="367" t="e">
        <f ca="1">+IF(AND(ISNUMBER(OFFSET('Sanitation Data'!$D$10,0,10*ROW('Sanitation Data'!D41))),'Data Summary'!CM47="Yes"),OFFSET('Sanitation Data'!$D$10,0,10*ROW('Sanitation Data'!D41)),NA())</f>
        <v>#N/A</v>
      </c>
      <c r="Y47" s="367" t="e">
        <f ca="1">+IF(AND(ISNUMBER(OFFSET('Sanitation Data'!$D$11,0,10*ROW('Sanitation Data'!D41))),'Data Summary'!CN47="Yes"),OFFSET('Sanitation Data'!$D$11,0,10*ROW('Sanitation Data'!D41)),NA())</f>
        <v>#N/A</v>
      </c>
      <c r="Z47" s="367" t="e">
        <f ca="1">+IF(AND(ISNUMBER(OFFSET('Sanitation Data'!$D$12,0,10*ROW('Sanitation Data'!D41))),'Data Summary'!CO47="Yes"),OFFSET('Sanitation Data'!$D$12,0,10*ROW('Sanitation Data'!D41)),NA())</f>
        <v>#N/A</v>
      </c>
      <c r="AA47" s="367" t="e">
        <f ca="1">+IF(AND(ISNUMBER(OFFSET('Sanitation Data'!$E$4,0,10*ROW('Sanitation Data'!E41))),'Data Summary'!CP47="Yes"),100-OFFSET('Sanitation Data'!$E$4,0,10*ROW('Sanitation Data'!E41)),NA())</f>
        <v>#N/A</v>
      </c>
      <c r="AB47" s="367" t="e">
        <f ca="1">+IF(AND(ISNUMBER(OFFSET('Sanitation Data'!$E$6,0,10*ROW('Sanitation Data'!E41))),'Data Summary'!CQ47="Yes"),OFFSET('Sanitation Data'!$E$6,0,10*ROW('Sanitation Data'!E41)),NA())</f>
        <v>#N/A</v>
      </c>
      <c r="AC47" s="367" t="e">
        <f ca="1">+IF(AND(ISNUMBER(OFFSET('Sanitation Data'!$E$10,0,10*ROW('Sanitation Data'!E41))),'Data Summary'!CR47="Yes"),OFFSET('Sanitation Data'!$E$10,0,10*ROW('Sanitation Data'!E41)),NA())</f>
        <v>#N/A</v>
      </c>
      <c r="AD47" s="367" t="e">
        <f ca="1">+IF(AND(ISNUMBER(OFFSET('Sanitation Data'!$E$11,0,10*ROW('Sanitation Data'!E41))),'Data Summary'!CS47="Yes"),OFFSET('Sanitation Data'!$E$11,0,10*ROW('Sanitation Data'!E41)),NA())</f>
        <v>#N/A</v>
      </c>
      <c r="AE47" s="367" t="e">
        <f ca="1">+IF(AND(ISNUMBER(OFFSET('Sanitation Data'!$E$12,0,10*ROW('Sanitation Data'!E41))),'Data Summary'!CT47="Yes"),OFFSET('Sanitation Data'!$E$12,0,10*ROW('Sanitation Data'!E41)),NA())</f>
        <v>#N/A</v>
      </c>
      <c r="AF47" s="367" t="e">
        <f ca="1">+IF(AND(ISNUMBER(OFFSET('Sanitation Data'!$F$4,0,10*ROW('Sanitation Data'!F41))),'Data Summary'!CU47="Yes"),100-OFFSET('Sanitation Data'!$F$4,0,10*ROW('Sanitation Data'!F41)),NA())</f>
        <v>#N/A</v>
      </c>
      <c r="AG47" s="367" t="e">
        <f ca="1">+IF(AND(ISNUMBER(OFFSET('Sanitation Data'!$F$6,0,10*ROW('Sanitation Data'!F41))),'Data Summary'!CV47="Yes"),OFFSET('Sanitation Data'!$F$6,0,10*ROW('Sanitation Data'!F41)),NA())</f>
        <v>#N/A</v>
      </c>
      <c r="AH47" s="367" t="e">
        <f ca="1">+IF(AND(ISNUMBER(OFFSET('Sanitation Data'!$F$10,0,10*ROW('Sanitation Data'!F41))),'Data Summary'!CW47="Yes"),OFFSET('Sanitation Data'!$F$10,0,10*ROW('Sanitation Data'!F41)),NA())</f>
        <v>#N/A</v>
      </c>
      <c r="AI47" s="367" t="e">
        <f ca="1">+IF(AND(ISNUMBER(OFFSET('Sanitation Data'!$F$11,0,10*ROW('Sanitation Data'!F41))),'Data Summary'!CX47="Yes"),OFFSET('Sanitation Data'!$F$11,0,10*ROW('Sanitation Data'!F41)),NA())</f>
        <v>#N/A</v>
      </c>
      <c r="AJ47" s="367" t="e">
        <f ca="1">+IF(AND(ISNUMBER(OFFSET('Sanitation Data'!$F$12,0,10*ROW('Sanitation Data'!F41))),'Data Summary'!CY47="Yes"),OFFSET('Sanitation Data'!$F$12,0,10*ROW('Sanitation Data'!F41)),NA())</f>
        <v>#N/A</v>
      </c>
      <c r="AK47" s="367" t="e">
        <f ca="1">+IF(AND(ISNUMBER(OFFSET('Sanitation Data'!$G$4,0,10*ROW('Sanitation Data'!G41))),'Data Summary'!CZ47="Yes"),100-OFFSET('Sanitation Data'!$G$4,0,10*ROW('Sanitation Data'!G41)),NA())</f>
        <v>#N/A</v>
      </c>
      <c r="AL47" s="367" t="e">
        <f ca="1">+IF(AND(ISNUMBER(OFFSET('Sanitation Data'!$G$6,0,10*ROW('Sanitation Data'!G41))),'Data Summary'!DA47="Yes"),OFFSET('Sanitation Data'!$G$6,0,10*ROW('Sanitation Data'!G41)),NA())</f>
        <v>#N/A</v>
      </c>
      <c r="AM47" s="367" t="e">
        <f ca="1">+IF(AND(ISNUMBER(OFFSET('Sanitation Data'!$G$10,0,10*ROW('Sanitation Data'!G41))),'Data Summary'!DB47="Yes"),OFFSET('Sanitation Data'!$G$10,0,10*ROW('Sanitation Data'!G41)),NA())</f>
        <v>#N/A</v>
      </c>
      <c r="AN47" s="367" t="e">
        <f ca="1">+IF(AND(ISNUMBER(OFFSET('Sanitation Data'!$G$11,0,10*ROW('Sanitation Data'!G41))),'Data Summary'!DC47="Yes"),OFFSET('Sanitation Data'!$G$11,0,10*ROW('Sanitation Data'!G41)),NA())</f>
        <v>#N/A</v>
      </c>
      <c r="AO47" s="367" t="e">
        <f ca="1">+IF(AND(ISNUMBER(OFFSET('Sanitation Data'!$G$12,0,10*ROW('Sanitation Data'!G41))),'Data Summary'!DD47="Yes"),OFFSET('Sanitation Data'!$G$12,0,10*ROW('Sanitation Data'!G41)),NA())</f>
        <v>#N/A</v>
      </c>
      <c r="AP47" s="367" t="e">
        <f ca="1">+IF(AND(ISNUMBER(OFFSET('Sanitation Data'!$H$4,0,10*ROW('Sanitation Data'!H41))),'Data Summary'!DE47="Yes"),100-OFFSET('Sanitation Data'!$H$4,0,10*ROW('Sanitation Data'!H41)),NA())</f>
        <v>#N/A</v>
      </c>
      <c r="AQ47" s="367" t="e">
        <f ca="1">+IF(AND(ISNUMBER(OFFSET('Sanitation Data'!$H$6,0,10*ROW('Sanitation Data'!H41))),'Data Summary'!DF47="Yes"),OFFSET('Sanitation Data'!$H$6,0,10*ROW('Sanitation Data'!H41)),NA())</f>
        <v>#N/A</v>
      </c>
      <c r="AR47" s="367" t="e">
        <f ca="1">+IF(AND(ISNUMBER(OFFSET('Sanitation Data'!$H$10,0,10*ROW('Sanitation Data'!H41))),'Data Summary'!DG47="Yes"),OFFSET('Sanitation Data'!$H$10,0,10*ROW('Sanitation Data'!H41)),NA())</f>
        <v>#N/A</v>
      </c>
      <c r="AS47" s="367" t="e">
        <f ca="1">+IF(AND(ISNUMBER(OFFSET('Sanitation Data'!$H$11,0,10*ROW('Sanitation Data'!H41))),'Data Summary'!DH47="Yes"),OFFSET('Sanitation Data'!$H$11,0,10*ROW('Sanitation Data'!H41)),NA())</f>
        <v>#N/A</v>
      </c>
      <c r="AT47" s="367" t="e">
        <f ca="1">+IF(AND(ISNUMBER(OFFSET('Sanitation Data'!$H$12,0,10*ROW('Sanitation Data'!H41))),'Data Summary'!DI47="Yes"),OFFSET('Sanitation Data'!$H$12,0,10*ROW('Sanitation Data'!H41)),NA())</f>
        <v>#N/A</v>
      </c>
      <c r="AU47" s="367" t="e">
        <f ca="1">+IF(AND(ISNUMBER(OFFSET('Sanitation Data'!$I$4,0,10*ROW('Sanitation Data'!I41))),'Data Summary'!DJ47="Yes"),100-OFFSET('Sanitation Data'!$I$4,0,10*ROW('Sanitation Data'!I41)),NA())</f>
        <v>#N/A</v>
      </c>
      <c r="AV47" s="367" t="e">
        <f ca="1">+IF(AND(ISNUMBER(OFFSET('Sanitation Data'!$I$6,0,10*ROW('Sanitation Data'!I41))),'Data Summary'!DK47="Yes"),OFFSET('Sanitation Data'!$I$6,0,10*ROW('Sanitation Data'!I41)),NA())</f>
        <v>#N/A</v>
      </c>
      <c r="AW47" s="367" t="e">
        <f ca="1">+IF(AND(ISNUMBER(OFFSET('Sanitation Data'!$I$10,0,10*ROW('Sanitation Data'!I41))),'Data Summary'!DL47="Yes"),OFFSET('Sanitation Data'!$I$10,0,10*ROW('Sanitation Data'!I41)),NA())</f>
        <v>#N/A</v>
      </c>
      <c r="AX47" s="367" t="e">
        <f ca="1">+IF(AND(ISNUMBER(OFFSET('Sanitation Data'!$I$11,0,10*ROW('Sanitation Data'!I41))),'Data Summary'!DM47="Yes"),OFFSET('Sanitation Data'!$I$11,0,10*ROW('Sanitation Data'!I41)),NA())</f>
        <v>#N/A</v>
      </c>
      <c r="AY47" s="367" t="e">
        <f ca="1">+IF(AND(ISNUMBER(OFFSET('Sanitation Data'!$I$12,0,10*ROW('Sanitation Data'!I41))),'Data Summary'!DN47="Yes"),OFFSET('Sanitation Data'!$I$12,0,10*ROW('Sanitation Data'!I41)),NA())</f>
        <v>#N/A</v>
      </c>
      <c r="AZ47" s="368" t="e">
        <f ca="1">+IF(AND(ISNUMBER(OFFSET('Hygiene Data'!$D$5,0,10*ROW('Hygiene Data'!D41))),'Data Summary'!DO47="Yes"),OFFSET('Hygiene Data'!$D$5,0,10*ROW('Hygiene Data'!D41)),NA())</f>
        <v>#N/A</v>
      </c>
      <c r="BA47" s="368" t="e">
        <f ca="1">+IF(AND(ISNUMBER(OFFSET('Hygiene Data'!$D$7,0,10*ROW('Hygiene Data'!D41))),'Data Summary'!DP47="Yes"),OFFSET('Hygiene Data'!$D$7,0,10*ROW('Hygiene Data'!D41)),NA())</f>
        <v>#N/A</v>
      </c>
      <c r="BB47" s="368" t="e">
        <f ca="1">+IF(AND(ISNUMBER(OFFSET('Hygiene Data'!$D$9,0,10*ROW('Hygiene Data'!D41))),'Data Summary'!DQ47="Yes"),OFFSET('Hygiene Data'!$D$9,0,10*ROW('Hygiene Data'!D41)),NA())</f>
        <v>#N/A</v>
      </c>
      <c r="BC47" s="368" t="e">
        <f ca="1">+IF(AND(ISNUMBER(OFFSET('Hygiene Data'!$E$5,0,10*ROW('Hygiene Data'!E41))),'Data Summary'!DR47="Yes"),OFFSET('Hygiene Data'!$E$5,0,10*ROW('Hygiene Data'!E41)),NA())</f>
        <v>#N/A</v>
      </c>
      <c r="BD47" s="368" t="e">
        <f ca="1">+IF(AND(ISNUMBER(OFFSET('Hygiene Data'!$E$7,0,10*ROW('Hygiene Data'!E41))),'Data Summary'!DS47="Yes"),OFFSET('Hygiene Data'!$E$7,0,10*ROW('Hygiene Data'!E41)),NA())</f>
        <v>#N/A</v>
      </c>
      <c r="BE47" s="368" t="e">
        <f ca="1">+IF(AND(ISNUMBER(OFFSET('Hygiene Data'!$E$9,0,10*ROW('Hygiene Data'!E41))),'Data Summary'!DT47="Yes"),OFFSET('Hygiene Data'!$E$9,0,10*ROW('Hygiene Data'!E41)),NA())</f>
        <v>#N/A</v>
      </c>
      <c r="BF47" s="368" t="e">
        <f ca="1">+IF(AND(ISNUMBER(OFFSET('Hygiene Data'!$F$5,0,10*ROW('Hygiene Data'!F41))),'Data Summary'!DU47="Yes"),OFFSET('Hygiene Data'!$F$5,0,10*ROW('Hygiene Data'!F41)),NA())</f>
        <v>#N/A</v>
      </c>
      <c r="BG47" s="368" t="e">
        <f ca="1">+IF(AND(ISNUMBER(OFFSET('Hygiene Data'!$F$7,0,10*ROW('Hygiene Data'!F41))),'Data Summary'!DV47="Yes"),OFFSET('Hygiene Data'!$F$7,0,10*ROW('Hygiene Data'!F41)),NA())</f>
        <v>#N/A</v>
      </c>
      <c r="BH47" s="368" t="e">
        <f ca="1">+IF(AND(ISNUMBER(OFFSET('Hygiene Data'!$F$9,0,10*ROW('Hygiene Data'!F41))),'Data Summary'!DW47="Yes"),OFFSET('Hygiene Data'!$F$9,0,10*ROW('Hygiene Data'!F41)),NA())</f>
        <v>#N/A</v>
      </c>
      <c r="BI47" s="368" t="e">
        <f ca="1">+IF(AND(ISNUMBER(OFFSET('Hygiene Data'!$G$5,0,10*ROW('Hygiene Data'!G41))),'Data Summary'!DX47="Yes"),OFFSET('Hygiene Data'!$G$5,0,10*ROW('Hygiene Data'!G41)),NA())</f>
        <v>#N/A</v>
      </c>
      <c r="BJ47" s="368" t="e">
        <f ca="1">+IF(AND(ISNUMBER(OFFSET('Hygiene Data'!$G$7,0,10*ROW('Hygiene Data'!G41))),'Data Summary'!DY47="Yes"),OFFSET('Hygiene Data'!$G$7,0,10*ROW('Hygiene Data'!G41)),NA())</f>
        <v>#N/A</v>
      </c>
      <c r="BK47" s="368" t="e">
        <f ca="1">+IF(AND(ISNUMBER(OFFSET('Hygiene Data'!$G$9,0,10*ROW('Hygiene Data'!G41))),'Data Summary'!DZ47="Yes"),OFFSET('Hygiene Data'!$G$9,0,10*ROW('Hygiene Data'!G41)),NA())</f>
        <v>#N/A</v>
      </c>
      <c r="BL47" s="368" t="e">
        <f ca="1">+IF(AND(ISNUMBER(OFFSET('Hygiene Data'!$H$5,0,10*ROW('Hygiene Data'!H41))),'Data Summary'!EA47="Yes"),OFFSET('Hygiene Data'!$H$5,0,10*ROW('Hygiene Data'!H41)),NA())</f>
        <v>#N/A</v>
      </c>
      <c r="BM47" s="368" t="e">
        <f ca="1">+IF(AND(ISNUMBER(OFFSET('Hygiene Data'!$H$7,0,10*ROW('Hygiene Data'!H41))),'Data Summary'!EB47="Yes"),OFFSET('Hygiene Data'!$H$7,0,10*ROW('Hygiene Data'!H41)),NA())</f>
        <v>#N/A</v>
      </c>
      <c r="BN47" s="368" t="e">
        <f ca="1">+IF(AND(ISNUMBER(OFFSET('Hygiene Data'!$H$9,0,10*ROW('Hygiene Data'!H41))),'Data Summary'!EC47="Yes"),OFFSET('Hygiene Data'!$H$9,0,10*ROW('Hygiene Data'!H41)),NA())</f>
        <v>#N/A</v>
      </c>
      <c r="BO47" s="368" t="e">
        <f ca="1">+IF(AND(ISNUMBER(OFFSET('Hygiene Data'!$I$5,0,10*ROW('Hygiene Data'!I41))),'Data Summary'!ED47="Yes"),OFFSET('Hygiene Data'!$I$5,0,10*ROW('Hygiene Data'!I41)),NA())</f>
        <v>#N/A</v>
      </c>
      <c r="BP47" s="368" t="e">
        <f ca="1">+IF(AND(ISNUMBER(OFFSET('Hygiene Data'!$I$7,0,10*ROW('Hygiene Data'!I41))),'Data Summary'!EE47="Yes"),OFFSET('Hygiene Data'!$I$7,0,10*ROW('Hygiene Data'!I41)),NA())</f>
        <v>#N/A</v>
      </c>
      <c r="BQ47" s="368" t="e">
        <f ca="1">+IF(AND(ISNUMBER(OFFSET('Hygiene Data'!$I$9,0,10*ROW('Hygiene Data'!I41))),'Data Summary'!EF47="Yes"),OFFSET('Hygiene Data'!$I$9,0,10*ROW('Hygiene Data'!I41)),NA())</f>
        <v>#N/A</v>
      </c>
    </row>
    <row r="48" spans="1:69" x14ac:dyDescent="0.25">
      <c r="A48" s="364" t="e">
        <f ca="1">+RIGHT('Data Summary'!A48,LEN('Data Summary'!A48)-9)</f>
        <v>#VALUE!</v>
      </c>
      <c r="B48" s="338" t="str">
        <f ca="1">+IF(ISTEXT('Data Summary'!B48),'Data Summary'!B48,"")</f>
        <v/>
      </c>
      <c r="C48" s="365" t="e">
        <f ca="1">+VALUE('Data Summary'!C48)</f>
        <v>#VALUE!</v>
      </c>
      <c r="D48" s="366" t="e">
        <f ca="1">+IF(AND(ISNUMBER(OFFSET('Water Data'!$D$4,0,10*ROW('Water Data'!D42))),'Data Summary'!BS48="Yes"),100-OFFSET('Water Data'!$D$4,0,10*ROW('Water Data'!D42)),NA())</f>
        <v>#N/A</v>
      </c>
      <c r="E48" s="366" t="e">
        <f ca="1">+IF(AND(ISNUMBER(OFFSET('Water Data'!$D$6,0,10*ROW('Water Data'!D42))),'Data Summary'!BT48="Yes"),OFFSET('Water Data'!$D$6,0,10*ROW('Water Data'!D42)),NA())</f>
        <v>#N/A</v>
      </c>
      <c r="F48" s="366" t="e">
        <f ca="1">+IF(AND(ISNUMBER(OFFSET('Water Data'!$D$9,0,10*ROW('Water Data'!D42))),'Data Summary'!BU48="Yes"),OFFSET('Water Data'!$D$9,0,10*ROW('Water Data'!D42)),NA())</f>
        <v>#N/A</v>
      </c>
      <c r="G48" s="366" t="e">
        <f ca="1">+IF(AND(ISNUMBER(OFFSET('Water Data'!$E$4,0,10*ROW('Water Data'!E42))),'Data Summary'!BV48="Yes"),100-OFFSET('Water Data'!$E$4,0,10*ROW('Water Data'!E42)),NA())</f>
        <v>#N/A</v>
      </c>
      <c r="H48" s="366" t="e">
        <f ca="1">+IF(AND(ISNUMBER(OFFSET('Water Data'!$E$6,0,10*ROW('Water Data'!E42))),'Data Summary'!BW48="Yes"),OFFSET('Water Data'!$E$6,0,10*ROW('Water Data'!E42)),NA())</f>
        <v>#N/A</v>
      </c>
      <c r="I48" s="366" t="e">
        <f ca="1">+IF(AND(ISNUMBER(OFFSET('Water Data'!$E$9,0,10*ROW('Water Data'!E42))),'Data Summary'!BX48="Yes"),OFFSET('Water Data'!$E$9,0,10*ROW('Water Data'!E42)),NA())</f>
        <v>#N/A</v>
      </c>
      <c r="J48" s="366" t="e">
        <f ca="1">+IF(AND(ISNUMBER(OFFSET('Water Data'!$F$4,0,10*ROW('Water Data'!F42))),'Data Summary'!BY48="Yes"),100-OFFSET('Water Data'!$F$4,0,10*ROW('Water Data'!F42)),NA())</f>
        <v>#N/A</v>
      </c>
      <c r="K48" s="366" t="e">
        <f ca="1">+IF(AND(ISNUMBER(OFFSET('Water Data'!$F$6,0,10*ROW('Water Data'!F42))),'Data Summary'!BZ48="Yes"),OFFSET('Water Data'!$F$6,0,10*ROW('Water Data'!F42)),NA())</f>
        <v>#N/A</v>
      </c>
      <c r="L48" s="366" t="e">
        <f ca="1">+IF(AND(ISNUMBER(OFFSET('Water Data'!$F$9,0,10*ROW('Water Data'!F42))),'Data Summary'!CA48="Yes"),OFFSET('Water Data'!$F$9,0,10*ROW('Water Data'!F42)),NA())</f>
        <v>#N/A</v>
      </c>
      <c r="M48" s="366" t="e">
        <f ca="1">+IF(AND(ISNUMBER(OFFSET('Water Data'!$G$4,0,10*ROW('Water Data'!G42))),'Data Summary'!CB48="Yes"),100-OFFSET('Water Data'!$G$4,0,10*ROW('Water Data'!G42)),NA())</f>
        <v>#N/A</v>
      </c>
      <c r="N48" s="366" t="e">
        <f ca="1">+IF(AND(ISNUMBER(OFFSET('Water Data'!$G$6,0,10*ROW('Water Data'!G42))),'Data Summary'!CC48="Yes"),OFFSET('Water Data'!$G$6,0,10*ROW('Water Data'!G42)),NA())</f>
        <v>#N/A</v>
      </c>
      <c r="O48" s="366" t="e">
        <f ca="1">+IF(AND(ISNUMBER(OFFSET('Water Data'!$G$9,0,10*ROW('Water Data'!G42))),'Data Summary'!CD48="Yes"),OFFSET('Water Data'!$G$9,0,10*ROW('Water Data'!G42)),NA())</f>
        <v>#N/A</v>
      </c>
      <c r="P48" s="366" t="e">
        <f ca="1">+IF(AND(ISNUMBER(OFFSET('Water Data'!$H$4,0,10*ROW('Water Data'!H42))),'Data Summary'!CE48="Yes"),100-OFFSET('Water Data'!$H$4,0,10*ROW('Water Data'!H42)),NA())</f>
        <v>#N/A</v>
      </c>
      <c r="Q48" s="366" t="e">
        <f ca="1">+IF(AND(ISNUMBER(OFFSET('Water Data'!$H$6,0,10*ROW('Water Data'!H42))),'Data Summary'!CF48="Yes"),OFFSET('Water Data'!$H$6,0,10*ROW('Water Data'!H42)),NA())</f>
        <v>#N/A</v>
      </c>
      <c r="R48" s="366" t="e">
        <f ca="1">+IF(AND(ISNUMBER(OFFSET('Water Data'!$H$9,0,10*ROW('Water Data'!H42))),'Data Summary'!CG48="Yes"),OFFSET('Water Data'!$H$9,0,10*ROW('Water Data'!H42)),NA())</f>
        <v>#N/A</v>
      </c>
      <c r="S48" s="366" t="e">
        <f ca="1">+IF(AND(ISNUMBER(OFFSET('Water Data'!$I$4,0,10*ROW('Water Data'!I42))),'Data Summary'!CH48="Yes"),100-OFFSET('Water Data'!$I$4,0,10*ROW('Water Data'!I42)),NA())</f>
        <v>#N/A</v>
      </c>
      <c r="T48" s="366" t="e">
        <f ca="1">+IF(AND(ISNUMBER(OFFSET('Water Data'!$I$6,0,10*ROW('Water Data'!I42))),'Data Summary'!CI48="Yes"),OFFSET('Water Data'!$I$6,0,10*ROW('Water Data'!I42)),NA())</f>
        <v>#N/A</v>
      </c>
      <c r="U48" s="366" t="e">
        <f ca="1">+IF(AND(ISNUMBER(OFFSET('Water Data'!$I$9,0,10*ROW('Water Data'!I42))),'Data Summary'!CJ48="Yes"),OFFSET('Water Data'!$I$9,0,10*ROW('Water Data'!I42)),NA())</f>
        <v>#N/A</v>
      </c>
      <c r="V48" s="367" t="e">
        <f ca="1">+IF(AND(ISNUMBER(OFFSET('Sanitation Data'!$D$4,0,10*ROW('Sanitation Data'!D42))),'Data Summary'!CK48="Yes"),100-OFFSET('Sanitation Data'!$D$4,0,10*ROW('Sanitation Data'!D42)),NA())</f>
        <v>#N/A</v>
      </c>
      <c r="W48" s="367" t="e">
        <f ca="1">+IF(AND(ISNUMBER(OFFSET('Sanitation Data'!$D$6,0,10*ROW('Sanitation Data'!D42))),'Data Summary'!CL48="Yes"),OFFSET('Sanitation Data'!$D$6,0,10*ROW('Sanitation Data'!D42)),NA())</f>
        <v>#N/A</v>
      </c>
      <c r="X48" s="367" t="e">
        <f ca="1">+IF(AND(ISNUMBER(OFFSET('Sanitation Data'!$D$10,0,10*ROW('Sanitation Data'!D42))),'Data Summary'!CM48="Yes"),OFFSET('Sanitation Data'!$D$10,0,10*ROW('Sanitation Data'!D42)),NA())</f>
        <v>#N/A</v>
      </c>
      <c r="Y48" s="367" t="e">
        <f ca="1">+IF(AND(ISNUMBER(OFFSET('Sanitation Data'!$D$11,0,10*ROW('Sanitation Data'!D42))),'Data Summary'!CN48="Yes"),OFFSET('Sanitation Data'!$D$11,0,10*ROW('Sanitation Data'!D42)),NA())</f>
        <v>#N/A</v>
      </c>
      <c r="Z48" s="367" t="e">
        <f ca="1">+IF(AND(ISNUMBER(OFFSET('Sanitation Data'!$D$12,0,10*ROW('Sanitation Data'!D42))),'Data Summary'!CO48="Yes"),OFFSET('Sanitation Data'!$D$12,0,10*ROW('Sanitation Data'!D42)),NA())</f>
        <v>#N/A</v>
      </c>
      <c r="AA48" s="367" t="e">
        <f ca="1">+IF(AND(ISNUMBER(OFFSET('Sanitation Data'!$E$4,0,10*ROW('Sanitation Data'!E42))),'Data Summary'!CP48="Yes"),100-OFFSET('Sanitation Data'!$E$4,0,10*ROW('Sanitation Data'!E42)),NA())</f>
        <v>#N/A</v>
      </c>
      <c r="AB48" s="367" t="e">
        <f ca="1">+IF(AND(ISNUMBER(OFFSET('Sanitation Data'!$E$6,0,10*ROW('Sanitation Data'!E42))),'Data Summary'!CQ48="Yes"),OFFSET('Sanitation Data'!$E$6,0,10*ROW('Sanitation Data'!E42)),NA())</f>
        <v>#N/A</v>
      </c>
      <c r="AC48" s="367" t="e">
        <f ca="1">+IF(AND(ISNUMBER(OFFSET('Sanitation Data'!$E$10,0,10*ROW('Sanitation Data'!E42))),'Data Summary'!CR48="Yes"),OFFSET('Sanitation Data'!$E$10,0,10*ROW('Sanitation Data'!E42)),NA())</f>
        <v>#N/A</v>
      </c>
      <c r="AD48" s="367" t="e">
        <f ca="1">+IF(AND(ISNUMBER(OFFSET('Sanitation Data'!$E$11,0,10*ROW('Sanitation Data'!E42))),'Data Summary'!CS48="Yes"),OFFSET('Sanitation Data'!$E$11,0,10*ROW('Sanitation Data'!E42)),NA())</f>
        <v>#N/A</v>
      </c>
      <c r="AE48" s="367" t="e">
        <f ca="1">+IF(AND(ISNUMBER(OFFSET('Sanitation Data'!$E$12,0,10*ROW('Sanitation Data'!E42))),'Data Summary'!CT48="Yes"),OFFSET('Sanitation Data'!$E$12,0,10*ROW('Sanitation Data'!E42)),NA())</f>
        <v>#N/A</v>
      </c>
      <c r="AF48" s="367" t="e">
        <f ca="1">+IF(AND(ISNUMBER(OFFSET('Sanitation Data'!$F$4,0,10*ROW('Sanitation Data'!F42))),'Data Summary'!CU48="Yes"),100-OFFSET('Sanitation Data'!$F$4,0,10*ROW('Sanitation Data'!F42)),NA())</f>
        <v>#N/A</v>
      </c>
      <c r="AG48" s="367" t="e">
        <f ca="1">+IF(AND(ISNUMBER(OFFSET('Sanitation Data'!$F$6,0,10*ROW('Sanitation Data'!F42))),'Data Summary'!CV48="Yes"),OFFSET('Sanitation Data'!$F$6,0,10*ROW('Sanitation Data'!F42)),NA())</f>
        <v>#N/A</v>
      </c>
      <c r="AH48" s="367" t="e">
        <f ca="1">+IF(AND(ISNUMBER(OFFSET('Sanitation Data'!$F$10,0,10*ROW('Sanitation Data'!F42))),'Data Summary'!CW48="Yes"),OFFSET('Sanitation Data'!$F$10,0,10*ROW('Sanitation Data'!F42)),NA())</f>
        <v>#N/A</v>
      </c>
      <c r="AI48" s="367" t="e">
        <f ca="1">+IF(AND(ISNUMBER(OFFSET('Sanitation Data'!$F$11,0,10*ROW('Sanitation Data'!F42))),'Data Summary'!CX48="Yes"),OFFSET('Sanitation Data'!$F$11,0,10*ROW('Sanitation Data'!F42)),NA())</f>
        <v>#N/A</v>
      </c>
      <c r="AJ48" s="367" t="e">
        <f ca="1">+IF(AND(ISNUMBER(OFFSET('Sanitation Data'!$F$12,0,10*ROW('Sanitation Data'!F42))),'Data Summary'!CY48="Yes"),OFFSET('Sanitation Data'!$F$12,0,10*ROW('Sanitation Data'!F42)),NA())</f>
        <v>#N/A</v>
      </c>
      <c r="AK48" s="367" t="e">
        <f ca="1">+IF(AND(ISNUMBER(OFFSET('Sanitation Data'!$G$4,0,10*ROW('Sanitation Data'!G42))),'Data Summary'!CZ48="Yes"),100-OFFSET('Sanitation Data'!$G$4,0,10*ROW('Sanitation Data'!G42)),NA())</f>
        <v>#N/A</v>
      </c>
      <c r="AL48" s="367" t="e">
        <f ca="1">+IF(AND(ISNUMBER(OFFSET('Sanitation Data'!$G$6,0,10*ROW('Sanitation Data'!G42))),'Data Summary'!DA48="Yes"),OFFSET('Sanitation Data'!$G$6,0,10*ROW('Sanitation Data'!G42)),NA())</f>
        <v>#N/A</v>
      </c>
      <c r="AM48" s="367" t="e">
        <f ca="1">+IF(AND(ISNUMBER(OFFSET('Sanitation Data'!$G$10,0,10*ROW('Sanitation Data'!G42))),'Data Summary'!DB48="Yes"),OFFSET('Sanitation Data'!$G$10,0,10*ROW('Sanitation Data'!G42)),NA())</f>
        <v>#N/A</v>
      </c>
      <c r="AN48" s="367" t="e">
        <f ca="1">+IF(AND(ISNUMBER(OFFSET('Sanitation Data'!$G$11,0,10*ROW('Sanitation Data'!G42))),'Data Summary'!DC48="Yes"),OFFSET('Sanitation Data'!$G$11,0,10*ROW('Sanitation Data'!G42)),NA())</f>
        <v>#N/A</v>
      </c>
      <c r="AO48" s="367" t="e">
        <f ca="1">+IF(AND(ISNUMBER(OFFSET('Sanitation Data'!$G$12,0,10*ROW('Sanitation Data'!G42))),'Data Summary'!DD48="Yes"),OFFSET('Sanitation Data'!$G$12,0,10*ROW('Sanitation Data'!G42)),NA())</f>
        <v>#N/A</v>
      </c>
      <c r="AP48" s="367" t="e">
        <f ca="1">+IF(AND(ISNUMBER(OFFSET('Sanitation Data'!$H$4,0,10*ROW('Sanitation Data'!H42))),'Data Summary'!DE48="Yes"),100-OFFSET('Sanitation Data'!$H$4,0,10*ROW('Sanitation Data'!H42)),NA())</f>
        <v>#N/A</v>
      </c>
      <c r="AQ48" s="367" t="e">
        <f ca="1">+IF(AND(ISNUMBER(OFFSET('Sanitation Data'!$H$6,0,10*ROW('Sanitation Data'!H42))),'Data Summary'!DF48="Yes"),OFFSET('Sanitation Data'!$H$6,0,10*ROW('Sanitation Data'!H42)),NA())</f>
        <v>#N/A</v>
      </c>
      <c r="AR48" s="367" t="e">
        <f ca="1">+IF(AND(ISNUMBER(OFFSET('Sanitation Data'!$H$10,0,10*ROW('Sanitation Data'!H42))),'Data Summary'!DG48="Yes"),OFFSET('Sanitation Data'!$H$10,0,10*ROW('Sanitation Data'!H42)),NA())</f>
        <v>#N/A</v>
      </c>
      <c r="AS48" s="367" t="e">
        <f ca="1">+IF(AND(ISNUMBER(OFFSET('Sanitation Data'!$H$11,0,10*ROW('Sanitation Data'!H42))),'Data Summary'!DH48="Yes"),OFFSET('Sanitation Data'!$H$11,0,10*ROW('Sanitation Data'!H42)),NA())</f>
        <v>#N/A</v>
      </c>
      <c r="AT48" s="367" t="e">
        <f ca="1">+IF(AND(ISNUMBER(OFFSET('Sanitation Data'!$H$12,0,10*ROW('Sanitation Data'!H42))),'Data Summary'!DI48="Yes"),OFFSET('Sanitation Data'!$H$12,0,10*ROW('Sanitation Data'!H42)),NA())</f>
        <v>#N/A</v>
      </c>
      <c r="AU48" s="367" t="e">
        <f ca="1">+IF(AND(ISNUMBER(OFFSET('Sanitation Data'!$I$4,0,10*ROW('Sanitation Data'!I42))),'Data Summary'!DJ48="Yes"),100-OFFSET('Sanitation Data'!$I$4,0,10*ROW('Sanitation Data'!I42)),NA())</f>
        <v>#N/A</v>
      </c>
      <c r="AV48" s="367" t="e">
        <f ca="1">+IF(AND(ISNUMBER(OFFSET('Sanitation Data'!$I$6,0,10*ROW('Sanitation Data'!I42))),'Data Summary'!DK48="Yes"),OFFSET('Sanitation Data'!$I$6,0,10*ROW('Sanitation Data'!I42)),NA())</f>
        <v>#N/A</v>
      </c>
      <c r="AW48" s="367" t="e">
        <f ca="1">+IF(AND(ISNUMBER(OFFSET('Sanitation Data'!$I$10,0,10*ROW('Sanitation Data'!I42))),'Data Summary'!DL48="Yes"),OFFSET('Sanitation Data'!$I$10,0,10*ROW('Sanitation Data'!I42)),NA())</f>
        <v>#N/A</v>
      </c>
      <c r="AX48" s="367" t="e">
        <f ca="1">+IF(AND(ISNUMBER(OFFSET('Sanitation Data'!$I$11,0,10*ROW('Sanitation Data'!I42))),'Data Summary'!DM48="Yes"),OFFSET('Sanitation Data'!$I$11,0,10*ROW('Sanitation Data'!I42)),NA())</f>
        <v>#N/A</v>
      </c>
      <c r="AY48" s="367" t="e">
        <f ca="1">+IF(AND(ISNUMBER(OFFSET('Sanitation Data'!$I$12,0,10*ROW('Sanitation Data'!I42))),'Data Summary'!DN48="Yes"),OFFSET('Sanitation Data'!$I$12,0,10*ROW('Sanitation Data'!I42)),NA())</f>
        <v>#N/A</v>
      </c>
      <c r="AZ48" s="368" t="e">
        <f ca="1">+IF(AND(ISNUMBER(OFFSET('Hygiene Data'!$D$5,0,10*ROW('Hygiene Data'!D42))),'Data Summary'!DO48="Yes"),OFFSET('Hygiene Data'!$D$5,0,10*ROW('Hygiene Data'!D42)),NA())</f>
        <v>#N/A</v>
      </c>
      <c r="BA48" s="368" t="e">
        <f ca="1">+IF(AND(ISNUMBER(OFFSET('Hygiene Data'!$D$7,0,10*ROW('Hygiene Data'!D42))),'Data Summary'!DP48="Yes"),OFFSET('Hygiene Data'!$D$7,0,10*ROW('Hygiene Data'!D42)),NA())</f>
        <v>#N/A</v>
      </c>
      <c r="BB48" s="368" t="e">
        <f ca="1">+IF(AND(ISNUMBER(OFFSET('Hygiene Data'!$D$9,0,10*ROW('Hygiene Data'!D42))),'Data Summary'!DQ48="Yes"),OFFSET('Hygiene Data'!$D$9,0,10*ROW('Hygiene Data'!D42)),NA())</f>
        <v>#N/A</v>
      </c>
      <c r="BC48" s="368" t="e">
        <f ca="1">+IF(AND(ISNUMBER(OFFSET('Hygiene Data'!$E$5,0,10*ROW('Hygiene Data'!E42))),'Data Summary'!DR48="Yes"),OFFSET('Hygiene Data'!$E$5,0,10*ROW('Hygiene Data'!E42)),NA())</f>
        <v>#N/A</v>
      </c>
      <c r="BD48" s="368" t="e">
        <f ca="1">+IF(AND(ISNUMBER(OFFSET('Hygiene Data'!$E$7,0,10*ROW('Hygiene Data'!E42))),'Data Summary'!DS48="Yes"),OFFSET('Hygiene Data'!$E$7,0,10*ROW('Hygiene Data'!E42)),NA())</f>
        <v>#N/A</v>
      </c>
      <c r="BE48" s="368" t="e">
        <f ca="1">+IF(AND(ISNUMBER(OFFSET('Hygiene Data'!$E$9,0,10*ROW('Hygiene Data'!E42))),'Data Summary'!DT48="Yes"),OFFSET('Hygiene Data'!$E$9,0,10*ROW('Hygiene Data'!E42)),NA())</f>
        <v>#N/A</v>
      </c>
      <c r="BF48" s="368" t="e">
        <f ca="1">+IF(AND(ISNUMBER(OFFSET('Hygiene Data'!$F$5,0,10*ROW('Hygiene Data'!F42))),'Data Summary'!DU48="Yes"),OFFSET('Hygiene Data'!$F$5,0,10*ROW('Hygiene Data'!F42)),NA())</f>
        <v>#N/A</v>
      </c>
      <c r="BG48" s="368" t="e">
        <f ca="1">+IF(AND(ISNUMBER(OFFSET('Hygiene Data'!$F$7,0,10*ROW('Hygiene Data'!F42))),'Data Summary'!DV48="Yes"),OFFSET('Hygiene Data'!$F$7,0,10*ROW('Hygiene Data'!F42)),NA())</f>
        <v>#N/A</v>
      </c>
      <c r="BH48" s="368" t="e">
        <f ca="1">+IF(AND(ISNUMBER(OFFSET('Hygiene Data'!$F$9,0,10*ROW('Hygiene Data'!F42))),'Data Summary'!DW48="Yes"),OFFSET('Hygiene Data'!$F$9,0,10*ROW('Hygiene Data'!F42)),NA())</f>
        <v>#N/A</v>
      </c>
      <c r="BI48" s="368" t="e">
        <f ca="1">+IF(AND(ISNUMBER(OFFSET('Hygiene Data'!$G$5,0,10*ROW('Hygiene Data'!G42))),'Data Summary'!DX48="Yes"),OFFSET('Hygiene Data'!$G$5,0,10*ROW('Hygiene Data'!G42)),NA())</f>
        <v>#N/A</v>
      </c>
      <c r="BJ48" s="368" t="e">
        <f ca="1">+IF(AND(ISNUMBER(OFFSET('Hygiene Data'!$G$7,0,10*ROW('Hygiene Data'!G42))),'Data Summary'!DY48="Yes"),OFFSET('Hygiene Data'!$G$7,0,10*ROW('Hygiene Data'!G42)),NA())</f>
        <v>#N/A</v>
      </c>
      <c r="BK48" s="368" t="e">
        <f ca="1">+IF(AND(ISNUMBER(OFFSET('Hygiene Data'!$G$9,0,10*ROW('Hygiene Data'!G42))),'Data Summary'!DZ48="Yes"),OFFSET('Hygiene Data'!$G$9,0,10*ROW('Hygiene Data'!G42)),NA())</f>
        <v>#N/A</v>
      </c>
      <c r="BL48" s="368" t="e">
        <f ca="1">+IF(AND(ISNUMBER(OFFSET('Hygiene Data'!$H$5,0,10*ROW('Hygiene Data'!H42))),'Data Summary'!EA48="Yes"),OFFSET('Hygiene Data'!$H$5,0,10*ROW('Hygiene Data'!H42)),NA())</f>
        <v>#N/A</v>
      </c>
      <c r="BM48" s="368" t="e">
        <f ca="1">+IF(AND(ISNUMBER(OFFSET('Hygiene Data'!$H$7,0,10*ROW('Hygiene Data'!H42))),'Data Summary'!EB48="Yes"),OFFSET('Hygiene Data'!$H$7,0,10*ROW('Hygiene Data'!H42)),NA())</f>
        <v>#N/A</v>
      </c>
      <c r="BN48" s="368" t="e">
        <f ca="1">+IF(AND(ISNUMBER(OFFSET('Hygiene Data'!$H$9,0,10*ROW('Hygiene Data'!H42))),'Data Summary'!EC48="Yes"),OFFSET('Hygiene Data'!$H$9,0,10*ROW('Hygiene Data'!H42)),NA())</f>
        <v>#N/A</v>
      </c>
      <c r="BO48" s="368" t="e">
        <f ca="1">+IF(AND(ISNUMBER(OFFSET('Hygiene Data'!$I$5,0,10*ROW('Hygiene Data'!I42))),'Data Summary'!ED48="Yes"),OFFSET('Hygiene Data'!$I$5,0,10*ROW('Hygiene Data'!I42)),NA())</f>
        <v>#N/A</v>
      </c>
      <c r="BP48" s="368" t="e">
        <f ca="1">+IF(AND(ISNUMBER(OFFSET('Hygiene Data'!$I$7,0,10*ROW('Hygiene Data'!I42))),'Data Summary'!EE48="Yes"),OFFSET('Hygiene Data'!$I$7,0,10*ROW('Hygiene Data'!I42)),NA())</f>
        <v>#N/A</v>
      </c>
      <c r="BQ48" s="368" t="e">
        <f ca="1">+IF(AND(ISNUMBER(OFFSET('Hygiene Data'!$I$9,0,10*ROW('Hygiene Data'!I42))),'Data Summary'!EF48="Yes"),OFFSET('Hygiene Data'!$I$9,0,10*ROW('Hygiene Data'!I42)),NA())</f>
        <v>#N/A</v>
      </c>
    </row>
    <row r="49" spans="1:69" x14ac:dyDescent="0.25">
      <c r="A49" s="364" t="e">
        <f ca="1">+RIGHT('Data Summary'!A49,LEN('Data Summary'!A49)-9)</f>
        <v>#VALUE!</v>
      </c>
      <c r="B49" s="338" t="str">
        <f ca="1">+IF(ISTEXT('Data Summary'!B49),'Data Summary'!B49,"")</f>
        <v/>
      </c>
      <c r="C49" s="365" t="e">
        <f ca="1">+VALUE('Data Summary'!C49)</f>
        <v>#VALUE!</v>
      </c>
      <c r="D49" s="366" t="e">
        <f ca="1">+IF(AND(ISNUMBER(OFFSET('Water Data'!$D$4,0,10*ROW('Water Data'!D43))),'Data Summary'!BS49="Yes"),100-OFFSET('Water Data'!$D$4,0,10*ROW('Water Data'!D43)),NA())</f>
        <v>#N/A</v>
      </c>
      <c r="E49" s="366" t="e">
        <f ca="1">+IF(AND(ISNUMBER(OFFSET('Water Data'!$D$6,0,10*ROW('Water Data'!D43))),'Data Summary'!BT49="Yes"),OFFSET('Water Data'!$D$6,0,10*ROW('Water Data'!D43)),NA())</f>
        <v>#N/A</v>
      </c>
      <c r="F49" s="366" t="e">
        <f ca="1">+IF(AND(ISNUMBER(OFFSET('Water Data'!$D$9,0,10*ROW('Water Data'!D43))),'Data Summary'!BU49="Yes"),OFFSET('Water Data'!$D$9,0,10*ROW('Water Data'!D43)),NA())</f>
        <v>#N/A</v>
      </c>
      <c r="G49" s="366" t="e">
        <f ca="1">+IF(AND(ISNUMBER(OFFSET('Water Data'!$E$4,0,10*ROW('Water Data'!E43))),'Data Summary'!BV49="Yes"),100-OFFSET('Water Data'!$E$4,0,10*ROW('Water Data'!E43)),NA())</f>
        <v>#N/A</v>
      </c>
      <c r="H49" s="366" t="e">
        <f ca="1">+IF(AND(ISNUMBER(OFFSET('Water Data'!$E$6,0,10*ROW('Water Data'!E43))),'Data Summary'!BW49="Yes"),OFFSET('Water Data'!$E$6,0,10*ROW('Water Data'!E43)),NA())</f>
        <v>#N/A</v>
      </c>
      <c r="I49" s="366" t="e">
        <f ca="1">+IF(AND(ISNUMBER(OFFSET('Water Data'!$E$9,0,10*ROW('Water Data'!E43))),'Data Summary'!BX49="Yes"),OFFSET('Water Data'!$E$9,0,10*ROW('Water Data'!E43)),NA())</f>
        <v>#N/A</v>
      </c>
      <c r="J49" s="366" t="e">
        <f ca="1">+IF(AND(ISNUMBER(OFFSET('Water Data'!$F$4,0,10*ROW('Water Data'!F43))),'Data Summary'!BY49="Yes"),100-OFFSET('Water Data'!$F$4,0,10*ROW('Water Data'!F43)),NA())</f>
        <v>#N/A</v>
      </c>
      <c r="K49" s="366" t="e">
        <f ca="1">+IF(AND(ISNUMBER(OFFSET('Water Data'!$F$6,0,10*ROW('Water Data'!F43))),'Data Summary'!BZ49="Yes"),OFFSET('Water Data'!$F$6,0,10*ROW('Water Data'!F43)),NA())</f>
        <v>#N/A</v>
      </c>
      <c r="L49" s="366" t="e">
        <f ca="1">+IF(AND(ISNUMBER(OFFSET('Water Data'!$F$9,0,10*ROW('Water Data'!F43))),'Data Summary'!CA49="Yes"),OFFSET('Water Data'!$F$9,0,10*ROW('Water Data'!F43)),NA())</f>
        <v>#N/A</v>
      </c>
      <c r="M49" s="366" t="e">
        <f ca="1">+IF(AND(ISNUMBER(OFFSET('Water Data'!$G$4,0,10*ROW('Water Data'!G43))),'Data Summary'!CB49="Yes"),100-OFFSET('Water Data'!$G$4,0,10*ROW('Water Data'!G43)),NA())</f>
        <v>#N/A</v>
      </c>
      <c r="N49" s="366" t="e">
        <f ca="1">+IF(AND(ISNUMBER(OFFSET('Water Data'!$G$6,0,10*ROW('Water Data'!G43))),'Data Summary'!CC49="Yes"),OFFSET('Water Data'!$G$6,0,10*ROW('Water Data'!G43)),NA())</f>
        <v>#N/A</v>
      </c>
      <c r="O49" s="366" t="e">
        <f ca="1">+IF(AND(ISNUMBER(OFFSET('Water Data'!$G$9,0,10*ROW('Water Data'!G43))),'Data Summary'!CD49="Yes"),OFFSET('Water Data'!$G$9,0,10*ROW('Water Data'!G43)),NA())</f>
        <v>#N/A</v>
      </c>
      <c r="P49" s="366" t="e">
        <f ca="1">+IF(AND(ISNUMBER(OFFSET('Water Data'!$H$4,0,10*ROW('Water Data'!H43))),'Data Summary'!CE49="Yes"),100-OFFSET('Water Data'!$H$4,0,10*ROW('Water Data'!H43)),NA())</f>
        <v>#N/A</v>
      </c>
      <c r="Q49" s="366" t="e">
        <f ca="1">+IF(AND(ISNUMBER(OFFSET('Water Data'!$H$6,0,10*ROW('Water Data'!H43))),'Data Summary'!CF49="Yes"),OFFSET('Water Data'!$H$6,0,10*ROW('Water Data'!H43)),NA())</f>
        <v>#N/A</v>
      </c>
      <c r="R49" s="366" t="e">
        <f ca="1">+IF(AND(ISNUMBER(OFFSET('Water Data'!$H$9,0,10*ROW('Water Data'!H43))),'Data Summary'!CG49="Yes"),OFFSET('Water Data'!$H$9,0,10*ROW('Water Data'!H43)),NA())</f>
        <v>#N/A</v>
      </c>
      <c r="S49" s="366" t="e">
        <f ca="1">+IF(AND(ISNUMBER(OFFSET('Water Data'!$I$4,0,10*ROW('Water Data'!I43))),'Data Summary'!CH49="Yes"),100-OFFSET('Water Data'!$I$4,0,10*ROW('Water Data'!I43)),NA())</f>
        <v>#N/A</v>
      </c>
      <c r="T49" s="366" t="e">
        <f ca="1">+IF(AND(ISNUMBER(OFFSET('Water Data'!$I$6,0,10*ROW('Water Data'!I43))),'Data Summary'!CI49="Yes"),OFFSET('Water Data'!$I$6,0,10*ROW('Water Data'!I43)),NA())</f>
        <v>#N/A</v>
      </c>
      <c r="U49" s="366" t="e">
        <f ca="1">+IF(AND(ISNUMBER(OFFSET('Water Data'!$I$9,0,10*ROW('Water Data'!I43))),'Data Summary'!CJ49="Yes"),OFFSET('Water Data'!$I$9,0,10*ROW('Water Data'!I43)),NA())</f>
        <v>#N/A</v>
      </c>
      <c r="V49" s="367" t="e">
        <f ca="1">+IF(AND(ISNUMBER(OFFSET('Sanitation Data'!$D$4,0,10*ROW('Sanitation Data'!D43))),'Data Summary'!CK49="Yes"),100-OFFSET('Sanitation Data'!$D$4,0,10*ROW('Sanitation Data'!D43)),NA())</f>
        <v>#N/A</v>
      </c>
      <c r="W49" s="367" t="e">
        <f ca="1">+IF(AND(ISNUMBER(OFFSET('Sanitation Data'!$D$6,0,10*ROW('Sanitation Data'!D43))),'Data Summary'!CL49="Yes"),OFFSET('Sanitation Data'!$D$6,0,10*ROW('Sanitation Data'!D43)),NA())</f>
        <v>#N/A</v>
      </c>
      <c r="X49" s="367" t="e">
        <f ca="1">+IF(AND(ISNUMBER(OFFSET('Sanitation Data'!$D$10,0,10*ROW('Sanitation Data'!D43))),'Data Summary'!CM49="Yes"),OFFSET('Sanitation Data'!$D$10,0,10*ROW('Sanitation Data'!D43)),NA())</f>
        <v>#N/A</v>
      </c>
      <c r="Y49" s="367" t="e">
        <f ca="1">+IF(AND(ISNUMBER(OFFSET('Sanitation Data'!$D$11,0,10*ROW('Sanitation Data'!D43))),'Data Summary'!CN49="Yes"),OFFSET('Sanitation Data'!$D$11,0,10*ROW('Sanitation Data'!D43)),NA())</f>
        <v>#N/A</v>
      </c>
      <c r="Z49" s="367" t="e">
        <f ca="1">+IF(AND(ISNUMBER(OFFSET('Sanitation Data'!$D$12,0,10*ROW('Sanitation Data'!D43))),'Data Summary'!CO49="Yes"),OFFSET('Sanitation Data'!$D$12,0,10*ROW('Sanitation Data'!D43)),NA())</f>
        <v>#N/A</v>
      </c>
      <c r="AA49" s="367" t="e">
        <f ca="1">+IF(AND(ISNUMBER(OFFSET('Sanitation Data'!$E$4,0,10*ROW('Sanitation Data'!E43))),'Data Summary'!CP49="Yes"),100-OFFSET('Sanitation Data'!$E$4,0,10*ROW('Sanitation Data'!E43)),NA())</f>
        <v>#N/A</v>
      </c>
      <c r="AB49" s="367" t="e">
        <f ca="1">+IF(AND(ISNUMBER(OFFSET('Sanitation Data'!$E$6,0,10*ROW('Sanitation Data'!E43))),'Data Summary'!CQ49="Yes"),OFFSET('Sanitation Data'!$E$6,0,10*ROW('Sanitation Data'!E43)),NA())</f>
        <v>#N/A</v>
      </c>
      <c r="AC49" s="367" t="e">
        <f ca="1">+IF(AND(ISNUMBER(OFFSET('Sanitation Data'!$E$10,0,10*ROW('Sanitation Data'!E43))),'Data Summary'!CR49="Yes"),OFFSET('Sanitation Data'!$E$10,0,10*ROW('Sanitation Data'!E43)),NA())</f>
        <v>#N/A</v>
      </c>
      <c r="AD49" s="367" t="e">
        <f ca="1">+IF(AND(ISNUMBER(OFFSET('Sanitation Data'!$E$11,0,10*ROW('Sanitation Data'!E43))),'Data Summary'!CS49="Yes"),OFFSET('Sanitation Data'!$E$11,0,10*ROW('Sanitation Data'!E43)),NA())</f>
        <v>#N/A</v>
      </c>
      <c r="AE49" s="367" t="e">
        <f ca="1">+IF(AND(ISNUMBER(OFFSET('Sanitation Data'!$E$12,0,10*ROW('Sanitation Data'!E43))),'Data Summary'!CT49="Yes"),OFFSET('Sanitation Data'!$E$12,0,10*ROW('Sanitation Data'!E43)),NA())</f>
        <v>#N/A</v>
      </c>
      <c r="AF49" s="367" t="e">
        <f ca="1">+IF(AND(ISNUMBER(OFFSET('Sanitation Data'!$F$4,0,10*ROW('Sanitation Data'!F43))),'Data Summary'!CU49="Yes"),100-OFFSET('Sanitation Data'!$F$4,0,10*ROW('Sanitation Data'!F43)),NA())</f>
        <v>#N/A</v>
      </c>
      <c r="AG49" s="367" t="e">
        <f ca="1">+IF(AND(ISNUMBER(OFFSET('Sanitation Data'!$F$6,0,10*ROW('Sanitation Data'!F43))),'Data Summary'!CV49="Yes"),OFFSET('Sanitation Data'!$F$6,0,10*ROW('Sanitation Data'!F43)),NA())</f>
        <v>#N/A</v>
      </c>
      <c r="AH49" s="367" t="e">
        <f ca="1">+IF(AND(ISNUMBER(OFFSET('Sanitation Data'!$F$10,0,10*ROW('Sanitation Data'!F43))),'Data Summary'!CW49="Yes"),OFFSET('Sanitation Data'!$F$10,0,10*ROW('Sanitation Data'!F43)),NA())</f>
        <v>#N/A</v>
      </c>
      <c r="AI49" s="367" t="e">
        <f ca="1">+IF(AND(ISNUMBER(OFFSET('Sanitation Data'!$F$11,0,10*ROW('Sanitation Data'!F43))),'Data Summary'!CX49="Yes"),OFFSET('Sanitation Data'!$F$11,0,10*ROW('Sanitation Data'!F43)),NA())</f>
        <v>#N/A</v>
      </c>
      <c r="AJ49" s="367" t="e">
        <f ca="1">+IF(AND(ISNUMBER(OFFSET('Sanitation Data'!$F$12,0,10*ROW('Sanitation Data'!F43))),'Data Summary'!CY49="Yes"),OFFSET('Sanitation Data'!$F$12,0,10*ROW('Sanitation Data'!F43)),NA())</f>
        <v>#N/A</v>
      </c>
      <c r="AK49" s="367" t="e">
        <f ca="1">+IF(AND(ISNUMBER(OFFSET('Sanitation Data'!$G$4,0,10*ROW('Sanitation Data'!G43))),'Data Summary'!CZ49="Yes"),100-OFFSET('Sanitation Data'!$G$4,0,10*ROW('Sanitation Data'!G43)),NA())</f>
        <v>#N/A</v>
      </c>
      <c r="AL49" s="367" t="e">
        <f ca="1">+IF(AND(ISNUMBER(OFFSET('Sanitation Data'!$G$6,0,10*ROW('Sanitation Data'!G43))),'Data Summary'!DA49="Yes"),OFFSET('Sanitation Data'!$G$6,0,10*ROW('Sanitation Data'!G43)),NA())</f>
        <v>#N/A</v>
      </c>
      <c r="AM49" s="367" t="e">
        <f ca="1">+IF(AND(ISNUMBER(OFFSET('Sanitation Data'!$G$10,0,10*ROW('Sanitation Data'!G43))),'Data Summary'!DB49="Yes"),OFFSET('Sanitation Data'!$G$10,0,10*ROW('Sanitation Data'!G43)),NA())</f>
        <v>#N/A</v>
      </c>
      <c r="AN49" s="367" t="e">
        <f ca="1">+IF(AND(ISNUMBER(OFFSET('Sanitation Data'!$G$11,0,10*ROW('Sanitation Data'!G43))),'Data Summary'!DC49="Yes"),OFFSET('Sanitation Data'!$G$11,0,10*ROW('Sanitation Data'!G43)),NA())</f>
        <v>#N/A</v>
      </c>
      <c r="AO49" s="367" t="e">
        <f ca="1">+IF(AND(ISNUMBER(OFFSET('Sanitation Data'!$G$12,0,10*ROW('Sanitation Data'!G43))),'Data Summary'!DD49="Yes"),OFFSET('Sanitation Data'!$G$12,0,10*ROW('Sanitation Data'!G43)),NA())</f>
        <v>#N/A</v>
      </c>
      <c r="AP49" s="367" t="e">
        <f ca="1">+IF(AND(ISNUMBER(OFFSET('Sanitation Data'!$H$4,0,10*ROW('Sanitation Data'!H43))),'Data Summary'!DE49="Yes"),100-OFFSET('Sanitation Data'!$H$4,0,10*ROW('Sanitation Data'!H43)),NA())</f>
        <v>#N/A</v>
      </c>
      <c r="AQ49" s="367" t="e">
        <f ca="1">+IF(AND(ISNUMBER(OFFSET('Sanitation Data'!$H$6,0,10*ROW('Sanitation Data'!H43))),'Data Summary'!DF49="Yes"),OFFSET('Sanitation Data'!$H$6,0,10*ROW('Sanitation Data'!H43)),NA())</f>
        <v>#N/A</v>
      </c>
      <c r="AR49" s="367" t="e">
        <f ca="1">+IF(AND(ISNUMBER(OFFSET('Sanitation Data'!$H$10,0,10*ROW('Sanitation Data'!H43))),'Data Summary'!DG49="Yes"),OFFSET('Sanitation Data'!$H$10,0,10*ROW('Sanitation Data'!H43)),NA())</f>
        <v>#N/A</v>
      </c>
      <c r="AS49" s="367" t="e">
        <f ca="1">+IF(AND(ISNUMBER(OFFSET('Sanitation Data'!$H$11,0,10*ROW('Sanitation Data'!H43))),'Data Summary'!DH49="Yes"),OFFSET('Sanitation Data'!$H$11,0,10*ROW('Sanitation Data'!H43)),NA())</f>
        <v>#N/A</v>
      </c>
      <c r="AT49" s="367" t="e">
        <f ca="1">+IF(AND(ISNUMBER(OFFSET('Sanitation Data'!$H$12,0,10*ROW('Sanitation Data'!H43))),'Data Summary'!DI49="Yes"),OFFSET('Sanitation Data'!$H$12,0,10*ROW('Sanitation Data'!H43)),NA())</f>
        <v>#N/A</v>
      </c>
      <c r="AU49" s="367" t="e">
        <f ca="1">+IF(AND(ISNUMBER(OFFSET('Sanitation Data'!$I$4,0,10*ROW('Sanitation Data'!I43))),'Data Summary'!DJ49="Yes"),100-OFFSET('Sanitation Data'!$I$4,0,10*ROW('Sanitation Data'!I43)),NA())</f>
        <v>#N/A</v>
      </c>
      <c r="AV49" s="367" t="e">
        <f ca="1">+IF(AND(ISNUMBER(OFFSET('Sanitation Data'!$I$6,0,10*ROW('Sanitation Data'!I43))),'Data Summary'!DK49="Yes"),OFFSET('Sanitation Data'!$I$6,0,10*ROW('Sanitation Data'!I43)),NA())</f>
        <v>#N/A</v>
      </c>
      <c r="AW49" s="367" t="e">
        <f ca="1">+IF(AND(ISNUMBER(OFFSET('Sanitation Data'!$I$10,0,10*ROW('Sanitation Data'!I43))),'Data Summary'!DL49="Yes"),OFFSET('Sanitation Data'!$I$10,0,10*ROW('Sanitation Data'!I43)),NA())</f>
        <v>#N/A</v>
      </c>
      <c r="AX49" s="367" t="e">
        <f ca="1">+IF(AND(ISNUMBER(OFFSET('Sanitation Data'!$I$11,0,10*ROW('Sanitation Data'!I43))),'Data Summary'!DM49="Yes"),OFFSET('Sanitation Data'!$I$11,0,10*ROW('Sanitation Data'!I43)),NA())</f>
        <v>#N/A</v>
      </c>
      <c r="AY49" s="367" t="e">
        <f ca="1">+IF(AND(ISNUMBER(OFFSET('Sanitation Data'!$I$12,0,10*ROW('Sanitation Data'!I43))),'Data Summary'!DN49="Yes"),OFFSET('Sanitation Data'!$I$12,0,10*ROW('Sanitation Data'!I43)),NA())</f>
        <v>#N/A</v>
      </c>
      <c r="AZ49" s="368" t="e">
        <f ca="1">+IF(AND(ISNUMBER(OFFSET('Hygiene Data'!$D$5,0,10*ROW('Hygiene Data'!D43))),'Data Summary'!DO49="Yes"),OFFSET('Hygiene Data'!$D$5,0,10*ROW('Hygiene Data'!D43)),NA())</f>
        <v>#N/A</v>
      </c>
      <c r="BA49" s="368" t="e">
        <f ca="1">+IF(AND(ISNUMBER(OFFSET('Hygiene Data'!$D$7,0,10*ROW('Hygiene Data'!D43))),'Data Summary'!DP49="Yes"),OFFSET('Hygiene Data'!$D$7,0,10*ROW('Hygiene Data'!D43)),NA())</f>
        <v>#N/A</v>
      </c>
      <c r="BB49" s="368" t="e">
        <f ca="1">+IF(AND(ISNUMBER(OFFSET('Hygiene Data'!$D$9,0,10*ROW('Hygiene Data'!D43))),'Data Summary'!DQ49="Yes"),OFFSET('Hygiene Data'!$D$9,0,10*ROW('Hygiene Data'!D43)),NA())</f>
        <v>#N/A</v>
      </c>
      <c r="BC49" s="368" t="e">
        <f ca="1">+IF(AND(ISNUMBER(OFFSET('Hygiene Data'!$E$5,0,10*ROW('Hygiene Data'!E43))),'Data Summary'!DR49="Yes"),OFFSET('Hygiene Data'!$E$5,0,10*ROW('Hygiene Data'!E43)),NA())</f>
        <v>#N/A</v>
      </c>
      <c r="BD49" s="368" t="e">
        <f ca="1">+IF(AND(ISNUMBER(OFFSET('Hygiene Data'!$E$7,0,10*ROW('Hygiene Data'!E43))),'Data Summary'!DS49="Yes"),OFFSET('Hygiene Data'!$E$7,0,10*ROW('Hygiene Data'!E43)),NA())</f>
        <v>#N/A</v>
      </c>
      <c r="BE49" s="368" t="e">
        <f ca="1">+IF(AND(ISNUMBER(OFFSET('Hygiene Data'!$E$9,0,10*ROW('Hygiene Data'!E43))),'Data Summary'!DT49="Yes"),OFFSET('Hygiene Data'!$E$9,0,10*ROW('Hygiene Data'!E43)),NA())</f>
        <v>#N/A</v>
      </c>
      <c r="BF49" s="368" t="e">
        <f ca="1">+IF(AND(ISNUMBER(OFFSET('Hygiene Data'!$F$5,0,10*ROW('Hygiene Data'!F43))),'Data Summary'!DU49="Yes"),OFFSET('Hygiene Data'!$F$5,0,10*ROW('Hygiene Data'!F43)),NA())</f>
        <v>#N/A</v>
      </c>
      <c r="BG49" s="368" t="e">
        <f ca="1">+IF(AND(ISNUMBER(OFFSET('Hygiene Data'!$F$7,0,10*ROW('Hygiene Data'!F43))),'Data Summary'!DV49="Yes"),OFFSET('Hygiene Data'!$F$7,0,10*ROW('Hygiene Data'!F43)),NA())</f>
        <v>#N/A</v>
      </c>
      <c r="BH49" s="368" t="e">
        <f ca="1">+IF(AND(ISNUMBER(OFFSET('Hygiene Data'!$F$9,0,10*ROW('Hygiene Data'!F43))),'Data Summary'!DW49="Yes"),OFFSET('Hygiene Data'!$F$9,0,10*ROW('Hygiene Data'!F43)),NA())</f>
        <v>#N/A</v>
      </c>
      <c r="BI49" s="368" t="e">
        <f ca="1">+IF(AND(ISNUMBER(OFFSET('Hygiene Data'!$G$5,0,10*ROW('Hygiene Data'!G43))),'Data Summary'!DX49="Yes"),OFFSET('Hygiene Data'!$G$5,0,10*ROW('Hygiene Data'!G43)),NA())</f>
        <v>#N/A</v>
      </c>
      <c r="BJ49" s="368" t="e">
        <f ca="1">+IF(AND(ISNUMBER(OFFSET('Hygiene Data'!$G$7,0,10*ROW('Hygiene Data'!G43))),'Data Summary'!DY49="Yes"),OFFSET('Hygiene Data'!$G$7,0,10*ROW('Hygiene Data'!G43)),NA())</f>
        <v>#N/A</v>
      </c>
      <c r="BK49" s="368" t="e">
        <f ca="1">+IF(AND(ISNUMBER(OFFSET('Hygiene Data'!$G$9,0,10*ROW('Hygiene Data'!G43))),'Data Summary'!DZ49="Yes"),OFFSET('Hygiene Data'!$G$9,0,10*ROW('Hygiene Data'!G43)),NA())</f>
        <v>#N/A</v>
      </c>
      <c r="BL49" s="368" t="e">
        <f ca="1">+IF(AND(ISNUMBER(OFFSET('Hygiene Data'!$H$5,0,10*ROW('Hygiene Data'!H43))),'Data Summary'!EA49="Yes"),OFFSET('Hygiene Data'!$H$5,0,10*ROW('Hygiene Data'!H43)),NA())</f>
        <v>#N/A</v>
      </c>
      <c r="BM49" s="368" t="e">
        <f ca="1">+IF(AND(ISNUMBER(OFFSET('Hygiene Data'!$H$7,0,10*ROW('Hygiene Data'!H43))),'Data Summary'!EB49="Yes"),OFFSET('Hygiene Data'!$H$7,0,10*ROW('Hygiene Data'!H43)),NA())</f>
        <v>#N/A</v>
      </c>
      <c r="BN49" s="368" t="e">
        <f ca="1">+IF(AND(ISNUMBER(OFFSET('Hygiene Data'!$H$9,0,10*ROW('Hygiene Data'!H43))),'Data Summary'!EC49="Yes"),OFFSET('Hygiene Data'!$H$9,0,10*ROW('Hygiene Data'!H43)),NA())</f>
        <v>#N/A</v>
      </c>
      <c r="BO49" s="368" t="e">
        <f ca="1">+IF(AND(ISNUMBER(OFFSET('Hygiene Data'!$I$5,0,10*ROW('Hygiene Data'!I43))),'Data Summary'!ED49="Yes"),OFFSET('Hygiene Data'!$I$5,0,10*ROW('Hygiene Data'!I43)),NA())</f>
        <v>#N/A</v>
      </c>
      <c r="BP49" s="368" t="e">
        <f ca="1">+IF(AND(ISNUMBER(OFFSET('Hygiene Data'!$I$7,0,10*ROW('Hygiene Data'!I43))),'Data Summary'!EE49="Yes"),OFFSET('Hygiene Data'!$I$7,0,10*ROW('Hygiene Data'!I43)),NA())</f>
        <v>#N/A</v>
      </c>
      <c r="BQ49" s="368" t="e">
        <f ca="1">+IF(AND(ISNUMBER(OFFSET('Hygiene Data'!$I$9,0,10*ROW('Hygiene Data'!I43))),'Data Summary'!EF49="Yes"),OFFSET('Hygiene Data'!$I$9,0,10*ROW('Hygiene Data'!I43)),NA())</f>
        <v>#N/A</v>
      </c>
    </row>
    <row r="50" spans="1:69" x14ac:dyDescent="0.25">
      <c r="A50" s="364" t="e">
        <f ca="1">+RIGHT('Data Summary'!A50,LEN('Data Summary'!A50)-9)</f>
        <v>#VALUE!</v>
      </c>
      <c r="B50" s="338" t="str">
        <f ca="1">+IF(ISTEXT('Data Summary'!B50),'Data Summary'!B50,"")</f>
        <v/>
      </c>
      <c r="C50" s="365" t="e">
        <f ca="1">+VALUE('Data Summary'!C50)</f>
        <v>#VALUE!</v>
      </c>
      <c r="D50" s="366" t="e">
        <f ca="1">+IF(AND(ISNUMBER(OFFSET('Water Data'!$D$4,0,10*ROW('Water Data'!D44))),'Data Summary'!BS50="Yes"),100-OFFSET('Water Data'!$D$4,0,10*ROW('Water Data'!D44)),NA())</f>
        <v>#N/A</v>
      </c>
      <c r="E50" s="366" t="e">
        <f ca="1">+IF(AND(ISNUMBER(OFFSET('Water Data'!$D$6,0,10*ROW('Water Data'!D44))),'Data Summary'!BT50="Yes"),OFFSET('Water Data'!$D$6,0,10*ROW('Water Data'!D44)),NA())</f>
        <v>#N/A</v>
      </c>
      <c r="F50" s="366" t="e">
        <f ca="1">+IF(AND(ISNUMBER(OFFSET('Water Data'!$D$9,0,10*ROW('Water Data'!D44))),'Data Summary'!BU50="Yes"),OFFSET('Water Data'!$D$9,0,10*ROW('Water Data'!D44)),NA())</f>
        <v>#N/A</v>
      </c>
      <c r="G50" s="366" t="e">
        <f ca="1">+IF(AND(ISNUMBER(OFFSET('Water Data'!$E$4,0,10*ROW('Water Data'!E44))),'Data Summary'!BV50="Yes"),100-OFFSET('Water Data'!$E$4,0,10*ROW('Water Data'!E44)),NA())</f>
        <v>#N/A</v>
      </c>
      <c r="H50" s="366" t="e">
        <f ca="1">+IF(AND(ISNUMBER(OFFSET('Water Data'!$E$6,0,10*ROW('Water Data'!E44))),'Data Summary'!BW50="Yes"),OFFSET('Water Data'!$E$6,0,10*ROW('Water Data'!E44)),NA())</f>
        <v>#N/A</v>
      </c>
      <c r="I50" s="366" t="e">
        <f ca="1">+IF(AND(ISNUMBER(OFFSET('Water Data'!$E$9,0,10*ROW('Water Data'!E44))),'Data Summary'!BX50="Yes"),OFFSET('Water Data'!$E$9,0,10*ROW('Water Data'!E44)),NA())</f>
        <v>#N/A</v>
      </c>
      <c r="J50" s="366" t="e">
        <f ca="1">+IF(AND(ISNUMBER(OFFSET('Water Data'!$F$4,0,10*ROW('Water Data'!F44))),'Data Summary'!BY50="Yes"),100-OFFSET('Water Data'!$F$4,0,10*ROW('Water Data'!F44)),NA())</f>
        <v>#N/A</v>
      </c>
      <c r="K50" s="366" t="e">
        <f ca="1">+IF(AND(ISNUMBER(OFFSET('Water Data'!$F$6,0,10*ROW('Water Data'!F44))),'Data Summary'!BZ50="Yes"),OFFSET('Water Data'!$F$6,0,10*ROW('Water Data'!F44)),NA())</f>
        <v>#N/A</v>
      </c>
      <c r="L50" s="366" t="e">
        <f ca="1">+IF(AND(ISNUMBER(OFFSET('Water Data'!$F$9,0,10*ROW('Water Data'!F44))),'Data Summary'!CA50="Yes"),OFFSET('Water Data'!$F$9,0,10*ROW('Water Data'!F44)),NA())</f>
        <v>#N/A</v>
      </c>
      <c r="M50" s="366" t="e">
        <f ca="1">+IF(AND(ISNUMBER(OFFSET('Water Data'!$G$4,0,10*ROW('Water Data'!G44))),'Data Summary'!CB50="Yes"),100-OFFSET('Water Data'!$G$4,0,10*ROW('Water Data'!G44)),NA())</f>
        <v>#N/A</v>
      </c>
      <c r="N50" s="366" t="e">
        <f ca="1">+IF(AND(ISNUMBER(OFFSET('Water Data'!$G$6,0,10*ROW('Water Data'!G44))),'Data Summary'!CC50="Yes"),OFFSET('Water Data'!$G$6,0,10*ROW('Water Data'!G44)),NA())</f>
        <v>#N/A</v>
      </c>
      <c r="O50" s="366" t="e">
        <f ca="1">+IF(AND(ISNUMBER(OFFSET('Water Data'!$G$9,0,10*ROW('Water Data'!G44))),'Data Summary'!CD50="Yes"),OFFSET('Water Data'!$G$9,0,10*ROW('Water Data'!G44)),NA())</f>
        <v>#N/A</v>
      </c>
      <c r="P50" s="366" t="e">
        <f ca="1">+IF(AND(ISNUMBER(OFFSET('Water Data'!$H$4,0,10*ROW('Water Data'!H44))),'Data Summary'!CE50="Yes"),100-OFFSET('Water Data'!$H$4,0,10*ROW('Water Data'!H44)),NA())</f>
        <v>#N/A</v>
      </c>
      <c r="Q50" s="366" t="e">
        <f ca="1">+IF(AND(ISNUMBER(OFFSET('Water Data'!$H$6,0,10*ROW('Water Data'!H44))),'Data Summary'!CF50="Yes"),OFFSET('Water Data'!$H$6,0,10*ROW('Water Data'!H44)),NA())</f>
        <v>#N/A</v>
      </c>
      <c r="R50" s="366" t="e">
        <f ca="1">+IF(AND(ISNUMBER(OFFSET('Water Data'!$H$9,0,10*ROW('Water Data'!H44))),'Data Summary'!CG50="Yes"),OFFSET('Water Data'!$H$9,0,10*ROW('Water Data'!H44)),NA())</f>
        <v>#N/A</v>
      </c>
      <c r="S50" s="366" t="e">
        <f ca="1">+IF(AND(ISNUMBER(OFFSET('Water Data'!$I$4,0,10*ROW('Water Data'!I44))),'Data Summary'!CH50="Yes"),100-OFFSET('Water Data'!$I$4,0,10*ROW('Water Data'!I44)),NA())</f>
        <v>#N/A</v>
      </c>
      <c r="T50" s="366" t="e">
        <f ca="1">+IF(AND(ISNUMBER(OFFSET('Water Data'!$I$6,0,10*ROW('Water Data'!I44))),'Data Summary'!CI50="Yes"),OFFSET('Water Data'!$I$6,0,10*ROW('Water Data'!I44)),NA())</f>
        <v>#N/A</v>
      </c>
      <c r="U50" s="366" t="e">
        <f ca="1">+IF(AND(ISNUMBER(OFFSET('Water Data'!$I$9,0,10*ROW('Water Data'!I44))),'Data Summary'!CJ50="Yes"),OFFSET('Water Data'!$I$9,0,10*ROW('Water Data'!I44)),NA())</f>
        <v>#N/A</v>
      </c>
      <c r="V50" s="367" t="e">
        <f ca="1">+IF(AND(ISNUMBER(OFFSET('Sanitation Data'!$D$4,0,10*ROW('Sanitation Data'!D44))),'Data Summary'!CK50="Yes"),100-OFFSET('Sanitation Data'!$D$4,0,10*ROW('Sanitation Data'!D44)),NA())</f>
        <v>#N/A</v>
      </c>
      <c r="W50" s="367" t="e">
        <f ca="1">+IF(AND(ISNUMBER(OFFSET('Sanitation Data'!$D$6,0,10*ROW('Sanitation Data'!D44))),'Data Summary'!CL50="Yes"),OFFSET('Sanitation Data'!$D$6,0,10*ROW('Sanitation Data'!D44)),NA())</f>
        <v>#N/A</v>
      </c>
      <c r="X50" s="367" t="e">
        <f ca="1">+IF(AND(ISNUMBER(OFFSET('Sanitation Data'!$D$10,0,10*ROW('Sanitation Data'!D44))),'Data Summary'!CM50="Yes"),OFFSET('Sanitation Data'!$D$10,0,10*ROW('Sanitation Data'!D44)),NA())</f>
        <v>#N/A</v>
      </c>
      <c r="Y50" s="367" t="e">
        <f ca="1">+IF(AND(ISNUMBER(OFFSET('Sanitation Data'!$D$11,0,10*ROW('Sanitation Data'!D44))),'Data Summary'!CN50="Yes"),OFFSET('Sanitation Data'!$D$11,0,10*ROW('Sanitation Data'!D44)),NA())</f>
        <v>#N/A</v>
      </c>
      <c r="Z50" s="367" t="e">
        <f ca="1">+IF(AND(ISNUMBER(OFFSET('Sanitation Data'!$D$12,0,10*ROW('Sanitation Data'!D44))),'Data Summary'!CO50="Yes"),OFFSET('Sanitation Data'!$D$12,0,10*ROW('Sanitation Data'!D44)),NA())</f>
        <v>#N/A</v>
      </c>
      <c r="AA50" s="367" t="e">
        <f ca="1">+IF(AND(ISNUMBER(OFFSET('Sanitation Data'!$E$4,0,10*ROW('Sanitation Data'!E44))),'Data Summary'!CP50="Yes"),100-OFFSET('Sanitation Data'!$E$4,0,10*ROW('Sanitation Data'!E44)),NA())</f>
        <v>#N/A</v>
      </c>
      <c r="AB50" s="367" t="e">
        <f ca="1">+IF(AND(ISNUMBER(OFFSET('Sanitation Data'!$E$6,0,10*ROW('Sanitation Data'!E44))),'Data Summary'!CQ50="Yes"),OFFSET('Sanitation Data'!$E$6,0,10*ROW('Sanitation Data'!E44)),NA())</f>
        <v>#N/A</v>
      </c>
      <c r="AC50" s="367" t="e">
        <f ca="1">+IF(AND(ISNUMBER(OFFSET('Sanitation Data'!$E$10,0,10*ROW('Sanitation Data'!E44))),'Data Summary'!CR50="Yes"),OFFSET('Sanitation Data'!$E$10,0,10*ROW('Sanitation Data'!E44)),NA())</f>
        <v>#N/A</v>
      </c>
      <c r="AD50" s="367" t="e">
        <f ca="1">+IF(AND(ISNUMBER(OFFSET('Sanitation Data'!$E$11,0,10*ROW('Sanitation Data'!E44))),'Data Summary'!CS50="Yes"),OFFSET('Sanitation Data'!$E$11,0,10*ROW('Sanitation Data'!E44)),NA())</f>
        <v>#N/A</v>
      </c>
      <c r="AE50" s="367" t="e">
        <f ca="1">+IF(AND(ISNUMBER(OFFSET('Sanitation Data'!$E$12,0,10*ROW('Sanitation Data'!E44))),'Data Summary'!CT50="Yes"),OFFSET('Sanitation Data'!$E$12,0,10*ROW('Sanitation Data'!E44)),NA())</f>
        <v>#N/A</v>
      </c>
      <c r="AF50" s="367" t="e">
        <f ca="1">+IF(AND(ISNUMBER(OFFSET('Sanitation Data'!$F$4,0,10*ROW('Sanitation Data'!F44))),'Data Summary'!CU50="Yes"),100-OFFSET('Sanitation Data'!$F$4,0,10*ROW('Sanitation Data'!F44)),NA())</f>
        <v>#N/A</v>
      </c>
      <c r="AG50" s="367" t="e">
        <f ca="1">+IF(AND(ISNUMBER(OFFSET('Sanitation Data'!$F$6,0,10*ROW('Sanitation Data'!F44))),'Data Summary'!CV50="Yes"),OFFSET('Sanitation Data'!$F$6,0,10*ROW('Sanitation Data'!F44)),NA())</f>
        <v>#N/A</v>
      </c>
      <c r="AH50" s="367" t="e">
        <f ca="1">+IF(AND(ISNUMBER(OFFSET('Sanitation Data'!$F$10,0,10*ROW('Sanitation Data'!F44))),'Data Summary'!CW50="Yes"),OFFSET('Sanitation Data'!$F$10,0,10*ROW('Sanitation Data'!F44)),NA())</f>
        <v>#N/A</v>
      </c>
      <c r="AI50" s="367" t="e">
        <f ca="1">+IF(AND(ISNUMBER(OFFSET('Sanitation Data'!$F$11,0,10*ROW('Sanitation Data'!F44))),'Data Summary'!CX50="Yes"),OFFSET('Sanitation Data'!$F$11,0,10*ROW('Sanitation Data'!F44)),NA())</f>
        <v>#N/A</v>
      </c>
      <c r="AJ50" s="367" t="e">
        <f ca="1">+IF(AND(ISNUMBER(OFFSET('Sanitation Data'!$F$12,0,10*ROW('Sanitation Data'!F44))),'Data Summary'!CY50="Yes"),OFFSET('Sanitation Data'!$F$12,0,10*ROW('Sanitation Data'!F44)),NA())</f>
        <v>#N/A</v>
      </c>
      <c r="AK50" s="367" t="e">
        <f ca="1">+IF(AND(ISNUMBER(OFFSET('Sanitation Data'!$G$4,0,10*ROW('Sanitation Data'!G44))),'Data Summary'!CZ50="Yes"),100-OFFSET('Sanitation Data'!$G$4,0,10*ROW('Sanitation Data'!G44)),NA())</f>
        <v>#N/A</v>
      </c>
      <c r="AL50" s="367" t="e">
        <f ca="1">+IF(AND(ISNUMBER(OFFSET('Sanitation Data'!$G$6,0,10*ROW('Sanitation Data'!G44))),'Data Summary'!DA50="Yes"),OFFSET('Sanitation Data'!$G$6,0,10*ROW('Sanitation Data'!G44)),NA())</f>
        <v>#N/A</v>
      </c>
      <c r="AM50" s="367" t="e">
        <f ca="1">+IF(AND(ISNUMBER(OFFSET('Sanitation Data'!$G$10,0,10*ROW('Sanitation Data'!G44))),'Data Summary'!DB50="Yes"),OFFSET('Sanitation Data'!$G$10,0,10*ROW('Sanitation Data'!G44)),NA())</f>
        <v>#N/A</v>
      </c>
      <c r="AN50" s="367" t="e">
        <f ca="1">+IF(AND(ISNUMBER(OFFSET('Sanitation Data'!$G$11,0,10*ROW('Sanitation Data'!G44))),'Data Summary'!DC50="Yes"),OFFSET('Sanitation Data'!$G$11,0,10*ROW('Sanitation Data'!G44)),NA())</f>
        <v>#N/A</v>
      </c>
      <c r="AO50" s="367" t="e">
        <f ca="1">+IF(AND(ISNUMBER(OFFSET('Sanitation Data'!$G$12,0,10*ROW('Sanitation Data'!G44))),'Data Summary'!DD50="Yes"),OFFSET('Sanitation Data'!$G$12,0,10*ROW('Sanitation Data'!G44)),NA())</f>
        <v>#N/A</v>
      </c>
      <c r="AP50" s="367" t="e">
        <f ca="1">+IF(AND(ISNUMBER(OFFSET('Sanitation Data'!$H$4,0,10*ROW('Sanitation Data'!H44))),'Data Summary'!DE50="Yes"),100-OFFSET('Sanitation Data'!$H$4,0,10*ROW('Sanitation Data'!H44)),NA())</f>
        <v>#N/A</v>
      </c>
      <c r="AQ50" s="367" t="e">
        <f ca="1">+IF(AND(ISNUMBER(OFFSET('Sanitation Data'!$H$6,0,10*ROW('Sanitation Data'!H44))),'Data Summary'!DF50="Yes"),OFFSET('Sanitation Data'!$H$6,0,10*ROW('Sanitation Data'!H44)),NA())</f>
        <v>#N/A</v>
      </c>
      <c r="AR50" s="367" t="e">
        <f ca="1">+IF(AND(ISNUMBER(OFFSET('Sanitation Data'!$H$10,0,10*ROW('Sanitation Data'!H44))),'Data Summary'!DG50="Yes"),OFFSET('Sanitation Data'!$H$10,0,10*ROW('Sanitation Data'!H44)),NA())</f>
        <v>#N/A</v>
      </c>
      <c r="AS50" s="367" t="e">
        <f ca="1">+IF(AND(ISNUMBER(OFFSET('Sanitation Data'!$H$11,0,10*ROW('Sanitation Data'!H44))),'Data Summary'!DH50="Yes"),OFFSET('Sanitation Data'!$H$11,0,10*ROW('Sanitation Data'!H44)),NA())</f>
        <v>#N/A</v>
      </c>
      <c r="AT50" s="367" t="e">
        <f ca="1">+IF(AND(ISNUMBER(OFFSET('Sanitation Data'!$H$12,0,10*ROW('Sanitation Data'!H44))),'Data Summary'!DI50="Yes"),OFFSET('Sanitation Data'!$H$12,0,10*ROW('Sanitation Data'!H44)),NA())</f>
        <v>#N/A</v>
      </c>
      <c r="AU50" s="367" t="e">
        <f ca="1">+IF(AND(ISNUMBER(OFFSET('Sanitation Data'!$I$4,0,10*ROW('Sanitation Data'!I44))),'Data Summary'!DJ50="Yes"),100-OFFSET('Sanitation Data'!$I$4,0,10*ROW('Sanitation Data'!I44)),NA())</f>
        <v>#N/A</v>
      </c>
      <c r="AV50" s="367" t="e">
        <f ca="1">+IF(AND(ISNUMBER(OFFSET('Sanitation Data'!$I$6,0,10*ROW('Sanitation Data'!I44))),'Data Summary'!DK50="Yes"),OFFSET('Sanitation Data'!$I$6,0,10*ROW('Sanitation Data'!I44)),NA())</f>
        <v>#N/A</v>
      </c>
      <c r="AW50" s="367" t="e">
        <f ca="1">+IF(AND(ISNUMBER(OFFSET('Sanitation Data'!$I$10,0,10*ROW('Sanitation Data'!I44))),'Data Summary'!DL50="Yes"),OFFSET('Sanitation Data'!$I$10,0,10*ROW('Sanitation Data'!I44)),NA())</f>
        <v>#N/A</v>
      </c>
      <c r="AX50" s="367" t="e">
        <f ca="1">+IF(AND(ISNUMBER(OFFSET('Sanitation Data'!$I$11,0,10*ROW('Sanitation Data'!I44))),'Data Summary'!DM50="Yes"),OFFSET('Sanitation Data'!$I$11,0,10*ROW('Sanitation Data'!I44)),NA())</f>
        <v>#N/A</v>
      </c>
      <c r="AY50" s="367" t="e">
        <f ca="1">+IF(AND(ISNUMBER(OFFSET('Sanitation Data'!$I$12,0,10*ROW('Sanitation Data'!I44))),'Data Summary'!DN50="Yes"),OFFSET('Sanitation Data'!$I$12,0,10*ROW('Sanitation Data'!I44)),NA())</f>
        <v>#N/A</v>
      </c>
      <c r="AZ50" s="368" t="e">
        <f ca="1">+IF(AND(ISNUMBER(OFFSET('Hygiene Data'!$D$5,0,10*ROW('Hygiene Data'!D44))),'Data Summary'!DO50="Yes"),OFFSET('Hygiene Data'!$D$5,0,10*ROW('Hygiene Data'!D44)),NA())</f>
        <v>#N/A</v>
      </c>
      <c r="BA50" s="368" t="e">
        <f ca="1">+IF(AND(ISNUMBER(OFFSET('Hygiene Data'!$D$7,0,10*ROW('Hygiene Data'!D44))),'Data Summary'!DP50="Yes"),OFFSET('Hygiene Data'!$D$7,0,10*ROW('Hygiene Data'!D44)),NA())</f>
        <v>#N/A</v>
      </c>
      <c r="BB50" s="368" t="e">
        <f ca="1">+IF(AND(ISNUMBER(OFFSET('Hygiene Data'!$D$9,0,10*ROW('Hygiene Data'!D44))),'Data Summary'!DQ50="Yes"),OFFSET('Hygiene Data'!$D$9,0,10*ROW('Hygiene Data'!D44)),NA())</f>
        <v>#N/A</v>
      </c>
      <c r="BC50" s="368" t="e">
        <f ca="1">+IF(AND(ISNUMBER(OFFSET('Hygiene Data'!$E$5,0,10*ROW('Hygiene Data'!E44))),'Data Summary'!DR50="Yes"),OFFSET('Hygiene Data'!$E$5,0,10*ROW('Hygiene Data'!E44)),NA())</f>
        <v>#N/A</v>
      </c>
      <c r="BD50" s="368" t="e">
        <f ca="1">+IF(AND(ISNUMBER(OFFSET('Hygiene Data'!$E$7,0,10*ROW('Hygiene Data'!E44))),'Data Summary'!DS50="Yes"),OFFSET('Hygiene Data'!$E$7,0,10*ROW('Hygiene Data'!E44)),NA())</f>
        <v>#N/A</v>
      </c>
      <c r="BE50" s="368" t="e">
        <f ca="1">+IF(AND(ISNUMBER(OFFSET('Hygiene Data'!$E$9,0,10*ROW('Hygiene Data'!E44))),'Data Summary'!DT50="Yes"),OFFSET('Hygiene Data'!$E$9,0,10*ROW('Hygiene Data'!E44)),NA())</f>
        <v>#N/A</v>
      </c>
      <c r="BF50" s="368" t="e">
        <f ca="1">+IF(AND(ISNUMBER(OFFSET('Hygiene Data'!$F$5,0,10*ROW('Hygiene Data'!F44))),'Data Summary'!DU50="Yes"),OFFSET('Hygiene Data'!$F$5,0,10*ROW('Hygiene Data'!F44)),NA())</f>
        <v>#N/A</v>
      </c>
      <c r="BG50" s="368" t="e">
        <f ca="1">+IF(AND(ISNUMBER(OFFSET('Hygiene Data'!$F$7,0,10*ROW('Hygiene Data'!F44))),'Data Summary'!DV50="Yes"),OFFSET('Hygiene Data'!$F$7,0,10*ROW('Hygiene Data'!F44)),NA())</f>
        <v>#N/A</v>
      </c>
      <c r="BH50" s="368" t="e">
        <f ca="1">+IF(AND(ISNUMBER(OFFSET('Hygiene Data'!$F$9,0,10*ROW('Hygiene Data'!F44))),'Data Summary'!DW50="Yes"),OFFSET('Hygiene Data'!$F$9,0,10*ROW('Hygiene Data'!F44)),NA())</f>
        <v>#N/A</v>
      </c>
      <c r="BI50" s="368" t="e">
        <f ca="1">+IF(AND(ISNUMBER(OFFSET('Hygiene Data'!$G$5,0,10*ROW('Hygiene Data'!G44))),'Data Summary'!DX50="Yes"),OFFSET('Hygiene Data'!$G$5,0,10*ROW('Hygiene Data'!G44)),NA())</f>
        <v>#N/A</v>
      </c>
      <c r="BJ50" s="368" t="e">
        <f ca="1">+IF(AND(ISNUMBER(OFFSET('Hygiene Data'!$G$7,0,10*ROW('Hygiene Data'!G44))),'Data Summary'!DY50="Yes"),OFFSET('Hygiene Data'!$G$7,0,10*ROW('Hygiene Data'!G44)),NA())</f>
        <v>#N/A</v>
      </c>
      <c r="BK50" s="368" t="e">
        <f ca="1">+IF(AND(ISNUMBER(OFFSET('Hygiene Data'!$G$9,0,10*ROW('Hygiene Data'!G44))),'Data Summary'!DZ50="Yes"),OFFSET('Hygiene Data'!$G$9,0,10*ROW('Hygiene Data'!G44)),NA())</f>
        <v>#N/A</v>
      </c>
      <c r="BL50" s="368" t="e">
        <f ca="1">+IF(AND(ISNUMBER(OFFSET('Hygiene Data'!$H$5,0,10*ROW('Hygiene Data'!H44))),'Data Summary'!EA50="Yes"),OFFSET('Hygiene Data'!$H$5,0,10*ROW('Hygiene Data'!H44)),NA())</f>
        <v>#N/A</v>
      </c>
      <c r="BM50" s="368" t="e">
        <f ca="1">+IF(AND(ISNUMBER(OFFSET('Hygiene Data'!$H$7,0,10*ROW('Hygiene Data'!H44))),'Data Summary'!EB50="Yes"),OFFSET('Hygiene Data'!$H$7,0,10*ROW('Hygiene Data'!H44)),NA())</f>
        <v>#N/A</v>
      </c>
      <c r="BN50" s="368" t="e">
        <f ca="1">+IF(AND(ISNUMBER(OFFSET('Hygiene Data'!$H$9,0,10*ROW('Hygiene Data'!H44))),'Data Summary'!EC50="Yes"),OFFSET('Hygiene Data'!$H$9,0,10*ROW('Hygiene Data'!H44)),NA())</f>
        <v>#N/A</v>
      </c>
      <c r="BO50" s="368" t="e">
        <f ca="1">+IF(AND(ISNUMBER(OFFSET('Hygiene Data'!$I$5,0,10*ROW('Hygiene Data'!I44))),'Data Summary'!ED50="Yes"),OFFSET('Hygiene Data'!$I$5,0,10*ROW('Hygiene Data'!I44)),NA())</f>
        <v>#N/A</v>
      </c>
      <c r="BP50" s="368" t="e">
        <f ca="1">+IF(AND(ISNUMBER(OFFSET('Hygiene Data'!$I$7,0,10*ROW('Hygiene Data'!I44))),'Data Summary'!EE50="Yes"),OFFSET('Hygiene Data'!$I$7,0,10*ROW('Hygiene Data'!I44)),NA())</f>
        <v>#N/A</v>
      </c>
      <c r="BQ50" s="368" t="e">
        <f ca="1">+IF(AND(ISNUMBER(OFFSET('Hygiene Data'!$I$9,0,10*ROW('Hygiene Data'!I44))),'Data Summary'!EF50="Yes"),OFFSET('Hygiene Data'!$I$9,0,10*ROW('Hygiene Data'!I44)),NA())</f>
        <v>#N/A</v>
      </c>
    </row>
    <row r="51" spans="1:69" x14ac:dyDescent="0.25">
      <c r="A51" s="364" t="e">
        <f ca="1">+RIGHT('Data Summary'!A51,LEN('Data Summary'!A51)-9)</f>
        <v>#VALUE!</v>
      </c>
      <c r="B51" s="338" t="str">
        <f ca="1">+IF(ISTEXT('Data Summary'!B51),'Data Summary'!B51,"")</f>
        <v/>
      </c>
      <c r="C51" s="365" t="e">
        <f ca="1">+VALUE('Data Summary'!C51)</f>
        <v>#VALUE!</v>
      </c>
      <c r="D51" s="366" t="e">
        <f ca="1">+IF(AND(ISNUMBER(OFFSET('Water Data'!$D$4,0,10*ROW('Water Data'!D45))),'Data Summary'!BS51="Yes"),100-OFFSET('Water Data'!$D$4,0,10*ROW('Water Data'!D45)),NA())</f>
        <v>#N/A</v>
      </c>
      <c r="E51" s="366" t="e">
        <f ca="1">+IF(AND(ISNUMBER(OFFSET('Water Data'!$D$6,0,10*ROW('Water Data'!D45))),'Data Summary'!BT51="Yes"),OFFSET('Water Data'!$D$6,0,10*ROW('Water Data'!D45)),NA())</f>
        <v>#N/A</v>
      </c>
      <c r="F51" s="366" t="e">
        <f ca="1">+IF(AND(ISNUMBER(OFFSET('Water Data'!$D$9,0,10*ROW('Water Data'!D45))),'Data Summary'!BU51="Yes"),OFFSET('Water Data'!$D$9,0,10*ROW('Water Data'!D45)),NA())</f>
        <v>#N/A</v>
      </c>
      <c r="G51" s="366" t="e">
        <f ca="1">+IF(AND(ISNUMBER(OFFSET('Water Data'!$E$4,0,10*ROW('Water Data'!E45))),'Data Summary'!BV51="Yes"),100-OFFSET('Water Data'!$E$4,0,10*ROW('Water Data'!E45)),NA())</f>
        <v>#N/A</v>
      </c>
      <c r="H51" s="366" t="e">
        <f ca="1">+IF(AND(ISNUMBER(OFFSET('Water Data'!$E$6,0,10*ROW('Water Data'!E45))),'Data Summary'!BW51="Yes"),OFFSET('Water Data'!$E$6,0,10*ROW('Water Data'!E45)),NA())</f>
        <v>#N/A</v>
      </c>
      <c r="I51" s="366" t="e">
        <f ca="1">+IF(AND(ISNUMBER(OFFSET('Water Data'!$E$9,0,10*ROW('Water Data'!E45))),'Data Summary'!BX51="Yes"),OFFSET('Water Data'!$E$9,0,10*ROW('Water Data'!E45)),NA())</f>
        <v>#N/A</v>
      </c>
      <c r="J51" s="366" t="e">
        <f ca="1">+IF(AND(ISNUMBER(OFFSET('Water Data'!$F$4,0,10*ROW('Water Data'!F45))),'Data Summary'!BY51="Yes"),100-OFFSET('Water Data'!$F$4,0,10*ROW('Water Data'!F45)),NA())</f>
        <v>#N/A</v>
      </c>
      <c r="K51" s="366" t="e">
        <f ca="1">+IF(AND(ISNUMBER(OFFSET('Water Data'!$F$6,0,10*ROW('Water Data'!F45))),'Data Summary'!BZ51="Yes"),OFFSET('Water Data'!$F$6,0,10*ROW('Water Data'!F45)),NA())</f>
        <v>#N/A</v>
      </c>
      <c r="L51" s="366" t="e">
        <f ca="1">+IF(AND(ISNUMBER(OFFSET('Water Data'!$F$9,0,10*ROW('Water Data'!F45))),'Data Summary'!CA51="Yes"),OFFSET('Water Data'!$F$9,0,10*ROW('Water Data'!F45)),NA())</f>
        <v>#N/A</v>
      </c>
      <c r="M51" s="366" t="e">
        <f ca="1">+IF(AND(ISNUMBER(OFFSET('Water Data'!$G$4,0,10*ROW('Water Data'!G45))),'Data Summary'!CB51="Yes"),100-OFFSET('Water Data'!$G$4,0,10*ROW('Water Data'!G45)),NA())</f>
        <v>#N/A</v>
      </c>
      <c r="N51" s="366" t="e">
        <f ca="1">+IF(AND(ISNUMBER(OFFSET('Water Data'!$G$6,0,10*ROW('Water Data'!G45))),'Data Summary'!CC51="Yes"),OFFSET('Water Data'!$G$6,0,10*ROW('Water Data'!G45)),NA())</f>
        <v>#N/A</v>
      </c>
      <c r="O51" s="366" t="e">
        <f ca="1">+IF(AND(ISNUMBER(OFFSET('Water Data'!$G$9,0,10*ROW('Water Data'!G45))),'Data Summary'!CD51="Yes"),OFFSET('Water Data'!$G$9,0,10*ROW('Water Data'!G45)),NA())</f>
        <v>#N/A</v>
      </c>
      <c r="P51" s="366" t="e">
        <f ca="1">+IF(AND(ISNUMBER(OFFSET('Water Data'!$H$4,0,10*ROW('Water Data'!H45))),'Data Summary'!CE51="Yes"),100-OFFSET('Water Data'!$H$4,0,10*ROW('Water Data'!H45)),NA())</f>
        <v>#N/A</v>
      </c>
      <c r="Q51" s="366" t="e">
        <f ca="1">+IF(AND(ISNUMBER(OFFSET('Water Data'!$H$6,0,10*ROW('Water Data'!H45))),'Data Summary'!CF51="Yes"),OFFSET('Water Data'!$H$6,0,10*ROW('Water Data'!H45)),NA())</f>
        <v>#N/A</v>
      </c>
      <c r="R51" s="366" t="e">
        <f ca="1">+IF(AND(ISNUMBER(OFFSET('Water Data'!$H$9,0,10*ROW('Water Data'!H45))),'Data Summary'!CG51="Yes"),OFFSET('Water Data'!$H$9,0,10*ROW('Water Data'!H45)),NA())</f>
        <v>#N/A</v>
      </c>
      <c r="S51" s="366" t="e">
        <f ca="1">+IF(AND(ISNUMBER(OFFSET('Water Data'!$I$4,0,10*ROW('Water Data'!I45))),'Data Summary'!CH51="Yes"),100-OFFSET('Water Data'!$I$4,0,10*ROW('Water Data'!I45)),NA())</f>
        <v>#N/A</v>
      </c>
      <c r="T51" s="366" t="e">
        <f ca="1">+IF(AND(ISNUMBER(OFFSET('Water Data'!$I$6,0,10*ROW('Water Data'!I45))),'Data Summary'!CI51="Yes"),OFFSET('Water Data'!$I$6,0,10*ROW('Water Data'!I45)),NA())</f>
        <v>#N/A</v>
      </c>
      <c r="U51" s="366" t="e">
        <f ca="1">+IF(AND(ISNUMBER(OFFSET('Water Data'!$I$9,0,10*ROW('Water Data'!I45))),'Data Summary'!CJ51="Yes"),OFFSET('Water Data'!$I$9,0,10*ROW('Water Data'!I45)),NA())</f>
        <v>#N/A</v>
      </c>
      <c r="V51" s="367" t="e">
        <f ca="1">+IF(AND(ISNUMBER(OFFSET('Sanitation Data'!$D$4,0,10*ROW('Sanitation Data'!D45))),'Data Summary'!CK51="Yes"),100-OFFSET('Sanitation Data'!$D$4,0,10*ROW('Sanitation Data'!D45)),NA())</f>
        <v>#N/A</v>
      </c>
      <c r="W51" s="367" t="e">
        <f ca="1">+IF(AND(ISNUMBER(OFFSET('Sanitation Data'!$D$6,0,10*ROW('Sanitation Data'!D45))),'Data Summary'!CL51="Yes"),OFFSET('Sanitation Data'!$D$6,0,10*ROW('Sanitation Data'!D45)),NA())</f>
        <v>#N/A</v>
      </c>
      <c r="X51" s="367" t="e">
        <f ca="1">+IF(AND(ISNUMBER(OFFSET('Sanitation Data'!$D$10,0,10*ROW('Sanitation Data'!D45))),'Data Summary'!CM51="Yes"),OFFSET('Sanitation Data'!$D$10,0,10*ROW('Sanitation Data'!D45)),NA())</f>
        <v>#N/A</v>
      </c>
      <c r="Y51" s="367" t="e">
        <f ca="1">+IF(AND(ISNUMBER(OFFSET('Sanitation Data'!$D$11,0,10*ROW('Sanitation Data'!D45))),'Data Summary'!CN51="Yes"),OFFSET('Sanitation Data'!$D$11,0,10*ROW('Sanitation Data'!D45)),NA())</f>
        <v>#N/A</v>
      </c>
      <c r="Z51" s="367" t="e">
        <f ca="1">+IF(AND(ISNUMBER(OFFSET('Sanitation Data'!$D$12,0,10*ROW('Sanitation Data'!D45))),'Data Summary'!CO51="Yes"),OFFSET('Sanitation Data'!$D$12,0,10*ROW('Sanitation Data'!D45)),NA())</f>
        <v>#N/A</v>
      </c>
      <c r="AA51" s="367" t="e">
        <f ca="1">+IF(AND(ISNUMBER(OFFSET('Sanitation Data'!$E$4,0,10*ROW('Sanitation Data'!E45))),'Data Summary'!CP51="Yes"),100-OFFSET('Sanitation Data'!$E$4,0,10*ROW('Sanitation Data'!E45)),NA())</f>
        <v>#N/A</v>
      </c>
      <c r="AB51" s="367" t="e">
        <f ca="1">+IF(AND(ISNUMBER(OFFSET('Sanitation Data'!$E$6,0,10*ROW('Sanitation Data'!E45))),'Data Summary'!CQ51="Yes"),OFFSET('Sanitation Data'!$E$6,0,10*ROW('Sanitation Data'!E45)),NA())</f>
        <v>#N/A</v>
      </c>
      <c r="AC51" s="367" t="e">
        <f ca="1">+IF(AND(ISNUMBER(OFFSET('Sanitation Data'!$E$10,0,10*ROW('Sanitation Data'!E45))),'Data Summary'!CR51="Yes"),OFFSET('Sanitation Data'!$E$10,0,10*ROW('Sanitation Data'!E45)),NA())</f>
        <v>#N/A</v>
      </c>
      <c r="AD51" s="367" t="e">
        <f ca="1">+IF(AND(ISNUMBER(OFFSET('Sanitation Data'!$E$11,0,10*ROW('Sanitation Data'!E45))),'Data Summary'!CS51="Yes"),OFFSET('Sanitation Data'!$E$11,0,10*ROW('Sanitation Data'!E45)),NA())</f>
        <v>#N/A</v>
      </c>
      <c r="AE51" s="367" t="e">
        <f ca="1">+IF(AND(ISNUMBER(OFFSET('Sanitation Data'!$E$12,0,10*ROW('Sanitation Data'!E45))),'Data Summary'!CT51="Yes"),OFFSET('Sanitation Data'!$E$12,0,10*ROW('Sanitation Data'!E45)),NA())</f>
        <v>#N/A</v>
      </c>
      <c r="AF51" s="367" t="e">
        <f ca="1">+IF(AND(ISNUMBER(OFFSET('Sanitation Data'!$F$4,0,10*ROW('Sanitation Data'!F45))),'Data Summary'!CU51="Yes"),100-OFFSET('Sanitation Data'!$F$4,0,10*ROW('Sanitation Data'!F45)),NA())</f>
        <v>#N/A</v>
      </c>
      <c r="AG51" s="367" t="e">
        <f ca="1">+IF(AND(ISNUMBER(OFFSET('Sanitation Data'!$F$6,0,10*ROW('Sanitation Data'!F45))),'Data Summary'!CV51="Yes"),OFFSET('Sanitation Data'!$F$6,0,10*ROW('Sanitation Data'!F45)),NA())</f>
        <v>#N/A</v>
      </c>
      <c r="AH51" s="367" t="e">
        <f ca="1">+IF(AND(ISNUMBER(OFFSET('Sanitation Data'!$F$10,0,10*ROW('Sanitation Data'!F45))),'Data Summary'!CW51="Yes"),OFFSET('Sanitation Data'!$F$10,0,10*ROW('Sanitation Data'!F45)),NA())</f>
        <v>#N/A</v>
      </c>
      <c r="AI51" s="367" t="e">
        <f ca="1">+IF(AND(ISNUMBER(OFFSET('Sanitation Data'!$F$11,0,10*ROW('Sanitation Data'!F45))),'Data Summary'!CX51="Yes"),OFFSET('Sanitation Data'!$F$11,0,10*ROW('Sanitation Data'!F45)),NA())</f>
        <v>#N/A</v>
      </c>
      <c r="AJ51" s="367" t="e">
        <f ca="1">+IF(AND(ISNUMBER(OFFSET('Sanitation Data'!$F$12,0,10*ROW('Sanitation Data'!F45))),'Data Summary'!CY51="Yes"),OFFSET('Sanitation Data'!$F$12,0,10*ROW('Sanitation Data'!F45)),NA())</f>
        <v>#N/A</v>
      </c>
      <c r="AK51" s="367" t="e">
        <f ca="1">+IF(AND(ISNUMBER(OFFSET('Sanitation Data'!$G$4,0,10*ROW('Sanitation Data'!G45))),'Data Summary'!CZ51="Yes"),100-OFFSET('Sanitation Data'!$G$4,0,10*ROW('Sanitation Data'!G45)),NA())</f>
        <v>#N/A</v>
      </c>
      <c r="AL51" s="367" t="e">
        <f ca="1">+IF(AND(ISNUMBER(OFFSET('Sanitation Data'!$G$6,0,10*ROW('Sanitation Data'!G45))),'Data Summary'!DA51="Yes"),OFFSET('Sanitation Data'!$G$6,0,10*ROW('Sanitation Data'!G45)),NA())</f>
        <v>#N/A</v>
      </c>
      <c r="AM51" s="367" t="e">
        <f ca="1">+IF(AND(ISNUMBER(OFFSET('Sanitation Data'!$G$10,0,10*ROW('Sanitation Data'!G45))),'Data Summary'!DB51="Yes"),OFFSET('Sanitation Data'!$G$10,0,10*ROW('Sanitation Data'!G45)),NA())</f>
        <v>#N/A</v>
      </c>
      <c r="AN51" s="367" t="e">
        <f ca="1">+IF(AND(ISNUMBER(OFFSET('Sanitation Data'!$G$11,0,10*ROW('Sanitation Data'!G45))),'Data Summary'!DC51="Yes"),OFFSET('Sanitation Data'!$G$11,0,10*ROW('Sanitation Data'!G45)),NA())</f>
        <v>#N/A</v>
      </c>
      <c r="AO51" s="367" t="e">
        <f ca="1">+IF(AND(ISNUMBER(OFFSET('Sanitation Data'!$G$12,0,10*ROW('Sanitation Data'!G45))),'Data Summary'!DD51="Yes"),OFFSET('Sanitation Data'!$G$12,0,10*ROW('Sanitation Data'!G45)),NA())</f>
        <v>#N/A</v>
      </c>
      <c r="AP51" s="367" t="e">
        <f ca="1">+IF(AND(ISNUMBER(OFFSET('Sanitation Data'!$H$4,0,10*ROW('Sanitation Data'!H45))),'Data Summary'!DE51="Yes"),100-OFFSET('Sanitation Data'!$H$4,0,10*ROW('Sanitation Data'!H45)),NA())</f>
        <v>#N/A</v>
      </c>
      <c r="AQ51" s="367" t="e">
        <f ca="1">+IF(AND(ISNUMBER(OFFSET('Sanitation Data'!$H$6,0,10*ROW('Sanitation Data'!H45))),'Data Summary'!DF51="Yes"),OFFSET('Sanitation Data'!$H$6,0,10*ROW('Sanitation Data'!H45)),NA())</f>
        <v>#N/A</v>
      </c>
      <c r="AR51" s="367" t="e">
        <f ca="1">+IF(AND(ISNUMBER(OFFSET('Sanitation Data'!$H$10,0,10*ROW('Sanitation Data'!H45))),'Data Summary'!DG51="Yes"),OFFSET('Sanitation Data'!$H$10,0,10*ROW('Sanitation Data'!H45)),NA())</f>
        <v>#N/A</v>
      </c>
      <c r="AS51" s="367" t="e">
        <f ca="1">+IF(AND(ISNUMBER(OFFSET('Sanitation Data'!$H$11,0,10*ROW('Sanitation Data'!H45))),'Data Summary'!DH51="Yes"),OFFSET('Sanitation Data'!$H$11,0,10*ROW('Sanitation Data'!H45)),NA())</f>
        <v>#N/A</v>
      </c>
      <c r="AT51" s="367" t="e">
        <f ca="1">+IF(AND(ISNUMBER(OFFSET('Sanitation Data'!$H$12,0,10*ROW('Sanitation Data'!H45))),'Data Summary'!DI51="Yes"),OFFSET('Sanitation Data'!$H$12,0,10*ROW('Sanitation Data'!H45)),NA())</f>
        <v>#N/A</v>
      </c>
      <c r="AU51" s="367" t="e">
        <f ca="1">+IF(AND(ISNUMBER(OFFSET('Sanitation Data'!$I$4,0,10*ROW('Sanitation Data'!I45))),'Data Summary'!DJ51="Yes"),100-OFFSET('Sanitation Data'!$I$4,0,10*ROW('Sanitation Data'!I45)),NA())</f>
        <v>#N/A</v>
      </c>
      <c r="AV51" s="367" t="e">
        <f ca="1">+IF(AND(ISNUMBER(OFFSET('Sanitation Data'!$I$6,0,10*ROW('Sanitation Data'!I45))),'Data Summary'!DK51="Yes"),OFFSET('Sanitation Data'!$I$6,0,10*ROW('Sanitation Data'!I45)),NA())</f>
        <v>#N/A</v>
      </c>
      <c r="AW51" s="367" t="e">
        <f ca="1">+IF(AND(ISNUMBER(OFFSET('Sanitation Data'!$I$10,0,10*ROW('Sanitation Data'!I45))),'Data Summary'!DL51="Yes"),OFFSET('Sanitation Data'!$I$10,0,10*ROW('Sanitation Data'!I45)),NA())</f>
        <v>#N/A</v>
      </c>
      <c r="AX51" s="367" t="e">
        <f ca="1">+IF(AND(ISNUMBER(OFFSET('Sanitation Data'!$I$11,0,10*ROW('Sanitation Data'!I45))),'Data Summary'!DM51="Yes"),OFFSET('Sanitation Data'!$I$11,0,10*ROW('Sanitation Data'!I45)),NA())</f>
        <v>#N/A</v>
      </c>
      <c r="AY51" s="367" t="e">
        <f ca="1">+IF(AND(ISNUMBER(OFFSET('Sanitation Data'!$I$12,0,10*ROW('Sanitation Data'!I45))),'Data Summary'!DN51="Yes"),OFFSET('Sanitation Data'!$I$12,0,10*ROW('Sanitation Data'!I45)),NA())</f>
        <v>#N/A</v>
      </c>
      <c r="AZ51" s="368" t="e">
        <f ca="1">+IF(AND(ISNUMBER(OFFSET('Hygiene Data'!$D$5,0,10*ROW('Hygiene Data'!D45))),'Data Summary'!DO51="Yes"),OFFSET('Hygiene Data'!$D$5,0,10*ROW('Hygiene Data'!D45)),NA())</f>
        <v>#N/A</v>
      </c>
      <c r="BA51" s="368" t="e">
        <f ca="1">+IF(AND(ISNUMBER(OFFSET('Hygiene Data'!$D$7,0,10*ROW('Hygiene Data'!D45))),'Data Summary'!DP51="Yes"),OFFSET('Hygiene Data'!$D$7,0,10*ROW('Hygiene Data'!D45)),NA())</f>
        <v>#N/A</v>
      </c>
      <c r="BB51" s="368" t="e">
        <f ca="1">+IF(AND(ISNUMBER(OFFSET('Hygiene Data'!$D$9,0,10*ROW('Hygiene Data'!D45))),'Data Summary'!DQ51="Yes"),OFFSET('Hygiene Data'!$D$9,0,10*ROW('Hygiene Data'!D45)),NA())</f>
        <v>#N/A</v>
      </c>
      <c r="BC51" s="368" t="e">
        <f ca="1">+IF(AND(ISNUMBER(OFFSET('Hygiene Data'!$E$5,0,10*ROW('Hygiene Data'!E45))),'Data Summary'!DR51="Yes"),OFFSET('Hygiene Data'!$E$5,0,10*ROW('Hygiene Data'!E45)),NA())</f>
        <v>#N/A</v>
      </c>
      <c r="BD51" s="368" t="e">
        <f ca="1">+IF(AND(ISNUMBER(OFFSET('Hygiene Data'!$E$7,0,10*ROW('Hygiene Data'!E45))),'Data Summary'!DS51="Yes"),OFFSET('Hygiene Data'!$E$7,0,10*ROW('Hygiene Data'!E45)),NA())</f>
        <v>#N/A</v>
      </c>
      <c r="BE51" s="368" t="e">
        <f ca="1">+IF(AND(ISNUMBER(OFFSET('Hygiene Data'!$E$9,0,10*ROW('Hygiene Data'!E45))),'Data Summary'!DT51="Yes"),OFFSET('Hygiene Data'!$E$9,0,10*ROW('Hygiene Data'!E45)),NA())</f>
        <v>#N/A</v>
      </c>
      <c r="BF51" s="368" t="e">
        <f ca="1">+IF(AND(ISNUMBER(OFFSET('Hygiene Data'!$F$5,0,10*ROW('Hygiene Data'!F45))),'Data Summary'!DU51="Yes"),OFFSET('Hygiene Data'!$F$5,0,10*ROW('Hygiene Data'!F45)),NA())</f>
        <v>#N/A</v>
      </c>
      <c r="BG51" s="368" t="e">
        <f ca="1">+IF(AND(ISNUMBER(OFFSET('Hygiene Data'!$F$7,0,10*ROW('Hygiene Data'!F45))),'Data Summary'!DV51="Yes"),OFFSET('Hygiene Data'!$F$7,0,10*ROW('Hygiene Data'!F45)),NA())</f>
        <v>#N/A</v>
      </c>
      <c r="BH51" s="368" t="e">
        <f ca="1">+IF(AND(ISNUMBER(OFFSET('Hygiene Data'!$F$9,0,10*ROW('Hygiene Data'!F45))),'Data Summary'!DW51="Yes"),OFFSET('Hygiene Data'!$F$9,0,10*ROW('Hygiene Data'!F45)),NA())</f>
        <v>#N/A</v>
      </c>
      <c r="BI51" s="368" t="e">
        <f ca="1">+IF(AND(ISNUMBER(OFFSET('Hygiene Data'!$G$5,0,10*ROW('Hygiene Data'!G45))),'Data Summary'!DX51="Yes"),OFFSET('Hygiene Data'!$G$5,0,10*ROW('Hygiene Data'!G45)),NA())</f>
        <v>#N/A</v>
      </c>
      <c r="BJ51" s="368" t="e">
        <f ca="1">+IF(AND(ISNUMBER(OFFSET('Hygiene Data'!$G$7,0,10*ROW('Hygiene Data'!G45))),'Data Summary'!DY51="Yes"),OFFSET('Hygiene Data'!$G$7,0,10*ROW('Hygiene Data'!G45)),NA())</f>
        <v>#N/A</v>
      </c>
      <c r="BK51" s="368" t="e">
        <f ca="1">+IF(AND(ISNUMBER(OFFSET('Hygiene Data'!$G$9,0,10*ROW('Hygiene Data'!G45))),'Data Summary'!DZ51="Yes"),OFFSET('Hygiene Data'!$G$9,0,10*ROW('Hygiene Data'!G45)),NA())</f>
        <v>#N/A</v>
      </c>
      <c r="BL51" s="368" t="e">
        <f ca="1">+IF(AND(ISNUMBER(OFFSET('Hygiene Data'!$H$5,0,10*ROW('Hygiene Data'!H45))),'Data Summary'!EA51="Yes"),OFFSET('Hygiene Data'!$H$5,0,10*ROW('Hygiene Data'!H45)),NA())</f>
        <v>#N/A</v>
      </c>
      <c r="BM51" s="368" t="e">
        <f ca="1">+IF(AND(ISNUMBER(OFFSET('Hygiene Data'!$H$7,0,10*ROW('Hygiene Data'!H45))),'Data Summary'!EB51="Yes"),OFFSET('Hygiene Data'!$H$7,0,10*ROW('Hygiene Data'!H45)),NA())</f>
        <v>#N/A</v>
      </c>
      <c r="BN51" s="368" t="e">
        <f ca="1">+IF(AND(ISNUMBER(OFFSET('Hygiene Data'!$H$9,0,10*ROW('Hygiene Data'!H45))),'Data Summary'!EC51="Yes"),OFFSET('Hygiene Data'!$H$9,0,10*ROW('Hygiene Data'!H45)),NA())</f>
        <v>#N/A</v>
      </c>
      <c r="BO51" s="368" t="e">
        <f ca="1">+IF(AND(ISNUMBER(OFFSET('Hygiene Data'!$I$5,0,10*ROW('Hygiene Data'!I45))),'Data Summary'!ED51="Yes"),OFFSET('Hygiene Data'!$I$5,0,10*ROW('Hygiene Data'!I45)),NA())</f>
        <v>#N/A</v>
      </c>
      <c r="BP51" s="368" t="e">
        <f ca="1">+IF(AND(ISNUMBER(OFFSET('Hygiene Data'!$I$7,0,10*ROW('Hygiene Data'!I45))),'Data Summary'!EE51="Yes"),OFFSET('Hygiene Data'!$I$7,0,10*ROW('Hygiene Data'!I45)),NA())</f>
        <v>#N/A</v>
      </c>
      <c r="BQ51" s="368" t="e">
        <f ca="1">+IF(AND(ISNUMBER(OFFSET('Hygiene Data'!$I$9,0,10*ROW('Hygiene Data'!I45))),'Data Summary'!EF51="Yes"),OFFSET('Hygiene Data'!$I$9,0,10*ROW('Hygiene Data'!I45)),NA())</f>
        <v>#N/A</v>
      </c>
    </row>
    <row r="52" spans="1:69" x14ac:dyDescent="0.25">
      <c r="A52" s="364" t="e">
        <f ca="1">+RIGHT('Data Summary'!A52,LEN('Data Summary'!A52)-9)</f>
        <v>#VALUE!</v>
      </c>
      <c r="B52" s="338" t="str">
        <f ca="1">+IF(ISTEXT('Data Summary'!B52),'Data Summary'!B52,"")</f>
        <v/>
      </c>
      <c r="C52" s="365" t="e">
        <f ca="1">+VALUE('Data Summary'!C52)</f>
        <v>#VALUE!</v>
      </c>
      <c r="D52" s="366" t="e">
        <f ca="1">+IF(AND(ISNUMBER(OFFSET('Water Data'!$D$4,0,10*ROW('Water Data'!D46))),'Data Summary'!BS52="Yes"),100-OFFSET('Water Data'!$D$4,0,10*ROW('Water Data'!D46)),NA())</f>
        <v>#N/A</v>
      </c>
      <c r="E52" s="366" t="e">
        <f ca="1">+IF(AND(ISNUMBER(OFFSET('Water Data'!$D$6,0,10*ROW('Water Data'!D46))),'Data Summary'!BT52="Yes"),OFFSET('Water Data'!$D$6,0,10*ROW('Water Data'!D46)),NA())</f>
        <v>#N/A</v>
      </c>
      <c r="F52" s="366" t="e">
        <f ca="1">+IF(AND(ISNUMBER(OFFSET('Water Data'!$D$9,0,10*ROW('Water Data'!D46))),'Data Summary'!BU52="Yes"),OFFSET('Water Data'!$D$9,0,10*ROW('Water Data'!D46)),NA())</f>
        <v>#N/A</v>
      </c>
      <c r="G52" s="366" t="e">
        <f ca="1">+IF(AND(ISNUMBER(OFFSET('Water Data'!$E$4,0,10*ROW('Water Data'!E46))),'Data Summary'!BV52="Yes"),100-OFFSET('Water Data'!$E$4,0,10*ROW('Water Data'!E46)),NA())</f>
        <v>#N/A</v>
      </c>
      <c r="H52" s="366" t="e">
        <f ca="1">+IF(AND(ISNUMBER(OFFSET('Water Data'!$E$6,0,10*ROW('Water Data'!E46))),'Data Summary'!BW52="Yes"),OFFSET('Water Data'!$E$6,0,10*ROW('Water Data'!E46)),NA())</f>
        <v>#N/A</v>
      </c>
      <c r="I52" s="366" t="e">
        <f ca="1">+IF(AND(ISNUMBER(OFFSET('Water Data'!$E$9,0,10*ROW('Water Data'!E46))),'Data Summary'!BX52="Yes"),OFFSET('Water Data'!$E$9,0,10*ROW('Water Data'!E46)),NA())</f>
        <v>#N/A</v>
      </c>
      <c r="J52" s="366" t="e">
        <f ca="1">+IF(AND(ISNUMBER(OFFSET('Water Data'!$F$4,0,10*ROW('Water Data'!F46))),'Data Summary'!BY52="Yes"),100-OFFSET('Water Data'!$F$4,0,10*ROW('Water Data'!F46)),NA())</f>
        <v>#N/A</v>
      </c>
      <c r="K52" s="366" t="e">
        <f ca="1">+IF(AND(ISNUMBER(OFFSET('Water Data'!$F$6,0,10*ROW('Water Data'!F46))),'Data Summary'!BZ52="Yes"),OFFSET('Water Data'!$F$6,0,10*ROW('Water Data'!F46)),NA())</f>
        <v>#N/A</v>
      </c>
      <c r="L52" s="366" t="e">
        <f ca="1">+IF(AND(ISNUMBER(OFFSET('Water Data'!$F$9,0,10*ROW('Water Data'!F46))),'Data Summary'!CA52="Yes"),OFFSET('Water Data'!$F$9,0,10*ROW('Water Data'!F46)),NA())</f>
        <v>#N/A</v>
      </c>
      <c r="M52" s="366" t="e">
        <f ca="1">+IF(AND(ISNUMBER(OFFSET('Water Data'!$G$4,0,10*ROW('Water Data'!G46))),'Data Summary'!CB52="Yes"),100-OFFSET('Water Data'!$G$4,0,10*ROW('Water Data'!G46)),NA())</f>
        <v>#N/A</v>
      </c>
      <c r="N52" s="366" t="e">
        <f ca="1">+IF(AND(ISNUMBER(OFFSET('Water Data'!$G$6,0,10*ROW('Water Data'!G46))),'Data Summary'!CC52="Yes"),OFFSET('Water Data'!$G$6,0,10*ROW('Water Data'!G46)),NA())</f>
        <v>#N/A</v>
      </c>
      <c r="O52" s="366" t="e">
        <f ca="1">+IF(AND(ISNUMBER(OFFSET('Water Data'!$G$9,0,10*ROW('Water Data'!G46))),'Data Summary'!CD52="Yes"),OFFSET('Water Data'!$G$9,0,10*ROW('Water Data'!G46)),NA())</f>
        <v>#N/A</v>
      </c>
      <c r="P52" s="366" t="e">
        <f ca="1">+IF(AND(ISNUMBER(OFFSET('Water Data'!$H$4,0,10*ROW('Water Data'!H46))),'Data Summary'!CE52="Yes"),100-OFFSET('Water Data'!$H$4,0,10*ROW('Water Data'!H46)),NA())</f>
        <v>#N/A</v>
      </c>
      <c r="Q52" s="366" t="e">
        <f ca="1">+IF(AND(ISNUMBER(OFFSET('Water Data'!$H$6,0,10*ROW('Water Data'!H46))),'Data Summary'!CF52="Yes"),OFFSET('Water Data'!$H$6,0,10*ROW('Water Data'!H46)),NA())</f>
        <v>#N/A</v>
      </c>
      <c r="R52" s="366" t="e">
        <f ca="1">+IF(AND(ISNUMBER(OFFSET('Water Data'!$H$9,0,10*ROW('Water Data'!H46))),'Data Summary'!CG52="Yes"),OFFSET('Water Data'!$H$9,0,10*ROW('Water Data'!H46)),NA())</f>
        <v>#N/A</v>
      </c>
      <c r="S52" s="366" t="e">
        <f ca="1">+IF(AND(ISNUMBER(OFFSET('Water Data'!$I$4,0,10*ROW('Water Data'!I46))),'Data Summary'!CH52="Yes"),100-OFFSET('Water Data'!$I$4,0,10*ROW('Water Data'!I46)),NA())</f>
        <v>#N/A</v>
      </c>
      <c r="T52" s="366" t="e">
        <f ca="1">+IF(AND(ISNUMBER(OFFSET('Water Data'!$I$6,0,10*ROW('Water Data'!I46))),'Data Summary'!CI52="Yes"),OFFSET('Water Data'!$I$6,0,10*ROW('Water Data'!I46)),NA())</f>
        <v>#N/A</v>
      </c>
      <c r="U52" s="366" t="e">
        <f ca="1">+IF(AND(ISNUMBER(OFFSET('Water Data'!$I$9,0,10*ROW('Water Data'!I46))),'Data Summary'!CJ52="Yes"),OFFSET('Water Data'!$I$9,0,10*ROW('Water Data'!I46)),NA())</f>
        <v>#N/A</v>
      </c>
      <c r="V52" s="367" t="e">
        <f ca="1">+IF(AND(ISNUMBER(OFFSET('Sanitation Data'!$D$4,0,10*ROW('Sanitation Data'!D46))),'Data Summary'!CK52="Yes"),100-OFFSET('Sanitation Data'!$D$4,0,10*ROW('Sanitation Data'!D46)),NA())</f>
        <v>#N/A</v>
      </c>
      <c r="W52" s="367" t="e">
        <f ca="1">+IF(AND(ISNUMBER(OFFSET('Sanitation Data'!$D$6,0,10*ROW('Sanitation Data'!D46))),'Data Summary'!CL52="Yes"),OFFSET('Sanitation Data'!$D$6,0,10*ROW('Sanitation Data'!D46)),NA())</f>
        <v>#N/A</v>
      </c>
      <c r="X52" s="367" t="e">
        <f ca="1">+IF(AND(ISNUMBER(OFFSET('Sanitation Data'!$D$10,0,10*ROW('Sanitation Data'!D46))),'Data Summary'!CM52="Yes"),OFFSET('Sanitation Data'!$D$10,0,10*ROW('Sanitation Data'!D46)),NA())</f>
        <v>#N/A</v>
      </c>
      <c r="Y52" s="367" t="e">
        <f ca="1">+IF(AND(ISNUMBER(OFFSET('Sanitation Data'!$D$11,0,10*ROW('Sanitation Data'!D46))),'Data Summary'!CN52="Yes"),OFFSET('Sanitation Data'!$D$11,0,10*ROW('Sanitation Data'!D46)),NA())</f>
        <v>#N/A</v>
      </c>
      <c r="Z52" s="367" t="e">
        <f ca="1">+IF(AND(ISNUMBER(OFFSET('Sanitation Data'!$D$12,0,10*ROW('Sanitation Data'!D46))),'Data Summary'!CO52="Yes"),OFFSET('Sanitation Data'!$D$12,0,10*ROW('Sanitation Data'!D46)),NA())</f>
        <v>#N/A</v>
      </c>
      <c r="AA52" s="367" t="e">
        <f ca="1">+IF(AND(ISNUMBER(OFFSET('Sanitation Data'!$E$4,0,10*ROW('Sanitation Data'!E46))),'Data Summary'!CP52="Yes"),100-OFFSET('Sanitation Data'!$E$4,0,10*ROW('Sanitation Data'!E46)),NA())</f>
        <v>#N/A</v>
      </c>
      <c r="AB52" s="367" t="e">
        <f ca="1">+IF(AND(ISNUMBER(OFFSET('Sanitation Data'!$E$6,0,10*ROW('Sanitation Data'!E46))),'Data Summary'!CQ52="Yes"),OFFSET('Sanitation Data'!$E$6,0,10*ROW('Sanitation Data'!E46)),NA())</f>
        <v>#N/A</v>
      </c>
      <c r="AC52" s="367" t="e">
        <f ca="1">+IF(AND(ISNUMBER(OFFSET('Sanitation Data'!$E$10,0,10*ROW('Sanitation Data'!E46))),'Data Summary'!CR52="Yes"),OFFSET('Sanitation Data'!$E$10,0,10*ROW('Sanitation Data'!E46)),NA())</f>
        <v>#N/A</v>
      </c>
      <c r="AD52" s="367" t="e">
        <f ca="1">+IF(AND(ISNUMBER(OFFSET('Sanitation Data'!$E$11,0,10*ROW('Sanitation Data'!E46))),'Data Summary'!CS52="Yes"),OFFSET('Sanitation Data'!$E$11,0,10*ROW('Sanitation Data'!E46)),NA())</f>
        <v>#N/A</v>
      </c>
      <c r="AE52" s="367" t="e">
        <f ca="1">+IF(AND(ISNUMBER(OFFSET('Sanitation Data'!$E$12,0,10*ROW('Sanitation Data'!E46))),'Data Summary'!CT52="Yes"),OFFSET('Sanitation Data'!$E$12,0,10*ROW('Sanitation Data'!E46)),NA())</f>
        <v>#N/A</v>
      </c>
      <c r="AF52" s="367" t="e">
        <f ca="1">+IF(AND(ISNUMBER(OFFSET('Sanitation Data'!$F$4,0,10*ROW('Sanitation Data'!F46))),'Data Summary'!CU52="Yes"),100-OFFSET('Sanitation Data'!$F$4,0,10*ROW('Sanitation Data'!F46)),NA())</f>
        <v>#N/A</v>
      </c>
      <c r="AG52" s="367" t="e">
        <f ca="1">+IF(AND(ISNUMBER(OFFSET('Sanitation Data'!$F$6,0,10*ROW('Sanitation Data'!F46))),'Data Summary'!CV52="Yes"),OFFSET('Sanitation Data'!$F$6,0,10*ROW('Sanitation Data'!F46)),NA())</f>
        <v>#N/A</v>
      </c>
      <c r="AH52" s="367" t="e">
        <f ca="1">+IF(AND(ISNUMBER(OFFSET('Sanitation Data'!$F$10,0,10*ROW('Sanitation Data'!F46))),'Data Summary'!CW52="Yes"),OFFSET('Sanitation Data'!$F$10,0,10*ROW('Sanitation Data'!F46)),NA())</f>
        <v>#N/A</v>
      </c>
      <c r="AI52" s="367" t="e">
        <f ca="1">+IF(AND(ISNUMBER(OFFSET('Sanitation Data'!$F$11,0,10*ROW('Sanitation Data'!F46))),'Data Summary'!CX52="Yes"),OFFSET('Sanitation Data'!$F$11,0,10*ROW('Sanitation Data'!F46)),NA())</f>
        <v>#N/A</v>
      </c>
      <c r="AJ52" s="367" t="e">
        <f ca="1">+IF(AND(ISNUMBER(OFFSET('Sanitation Data'!$F$12,0,10*ROW('Sanitation Data'!F46))),'Data Summary'!CY52="Yes"),OFFSET('Sanitation Data'!$F$12,0,10*ROW('Sanitation Data'!F46)),NA())</f>
        <v>#N/A</v>
      </c>
      <c r="AK52" s="367" t="e">
        <f ca="1">+IF(AND(ISNUMBER(OFFSET('Sanitation Data'!$G$4,0,10*ROW('Sanitation Data'!G46))),'Data Summary'!CZ52="Yes"),100-OFFSET('Sanitation Data'!$G$4,0,10*ROW('Sanitation Data'!G46)),NA())</f>
        <v>#N/A</v>
      </c>
      <c r="AL52" s="367" t="e">
        <f ca="1">+IF(AND(ISNUMBER(OFFSET('Sanitation Data'!$G$6,0,10*ROW('Sanitation Data'!G46))),'Data Summary'!DA52="Yes"),OFFSET('Sanitation Data'!$G$6,0,10*ROW('Sanitation Data'!G46)),NA())</f>
        <v>#N/A</v>
      </c>
      <c r="AM52" s="367" t="e">
        <f ca="1">+IF(AND(ISNUMBER(OFFSET('Sanitation Data'!$G$10,0,10*ROW('Sanitation Data'!G46))),'Data Summary'!DB52="Yes"),OFFSET('Sanitation Data'!$G$10,0,10*ROW('Sanitation Data'!G46)),NA())</f>
        <v>#N/A</v>
      </c>
      <c r="AN52" s="367" t="e">
        <f ca="1">+IF(AND(ISNUMBER(OFFSET('Sanitation Data'!$G$11,0,10*ROW('Sanitation Data'!G46))),'Data Summary'!DC52="Yes"),OFFSET('Sanitation Data'!$G$11,0,10*ROW('Sanitation Data'!G46)),NA())</f>
        <v>#N/A</v>
      </c>
      <c r="AO52" s="367" t="e">
        <f ca="1">+IF(AND(ISNUMBER(OFFSET('Sanitation Data'!$G$12,0,10*ROW('Sanitation Data'!G46))),'Data Summary'!DD52="Yes"),OFFSET('Sanitation Data'!$G$12,0,10*ROW('Sanitation Data'!G46)),NA())</f>
        <v>#N/A</v>
      </c>
      <c r="AP52" s="367" t="e">
        <f ca="1">+IF(AND(ISNUMBER(OFFSET('Sanitation Data'!$H$4,0,10*ROW('Sanitation Data'!H46))),'Data Summary'!DE52="Yes"),100-OFFSET('Sanitation Data'!$H$4,0,10*ROW('Sanitation Data'!H46)),NA())</f>
        <v>#N/A</v>
      </c>
      <c r="AQ52" s="367" t="e">
        <f ca="1">+IF(AND(ISNUMBER(OFFSET('Sanitation Data'!$H$6,0,10*ROW('Sanitation Data'!H46))),'Data Summary'!DF52="Yes"),OFFSET('Sanitation Data'!$H$6,0,10*ROW('Sanitation Data'!H46)),NA())</f>
        <v>#N/A</v>
      </c>
      <c r="AR52" s="367" t="e">
        <f ca="1">+IF(AND(ISNUMBER(OFFSET('Sanitation Data'!$H$10,0,10*ROW('Sanitation Data'!H46))),'Data Summary'!DG52="Yes"),OFFSET('Sanitation Data'!$H$10,0,10*ROW('Sanitation Data'!H46)),NA())</f>
        <v>#N/A</v>
      </c>
      <c r="AS52" s="367" t="e">
        <f ca="1">+IF(AND(ISNUMBER(OFFSET('Sanitation Data'!$H$11,0,10*ROW('Sanitation Data'!H46))),'Data Summary'!DH52="Yes"),OFFSET('Sanitation Data'!$H$11,0,10*ROW('Sanitation Data'!H46)),NA())</f>
        <v>#N/A</v>
      </c>
      <c r="AT52" s="367" t="e">
        <f ca="1">+IF(AND(ISNUMBER(OFFSET('Sanitation Data'!$H$12,0,10*ROW('Sanitation Data'!H46))),'Data Summary'!DI52="Yes"),OFFSET('Sanitation Data'!$H$12,0,10*ROW('Sanitation Data'!H46)),NA())</f>
        <v>#N/A</v>
      </c>
      <c r="AU52" s="367" t="e">
        <f ca="1">+IF(AND(ISNUMBER(OFFSET('Sanitation Data'!$I$4,0,10*ROW('Sanitation Data'!I46))),'Data Summary'!DJ52="Yes"),100-OFFSET('Sanitation Data'!$I$4,0,10*ROW('Sanitation Data'!I46)),NA())</f>
        <v>#N/A</v>
      </c>
      <c r="AV52" s="367" t="e">
        <f ca="1">+IF(AND(ISNUMBER(OFFSET('Sanitation Data'!$I$6,0,10*ROW('Sanitation Data'!I46))),'Data Summary'!DK52="Yes"),OFFSET('Sanitation Data'!$I$6,0,10*ROW('Sanitation Data'!I46)),NA())</f>
        <v>#N/A</v>
      </c>
      <c r="AW52" s="367" t="e">
        <f ca="1">+IF(AND(ISNUMBER(OFFSET('Sanitation Data'!$I$10,0,10*ROW('Sanitation Data'!I46))),'Data Summary'!DL52="Yes"),OFFSET('Sanitation Data'!$I$10,0,10*ROW('Sanitation Data'!I46)),NA())</f>
        <v>#N/A</v>
      </c>
      <c r="AX52" s="367" t="e">
        <f ca="1">+IF(AND(ISNUMBER(OFFSET('Sanitation Data'!$I$11,0,10*ROW('Sanitation Data'!I46))),'Data Summary'!DM52="Yes"),OFFSET('Sanitation Data'!$I$11,0,10*ROW('Sanitation Data'!I46)),NA())</f>
        <v>#N/A</v>
      </c>
      <c r="AY52" s="367" t="e">
        <f ca="1">+IF(AND(ISNUMBER(OFFSET('Sanitation Data'!$I$12,0,10*ROW('Sanitation Data'!I46))),'Data Summary'!DN52="Yes"),OFFSET('Sanitation Data'!$I$12,0,10*ROW('Sanitation Data'!I46)),NA())</f>
        <v>#N/A</v>
      </c>
      <c r="AZ52" s="368" t="e">
        <f ca="1">+IF(AND(ISNUMBER(OFFSET('Hygiene Data'!$D$5,0,10*ROW('Hygiene Data'!D46))),'Data Summary'!DO52="Yes"),OFFSET('Hygiene Data'!$D$5,0,10*ROW('Hygiene Data'!D46)),NA())</f>
        <v>#N/A</v>
      </c>
      <c r="BA52" s="368" t="e">
        <f ca="1">+IF(AND(ISNUMBER(OFFSET('Hygiene Data'!$D$7,0,10*ROW('Hygiene Data'!D46))),'Data Summary'!DP52="Yes"),OFFSET('Hygiene Data'!$D$7,0,10*ROW('Hygiene Data'!D46)),NA())</f>
        <v>#N/A</v>
      </c>
      <c r="BB52" s="368" t="e">
        <f ca="1">+IF(AND(ISNUMBER(OFFSET('Hygiene Data'!$D$9,0,10*ROW('Hygiene Data'!D46))),'Data Summary'!DQ52="Yes"),OFFSET('Hygiene Data'!$D$9,0,10*ROW('Hygiene Data'!D46)),NA())</f>
        <v>#N/A</v>
      </c>
      <c r="BC52" s="368" t="e">
        <f ca="1">+IF(AND(ISNUMBER(OFFSET('Hygiene Data'!$E$5,0,10*ROW('Hygiene Data'!E46))),'Data Summary'!DR52="Yes"),OFFSET('Hygiene Data'!$E$5,0,10*ROW('Hygiene Data'!E46)),NA())</f>
        <v>#N/A</v>
      </c>
      <c r="BD52" s="368" t="e">
        <f ca="1">+IF(AND(ISNUMBER(OFFSET('Hygiene Data'!$E$7,0,10*ROW('Hygiene Data'!E46))),'Data Summary'!DS52="Yes"),OFFSET('Hygiene Data'!$E$7,0,10*ROW('Hygiene Data'!E46)),NA())</f>
        <v>#N/A</v>
      </c>
      <c r="BE52" s="368" t="e">
        <f ca="1">+IF(AND(ISNUMBER(OFFSET('Hygiene Data'!$E$9,0,10*ROW('Hygiene Data'!E46))),'Data Summary'!DT52="Yes"),OFFSET('Hygiene Data'!$E$9,0,10*ROW('Hygiene Data'!E46)),NA())</f>
        <v>#N/A</v>
      </c>
      <c r="BF52" s="368" t="e">
        <f ca="1">+IF(AND(ISNUMBER(OFFSET('Hygiene Data'!$F$5,0,10*ROW('Hygiene Data'!F46))),'Data Summary'!DU52="Yes"),OFFSET('Hygiene Data'!$F$5,0,10*ROW('Hygiene Data'!F46)),NA())</f>
        <v>#N/A</v>
      </c>
      <c r="BG52" s="368" t="e">
        <f ca="1">+IF(AND(ISNUMBER(OFFSET('Hygiene Data'!$F$7,0,10*ROW('Hygiene Data'!F46))),'Data Summary'!DV52="Yes"),OFFSET('Hygiene Data'!$F$7,0,10*ROW('Hygiene Data'!F46)),NA())</f>
        <v>#N/A</v>
      </c>
      <c r="BH52" s="368" t="e">
        <f ca="1">+IF(AND(ISNUMBER(OFFSET('Hygiene Data'!$F$9,0,10*ROW('Hygiene Data'!F46))),'Data Summary'!DW52="Yes"),OFFSET('Hygiene Data'!$F$9,0,10*ROW('Hygiene Data'!F46)),NA())</f>
        <v>#N/A</v>
      </c>
      <c r="BI52" s="368" t="e">
        <f ca="1">+IF(AND(ISNUMBER(OFFSET('Hygiene Data'!$G$5,0,10*ROW('Hygiene Data'!G46))),'Data Summary'!DX52="Yes"),OFFSET('Hygiene Data'!$G$5,0,10*ROW('Hygiene Data'!G46)),NA())</f>
        <v>#N/A</v>
      </c>
      <c r="BJ52" s="368" t="e">
        <f ca="1">+IF(AND(ISNUMBER(OFFSET('Hygiene Data'!$G$7,0,10*ROW('Hygiene Data'!G46))),'Data Summary'!DY52="Yes"),OFFSET('Hygiene Data'!$G$7,0,10*ROW('Hygiene Data'!G46)),NA())</f>
        <v>#N/A</v>
      </c>
      <c r="BK52" s="368" t="e">
        <f ca="1">+IF(AND(ISNUMBER(OFFSET('Hygiene Data'!$G$9,0,10*ROW('Hygiene Data'!G46))),'Data Summary'!DZ52="Yes"),OFFSET('Hygiene Data'!$G$9,0,10*ROW('Hygiene Data'!G46)),NA())</f>
        <v>#N/A</v>
      </c>
      <c r="BL52" s="368" t="e">
        <f ca="1">+IF(AND(ISNUMBER(OFFSET('Hygiene Data'!$H$5,0,10*ROW('Hygiene Data'!H46))),'Data Summary'!EA52="Yes"),OFFSET('Hygiene Data'!$H$5,0,10*ROW('Hygiene Data'!H46)),NA())</f>
        <v>#N/A</v>
      </c>
      <c r="BM52" s="368" t="e">
        <f ca="1">+IF(AND(ISNUMBER(OFFSET('Hygiene Data'!$H$7,0,10*ROW('Hygiene Data'!H46))),'Data Summary'!EB52="Yes"),OFFSET('Hygiene Data'!$H$7,0,10*ROW('Hygiene Data'!H46)),NA())</f>
        <v>#N/A</v>
      </c>
      <c r="BN52" s="368" t="e">
        <f ca="1">+IF(AND(ISNUMBER(OFFSET('Hygiene Data'!$H$9,0,10*ROW('Hygiene Data'!H46))),'Data Summary'!EC52="Yes"),OFFSET('Hygiene Data'!$H$9,0,10*ROW('Hygiene Data'!H46)),NA())</f>
        <v>#N/A</v>
      </c>
      <c r="BO52" s="368" t="e">
        <f ca="1">+IF(AND(ISNUMBER(OFFSET('Hygiene Data'!$I$5,0,10*ROW('Hygiene Data'!I46))),'Data Summary'!ED52="Yes"),OFFSET('Hygiene Data'!$I$5,0,10*ROW('Hygiene Data'!I46)),NA())</f>
        <v>#N/A</v>
      </c>
      <c r="BP52" s="368" t="e">
        <f ca="1">+IF(AND(ISNUMBER(OFFSET('Hygiene Data'!$I$7,0,10*ROW('Hygiene Data'!I46))),'Data Summary'!EE52="Yes"),OFFSET('Hygiene Data'!$I$7,0,10*ROW('Hygiene Data'!I46)),NA())</f>
        <v>#N/A</v>
      </c>
      <c r="BQ52" s="368" t="e">
        <f ca="1">+IF(AND(ISNUMBER(OFFSET('Hygiene Data'!$I$9,0,10*ROW('Hygiene Data'!I46))),'Data Summary'!EF52="Yes"),OFFSET('Hygiene Data'!$I$9,0,10*ROW('Hygiene Data'!I46)),NA())</f>
        <v>#N/A</v>
      </c>
    </row>
    <row r="53" spans="1:69" x14ac:dyDescent="0.25">
      <c r="A53" s="364" t="e">
        <f ca="1">+RIGHT('Data Summary'!A53,LEN('Data Summary'!A53)-9)</f>
        <v>#VALUE!</v>
      </c>
      <c r="B53" s="338" t="str">
        <f ca="1">+IF(ISTEXT('Data Summary'!B53),'Data Summary'!B53,"")</f>
        <v/>
      </c>
      <c r="C53" s="365" t="e">
        <f ca="1">+VALUE('Data Summary'!C53)</f>
        <v>#VALUE!</v>
      </c>
      <c r="D53" s="366" t="e">
        <f ca="1">+IF(AND(ISNUMBER(OFFSET('Water Data'!$D$4,0,10*ROW('Water Data'!D47))),'Data Summary'!BS53="Yes"),100-OFFSET('Water Data'!$D$4,0,10*ROW('Water Data'!D47)),NA())</f>
        <v>#N/A</v>
      </c>
      <c r="E53" s="366" t="e">
        <f ca="1">+IF(AND(ISNUMBER(OFFSET('Water Data'!$D$6,0,10*ROW('Water Data'!D47))),'Data Summary'!BT53="Yes"),OFFSET('Water Data'!$D$6,0,10*ROW('Water Data'!D47)),NA())</f>
        <v>#N/A</v>
      </c>
      <c r="F53" s="366" t="e">
        <f ca="1">+IF(AND(ISNUMBER(OFFSET('Water Data'!$D$9,0,10*ROW('Water Data'!D47))),'Data Summary'!BU53="Yes"),OFFSET('Water Data'!$D$9,0,10*ROW('Water Data'!D47)),NA())</f>
        <v>#N/A</v>
      </c>
      <c r="G53" s="366" t="e">
        <f ca="1">+IF(AND(ISNUMBER(OFFSET('Water Data'!$E$4,0,10*ROW('Water Data'!E47))),'Data Summary'!BV53="Yes"),100-OFFSET('Water Data'!$E$4,0,10*ROW('Water Data'!E47)),NA())</f>
        <v>#N/A</v>
      </c>
      <c r="H53" s="366" t="e">
        <f ca="1">+IF(AND(ISNUMBER(OFFSET('Water Data'!$E$6,0,10*ROW('Water Data'!E47))),'Data Summary'!BW53="Yes"),OFFSET('Water Data'!$E$6,0,10*ROW('Water Data'!E47)),NA())</f>
        <v>#N/A</v>
      </c>
      <c r="I53" s="366" t="e">
        <f ca="1">+IF(AND(ISNUMBER(OFFSET('Water Data'!$E$9,0,10*ROW('Water Data'!E47))),'Data Summary'!BX53="Yes"),OFFSET('Water Data'!$E$9,0,10*ROW('Water Data'!E47)),NA())</f>
        <v>#N/A</v>
      </c>
      <c r="J53" s="366" t="e">
        <f ca="1">+IF(AND(ISNUMBER(OFFSET('Water Data'!$F$4,0,10*ROW('Water Data'!F47))),'Data Summary'!BY53="Yes"),100-OFFSET('Water Data'!$F$4,0,10*ROW('Water Data'!F47)),NA())</f>
        <v>#N/A</v>
      </c>
      <c r="K53" s="366" t="e">
        <f ca="1">+IF(AND(ISNUMBER(OFFSET('Water Data'!$F$6,0,10*ROW('Water Data'!F47))),'Data Summary'!BZ53="Yes"),OFFSET('Water Data'!$F$6,0,10*ROW('Water Data'!F47)),NA())</f>
        <v>#N/A</v>
      </c>
      <c r="L53" s="366" t="e">
        <f ca="1">+IF(AND(ISNUMBER(OFFSET('Water Data'!$F$9,0,10*ROW('Water Data'!F47))),'Data Summary'!CA53="Yes"),OFFSET('Water Data'!$F$9,0,10*ROW('Water Data'!F47)),NA())</f>
        <v>#N/A</v>
      </c>
      <c r="M53" s="366" t="e">
        <f ca="1">+IF(AND(ISNUMBER(OFFSET('Water Data'!$G$4,0,10*ROW('Water Data'!G47))),'Data Summary'!CB53="Yes"),100-OFFSET('Water Data'!$G$4,0,10*ROW('Water Data'!G47)),NA())</f>
        <v>#N/A</v>
      </c>
      <c r="N53" s="366" t="e">
        <f ca="1">+IF(AND(ISNUMBER(OFFSET('Water Data'!$G$6,0,10*ROW('Water Data'!G47))),'Data Summary'!CC53="Yes"),OFFSET('Water Data'!$G$6,0,10*ROW('Water Data'!G47)),NA())</f>
        <v>#N/A</v>
      </c>
      <c r="O53" s="366" t="e">
        <f ca="1">+IF(AND(ISNUMBER(OFFSET('Water Data'!$G$9,0,10*ROW('Water Data'!G47))),'Data Summary'!CD53="Yes"),OFFSET('Water Data'!$G$9,0,10*ROW('Water Data'!G47)),NA())</f>
        <v>#N/A</v>
      </c>
      <c r="P53" s="366" t="e">
        <f ca="1">+IF(AND(ISNUMBER(OFFSET('Water Data'!$H$4,0,10*ROW('Water Data'!H47))),'Data Summary'!CE53="Yes"),100-OFFSET('Water Data'!$H$4,0,10*ROW('Water Data'!H47)),NA())</f>
        <v>#N/A</v>
      </c>
      <c r="Q53" s="366" t="e">
        <f ca="1">+IF(AND(ISNUMBER(OFFSET('Water Data'!$H$6,0,10*ROW('Water Data'!H47))),'Data Summary'!CF53="Yes"),OFFSET('Water Data'!$H$6,0,10*ROW('Water Data'!H47)),NA())</f>
        <v>#N/A</v>
      </c>
      <c r="R53" s="366" t="e">
        <f ca="1">+IF(AND(ISNUMBER(OFFSET('Water Data'!$H$9,0,10*ROW('Water Data'!H47))),'Data Summary'!CG53="Yes"),OFFSET('Water Data'!$H$9,0,10*ROW('Water Data'!H47)),NA())</f>
        <v>#N/A</v>
      </c>
      <c r="S53" s="366" t="e">
        <f ca="1">+IF(AND(ISNUMBER(OFFSET('Water Data'!$I$4,0,10*ROW('Water Data'!I47))),'Data Summary'!CH53="Yes"),100-OFFSET('Water Data'!$I$4,0,10*ROW('Water Data'!I47)),NA())</f>
        <v>#N/A</v>
      </c>
      <c r="T53" s="366" t="e">
        <f ca="1">+IF(AND(ISNUMBER(OFFSET('Water Data'!$I$6,0,10*ROW('Water Data'!I47))),'Data Summary'!CI53="Yes"),OFFSET('Water Data'!$I$6,0,10*ROW('Water Data'!I47)),NA())</f>
        <v>#N/A</v>
      </c>
      <c r="U53" s="366" t="e">
        <f ca="1">+IF(AND(ISNUMBER(OFFSET('Water Data'!$I$9,0,10*ROW('Water Data'!I47))),'Data Summary'!CJ53="Yes"),OFFSET('Water Data'!$I$9,0,10*ROW('Water Data'!I47)),NA())</f>
        <v>#N/A</v>
      </c>
      <c r="V53" s="367" t="e">
        <f ca="1">+IF(AND(ISNUMBER(OFFSET('Sanitation Data'!$D$4,0,10*ROW('Sanitation Data'!D47))),'Data Summary'!CK53="Yes"),100-OFFSET('Sanitation Data'!$D$4,0,10*ROW('Sanitation Data'!D47)),NA())</f>
        <v>#N/A</v>
      </c>
      <c r="W53" s="367" t="e">
        <f ca="1">+IF(AND(ISNUMBER(OFFSET('Sanitation Data'!$D$6,0,10*ROW('Sanitation Data'!D47))),'Data Summary'!CL53="Yes"),OFFSET('Sanitation Data'!$D$6,0,10*ROW('Sanitation Data'!D47)),NA())</f>
        <v>#N/A</v>
      </c>
      <c r="X53" s="367" t="e">
        <f ca="1">+IF(AND(ISNUMBER(OFFSET('Sanitation Data'!$D$10,0,10*ROW('Sanitation Data'!D47))),'Data Summary'!CM53="Yes"),OFFSET('Sanitation Data'!$D$10,0,10*ROW('Sanitation Data'!D47)),NA())</f>
        <v>#N/A</v>
      </c>
      <c r="Y53" s="367" t="e">
        <f ca="1">+IF(AND(ISNUMBER(OFFSET('Sanitation Data'!$D$11,0,10*ROW('Sanitation Data'!D47))),'Data Summary'!CN53="Yes"),OFFSET('Sanitation Data'!$D$11,0,10*ROW('Sanitation Data'!D47)),NA())</f>
        <v>#N/A</v>
      </c>
      <c r="Z53" s="367" t="e">
        <f ca="1">+IF(AND(ISNUMBER(OFFSET('Sanitation Data'!$D$12,0,10*ROW('Sanitation Data'!D47))),'Data Summary'!CO53="Yes"),OFFSET('Sanitation Data'!$D$12,0,10*ROW('Sanitation Data'!D47)),NA())</f>
        <v>#N/A</v>
      </c>
      <c r="AA53" s="367" t="e">
        <f ca="1">+IF(AND(ISNUMBER(OFFSET('Sanitation Data'!$E$4,0,10*ROW('Sanitation Data'!E47))),'Data Summary'!CP53="Yes"),100-OFFSET('Sanitation Data'!$E$4,0,10*ROW('Sanitation Data'!E47)),NA())</f>
        <v>#N/A</v>
      </c>
      <c r="AB53" s="367" t="e">
        <f ca="1">+IF(AND(ISNUMBER(OFFSET('Sanitation Data'!$E$6,0,10*ROW('Sanitation Data'!E47))),'Data Summary'!CQ53="Yes"),OFFSET('Sanitation Data'!$E$6,0,10*ROW('Sanitation Data'!E47)),NA())</f>
        <v>#N/A</v>
      </c>
      <c r="AC53" s="367" t="e">
        <f ca="1">+IF(AND(ISNUMBER(OFFSET('Sanitation Data'!$E$10,0,10*ROW('Sanitation Data'!E47))),'Data Summary'!CR53="Yes"),OFFSET('Sanitation Data'!$E$10,0,10*ROW('Sanitation Data'!E47)),NA())</f>
        <v>#N/A</v>
      </c>
      <c r="AD53" s="367" t="e">
        <f ca="1">+IF(AND(ISNUMBER(OFFSET('Sanitation Data'!$E$11,0,10*ROW('Sanitation Data'!E47))),'Data Summary'!CS53="Yes"),OFFSET('Sanitation Data'!$E$11,0,10*ROW('Sanitation Data'!E47)),NA())</f>
        <v>#N/A</v>
      </c>
      <c r="AE53" s="367" t="e">
        <f ca="1">+IF(AND(ISNUMBER(OFFSET('Sanitation Data'!$E$12,0,10*ROW('Sanitation Data'!E47))),'Data Summary'!CT53="Yes"),OFFSET('Sanitation Data'!$E$12,0,10*ROW('Sanitation Data'!E47)),NA())</f>
        <v>#N/A</v>
      </c>
      <c r="AF53" s="367" t="e">
        <f ca="1">+IF(AND(ISNUMBER(OFFSET('Sanitation Data'!$F$4,0,10*ROW('Sanitation Data'!F47))),'Data Summary'!CU53="Yes"),100-OFFSET('Sanitation Data'!$F$4,0,10*ROW('Sanitation Data'!F47)),NA())</f>
        <v>#N/A</v>
      </c>
      <c r="AG53" s="367" t="e">
        <f ca="1">+IF(AND(ISNUMBER(OFFSET('Sanitation Data'!$F$6,0,10*ROW('Sanitation Data'!F47))),'Data Summary'!CV53="Yes"),OFFSET('Sanitation Data'!$F$6,0,10*ROW('Sanitation Data'!F47)),NA())</f>
        <v>#N/A</v>
      </c>
      <c r="AH53" s="367" t="e">
        <f ca="1">+IF(AND(ISNUMBER(OFFSET('Sanitation Data'!$F$10,0,10*ROW('Sanitation Data'!F47))),'Data Summary'!CW53="Yes"),OFFSET('Sanitation Data'!$F$10,0,10*ROW('Sanitation Data'!F47)),NA())</f>
        <v>#N/A</v>
      </c>
      <c r="AI53" s="367" t="e">
        <f ca="1">+IF(AND(ISNUMBER(OFFSET('Sanitation Data'!$F$11,0,10*ROW('Sanitation Data'!F47))),'Data Summary'!CX53="Yes"),OFFSET('Sanitation Data'!$F$11,0,10*ROW('Sanitation Data'!F47)),NA())</f>
        <v>#N/A</v>
      </c>
      <c r="AJ53" s="367" t="e">
        <f ca="1">+IF(AND(ISNUMBER(OFFSET('Sanitation Data'!$F$12,0,10*ROW('Sanitation Data'!F47))),'Data Summary'!CY53="Yes"),OFFSET('Sanitation Data'!$F$12,0,10*ROW('Sanitation Data'!F47)),NA())</f>
        <v>#N/A</v>
      </c>
      <c r="AK53" s="367" t="e">
        <f ca="1">+IF(AND(ISNUMBER(OFFSET('Sanitation Data'!$G$4,0,10*ROW('Sanitation Data'!G47))),'Data Summary'!CZ53="Yes"),100-OFFSET('Sanitation Data'!$G$4,0,10*ROW('Sanitation Data'!G47)),NA())</f>
        <v>#N/A</v>
      </c>
      <c r="AL53" s="367" t="e">
        <f ca="1">+IF(AND(ISNUMBER(OFFSET('Sanitation Data'!$G$6,0,10*ROW('Sanitation Data'!G47))),'Data Summary'!DA53="Yes"),OFFSET('Sanitation Data'!$G$6,0,10*ROW('Sanitation Data'!G47)),NA())</f>
        <v>#N/A</v>
      </c>
      <c r="AM53" s="367" t="e">
        <f ca="1">+IF(AND(ISNUMBER(OFFSET('Sanitation Data'!$G$10,0,10*ROW('Sanitation Data'!G47))),'Data Summary'!DB53="Yes"),OFFSET('Sanitation Data'!$G$10,0,10*ROW('Sanitation Data'!G47)),NA())</f>
        <v>#N/A</v>
      </c>
      <c r="AN53" s="367" t="e">
        <f ca="1">+IF(AND(ISNUMBER(OFFSET('Sanitation Data'!$G$11,0,10*ROW('Sanitation Data'!G47))),'Data Summary'!DC53="Yes"),OFFSET('Sanitation Data'!$G$11,0,10*ROW('Sanitation Data'!G47)),NA())</f>
        <v>#N/A</v>
      </c>
      <c r="AO53" s="367" t="e">
        <f ca="1">+IF(AND(ISNUMBER(OFFSET('Sanitation Data'!$G$12,0,10*ROW('Sanitation Data'!G47))),'Data Summary'!DD53="Yes"),OFFSET('Sanitation Data'!$G$12,0,10*ROW('Sanitation Data'!G47)),NA())</f>
        <v>#N/A</v>
      </c>
      <c r="AP53" s="367" t="e">
        <f ca="1">+IF(AND(ISNUMBER(OFFSET('Sanitation Data'!$H$4,0,10*ROW('Sanitation Data'!H47))),'Data Summary'!DE53="Yes"),100-OFFSET('Sanitation Data'!$H$4,0,10*ROW('Sanitation Data'!H47)),NA())</f>
        <v>#N/A</v>
      </c>
      <c r="AQ53" s="367" t="e">
        <f ca="1">+IF(AND(ISNUMBER(OFFSET('Sanitation Data'!$H$6,0,10*ROW('Sanitation Data'!H47))),'Data Summary'!DF53="Yes"),OFFSET('Sanitation Data'!$H$6,0,10*ROW('Sanitation Data'!H47)),NA())</f>
        <v>#N/A</v>
      </c>
      <c r="AR53" s="367" t="e">
        <f ca="1">+IF(AND(ISNUMBER(OFFSET('Sanitation Data'!$H$10,0,10*ROW('Sanitation Data'!H47))),'Data Summary'!DG53="Yes"),OFFSET('Sanitation Data'!$H$10,0,10*ROW('Sanitation Data'!H47)),NA())</f>
        <v>#N/A</v>
      </c>
      <c r="AS53" s="367" t="e">
        <f ca="1">+IF(AND(ISNUMBER(OFFSET('Sanitation Data'!$H$11,0,10*ROW('Sanitation Data'!H47))),'Data Summary'!DH53="Yes"),OFFSET('Sanitation Data'!$H$11,0,10*ROW('Sanitation Data'!H47)),NA())</f>
        <v>#N/A</v>
      </c>
      <c r="AT53" s="367" t="e">
        <f ca="1">+IF(AND(ISNUMBER(OFFSET('Sanitation Data'!$H$12,0,10*ROW('Sanitation Data'!H47))),'Data Summary'!DI53="Yes"),OFFSET('Sanitation Data'!$H$12,0,10*ROW('Sanitation Data'!H47)),NA())</f>
        <v>#N/A</v>
      </c>
      <c r="AU53" s="367" t="e">
        <f ca="1">+IF(AND(ISNUMBER(OFFSET('Sanitation Data'!$I$4,0,10*ROW('Sanitation Data'!I47))),'Data Summary'!DJ53="Yes"),100-OFFSET('Sanitation Data'!$I$4,0,10*ROW('Sanitation Data'!I47)),NA())</f>
        <v>#N/A</v>
      </c>
      <c r="AV53" s="367" t="e">
        <f ca="1">+IF(AND(ISNUMBER(OFFSET('Sanitation Data'!$I$6,0,10*ROW('Sanitation Data'!I47))),'Data Summary'!DK53="Yes"),OFFSET('Sanitation Data'!$I$6,0,10*ROW('Sanitation Data'!I47)),NA())</f>
        <v>#N/A</v>
      </c>
      <c r="AW53" s="367" t="e">
        <f ca="1">+IF(AND(ISNUMBER(OFFSET('Sanitation Data'!$I$10,0,10*ROW('Sanitation Data'!I47))),'Data Summary'!DL53="Yes"),OFFSET('Sanitation Data'!$I$10,0,10*ROW('Sanitation Data'!I47)),NA())</f>
        <v>#N/A</v>
      </c>
      <c r="AX53" s="367" t="e">
        <f ca="1">+IF(AND(ISNUMBER(OFFSET('Sanitation Data'!$I$11,0,10*ROW('Sanitation Data'!I47))),'Data Summary'!DM53="Yes"),OFFSET('Sanitation Data'!$I$11,0,10*ROW('Sanitation Data'!I47)),NA())</f>
        <v>#N/A</v>
      </c>
      <c r="AY53" s="367" t="e">
        <f ca="1">+IF(AND(ISNUMBER(OFFSET('Sanitation Data'!$I$12,0,10*ROW('Sanitation Data'!I47))),'Data Summary'!DN53="Yes"),OFFSET('Sanitation Data'!$I$12,0,10*ROW('Sanitation Data'!I47)),NA())</f>
        <v>#N/A</v>
      </c>
      <c r="AZ53" s="368" t="e">
        <f ca="1">+IF(AND(ISNUMBER(OFFSET('Hygiene Data'!$D$5,0,10*ROW('Hygiene Data'!D47))),'Data Summary'!DO53="Yes"),OFFSET('Hygiene Data'!$D$5,0,10*ROW('Hygiene Data'!D47)),NA())</f>
        <v>#N/A</v>
      </c>
      <c r="BA53" s="368" t="e">
        <f ca="1">+IF(AND(ISNUMBER(OFFSET('Hygiene Data'!$D$7,0,10*ROW('Hygiene Data'!D47))),'Data Summary'!DP53="Yes"),OFFSET('Hygiene Data'!$D$7,0,10*ROW('Hygiene Data'!D47)),NA())</f>
        <v>#N/A</v>
      </c>
      <c r="BB53" s="368" t="e">
        <f ca="1">+IF(AND(ISNUMBER(OFFSET('Hygiene Data'!$D$9,0,10*ROW('Hygiene Data'!D47))),'Data Summary'!DQ53="Yes"),OFFSET('Hygiene Data'!$D$9,0,10*ROW('Hygiene Data'!D47)),NA())</f>
        <v>#N/A</v>
      </c>
      <c r="BC53" s="368" t="e">
        <f ca="1">+IF(AND(ISNUMBER(OFFSET('Hygiene Data'!$E$5,0,10*ROW('Hygiene Data'!E47))),'Data Summary'!DR53="Yes"),OFFSET('Hygiene Data'!$E$5,0,10*ROW('Hygiene Data'!E47)),NA())</f>
        <v>#N/A</v>
      </c>
      <c r="BD53" s="368" t="e">
        <f ca="1">+IF(AND(ISNUMBER(OFFSET('Hygiene Data'!$E$7,0,10*ROW('Hygiene Data'!E47))),'Data Summary'!DS53="Yes"),OFFSET('Hygiene Data'!$E$7,0,10*ROW('Hygiene Data'!E47)),NA())</f>
        <v>#N/A</v>
      </c>
      <c r="BE53" s="368" t="e">
        <f ca="1">+IF(AND(ISNUMBER(OFFSET('Hygiene Data'!$E$9,0,10*ROW('Hygiene Data'!E47))),'Data Summary'!DT53="Yes"),OFFSET('Hygiene Data'!$E$9,0,10*ROW('Hygiene Data'!E47)),NA())</f>
        <v>#N/A</v>
      </c>
      <c r="BF53" s="368" t="e">
        <f ca="1">+IF(AND(ISNUMBER(OFFSET('Hygiene Data'!$F$5,0,10*ROW('Hygiene Data'!F47))),'Data Summary'!DU53="Yes"),OFFSET('Hygiene Data'!$F$5,0,10*ROW('Hygiene Data'!F47)),NA())</f>
        <v>#N/A</v>
      </c>
      <c r="BG53" s="368" t="e">
        <f ca="1">+IF(AND(ISNUMBER(OFFSET('Hygiene Data'!$F$7,0,10*ROW('Hygiene Data'!F47))),'Data Summary'!DV53="Yes"),OFFSET('Hygiene Data'!$F$7,0,10*ROW('Hygiene Data'!F47)),NA())</f>
        <v>#N/A</v>
      </c>
      <c r="BH53" s="368" t="e">
        <f ca="1">+IF(AND(ISNUMBER(OFFSET('Hygiene Data'!$F$9,0,10*ROW('Hygiene Data'!F47))),'Data Summary'!DW53="Yes"),OFFSET('Hygiene Data'!$F$9,0,10*ROW('Hygiene Data'!F47)),NA())</f>
        <v>#N/A</v>
      </c>
      <c r="BI53" s="368" t="e">
        <f ca="1">+IF(AND(ISNUMBER(OFFSET('Hygiene Data'!$G$5,0,10*ROW('Hygiene Data'!G47))),'Data Summary'!DX53="Yes"),OFFSET('Hygiene Data'!$G$5,0,10*ROW('Hygiene Data'!G47)),NA())</f>
        <v>#N/A</v>
      </c>
      <c r="BJ53" s="368" t="e">
        <f ca="1">+IF(AND(ISNUMBER(OFFSET('Hygiene Data'!$G$7,0,10*ROW('Hygiene Data'!G47))),'Data Summary'!DY53="Yes"),OFFSET('Hygiene Data'!$G$7,0,10*ROW('Hygiene Data'!G47)),NA())</f>
        <v>#N/A</v>
      </c>
      <c r="BK53" s="368" t="e">
        <f ca="1">+IF(AND(ISNUMBER(OFFSET('Hygiene Data'!$G$9,0,10*ROW('Hygiene Data'!G47))),'Data Summary'!DZ53="Yes"),OFFSET('Hygiene Data'!$G$9,0,10*ROW('Hygiene Data'!G47)),NA())</f>
        <v>#N/A</v>
      </c>
      <c r="BL53" s="368" t="e">
        <f ca="1">+IF(AND(ISNUMBER(OFFSET('Hygiene Data'!$H$5,0,10*ROW('Hygiene Data'!H47))),'Data Summary'!EA53="Yes"),OFFSET('Hygiene Data'!$H$5,0,10*ROW('Hygiene Data'!H47)),NA())</f>
        <v>#N/A</v>
      </c>
      <c r="BM53" s="368" t="e">
        <f ca="1">+IF(AND(ISNUMBER(OFFSET('Hygiene Data'!$H$7,0,10*ROW('Hygiene Data'!H47))),'Data Summary'!EB53="Yes"),OFFSET('Hygiene Data'!$H$7,0,10*ROW('Hygiene Data'!H47)),NA())</f>
        <v>#N/A</v>
      </c>
      <c r="BN53" s="368" t="e">
        <f ca="1">+IF(AND(ISNUMBER(OFFSET('Hygiene Data'!$H$9,0,10*ROW('Hygiene Data'!H47))),'Data Summary'!EC53="Yes"),OFFSET('Hygiene Data'!$H$9,0,10*ROW('Hygiene Data'!H47)),NA())</f>
        <v>#N/A</v>
      </c>
      <c r="BO53" s="368" t="e">
        <f ca="1">+IF(AND(ISNUMBER(OFFSET('Hygiene Data'!$I$5,0,10*ROW('Hygiene Data'!I47))),'Data Summary'!ED53="Yes"),OFFSET('Hygiene Data'!$I$5,0,10*ROW('Hygiene Data'!I47)),NA())</f>
        <v>#N/A</v>
      </c>
      <c r="BP53" s="368" t="e">
        <f ca="1">+IF(AND(ISNUMBER(OFFSET('Hygiene Data'!$I$7,0,10*ROW('Hygiene Data'!I47))),'Data Summary'!EE53="Yes"),OFFSET('Hygiene Data'!$I$7,0,10*ROW('Hygiene Data'!I47)),NA())</f>
        <v>#N/A</v>
      </c>
      <c r="BQ53" s="368" t="e">
        <f ca="1">+IF(AND(ISNUMBER(OFFSET('Hygiene Data'!$I$9,0,10*ROW('Hygiene Data'!I47))),'Data Summary'!EF53="Yes"),OFFSET('Hygiene Data'!$I$9,0,10*ROW('Hygiene Data'!I47)),NA())</f>
        <v>#N/A</v>
      </c>
    </row>
    <row r="54" spans="1:69" x14ac:dyDescent="0.25">
      <c r="A54" s="364" t="e">
        <f ca="1">+RIGHT('Data Summary'!A54,LEN('Data Summary'!A54)-9)</f>
        <v>#VALUE!</v>
      </c>
      <c r="B54" s="338" t="str">
        <f ca="1">+IF(ISTEXT('Data Summary'!B54),'Data Summary'!B54,"")</f>
        <v/>
      </c>
      <c r="C54" s="365" t="e">
        <f ca="1">+VALUE('Data Summary'!C54)</f>
        <v>#VALUE!</v>
      </c>
      <c r="D54" s="366" t="e">
        <f ca="1">+IF(AND(ISNUMBER(OFFSET('Water Data'!$D$4,0,10*ROW('Water Data'!D48))),'Data Summary'!BS54="Yes"),100-OFFSET('Water Data'!$D$4,0,10*ROW('Water Data'!D48)),NA())</f>
        <v>#N/A</v>
      </c>
      <c r="E54" s="366" t="e">
        <f ca="1">+IF(AND(ISNUMBER(OFFSET('Water Data'!$D$6,0,10*ROW('Water Data'!D48))),'Data Summary'!BT54="Yes"),OFFSET('Water Data'!$D$6,0,10*ROW('Water Data'!D48)),NA())</f>
        <v>#N/A</v>
      </c>
      <c r="F54" s="366" t="e">
        <f ca="1">+IF(AND(ISNUMBER(OFFSET('Water Data'!$D$9,0,10*ROW('Water Data'!D48))),'Data Summary'!BU54="Yes"),OFFSET('Water Data'!$D$9,0,10*ROW('Water Data'!D48)),NA())</f>
        <v>#N/A</v>
      </c>
      <c r="G54" s="366" t="e">
        <f ca="1">+IF(AND(ISNUMBER(OFFSET('Water Data'!$E$4,0,10*ROW('Water Data'!E48))),'Data Summary'!BV54="Yes"),100-OFFSET('Water Data'!$E$4,0,10*ROW('Water Data'!E48)),NA())</f>
        <v>#N/A</v>
      </c>
      <c r="H54" s="366" t="e">
        <f ca="1">+IF(AND(ISNUMBER(OFFSET('Water Data'!$E$6,0,10*ROW('Water Data'!E48))),'Data Summary'!BW54="Yes"),OFFSET('Water Data'!$E$6,0,10*ROW('Water Data'!E48)),NA())</f>
        <v>#N/A</v>
      </c>
      <c r="I54" s="366" t="e">
        <f ca="1">+IF(AND(ISNUMBER(OFFSET('Water Data'!$E$9,0,10*ROW('Water Data'!E48))),'Data Summary'!BX54="Yes"),OFFSET('Water Data'!$E$9,0,10*ROW('Water Data'!E48)),NA())</f>
        <v>#N/A</v>
      </c>
      <c r="J54" s="366" t="e">
        <f ca="1">+IF(AND(ISNUMBER(OFFSET('Water Data'!$F$4,0,10*ROW('Water Data'!F48))),'Data Summary'!BY54="Yes"),100-OFFSET('Water Data'!$F$4,0,10*ROW('Water Data'!F48)),NA())</f>
        <v>#N/A</v>
      </c>
      <c r="K54" s="366" t="e">
        <f ca="1">+IF(AND(ISNUMBER(OFFSET('Water Data'!$F$6,0,10*ROW('Water Data'!F48))),'Data Summary'!BZ54="Yes"),OFFSET('Water Data'!$F$6,0,10*ROW('Water Data'!F48)),NA())</f>
        <v>#N/A</v>
      </c>
      <c r="L54" s="366" t="e">
        <f ca="1">+IF(AND(ISNUMBER(OFFSET('Water Data'!$F$9,0,10*ROW('Water Data'!F48))),'Data Summary'!CA54="Yes"),OFFSET('Water Data'!$F$9,0,10*ROW('Water Data'!F48)),NA())</f>
        <v>#N/A</v>
      </c>
      <c r="M54" s="366" t="e">
        <f ca="1">+IF(AND(ISNUMBER(OFFSET('Water Data'!$G$4,0,10*ROW('Water Data'!G48))),'Data Summary'!CB54="Yes"),100-OFFSET('Water Data'!$G$4,0,10*ROW('Water Data'!G48)),NA())</f>
        <v>#N/A</v>
      </c>
      <c r="N54" s="366" t="e">
        <f ca="1">+IF(AND(ISNUMBER(OFFSET('Water Data'!$G$6,0,10*ROW('Water Data'!G48))),'Data Summary'!CC54="Yes"),OFFSET('Water Data'!$G$6,0,10*ROW('Water Data'!G48)),NA())</f>
        <v>#N/A</v>
      </c>
      <c r="O54" s="366" t="e">
        <f ca="1">+IF(AND(ISNUMBER(OFFSET('Water Data'!$G$9,0,10*ROW('Water Data'!G48))),'Data Summary'!CD54="Yes"),OFFSET('Water Data'!$G$9,0,10*ROW('Water Data'!G48)),NA())</f>
        <v>#N/A</v>
      </c>
      <c r="P54" s="366" t="e">
        <f ca="1">+IF(AND(ISNUMBER(OFFSET('Water Data'!$H$4,0,10*ROW('Water Data'!H48))),'Data Summary'!CE54="Yes"),100-OFFSET('Water Data'!$H$4,0,10*ROW('Water Data'!H48)),NA())</f>
        <v>#N/A</v>
      </c>
      <c r="Q54" s="366" t="e">
        <f ca="1">+IF(AND(ISNUMBER(OFFSET('Water Data'!$H$6,0,10*ROW('Water Data'!H48))),'Data Summary'!CF54="Yes"),OFFSET('Water Data'!$H$6,0,10*ROW('Water Data'!H48)),NA())</f>
        <v>#N/A</v>
      </c>
      <c r="R54" s="366" t="e">
        <f ca="1">+IF(AND(ISNUMBER(OFFSET('Water Data'!$H$9,0,10*ROW('Water Data'!H48))),'Data Summary'!CG54="Yes"),OFFSET('Water Data'!$H$9,0,10*ROW('Water Data'!H48)),NA())</f>
        <v>#N/A</v>
      </c>
      <c r="S54" s="366" t="e">
        <f ca="1">+IF(AND(ISNUMBER(OFFSET('Water Data'!$I$4,0,10*ROW('Water Data'!I48))),'Data Summary'!CH54="Yes"),100-OFFSET('Water Data'!$I$4,0,10*ROW('Water Data'!I48)),NA())</f>
        <v>#N/A</v>
      </c>
      <c r="T54" s="366" t="e">
        <f ca="1">+IF(AND(ISNUMBER(OFFSET('Water Data'!$I$6,0,10*ROW('Water Data'!I48))),'Data Summary'!CI54="Yes"),OFFSET('Water Data'!$I$6,0,10*ROW('Water Data'!I48)),NA())</f>
        <v>#N/A</v>
      </c>
      <c r="U54" s="366" t="e">
        <f ca="1">+IF(AND(ISNUMBER(OFFSET('Water Data'!$I$9,0,10*ROW('Water Data'!I48))),'Data Summary'!CJ54="Yes"),OFFSET('Water Data'!$I$9,0,10*ROW('Water Data'!I48)),NA())</f>
        <v>#N/A</v>
      </c>
      <c r="V54" s="367" t="e">
        <f ca="1">+IF(AND(ISNUMBER(OFFSET('Sanitation Data'!$D$4,0,10*ROW('Sanitation Data'!D48))),'Data Summary'!CK54="Yes"),100-OFFSET('Sanitation Data'!$D$4,0,10*ROW('Sanitation Data'!D48)),NA())</f>
        <v>#N/A</v>
      </c>
      <c r="W54" s="367" t="e">
        <f ca="1">+IF(AND(ISNUMBER(OFFSET('Sanitation Data'!$D$6,0,10*ROW('Sanitation Data'!D48))),'Data Summary'!CL54="Yes"),OFFSET('Sanitation Data'!$D$6,0,10*ROW('Sanitation Data'!D48)),NA())</f>
        <v>#N/A</v>
      </c>
      <c r="X54" s="367" t="e">
        <f ca="1">+IF(AND(ISNUMBER(OFFSET('Sanitation Data'!$D$10,0,10*ROW('Sanitation Data'!D48))),'Data Summary'!CM54="Yes"),OFFSET('Sanitation Data'!$D$10,0,10*ROW('Sanitation Data'!D48)),NA())</f>
        <v>#N/A</v>
      </c>
      <c r="Y54" s="367" t="e">
        <f ca="1">+IF(AND(ISNUMBER(OFFSET('Sanitation Data'!$D$11,0,10*ROW('Sanitation Data'!D48))),'Data Summary'!CN54="Yes"),OFFSET('Sanitation Data'!$D$11,0,10*ROW('Sanitation Data'!D48)),NA())</f>
        <v>#N/A</v>
      </c>
      <c r="Z54" s="367" t="e">
        <f ca="1">+IF(AND(ISNUMBER(OFFSET('Sanitation Data'!$D$12,0,10*ROW('Sanitation Data'!D48))),'Data Summary'!CO54="Yes"),OFFSET('Sanitation Data'!$D$12,0,10*ROW('Sanitation Data'!D48)),NA())</f>
        <v>#N/A</v>
      </c>
      <c r="AA54" s="367" t="e">
        <f ca="1">+IF(AND(ISNUMBER(OFFSET('Sanitation Data'!$E$4,0,10*ROW('Sanitation Data'!E48))),'Data Summary'!CP54="Yes"),100-OFFSET('Sanitation Data'!$E$4,0,10*ROW('Sanitation Data'!E48)),NA())</f>
        <v>#N/A</v>
      </c>
      <c r="AB54" s="367" t="e">
        <f ca="1">+IF(AND(ISNUMBER(OFFSET('Sanitation Data'!$E$6,0,10*ROW('Sanitation Data'!E48))),'Data Summary'!CQ54="Yes"),OFFSET('Sanitation Data'!$E$6,0,10*ROW('Sanitation Data'!E48)),NA())</f>
        <v>#N/A</v>
      </c>
      <c r="AC54" s="367" t="e">
        <f ca="1">+IF(AND(ISNUMBER(OFFSET('Sanitation Data'!$E$10,0,10*ROW('Sanitation Data'!E48))),'Data Summary'!CR54="Yes"),OFFSET('Sanitation Data'!$E$10,0,10*ROW('Sanitation Data'!E48)),NA())</f>
        <v>#N/A</v>
      </c>
      <c r="AD54" s="367" t="e">
        <f ca="1">+IF(AND(ISNUMBER(OFFSET('Sanitation Data'!$E$11,0,10*ROW('Sanitation Data'!E48))),'Data Summary'!CS54="Yes"),OFFSET('Sanitation Data'!$E$11,0,10*ROW('Sanitation Data'!E48)),NA())</f>
        <v>#N/A</v>
      </c>
      <c r="AE54" s="367" t="e">
        <f ca="1">+IF(AND(ISNUMBER(OFFSET('Sanitation Data'!$E$12,0,10*ROW('Sanitation Data'!E48))),'Data Summary'!CT54="Yes"),OFFSET('Sanitation Data'!$E$12,0,10*ROW('Sanitation Data'!E48)),NA())</f>
        <v>#N/A</v>
      </c>
      <c r="AF54" s="367" t="e">
        <f ca="1">+IF(AND(ISNUMBER(OFFSET('Sanitation Data'!$F$4,0,10*ROW('Sanitation Data'!F48))),'Data Summary'!CU54="Yes"),100-OFFSET('Sanitation Data'!$F$4,0,10*ROW('Sanitation Data'!F48)),NA())</f>
        <v>#N/A</v>
      </c>
      <c r="AG54" s="367" t="e">
        <f ca="1">+IF(AND(ISNUMBER(OFFSET('Sanitation Data'!$F$6,0,10*ROW('Sanitation Data'!F48))),'Data Summary'!CV54="Yes"),OFFSET('Sanitation Data'!$F$6,0,10*ROW('Sanitation Data'!F48)),NA())</f>
        <v>#N/A</v>
      </c>
      <c r="AH54" s="367" t="e">
        <f ca="1">+IF(AND(ISNUMBER(OFFSET('Sanitation Data'!$F$10,0,10*ROW('Sanitation Data'!F48))),'Data Summary'!CW54="Yes"),OFFSET('Sanitation Data'!$F$10,0,10*ROW('Sanitation Data'!F48)),NA())</f>
        <v>#N/A</v>
      </c>
      <c r="AI54" s="367" t="e">
        <f ca="1">+IF(AND(ISNUMBER(OFFSET('Sanitation Data'!$F$11,0,10*ROW('Sanitation Data'!F48))),'Data Summary'!CX54="Yes"),OFFSET('Sanitation Data'!$F$11,0,10*ROW('Sanitation Data'!F48)),NA())</f>
        <v>#N/A</v>
      </c>
      <c r="AJ54" s="367" t="e">
        <f ca="1">+IF(AND(ISNUMBER(OFFSET('Sanitation Data'!$F$12,0,10*ROW('Sanitation Data'!F48))),'Data Summary'!CY54="Yes"),OFFSET('Sanitation Data'!$F$12,0,10*ROW('Sanitation Data'!F48)),NA())</f>
        <v>#N/A</v>
      </c>
      <c r="AK54" s="367" t="e">
        <f ca="1">+IF(AND(ISNUMBER(OFFSET('Sanitation Data'!$G$4,0,10*ROW('Sanitation Data'!G48))),'Data Summary'!CZ54="Yes"),100-OFFSET('Sanitation Data'!$G$4,0,10*ROW('Sanitation Data'!G48)),NA())</f>
        <v>#N/A</v>
      </c>
      <c r="AL54" s="367" t="e">
        <f ca="1">+IF(AND(ISNUMBER(OFFSET('Sanitation Data'!$G$6,0,10*ROW('Sanitation Data'!G48))),'Data Summary'!DA54="Yes"),OFFSET('Sanitation Data'!$G$6,0,10*ROW('Sanitation Data'!G48)),NA())</f>
        <v>#N/A</v>
      </c>
      <c r="AM54" s="367" t="e">
        <f ca="1">+IF(AND(ISNUMBER(OFFSET('Sanitation Data'!$G$10,0,10*ROW('Sanitation Data'!G48))),'Data Summary'!DB54="Yes"),OFFSET('Sanitation Data'!$G$10,0,10*ROW('Sanitation Data'!G48)),NA())</f>
        <v>#N/A</v>
      </c>
      <c r="AN54" s="367" t="e">
        <f ca="1">+IF(AND(ISNUMBER(OFFSET('Sanitation Data'!$G$11,0,10*ROW('Sanitation Data'!G48))),'Data Summary'!DC54="Yes"),OFFSET('Sanitation Data'!$G$11,0,10*ROW('Sanitation Data'!G48)),NA())</f>
        <v>#N/A</v>
      </c>
      <c r="AO54" s="367" t="e">
        <f ca="1">+IF(AND(ISNUMBER(OFFSET('Sanitation Data'!$G$12,0,10*ROW('Sanitation Data'!G48))),'Data Summary'!DD54="Yes"),OFFSET('Sanitation Data'!$G$12,0,10*ROW('Sanitation Data'!G48)),NA())</f>
        <v>#N/A</v>
      </c>
      <c r="AP54" s="367" t="e">
        <f ca="1">+IF(AND(ISNUMBER(OFFSET('Sanitation Data'!$H$4,0,10*ROW('Sanitation Data'!H48))),'Data Summary'!DE54="Yes"),100-OFFSET('Sanitation Data'!$H$4,0,10*ROW('Sanitation Data'!H48)),NA())</f>
        <v>#N/A</v>
      </c>
      <c r="AQ54" s="367" t="e">
        <f ca="1">+IF(AND(ISNUMBER(OFFSET('Sanitation Data'!$H$6,0,10*ROW('Sanitation Data'!H48))),'Data Summary'!DF54="Yes"),OFFSET('Sanitation Data'!$H$6,0,10*ROW('Sanitation Data'!H48)),NA())</f>
        <v>#N/A</v>
      </c>
      <c r="AR54" s="367" t="e">
        <f ca="1">+IF(AND(ISNUMBER(OFFSET('Sanitation Data'!$H$10,0,10*ROW('Sanitation Data'!H48))),'Data Summary'!DG54="Yes"),OFFSET('Sanitation Data'!$H$10,0,10*ROW('Sanitation Data'!H48)),NA())</f>
        <v>#N/A</v>
      </c>
      <c r="AS54" s="367" t="e">
        <f ca="1">+IF(AND(ISNUMBER(OFFSET('Sanitation Data'!$H$11,0,10*ROW('Sanitation Data'!H48))),'Data Summary'!DH54="Yes"),OFFSET('Sanitation Data'!$H$11,0,10*ROW('Sanitation Data'!H48)),NA())</f>
        <v>#N/A</v>
      </c>
      <c r="AT54" s="367" t="e">
        <f ca="1">+IF(AND(ISNUMBER(OFFSET('Sanitation Data'!$H$12,0,10*ROW('Sanitation Data'!H48))),'Data Summary'!DI54="Yes"),OFFSET('Sanitation Data'!$H$12,0,10*ROW('Sanitation Data'!H48)),NA())</f>
        <v>#N/A</v>
      </c>
      <c r="AU54" s="367" t="e">
        <f ca="1">+IF(AND(ISNUMBER(OFFSET('Sanitation Data'!$I$4,0,10*ROW('Sanitation Data'!I48))),'Data Summary'!DJ54="Yes"),100-OFFSET('Sanitation Data'!$I$4,0,10*ROW('Sanitation Data'!I48)),NA())</f>
        <v>#N/A</v>
      </c>
      <c r="AV54" s="367" t="e">
        <f ca="1">+IF(AND(ISNUMBER(OFFSET('Sanitation Data'!$I$6,0,10*ROW('Sanitation Data'!I48))),'Data Summary'!DK54="Yes"),OFFSET('Sanitation Data'!$I$6,0,10*ROW('Sanitation Data'!I48)),NA())</f>
        <v>#N/A</v>
      </c>
      <c r="AW54" s="367" t="e">
        <f ca="1">+IF(AND(ISNUMBER(OFFSET('Sanitation Data'!$I$10,0,10*ROW('Sanitation Data'!I48))),'Data Summary'!DL54="Yes"),OFFSET('Sanitation Data'!$I$10,0,10*ROW('Sanitation Data'!I48)),NA())</f>
        <v>#N/A</v>
      </c>
      <c r="AX54" s="367" t="e">
        <f ca="1">+IF(AND(ISNUMBER(OFFSET('Sanitation Data'!$I$11,0,10*ROW('Sanitation Data'!I48))),'Data Summary'!DM54="Yes"),OFFSET('Sanitation Data'!$I$11,0,10*ROW('Sanitation Data'!I48)),NA())</f>
        <v>#N/A</v>
      </c>
      <c r="AY54" s="367" t="e">
        <f ca="1">+IF(AND(ISNUMBER(OFFSET('Sanitation Data'!$I$12,0,10*ROW('Sanitation Data'!I48))),'Data Summary'!DN54="Yes"),OFFSET('Sanitation Data'!$I$12,0,10*ROW('Sanitation Data'!I48)),NA())</f>
        <v>#N/A</v>
      </c>
      <c r="AZ54" s="368" t="e">
        <f ca="1">+IF(AND(ISNUMBER(OFFSET('Hygiene Data'!$D$5,0,10*ROW('Hygiene Data'!D48))),'Data Summary'!DO54="Yes"),OFFSET('Hygiene Data'!$D$5,0,10*ROW('Hygiene Data'!D48)),NA())</f>
        <v>#N/A</v>
      </c>
      <c r="BA54" s="368" t="e">
        <f ca="1">+IF(AND(ISNUMBER(OFFSET('Hygiene Data'!$D$7,0,10*ROW('Hygiene Data'!D48))),'Data Summary'!DP54="Yes"),OFFSET('Hygiene Data'!$D$7,0,10*ROW('Hygiene Data'!D48)),NA())</f>
        <v>#N/A</v>
      </c>
      <c r="BB54" s="368" t="e">
        <f ca="1">+IF(AND(ISNUMBER(OFFSET('Hygiene Data'!$D$9,0,10*ROW('Hygiene Data'!D48))),'Data Summary'!DQ54="Yes"),OFFSET('Hygiene Data'!$D$9,0,10*ROW('Hygiene Data'!D48)),NA())</f>
        <v>#N/A</v>
      </c>
      <c r="BC54" s="368" t="e">
        <f ca="1">+IF(AND(ISNUMBER(OFFSET('Hygiene Data'!$E$5,0,10*ROW('Hygiene Data'!E48))),'Data Summary'!DR54="Yes"),OFFSET('Hygiene Data'!$E$5,0,10*ROW('Hygiene Data'!E48)),NA())</f>
        <v>#N/A</v>
      </c>
      <c r="BD54" s="368" t="e">
        <f ca="1">+IF(AND(ISNUMBER(OFFSET('Hygiene Data'!$E$7,0,10*ROW('Hygiene Data'!E48))),'Data Summary'!DS54="Yes"),OFFSET('Hygiene Data'!$E$7,0,10*ROW('Hygiene Data'!E48)),NA())</f>
        <v>#N/A</v>
      </c>
      <c r="BE54" s="368" t="e">
        <f ca="1">+IF(AND(ISNUMBER(OFFSET('Hygiene Data'!$E$9,0,10*ROW('Hygiene Data'!E48))),'Data Summary'!DT54="Yes"),OFFSET('Hygiene Data'!$E$9,0,10*ROW('Hygiene Data'!E48)),NA())</f>
        <v>#N/A</v>
      </c>
      <c r="BF54" s="368" t="e">
        <f ca="1">+IF(AND(ISNUMBER(OFFSET('Hygiene Data'!$F$5,0,10*ROW('Hygiene Data'!F48))),'Data Summary'!DU54="Yes"),OFFSET('Hygiene Data'!$F$5,0,10*ROW('Hygiene Data'!F48)),NA())</f>
        <v>#N/A</v>
      </c>
      <c r="BG54" s="368" t="e">
        <f ca="1">+IF(AND(ISNUMBER(OFFSET('Hygiene Data'!$F$7,0,10*ROW('Hygiene Data'!F48))),'Data Summary'!DV54="Yes"),OFFSET('Hygiene Data'!$F$7,0,10*ROW('Hygiene Data'!F48)),NA())</f>
        <v>#N/A</v>
      </c>
      <c r="BH54" s="368" t="e">
        <f ca="1">+IF(AND(ISNUMBER(OFFSET('Hygiene Data'!$F$9,0,10*ROW('Hygiene Data'!F48))),'Data Summary'!DW54="Yes"),OFFSET('Hygiene Data'!$F$9,0,10*ROW('Hygiene Data'!F48)),NA())</f>
        <v>#N/A</v>
      </c>
      <c r="BI54" s="368" t="e">
        <f ca="1">+IF(AND(ISNUMBER(OFFSET('Hygiene Data'!$G$5,0,10*ROW('Hygiene Data'!G48))),'Data Summary'!DX54="Yes"),OFFSET('Hygiene Data'!$G$5,0,10*ROW('Hygiene Data'!G48)),NA())</f>
        <v>#N/A</v>
      </c>
      <c r="BJ54" s="368" t="e">
        <f ca="1">+IF(AND(ISNUMBER(OFFSET('Hygiene Data'!$G$7,0,10*ROW('Hygiene Data'!G48))),'Data Summary'!DY54="Yes"),OFFSET('Hygiene Data'!$G$7,0,10*ROW('Hygiene Data'!G48)),NA())</f>
        <v>#N/A</v>
      </c>
      <c r="BK54" s="368" t="e">
        <f ca="1">+IF(AND(ISNUMBER(OFFSET('Hygiene Data'!$G$9,0,10*ROW('Hygiene Data'!G48))),'Data Summary'!DZ54="Yes"),OFFSET('Hygiene Data'!$G$9,0,10*ROW('Hygiene Data'!G48)),NA())</f>
        <v>#N/A</v>
      </c>
      <c r="BL54" s="368" t="e">
        <f ca="1">+IF(AND(ISNUMBER(OFFSET('Hygiene Data'!$H$5,0,10*ROW('Hygiene Data'!H48))),'Data Summary'!EA54="Yes"),OFFSET('Hygiene Data'!$H$5,0,10*ROW('Hygiene Data'!H48)),NA())</f>
        <v>#N/A</v>
      </c>
      <c r="BM54" s="368" t="e">
        <f ca="1">+IF(AND(ISNUMBER(OFFSET('Hygiene Data'!$H$7,0,10*ROW('Hygiene Data'!H48))),'Data Summary'!EB54="Yes"),OFFSET('Hygiene Data'!$H$7,0,10*ROW('Hygiene Data'!H48)),NA())</f>
        <v>#N/A</v>
      </c>
      <c r="BN54" s="368" t="e">
        <f ca="1">+IF(AND(ISNUMBER(OFFSET('Hygiene Data'!$H$9,0,10*ROW('Hygiene Data'!H48))),'Data Summary'!EC54="Yes"),OFFSET('Hygiene Data'!$H$9,0,10*ROW('Hygiene Data'!H48)),NA())</f>
        <v>#N/A</v>
      </c>
      <c r="BO54" s="368" t="e">
        <f ca="1">+IF(AND(ISNUMBER(OFFSET('Hygiene Data'!$I$5,0,10*ROW('Hygiene Data'!I48))),'Data Summary'!ED54="Yes"),OFFSET('Hygiene Data'!$I$5,0,10*ROW('Hygiene Data'!I48)),NA())</f>
        <v>#N/A</v>
      </c>
      <c r="BP54" s="368" t="e">
        <f ca="1">+IF(AND(ISNUMBER(OFFSET('Hygiene Data'!$I$7,0,10*ROW('Hygiene Data'!I48))),'Data Summary'!EE54="Yes"),OFFSET('Hygiene Data'!$I$7,0,10*ROW('Hygiene Data'!I48)),NA())</f>
        <v>#N/A</v>
      </c>
      <c r="BQ54" s="368" t="e">
        <f ca="1">+IF(AND(ISNUMBER(OFFSET('Hygiene Data'!$I$9,0,10*ROW('Hygiene Data'!I48))),'Data Summary'!EF54="Yes"),OFFSET('Hygiene Data'!$I$9,0,10*ROW('Hygiene Data'!I48)),NA())</f>
        <v>#N/A</v>
      </c>
    </row>
    <row r="55" spans="1:69" x14ac:dyDescent="0.25">
      <c r="A55" s="364" t="e">
        <f ca="1">+RIGHT('Data Summary'!A55,LEN('Data Summary'!A55)-9)</f>
        <v>#VALUE!</v>
      </c>
      <c r="B55" s="338" t="str">
        <f ca="1">+IF(ISTEXT('Data Summary'!B55),'Data Summary'!B55,"")</f>
        <v/>
      </c>
      <c r="C55" s="365" t="e">
        <f ca="1">+VALUE('Data Summary'!C55)</f>
        <v>#VALUE!</v>
      </c>
      <c r="D55" s="366" t="e">
        <f ca="1">+IF(AND(ISNUMBER(OFFSET('Water Data'!$D$4,0,10*ROW('Water Data'!D49))),'Data Summary'!BS55="Yes"),100-OFFSET('Water Data'!$D$4,0,10*ROW('Water Data'!D49)),NA())</f>
        <v>#N/A</v>
      </c>
      <c r="E55" s="366" t="e">
        <f ca="1">+IF(AND(ISNUMBER(OFFSET('Water Data'!$D$6,0,10*ROW('Water Data'!D49))),'Data Summary'!BT55="Yes"),OFFSET('Water Data'!$D$6,0,10*ROW('Water Data'!D49)),NA())</f>
        <v>#N/A</v>
      </c>
      <c r="F55" s="366" t="e">
        <f ca="1">+IF(AND(ISNUMBER(OFFSET('Water Data'!$D$9,0,10*ROW('Water Data'!D49))),'Data Summary'!BU55="Yes"),OFFSET('Water Data'!$D$9,0,10*ROW('Water Data'!D49)),NA())</f>
        <v>#N/A</v>
      </c>
      <c r="G55" s="366" t="e">
        <f ca="1">+IF(AND(ISNUMBER(OFFSET('Water Data'!$E$4,0,10*ROW('Water Data'!E49))),'Data Summary'!BV55="Yes"),100-OFFSET('Water Data'!$E$4,0,10*ROW('Water Data'!E49)),NA())</f>
        <v>#N/A</v>
      </c>
      <c r="H55" s="366" t="e">
        <f ca="1">+IF(AND(ISNUMBER(OFFSET('Water Data'!$E$6,0,10*ROW('Water Data'!E49))),'Data Summary'!BW55="Yes"),OFFSET('Water Data'!$E$6,0,10*ROW('Water Data'!E49)),NA())</f>
        <v>#N/A</v>
      </c>
      <c r="I55" s="366" t="e">
        <f ca="1">+IF(AND(ISNUMBER(OFFSET('Water Data'!$E$9,0,10*ROW('Water Data'!E49))),'Data Summary'!BX55="Yes"),OFFSET('Water Data'!$E$9,0,10*ROW('Water Data'!E49)),NA())</f>
        <v>#N/A</v>
      </c>
      <c r="J55" s="366" t="e">
        <f ca="1">+IF(AND(ISNUMBER(OFFSET('Water Data'!$F$4,0,10*ROW('Water Data'!F49))),'Data Summary'!BY55="Yes"),100-OFFSET('Water Data'!$F$4,0,10*ROW('Water Data'!F49)),NA())</f>
        <v>#N/A</v>
      </c>
      <c r="K55" s="366" t="e">
        <f ca="1">+IF(AND(ISNUMBER(OFFSET('Water Data'!$F$6,0,10*ROW('Water Data'!F49))),'Data Summary'!BZ55="Yes"),OFFSET('Water Data'!$F$6,0,10*ROW('Water Data'!F49)),NA())</f>
        <v>#N/A</v>
      </c>
      <c r="L55" s="366" t="e">
        <f ca="1">+IF(AND(ISNUMBER(OFFSET('Water Data'!$F$9,0,10*ROW('Water Data'!F49))),'Data Summary'!CA55="Yes"),OFFSET('Water Data'!$F$9,0,10*ROW('Water Data'!F49)),NA())</f>
        <v>#N/A</v>
      </c>
      <c r="M55" s="366" t="e">
        <f ca="1">+IF(AND(ISNUMBER(OFFSET('Water Data'!$G$4,0,10*ROW('Water Data'!G49))),'Data Summary'!CB55="Yes"),100-OFFSET('Water Data'!$G$4,0,10*ROW('Water Data'!G49)),NA())</f>
        <v>#N/A</v>
      </c>
      <c r="N55" s="366" t="e">
        <f ca="1">+IF(AND(ISNUMBER(OFFSET('Water Data'!$G$6,0,10*ROW('Water Data'!G49))),'Data Summary'!CC55="Yes"),OFFSET('Water Data'!$G$6,0,10*ROW('Water Data'!G49)),NA())</f>
        <v>#N/A</v>
      </c>
      <c r="O55" s="366" t="e">
        <f ca="1">+IF(AND(ISNUMBER(OFFSET('Water Data'!$G$9,0,10*ROW('Water Data'!G49))),'Data Summary'!CD55="Yes"),OFFSET('Water Data'!$G$9,0,10*ROW('Water Data'!G49)),NA())</f>
        <v>#N/A</v>
      </c>
      <c r="P55" s="366" t="e">
        <f ca="1">+IF(AND(ISNUMBER(OFFSET('Water Data'!$H$4,0,10*ROW('Water Data'!H49))),'Data Summary'!CE55="Yes"),100-OFFSET('Water Data'!$H$4,0,10*ROW('Water Data'!H49)),NA())</f>
        <v>#N/A</v>
      </c>
      <c r="Q55" s="366" t="e">
        <f ca="1">+IF(AND(ISNUMBER(OFFSET('Water Data'!$H$6,0,10*ROW('Water Data'!H49))),'Data Summary'!CF55="Yes"),OFFSET('Water Data'!$H$6,0,10*ROW('Water Data'!H49)),NA())</f>
        <v>#N/A</v>
      </c>
      <c r="R55" s="366" t="e">
        <f ca="1">+IF(AND(ISNUMBER(OFFSET('Water Data'!$H$9,0,10*ROW('Water Data'!H49))),'Data Summary'!CG55="Yes"),OFFSET('Water Data'!$H$9,0,10*ROW('Water Data'!H49)),NA())</f>
        <v>#N/A</v>
      </c>
      <c r="S55" s="366" t="e">
        <f ca="1">+IF(AND(ISNUMBER(OFFSET('Water Data'!$I$4,0,10*ROW('Water Data'!I49))),'Data Summary'!CH55="Yes"),100-OFFSET('Water Data'!$I$4,0,10*ROW('Water Data'!I49)),NA())</f>
        <v>#N/A</v>
      </c>
      <c r="T55" s="366" t="e">
        <f ca="1">+IF(AND(ISNUMBER(OFFSET('Water Data'!$I$6,0,10*ROW('Water Data'!I49))),'Data Summary'!CI55="Yes"),OFFSET('Water Data'!$I$6,0,10*ROW('Water Data'!I49)),NA())</f>
        <v>#N/A</v>
      </c>
      <c r="U55" s="366" t="e">
        <f ca="1">+IF(AND(ISNUMBER(OFFSET('Water Data'!$I$9,0,10*ROW('Water Data'!I49))),'Data Summary'!CJ55="Yes"),OFFSET('Water Data'!$I$9,0,10*ROW('Water Data'!I49)),NA())</f>
        <v>#N/A</v>
      </c>
      <c r="V55" s="367" t="e">
        <f ca="1">+IF(AND(ISNUMBER(OFFSET('Sanitation Data'!$D$4,0,10*ROW('Sanitation Data'!D49))),'Data Summary'!CK55="Yes"),100-OFFSET('Sanitation Data'!$D$4,0,10*ROW('Sanitation Data'!D49)),NA())</f>
        <v>#N/A</v>
      </c>
      <c r="W55" s="367" t="e">
        <f ca="1">+IF(AND(ISNUMBER(OFFSET('Sanitation Data'!$D$6,0,10*ROW('Sanitation Data'!D49))),'Data Summary'!CL55="Yes"),OFFSET('Sanitation Data'!$D$6,0,10*ROW('Sanitation Data'!D49)),NA())</f>
        <v>#N/A</v>
      </c>
      <c r="X55" s="367" t="e">
        <f ca="1">+IF(AND(ISNUMBER(OFFSET('Sanitation Data'!$D$10,0,10*ROW('Sanitation Data'!D49))),'Data Summary'!CM55="Yes"),OFFSET('Sanitation Data'!$D$10,0,10*ROW('Sanitation Data'!D49)),NA())</f>
        <v>#N/A</v>
      </c>
      <c r="Y55" s="367" t="e">
        <f ca="1">+IF(AND(ISNUMBER(OFFSET('Sanitation Data'!$D$11,0,10*ROW('Sanitation Data'!D49))),'Data Summary'!CN55="Yes"),OFFSET('Sanitation Data'!$D$11,0,10*ROW('Sanitation Data'!D49)),NA())</f>
        <v>#N/A</v>
      </c>
      <c r="Z55" s="367" t="e">
        <f ca="1">+IF(AND(ISNUMBER(OFFSET('Sanitation Data'!$D$12,0,10*ROW('Sanitation Data'!D49))),'Data Summary'!CO55="Yes"),OFFSET('Sanitation Data'!$D$12,0,10*ROW('Sanitation Data'!D49)),NA())</f>
        <v>#N/A</v>
      </c>
      <c r="AA55" s="367" t="e">
        <f ca="1">+IF(AND(ISNUMBER(OFFSET('Sanitation Data'!$E$4,0,10*ROW('Sanitation Data'!E49))),'Data Summary'!CP55="Yes"),100-OFFSET('Sanitation Data'!$E$4,0,10*ROW('Sanitation Data'!E49)),NA())</f>
        <v>#N/A</v>
      </c>
      <c r="AB55" s="367" t="e">
        <f ca="1">+IF(AND(ISNUMBER(OFFSET('Sanitation Data'!$E$6,0,10*ROW('Sanitation Data'!E49))),'Data Summary'!CQ55="Yes"),OFFSET('Sanitation Data'!$E$6,0,10*ROW('Sanitation Data'!E49)),NA())</f>
        <v>#N/A</v>
      </c>
      <c r="AC55" s="367" t="e">
        <f ca="1">+IF(AND(ISNUMBER(OFFSET('Sanitation Data'!$E$10,0,10*ROW('Sanitation Data'!E49))),'Data Summary'!CR55="Yes"),OFFSET('Sanitation Data'!$E$10,0,10*ROW('Sanitation Data'!E49)),NA())</f>
        <v>#N/A</v>
      </c>
      <c r="AD55" s="367" t="e">
        <f ca="1">+IF(AND(ISNUMBER(OFFSET('Sanitation Data'!$E$11,0,10*ROW('Sanitation Data'!E49))),'Data Summary'!CS55="Yes"),OFFSET('Sanitation Data'!$E$11,0,10*ROW('Sanitation Data'!E49)),NA())</f>
        <v>#N/A</v>
      </c>
      <c r="AE55" s="367" t="e">
        <f ca="1">+IF(AND(ISNUMBER(OFFSET('Sanitation Data'!$E$12,0,10*ROW('Sanitation Data'!E49))),'Data Summary'!CT55="Yes"),OFFSET('Sanitation Data'!$E$12,0,10*ROW('Sanitation Data'!E49)),NA())</f>
        <v>#N/A</v>
      </c>
      <c r="AF55" s="367" t="e">
        <f ca="1">+IF(AND(ISNUMBER(OFFSET('Sanitation Data'!$F$4,0,10*ROW('Sanitation Data'!F49))),'Data Summary'!CU55="Yes"),100-OFFSET('Sanitation Data'!$F$4,0,10*ROW('Sanitation Data'!F49)),NA())</f>
        <v>#N/A</v>
      </c>
      <c r="AG55" s="367" t="e">
        <f ca="1">+IF(AND(ISNUMBER(OFFSET('Sanitation Data'!$F$6,0,10*ROW('Sanitation Data'!F49))),'Data Summary'!CV55="Yes"),OFFSET('Sanitation Data'!$F$6,0,10*ROW('Sanitation Data'!F49)),NA())</f>
        <v>#N/A</v>
      </c>
      <c r="AH55" s="367" t="e">
        <f ca="1">+IF(AND(ISNUMBER(OFFSET('Sanitation Data'!$F$10,0,10*ROW('Sanitation Data'!F49))),'Data Summary'!CW55="Yes"),OFFSET('Sanitation Data'!$F$10,0,10*ROW('Sanitation Data'!F49)),NA())</f>
        <v>#N/A</v>
      </c>
      <c r="AI55" s="367" t="e">
        <f ca="1">+IF(AND(ISNUMBER(OFFSET('Sanitation Data'!$F$11,0,10*ROW('Sanitation Data'!F49))),'Data Summary'!CX55="Yes"),OFFSET('Sanitation Data'!$F$11,0,10*ROW('Sanitation Data'!F49)),NA())</f>
        <v>#N/A</v>
      </c>
      <c r="AJ55" s="367" t="e">
        <f ca="1">+IF(AND(ISNUMBER(OFFSET('Sanitation Data'!$F$12,0,10*ROW('Sanitation Data'!F49))),'Data Summary'!CY55="Yes"),OFFSET('Sanitation Data'!$F$12,0,10*ROW('Sanitation Data'!F49)),NA())</f>
        <v>#N/A</v>
      </c>
      <c r="AK55" s="367" t="e">
        <f ca="1">+IF(AND(ISNUMBER(OFFSET('Sanitation Data'!$G$4,0,10*ROW('Sanitation Data'!G49))),'Data Summary'!CZ55="Yes"),100-OFFSET('Sanitation Data'!$G$4,0,10*ROW('Sanitation Data'!G49)),NA())</f>
        <v>#N/A</v>
      </c>
      <c r="AL55" s="367" t="e">
        <f ca="1">+IF(AND(ISNUMBER(OFFSET('Sanitation Data'!$G$6,0,10*ROW('Sanitation Data'!G49))),'Data Summary'!DA55="Yes"),OFFSET('Sanitation Data'!$G$6,0,10*ROW('Sanitation Data'!G49)),NA())</f>
        <v>#N/A</v>
      </c>
      <c r="AM55" s="367" t="e">
        <f ca="1">+IF(AND(ISNUMBER(OFFSET('Sanitation Data'!$G$10,0,10*ROW('Sanitation Data'!G49))),'Data Summary'!DB55="Yes"),OFFSET('Sanitation Data'!$G$10,0,10*ROW('Sanitation Data'!G49)),NA())</f>
        <v>#N/A</v>
      </c>
      <c r="AN55" s="367" t="e">
        <f ca="1">+IF(AND(ISNUMBER(OFFSET('Sanitation Data'!$G$11,0,10*ROW('Sanitation Data'!G49))),'Data Summary'!DC55="Yes"),OFFSET('Sanitation Data'!$G$11,0,10*ROW('Sanitation Data'!G49)),NA())</f>
        <v>#N/A</v>
      </c>
      <c r="AO55" s="367" t="e">
        <f ca="1">+IF(AND(ISNUMBER(OFFSET('Sanitation Data'!$G$12,0,10*ROW('Sanitation Data'!G49))),'Data Summary'!DD55="Yes"),OFFSET('Sanitation Data'!$G$12,0,10*ROW('Sanitation Data'!G49)),NA())</f>
        <v>#N/A</v>
      </c>
      <c r="AP55" s="367" t="e">
        <f ca="1">+IF(AND(ISNUMBER(OFFSET('Sanitation Data'!$H$4,0,10*ROW('Sanitation Data'!H49))),'Data Summary'!DE55="Yes"),100-OFFSET('Sanitation Data'!$H$4,0,10*ROW('Sanitation Data'!H49)),NA())</f>
        <v>#N/A</v>
      </c>
      <c r="AQ55" s="367" t="e">
        <f ca="1">+IF(AND(ISNUMBER(OFFSET('Sanitation Data'!$H$6,0,10*ROW('Sanitation Data'!H49))),'Data Summary'!DF55="Yes"),OFFSET('Sanitation Data'!$H$6,0,10*ROW('Sanitation Data'!H49)),NA())</f>
        <v>#N/A</v>
      </c>
      <c r="AR55" s="367" t="e">
        <f ca="1">+IF(AND(ISNUMBER(OFFSET('Sanitation Data'!$H$10,0,10*ROW('Sanitation Data'!H49))),'Data Summary'!DG55="Yes"),OFFSET('Sanitation Data'!$H$10,0,10*ROW('Sanitation Data'!H49)),NA())</f>
        <v>#N/A</v>
      </c>
      <c r="AS55" s="367" t="e">
        <f ca="1">+IF(AND(ISNUMBER(OFFSET('Sanitation Data'!$H$11,0,10*ROW('Sanitation Data'!H49))),'Data Summary'!DH55="Yes"),OFFSET('Sanitation Data'!$H$11,0,10*ROW('Sanitation Data'!H49)),NA())</f>
        <v>#N/A</v>
      </c>
      <c r="AT55" s="367" t="e">
        <f ca="1">+IF(AND(ISNUMBER(OFFSET('Sanitation Data'!$H$12,0,10*ROW('Sanitation Data'!H49))),'Data Summary'!DI55="Yes"),OFFSET('Sanitation Data'!$H$12,0,10*ROW('Sanitation Data'!H49)),NA())</f>
        <v>#N/A</v>
      </c>
      <c r="AU55" s="367" t="e">
        <f ca="1">+IF(AND(ISNUMBER(OFFSET('Sanitation Data'!$I$4,0,10*ROW('Sanitation Data'!I49))),'Data Summary'!DJ55="Yes"),100-OFFSET('Sanitation Data'!$I$4,0,10*ROW('Sanitation Data'!I49)),NA())</f>
        <v>#N/A</v>
      </c>
      <c r="AV55" s="367" t="e">
        <f ca="1">+IF(AND(ISNUMBER(OFFSET('Sanitation Data'!$I$6,0,10*ROW('Sanitation Data'!I49))),'Data Summary'!DK55="Yes"),OFFSET('Sanitation Data'!$I$6,0,10*ROW('Sanitation Data'!I49)),NA())</f>
        <v>#N/A</v>
      </c>
      <c r="AW55" s="367" t="e">
        <f ca="1">+IF(AND(ISNUMBER(OFFSET('Sanitation Data'!$I$10,0,10*ROW('Sanitation Data'!I49))),'Data Summary'!DL55="Yes"),OFFSET('Sanitation Data'!$I$10,0,10*ROW('Sanitation Data'!I49)),NA())</f>
        <v>#N/A</v>
      </c>
      <c r="AX55" s="367" t="e">
        <f ca="1">+IF(AND(ISNUMBER(OFFSET('Sanitation Data'!$I$11,0,10*ROW('Sanitation Data'!I49))),'Data Summary'!DM55="Yes"),OFFSET('Sanitation Data'!$I$11,0,10*ROW('Sanitation Data'!I49)),NA())</f>
        <v>#N/A</v>
      </c>
      <c r="AY55" s="367" t="e">
        <f ca="1">+IF(AND(ISNUMBER(OFFSET('Sanitation Data'!$I$12,0,10*ROW('Sanitation Data'!I49))),'Data Summary'!DN55="Yes"),OFFSET('Sanitation Data'!$I$12,0,10*ROW('Sanitation Data'!I49)),NA())</f>
        <v>#N/A</v>
      </c>
      <c r="AZ55" s="368" t="e">
        <f ca="1">+IF(AND(ISNUMBER(OFFSET('Hygiene Data'!$D$5,0,10*ROW('Hygiene Data'!D49))),'Data Summary'!DO55="Yes"),OFFSET('Hygiene Data'!$D$5,0,10*ROW('Hygiene Data'!D49)),NA())</f>
        <v>#N/A</v>
      </c>
      <c r="BA55" s="368" t="e">
        <f ca="1">+IF(AND(ISNUMBER(OFFSET('Hygiene Data'!$D$7,0,10*ROW('Hygiene Data'!D49))),'Data Summary'!DP55="Yes"),OFFSET('Hygiene Data'!$D$7,0,10*ROW('Hygiene Data'!D49)),NA())</f>
        <v>#N/A</v>
      </c>
      <c r="BB55" s="368" t="e">
        <f ca="1">+IF(AND(ISNUMBER(OFFSET('Hygiene Data'!$D$9,0,10*ROW('Hygiene Data'!D49))),'Data Summary'!DQ55="Yes"),OFFSET('Hygiene Data'!$D$9,0,10*ROW('Hygiene Data'!D49)),NA())</f>
        <v>#N/A</v>
      </c>
      <c r="BC55" s="368" t="e">
        <f ca="1">+IF(AND(ISNUMBER(OFFSET('Hygiene Data'!$E$5,0,10*ROW('Hygiene Data'!E49))),'Data Summary'!DR55="Yes"),OFFSET('Hygiene Data'!$E$5,0,10*ROW('Hygiene Data'!E49)),NA())</f>
        <v>#N/A</v>
      </c>
      <c r="BD55" s="368" t="e">
        <f ca="1">+IF(AND(ISNUMBER(OFFSET('Hygiene Data'!$E$7,0,10*ROW('Hygiene Data'!E49))),'Data Summary'!DS55="Yes"),OFFSET('Hygiene Data'!$E$7,0,10*ROW('Hygiene Data'!E49)),NA())</f>
        <v>#N/A</v>
      </c>
      <c r="BE55" s="368" t="e">
        <f ca="1">+IF(AND(ISNUMBER(OFFSET('Hygiene Data'!$E$9,0,10*ROW('Hygiene Data'!E49))),'Data Summary'!DT55="Yes"),OFFSET('Hygiene Data'!$E$9,0,10*ROW('Hygiene Data'!E49)),NA())</f>
        <v>#N/A</v>
      </c>
      <c r="BF55" s="368" t="e">
        <f ca="1">+IF(AND(ISNUMBER(OFFSET('Hygiene Data'!$F$5,0,10*ROW('Hygiene Data'!F49))),'Data Summary'!DU55="Yes"),OFFSET('Hygiene Data'!$F$5,0,10*ROW('Hygiene Data'!F49)),NA())</f>
        <v>#N/A</v>
      </c>
      <c r="BG55" s="368" t="e">
        <f ca="1">+IF(AND(ISNUMBER(OFFSET('Hygiene Data'!$F$7,0,10*ROW('Hygiene Data'!F49))),'Data Summary'!DV55="Yes"),OFFSET('Hygiene Data'!$F$7,0,10*ROW('Hygiene Data'!F49)),NA())</f>
        <v>#N/A</v>
      </c>
      <c r="BH55" s="368" t="e">
        <f ca="1">+IF(AND(ISNUMBER(OFFSET('Hygiene Data'!$F$9,0,10*ROW('Hygiene Data'!F49))),'Data Summary'!DW55="Yes"),OFFSET('Hygiene Data'!$F$9,0,10*ROW('Hygiene Data'!F49)),NA())</f>
        <v>#N/A</v>
      </c>
      <c r="BI55" s="368" t="e">
        <f ca="1">+IF(AND(ISNUMBER(OFFSET('Hygiene Data'!$G$5,0,10*ROW('Hygiene Data'!G49))),'Data Summary'!DX55="Yes"),OFFSET('Hygiene Data'!$G$5,0,10*ROW('Hygiene Data'!G49)),NA())</f>
        <v>#N/A</v>
      </c>
      <c r="BJ55" s="368" t="e">
        <f ca="1">+IF(AND(ISNUMBER(OFFSET('Hygiene Data'!$G$7,0,10*ROW('Hygiene Data'!G49))),'Data Summary'!DY55="Yes"),OFFSET('Hygiene Data'!$G$7,0,10*ROW('Hygiene Data'!G49)),NA())</f>
        <v>#N/A</v>
      </c>
      <c r="BK55" s="368" t="e">
        <f ca="1">+IF(AND(ISNUMBER(OFFSET('Hygiene Data'!$G$9,0,10*ROW('Hygiene Data'!G49))),'Data Summary'!DZ55="Yes"),OFFSET('Hygiene Data'!$G$9,0,10*ROW('Hygiene Data'!G49)),NA())</f>
        <v>#N/A</v>
      </c>
      <c r="BL55" s="368" t="e">
        <f ca="1">+IF(AND(ISNUMBER(OFFSET('Hygiene Data'!$H$5,0,10*ROW('Hygiene Data'!H49))),'Data Summary'!EA55="Yes"),OFFSET('Hygiene Data'!$H$5,0,10*ROW('Hygiene Data'!H49)),NA())</f>
        <v>#N/A</v>
      </c>
      <c r="BM55" s="368" t="e">
        <f ca="1">+IF(AND(ISNUMBER(OFFSET('Hygiene Data'!$H$7,0,10*ROW('Hygiene Data'!H49))),'Data Summary'!EB55="Yes"),OFFSET('Hygiene Data'!$H$7,0,10*ROW('Hygiene Data'!H49)),NA())</f>
        <v>#N/A</v>
      </c>
      <c r="BN55" s="368" t="e">
        <f ca="1">+IF(AND(ISNUMBER(OFFSET('Hygiene Data'!$H$9,0,10*ROW('Hygiene Data'!H49))),'Data Summary'!EC55="Yes"),OFFSET('Hygiene Data'!$H$9,0,10*ROW('Hygiene Data'!H49)),NA())</f>
        <v>#N/A</v>
      </c>
      <c r="BO55" s="368" t="e">
        <f ca="1">+IF(AND(ISNUMBER(OFFSET('Hygiene Data'!$I$5,0,10*ROW('Hygiene Data'!I49))),'Data Summary'!ED55="Yes"),OFFSET('Hygiene Data'!$I$5,0,10*ROW('Hygiene Data'!I49)),NA())</f>
        <v>#N/A</v>
      </c>
      <c r="BP55" s="368" t="e">
        <f ca="1">+IF(AND(ISNUMBER(OFFSET('Hygiene Data'!$I$7,0,10*ROW('Hygiene Data'!I49))),'Data Summary'!EE55="Yes"),OFFSET('Hygiene Data'!$I$7,0,10*ROW('Hygiene Data'!I49)),NA())</f>
        <v>#N/A</v>
      </c>
      <c r="BQ55" s="368" t="e">
        <f ca="1">+IF(AND(ISNUMBER(OFFSET('Hygiene Data'!$I$9,0,10*ROW('Hygiene Data'!I49))),'Data Summary'!EF55="Yes"),OFFSET('Hygiene Data'!$I$9,0,10*ROW('Hygiene Data'!I49)),NA())</f>
        <v>#N/A</v>
      </c>
    </row>
    <row r="56" spans="1:69" x14ac:dyDescent="0.25">
      <c r="A56" s="364" t="e">
        <f ca="1">+RIGHT('Data Summary'!A56,LEN('Data Summary'!A56)-9)</f>
        <v>#VALUE!</v>
      </c>
      <c r="B56" s="338" t="str">
        <f ca="1">+IF(ISTEXT('Data Summary'!B56),'Data Summary'!B56,"")</f>
        <v/>
      </c>
      <c r="C56" s="365" t="e">
        <f ca="1">+VALUE('Data Summary'!C56)</f>
        <v>#VALUE!</v>
      </c>
      <c r="D56" s="366" t="e">
        <f ca="1">+IF(AND(ISNUMBER(OFFSET('Water Data'!$D$4,0,10*ROW('Water Data'!D50))),'Data Summary'!BS56="Yes"),100-OFFSET('Water Data'!$D$4,0,10*ROW('Water Data'!D50)),NA())</f>
        <v>#N/A</v>
      </c>
      <c r="E56" s="366" t="e">
        <f ca="1">+IF(AND(ISNUMBER(OFFSET('Water Data'!$D$6,0,10*ROW('Water Data'!D50))),'Data Summary'!BT56="Yes"),OFFSET('Water Data'!$D$6,0,10*ROW('Water Data'!D50)),NA())</f>
        <v>#N/A</v>
      </c>
      <c r="F56" s="366" t="e">
        <f ca="1">+IF(AND(ISNUMBER(OFFSET('Water Data'!$D$9,0,10*ROW('Water Data'!D50))),'Data Summary'!BU56="Yes"),OFFSET('Water Data'!$D$9,0,10*ROW('Water Data'!D50)),NA())</f>
        <v>#N/A</v>
      </c>
      <c r="G56" s="366" t="e">
        <f ca="1">+IF(AND(ISNUMBER(OFFSET('Water Data'!$E$4,0,10*ROW('Water Data'!E50))),'Data Summary'!BV56="Yes"),100-OFFSET('Water Data'!$E$4,0,10*ROW('Water Data'!E50)),NA())</f>
        <v>#N/A</v>
      </c>
      <c r="H56" s="366" t="e">
        <f ca="1">+IF(AND(ISNUMBER(OFFSET('Water Data'!$E$6,0,10*ROW('Water Data'!E50))),'Data Summary'!BW56="Yes"),OFFSET('Water Data'!$E$6,0,10*ROW('Water Data'!E50)),NA())</f>
        <v>#N/A</v>
      </c>
      <c r="I56" s="366" t="e">
        <f ca="1">+IF(AND(ISNUMBER(OFFSET('Water Data'!$E$9,0,10*ROW('Water Data'!E50))),'Data Summary'!BX56="Yes"),OFFSET('Water Data'!$E$9,0,10*ROW('Water Data'!E50)),NA())</f>
        <v>#N/A</v>
      </c>
      <c r="J56" s="366" t="e">
        <f ca="1">+IF(AND(ISNUMBER(OFFSET('Water Data'!$F$4,0,10*ROW('Water Data'!F50))),'Data Summary'!BY56="Yes"),100-OFFSET('Water Data'!$F$4,0,10*ROW('Water Data'!F50)),NA())</f>
        <v>#N/A</v>
      </c>
      <c r="K56" s="366" t="e">
        <f ca="1">+IF(AND(ISNUMBER(OFFSET('Water Data'!$F$6,0,10*ROW('Water Data'!F50))),'Data Summary'!BZ56="Yes"),OFFSET('Water Data'!$F$6,0,10*ROW('Water Data'!F50)),NA())</f>
        <v>#N/A</v>
      </c>
      <c r="L56" s="366" t="e">
        <f ca="1">+IF(AND(ISNUMBER(OFFSET('Water Data'!$F$9,0,10*ROW('Water Data'!F50))),'Data Summary'!CA56="Yes"),OFFSET('Water Data'!$F$9,0,10*ROW('Water Data'!F50)),NA())</f>
        <v>#N/A</v>
      </c>
      <c r="M56" s="366" t="e">
        <f ca="1">+IF(AND(ISNUMBER(OFFSET('Water Data'!$G$4,0,10*ROW('Water Data'!G50))),'Data Summary'!CB56="Yes"),100-OFFSET('Water Data'!$G$4,0,10*ROW('Water Data'!G50)),NA())</f>
        <v>#N/A</v>
      </c>
      <c r="N56" s="366" t="e">
        <f ca="1">+IF(AND(ISNUMBER(OFFSET('Water Data'!$G$6,0,10*ROW('Water Data'!G50))),'Data Summary'!CC56="Yes"),OFFSET('Water Data'!$G$6,0,10*ROW('Water Data'!G50)),NA())</f>
        <v>#N/A</v>
      </c>
      <c r="O56" s="366" t="e">
        <f ca="1">+IF(AND(ISNUMBER(OFFSET('Water Data'!$G$9,0,10*ROW('Water Data'!G50))),'Data Summary'!CD56="Yes"),OFFSET('Water Data'!$G$9,0,10*ROW('Water Data'!G50)),NA())</f>
        <v>#N/A</v>
      </c>
      <c r="P56" s="366" t="e">
        <f ca="1">+IF(AND(ISNUMBER(OFFSET('Water Data'!$H$4,0,10*ROW('Water Data'!H50))),'Data Summary'!CE56="Yes"),100-OFFSET('Water Data'!$H$4,0,10*ROW('Water Data'!H50)),NA())</f>
        <v>#N/A</v>
      </c>
      <c r="Q56" s="366" t="e">
        <f ca="1">+IF(AND(ISNUMBER(OFFSET('Water Data'!$H$6,0,10*ROW('Water Data'!H50))),'Data Summary'!CF56="Yes"),OFFSET('Water Data'!$H$6,0,10*ROW('Water Data'!H50)),NA())</f>
        <v>#N/A</v>
      </c>
      <c r="R56" s="366" t="e">
        <f ca="1">+IF(AND(ISNUMBER(OFFSET('Water Data'!$H$9,0,10*ROW('Water Data'!H50))),'Data Summary'!CG56="Yes"),OFFSET('Water Data'!$H$9,0,10*ROW('Water Data'!H50)),NA())</f>
        <v>#N/A</v>
      </c>
      <c r="S56" s="366" t="e">
        <f ca="1">+IF(AND(ISNUMBER(OFFSET('Water Data'!$I$4,0,10*ROW('Water Data'!I50))),'Data Summary'!CH56="Yes"),100-OFFSET('Water Data'!$I$4,0,10*ROW('Water Data'!I50)),NA())</f>
        <v>#N/A</v>
      </c>
      <c r="T56" s="366" t="e">
        <f ca="1">+IF(AND(ISNUMBER(OFFSET('Water Data'!$I$6,0,10*ROW('Water Data'!I50))),'Data Summary'!CI56="Yes"),OFFSET('Water Data'!$I$6,0,10*ROW('Water Data'!I50)),NA())</f>
        <v>#N/A</v>
      </c>
      <c r="U56" s="366" t="e">
        <f ca="1">+IF(AND(ISNUMBER(OFFSET('Water Data'!$I$9,0,10*ROW('Water Data'!I50))),'Data Summary'!CJ56="Yes"),OFFSET('Water Data'!$I$9,0,10*ROW('Water Data'!I50)),NA())</f>
        <v>#N/A</v>
      </c>
      <c r="V56" s="367" t="e">
        <f ca="1">+IF(AND(ISNUMBER(OFFSET('Sanitation Data'!$D$4,0,10*ROW('Sanitation Data'!D50))),'Data Summary'!CK56="Yes"),100-OFFSET('Sanitation Data'!$D$4,0,10*ROW('Sanitation Data'!D50)),NA())</f>
        <v>#N/A</v>
      </c>
      <c r="W56" s="367" t="e">
        <f ca="1">+IF(AND(ISNUMBER(OFFSET('Sanitation Data'!$D$6,0,10*ROW('Sanitation Data'!D50))),'Data Summary'!CL56="Yes"),OFFSET('Sanitation Data'!$D$6,0,10*ROW('Sanitation Data'!D50)),NA())</f>
        <v>#N/A</v>
      </c>
      <c r="X56" s="367" t="e">
        <f ca="1">+IF(AND(ISNUMBER(OFFSET('Sanitation Data'!$D$10,0,10*ROW('Sanitation Data'!D50))),'Data Summary'!CM56="Yes"),OFFSET('Sanitation Data'!$D$10,0,10*ROW('Sanitation Data'!D50)),NA())</f>
        <v>#N/A</v>
      </c>
      <c r="Y56" s="367" t="e">
        <f ca="1">+IF(AND(ISNUMBER(OFFSET('Sanitation Data'!$D$11,0,10*ROW('Sanitation Data'!D50))),'Data Summary'!CN56="Yes"),OFFSET('Sanitation Data'!$D$11,0,10*ROW('Sanitation Data'!D50)),NA())</f>
        <v>#N/A</v>
      </c>
      <c r="Z56" s="367" t="e">
        <f ca="1">+IF(AND(ISNUMBER(OFFSET('Sanitation Data'!$D$12,0,10*ROW('Sanitation Data'!D50))),'Data Summary'!CO56="Yes"),OFFSET('Sanitation Data'!$D$12,0,10*ROW('Sanitation Data'!D50)),NA())</f>
        <v>#N/A</v>
      </c>
      <c r="AA56" s="367" t="e">
        <f ca="1">+IF(AND(ISNUMBER(OFFSET('Sanitation Data'!$E$4,0,10*ROW('Sanitation Data'!E50))),'Data Summary'!CP56="Yes"),100-OFFSET('Sanitation Data'!$E$4,0,10*ROW('Sanitation Data'!E50)),NA())</f>
        <v>#N/A</v>
      </c>
      <c r="AB56" s="367" t="e">
        <f ca="1">+IF(AND(ISNUMBER(OFFSET('Sanitation Data'!$E$6,0,10*ROW('Sanitation Data'!E50))),'Data Summary'!CQ56="Yes"),OFFSET('Sanitation Data'!$E$6,0,10*ROW('Sanitation Data'!E50)),NA())</f>
        <v>#N/A</v>
      </c>
      <c r="AC56" s="367" t="e">
        <f ca="1">+IF(AND(ISNUMBER(OFFSET('Sanitation Data'!$E$10,0,10*ROW('Sanitation Data'!E50))),'Data Summary'!CR56="Yes"),OFFSET('Sanitation Data'!$E$10,0,10*ROW('Sanitation Data'!E50)),NA())</f>
        <v>#N/A</v>
      </c>
      <c r="AD56" s="367" t="e">
        <f ca="1">+IF(AND(ISNUMBER(OFFSET('Sanitation Data'!$E$11,0,10*ROW('Sanitation Data'!E50))),'Data Summary'!CS56="Yes"),OFFSET('Sanitation Data'!$E$11,0,10*ROW('Sanitation Data'!E50)),NA())</f>
        <v>#N/A</v>
      </c>
      <c r="AE56" s="367" t="e">
        <f ca="1">+IF(AND(ISNUMBER(OFFSET('Sanitation Data'!$E$12,0,10*ROW('Sanitation Data'!E50))),'Data Summary'!CT56="Yes"),OFFSET('Sanitation Data'!$E$12,0,10*ROW('Sanitation Data'!E50)),NA())</f>
        <v>#N/A</v>
      </c>
      <c r="AF56" s="367" t="e">
        <f ca="1">+IF(AND(ISNUMBER(OFFSET('Sanitation Data'!$F$4,0,10*ROW('Sanitation Data'!F50))),'Data Summary'!CU56="Yes"),100-OFFSET('Sanitation Data'!$F$4,0,10*ROW('Sanitation Data'!F50)),NA())</f>
        <v>#N/A</v>
      </c>
      <c r="AG56" s="367" t="e">
        <f ca="1">+IF(AND(ISNUMBER(OFFSET('Sanitation Data'!$F$6,0,10*ROW('Sanitation Data'!F50))),'Data Summary'!CV56="Yes"),OFFSET('Sanitation Data'!$F$6,0,10*ROW('Sanitation Data'!F50)),NA())</f>
        <v>#N/A</v>
      </c>
      <c r="AH56" s="367" t="e">
        <f ca="1">+IF(AND(ISNUMBER(OFFSET('Sanitation Data'!$F$10,0,10*ROW('Sanitation Data'!F50))),'Data Summary'!CW56="Yes"),OFFSET('Sanitation Data'!$F$10,0,10*ROW('Sanitation Data'!F50)),NA())</f>
        <v>#N/A</v>
      </c>
      <c r="AI56" s="367" t="e">
        <f ca="1">+IF(AND(ISNUMBER(OFFSET('Sanitation Data'!$F$11,0,10*ROW('Sanitation Data'!F50))),'Data Summary'!CX56="Yes"),OFFSET('Sanitation Data'!$F$11,0,10*ROW('Sanitation Data'!F50)),NA())</f>
        <v>#N/A</v>
      </c>
      <c r="AJ56" s="367" t="e">
        <f ca="1">+IF(AND(ISNUMBER(OFFSET('Sanitation Data'!$F$12,0,10*ROW('Sanitation Data'!F50))),'Data Summary'!CY56="Yes"),OFFSET('Sanitation Data'!$F$12,0,10*ROW('Sanitation Data'!F50)),NA())</f>
        <v>#N/A</v>
      </c>
      <c r="AK56" s="367" t="e">
        <f ca="1">+IF(AND(ISNUMBER(OFFSET('Sanitation Data'!$G$4,0,10*ROW('Sanitation Data'!G50))),'Data Summary'!CZ56="Yes"),100-OFFSET('Sanitation Data'!$G$4,0,10*ROW('Sanitation Data'!G50)),NA())</f>
        <v>#N/A</v>
      </c>
      <c r="AL56" s="367" t="e">
        <f ca="1">+IF(AND(ISNUMBER(OFFSET('Sanitation Data'!$G$6,0,10*ROW('Sanitation Data'!G50))),'Data Summary'!DA56="Yes"),OFFSET('Sanitation Data'!$G$6,0,10*ROW('Sanitation Data'!G50)),NA())</f>
        <v>#N/A</v>
      </c>
      <c r="AM56" s="367" t="e">
        <f ca="1">+IF(AND(ISNUMBER(OFFSET('Sanitation Data'!$G$10,0,10*ROW('Sanitation Data'!G50))),'Data Summary'!DB56="Yes"),OFFSET('Sanitation Data'!$G$10,0,10*ROW('Sanitation Data'!G50)),NA())</f>
        <v>#N/A</v>
      </c>
      <c r="AN56" s="367" t="e">
        <f ca="1">+IF(AND(ISNUMBER(OFFSET('Sanitation Data'!$G$11,0,10*ROW('Sanitation Data'!G50))),'Data Summary'!DC56="Yes"),OFFSET('Sanitation Data'!$G$11,0,10*ROW('Sanitation Data'!G50)),NA())</f>
        <v>#N/A</v>
      </c>
      <c r="AO56" s="367" t="e">
        <f ca="1">+IF(AND(ISNUMBER(OFFSET('Sanitation Data'!$G$12,0,10*ROW('Sanitation Data'!G50))),'Data Summary'!DD56="Yes"),OFFSET('Sanitation Data'!$G$12,0,10*ROW('Sanitation Data'!G50)),NA())</f>
        <v>#N/A</v>
      </c>
      <c r="AP56" s="367" t="e">
        <f ca="1">+IF(AND(ISNUMBER(OFFSET('Sanitation Data'!$H$4,0,10*ROW('Sanitation Data'!H50))),'Data Summary'!DE56="Yes"),100-OFFSET('Sanitation Data'!$H$4,0,10*ROW('Sanitation Data'!H50)),NA())</f>
        <v>#N/A</v>
      </c>
      <c r="AQ56" s="367" t="e">
        <f ca="1">+IF(AND(ISNUMBER(OFFSET('Sanitation Data'!$H$6,0,10*ROW('Sanitation Data'!H50))),'Data Summary'!DF56="Yes"),OFFSET('Sanitation Data'!$H$6,0,10*ROW('Sanitation Data'!H50)),NA())</f>
        <v>#N/A</v>
      </c>
      <c r="AR56" s="367" t="e">
        <f ca="1">+IF(AND(ISNUMBER(OFFSET('Sanitation Data'!$H$10,0,10*ROW('Sanitation Data'!H50))),'Data Summary'!DG56="Yes"),OFFSET('Sanitation Data'!$H$10,0,10*ROW('Sanitation Data'!H50)),NA())</f>
        <v>#N/A</v>
      </c>
      <c r="AS56" s="367" t="e">
        <f ca="1">+IF(AND(ISNUMBER(OFFSET('Sanitation Data'!$H$11,0,10*ROW('Sanitation Data'!H50))),'Data Summary'!DH56="Yes"),OFFSET('Sanitation Data'!$H$11,0,10*ROW('Sanitation Data'!H50)),NA())</f>
        <v>#N/A</v>
      </c>
      <c r="AT56" s="367" t="e">
        <f ca="1">+IF(AND(ISNUMBER(OFFSET('Sanitation Data'!$H$12,0,10*ROW('Sanitation Data'!H50))),'Data Summary'!DI56="Yes"),OFFSET('Sanitation Data'!$H$12,0,10*ROW('Sanitation Data'!H50)),NA())</f>
        <v>#N/A</v>
      </c>
      <c r="AU56" s="367" t="e">
        <f ca="1">+IF(AND(ISNUMBER(OFFSET('Sanitation Data'!$I$4,0,10*ROW('Sanitation Data'!I50))),'Data Summary'!DJ56="Yes"),100-OFFSET('Sanitation Data'!$I$4,0,10*ROW('Sanitation Data'!I50)),NA())</f>
        <v>#N/A</v>
      </c>
      <c r="AV56" s="367" t="e">
        <f ca="1">+IF(AND(ISNUMBER(OFFSET('Sanitation Data'!$I$6,0,10*ROW('Sanitation Data'!I50))),'Data Summary'!DK56="Yes"),OFFSET('Sanitation Data'!$I$6,0,10*ROW('Sanitation Data'!I50)),NA())</f>
        <v>#N/A</v>
      </c>
      <c r="AW56" s="367" t="e">
        <f ca="1">+IF(AND(ISNUMBER(OFFSET('Sanitation Data'!$I$10,0,10*ROW('Sanitation Data'!I50))),'Data Summary'!DL56="Yes"),OFFSET('Sanitation Data'!$I$10,0,10*ROW('Sanitation Data'!I50)),NA())</f>
        <v>#N/A</v>
      </c>
      <c r="AX56" s="367" t="e">
        <f ca="1">+IF(AND(ISNUMBER(OFFSET('Sanitation Data'!$I$11,0,10*ROW('Sanitation Data'!I50))),'Data Summary'!DM56="Yes"),OFFSET('Sanitation Data'!$I$11,0,10*ROW('Sanitation Data'!I50)),NA())</f>
        <v>#N/A</v>
      </c>
      <c r="AY56" s="367" t="e">
        <f ca="1">+IF(AND(ISNUMBER(OFFSET('Sanitation Data'!$I$12,0,10*ROW('Sanitation Data'!I50))),'Data Summary'!DN56="Yes"),OFFSET('Sanitation Data'!$I$12,0,10*ROW('Sanitation Data'!I50)),NA())</f>
        <v>#N/A</v>
      </c>
      <c r="AZ56" s="368" t="e">
        <f ca="1">+IF(AND(ISNUMBER(OFFSET('Hygiene Data'!$D$5,0,10*ROW('Hygiene Data'!D50))),'Data Summary'!DO56="Yes"),OFFSET('Hygiene Data'!$D$5,0,10*ROW('Hygiene Data'!D50)),NA())</f>
        <v>#N/A</v>
      </c>
      <c r="BA56" s="368" t="e">
        <f ca="1">+IF(AND(ISNUMBER(OFFSET('Hygiene Data'!$D$7,0,10*ROW('Hygiene Data'!D50))),'Data Summary'!DP56="Yes"),OFFSET('Hygiene Data'!$D$7,0,10*ROW('Hygiene Data'!D50)),NA())</f>
        <v>#N/A</v>
      </c>
      <c r="BB56" s="368" t="e">
        <f ca="1">+IF(AND(ISNUMBER(OFFSET('Hygiene Data'!$D$9,0,10*ROW('Hygiene Data'!D50))),'Data Summary'!DQ56="Yes"),OFFSET('Hygiene Data'!$D$9,0,10*ROW('Hygiene Data'!D50)),NA())</f>
        <v>#N/A</v>
      </c>
      <c r="BC56" s="368" t="e">
        <f ca="1">+IF(AND(ISNUMBER(OFFSET('Hygiene Data'!$E$5,0,10*ROW('Hygiene Data'!E50))),'Data Summary'!DR56="Yes"),OFFSET('Hygiene Data'!$E$5,0,10*ROW('Hygiene Data'!E50)),NA())</f>
        <v>#N/A</v>
      </c>
      <c r="BD56" s="368" t="e">
        <f ca="1">+IF(AND(ISNUMBER(OFFSET('Hygiene Data'!$E$7,0,10*ROW('Hygiene Data'!E50))),'Data Summary'!DS56="Yes"),OFFSET('Hygiene Data'!$E$7,0,10*ROW('Hygiene Data'!E50)),NA())</f>
        <v>#N/A</v>
      </c>
      <c r="BE56" s="368" t="e">
        <f ca="1">+IF(AND(ISNUMBER(OFFSET('Hygiene Data'!$E$9,0,10*ROW('Hygiene Data'!E50))),'Data Summary'!DT56="Yes"),OFFSET('Hygiene Data'!$E$9,0,10*ROW('Hygiene Data'!E50)),NA())</f>
        <v>#N/A</v>
      </c>
      <c r="BF56" s="368" t="e">
        <f ca="1">+IF(AND(ISNUMBER(OFFSET('Hygiene Data'!$F$5,0,10*ROW('Hygiene Data'!F50))),'Data Summary'!DU56="Yes"),OFFSET('Hygiene Data'!$F$5,0,10*ROW('Hygiene Data'!F50)),NA())</f>
        <v>#N/A</v>
      </c>
      <c r="BG56" s="368" t="e">
        <f ca="1">+IF(AND(ISNUMBER(OFFSET('Hygiene Data'!$F$7,0,10*ROW('Hygiene Data'!F50))),'Data Summary'!DV56="Yes"),OFFSET('Hygiene Data'!$F$7,0,10*ROW('Hygiene Data'!F50)),NA())</f>
        <v>#N/A</v>
      </c>
      <c r="BH56" s="368" t="e">
        <f ca="1">+IF(AND(ISNUMBER(OFFSET('Hygiene Data'!$F$9,0,10*ROW('Hygiene Data'!F50))),'Data Summary'!DW56="Yes"),OFFSET('Hygiene Data'!$F$9,0,10*ROW('Hygiene Data'!F50)),NA())</f>
        <v>#N/A</v>
      </c>
      <c r="BI56" s="368" t="e">
        <f ca="1">+IF(AND(ISNUMBER(OFFSET('Hygiene Data'!$G$5,0,10*ROW('Hygiene Data'!G50))),'Data Summary'!DX56="Yes"),OFFSET('Hygiene Data'!$G$5,0,10*ROW('Hygiene Data'!G50)),NA())</f>
        <v>#N/A</v>
      </c>
      <c r="BJ56" s="368" t="e">
        <f ca="1">+IF(AND(ISNUMBER(OFFSET('Hygiene Data'!$G$7,0,10*ROW('Hygiene Data'!G50))),'Data Summary'!DY56="Yes"),OFFSET('Hygiene Data'!$G$7,0,10*ROW('Hygiene Data'!G50)),NA())</f>
        <v>#N/A</v>
      </c>
      <c r="BK56" s="368" t="e">
        <f ca="1">+IF(AND(ISNUMBER(OFFSET('Hygiene Data'!$G$9,0,10*ROW('Hygiene Data'!G50))),'Data Summary'!DZ56="Yes"),OFFSET('Hygiene Data'!$G$9,0,10*ROW('Hygiene Data'!G50)),NA())</f>
        <v>#N/A</v>
      </c>
      <c r="BL56" s="368" t="e">
        <f ca="1">+IF(AND(ISNUMBER(OFFSET('Hygiene Data'!$H$5,0,10*ROW('Hygiene Data'!H50))),'Data Summary'!EA56="Yes"),OFFSET('Hygiene Data'!$H$5,0,10*ROW('Hygiene Data'!H50)),NA())</f>
        <v>#N/A</v>
      </c>
      <c r="BM56" s="368" t="e">
        <f ca="1">+IF(AND(ISNUMBER(OFFSET('Hygiene Data'!$H$7,0,10*ROW('Hygiene Data'!H50))),'Data Summary'!EB56="Yes"),OFFSET('Hygiene Data'!$H$7,0,10*ROW('Hygiene Data'!H50)),NA())</f>
        <v>#N/A</v>
      </c>
      <c r="BN56" s="368" t="e">
        <f ca="1">+IF(AND(ISNUMBER(OFFSET('Hygiene Data'!$H$9,0,10*ROW('Hygiene Data'!H50))),'Data Summary'!EC56="Yes"),OFFSET('Hygiene Data'!$H$9,0,10*ROW('Hygiene Data'!H50)),NA())</f>
        <v>#N/A</v>
      </c>
      <c r="BO56" s="368" t="e">
        <f ca="1">+IF(AND(ISNUMBER(OFFSET('Hygiene Data'!$I$5,0,10*ROW('Hygiene Data'!I50))),'Data Summary'!ED56="Yes"),OFFSET('Hygiene Data'!$I$5,0,10*ROW('Hygiene Data'!I50)),NA())</f>
        <v>#N/A</v>
      </c>
      <c r="BP56" s="368" t="e">
        <f ca="1">+IF(AND(ISNUMBER(OFFSET('Hygiene Data'!$I$7,0,10*ROW('Hygiene Data'!I50))),'Data Summary'!EE56="Yes"),OFFSET('Hygiene Data'!$I$7,0,10*ROW('Hygiene Data'!I50)),NA())</f>
        <v>#N/A</v>
      </c>
      <c r="BQ56" s="368" t="e">
        <f ca="1">+IF(AND(ISNUMBER(OFFSET('Hygiene Data'!$I$9,0,10*ROW('Hygiene Data'!I50))),'Data Summary'!EF56="Yes"),OFFSET('Hygiene Data'!$I$9,0,10*ROW('Hygiene Data'!I50)),NA())</f>
        <v>#N/A</v>
      </c>
    </row>
    <row r="57" spans="1:69" x14ac:dyDescent="0.25">
      <c r="A57" s="364" t="e">
        <f ca="1">+RIGHT('Data Summary'!A57,LEN('Data Summary'!A57)-9)</f>
        <v>#VALUE!</v>
      </c>
      <c r="B57" s="338" t="str">
        <f ca="1">+IF(ISTEXT('Data Summary'!B57),'Data Summary'!B57,"")</f>
        <v/>
      </c>
      <c r="C57" s="365" t="e">
        <f ca="1">+VALUE('Data Summary'!C57)</f>
        <v>#VALUE!</v>
      </c>
      <c r="D57" s="366" t="e">
        <f ca="1">+IF(AND(ISNUMBER(OFFSET('Water Data'!$D$4,0,10*ROW('Water Data'!D51))),'Data Summary'!BS57="Yes"),100-OFFSET('Water Data'!$D$4,0,10*ROW('Water Data'!D51)),NA())</f>
        <v>#N/A</v>
      </c>
      <c r="E57" s="366" t="e">
        <f ca="1">+IF(AND(ISNUMBER(OFFSET('Water Data'!$D$6,0,10*ROW('Water Data'!D51))),'Data Summary'!BT57="Yes"),OFFSET('Water Data'!$D$6,0,10*ROW('Water Data'!D51)),NA())</f>
        <v>#N/A</v>
      </c>
      <c r="F57" s="366" t="e">
        <f ca="1">+IF(AND(ISNUMBER(OFFSET('Water Data'!$D$9,0,10*ROW('Water Data'!D51))),'Data Summary'!BU57="Yes"),OFFSET('Water Data'!$D$9,0,10*ROW('Water Data'!D51)),NA())</f>
        <v>#N/A</v>
      </c>
      <c r="G57" s="366" t="e">
        <f ca="1">+IF(AND(ISNUMBER(OFFSET('Water Data'!$E$4,0,10*ROW('Water Data'!E51))),'Data Summary'!BV57="Yes"),100-OFFSET('Water Data'!$E$4,0,10*ROW('Water Data'!E51)),NA())</f>
        <v>#N/A</v>
      </c>
      <c r="H57" s="366" t="e">
        <f ca="1">+IF(AND(ISNUMBER(OFFSET('Water Data'!$E$6,0,10*ROW('Water Data'!E51))),'Data Summary'!BW57="Yes"),OFFSET('Water Data'!$E$6,0,10*ROW('Water Data'!E51)),NA())</f>
        <v>#N/A</v>
      </c>
      <c r="I57" s="366" t="e">
        <f ca="1">+IF(AND(ISNUMBER(OFFSET('Water Data'!$E$9,0,10*ROW('Water Data'!E51))),'Data Summary'!BX57="Yes"),OFFSET('Water Data'!$E$9,0,10*ROW('Water Data'!E51)),NA())</f>
        <v>#N/A</v>
      </c>
      <c r="J57" s="366" t="e">
        <f ca="1">+IF(AND(ISNUMBER(OFFSET('Water Data'!$F$4,0,10*ROW('Water Data'!F51))),'Data Summary'!BY57="Yes"),100-OFFSET('Water Data'!$F$4,0,10*ROW('Water Data'!F51)),NA())</f>
        <v>#N/A</v>
      </c>
      <c r="K57" s="366" t="e">
        <f ca="1">+IF(AND(ISNUMBER(OFFSET('Water Data'!$F$6,0,10*ROW('Water Data'!F51))),'Data Summary'!BZ57="Yes"),OFFSET('Water Data'!$F$6,0,10*ROW('Water Data'!F51)),NA())</f>
        <v>#N/A</v>
      </c>
      <c r="L57" s="366" t="e">
        <f ca="1">+IF(AND(ISNUMBER(OFFSET('Water Data'!$F$9,0,10*ROW('Water Data'!F51))),'Data Summary'!CA57="Yes"),OFFSET('Water Data'!$F$9,0,10*ROW('Water Data'!F51)),NA())</f>
        <v>#N/A</v>
      </c>
      <c r="M57" s="366" t="e">
        <f ca="1">+IF(AND(ISNUMBER(OFFSET('Water Data'!$G$4,0,10*ROW('Water Data'!G51))),'Data Summary'!CB57="Yes"),100-OFFSET('Water Data'!$G$4,0,10*ROW('Water Data'!G51)),NA())</f>
        <v>#N/A</v>
      </c>
      <c r="N57" s="366" t="e">
        <f ca="1">+IF(AND(ISNUMBER(OFFSET('Water Data'!$G$6,0,10*ROW('Water Data'!G51))),'Data Summary'!CC57="Yes"),OFFSET('Water Data'!$G$6,0,10*ROW('Water Data'!G51)),NA())</f>
        <v>#N/A</v>
      </c>
      <c r="O57" s="366" t="e">
        <f ca="1">+IF(AND(ISNUMBER(OFFSET('Water Data'!$G$9,0,10*ROW('Water Data'!G51))),'Data Summary'!CD57="Yes"),OFFSET('Water Data'!$G$9,0,10*ROW('Water Data'!G51)),NA())</f>
        <v>#N/A</v>
      </c>
      <c r="P57" s="366" t="e">
        <f ca="1">+IF(AND(ISNUMBER(OFFSET('Water Data'!$H$4,0,10*ROW('Water Data'!H51))),'Data Summary'!CE57="Yes"),100-OFFSET('Water Data'!$H$4,0,10*ROW('Water Data'!H51)),NA())</f>
        <v>#N/A</v>
      </c>
      <c r="Q57" s="366" t="e">
        <f ca="1">+IF(AND(ISNUMBER(OFFSET('Water Data'!$H$6,0,10*ROW('Water Data'!H51))),'Data Summary'!CF57="Yes"),OFFSET('Water Data'!$H$6,0,10*ROW('Water Data'!H51)),NA())</f>
        <v>#N/A</v>
      </c>
      <c r="R57" s="366" t="e">
        <f ca="1">+IF(AND(ISNUMBER(OFFSET('Water Data'!$H$9,0,10*ROW('Water Data'!H51))),'Data Summary'!CG57="Yes"),OFFSET('Water Data'!$H$9,0,10*ROW('Water Data'!H51)),NA())</f>
        <v>#N/A</v>
      </c>
      <c r="S57" s="366" t="e">
        <f ca="1">+IF(AND(ISNUMBER(OFFSET('Water Data'!$I$4,0,10*ROW('Water Data'!I51))),'Data Summary'!CH57="Yes"),100-OFFSET('Water Data'!$I$4,0,10*ROW('Water Data'!I51)),NA())</f>
        <v>#N/A</v>
      </c>
      <c r="T57" s="366" t="e">
        <f ca="1">+IF(AND(ISNUMBER(OFFSET('Water Data'!$I$6,0,10*ROW('Water Data'!I51))),'Data Summary'!CI57="Yes"),OFFSET('Water Data'!$I$6,0,10*ROW('Water Data'!I51)),NA())</f>
        <v>#N/A</v>
      </c>
      <c r="U57" s="366" t="e">
        <f ca="1">+IF(AND(ISNUMBER(OFFSET('Water Data'!$I$9,0,10*ROW('Water Data'!I51))),'Data Summary'!CJ57="Yes"),OFFSET('Water Data'!$I$9,0,10*ROW('Water Data'!I51)),NA())</f>
        <v>#N/A</v>
      </c>
      <c r="V57" s="367" t="e">
        <f ca="1">+IF(AND(ISNUMBER(OFFSET('Sanitation Data'!$D$4,0,10*ROW('Sanitation Data'!D51))),'Data Summary'!CK57="Yes"),100-OFFSET('Sanitation Data'!$D$4,0,10*ROW('Sanitation Data'!D51)),NA())</f>
        <v>#N/A</v>
      </c>
      <c r="W57" s="367" t="e">
        <f ca="1">+IF(AND(ISNUMBER(OFFSET('Sanitation Data'!$D$6,0,10*ROW('Sanitation Data'!D51))),'Data Summary'!CL57="Yes"),OFFSET('Sanitation Data'!$D$6,0,10*ROW('Sanitation Data'!D51)),NA())</f>
        <v>#N/A</v>
      </c>
      <c r="X57" s="367" t="e">
        <f ca="1">+IF(AND(ISNUMBER(OFFSET('Sanitation Data'!$D$10,0,10*ROW('Sanitation Data'!D51))),'Data Summary'!CM57="Yes"),OFFSET('Sanitation Data'!$D$10,0,10*ROW('Sanitation Data'!D51)),NA())</f>
        <v>#N/A</v>
      </c>
      <c r="Y57" s="367" t="e">
        <f ca="1">+IF(AND(ISNUMBER(OFFSET('Sanitation Data'!$D$11,0,10*ROW('Sanitation Data'!D51))),'Data Summary'!CN57="Yes"),OFFSET('Sanitation Data'!$D$11,0,10*ROW('Sanitation Data'!D51)),NA())</f>
        <v>#N/A</v>
      </c>
      <c r="Z57" s="367" t="e">
        <f ca="1">+IF(AND(ISNUMBER(OFFSET('Sanitation Data'!$D$12,0,10*ROW('Sanitation Data'!D51))),'Data Summary'!CO57="Yes"),OFFSET('Sanitation Data'!$D$12,0,10*ROW('Sanitation Data'!D51)),NA())</f>
        <v>#N/A</v>
      </c>
      <c r="AA57" s="367" t="e">
        <f ca="1">+IF(AND(ISNUMBER(OFFSET('Sanitation Data'!$E$4,0,10*ROW('Sanitation Data'!E51))),'Data Summary'!CP57="Yes"),100-OFFSET('Sanitation Data'!$E$4,0,10*ROW('Sanitation Data'!E51)),NA())</f>
        <v>#N/A</v>
      </c>
      <c r="AB57" s="367" t="e">
        <f ca="1">+IF(AND(ISNUMBER(OFFSET('Sanitation Data'!$E$6,0,10*ROW('Sanitation Data'!E51))),'Data Summary'!CQ57="Yes"),OFFSET('Sanitation Data'!$E$6,0,10*ROW('Sanitation Data'!E51)),NA())</f>
        <v>#N/A</v>
      </c>
      <c r="AC57" s="367" t="e">
        <f ca="1">+IF(AND(ISNUMBER(OFFSET('Sanitation Data'!$E$10,0,10*ROW('Sanitation Data'!E51))),'Data Summary'!CR57="Yes"),OFFSET('Sanitation Data'!$E$10,0,10*ROW('Sanitation Data'!E51)),NA())</f>
        <v>#N/A</v>
      </c>
      <c r="AD57" s="367" t="e">
        <f ca="1">+IF(AND(ISNUMBER(OFFSET('Sanitation Data'!$E$11,0,10*ROW('Sanitation Data'!E51))),'Data Summary'!CS57="Yes"),OFFSET('Sanitation Data'!$E$11,0,10*ROW('Sanitation Data'!E51)),NA())</f>
        <v>#N/A</v>
      </c>
      <c r="AE57" s="367" t="e">
        <f ca="1">+IF(AND(ISNUMBER(OFFSET('Sanitation Data'!$E$12,0,10*ROW('Sanitation Data'!E51))),'Data Summary'!CT57="Yes"),OFFSET('Sanitation Data'!$E$12,0,10*ROW('Sanitation Data'!E51)),NA())</f>
        <v>#N/A</v>
      </c>
      <c r="AF57" s="367" t="e">
        <f ca="1">+IF(AND(ISNUMBER(OFFSET('Sanitation Data'!$F$4,0,10*ROW('Sanitation Data'!F51))),'Data Summary'!CU57="Yes"),100-OFFSET('Sanitation Data'!$F$4,0,10*ROW('Sanitation Data'!F51)),NA())</f>
        <v>#N/A</v>
      </c>
      <c r="AG57" s="367" t="e">
        <f ca="1">+IF(AND(ISNUMBER(OFFSET('Sanitation Data'!$F$6,0,10*ROW('Sanitation Data'!F51))),'Data Summary'!CV57="Yes"),OFFSET('Sanitation Data'!$F$6,0,10*ROW('Sanitation Data'!F51)),NA())</f>
        <v>#N/A</v>
      </c>
      <c r="AH57" s="367" t="e">
        <f ca="1">+IF(AND(ISNUMBER(OFFSET('Sanitation Data'!$F$10,0,10*ROW('Sanitation Data'!F51))),'Data Summary'!CW57="Yes"),OFFSET('Sanitation Data'!$F$10,0,10*ROW('Sanitation Data'!F51)),NA())</f>
        <v>#N/A</v>
      </c>
      <c r="AI57" s="367" t="e">
        <f ca="1">+IF(AND(ISNUMBER(OFFSET('Sanitation Data'!$F$11,0,10*ROW('Sanitation Data'!F51))),'Data Summary'!CX57="Yes"),OFFSET('Sanitation Data'!$F$11,0,10*ROW('Sanitation Data'!F51)),NA())</f>
        <v>#N/A</v>
      </c>
      <c r="AJ57" s="367" t="e">
        <f ca="1">+IF(AND(ISNUMBER(OFFSET('Sanitation Data'!$F$12,0,10*ROW('Sanitation Data'!F51))),'Data Summary'!CY57="Yes"),OFFSET('Sanitation Data'!$F$12,0,10*ROW('Sanitation Data'!F51)),NA())</f>
        <v>#N/A</v>
      </c>
      <c r="AK57" s="367" t="e">
        <f ca="1">+IF(AND(ISNUMBER(OFFSET('Sanitation Data'!$G$4,0,10*ROW('Sanitation Data'!G51))),'Data Summary'!CZ57="Yes"),100-OFFSET('Sanitation Data'!$G$4,0,10*ROW('Sanitation Data'!G51)),NA())</f>
        <v>#N/A</v>
      </c>
      <c r="AL57" s="367" t="e">
        <f ca="1">+IF(AND(ISNUMBER(OFFSET('Sanitation Data'!$G$6,0,10*ROW('Sanitation Data'!G51))),'Data Summary'!DA57="Yes"),OFFSET('Sanitation Data'!$G$6,0,10*ROW('Sanitation Data'!G51)),NA())</f>
        <v>#N/A</v>
      </c>
      <c r="AM57" s="367" t="e">
        <f ca="1">+IF(AND(ISNUMBER(OFFSET('Sanitation Data'!$G$10,0,10*ROW('Sanitation Data'!G51))),'Data Summary'!DB57="Yes"),OFFSET('Sanitation Data'!$G$10,0,10*ROW('Sanitation Data'!G51)),NA())</f>
        <v>#N/A</v>
      </c>
      <c r="AN57" s="367" t="e">
        <f ca="1">+IF(AND(ISNUMBER(OFFSET('Sanitation Data'!$G$11,0,10*ROW('Sanitation Data'!G51))),'Data Summary'!DC57="Yes"),OFFSET('Sanitation Data'!$G$11,0,10*ROW('Sanitation Data'!G51)),NA())</f>
        <v>#N/A</v>
      </c>
      <c r="AO57" s="367" t="e">
        <f ca="1">+IF(AND(ISNUMBER(OFFSET('Sanitation Data'!$G$12,0,10*ROW('Sanitation Data'!G51))),'Data Summary'!DD57="Yes"),OFFSET('Sanitation Data'!$G$12,0,10*ROW('Sanitation Data'!G51)),NA())</f>
        <v>#N/A</v>
      </c>
      <c r="AP57" s="367" t="e">
        <f ca="1">+IF(AND(ISNUMBER(OFFSET('Sanitation Data'!$H$4,0,10*ROW('Sanitation Data'!H51))),'Data Summary'!DE57="Yes"),100-OFFSET('Sanitation Data'!$H$4,0,10*ROW('Sanitation Data'!H51)),NA())</f>
        <v>#N/A</v>
      </c>
      <c r="AQ57" s="367" t="e">
        <f ca="1">+IF(AND(ISNUMBER(OFFSET('Sanitation Data'!$H$6,0,10*ROW('Sanitation Data'!H51))),'Data Summary'!DF57="Yes"),OFFSET('Sanitation Data'!$H$6,0,10*ROW('Sanitation Data'!H51)),NA())</f>
        <v>#N/A</v>
      </c>
      <c r="AR57" s="367" t="e">
        <f ca="1">+IF(AND(ISNUMBER(OFFSET('Sanitation Data'!$H$10,0,10*ROW('Sanitation Data'!H51))),'Data Summary'!DG57="Yes"),OFFSET('Sanitation Data'!$H$10,0,10*ROW('Sanitation Data'!H51)),NA())</f>
        <v>#N/A</v>
      </c>
      <c r="AS57" s="367" t="e">
        <f ca="1">+IF(AND(ISNUMBER(OFFSET('Sanitation Data'!$H$11,0,10*ROW('Sanitation Data'!H51))),'Data Summary'!DH57="Yes"),OFFSET('Sanitation Data'!$H$11,0,10*ROW('Sanitation Data'!H51)),NA())</f>
        <v>#N/A</v>
      </c>
      <c r="AT57" s="367" t="e">
        <f ca="1">+IF(AND(ISNUMBER(OFFSET('Sanitation Data'!$H$12,0,10*ROW('Sanitation Data'!H51))),'Data Summary'!DI57="Yes"),OFFSET('Sanitation Data'!$H$12,0,10*ROW('Sanitation Data'!H51)),NA())</f>
        <v>#N/A</v>
      </c>
      <c r="AU57" s="367" t="e">
        <f ca="1">+IF(AND(ISNUMBER(OFFSET('Sanitation Data'!$I$4,0,10*ROW('Sanitation Data'!I51))),'Data Summary'!DJ57="Yes"),100-OFFSET('Sanitation Data'!$I$4,0,10*ROW('Sanitation Data'!I51)),NA())</f>
        <v>#N/A</v>
      </c>
      <c r="AV57" s="367" t="e">
        <f ca="1">+IF(AND(ISNUMBER(OFFSET('Sanitation Data'!$I$6,0,10*ROW('Sanitation Data'!I51))),'Data Summary'!DK57="Yes"),OFFSET('Sanitation Data'!$I$6,0,10*ROW('Sanitation Data'!I51)),NA())</f>
        <v>#N/A</v>
      </c>
      <c r="AW57" s="367" t="e">
        <f ca="1">+IF(AND(ISNUMBER(OFFSET('Sanitation Data'!$I$10,0,10*ROW('Sanitation Data'!I51))),'Data Summary'!DL57="Yes"),OFFSET('Sanitation Data'!$I$10,0,10*ROW('Sanitation Data'!I51)),NA())</f>
        <v>#N/A</v>
      </c>
      <c r="AX57" s="367" t="e">
        <f ca="1">+IF(AND(ISNUMBER(OFFSET('Sanitation Data'!$I$11,0,10*ROW('Sanitation Data'!I51))),'Data Summary'!DM57="Yes"),OFFSET('Sanitation Data'!$I$11,0,10*ROW('Sanitation Data'!I51)),NA())</f>
        <v>#N/A</v>
      </c>
      <c r="AY57" s="367" t="e">
        <f ca="1">+IF(AND(ISNUMBER(OFFSET('Sanitation Data'!$I$12,0,10*ROW('Sanitation Data'!I51))),'Data Summary'!DN57="Yes"),OFFSET('Sanitation Data'!$I$12,0,10*ROW('Sanitation Data'!I51)),NA())</f>
        <v>#N/A</v>
      </c>
      <c r="AZ57" s="368" t="e">
        <f ca="1">+IF(AND(ISNUMBER(OFFSET('Hygiene Data'!$D$5,0,10*ROW('Hygiene Data'!D51))),'Data Summary'!DO57="Yes"),OFFSET('Hygiene Data'!$D$5,0,10*ROW('Hygiene Data'!D51)),NA())</f>
        <v>#N/A</v>
      </c>
      <c r="BA57" s="368" t="e">
        <f ca="1">+IF(AND(ISNUMBER(OFFSET('Hygiene Data'!$D$7,0,10*ROW('Hygiene Data'!D51))),'Data Summary'!DP57="Yes"),OFFSET('Hygiene Data'!$D$7,0,10*ROW('Hygiene Data'!D51)),NA())</f>
        <v>#N/A</v>
      </c>
      <c r="BB57" s="368" t="e">
        <f ca="1">+IF(AND(ISNUMBER(OFFSET('Hygiene Data'!$D$9,0,10*ROW('Hygiene Data'!D51))),'Data Summary'!DQ57="Yes"),OFFSET('Hygiene Data'!$D$9,0,10*ROW('Hygiene Data'!D51)),NA())</f>
        <v>#N/A</v>
      </c>
      <c r="BC57" s="368" t="e">
        <f ca="1">+IF(AND(ISNUMBER(OFFSET('Hygiene Data'!$E$5,0,10*ROW('Hygiene Data'!E51))),'Data Summary'!DR57="Yes"),OFFSET('Hygiene Data'!$E$5,0,10*ROW('Hygiene Data'!E51)),NA())</f>
        <v>#N/A</v>
      </c>
      <c r="BD57" s="368" t="e">
        <f ca="1">+IF(AND(ISNUMBER(OFFSET('Hygiene Data'!$E$7,0,10*ROW('Hygiene Data'!E51))),'Data Summary'!DS57="Yes"),OFFSET('Hygiene Data'!$E$7,0,10*ROW('Hygiene Data'!E51)),NA())</f>
        <v>#N/A</v>
      </c>
      <c r="BE57" s="368" t="e">
        <f ca="1">+IF(AND(ISNUMBER(OFFSET('Hygiene Data'!$E$9,0,10*ROW('Hygiene Data'!E51))),'Data Summary'!DT57="Yes"),OFFSET('Hygiene Data'!$E$9,0,10*ROW('Hygiene Data'!E51)),NA())</f>
        <v>#N/A</v>
      </c>
      <c r="BF57" s="368" t="e">
        <f ca="1">+IF(AND(ISNUMBER(OFFSET('Hygiene Data'!$F$5,0,10*ROW('Hygiene Data'!F51))),'Data Summary'!DU57="Yes"),OFFSET('Hygiene Data'!$F$5,0,10*ROW('Hygiene Data'!F51)),NA())</f>
        <v>#N/A</v>
      </c>
      <c r="BG57" s="368" t="e">
        <f ca="1">+IF(AND(ISNUMBER(OFFSET('Hygiene Data'!$F$7,0,10*ROW('Hygiene Data'!F51))),'Data Summary'!DV57="Yes"),OFFSET('Hygiene Data'!$F$7,0,10*ROW('Hygiene Data'!F51)),NA())</f>
        <v>#N/A</v>
      </c>
      <c r="BH57" s="368" t="e">
        <f ca="1">+IF(AND(ISNUMBER(OFFSET('Hygiene Data'!$F$9,0,10*ROW('Hygiene Data'!F51))),'Data Summary'!DW57="Yes"),OFFSET('Hygiene Data'!$F$9,0,10*ROW('Hygiene Data'!F51)),NA())</f>
        <v>#N/A</v>
      </c>
      <c r="BI57" s="368" t="e">
        <f ca="1">+IF(AND(ISNUMBER(OFFSET('Hygiene Data'!$G$5,0,10*ROW('Hygiene Data'!G51))),'Data Summary'!DX57="Yes"),OFFSET('Hygiene Data'!$G$5,0,10*ROW('Hygiene Data'!G51)),NA())</f>
        <v>#N/A</v>
      </c>
      <c r="BJ57" s="368" t="e">
        <f ca="1">+IF(AND(ISNUMBER(OFFSET('Hygiene Data'!$G$7,0,10*ROW('Hygiene Data'!G51))),'Data Summary'!DY57="Yes"),OFFSET('Hygiene Data'!$G$7,0,10*ROW('Hygiene Data'!G51)),NA())</f>
        <v>#N/A</v>
      </c>
      <c r="BK57" s="368" t="e">
        <f ca="1">+IF(AND(ISNUMBER(OFFSET('Hygiene Data'!$G$9,0,10*ROW('Hygiene Data'!G51))),'Data Summary'!DZ57="Yes"),OFFSET('Hygiene Data'!$G$9,0,10*ROW('Hygiene Data'!G51)),NA())</f>
        <v>#N/A</v>
      </c>
      <c r="BL57" s="368" t="e">
        <f ca="1">+IF(AND(ISNUMBER(OFFSET('Hygiene Data'!$H$5,0,10*ROW('Hygiene Data'!H51))),'Data Summary'!EA57="Yes"),OFFSET('Hygiene Data'!$H$5,0,10*ROW('Hygiene Data'!H51)),NA())</f>
        <v>#N/A</v>
      </c>
      <c r="BM57" s="368" t="e">
        <f ca="1">+IF(AND(ISNUMBER(OFFSET('Hygiene Data'!$H$7,0,10*ROW('Hygiene Data'!H51))),'Data Summary'!EB57="Yes"),OFFSET('Hygiene Data'!$H$7,0,10*ROW('Hygiene Data'!H51)),NA())</f>
        <v>#N/A</v>
      </c>
      <c r="BN57" s="368" t="e">
        <f ca="1">+IF(AND(ISNUMBER(OFFSET('Hygiene Data'!$H$9,0,10*ROW('Hygiene Data'!H51))),'Data Summary'!EC57="Yes"),OFFSET('Hygiene Data'!$H$9,0,10*ROW('Hygiene Data'!H51)),NA())</f>
        <v>#N/A</v>
      </c>
      <c r="BO57" s="368" t="e">
        <f ca="1">+IF(AND(ISNUMBER(OFFSET('Hygiene Data'!$I$5,0,10*ROW('Hygiene Data'!I51))),'Data Summary'!ED57="Yes"),OFFSET('Hygiene Data'!$I$5,0,10*ROW('Hygiene Data'!I51)),NA())</f>
        <v>#N/A</v>
      </c>
      <c r="BP57" s="368" t="e">
        <f ca="1">+IF(AND(ISNUMBER(OFFSET('Hygiene Data'!$I$7,0,10*ROW('Hygiene Data'!I51))),'Data Summary'!EE57="Yes"),OFFSET('Hygiene Data'!$I$7,0,10*ROW('Hygiene Data'!I51)),NA())</f>
        <v>#N/A</v>
      </c>
      <c r="BQ57" s="368" t="e">
        <f ca="1">+IF(AND(ISNUMBER(OFFSET('Hygiene Data'!$I$9,0,10*ROW('Hygiene Data'!I51))),'Data Summary'!EF57="Yes"),OFFSET('Hygiene Data'!$I$9,0,10*ROW('Hygiene Data'!I51)),NA())</f>
        <v>#N/A</v>
      </c>
    </row>
    <row r="58" spans="1:69" x14ac:dyDescent="0.25">
      <c r="A58" s="364" t="e">
        <f ca="1">+RIGHT('Data Summary'!A58,LEN('Data Summary'!A58)-9)</f>
        <v>#VALUE!</v>
      </c>
      <c r="B58" s="338" t="str">
        <f ca="1">+IF(ISTEXT('Data Summary'!B58),'Data Summary'!B58,"")</f>
        <v/>
      </c>
      <c r="C58" s="365" t="e">
        <f ca="1">+VALUE('Data Summary'!C58)</f>
        <v>#VALUE!</v>
      </c>
      <c r="D58" s="366" t="e">
        <f ca="1">+IF(AND(ISNUMBER(OFFSET('Water Data'!$D$4,0,10*ROW('Water Data'!D52))),'Data Summary'!BS58="Yes"),100-OFFSET('Water Data'!$D$4,0,10*ROW('Water Data'!D52)),NA())</f>
        <v>#N/A</v>
      </c>
      <c r="E58" s="366" t="e">
        <f ca="1">+IF(AND(ISNUMBER(OFFSET('Water Data'!$D$6,0,10*ROW('Water Data'!D52))),'Data Summary'!BT58="Yes"),OFFSET('Water Data'!$D$6,0,10*ROW('Water Data'!D52)),NA())</f>
        <v>#N/A</v>
      </c>
      <c r="F58" s="366" t="e">
        <f ca="1">+IF(AND(ISNUMBER(OFFSET('Water Data'!$D$9,0,10*ROW('Water Data'!D52))),'Data Summary'!BU58="Yes"),OFFSET('Water Data'!$D$9,0,10*ROW('Water Data'!D52)),NA())</f>
        <v>#N/A</v>
      </c>
      <c r="G58" s="366" t="e">
        <f ca="1">+IF(AND(ISNUMBER(OFFSET('Water Data'!$E$4,0,10*ROW('Water Data'!E52))),'Data Summary'!BV58="Yes"),100-OFFSET('Water Data'!$E$4,0,10*ROW('Water Data'!E52)),NA())</f>
        <v>#N/A</v>
      </c>
      <c r="H58" s="366" t="e">
        <f ca="1">+IF(AND(ISNUMBER(OFFSET('Water Data'!$E$6,0,10*ROW('Water Data'!E52))),'Data Summary'!BW58="Yes"),OFFSET('Water Data'!$E$6,0,10*ROW('Water Data'!E52)),NA())</f>
        <v>#N/A</v>
      </c>
      <c r="I58" s="366" t="e">
        <f ca="1">+IF(AND(ISNUMBER(OFFSET('Water Data'!$E$9,0,10*ROW('Water Data'!E52))),'Data Summary'!BX58="Yes"),OFFSET('Water Data'!$E$9,0,10*ROW('Water Data'!E52)),NA())</f>
        <v>#N/A</v>
      </c>
      <c r="J58" s="366" t="e">
        <f ca="1">+IF(AND(ISNUMBER(OFFSET('Water Data'!$F$4,0,10*ROW('Water Data'!F52))),'Data Summary'!BY58="Yes"),100-OFFSET('Water Data'!$F$4,0,10*ROW('Water Data'!F52)),NA())</f>
        <v>#N/A</v>
      </c>
      <c r="K58" s="366" t="e">
        <f ca="1">+IF(AND(ISNUMBER(OFFSET('Water Data'!$F$6,0,10*ROW('Water Data'!F52))),'Data Summary'!BZ58="Yes"),OFFSET('Water Data'!$F$6,0,10*ROW('Water Data'!F52)),NA())</f>
        <v>#N/A</v>
      </c>
      <c r="L58" s="366" t="e">
        <f ca="1">+IF(AND(ISNUMBER(OFFSET('Water Data'!$F$9,0,10*ROW('Water Data'!F52))),'Data Summary'!CA58="Yes"),OFFSET('Water Data'!$F$9,0,10*ROW('Water Data'!F52)),NA())</f>
        <v>#N/A</v>
      </c>
      <c r="M58" s="366" t="e">
        <f ca="1">+IF(AND(ISNUMBER(OFFSET('Water Data'!$G$4,0,10*ROW('Water Data'!G52))),'Data Summary'!CB58="Yes"),100-OFFSET('Water Data'!$G$4,0,10*ROW('Water Data'!G52)),NA())</f>
        <v>#N/A</v>
      </c>
      <c r="N58" s="366" t="e">
        <f ca="1">+IF(AND(ISNUMBER(OFFSET('Water Data'!$G$6,0,10*ROW('Water Data'!G52))),'Data Summary'!CC58="Yes"),OFFSET('Water Data'!$G$6,0,10*ROW('Water Data'!G52)),NA())</f>
        <v>#N/A</v>
      </c>
      <c r="O58" s="366" t="e">
        <f ca="1">+IF(AND(ISNUMBER(OFFSET('Water Data'!$G$9,0,10*ROW('Water Data'!G52))),'Data Summary'!CD58="Yes"),OFFSET('Water Data'!$G$9,0,10*ROW('Water Data'!G52)),NA())</f>
        <v>#N/A</v>
      </c>
      <c r="P58" s="366" t="e">
        <f ca="1">+IF(AND(ISNUMBER(OFFSET('Water Data'!$H$4,0,10*ROW('Water Data'!H52))),'Data Summary'!CE58="Yes"),100-OFFSET('Water Data'!$H$4,0,10*ROW('Water Data'!H52)),NA())</f>
        <v>#N/A</v>
      </c>
      <c r="Q58" s="366" t="e">
        <f ca="1">+IF(AND(ISNUMBER(OFFSET('Water Data'!$H$6,0,10*ROW('Water Data'!H52))),'Data Summary'!CF58="Yes"),OFFSET('Water Data'!$H$6,0,10*ROW('Water Data'!H52)),NA())</f>
        <v>#N/A</v>
      </c>
      <c r="R58" s="366" t="e">
        <f ca="1">+IF(AND(ISNUMBER(OFFSET('Water Data'!$H$9,0,10*ROW('Water Data'!H52))),'Data Summary'!CG58="Yes"),OFFSET('Water Data'!$H$9,0,10*ROW('Water Data'!H52)),NA())</f>
        <v>#N/A</v>
      </c>
      <c r="S58" s="366" t="e">
        <f ca="1">+IF(AND(ISNUMBER(OFFSET('Water Data'!$I$4,0,10*ROW('Water Data'!I52))),'Data Summary'!CH58="Yes"),100-OFFSET('Water Data'!$I$4,0,10*ROW('Water Data'!I52)),NA())</f>
        <v>#N/A</v>
      </c>
      <c r="T58" s="366" t="e">
        <f ca="1">+IF(AND(ISNUMBER(OFFSET('Water Data'!$I$6,0,10*ROW('Water Data'!I52))),'Data Summary'!CI58="Yes"),OFFSET('Water Data'!$I$6,0,10*ROW('Water Data'!I52)),NA())</f>
        <v>#N/A</v>
      </c>
      <c r="U58" s="366" t="e">
        <f ca="1">+IF(AND(ISNUMBER(OFFSET('Water Data'!$I$9,0,10*ROW('Water Data'!I52))),'Data Summary'!CJ58="Yes"),OFFSET('Water Data'!$I$9,0,10*ROW('Water Data'!I52)),NA())</f>
        <v>#N/A</v>
      </c>
      <c r="V58" s="367" t="e">
        <f ca="1">+IF(AND(ISNUMBER(OFFSET('Sanitation Data'!$D$4,0,10*ROW('Sanitation Data'!D52))),'Data Summary'!CK58="Yes"),100-OFFSET('Sanitation Data'!$D$4,0,10*ROW('Sanitation Data'!D52)),NA())</f>
        <v>#N/A</v>
      </c>
      <c r="W58" s="367" t="e">
        <f ca="1">+IF(AND(ISNUMBER(OFFSET('Sanitation Data'!$D$6,0,10*ROW('Sanitation Data'!D52))),'Data Summary'!CL58="Yes"),OFFSET('Sanitation Data'!$D$6,0,10*ROW('Sanitation Data'!D52)),NA())</f>
        <v>#N/A</v>
      </c>
      <c r="X58" s="367" t="e">
        <f ca="1">+IF(AND(ISNUMBER(OFFSET('Sanitation Data'!$D$10,0,10*ROW('Sanitation Data'!D52))),'Data Summary'!CM58="Yes"),OFFSET('Sanitation Data'!$D$10,0,10*ROW('Sanitation Data'!D52)),NA())</f>
        <v>#N/A</v>
      </c>
      <c r="Y58" s="367" t="e">
        <f ca="1">+IF(AND(ISNUMBER(OFFSET('Sanitation Data'!$D$11,0,10*ROW('Sanitation Data'!D52))),'Data Summary'!CN58="Yes"),OFFSET('Sanitation Data'!$D$11,0,10*ROW('Sanitation Data'!D52)),NA())</f>
        <v>#N/A</v>
      </c>
      <c r="Z58" s="367" t="e">
        <f ca="1">+IF(AND(ISNUMBER(OFFSET('Sanitation Data'!$D$12,0,10*ROW('Sanitation Data'!D52))),'Data Summary'!CO58="Yes"),OFFSET('Sanitation Data'!$D$12,0,10*ROW('Sanitation Data'!D52)),NA())</f>
        <v>#N/A</v>
      </c>
      <c r="AA58" s="367" t="e">
        <f ca="1">+IF(AND(ISNUMBER(OFFSET('Sanitation Data'!$E$4,0,10*ROW('Sanitation Data'!E52))),'Data Summary'!CP58="Yes"),100-OFFSET('Sanitation Data'!$E$4,0,10*ROW('Sanitation Data'!E52)),NA())</f>
        <v>#N/A</v>
      </c>
      <c r="AB58" s="367" t="e">
        <f ca="1">+IF(AND(ISNUMBER(OFFSET('Sanitation Data'!$E$6,0,10*ROW('Sanitation Data'!E52))),'Data Summary'!CQ58="Yes"),OFFSET('Sanitation Data'!$E$6,0,10*ROW('Sanitation Data'!E52)),NA())</f>
        <v>#N/A</v>
      </c>
      <c r="AC58" s="367" t="e">
        <f ca="1">+IF(AND(ISNUMBER(OFFSET('Sanitation Data'!$E$10,0,10*ROW('Sanitation Data'!E52))),'Data Summary'!CR58="Yes"),OFFSET('Sanitation Data'!$E$10,0,10*ROW('Sanitation Data'!E52)),NA())</f>
        <v>#N/A</v>
      </c>
      <c r="AD58" s="367" t="e">
        <f ca="1">+IF(AND(ISNUMBER(OFFSET('Sanitation Data'!$E$11,0,10*ROW('Sanitation Data'!E52))),'Data Summary'!CS58="Yes"),OFFSET('Sanitation Data'!$E$11,0,10*ROW('Sanitation Data'!E52)),NA())</f>
        <v>#N/A</v>
      </c>
      <c r="AE58" s="367" t="e">
        <f ca="1">+IF(AND(ISNUMBER(OFFSET('Sanitation Data'!$E$12,0,10*ROW('Sanitation Data'!E52))),'Data Summary'!CT58="Yes"),OFFSET('Sanitation Data'!$E$12,0,10*ROW('Sanitation Data'!E52)),NA())</f>
        <v>#N/A</v>
      </c>
      <c r="AF58" s="367" t="e">
        <f ca="1">+IF(AND(ISNUMBER(OFFSET('Sanitation Data'!$F$4,0,10*ROW('Sanitation Data'!F52))),'Data Summary'!CU58="Yes"),100-OFFSET('Sanitation Data'!$F$4,0,10*ROW('Sanitation Data'!F52)),NA())</f>
        <v>#N/A</v>
      </c>
      <c r="AG58" s="367" t="e">
        <f ca="1">+IF(AND(ISNUMBER(OFFSET('Sanitation Data'!$F$6,0,10*ROW('Sanitation Data'!F52))),'Data Summary'!CV58="Yes"),OFFSET('Sanitation Data'!$F$6,0,10*ROW('Sanitation Data'!F52)),NA())</f>
        <v>#N/A</v>
      </c>
      <c r="AH58" s="367" t="e">
        <f ca="1">+IF(AND(ISNUMBER(OFFSET('Sanitation Data'!$F$10,0,10*ROW('Sanitation Data'!F52))),'Data Summary'!CW58="Yes"),OFFSET('Sanitation Data'!$F$10,0,10*ROW('Sanitation Data'!F52)),NA())</f>
        <v>#N/A</v>
      </c>
      <c r="AI58" s="367" t="e">
        <f ca="1">+IF(AND(ISNUMBER(OFFSET('Sanitation Data'!$F$11,0,10*ROW('Sanitation Data'!F52))),'Data Summary'!CX58="Yes"),OFFSET('Sanitation Data'!$F$11,0,10*ROW('Sanitation Data'!F52)),NA())</f>
        <v>#N/A</v>
      </c>
      <c r="AJ58" s="367" t="e">
        <f ca="1">+IF(AND(ISNUMBER(OFFSET('Sanitation Data'!$F$12,0,10*ROW('Sanitation Data'!F52))),'Data Summary'!CY58="Yes"),OFFSET('Sanitation Data'!$F$12,0,10*ROW('Sanitation Data'!F52)),NA())</f>
        <v>#N/A</v>
      </c>
      <c r="AK58" s="367" t="e">
        <f ca="1">+IF(AND(ISNUMBER(OFFSET('Sanitation Data'!$G$4,0,10*ROW('Sanitation Data'!G52))),'Data Summary'!CZ58="Yes"),100-OFFSET('Sanitation Data'!$G$4,0,10*ROW('Sanitation Data'!G52)),NA())</f>
        <v>#N/A</v>
      </c>
      <c r="AL58" s="367" t="e">
        <f ca="1">+IF(AND(ISNUMBER(OFFSET('Sanitation Data'!$G$6,0,10*ROW('Sanitation Data'!G52))),'Data Summary'!DA58="Yes"),OFFSET('Sanitation Data'!$G$6,0,10*ROW('Sanitation Data'!G52)),NA())</f>
        <v>#N/A</v>
      </c>
      <c r="AM58" s="367" t="e">
        <f ca="1">+IF(AND(ISNUMBER(OFFSET('Sanitation Data'!$G$10,0,10*ROW('Sanitation Data'!G52))),'Data Summary'!DB58="Yes"),OFFSET('Sanitation Data'!$G$10,0,10*ROW('Sanitation Data'!G52)),NA())</f>
        <v>#N/A</v>
      </c>
      <c r="AN58" s="367" t="e">
        <f ca="1">+IF(AND(ISNUMBER(OFFSET('Sanitation Data'!$G$11,0,10*ROW('Sanitation Data'!G52))),'Data Summary'!DC58="Yes"),OFFSET('Sanitation Data'!$G$11,0,10*ROW('Sanitation Data'!G52)),NA())</f>
        <v>#N/A</v>
      </c>
      <c r="AO58" s="367" t="e">
        <f ca="1">+IF(AND(ISNUMBER(OFFSET('Sanitation Data'!$G$12,0,10*ROW('Sanitation Data'!G52))),'Data Summary'!DD58="Yes"),OFFSET('Sanitation Data'!$G$12,0,10*ROW('Sanitation Data'!G52)),NA())</f>
        <v>#N/A</v>
      </c>
      <c r="AP58" s="367" t="e">
        <f ca="1">+IF(AND(ISNUMBER(OFFSET('Sanitation Data'!$H$4,0,10*ROW('Sanitation Data'!H52))),'Data Summary'!DE58="Yes"),100-OFFSET('Sanitation Data'!$H$4,0,10*ROW('Sanitation Data'!H52)),NA())</f>
        <v>#N/A</v>
      </c>
      <c r="AQ58" s="367" t="e">
        <f ca="1">+IF(AND(ISNUMBER(OFFSET('Sanitation Data'!$H$6,0,10*ROW('Sanitation Data'!H52))),'Data Summary'!DF58="Yes"),OFFSET('Sanitation Data'!$H$6,0,10*ROW('Sanitation Data'!H52)),NA())</f>
        <v>#N/A</v>
      </c>
      <c r="AR58" s="367" t="e">
        <f ca="1">+IF(AND(ISNUMBER(OFFSET('Sanitation Data'!$H$10,0,10*ROW('Sanitation Data'!H52))),'Data Summary'!DG58="Yes"),OFFSET('Sanitation Data'!$H$10,0,10*ROW('Sanitation Data'!H52)),NA())</f>
        <v>#N/A</v>
      </c>
      <c r="AS58" s="367" t="e">
        <f ca="1">+IF(AND(ISNUMBER(OFFSET('Sanitation Data'!$H$11,0,10*ROW('Sanitation Data'!H52))),'Data Summary'!DH58="Yes"),OFFSET('Sanitation Data'!$H$11,0,10*ROW('Sanitation Data'!H52)),NA())</f>
        <v>#N/A</v>
      </c>
      <c r="AT58" s="367" t="e">
        <f ca="1">+IF(AND(ISNUMBER(OFFSET('Sanitation Data'!$H$12,0,10*ROW('Sanitation Data'!H52))),'Data Summary'!DI58="Yes"),OFFSET('Sanitation Data'!$H$12,0,10*ROW('Sanitation Data'!H52)),NA())</f>
        <v>#N/A</v>
      </c>
      <c r="AU58" s="367" t="e">
        <f ca="1">+IF(AND(ISNUMBER(OFFSET('Sanitation Data'!$I$4,0,10*ROW('Sanitation Data'!I52))),'Data Summary'!DJ58="Yes"),100-OFFSET('Sanitation Data'!$I$4,0,10*ROW('Sanitation Data'!I52)),NA())</f>
        <v>#N/A</v>
      </c>
      <c r="AV58" s="367" t="e">
        <f ca="1">+IF(AND(ISNUMBER(OFFSET('Sanitation Data'!$I$6,0,10*ROW('Sanitation Data'!I52))),'Data Summary'!DK58="Yes"),OFFSET('Sanitation Data'!$I$6,0,10*ROW('Sanitation Data'!I52)),NA())</f>
        <v>#N/A</v>
      </c>
      <c r="AW58" s="367" t="e">
        <f ca="1">+IF(AND(ISNUMBER(OFFSET('Sanitation Data'!$I$10,0,10*ROW('Sanitation Data'!I52))),'Data Summary'!DL58="Yes"),OFFSET('Sanitation Data'!$I$10,0,10*ROW('Sanitation Data'!I52)),NA())</f>
        <v>#N/A</v>
      </c>
      <c r="AX58" s="367" t="e">
        <f ca="1">+IF(AND(ISNUMBER(OFFSET('Sanitation Data'!$I$11,0,10*ROW('Sanitation Data'!I52))),'Data Summary'!DM58="Yes"),OFFSET('Sanitation Data'!$I$11,0,10*ROW('Sanitation Data'!I52)),NA())</f>
        <v>#N/A</v>
      </c>
      <c r="AY58" s="367" t="e">
        <f ca="1">+IF(AND(ISNUMBER(OFFSET('Sanitation Data'!$I$12,0,10*ROW('Sanitation Data'!I52))),'Data Summary'!DN58="Yes"),OFFSET('Sanitation Data'!$I$12,0,10*ROW('Sanitation Data'!I52)),NA())</f>
        <v>#N/A</v>
      </c>
      <c r="AZ58" s="368" t="e">
        <f ca="1">+IF(AND(ISNUMBER(OFFSET('Hygiene Data'!$D$5,0,10*ROW('Hygiene Data'!D52))),'Data Summary'!DO58="Yes"),OFFSET('Hygiene Data'!$D$5,0,10*ROW('Hygiene Data'!D52)),NA())</f>
        <v>#N/A</v>
      </c>
      <c r="BA58" s="368" t="e">
        <f ca="1">+IF(AND(ISNUMBER(OFFSET('Hygiene Data'!$D$7,0,10*ROW('Hygiene Data'!D52))),'Data Summary'!DP58="Yes"),OFFSET('Hygiene Data'!$D$7,0,10*ROW('Hygiene Data'!D52)),NA())</f>
        <v>#N/A</v>
      </c>
      <c r="BB58" s="368" t="e">
        <f ca="1">+IF(AND(ISNUMBER(OFFSET('Hygiene Data'!$D$9,0,10*ROW('Hygiene Data'!D52))),'Data Summary'!DQ58="Yes"),OFFSET('Hygiene Data'!$D$9,0,10*ROW('Hygiene Data'!D52)),NA())</f>
        <v>#N/A</v>
      </c>
      <c r="BC58" s="368" t="e">
        <f ca="1">+IF(AND(ISNUMBER(OFFSET('Hygiene Data'!$E$5,0,10*ROW('Hygiene Data'!E52))),'Data Summary'!DR58="Yes"),OFFSET('Hygiene Data'!$E$5,0,10*ROW('Hygiene Data'!E52)),NA())</f>
        <v>#N/A</v>
      </c>
      <c r="BD58" s="368" t="e">
        <f ca="1">+IF(AND(ISNUMBER(OFFSET('Hygiene Data'!$E$7,0,10*ROW('Hygiene Data'!E52))),'Data Summary'!DS58="Yes"),OFFSET('Hygiene Data'!$E$7,0,10*ROW('Hygiene Data'!E52)),NA())</f>
        <v>#N/A</v>
      </c>
      <c r="BE58" s="368" t="e">
        <f ca="1">+IF(AND(ISNUMBER(OFFSET('Hygiene Data'!$E$9,0,10*ROW('Hygiene Data'!E52))),'Data Summary'!DT58="Yes"),OFFSET('Hygiene Data'!$E$9,0,10*ROW('Hygiene Data'!E52)),NA())</f>
        <v>#N/A</v>
      </c>
      <c r="BF58" s="368" t="e">
        <f ca="1">+IF(AND(ISNUMBER(OFFSET('Hygiene Data'!$F$5,0,10*ROW('Hygiene Data'!F52))),'Data Summary'!DU58="Yes"),OFFSET('Hygiene Data'!$F$5,0,10*ROW('Hygiene Data'!F52)),NA())</f>
        <v>#N/A</v>
      </c>
      <c r="BG58" s="368" t="e">
        <f ca="1">+IF(AND(ISNUMBER(OFFSET('Hygiene Data'!$F$7,0,10*ROW('Hygiene Data'!F52))),'Data Summary'!DV58="Yes"),OFFSET('Hygiene Data'!$F$7,0,10*ROW('Hygiene Data'!F52)),NA())</f>
        <v>#N/A</v>
      </c>
      <c r="BH58" s="368" t="e">
        <f ca="1">+IF(AND(ISNUMBER(OFFSET('Hygiene Data'!$F$9,0,10*ROW('Hygiene Data'!F52))),'Data Summary'!DW58="Yes"),OFFSET('Hygiene Data'!$F$9,0,10*ROW('Hygiene Data'!F52)),NA())</f>
        <v>#N/A</v>
      </c>
      <c r="BI58" s="368" t="e">
        <f ca="1">+IF(AND(ISNUMBER(OFFSET('Hygiene Data'!$G$5,0,10*ROW('Hygiene Data'!G52))),'Data Summary'!DX58="Yes"),OFFSET('Hygiene Data'!$G$5,0,10*ROW('Hygiene Data'!G52)),NA())</f>
        <v>#N/A</v>
      </c>
      <c r="BJ58" s="368" t="e">
        <f ca="1">+IF(AND(ISNUMBER(OFFSET('Hygiene Data'!$G$7,0,10*ROW('Hygiene Data'!G52))),'Data Summary'!DY58="Yes"),OFFSET('Hygiene Data'!$G$7,0,10*ROW('Hygiene Data'!G52)),NA())</f>
        <v>#N/A</v>
      </c>
      <c r="BK58" s="368" t="e">
        <f ca="1">+IF(AND(ISNUMBER(OFFSET('Hygiene Data'!$G$9,0,10*ROW('Hygiene Data'!G52))),'Data Summary'!DZ58="Yes"),OFFSET('Hygiene Data'!$G$9,0,10*ROW('Hygiene Data'!G52)),NA())</f>
        <v>#N/A</v>
      </c>
      <c r="BL58" s="368" t="e">
        <f ca="1">+IF(AND(ISNUMBER(OFFSET('Hygiene Data'!$H$5,0,10*ROW('Hygiene Data'!H52))),'Data Summary'!EA58="Yes"),OFFSET('Hygiene Data'!$H$5,0,10*ROW('Hygiene Data'!H52)),NA())</f>
        <v>#N/A</v>
      </c>
      <c r="BM58" s="368" t="e">
        <f ca="1">+IF(AND(ISNUMBER(OFFSET('Hygiene Data'!$H$7,0,10*ROW('Hygiene Data'!H52))),'Data Summary'!EB58="Yes"),OFFSET('Hygiene Data'!$H$7,0,10*ROW('Hygiene Data'!H52)),NA())</f>
        <v>#N/A</v>
      </c>
      <c r="BN58" s="368" t="e">
        <f ca="1">+IF(AND(ISNUMBER(OFFSET('Hygiene Data'!$H$9,0,10*ROW('Hygiene Data'!H52))),'Data Summary'!EC58="Yes"),OFFSET('Hygiene Data'!$H$9,0,10*ROW('Hygiene Data'!H52)),NA())</f>
        <v>#N/A</v>
      </c>
      <c r="BO58" s="368" t="e">
        <f ca="1">+IF(AND(ISNUMBER(OFFSET('Hygiene Data'!$I$5,0,10*ROW('Hygiene Data'!I52))),'Data Summary'!ED58="Yes"),OFFSET('Hygiene Data'!$I$5,0,10*ROW('Hygiene Data'!I52)),NA())</f>
        <v>#N/A</v>
      </c>
      <c r="BP58" s="368" t="e">
        <f ca="1">+IF(AND(ISNUMBER(OFFSET('Hygiene Data'!$I$7,0,10*ROW('Hygiene Data'!I52))),'Data Summary'!EE58="Yes"),OFFSET('Hygiene Data'!$I$7,0,10*ROW('Hygiene Data'!I52)),NA())</f>
        <v>#N/A</v>
      </c>
      <c r="BQ58" s="368" t="e">
        <f ca="1">+IF(AND(ISNUMBER(OFFSET('Hygiene Data'!$I$9,0,10*ROW('Hygiene Data'!I52))),'Data Summary'!EF58="Yes"),OFFSET('Hygiene Data'!$I$9,0,10*ROW('Hygiene Data'!I52)),NA())</f>
        <v>#N/A</v>
      </c>
    </row>
    <row r="59" spans="1:69" x14ac:dyDescent="0.25">
      <c r="A59" s="364" t="e">
        <f ca="1">+RIGHT('Data Summary'!A59,LEN('Data Summary'!A59)-9)</f>
        <v>#VALUE!</v>
      </c>
      <c r="B59" s="338" t="str">
        <f ca="1">+IF(ISTEXT('Data Summary'!B59),'Data Summary'!B59,"")</f>
        <v/>
      </c>
      <c r="C59" s="365" t="e">
        <f ca="1">+VALUE('Data Summary'!C59)</f>
        <v>#VALUE!</v>
      </c>
      <c r="D59" s="366" t="e">
        <f ca="1">+IF(AND(ISNUMBER(OFFSET('Water Data'!$D$4,0,10*ROW('Water Data'!D53))),'Data Summary'!BS59="Yes"),100-OFFSET('Water Data'!$D$4,0,10*ROW('Water Data'!D53)),NA())</f>
        <v>#N/A</v>
      </c>
      <c r="E59" s="366" t="e">
        <f ca="1">+IF(AND(ISNUMBER(OFFSET('Water Data'!$D$6,0,10*ROW('Water Data'!D53))),'Data Summary'!BT59="Yes"),OFFSET('Water Data'!$D$6,0,10*ROW('Water Data'!D53)),NA())</f>
        <v>#N/A</v>
      </c>
      <c r="F59" s="366" t="e">
        <f ca="1">+IF(AND(ISNUMBER(OFFSET('Water Data'!$D$9,0,10*ROW('Water Data'!D53))),'Data Summary'!BU59="Yes"),OFFSET('Water Data'!$D$9,0,10*ROW('Water Data'!D53)),NA())</f>
        <v>#N/A</v>
      </c>
      <c r="G59" s="366" t="e">
        <f ca="1">+IF(AND(ISNUMBER(OFFSET('Water Data'!$E$4,0,10*ROW('Water Data'!E53))),'Data Summary'!BV59="Yes"),100-OFFSET('Water Data'!$E$4,0,10*ROW('Water Data'!E53)),NA())</f>
        <v>#N/A</v>
      </c>
      <c r="H59" s="366" t="e">
        <f ca="1">+IF(AND(ISNUMBER(OFFSET('Water Data'!$E$6,0,10*ROW('Water Data'!E53))),'Data Summary'!BW59="Yes"),OFFSET('Water Data'!$E$6,0,10*ROW('Water Data'!E53)),NA())</f>
        <v>#N/A</v>
      </c>
      <c r="I59" s="366" t="e">
        <f ca="1">+IF(AND(ISNUMBER(OFFSET('Water Data'!$E$9,0,10*ROW('Water Data'!E53))),'Data Summary'!BX59="Yes"),OFFSET('Water Data'!$E$9,0,10*ROW('Water Data'!E53)),NA())</f>
        <v>#N/A</v>
      </c>
      <c r="J59" s="366" t="e">
        <f ca="1">+IF(AND(ISNUMBER(OFFSET('Water Data'!$F$4,0,10*ROW('Water Data'!F53))),'Data Summary'!BY59="Yes"),100-OFFSET('Water Data'!$F$4,0,10*ROW('Water Data'!F53)),NA())</f>
        <v>#N/A</v>
      </c>
      <c r="K59" s="366" t="e">
        <f ca="1">+IF(AND(ISNUMBER(OFFSET('Water Data'!$F$6,0,10*ROW('Water Data'!F53))),'Data Summary'!BZ59="Yes"),OFFSET('Water Data'!$F$6,0,10*ROW('Water Data'!F53)),NA())</f>
        <v>#N/A</v>
      </c>
      <c r="L59" s="366" t="e">
        <f ca="1">+IF(AND(ISNUMBER(OFFSET('Water Data'!$F$9,0,10*ROW('Water Data'!F53))),'Data Summary'!CA59="Yes"),OFFSET('Water Data'!$F$9,0,10*ROW('Water Data'!F53)),NA())</f>
        <v>#N/A</v>
      </c>
      <c r="M59" s="366" t="e">
        <f ca="1">+IF(AND(ISNUMBER(OFFSET('Water Data'!$G$4,0,10*ROW('Water Data'!G53))),'Data Summary'!CB59="Yes"),100-OFFSET('Water Data'!$G$4,0,10*ROW('Water Data'!G53)),NA())</f>
        <v>#N/A</v>
      </c>
      <c r="N59" s="366" t="e">
        <f ca="1">+IF(AND(ISNUMBER(OFFSET('Water Data'!$G$6,0,10*ROW('Water Data'!G53))),'Data Summary'!CC59="Yes"),OFFSET('Water Data'!$G$6,0,10*ROW('Water Data'!G53)),NA())</f>
        <v>#N/A</v>
      </c>
      <c r="O59" s="366" t="e">
        <f ca="1">+IF(AND(ISNUMBER(OFFSET('Water Data'!$G$9,0,10*ROW('Water Data'!G53))),'Data Summary'!CD59="Yes"),OFFSET('Water Data'!$G$9,0,10*ROW('Water Data'!G53)),NA())</f>
        <v>#N/A</v>
      </c>
      <c r="P59" s="366" t="e">
        <f ca="1">+IF(AND(ISNUMBER(OFFSET('Water Data'!$H$4,0,10*ROW('Water Data'!H53))),'Data Summary'!CE59="Yes"),100-OFFSET('Water Data'!$H$4,0,10*ROW('Water Data'!H53)),NA())</f>
        <v>#N/A</v>
      </c>
      <c r="Q59" s="366" t="e">
        <f ca="1">+IF(AND(ISNUMBER(OFFSET('Water Data'!$H$6,0,10*ROW('Water Data'!H53))),'Data Summary'!CF59="Yes"),OFFSET('Water Data'!$H$6,0,10*ROW('Water Data'!H53)),NA())</f>
        <v>#N/A</v>
      </c>
      <c r="R59" s="366" t="e">
        <f ca="1">+IF(AND(ISNUMBER(OFFSET('Water Data'!$H$9,0,10*ROW('Water Data'!H53))),'Data Summary'!CG59="Yes"),OFFSET('Water Data'!$H$9,0,10*ROW('Water Data'!H53)),NA())</f>
        <v>#N/A</v>
      </c>
      <c r="S59" s="366" t="e">
        <f ca="1">+IF(AND(ISNUMBER(OFFSET('Water Data'!$I$4,0,10*ROW('Water Data'!I53))),'Data Summary'!CH59="Yes"),100-OFFSET('Water Data'!$I$4,0,10*ROW('Water Data'!I53)),NA())</f>
        <v>#N/A</v>
      </c>
      <c r="T59" s="366" t="e">
        <f ca="1">+IF(AND(ISNUMBER(OFFSET('Water Data'!$I$6,0,10*ROW('Water Data'!I53))),'Data Summary'!CI59="Yes"),OFFSET('Water Data'!$I$6,0,10*ROW('Water Data'!I53)),NA())</f>
        <v>#N/A</v>
      </c>
      <c r="U59" s="366" t="e">
        <f ca="1">+IF(AND(ISNUMBER(OFFSET('Water Data'!$I$9,0,10*ROW('Water Data'!I53))),'Data Summary'!CJ59="Yes"),OFFSET('Water Data'!$I$9,0,10*ROW('Water Data'!I53)),NA())</f>
        <v>#N/A</v>
      </c>
      <c r="V59" s="367" t="e">
        <f ca="1">+IF(AND(ISNUMBER(OFFSET('Sanitation Data'!$D$4,0,10*ROW('Sanitation Data'!D53))),'Data Summary'!CK59="Yes"),100-OFFSET('Sanitation Data'!$D$4,0,10*ROW('Sanitation Data'!D53)),NA())</f>
        <v>#N/A</v>
      </c>
      <c r="W59" s="367" t="e">
        <f ca="1">+IF(AND(ISNUMBER(OFFSET('Sanitation Data'!$D$6,0,10*ROW('Sanitation Data'!D53))),'Data Summary'!CL59="Yes"),OFFSET('Sanitation Data'!$D$6,0,10*ROW('Sanitation Data'!D53)),NA())</f>
        <v>#N/A</v>
      </c>
      <c r="X59" s="367" t="e">
        <f ca="1">+IF(AND(ISNUMBER(OFFSET('Sanitation Data'!$D$10,0,10*ROW('Sanitation Data'!D53))),'Data Summary'!CM59="Yes"),OFFSET('Sanitation Data'!$D$10,0,10*ROW('Sanitation Data'!D53)),NA())</f>
        <v>#N/A</v>
      </c>
      <c r="Y59" s="367" t="e">
        <f ca="1">+IF(AND(ISNUMBER(OFFSET('Sanitation Data'!$D$11,0,10*ROW('Sanitation Data'!D53))),'Data Summary'!CN59="Yes"),OFFSET('Sanitation Data'!$D$11,0,10*ROW('Sanitation Data'!D53)),NA())</f>
        <v>#N/A</v>
      </c>
      <c r="Z59" s="367" t="e">
        <f ca="1">+IF(AND(ISNUMBER(OFFSET('Sanitation Data'!$D$12,0,10*ROW('Sanitation Data'!D53))),'Data Summary'!CO59="Yes"),OFFSET('Sanitation Data'!$D$12,0,10*ROW('Sanitation Data'!D53)),NA())</f>
        <v>#N/A</v>
      </c>
      <c r="AA59" s="367" t="e">
        <f ca="1">+IF(AND(ISNUMBER(OFFSET('Sanitation Data'!$E$4,0,10*ROW('Sanitation Data'!E53))),'Data Summary'!CP59="Yes"),100-OFFSET('Sanitation Data'!$E$4,0,10*ROW('Sanitation Data'!E53)),NA())</f>
        <v>#N/A</v>
      </c>
      <c r="AB59" s="367" t="e">
        <f ca="1">+IF(AND(ISNUMBER(OFFSET('Sanitation Data'!$E$6,0,10*ROW('Sanitation Data'!E53))),'Data Summary'!CQ59="Yes"),OFFSET('Sanitation Data'!$E$6,0,10*ROW('Sanitation Data'!E53)),NA())</f>
        <v>#N/A</v>
      </c>
      <c r="AC59" s="367" t="e">
        <f ca="1">+IF(AND(ISNUMBER(OFFSET('Sanitation Data'!$E$10,0,10*ROW('Sanitation Data'!E53))),'Data Summary'!CR59="Yes"),OFFSET('Sanitation Data'!$E$10,0,10*ROW('Sanitation Data'!E53)),NA())</f>
        <v>#N/A</v>
      </c>
      <c r="AD59" s="367" t="e">
        <f ca="1">+IF(AND(ISNUMBER(OFFSET('Sanitation Data'!$E$11,0,10*ROW('Sanitation Data'!E53))),'Data Summary'!CS59="Yes"),OFFSET('Sanitation Data'!$E$11,0,10*ROW('Sanitation Data'!E53)),NA())</f>
        <v>#N/A</v>
      </c>
      <c r="AE59" s="367" t="e">
        <f ca="1">+IF(AND(ISNUMBER(OFFSET('Sanitation Data'!$E$12,0,10*ROW('Sanitation Data'!E53))),'Data Summary'!CT59="Yes"),OFFSET('Sanitation Data'!$E$12,0,10*ROW('Sanitation Data'!E53)),NA())</f>
        <v>#N/A</v>
      </c>
      <c r="AF59" s="367" t="e">
        <f ca="1">+IF(AND(ISNUMBER(OFFSET('Sanitation Data'!$F$4,0,10*ROW('Sanitation Data'!F53))),'Data Summary'!CU59="Yes"),100-OFFSET('Sanitation Data'!$F$4,0,10*ROW('Sanitation Data'!F53)),NA())</f>
        <v>#N/A</v>
      </c>
      <c r="AG59" s="367" t="e">
        <f ca="1">+IF(AND(ISNUMBER(OFFSET('Sanitation Data'!$F$6,0,10*ROW('Sanitation Data'!F53))),'Data Summary'!CV59="Yes"),OFFSET('Sanitation Data'!$F$6,0,10*ROW('Sanitation Data'!F53)),NA())</f>
        <v>#N/A</v>
      </c>
      <c r="AH59" s="367" t="e">
        <f ca="1">+IF(AND(ISNUMBER(OFFSET('Sanitation Data'!$F$10,0,10*ROW('Sanitation Data'!F53))),'Data Summary'!CW59="Yes"),OFFSET('Sanitation Data'!$F$10,0,10*ROW('Sanitation Data'!F53)),NA())</f>
        <v>#N/A</v>
      </c>
      <c r="AI59" s="367" t="e">
        <f ca="1">+IF(AND(ISNUMBER(OFFSET('Sanitation Data'!$F$11,0,10*ROW('Sanitation Data'!F53))),'Data Summary'!CX59="Yes"),OFFSET('Sanitation Data'!$F$11,0,10*ROW('Sanitation Data'!F53)),NA())</f>
        <v>#N/A</v>
      </c>
      <c r="AJ59" s="367" t="e">
        <f ca="1">+IF(AND(ISNUMBER(OFFSET('Sanitation Data'!$F$12,0,10*ROW('Sanitation Data'!F53))),'Data Summary'!CY59="Yes"),OFFSET('Sanitation Data'!$F$12,0,10*ROW('Sanitation Data'!F53)),NA())</f>
        <v>#N/A</v>
      </c>
      <c r="AK59" s="367" t="e">
        <f ca="1">+IF(AND(ISNUMBER(OFFSET('Sanitation Data'!$G$4,0,10*ROW('Sanitation Data'!G53))),'Data Summary'!CZ59="Yes"),100-OFFSET('Sanitation Data'!$G$4,0,10*ROW('Sanitation Data'!G53)),NA())</f>
        <v>#N/A</v>
      </c>
      <c r="AL59" s="367" t="e">
        <f ca="1">+IF(AND(ISNUMBER(OFFSET('Sanitation Data'!$G$6,0,10*ROW('Sanitation Data'!G53))),'Data Summary'!DA59="Yes"),OFFSET('Sanitation Data'!$G$6,0,10*ROW('Sanitation Data'!G53)),NA())</f>
        <v>#N/A</v>
      </c>
      <c r="AM59" s="367" t="e">
        <f ca="1">+IF(AND(ISNUMBER(OFFSET('Sanitation Data'!$G$10,0,10*ROW('Sanitation Data'!G53))),'Data Summary'!DB59="Yes"),OFFSET('Sanitation Data'!$G$10,0,10*ROW('Sanitation Data'!G53)),NA())</f>
        <v>#N/A</v>
      </c>
      <c r="AN59" s="367" t="e">
        <f ca="1">+IF(AND(ISNUMBER(OFFSET('Sanitation Data'!$G$11,0,10*ROW('Sanitation Data'!G53))),'Data Summary'!DC59="Yes"),OFFSET('Sanitation Data'!$G$11,0,10*ROW('Sanitation Data'!G53)),NA())</f>
        <v>#N/A</v>
      </c>
      <c r="AO59" s="367" t="e">
        <f ca="1">+IF(AND(ISNUMBER(OFFSET('Sanitation Data'!$G$12,0,10*ROW('Sanitation Data'!G53))),'Data Summary'!DD59="Yes"),OFFSET('Sanitation Data'!$G$12,0,10*ROW('Sanitation Data'!G53)),NA())</f>
        <v>#N/A</v>
      </c>
      <c r="AP59" s="367" t="e">
        <f ca="1">+IF(AND(ISNUMBER(OFFSET('Sanitation Data'!$H$4,0,10*ROW('Sanitation Data'!H53))),'Data Summary'!DE59="Yes"),100-OFFSET('Sanitation Data'!$H$4,0,10*ROW('Sanitation Data'!H53)),NA())</f>
        <v>#N/A</v>
      </c>
      <c r="AQ59" s="367" t="e">
        <f ca="1">+IF(AND(ISNUMBER(OFFSET('Sanitation Data'!$H$6,0,10*ROW('Sanitation Data'!H53))),'Data Summary'!DF59="Yes"),OFFSET('Sanitation Data'!$H$6,0,10*ROW('Sanitation Data'!H53)),NA())</f>
        <v>#N/A</v>
      </c>
      <c r="AR59" s="367" t="e">
        <f ca="1">+IF(AND(ISNUMBER(OFFSET('Sanitation Data'!$H$10,0,10*ROW('Sanitation Data'!H53))),'Data Summary'!DG59="Yes"),OFFSET('Sanitation Data'!$H$10,0,10*ROW('Sanitation Data'!H53)),NA())</f>
        <v>#N/A</v>
      </c>
      <c r="AS59" s="367" t="e">
        <f ca="1">+IF(AND(ISNUMBER(OFFSET('Sanitation Data'!$H$11,0,10*ROW('Sanitation Data'!H53))),'Data Summary'!DH59="Yes"),OFFSET('Sanitation Data'!$H$11,0,10*ROW('Sanitation Data'!H53)),NA())</f>
        <v>#N/A</v>
      </c>
      <c r="AT59" s="367" t="e">
        <f ca="1">+IF(AND(ISNUMBER(OFFSET('Sanitation Data'!$H$12,0,10*ROW('Sanitation Data'!H53))),'Data Summary'!DI59="Yes"),OFFSET('Sanitation Data'!$H$12,0,10*ROW('Sanitation Data'!H53)),NA())</f>
        <v>#N/A</v>
      </c>
      <c r="AU59" s="367" t="e">
        <f ca="1">+IF(AND(ISNUMBER(OFFSET('Sanitation Data'!$I$4,0,10*ROW('Sanitation Data'!I53))),'Data Summary'!DJ59="Yes"),100-OFFSET('Sanitation Data'!$I$4,0,10*ROW('Sanitation Data'!I53)),NA())</f>
        <v>#N/A</v>
      </c>
      <c r="AV59" s="367" t="e">
        <f ca="1">+IF(AND(ISNUMBER(OFFSET('Sanitation Data'!$I$6,0,10*ROW('Sanitation Data'!I53))),'Data Summary'!DK59="Yes"),OFFSET('Sanitation Data'!$I$6,0,10*ROW('Sanitation Data'!I53)),NA())</f>
        <v>#N/A</v>
      </c>
      <c r="AW59" s="367" t="e">
        <f ca="1">+IF(AND(ISNUMBER(OFFSET('Sanitation Data'!$I$10,0,10*ROW('Sanitation Data'!I53))),'Data Summary'!DL59="Yes"),OFFSET('Sanitation Data'!$I$10,0,10*ROW('Sanitation Data'!I53)),NA())</f>
        <v>#N/A</v>
      </c>
      <c r="AX59" s="367" t="e">
        <f ca="1">+IF(AND(ISNUMBER(OFFSET('Sanitation Data'!$I$11,0,10*ROW('Sanitation Data'!I53))),'Data Summary'!DM59="Yes"),OFFSET('Sanitation Data'!$I$11,0,10*ROW('Sanitation Data'!I53)),NA())</f>
        <v>#N/A</v>
      </c>
      <c r="AY59" s="367" t="e">
        <f ca="1">+IF(AND(ISNUMBER(OFFSET('Sanitation Data'!$I$12,0,10*ROW('Sanitation Data'!I53))),'Data Summary'!DN59="Yes"),OFFSET('Sanitation Data'!$I$12,0,10*ROW('Sanitation Data'!I53)),NA())</f>
        <v>#N/A</v>
      </c>
      <c r="AZ59" s="368" t="e">
        <f ca="1">+IF(AND(ISNUMBER(OFFSET('Hygiene Data'!$D$5,0,10*ROW('Hygiene Data'!D53))),'Data Summary'!DO59="Yes"),OFFSET('Hygiene Data'!$D$5,0,10*ROW('Hygiene Data'!D53)),NA())</f>
        <v>#N/A</v>
      </c>
      <c r="BA59" s="368" t="e">
        <f ca="1">+IF(AND(ISNUMBER(OFFSET('Hygiene Data'!$D$7,0,10*ROW('Hygiene Data'!D53))),'Data Summary'!DP59="Yes"),OFFSET('Hygiene Data'!$D$7,0,10*ROW('Hygiene Data'!D53)),NA())</f>
        <v>#N/A</v>
      </c>
      <c r="BB59" s="368" t="e">
        <f ca="1">+IF(AND(ISNUMBER(OFFSET('Hygiene Data'!$D$9,0,10*ROW('Hygiene Data'!D53))),'Data Summary'!DQ59="Yes"),OFFSET('Hygiene Data'!$D$9,0,10*ROW('Hygiene Data'!D53)),NA())</f>
        <v>#N/A</v>
      </c>
      <c r="BC59" s="368" t="e">
        <f ca="1">+IF(AND(ISNUMBER(OFFSET('Hygiene Data'!$E$5,0,10*ROW('Hygiene Data'!E53))),'Data Summary'!DR59="Yes"),OFFSET('Hygiene Data'!$E$5,0,10*ROW('Hygiene Data'!E53)),NA())</f>
        <v>#N/A</v>
      </c>
      <c r="BD59" s="368" t="e">
        <f ca="1">+IF(AND(ISNUMBER(OFFSET('Hygiene Data'!$E$7,0,10*ROW('Hygiene Data'!E53))),'Data Summary'!DS59="Yes"),OFFSET('Hygiene Data'!$E$7,0,10*ROW('Hygiene Data'!E53)),NA())</f>
        <v>#N/A</v>
      </c>
      <c r="BE59" s="368" t="e">
        <f ca="1">+IF(AND(ISNUMBER(OFFSET('Hygiene Data'!$E$9,0,10*ROW('Hygiene Data'!E53))),'Data Summary'!DT59="Yes"),OFFSET('Hygiene Data'!$E$9,0,10*ROW('Hygiene Data'!E53)),NA())</f>
        <v>#N/A</v>
      </c>
      <c r="BF59" s="368" t="e">
        <f ca="1">+IF(AND(ISNUMBER(OFFSET('Hygiene Data'!$F$5,0,10*ROW('Hygiene Data'!F53))),'Data Summary'!DU59="Yes"),OFFSET('Hygiene Data'!$F$5,0,10*ROW('Hygiene Data'!F53)),NA())</f>
        <v>#N/A</v>
      </c>
      <c r="BG59" s="368" t="e">
        <f ca="1">+IF(AND(ISNUMBER(OFFSET('Hygiene Data'!$F$7,0,10*ROW('Hygiene Data'!F53))),'Data Summary'!DV59="Yes"),OFFSET('Hygiene Data'!$F$7,0,10*ROW('Hygiene Data'!F53)),NA())</f>
        <v>#N/A</v>
      </c>
      <c r="BH59" s="368" t="e">
        <f ca="1">+IF(AND(ISNUMBER(OFFSET('Hygiene Data'!$F$9,0,10*ROW('Hygiene Data'!F53))),'Data Summary'!DW59="Yes"),OFFSET('Hygiene Data'!$F$9,0,10*ROW('Hygiene Data'!F53)),NA())</f>
        <v>#N/A</v>
      </c>
      <c r="BI59" s="368" t="e">
        <f ca="1">+IF(AND(ISNUMBER(OFFSET('Hygiene Data'!$G$5,0,10*ROW('Hygiene Data'!G53))),'Data Summary'!DX59="Yes"),OFFSET('Hygiene Data'!$G$5,0,10*ROW('Hygiene Data'!G53)),NA())</f>
        <v>#N/A</v>
      </c>
      <c r="BJ59" s="368" t="e">
        <f ca="1">+IF(AND(ISNUMBER(OFFSET('Hygiene Data'!$G$7,0,10*ROW('Hygiene Data'!G53))),'Data Summary'!DY59="Yes"),OFFSET('Hygiene Data'!$G$7,0,10*ROW('Hygiene Data'!G53)),NA())</f>
        <v>#N/A</v>
      </c>
      <c r="BK59" s="368" t="e">
        <f ca="1">+IF(AND(ISNUMBER(OFFSET('Hygiene Data'!$G$9,0,10*ROW('Hygiene Data'!G53))),'Data Summary'!DZ59="Yes"),OFFSET('Hygiene Data'!$G$9,0,10*ROW('Hygiene Data'!G53)),NA())</f>
        <v>#N/A</v>
      </c>
      <c r="BL59" s="368" t="e">
        <f ca="1">+IF(AND(ISNUMBER(OFFSET('Hygiene Data'!$H$5,0,10*ROW('Hygiene Data'!H53))),'Data Summary'!EA59="Yes"),OFFSET('Hygiene Data'!$H$5,0,10*ROW('Hygiene Data'!H53)),NA())</f>
        <v>#N/A</v>
      </c>
      <c r="BM59" s="368" t="e">
        <f ca="1">+IF(AND(ISNUMBER(OFFSET('Hygiene Data'!$H$7,0,10*ROW('Hygiene Data'!H53))),'Data Summary'!EB59="Yes"),OFFSET('Hygiene Data'!$H$7,0,10*ROW('Hygiene Data'!H53)),NA())</f>
        <v>#N/A</v>
      </c>
      <c r="BN59" s="368" t="e">
        <f ca="1">+IF(AND(ISNUMBER(OFFSET('Hygiene Data'!$H$9,0,10*ROW('Hygiene Data'!H53))),'Data Summary'!EC59="Yes"),OFFSET('Hygiene Data'!$H$9,0,10*ROW('Hygiene Data'!H53)),NA())</f>
        <v>#N/A</v>
      </c>
      <c r="BO59" s="368" t="e">
        <f ca="1">+IF(AND(ISNUMBER(OFFSET('Hygiene Data'!$I$5,0,10*ROW('Hygiene Data'!I53))),'Data Summary'!ED59="Yes"),OFFSET('Hygiene Data'!$I$5,0,10*ROW('Hygiene Data'!I53)),NA())</f>
        <v>#N/A</v>
      </c>
      <c r="BP59" s="368" t="e">
        <f ca="1">+IF(AND(ISNUMBER(OFFSET('Hygiene Data'!$I$7,0,10*ROW('Hygiene Data'!I53))),'Data Summary'!EE59="Yes"),OFFSET('Hygiene Data'!$I$7,0,10*ROW('Hygiene Data'!I53)),NA())</f>
        <v>#N/A</v>
      </c>
      <c r="BQ59" s="368" t="e">
        <f ca="1">+IF(AND(ISNUMBER(OFFSET('Hygiene Data'!$I$9,0,10*ROW('Hygiene Data'!I53))),'Data Summary'!EF59="Yes"),OFFSET('Hygiene Data'!$I$9,0,10*ROW('Hygiene Data'!I53)),NA())</f>
        <v>#N/A</v>
      </c>
    </row>
    <row r="60" spans="1:69" x14ac:dyDescent="0.25">
      <c r="A60" s="364" t="e">
        <f ca="1">+RIGHT('Data Summary'!A60,LEN('Data Summary'!A60)-9)</f>
        <v>#VALUE!</v>
      </c>
      <c r="B60" s="338" t="str">
        <f ca="1">+IF(ISTEXT('Data Summary'!B60),'Data Summary'!B60,"")</f>
        <v/>
      </c>
      <c r="C60" s="365" t="e">
        <f ca="1">+VALUE('Data Summary'!C60)</f>
        <v>#VALUE!</v>
      </c>
      <c r="D60" s="366" t="e">
        <f ca="1">+IF(AND(ISNUMBER(OFFSET('Water Data'!$D$4,0,10*ROW('Water Data'!D54))),'Data Summary'!BS60="Yes"),100-OFFSET('Water Data'!$D$4,0,10*ROW('Water Data'!D54)),NA())</f>
        <v>#N/A</v>
      </c>
      <c r="E60" s="366" t="e">
        <f ca="1">+IF(AND(ISNUMBER(OFFSET('Water Data'!$D$6,0,10*ROW('Water Data'!D54))),'Data Summary'!BT60="Yes"),OFFSET('Water Data'!$D$6,0,10*ROW('Water Data'!D54)),NA())</f>
        <v>#N/A</v>
      </c>
      <c r="F60" s="366" t="e">
        <f ca="1">+IF(AND(ISNUMBER(OFFSET('Water Data'!$D$9,0,10*ROW('Water Data'!D54))),'Data Summary'!BU60="Yes"),OFFSET('Water Data'!$D$9,0,10*ROW('Water Data'!D54)),NA())</f>
        <v>#N/A</v>
      </c>
      <c r="G60" s="366" t="e">
        <f ca="1">+IF(AND(ISNUMBER(OFFSET('Water Data'!$E$4,0,10*ROW('Water Data'!E54))),'Data Summary'!BV60="Yes"),100-OFFSET('Water Data'!$E$4,0,10*ROW('Water Data'!E54)),NA())</f>
        <v>#N/A</v>
      </c>
      <c r="H60" s="366" t="e">
        <f ca="1">+IF(AND(ISNUMBER(OFFSET('Water Data'!$E$6,0,10*ROW('Water Data'!E54))),'Data Summary'!BW60="Yes"),OFFSET('Water Data'!$E$6,0,10*ROW('Water Data'!E54)),NA())</f>
        <v>#N/A</v>
      </c>
      <c r="I60" s="366" t="e">
        <f ca="1">+IF(AND(ISNUMBER(OFFSET('Water Data'!$E$9,0,10*ROW('Water Data'!E54))),'Data Summary'!BX60="Yes"),OFFSET('Water Data'!$E$9,0,10*ROW('Water Data'!E54)),NA())</f>
        <v>#N/A</v>
      </c>
      <c r="J60" s="366" t="e">
        <f ca="1">+IF(AND(ISNUMBER(OFFSET('Water Data'!$F$4,0,10*ROW('Water Data'!F54))),'Data Summary'!BY60="Yes"),100-OFFSET('Water Data'!$F$4,0,10*ROW('Water Data'!F54)),NA())</f>
        <v>#N/A</v>
      </c>
      <c r="K60" s="366" t="e">
        <f ca="1">+IF(AND(ISNUMBER(OFFSET('Water Data'!$F$6,0,10*ROW('Water Data'!F54))),'Data Summary'!BZ60="Yes"),OFFSET('Water Data'!$F$6,0,10*ROW('Water Data'!F54)),NA())</f>
        <v>#N/A</v>
      </c>
      <c r="L60" s="366" t="e">
        <f ca="1">+IF(AND(ISNUMBER(OFFSET('Water Data'!$F$9,0,10*ROW('Water Data'!F54))),'Data Summary'!CA60="Yes"),OFFSET('Water Data'!$F$9,0,10*ROW('Water Data'!F54)),NA())</f>
        <v>#N/A</v>
      </c>
      <c r="M60" s="366" t="e">
        <f ca="1">+IF(AND(ISNUMBER(OFFSET('Water Data'!$G$4,0,10*ROW('Water Data'!G54))),'Data Summary'!CB60="Yes"),100-OFFSET('Water Data'!$G$4,0,10*ROW('Water Data'!G54)),NA())</f>
        <v>#N/A</v>
      </c>
      <c r="N60" s="366" t="e">
        <f ca="1">+IF(AND(ISNUMBER(OFFSET('Water Data'!$G$6,0,10*ROW('Water Data'!G54))),'Data Summary'!CC60="Yes"),OFFSET('Water Data'!$G$6,0,10*ROW('Water Data'!G54)),NA())</f>
        <v>#N/A</v>
      </c>
      <c r="O60" s="366" t="e">
        <f ca="1">+IF(AND(ISNUMBER(OFFSET('Water Data'!$G$9,0,10*ROW('Water Data'!G54))),'Data Summary'!CD60="Yes"),OFFSET('Water Data'!$G$9,0,10*ROW('Water Data'!G54)),NA())</f>
        <v>#N/A</v>
      </c>
      <c r="P60" s="366" t="e">
        <f ca="1">+IF(AND(ISNUMBER(OFFSET('Water Data'!$H$4,0,10*ROW('Water Data'!H54))),'Data Summary'!CE60="Yes"),100-OFFSET('Water Data'!$H$4,0,10*ROW('Water Data'!H54)),NA())</f>
        <v>#N/A</v>
      </c>
      <c r="Q60" s="366" t="e">
        <f ca="1">+IF(AND(ISNUMBER(OFFSET('Water Data'!$H$6,0,10*ROW('Water Data'!H54))),'Data Summary'!CF60="Yes"),OFFSET('Water Data'!$H$6,0,10*ROW('Water Data'!H54)),NA())</f>
        <v>#N/A</v>
      </c>
      <c r="R60" s="366" t="e">
        <f ca="1">+IF(AND(ISNUMBER(OFFSET('Water Data'!$H$9,0,10*ROW('Water Data'!H54))),'Data Summary'!CG60="Yes"),OFFSET('Water Data'!$H$9,0,10*ROW('Water Data'!H54)),NA())</f>
        <v>#N/A</v>
      </c>
      <c r="S60" s="366" t="e">
        <f ca="1">+IF(AND(ISNUMBER(OFFSET('Water Data'!$I$4,0,10*ROW('Water Data'!I54))),'Data Summary'!CH60="Yes"),100-OFFSET('Water Data'!$I$4,0,10*ROW('Water Data'!I54)),NA())</f>
        <v>#N/A</v>
      </c>
      <c r="T60" s="366" t="e">
        <f ca="1">+IF(AND(ISNUMBER(OFFSET('Water Data'!$I$6,0,10*ROW('Water Data'!I54))),'Data Summary'!CI60="Yes"),OFFSET('Water Data'!$I$6,0,10*ROW('Water Data'!I54)),NA())</f>
        <v>#N/A</v>
      </c>
      <c r="U60" s="366" t="e">
        <f ca="1">+IF(AND(ISNUMBER(OFFSET('Water Data'!$I$9,0,10*ROW('Water Data'!I54))),'Data Summary'!CJ60="Yes"),OFFSET('Water Data'!$I$9,0,10*ROW('Water Data'!I54)),NA())</f>
        <v>#N/A</v>
      </c>
      <c r="V60" s="367" t="e">
        <f ca="1">+IF(AND(ISNUMBER(OFFSET('Sanitation Data'!$D$4,0,10*ROW('Sanitation Data'!D54))),'Data Summary'!CK60="Yes"),100-OFFSET('Sanitation Data'!$D$4,0,10*ROW('Sanitation Data'!D54)),NA())</f>
        <v>#N/A</v>
      </c>
      <c r="W60" s="367" t="e">
        <f ca="1">+IF(AND(ISNUMBER(OFFSET('Sanitation Data'!$D$6,0,10*ROW('Sanitation Data'!D54))),'Data Summary'!CL60="Yes"),OFFSET('Sanitation Data'!$D$6,0,10*ROW('Sanitation Data'!D54)),NA())</f>
        <v>#N/A</v>
      </c>
      <c r="X60" s="367" t="e">
        <f ca="1">+IF(AND(ISNUMBER(OFFSET('Sanitation Data'!$D$10,0,10*ROW('Sanitation Data'!D54))),'Data Summary'!CM60="Yes"),OFFSET('Sanitation Data'!$D$10,0,10*ROW('Sanitation Data'!D54)),NA())</f>
        <v>#N/A</v>
      </c>
      <c r="Y60" s="367" t="e">
        <f ca="1">+IF(AND(ISNUMBER(OFFSET('Sanitation Data'!$D$11,0,10*ROW('Sanitation Data'!D54))),'Data Summary'!CN60="Yes"),OFFSET('Sanitation Data'!$D$11,0,10*ROW('Sanitation Data'!D54)),NA())</f>
        <v>#N/A</v>
      </c>
      <c r="Z60" s="367" t="e">
        <f ca="1">+IF(AND(ISNUMBER(OFFSET('Sanitation Data'!$D$12,0,10*ROW('Sanitation Data'!D54))),'Data Summary'!CO60="Yes"),OFFSET('Sanitation Data'!$D$12,0,10*ROW('Sanitation Data'!D54)),NA())</f>
        <v>#N/A</v>
      </c>
      <c r="AA60" s="367" t="e">
        <f ca="1">+IF(AND(ISNUMBER(OFFSET('Sanitation Data'!$E$4,0,10*ROW('Sanitation Data'!E54))),'Data Summary'!CP60="Yes"),100-OFFSET('Sanitation Data'!$E$4,0,10*ROW('Sanitation Data'!E54)),NA())</f>
        <v>#N/A</v>
      </c>
      <c r="AB60" s="367" t="e">
        <f ca="1">+IF(AND(ISNUMBER(OFFSET('Sanitation Data'!$E$6,0,10*ROW('Sanitation Data'!E54))),'Data Summary'!CQ60="Yes"),OFFSET('Sanitation Data'!$E$6,0,10*ROW('Sanitation Data'!E54)),NA())</f>
        <v>#N/A</v>
      </c>
      <c r="AC60" s="367" t="e">
        <f ca="1">+IF(AND(ISNUMBER(OFFSET('Sanitation Data'!$E$10,0,10*ROW('Sanitation Data'!E54))),'Data Summary'!CR60="Yes"),OFFSET('Sanitation Data'!$E$10,0,10*ROW('Sanitation Data'!E54)),NA())</f>
        <v>#N/A</v>
      </c>
      <c r="AD60" s="367" t="e">
        <f ca="1">+IF(AND(ISNUMBER(OFFSET('Sanitation Data'!$E$11,0,10*ROW('Sanitation Data'!E54))),'Data Summary'!CS60="Yes"),OFFSET('Sanitation Data'!$E$11,0,10*ROW('Sanitation Data'!E54)),NA())</f>
        <v>#N/A</v>
      </c>
      <c r="AE60" s="367" t="e">
        <f ca="1">+IF(AND(ISNUMBER(OFFSET('Sanitation Data'!$E$12,0,10*ROW('Sanitation Data'!E54))),'Data Summary'!CT60="Yes"),OFFSET('Sanitation Data'!$E$12,0,10*ROW('Sanitation Data'!E54)),NA())</f>
        <v>#N/A</v>
      </c>
      <c r="AF60" s="367" t="e">
        <f ca="1">+IF(AND(ISNUMBER(OFFSET('Sanitation Data'!$F$4,0,10*ROW('Sanitation Data'!F54))),'Data Summary'!CU60="Yes"),100-OFFSET('Sanitation Data'!$F$4,0,10*ROW('Sanitation Data'!F54)),NA())</f>
        <v>#N/A</v>
      </c>
      <c r="AG60" s="367" t="e">
        <f ca="1">+IF(AND(ISNUMBER(OFFSET('Sanitation Data'!$F$6,0,10*ROW('Sanitation Data'!F54))),'Data Summary'!CV60="Yes"),OFFSET('Sanitation Data'!$F$6,0,10*ROW('Sanitation Data'!F54)),NA())</f>
        <v>#N/A</v>
      </c>
      <c r="AH60" s="367" t="e">
        <f ca="1">+IF(AND(ISNUMBER(OFFSET('Sanitation Data'!$F$10,0,10*ROW('Sanitation Data'!F54))),'Data Summary'!CW60="Yes"),OFFSET('Sanitation Data'!$F$10,0,10*ROW('Sanitation Data'!F54)),NA())</f>
        <v>#N/A</v>
      </c>
      <c r="AI60" s="367" t="e">
        <f ca="1">+IF(AND(ISNUMBER(OFFSET('Sanitation Data'!$F$11,0,10*ROW('Sanitation Data'!F54))),'Data Summary'!CX60="Yes"),OFFSET('Sanitation Data'!$F$11,0,10*ROW('Sanitation Data'!F54)),NA())</f>
        <v>#N/A</v>
      </c>
      <c r="AJ60" s="367" t="e">
        <f ca="1">+IF(AND(ISNUMBER(OFFSET('Sanitation Data'!$F$12,0,10*ROW('Sanitation Data'!F54))),'Data Summary'!CY60="Yes"),OFFSET('Sanitation Data'!$F$12,0,10*ROW('Sanitation Data'!F54)),NA())</f>
        <v>#N/A</v>
      </c>
      <c r="AK60" s="367" t="e">
        <f ca="1">+IF(AND(ISNUMBER(OFFSET('Sanitation Data'!$G$4,0,10*ROW('Sanitation Data'!G54))),'Data Summary'!CZ60="Yes"),100-OFFSET('Sanitation Data'!$G$4,0,10*ROW('Sanitation Data'!G54)),NA())</f>
        <v>#N/A</v>
      </c>
      <c r="AL60" s="367" t="e">
        <f ca="1">+IF(AND(ISNUMBER(OFFSET('Sanitation Data'!$G$6,0,10*ROW('Sanitation Data'!G54))),'Data Summary'!DA60="Yes"),OFFSET('Sanitation Data'!$G$6,0,10*ROW('Sanitation Data'!G54)),NA())</f>
        <v>#N/A</v>
      </c>
      <c r="AM60" s="367" t="e">
        <f ca="1">+IF(AND(ISNUMBER(OFFSET('Sanitation Data'!$G$10,0,10*ROW('Sanitation Data'!G54))),'Data Summary'!DB60="Yes"),OFFSET('Sanitation Data'!$G$10,0,10*ROW('Sanitation Data'!G54)),NA())</f>
        <v>#N/A</v>
      </c>
      <c r="AN60" s="367" t="e">
        <f ca="1">+IF(AND(ISNUMBER(OFFSET('Sanitation Data'!$G$11,0,10*ROW('Sanitation Data'!G54))),'Data Summary'!DC60="Yes"),OFFSET('Sanitation Data'!$G$11,0,10*ROW('Sanitation Data'!G54)),NA())</f>
        <v>#N/A</v>
      </c>
      <c r="AO60" s="367" t="e">
        <f ca="1">+IF(AND(ISNUMBER(OFFSET('Sanitation Data'!$G$12,0,10*ROW('Sanitation Data'!G54))),'Data Summary'!DD60="Yes"),OFFSET('Sanitation Data'!$G$12,0,10*ROW('Sanitation Data'!G54)),NA())</f>
        <v>#N/A</v>
      </c>
      <c r="AP60" s="367" t="e">
        <f ca="1">+IF(AND(ISNUMBER(OFFSET('Sanitation Data'!$H$4,0,10*ROW('Sanitation Data'!H54))),'Data Summary'!DE60="Yes"),100-OFFSET('Sanitation Data'!$H$4,0,10*ROW('Sanitation Data'!H54)),NA())</f>
        <v>#N/A</v>
      </c>
      <c r="AQ60" s="367" t="e">
        <f ca="1">+IF(AND(ISNUMBER(OFFSET('Sanitation Data'!$H$6,0,10*ROW('Sanitation Data'!H54))),'Data Summary'!DF60="Yes"),OFFSET('Sanitation Data'!$H$6,0,10*ROW('Sanitation Data'!H54)),NA())</f>
        <v>#N/A</v>
      </c>
      <c r="AR60" s="367" t="e">
        <f ca="1">+IF(AND(ISNUMBER(OFFSET('Sanitation Data'!$H$10,0,10*ROW('Sanitation Data'!H54))),'Data Summary'!DG60="Yes"),OFFSET('Sanitation Data'!$H$10,0,10*ROW('Sanitation Data'!H54)),NA())</f>
        <v>#N/A</v>
      </c>
      <c r="AS60" s="367" t="e">
        <f ca="1">+IF(AND(ISNUMBER(OFFSET('Sanitation Data'!$H$11,0,10*ROW('Sanitation Data'!H54))),'Data Summary'!DH60="Yes"),OFFSET('Sanitation Data'!$H$11,0,10*ROW('Sanitation Data'!H54)),NA())</f>
        <v>#N/A</v>
      </c>
      <c r="AT60" s="367" t="e">
        <f ca="1">+IF(AND(ISNUMBER(OFFSET('Sanitation Data'!$H$12,0,10*ROW('Sanitation Data'!H54))),'Data Summary'!DI60="Yes"),OFFSET('Sanitation Data'!$H$12,0,10*ROW('Sanitation Data'!H54)),NA())</f>
        <v>#N/A</v>
      </c>
      <c r="AU60" s="367" t="e">
        <f ca="1">+IF(AND(ISNUMBER(OFFSET('Sanitation Data'!$I$4,0,10*ROW('Sanitation Data'!I54))),'Data Summary'!DJ60="Yes"),100-OFFSET('Sanitation Data'!$I$4,0,10*ROW('Sanitation Data'!I54)),NA())</f>
        <v>#N/A</v>
      </c>
      <c r="AV60" s="367" t="e">
        <f ca="1">+IF(AND(ISNUMBER(OFFSET('Sanitation Data'!$I$6,0,10*ROW('Sanitation Data'!I54))),'Data Summary'!DK60="Yes"),OFFSET('Sanitation Data'!$I$6,0,10*ROW('Sanitation Data'!I54)),NA())</f>
        <v>#N/A</v>
      </c>
      <c r="AW60" s="367" t="e">
        <f ca="1">+IF(AND(ISNUMBER(OFFSET('Sanitation Data'!$I$10,0,10*ROW('Sanitation Data'!I54))),'Data Summary'!DL60="Yes"),OFFSET('Sanitation Data'!$I$10,0,10*ROW('Sanitation Data'!I54)),NA())</f>
        <v>#N/A</v>
      </c>
      <c r="AX60" s="367" t="e">
        <f ca="1">+IF(AND(ISNUMBER(OFFSET('Sanitation Data'!$I$11,0,10*ROW('Sanitation Data'!I54))),'Data Summary'!DM60="Yes"),OFFSET('Sanitation Data'!$I$11,0,10*ROW('Sanitation Data'!I54)),NA())</f>
        <v>#N/A</v>
      </c>
      <c r="AY60" s="367" t="e">
        <f ca="1">+IF(AND(ISNUMBER(OFFSET('Sanitation Data'!$I$12,0,10*ROW('Sanitation Data'!I54))),'Data Summary'!DN60="Yes"),OFFSET('Sanitation Data'!$I$12,0,10*ROW('Sanitation Data'!I54)),NA())</f>
        <v>#N/A</v>
      </c>
      <c r="AZ60" s="368" t="e">
        <f ca="1">+IF(AND(ISNUMBER(OFFSET('Hygiene Data'!$D$5,0,10*ROW('Hygiene Data'!D54))),'Data Summary'!DO60="Yes"),OFFSET('Hygiene Data'!$D$5,0,10*ROW('Hygiene Data'!D54)),NA())</f>
        <v>#N/A</v>
      </c>
      <c r="BA60" s="368" t="e">
        <f ca="1">+IF(AND(ISNUMBER(OFFSET('Hygiene Data'!$D$7,0,10*ROW('Hygiene Data'!D54))),'Data Summary'!DP60="Yes"),OFFSET('Hygiene Data'!$D$7,0,10*ROW('Hygiene Data'!D54)),NA())</f>
        <v>#N/A</v>
      </c>
      <c r="BB60" s="368" t="e">
        <f ca="1">+IF(AND(ISNUMBER(OFFSET('Hygiene Data'!$D$9,0,10*ROW('Hygiene Data'!D54))),'Data Summary'!DQ60="Yes"),OFFSET('Hygiene Data'!$D$9,0,10*ROW('Hygiene Data'!D54)),NA())</f>
        <v>#N/A</v>
      </c>
      <c r="BC60" s="368" t="e">
        <f ca="1">+IF(AND(ISNUMBER(OFFSET('Hygiene Data'!$E$5,0,10*ROW('Hygiene Data'!E54))),'Data Summary'!DR60="Yes"),OFFSET('Hygiene Data'!$E$5,0,10*ROW('Hygiene Data'!E54)),NA())</f>
        <v>#N/A</v>
      </c>
      <c r="BD60" s="368" t="e">
        <f ca="1">+IF(AND(ISNUMBER(OFFSET('Hygiene Data'!$E$7,0,10*ROW('Hygiene Data'!E54))),'Data Summary'!DS60="Yes"),OFFSET('Hygiene Data'!$E$7,0,10*ROW('Hygiene Data'!E54)),NA())</f>
        <v>#N/A</v>
      </c>
      <c r="BE60" s="368" t="e">
        <f ca="1">+IF(AND(ISNUMBER(OFFSET('Hygiene Data'!$E$9,0,10*ROW('Hygiene Data'!E54))),'Data Summary'!DT60="Yes"),OFFSET('Hygiene Data'!$E$9,0,10*ROW('Hygiene Data'!E54)),NA())</f>
        <v>#N/A</v>
      </c>
      <c r="BF60" s="368" t="e">
        <f ca="1">+IF(AND(ISNUMBER(OFFSET('Hygiene Data'!$F$5,0,10*ROW('Hygiene Data'!F54))),'Data Summary'!DU60="Yes"),OFFSET('Hygiene Data'!$F$5,0,10*ROW('Hygiene Data'!F54)),NA())</f>
        <v>#N/A</v>
      </c>
      <c r="BG60" s="368" t="e">
        <f ca="1">+IF(AND(ISNUMBER(OFFSET('Hygiene Data'!$F$7,0,10*ROW('Hygiene Data'!F54))),'Data Summary'!DV60="Yes"),OFFSET('Hygiene Data'!$F$7,0,10*ROW('Hygiene Data'!F54)),NA())</f>
        <v>#N/A</v>
      </c>
      <c r="BH60" s="368" t="e">
        <f ca="1">+IF(AND(ISNUMBER(OFFSET('Hygiene Data'!$F$9,0,10*ROW('Hygiene Data'!F54))),'Data Summary'!DW60="Yes"),OFFSET('Hygiene Data'!$F$9,0,10*ROW('Hygiene Data'!F54)),NA())</f>
        <v>#N/A</v>
      </c>
      <c r="BI60" s="368" t="e">
        <f ca="1">+IF(AND(ISNUMBER(OFFSET('Hygiene Data'!$G$5,0,10*ROW('Hygiene Data'!G54))),'Data Summary'!DX60="Yes"),OFFSET('Hygiene Data'!$G$5,0,10*ROW('Hygiene Data'!G54)),NA())</f>
        <v>#N/A</v>
      </c>
      <c r="BJ60" s="368" t="e">
        <f ca="1">+IF(AND(ISNUMBER(OFFSET('Hygiene Data'!$G$7,0,10*ROW('Hygiene Data'!G54))),'Data Summary'!DY60="Yes"),OFFSET('Hygiene Data'!$G$7,0,10*ROW('Hygiene Data'!G54)),NA())</f>
        <v>#N/A</v>
      </c>
      <c r="BK60" s="368" t="e">
        <f ca="1">+IF(AND(ISNUMBER(OFFSET('Hygiene Data'!$G$9,0,10*ROW('Hygiene Data'!G54))),'Data Summary'!DZ60="Yes"),OFFSET('Hygiene Data'!$G$9,0,10*ROW('Hygiene Data'!G54)),NA())</f>
        <v>#N/A</v>
      </c>
      <c r="BL60" s="368" t="e">
        <f ca="1">+IF(AND(ISNUMBER(OFFSET('Hygiene Data'!$H$5,0,10*ROW('Hygiene Data'!H54))),'Data Summary'!EA60="Yes"),OFFSET('Hygiene Data'!$H$5,0,10*ROW('Hygiene Data'!H54)),NA())</f>
        <v>#N/A</v>
      </c>
      <c r="BM60" s="368" t="e">
        <f ca="1">+IF(AND(ISNUMBER(OFFSET('Hygiene Data'!$H$7,0,10*ROW('Hygiene Data'!H54))),'Data Summary'!EB60="Yes"),OFFSET('Hygiene Data'!$H$7,0,10*ROW('Hygiene Data'!H54)),NA())</f>
        <v>#N/A</v>
      </c>
      <c r="BN60" s="368" t="e">
        <f ca="1">+IF(AND(ISNUMBER(OFFSET('Hygiene Data'!$H$9,0,10*ROW('Hygiene Data'!H54))),'Data Summary'!EC60="Yes"),OFFSET('Hygiene Data'!$H$9,0,10*ROW('Hygiene Data'!H54)),NA())</f>
        <v>#N/A</v>
      </c>
      <c r="BO60" s="368" t="e">
        <f ca="1">+IF(AND(ISNUMBER(OFFSET('Hygiene Data'!$I$5,0,10*ROW('Hygiene Data'!I54))),'Data Summary'!ED60="Yes"),OFFSET('Hygiene Data'!$I$5,0,10*ROW('Hygiene Data'!I54)),NA())</f>
        <v>#N/A</v>
      </c>
      <c r="BP60" s="368" t="e">
        <f ca="1">+IF(AND(ISNUMBER(OFFSET('Hygiene Data'!$I$7,0,10*ROW('Hygiene Data'!I54))),'Data Summary'!EE60="Yes"),OFFSET('Hygiene Data'!$I$7,0,10*ROW('Hygiene Data'!I54)),NA())</f>
        <v>#N/A</v>
      </c>
      <c r="BQ60" s="368" t="e">
        <f ca="1">+IF(AND(ISNUMBER(OFFSET('Hygiene Data'!$I$9,0,10*ROW('Hygiene Data'!I54))),'Data Summary'!EF60="Yes"),OFFSET('Hygiene Data'!$I$9,0,10*ROW('Hygiene Data'!I54)),NA())</f>
        <v>#N/A</v>
      </c>
    </row>
    <row r="61" spans="1:69" x14ac:dyDescent="0.25">
      <c r="A61" s="364" t="e">
        <f ca="1">+RIGHT('Data Summary'!A61,LEN('Data Summary'!A61)-9)</f>
        <v>#VALUE!</v>
      </c>
      <c r="B61" s="338" t="str">
        <f ca="1">+IF(ISTEXT('Data Summary'!B61),'Data Summary'!B61,"")</f>
        <v/>
      </c>
      <c r="C61" s="365" t="e">
        <f ca="1">+VALUE('Data Summary'!C61)</f>
        <v>#VALUE!</v>
      </c>
      <c r="D61" s="366" t="e">
        <f ca="1">+IF(AND(ISNUMBER(OFFSET('Water Data'!$D$4,0,10*ROW('Water Data'!D55))),'Data Summary'!BS61="Yes"),100-OFFSET('Water Data'!$D$4,0,10*ROW('Water Data'!D55)),NA())</f>
        <v>#N/A</v>
      </c>
      <c r="E61" s="366" t="e">
        <f ca="1">+IF(AND(ISNUMBER(OFFSET('Water Data'!$D$6,0,10*ROW('Water Data'!D55))),'Data Summary'!BT61="Yes"),OFFSET('Water Data'!$D$6,0,10*ROW('Water Data'!D55)),NA())</f>
        <v>#N/A</v>
      </c>
      <c r="F61" s="366" t="e">
        <f ca="1">+IF(AND(ISNUMBER(OFFSET('Water Data'!$D$9,0,10*ROW('Water Data'!D55))),'Data Summary'!BU61="Yes"),OFFSET('Water Data'!$D$9,0,10*ROW('Water Data'!D55)),NA())</f>
        <v>#N/A</v>
      </c>
      <c r="G61" s="366" t="e">
        <f ca="1">+IF(AND(ISNUMBER(OFFSET('Water Data'!$E$4,0,10*ROW('Water Data'!E55))),'Data Summary'!BV61="Yes"),100-OFFSET('Water Data'!$E$4,0,10*ROW('Water Data'!E55)),NA())</f>
        <v>#N/A</v>
      </c>
      <c r="H61" s="366" t="e">
        <f ca="1">+IF(AND(ISNUMBER(OFFSET('Water Data'!$E$6,0,10*ROW('Water Data'!E55))),'Data Summary'!BW61="Yes"),OFFSET('Water Data'!$E$6,0,10*ROW('Water Data'!E55)),NA())</f>
        <v>#N/A</v>
      </c>
      <c r="I61" s="366" t="e">
        <f ca="1">+IF(AND(ISNUMBER(OFFSET('Water Data'!$E$9,0,10*ROW('Water Data'!E55))),'Data Summary'!BX61="Yes"),OFFSET('Water Data'!$E$9,0,10*ROW('Water Data'!E55)),NA())</f>
        <v>#N/A</v>
      </c>
      <c r="J61" s="366" t="e">
        <f ca="1">+IF(AND(ISNUMBER(OFFSET('Water Data'!$F$4,0,10*ROW('Water Data'!F55))),'Data Summary'!BY61="Yes"),100-OFFSET('Water Data'!$F$4,0,10*ROW('Water Data'!F55)),NA())</f>
        <v>#N/A</v>
      </c>
      <c r="K61" s="366" t="e">
        <f ca="1">+IF(AND(ISNUMBER(OFFSET('Water Data'!$F$6,0,10*ROW('Water Data'!F55))),'Data Summary'!BZ61="Yes"),OFFSET('Water Data'!$F$6,0,10*ROW('Water Data'!F55)),NA())</f>
        <v>#N/A</v>
      </c>
      <c r="L61" s="366" t="e">
        <f ca="1">+IF(AND(ISNUMBER(OFFSET('Water Data'!$F$9,0,10*ROW('Water Data'!F55))),'Data Summary'!CA61="Yes"),OFFSET('Water Data'!$F$9,0,10*ROW('Water Data'!F55)),NA())</f>
        <v>#N/A</v>
      </c>
      <c r="M61" s="366" t="e">
        <f ca="1">+IF(AND(ISNUMBER(OFFSET('Water Data'!$G$4,0,10*ROW('Water Data'!G55))),'Data Summary'!CB61="Yes"),100-OFFSET('Water Data'!$G$4,0,10*ROW('Water Data'!G55)),NA())</f>
        <v>#N/A</v>
      </c>
      <c r="N61" s="366" t="e">
        <f ca="1">+IF(AND(ISNUMBER(OFFSET('Water Data'!$G$6,0,10*ROW('Water Data'!G55))),'Data Summary'!CC61="Yes"),OFFSET('Water Data'!$G$6,0,10*ROW('Water Data'!G55)),NA())</f>
        <v>#N/A</v>
      </c>
      <c r="O61" s="366" t="e">
        <f ca="1">+IF(AND(ISNUMBER(OFFSET('Water Data'!$G$9,0,10*ROW('Water Data'!G55))),'Data Summary'!CD61="Yes"),OFFSET('Water Data'!$G$9,0,10*ROW('Water Data'!G55)),NA())</f>
        <v>#N/A</v>
      </c>
      <c r="P61" s="366" t="e">
        <f ca="1">+IF(AND(ISNUMBER(OFFSET('Water Data'!$H$4,0,10*ROW('Water Data'!H55))),'Data Summary'!CE61="Yes"),100-OFFSET('Water Data'!$H$4,0,10*ROW('Water Data'!H55)),NA())</f>
        <v>#N/A</v>
      </c>
      <c r="Q61" s="366" t="e">
        <f ca="1">+IF(AND(ISNUMBER(OFFSET('Water Data'!$H$6,0,10*ROW('Water Data'!H55))),'Data Summary'!CF61="Yes"),OFFSET('Water Data'!$H$6,0,10*ROW('Water Data'!H55)),NA())</f>
        <v>#N/A</v>
      </c>
      <c r="R61" s="366" t="e">
        <f ca="1">+IF(AND(ISNUMBER(OFFSET('Water Data'!$H$9,0,10*ROW('Water Data'!H55))),'Data Summary'!CG61="Yes"),OFFSET('Water Data'!$H$9,0,10*ROW('Water Data'!H55)),NA())</f>
        <v>#N/A</v>
      </c>
      <c r="S61" s="366" t="e">
        <f ca="1">+IF(AND(ISNUMBER(OFFSET('Water Data'!$I$4,0,10*ROW('Water Data'!I55))),'Data Summary'!CH61="Yes"),100-OFFSET('Water Data'!$I$4,0,10*ROW('Water Data'!I55)),NA())</f>
        <v>#N/A</v>
      </c>
      <c r="T61" s="366" t="e">
        <f ca="1">+IF(AND(ISNUMBER(OFFSET('Water Data'!$I$6,0,10*ROW('Water Data'!I55))),'Data Summary'!CI61="Yes"),OFFSET('Water Data'!$I$6,0,10*ROW('Water Data'!I55)),NA())</f>
        <v>#N/A</v>
      </c>
      <c r="U61" s="366" t="e">
        <f ca="1">+IF(AND(ISNUMBER(OFFSET('Water Data'!$I$9,0,10*ROW('Water Data'!I55))),'Data Summary'!CJ61="Yes"),OFFSET('Water Data'!$I$9,0,10*ROW('Water Data'!I55)),NA())</f>
        <v>#N/A</v>
      </c>
      <c r="V61" s="367" t="e">
        <f ca="1">+IF(AND(ISNUMBER(OFFSET('Sanitation Data'!$D$4,0,10*ROW('Sanitation Data'!D55))),'Data Summary'!CK61="Yes"),100-OFFSET('Sanitation Data'!$D$4,0,10*ROW('Sanitation Data'!D55)),NA())</f>
        <v>#N/A</v>
      </c>
      <c r="W61" s="367" t="e">
        <f ca="1">+IF(AND(ISNUMBER(OFFSET('Sanitation Data'!$D$6,0,10*ROW('Sanitation Data'!D55))),'Data Summary'!CL61="Yes"),OFFSET('Sanitation Data'!$D$6,0,10*ROW('Sanitation Data'!D55)),NA())</f>
        <v>#N/A</v>
      </c>
      <c r="X61" s="367" t="e">
        <f ca="1">+IF(AND(ISNUMBER(OFFSET('Sanitation Data'!$D$10,0,10*ROW('Sanitation Data'!D55))),'Data Summary'!CM61="Yes"),OFFSET('Sanitation Data'!$D$10,0,10*ROW('Sanitation Data'!D55)),NA())</f>
        <v>#N/A</v>
      </c>
      <c r="Y61" s="367" t="e">
        <f ca="1">+IF(AND(ISNUMBER(OFFSET('Sanitation Data'!$D$11,0,10*ROW('Sanitation Data'!D55))),'Data Summary'!CN61="Yes"),OFFSET('Sanitation Data'!$D$11,0,10*ROW('Sanitation Data'!D55)),NA())</f>
        <v>#N/A</v>
      </c>
      <c r="Z61" s="367" t="e">
        <f ca="1">+IF(AND(ISNUMBER(OFFSET('Sanitation Data'!$D$12,0,10*ROW('Sanitation Data'!D55))),'Data Summary'!CO61="Yes"),OFFSET('Sanitation Data'!$D$12,0,10*ROW('Sanitation Data'!D55)),NA())</f>
        <v>#N/A</v>
      </c>
      <c r="AA61" s="367" t="e">
        <f ca="1">+IF(AND(ISNUMBER(OFFSET('Sanitation Data'!$E$4,0,10*ROW('Sanitation Data'!E55))),'Data Summary'!CP61="Yes"),100-OFFSET('Sanitation Data'!$E$4,0,10*ROW('Sanitation Data'!E55)),NA())</f>
        <v>#N/A</v>
      </c>
      <c r="AB61" s="367" t="e">
        <f ca="1">+IF(AND(ISNUMBER(OFFSET('Sanitation Data'!$E$6,0,10*ROW('Sanitation Data'!E55))),'Data Summary'!CQ61="Yes"),OFFSET('Sanitation Data'!$E$6,0,10*ROW('Sanitation Data'!E55)),NA())</f>
        <v>#N/A</v>
      </c>
      <c r="AC61" s="367" t="e">
        <f ca="1">+IF(AND(ISNUMBER(OFFSET('Sanitation Data'!$E$10,0,10*ROW('Sanitation Data'!E55))),'Data Summary'!CR61="Yes"),OFFSET('Sanitation Data'!$E$10,0,10*ROW('Sanitation Data'!E55)),NA())</f>
        <v>#N/A</v>
      </c>
      <c r="AD61" s="367" t="e">
        <f ca="1">+IF(AND(ISNUMBER(OFFSET('Sanitation Data'!$E$11,0,10*ROW('Sanitation Data'!E55))),'Data Summary'!CS61="Yes"),OFFSET('Sanitation Data'!$E$11,0,10*ROW('Sanitation Data'!E55)),NA())</f>
        <v>#N/A</v>
      </c>
      <c r="AE61" s="367" t="e">
        <f ca="1">+IF(AND(ISNUMBER(OFFSET('Sanitation Data'!$E$12,0,10*ROW('Sanitation Data'!E55))),'Data Summary'!CT61="Yes"),OFFSET('Sanitation Data'!$E$12,0,10*ROW('Sanitation Data'!E55)),NA())</f>
        <v>#N/A</v>
      </c>
      <c r="AF61" s="367" t="e">
        <f ca="1">+IF(AND(ISNUMBER(OFFSET('Sanitation Data'!$F$4,0,10*ROW('Sanitation Data'!F55))),'Data Summary'!CU61="Yes"),100-OFFSET('Sanitation Data'!$F$4,0,10*ROW('Sanitation Data'!F55)),NA())</f>
        <v>#N/A</v>
      </c>
      <c r="AG61" s="367" t="e">
        <f ca="1">+IF(AND(ISNUMBER(OFFSET('Sanitation Data'!$F$6,0,10*ROW('Sanitation Data'!F55))),'Data Summary'!CV61="Yes"),OFFSET('Sanitation Data'!$F$6,0,10*ROW('Sanitation Data'!F55)),NA())</f>
        <v>#N/A</v>
      </c>
      <c r="AH61" s="367" t="e">
        <f ca="1">+IF(AND(ISNUMBER(OFFSET('Sanitation Data'!$F$10,0,10*ROW('Sanitation Data'!F55))),'Data Summary'!CW61="Yes"),OFFSET('Sanitation Data'!$F$10,0,10*ROW('Sanitation Data'!F55)),NA())</f>
        <v>#N/A</v>
      </c>
      <c r="AI61" s="367" t="e">
        <f ca="1">+IF(AND(ISNUMBER(OFFSET('Sanitation Data'!$F$11,0,10*ROW('Sanitation Data'!F55))),'Data Summary'!CX61="Yes"),OFFSET('Sanitation Data'!$F$11,0,10*ROW('Sanitation Data'!F55)),NA())</f>
        <v>#N/A</v>
      </c>
      <c r="AJ61" s="367" t="e">
        <f ca="1">+IF(AND(ISNUMBER(OFFSET('Sanitation Data'!$F$12,0,10*ROW('Sanitation Data'!F55))),'Data Summary'!CY61="Yes"),OFFSET('Sanitation Data'!$F$12,0,10*ROW('Sanitation Data'!F55)),NA())</f>
        <v>#N/A</v>
      </c>
      <c r="AK61" s="367" t="e">
        <f ca="1">+IF(AND(ISNUMBER(OFFSET('Sanitation Data'!$G$4,0,10*ROW('Sanitation Data'!G55))),'Data Summary'!CZ61="Yes"),100-OFFSET('Sanitation Data'!$G$4,0,10*ROW('Sanitation Data'!G55)),NA())</f>
        <v>#N/A</v>
      </c>
      <c r="AL61" s="367" t="e">
        <f ca="1">+IF(AND(ISNUMBER(OFFSET('Sanitation Data'!$G$6,0,10*ROW('Sanitation Data'!G55))),'Data Summary'!DA61="Yes"),OFFSET('Sanitation Data'!$G$6,0,10*ROW('Sanitation Data'!G55)),NA())</f>
        <v>#N/A</v>
      </c>
      <c r="AM61" s="367" t="e">
        <f ca="1">+IF(AND(ISNUMBER(OFFSET('Sanitation Data'!$G$10,0,10*ROW('Sanitation Data'!G55))),'Data Summary'!DB61="Yes"),OFFSET('Sanitation Data'!$G$10,0,10*ROW('Sanitation Data'!G55)),NA())</f>
        <v>#N/A</v>
      </c>
      <c r="AN61" s="367" t="e">
        <f ca="1">+IF(AND(ISNUMBER(OFFSET('Sanitation Data'!$G$11,0,10*ROW('Sanitation Data'!G55))),'Data Summary'!DC61="Yes"),OFFSET('Sanitation Data'!$G$11,0,10*ROW('Sanitation Data'!G55)),NA())</f>
        <v>#N/A</v>
      </c>
      <c r="AO61" s="367" t="e">
        <f ca="1">+IF(AND(ISNUMBER(OFFSET('Sanitation Data'!$G$12,0,10*ROW('Sanitation Data'!G55))),'Data Summary'!DD61="Yes"),OFFSET('Sanitation Data'!$G$12,0,10*ROW('Sanitation Data'!G55)),NA())</f>
        <v>#N/A</v>
      </c>
      <c r="AP61" s="367" t="e">
        <f ca="1">+IF(AND(ISNUMBER(OFFSET('Sanitation Data'!$H$4,0,10*ROW('Sanitation Data'!H55))),'Data Summary'!DE61="Yes"),100-OFFSET('Sanitation Data'!$H$4,0,10*ROW('Sanitation Data'!H55)),NA())</f>
        <v>#N/A</v>
      </c>
      <c r="AQ61" s="367" t="e">
        <f ca="1">+IF(AND(ISNUMBER(OFFSET('Sanitation Data'!$H$6,0,10*ROW('Sanitation Data'!H55))),'Data Summary'!DF61="Yes"),OFFSET('Sanitation Data'!$H$6,0,10*ROW('Sanitation Data'!H55)),NA())</f>
        <v>#N/A</v>
      </c>
      <c r="AR61" s="367" t="e">
        <f ca="1">+IF(AND(ISNUMBER(OFFSET('Sanitation Data'!$H$10,0,10*ROW('Sanitation Data'!H55))),'Data Summary'!DG61="Yes"),OFFSET('Sanitation Data'!$H$10,0,10*ROW('Sanitation Data'!H55)),NA())</f>
        <v>#N/A</v>
      </c>
      <c r="AS61" s="367" t="e">
        <f ca="1">+IF(AND(ISNUMBER(OFFSET('Sanitation Data'!$H$11,0,10*ROW('Sanitation Data'!H55))),'Data Summary'!DH61="Yes"),OFFSET('Sanitation Data'!$H$11,0,10*ROW('Sanitation Data'!H55)),NA())</f>
        <v>#N/A</v>
      </c>
      <c r="AT61" s="367" t="e">
        <f ca="1">+IF(AND(ISNUMBER(OFFSET('Sanitation Data'!$H$12,0,10*ROW('Sanitation Data'!H55))),'Data Summary'!DI61="Yes"),OFFSET('Sanitation Data'!$H$12,0,10*ROW('Sanitation Data'!H55)),NA())</f>
        <v>#N/A</v>
      </c>
      <c r="AU61" s="367" t="e">
        <f ca="1">+IF(AND(ISNUMBER(OFFSET('Sanitation Data'!$I$4,0,10*ROW('Sanitation Data'!I55))),'Data Summary'!DJ61="Yes"),100-OFFSET('Sanitation Data'!$I$4,0,10*ROW('Sanitation Data'!I55)),NA())</f>
        <v>#N/A</v>
      </c>
      <c r="AV61" s="367" t="e">
        <f ca="1">+IF(AND(ISNUMBER(OFFSET('Sanitation Data'!$I$6,0,10*ROW('Sanitation Data'!I55))),'Data Summary'!DK61="Yes"),OFFSET('Sanitation Data'!$I$6,0,10*ROW('Sanitation Data'!I55)),NA())</f>
        <v>#N/A</v>
      </c>
      <c r="AW61" s="367" t="e">
        <f ca="1">+IF(AND(ISNUMBER(OFFSET('Sanitation Data'!$I$10,0,10*ROW('Sanitation Data'!I55))),'Data Summary'!DL61="Yes"),OFFSET('Sanitation Data'!$I$10,0,10*ROW('Sanitation Data'!I55)),NA())</f>
        <v>#N/A</v>
      </c>
      <c r="AX61" s="367" t="e">
        <f ca="1">+IF(AND(ISNUMBER(OFFSET('Sanitation Data'!$I$11,0,10*ROW('Sanitation Data'!I55))),'Data Summary'!DM61="Yes"),OFFSET('Sanitation Data'!$I$11,0,10*ROW('Sanitation Data'!I55)),NA())</f>
        <v>#N/A</v>
      </c>
      <c r="AY61" s="367" t="e">
        <f ca="1">+IF(AND(ISNUMBER(OFFSET('Sanitation Data'!$I$12,0,10*ROW('Sanitation Data'!I55))),'Data Summary'!DN61="Yes"),OFFSET('Sanitation Data'!$I$12,0,10*ROW('Sanitation Data'!I55)),NA())</f>
        <v>#N/A</v>
      </c>
      <c r="AZ61" s="368" t="e">
        <f ca="1">+IF(AND(ISNUMBER(OFFSET('Hygiene Data'!$D$5,0,10*ROW('Hygiene Data'!D55))),'Data Summary'!DO61="Yes"),OFFSET('Hygiene Data'!$D$5,0,10*ROW('Hygiene Data'!D55)),NA())</f>
        <v>#N/A</v>
      </c>
      <c r="BA61" s="368" t="e">
        <f ca="1">+IF(AND(ISNUMBER(OFFSET('Hygiene Data'!$D$7,0,10*ROW('Hygiene Data'!D55))),'Data Summary'!DP61="Yes"),OFFSET('Hygiene Data'!$D$7,0,10*ROW('Hygiene Data'!D55)),NA())</f>
        <v>#N/A</v>
      </c>
      <c r="BB61" s="368" t="e">
        <f ca="1">+IF(AND(ISNUMBER(OFFSET('Hygiene Data'!$D$9,0,10*ROW('Hygiene Data'!D55))),'Data Summary'!DQ61="Yes"),OFFSET('Hygiene Data'!$D$9,0,10*ROW('Hygiene Data'!D55)),NA())</f>
        <v>#N/A</v>
      </c>
      <c r="BC61" s="368" t="e">
        <f ca="1">+IF(AND(ISNUMBER(OFFSET('Hygiene Data'!$E$5,0,10*ROW('Hygiene Data'!E55))),'Data Summary'!DR61="Yes"),OFFSET('Hygiene Data'!$E$5,0,10*ROW('Hygiene Data'!E55)),NA())</f>
        <v>#N/A</v>
      </c>
      <c r="BD61" s="368" t="e">
        <f ca="1">+IF(AND(ISNUMBER(OFFSET('Hygiene Data'!$E$7,0,10*ROW('Hygiene Data'!E55))),'Data Summary'!DS61="Yes"),OFFSET('Hygiene Data'!$E$7,0,10*ROW('Hygiene Data'!E55)),NA())</f>
        <v>#N/A</v>
      </c>
      <c r="BE61" s="368" t="e">
        <f ca="1">+IF(AND(ISNUMBER(OFFSET('Hygiene Data'!$E$9,0,10*ROW('Hygiene Data'!E55))),'Data Summary'!DT61="Yes"),OFFSET('Hygiene Data'!$E$9,0,10*ROW('Hygiene Data'!E55)),NA())</f>
        <v>#N/A</v>
      </c>
      <c r="BF61" s="368" t="e">
        <f ca="1">+IF(AND(ISNUMBER(OFFSET('Hygiene Data'!$F$5,0,10*ROW('Hygiene Data'!F55))),'Data Summary'!DU61="Yes"),OFFSET('Hygiene Data'!$F$5,0,10*ROW('Hygiene Data'!F55)),NA())</f>
        <v>#N/A</v>
      </c>
      <c r="BG61" s="368" t="e">
        <f ca="1">+IF(AND(ISNUMBER(OFFSET('Hygiene Data'!$F$7,0,10*ROW('Hygiene Data'!F55))),'Data Summary'!DV61="Yes"),OFFSET('Hygiene Data'!$F$7,0,10*ROW('Hygiene Data'!F55)),NA())</f>
        <v>#N/A</v>
      </c>
      <c r="BH61" s="368" t="e">
        <f ca="1">+IF(AND(ISNUMBER(OFFSET('Hygiene Data'!$F$9,0,10*ROW('Hygiene Data'!F55))),'Data Summary'!DW61="Yes"),OFFSET('Hygiene Data'!$F$9,0,10*ROW('Hygiene Data'!F55)),NA())</f>
        <v>#N/A</v>
      </c>
      <c r="BI61" s="368" t="e">
        <f ca="1">+IF(AND(ISNUMBER(OFFSET('Hygiene Data'!$G$5,0,10*ROW('Hygiene Data'!G55))),'Data Summary'!DX61="Yes"),OFFSET('Hygiene Data'!$G$5,0,10*ROW('Hygiene Data'!G55)),NA())</f>
        <v>#N/A</v>
      </c>
      <c r="BJ61" s="368" t="e">
        <f ca="1">+IF(AND(ISNUMBER(OFFSET('Hygiene Data'!$G$7,0,10*ROW('Hygiene Data'!G55))),'Data Summary'!DY61="Yes"),OFFSET('Hygiene Data'!$G$7,0,10*ROW('Hygiene Data'!G55)),NA())</f>
        <v>#N/A</v>
      </c>
      <c r="BK61" s="368" t="e">
        <f ca="1">+IF(AND(ISNUMBER(OFFSET('Hygiene Data'!$G$9,0,10*ROW('Hygiene Data'!G55))),'Data Summary'!DZ61="Yes"),OFFSET('Hygiene Data'!$G$9,0,10*ROW('Hygiene Data'!G55)),NA())</f>
        <v>#N/A</v>
      </c>
      <c r="BL61" s="368" t="e">
        <f ca="1">+IF(AND(ISNUMBER(OFFSET('Hygiene Data'!$H$5,0,10*ROW('Hygiene Data'!H55))),'Data Summary'!EA61="Yes"),OFFSET('Hygiene Data'!$H$5,0,10*ROW('Hygiene Data'!H55)),NA())</f>
        <v>#N/A</v>
      </c>
      <c r="BM61" s="368" t="e">
        <f ca="1">+IF(AND(ISNUMBER(OFFSET('Hygiene Data'!$H$7,0,10*ROW('Hygiene Data'!H55))),'Data Summary'!EB61="Yes"),OFFSET('Hygiene Data'!$H$7,0,10*ROW('Hygiene Data'!H55)),NA())</f>
        <v>#N/A</v>
      </c>
      <c r="BN61" s="368" t="e">
        <f ca="1">+IF(AND(ISNUMBER(OFFSET('Hygiene Data'!$H$9,0,10*ROW('Hygiene Data'!H55))),'Data Summary'!EC61="Yes"),OFFSET('Hygiene Data'!$H$9,0,10*ROW('Hygiene Data'!H55)),NA())</f>
        <v>#N/A</v>
      </c>
      <c r="BO61" s="368" t="e">
        <f ca="1">+IF(AND(ISNUMBER(OFFSET('Hygiene Data'!$I$5,0,10*ROW('Hygiene Data'!I55))),'Data Summary'!ED61="Yes"),OFFSET('Hygiene Data'!$I$5,0,10*ROW('Hygiene Data'!I55)),NA())</f>
        <v>#N/A</v>
      </c>
      <c r="BP61" s="368" t="e">
        <f ca="1">+IF(AND(ISNUMBER(OFFSET('Hygiene Data'!$I$7,0,10*ROW('Hygiene Data'!I55))),'Data Summary'!EE61="Yes"),OFFSET('Hygiene Data'!$I$7,0,10*ROW('Hygiene Data'!I55)),NA())</f>
        <v>#N/A</v>
      </c>
      <c r="BQ61" s="368" t="e">
        <f ca="1">+IF(AND(ISNUMBER(OFFSET('Hygiene Data'!$I$9,0,10*ROW('Hygiene Data'!I55))),'Data Summary'!EF61="Yes"),OFFSET('Hygiene Data'!$I$9,0,10*ROW('Hygiene Data'!I55)),NA())</f>
        <v>#N/A</v>
      </c>
    </row>
    <row r="62" spans="1:69" x14ac:dyDescent="0.25">
      <c r="A62" s="364" t="e">
        <f ca="1">+RIGHT('Data Summary'!A62,LEN('Data Summary'!A62)-9)</f>
        <v>#VALUE!</v>
      </c>
      <c r="B62" s="338" t="str">
        <f ca="1">+IF(ISTEXT('Data Summary'!B62),'Data Summary'!B62,"")</f>
        <v/>
      </c>
      <c r="C62" s="365" t="e">
        <f ca="1">+VALUE('Data Summary'!C62)</f>
        <v>#VALUE!</v>
      </c>
      <c r="D62" s="366" t="e">
        <f ca="1">+IF(AND(ISNUMBER(OFFSET('Water Data'!$D$4,0,10*ROW('Water Data'!D56))),'Data Summary'!BS62="Yes"),100-OFFSET('Water Data'!$D$4,0,10*ROW('Water Data'!D56)),NA())</f>
        <v>#N/A</v>
      </c>
      <c r="E62" s="366" t="e">
        <f ca="1">+IF(AND(ISNUMBER(OFFSET('Water Data'!$D$6,0,10*ROW('Water Data'!D56))),'Data Summary'!BT62="Yes"),OFFSET('Water Data'!$D$6,0,10*ROW('Water Data'!D56)),NA())</f>
        <v>#N/A</v>
      </c>
      <c r="F62" s="366" t="e">
        <f ca="1">+IF(AND(ISNUMBER(OFFSET('Water Data'!$D$9,0,10*ROW('Water Data'!D56))),'Data Summary'!BU62="Yes"),OFFSET('Water Data'!$D$9,0,10*ROW('Water Data'!D56)),NA())</f>
        <v>#N/A</v>
      </c>
      <c r="G62" s="366" t="e">
        <f ca="1">+IF(AND(ISNUMBER(OFFSET('Water Data'!$E$4,0,10*ROW('Water Data'!E56))),'Data Summary'!BV62="Yes"),100-OFFSET('Water Data'!$E$4,0,10*ROW('Water Data'!E56)),NA())</f>
        <v>#N/A</v>
      </c>
      <c r="H62" s="366" t="e">
        <f ca="1">+IF(AND(ISNUMBER(OFFSET('Water Data'!$E$6,0,10*ROW('Water Data'!E56))),'Data Summary'!BW62="Yes"),OFFSET('Water Data'!$E$6,0,10*ROW('Water Data'!E56)),NA())</f>
        <v>#N/A</v>
      </c>
      <c r="I62" s="366" t="e">
        <f ca="1">+IF(AND(ISNUMBER(OFFSET('Water Data'!$E$9,0,10*ROW('Water Data'!E56))),'Data Summary'!BX62="Yes"),OFFSET('Water Data'!$E$9,0,10*ROW('Water Data'!E56)),NA())</f>
        <v>#N/A</v>
      </c>
      <c r="J62" s="366" t="e">
        <f ca="1">+IF(AND(ISNUMBER(OFFSET('Water Data'!$F$4,0,10*ROW('Water Data'!F56))),'Data Summary'!BY62="Yes"),100-OFFSET('Water Data'!$F$4,0,10*ROW('Water Data'!F56)),NA())</f>
        <v>#N/A</v>
      </c>
      <c r="K62" s="366" t="e">
        <f ca="1">+IF(AND(ISNUMBER(OFFSET('Water Data'!$F$6,0,10*ROW('Water Data'!F56))),'Data Summary'!BZ62="Yes"),OFFSET('Water Data'!$F$6,0,10*ROW('Water Data'!F56)),NA())</f>
        <v>#N/A</v>
      </c>
      <c r="L62" s="366" t="e">
        <f ca="1">+IF(AND(ISNUMBER(OFFSET('Water Data'!$F$9,0,10*ROW('Water Data'!F56))),'Data Summary'!CA62="Yes"),OFFSET('Water Data'!$F$9,0,10*ROW('Water Data'!F56)),NA())</f>
        <v>#N/A</v>
      </c>
      <c r="M62" s="366" t="e">
        <f ca="1">+IF(AND(ISNUMBER(OFFSET('Water Data'!$G$4,0,10*ROW('Water Data'!G56))),'Data Summary'!CB62="Yes"),100-OFFSET('Water Data'!$G$4,0,10*ROW('Water Data'!G56)),NA())</f>
        <v>#N/A</v>
      </c>
      <c r="N62" s="366" t="e">
        <f ca="1">+IF(AND(ISNUMBER(OFFSET('Water Data'!$G$6,0,10*ROW('Water Data'!G56))),'Data Summary'!CC62="Yes"),OFFSET('Water Data'!$G$6,0,10*ROW('Water Data'!G56)),NA())</f>
        <v>#N/A</v>
      </c>
      <c r="O62" s="366" t="e">
        <f ca="1">+IF(AND(ISNUMBER(OFFSET('Water Data'!$G$9,0,10*ROW('Water Data'!G56))),'Data Summary'!CD62="Yes"),OFFSET('Water Data'!$G$9,0,10*ROW('Water Data'!G56)),NA())</f>
        <v>#N/A</v>
      </c>
      <c r="P62" s="366" t="e">
        <f ca="1">+IF(AND(ISNUMBER(OFFSET('Water Data'!$H$4,0,10*ROW('Water Data'!H56))),'Data Summary'!CE62="Yes"),100-OFFSET('Water Data'!$H$4,0,10*ROW('Water Data'!H56)),NA())</f>
        <v>#N/A</v>
      </c>
      <c r="Q62" s="366" t="e">
        <f ca="1">+IF(AND(ISNUMBER(OFFSET('Water Data'!$H$6,0,10*ROW('Water Data'!H56))),'Data Summary'!CF62="Yes"),OFFSET('Water Data'!$H$6,0,10*ROW('Water Data'!H56)),NA())</f>
        <v>#N/A</v>
      </c>
      <c r="R62" s="366" t="e">
        <f ca="1">+IF(AND(ISNUMBER(OFFSET('Water Data'!$H$9,0,10*ROW('Water Data'!H56))),'Data Summary'!CG62="Yes"),OFFSET('Water Data'!$H$9,0,10*ROW('Water Data'!H56)),NA())</f>
        <v>#N/A</v>
      </c>
      <c r="S62" s="366" t="e">
        <f ca="1">+IF(AND(ISNUMBER(OFFSET('Water Data'!$I$4,0,10*ROW('Water Data'!I56))),'Data Summary'!CH62="Yes"),100-OFFSET('Water Data'!$I$4,0,10*ROW('Water Data'!I56)),NA())</f>
        <v>#N/A</v>
      </c>
      <c r="T62" s="366" t="e">
        <f ca="1">+IF(AND(ISNUMBER(OFFSET('Water Data'!$I$6,0,10*ROW('Water Data'!I56))),'Data Summary'!CI62="Yes"),OFFSET('Water Data'!$I$6,0,10*ROW('Water Data'!I56)),NA())</f>
        <v>#N/A</v>
      </c>
      <c r="U62" s="366" t="e">
        <f ca="1">+IF(AND(ISNUMBER(OFFSET('Water Data'!$I$9,0,10*ROW('Water Data'!I56))),'Data Summary'!CJ62="Yes"),OFFSET('Water Data'!$I$9,0,10*ROW('Water Data'!I56)),NA())</f>
        <v>#N/A</v>
      </c>
      <c r="V62" s="367" t="e">
        <f ca="1">+IF(AND(ISNUMBER(OFFSET('Sanitation Data'!$D$4,0,10*ROW('Sanitation Data'!D56))),'Data Summary'!CK62="Yes"),100-OFFSET('Sanitation Data'!$D$4,0,10*ROW('Sanitation Data'!D56)),NA())</f>
        <v>#N/A</v>
      </c>
      <c r="W62" s="367" t="e">
        <f ca="1">+IF(AND(ISNUMBER(OFFSET('Sanitation Data'!$D$6,0,10*ROW('Sanitation Data'!D56))),'Data Summary'!CL62="Yes"),OFFSET('Sanitation Data'!$D$6,0,10*ROW('Sanitation Data'!D56)),NA())</f>
        <v>#N/A</v>
      </c>
      <c r="X62" s="367" t="e">
        <f ca="1">+IF(AND(ISNUMBER(OFFSET('Sanitation Data'!$D$10,0,10*ROW('Sanitation Data'!D56))),'Data Summary'!CM62="Yes"),OFFSET('Sanitation Data'!$D$10,0,10*ROW('Sanitation Data'!D56)),NA())</f>
        <v>#N/A</v>
      </c>
      <c r="Y62" s="367" t="e">
        <f ca="1">+IF(AND(ISNUMBER(OFFSET('Sanitation Data'!$D$11,0,10*ROW('Sanitation Data'!D56))),'Data Summary'!CN62="Yes"),OFFSET('Sanitation Data'!$D$11,0,10*ROW('Sanitation Data'!D56)),NA())</f>
        <v>#N/A</v>
      </c>
      <c r="Z62" s="367" t="e">
        <f ca="1">+IF(AND(ISNUMBER(OFFSET('Sanitation Data'!$D$12,0,10*ROW('Sanitation Data'!D56))),'Data Summary'!CO62="Yes"),OFFSET('Sanitation Data'!$D$12,0,10*ROW('Sanitation Data'!D56)),NA())</f>
        <v>#N/A</v>
      </c>
      <c r="AA62" s="367" t="e">
        <f ca="1">+IF(AND(ISNUMBER(OFFSET('Sanitation Data'!$E$4,0,10*ROW('Sanitation Data'!E56))),'Data Summary'!CP62="Yes"),100-OFFSET('Sanitation Data'!$E$4,0,10*ROW('Sanitation Data'!E56)),NA())</f>
        <v>#N/A</v>
      </c>
      <c r="AB62" s="367" t="e">
        <f ca="1">+IF(AND(ISNUMBER(OFFSET('Sanitation Data'!$E$6,0,10*ROW('Sanitation Data'!E56))),'Data Summary'!CQ62="Yes"),OFFSET('Sanitation Data'!$E$6,0,10*ROW('Sanitation Data'!E56)),NA())</f>
        <v>#N/A</v>
      </c>
      <c r="AC62" s="367" t="e">
        <f ca="1">+IF(AND(ISNUMBER(OFFSET('Sanitation Data'!$E$10,0,10*ROW('Sanitation Data'!E56))),'Data Summary'!CR62="Yes"),OFFSET('Sanitation Data'!$E$10,0,10*ROW('Sanitation Data'!E56)),NA())</f>
        <v>#N/A</v>
      </c>
      <c r="AD62" s="367" t="e">
        <f ca="1">+IF(AND(ISNUMBER(OFFSET('Sanitation Data'!$E$11,0,10*ROW('Sanitation Data'!E56))),'Data Summary'!CS62="Yes"),OFFSET('Sanitation Data'!$E$11,0,10*ROW('Sanitation Data'!E56)),NA())</f>
        <v>#N/A</v>
      </c>
      <c r="AE62" s="367" t="e">
        <f ca="1">+IF(AND(ISNUMBER(OFFSET('Sanitation Data'!$E$12,0,10*ROW('Sanitation Data'!E56))),'Data Summary'!CT62="Yes"),OFFSET('Sanitation Data'!$E$12,0,10*ROW('Sanitation Data'!E56)),NA())</f>
        <v>#N/A</v>
      </c>
      <c r="AF62" s="367" t="e">
        <f ca="1">+IF(AND(ISNUMBER(OFFSET('Sanitation Data'!$F$4,0,10*ROW('Sanitation Data'!F56))),'Data Summary'!CU62="Yes"),100-OFFSET('Sanitation Data'!$F$4,0,10*ROW('Sanitation Data'!F56)),NA())</f>
        <v>#N/A</v>
      </c>
      <c r="AG62" s="367" t="e">
        <f ca="1">+IF(AND(ISNUMBER(OFFSET('Sanitation Data'!$F$6,0,10*ROW('Sanitation Data'!F56))),'Data Summary'!CV62="Yes"),OFFSET('Sanitation Data'!$F$6,0,10*ROW('Sanitation Data'!F56)),NA())</f>
        <v>#N/A</v>
      </c>
      <c r="AH62" s="367" t="e">
        <f ca="1">+IF(AND(ISNUMBER(OFFSET('Sanitation Data'!$F$10,0,10*ROW('Sanitation Data'!F56))),'Data Summary'!CW62="Yes"),OFFSET('Sanitation Data'!$F$10,0,10*ROW('Sanitation Data'!F56)),NA())</f>
        <v>#N/A</v>
      </c>
      <c r="AI62" s="367" t="e">
        <f ca="1">+IF(AND(ISNUMBER(OFFSET('Sanitation Data'!$F$11,0,10*ROW('Sanitation Data'!F56))),'Data Summary'!CX62="Yes"),OFFSET('Sanitation Data'!$F$11,0,10*ROW('Sanitation Data'!F56)),NA())</f>
        <v>#N/A</v>
      </c>
      <c r="AJ62" s="367" t="e">
        <f ca="1">+IF(AND(ISNUMBER(OFFSET('Sanitation Data'!$F$12,0,10*ROW('Sanitation Data'!F56))),'Data Summary'!CY62="Yes"),OFFSET('Sanitation Data'!$F$12,0,10*ROW('Sanitation Data'!F56)),NA())</f>
        <v>#N/A</v>
      </c>
      <c r="AK62" s="367" t="e">
        <f ca="1">+IF(AND(ISNUMBER(OFFSET('Sanitation Data'!$G$4,0,10*ROW('Sanitation Data'!G56))),'Data Summary'!CZ62="Yes"),100-OFFSET('Sanitation Data'!$G$4,0,10*ROW('Sanitation Data'!G56)),NA())</f>
        <v>#N/A</v>
      </c>
      <c r="AL62" s="367" t="e">
        <f ca="1">+IF(AND(ISNUMBER(OFFSET('Sanitation Data'!$G$6,0,10*ROW('Sanitation Data'!G56))),'Data Summary'!DA62="Yes"),OFFSET('Sanitation Data'!$G$6,0,10*ROW('Sanitation Data'!G56)),NA())</f>
        <v>#N/A</v>
      </c>
      <c r="AM62" s="367" t="e">
        <f ca="1">+IF(AND(ISNUMBER(OFFSET('Sanitation Data'!$G$10,0,10*ROW('Sanitation Data'!G56))),'Data Summary'!DB62="Yes"),OFFSET('Sanitation Data'!$G$10,0,10*ROW('Sanitation Data'!G56)),NA())</f>
        <v>#N/A</v>
      </c>
      <c r="AN62" s="367" t="e">
        <f ca="1">+IF(AND(ISNUMBER(OFFSET('Sanitation Data'!$G$11,0,10*ROW('Sanitation Data'!G56))),'Data Summary'!DC62="Yes"),OFFSET('Sanitation Data'!$G$11,0,10*ROW('Sanitation Data'!G56)),NA())</f>
        <v>#N/A</v>
      </c>
      <c r="AO62" s="367" t="e">
        <f ca="1">+IF(AND(ISNUMBER(OFFSET('Sanitation Data'!$G$12,0,10*ROW('Sanitation Data'!G56))),'Data Summary'!DD62="Yes"),OFFSET('Sanitation Data'!$G$12,0,10*ROW('Sanitation Data'!G56)),NA())</f>
        <v>#N/A</v>
      </c>
      <c r="AP62" s="367" t="e">
        <f ca="1">+IF(AND(ISNUMBER(OFFSET('Sanitation Data'!$H$4,0,10*ROW('Sanitation Data'!H56))),'Data Summary'!DE62="Yes"),100-OFFSET('Sanitation Data'!$H$4,0,10*ROW('Sanitation Data'!H56)),NA())</f>
        <v>#N/A</v>
      </c>
      <c r="AQ62" s="367" t="e">
        <f ca="1">+IF(AND(ISNUMBER(OFFSET('Sanitation Data'!$H$6,0,10*ROW('Sanitation Data'!H56))),'Data Summary'!DF62="Yes"),OFFSET('Sanitation Data'!$H$6,0,10*ROW('Sanitation Data'!H56)),NA())</f>
        <v>#N/A</v>
      </c>
      <c r="AR62" s="367" t="e">
        <f ca="1">+IF(AND(ISNUMBER(OFFSET('Sanitation Data'!$H$10,0,10*ROW('Sanitation Data'!H56))),'Data Summary'!DG62="Yes"),OFFSET('Sanitation Data'!$H$10,0,10*ROW('Sanitation Data'!H56)),NA())</f>
        <v>#N/A</v>
      </c>
      <c r="AS62" s="367" t="e">
        <f ca="1">+IF(AND(ISNUMBER(OFFSET('Sanitation Data'!$H$11,0,10*ROW('Sanitation Data'!H56))),'Data Summary'!DH62="Yes"),OFFSET('Sanitation Data'!$H$11,0,10*ROW('Sanitation Data'!H56)),NA())</f>
        <v>#N/A</v>
      </c>
      <c r="AT62" s="367" t="e">
        <f ca="1">+IF(AND(ISNUMBER(OFFSET('Sanitation Data'!$H$12,0,10*ROW('Sanitation Data'!H56))),'Data Summary'!DI62="Yes"),OFFSET('Sanitation Data'!$H$12,0,10*ROW('Sanitation Data'!H56)),NA())</f>
        <v>#N/A</v>
      </c>
      <c r="AU62" s="367" t="e">
        <f ca="1">+IF(AND(ISNUMBER(OFFSET('Sanitation Data'!$I$4,0,10*ROW('Sanitation Data'!I56))),'Data Summary'!DJ62="Yes"),100-OFFSET('Sanitation Data'!$I$4,0,10*ROW('Sanitation Data'!I56)),NA())</f>
        <v>#N/A</v>
      </c>
      <c r="AV62" s="367" t="e">
        <f ca="1">+IF(AND(ISNUMBER(OFFSET('Sanitation Data'!$I$6,0,10*ROW('Sanitation Data'!I56))),'Data Summary'!DK62="Yes"),OFFSET('Sanitation Data'!$I$6,0,10*ROW('Sanitation Data'!I56)),NA())</f>
        <v>#N/A</v>
      </c>
      <c r="AW62" s="367" t="e">
        <f ca="1">+IF(AND(ISNUMBER(OFFSET('Sanitation Data'!$I$10,0,10*ROW('Sanitation Data'!I56))),'Data Summary'!DL62="Yes"),OFFSET('Sanitation Data'!$I$10,0,10*ROW('Sanitation Data'!I56)),NA())</f>
        <v>#N/A</v>
      </c>
      <c r="AX62" s="367" t="e">
        <f ca="1">+IF(AND(ISNUMBER(OFFSET('Sanitation Data'!$I$11,0,10*ROW('Sanitation Data'!I56))),'Data Summary'!DM62="Yes"),OFFSET('Sanitation Data'!$I$11,0,10*ROW('Sanitation Data'!I56)),NA())</f>
        <v>#N/A</v>
      </c>
      <c r="AY62" s="367" t="e">
        <f ca="1">+IF(AND(ISNUMBER(OFFSET('Sanitation Data'!$I$12,0,10*ROW('Sanitation Data'!I56))),'Data Summary'!DN62="Yes"),OFFSET('Sanitation Data'!$I$12,0,10*ROW('Sanitation Data'!I56)),NA())</f>
        <v>#N/A</v>
      </c>
      <c r="AZ62" s="368" t="e">
        <f ca="1">+IF(AND(ISNUMBER(OFFSET('Hygiene Data'!$D$5,0,10*ROW('Hygiene Data'!D56))),'Data Summary'!DO62="Yes"),OFFSET('Hygiene Data'!$D$5,0,10*ROW('Hygiene Data'!D56)),NA())</f>
        <v>#N/A</v>
      </c>
      <c r="BA62" s="368" t="e">
        <f ca="1">+IF(AND(ISNUMBER(OFFSET('Hygiene Data'!$D$7,0,10*ROW('Hygiene Data'!D56))),'Data Summary'!DP62="Yes"),OFFSET('Hygiene Data'!$D$7,0,10*ROW('Hygiene Data'!D56)),NA())</f>
        <v>#N/A</v>
      </c>
      <c r="BB62" s="368" t="e">
        <f ca="1">+IF(AND(ISNUMBER(OFFSET('Hygiene Data'!$D$9,0,10*ROW('Hygiene Data'!D56))),'Data Summary'!DQ62="Yes"),OFFSET('Hygiene Data'!$D$9,0,10*ROW('Hygiene Data'!D56)),NA())</f>
        <v>#N/A</v>
      </c>
      <c r="BC62" s="368" t="e">
        <f ca="1">+IF(AND(ISNUMBER(OFFSET('Hygiene Data'!$E$5,0,10*ROW('Hygiene Data'!E56))),'Data Summary'!DR62="Yes"),OFFSET('Hygiene Data'!$E$5,0,10*ROW('Hygiene Data'!E56)),NA())</f>
        <v>#N/A</v>
      </c>
      <c r="BD62" s="368" t="e">
        <f ca="1">+IF(AND(ISNUMBER(OFFSET('Hygiene Data'!$E$7,0,10*ROW('Hygiene Data'!E56))),'Data Summary'!DS62="Yes"),OFFSET('Hygiene Data'!$E$7,0,10*ROW('Hygiene Data'!E56)),NA())</f>
        <v>#N/A</v>
      </c>
      <c r="BE62" s="368" t="e">
        <f ca="1">+IF(AND(ISNUMBER(OFFSET('Hygiene Data'!$E$9,0,10*ROW('Hygiene Data'!E56))),'Data Summary'!DT62="Yes"),OFFSET('Hygiene Data'!$E$9,0,10*ROW('Hygiene Data'!E56)),NA())</f>
        <v>#N/A</v>
      </c>
      <c r="BF62" s="368" t="e">
        <f ca="1">+IF(AND(ISNUMBER(OFFSET('Hygiene Data'!$F$5,0,10*ROW('Hygiene Data'!F56))),'Data Summary'!DU62="Yes"),OFFSET('Hygiene Data'!$F$5,0,10*ROW('Hygiene Data'!F56)),NA())</f>
        <v>#N/A</v>
      </c>
      <c r="BG62" s="368" t="e">
        <f ca="1">+IF(AND(ISNUMBER(OFFSET('Hygiene Data'!$F$7,0,10*ROW('Hygiene Data'!F56))),'Data Summary'!DV62="Yes"),OFFSET('Hygiene Data'!$F$7,0,10*ROW('Hygiene Data'!F56)),NA())</f>
        <v>#N/A</v>
      </c>
      <c r="BH62" s="368" t="e">
        <f ca="1">+IF(AND(ISNUMBER(OFFSET('Hygiene Data'!$F$9,0,10*ROW('Hygiene Data'!F56))),'Data Summary'!DW62="Yes"),OFFSET('Hygiene Data'!$F$9,0,10*ROW('Hygiene Data'!F56)),NA())</f>
        <v>#N/A</v>
      </c>
      <c r="BI62" s="368" t="e">
        <f ca="1">+IF(AND(ISNUMBER(OFFSET('Hygiene Data'!$G$5,0,10*ROW('Hygiene Data'!G56))),'Data Summary'!DX62="Yes"),OFFSET('Hygiene Data'!$G$5,0,10*ROW('Hygiene Data'!G56)),NA())</f>
        <v>#N/A</v>
      </c>
      <c r="BJ62" s="368" t="e">
        <f ca="1">+IF(AND(ISNUMBER(OFFSET('Hygiene Data'!$G$7,0,10*ROW('Hygiene Data'!G56))),'Data Summary'!DY62="Yes"),OFFSET('Hygiene Data'!$G$7,0,10*ROW('Hygiene Data'!G56)),NA())</f>
        <v>#N/A</v>
      </c>
      <c r="BK62" s="368" t="e">
        <f ca="1">+IF(AND(ISNUMBER(OFFSET('Hygiene Data'!$G$9,0,10*ROW('Hygiene Data'!G56))),'Data Summary'!DZ62="Yes"),OFFSET('Hygiene Data'!$G$9,0,10*ROW('Hygiene Data'!G56)),NA())</f>
        <v>#N/A</v>
      </c>
      <c r="BL62" s="368" t="e">
        <f ca="1">+IF(AND(ISNUMBER(OFFSET('Hygiene Data'!$H$5,0,10*ROW('Hygiene Data'!H56))),'Data Summary'!EA62="Yes"),OFFSET('Hygiene Data'!$H$5,0,10*ROW('Hygiene Data'!H56)),NA())</f>
        <v>#N/A</v>
      </c>
      <c r="BM62" s="368" t="e">
        <f ca="1">+IF(AND(ISNUMBER(OFFSET('Hygiene Data'!$H$7,0,10*ROW('Hygiene Data'!H56))),'Data Summary'!EB62="Yes"),OFFSET('Hygiene Data'!$H$7,0,10*ROW('Hygiene Data'!H56)),NA())</f>
        <v>#N/A</v>
      </c>
      <c r="BN62" s="368" t="e">
        <f ca="1">+IF(AND(ISNUMBER(OFFSET('Hygiene Data'!$H$9,0,10*ROW('Hygiene Data'!H56))),'Data Summary'!EC62="Yes"),OFFSET('Hygiene Data'!$H$9,0,10*ROW('Hygiene Data'!H56)),NA())</f>
        <v>#N/A</v>
      </c>
      <c r="BO62" s="368" t="e">
        <f ca="1">+IF(AND(ISNUMBER(OFFSET('Hygiene Data'!$I$5,0,10*ROW('Hygiene Data'!I56))),'Data Summary'!ED62="Yes"),OFFSET('Hygiene Data'!$I$5,0,10*ROW('Hygiene Data'!I56)),NA())</f>
        <v>#N/A</v>
      </c>
      <c r="BP62" s="368" t="e">
        <f ca="1">+IF(AND(ISNUMBER(OFFSET('Hygiene Data'!$I$7,0,10*ROW('Hygiene Data'!I56))),'Data Summary'!EE62="Yes"),OFFSET('Hygiene Data'!$I$7,0,10*ROW('Hygiene Data'!I56)),NA())</f>
        <v>#N/A</v>
      </c>
      <c r="BQ62" s="368" t="e">
        <f ca="1">+IF(AND(ISNUMBER(OFFSET('Hygiene Data'!$I$9,0,10*ROW('Hygiene Data'!I56))),'Data Summary'!EF62="Yes"),OFFSET('Hygiene Data'!$I$9,0,10*ROW('Hygiene Data'!I56)),NA())</f>
        <v>#N/A</v>
      </c>
    </row>
    <row r="63" spans="1:69" x14ac:dyDescent="0.25">
      <c r="A63" s="364" t="e">
        <f ca="1">+RIGHT('Data Summary'!A63,LEN('Data Summary'!A63)-9)</f>
        <v>#VALUE!</v>
      </c>
      <c r="B63" s="338" t="str">
        <f ca="1">+IF(ISTEXT('Data Summary'!B63),'Data Summary'!B63,"")</f>
        <v/>
      </c>
      <c r="C63" s="365" t="e">
        <f ca="1">+VALUE('Data Summary'!C63)</f>
        <v>#VALUE!</v>
      </c>
      <c r="D63" s="366" t="e">
        <f ca="1">+IF(AND(ISNUMBER(OFFSET('Water Data'!$D$4,0,10*ROW('Water Data'!D57))),'Data Summary'!BS63="Yes"),100-OFFSET('Water Data'!$D$4,0,10*ROW('Water Data'!D57)),NA())</f>
        <v>#N/A</v>
      </c>
      <c r="E63" s="366" t="e">
        <f ca="1">+IF(AND(ISNUMBER(OFFSET('Water Data'!$D$6,0,10*ROW('Water Data'!D57))),'Data Summary'!BT63="Yes"),OFFSET('Water Data'!$D$6,0,10*ROW('Water Data'!D57)),NA())</f>
        <v>#N/A</v>
      </c>
      <c r="F63" s="366" t="e">
        <f ca="1">+IF(AND(ISNUMBER(OFFSET('Water Data'!$D$9,0,10*ROW('Water Data'!D57))),'Data Summary'!BU63="Yes"),OFFSET('Water Data'!$D$9,0,10*ROW('Water Data'!D57)),NA())</f>
        <v>#N/A</v>
      </c>
      <c r="G63" s="366" t="e">
        <f ca="1">+IF(AND(ISNUMBER(OFFSET('Water Data'!$E$4,0,10*ROW('Water Data'!E57))),'Data Summary'!BV63="Yes"),100-OFFSET('Water Data'!$E$4,0,10*ROW('Water Data'!E57)),NA())</f>
        <v>#N/A</v>
      </c>
      <c r="H63" s="366" t="e">
        <f ca="1">+IF(AND(ISNUMBER(OFFSET('Water Data'!$E$6,0,10*ROW('Water Data'!E57))),'Data Summary'!BW63="Yes"),OFFSET('Water Data'!$E$6,0,10*ROW('Water Data'!E57)),NA())</f>
        <v>#N/A</v>
      </c>
      <c r="I63" s="366" t="e">
        <f ca="1">+IF(AND(ISNUMBER(OFFSET('Water Data'!$E$9,0,10*ROW('Water Data'!E57))),'Data Summary'!BX63="Yes"),OFFSET('Water Data'!$E$9,0,10*ROW('Water Data'!E57)),NA())</f>
        <v>#N/A</v>
      </c>
      <c r="J63" s="366" t="e">
        <f ca="1">+IF(AND(ISNUMBER(OFFSET('Water Data'!$F$4,0,10*ROW('Water Data'!F57))),'Data Summary'!BY63="Yes"),100-OFFSET('Water Data'!$F$4,0,10*ROW('Water Data'!F57)),NA())</f>
        <v>#N/A</v>
      </c>
      <c r="K63" s="366" t="e">
        <f ca="1">+IF(AND(ISNUMBER(OFFSET('Water Data'!$F$6,0,10*ROW('Water Data'!F57))),'Data Summary'!BZ63="Yes"),OFFSET('Water Data'!$F$6,0,10*ROW('Water Data'!F57)),NA())</f>
        <v>#N/A</v>
      </c>
      <c r="L63" s="366" t="e">
        <f ca="1">+IF(AND(ISNUMBER(OFFSET('Water Data'!$F$9,0,10*ROW('Water Data'!F57))),'Data Summary'!CA63="Yes"),OFFSET('Water Data'!$F$9,0,10*ROW('Water Data'!F57)),NA())</f>
        <v>#N/A</v>
      </c>
      <c r="M63" s="366" t="e">
        <f ca="1">+IF(AND(ISNUMBER(OFFSET('Water Data'!$G$4,0,10*ROW('Water Data'!G57))),'Data Summary'!CB63="Yes"),100-OFFSET('Water Data'!$G$4,0,10*ROW('Water Data'!G57)),NA())</f>
        <v>#N/A</v>
      </c>
      <c r="N63" s="366" t="e">
        <f ca="1">+IF(AND(ISNUMBER(OFFSET('Water Data'!$G$6,0,10*ROW('Water Data'!G57))),'Data Summary'!CC63="Yes"),OFFSET('Water Data'!$G$6,0,10*ROW('Water Data'!G57)),NA())</f>
        <v>#N/A</v>
      </c>
      <c r="O63" s="366" t="e">
        <f ca="1">+IF(AND(ISNUMBER(OFFSET('Water Data'!$G$9,0,10*ROW('Water Data'!G57))),'Data Summary'!CD63="Yes"),OFFSET('Water Data'!$G$9,0,10*ROW('Water Data'!G57)),NA())</f>
        <v>#N/A</v>
      </c>
      <c r="P63" s="366" t="e">
        <f ca="1">+IF(AND(ISNUMBER(OFFSET('Water Data'!$H$4,0,10*ROW('Water Data'!H57))),'Data Summary'!CE63="Yes"),100-OFFSET('Water Data'!$H$4,0,10*ROW('Water Data'!H57)),NA())</f>
        <v>#N/A</v>
      </c>
      <c r="Q63" s="366" t="e">
        <f ca="1">+IF(AND(ISNUMBER(OFFSET('Water Data'!$H$6,0,10*ROW('Water Data'!H57))),'Data Summary'!CF63="Yes"),OFFSET('Water Data'!$H$6,0,10*ROW('Water Data'!H57)),NA())</f>
        <v>#N/A</v>
      </c>
      <c r="R63" s="366" t="e">
        <f ca="1">+IF(AND(ISNUMBER(OFFSET('Water Data'!$H$9,0,10*ROW('Water Data'!H57))),'Data Summary'!CG63="Yes"),OFFSET('Water Data'!$H$9,0,10*ROW('Water Data'!H57)),NA())</f>
        <v>#N/A</v>
      </c>
      <c r="S63" s="366" t="e">
        <f ca="1">+IF(AND(ISNUMBER(OFFSET('Water Data'!$I$4,0,10*ROW('Water Data'!I57))),'Data Summary'!CH63="Yes"),100-OFFSET('Water Data'!$I$4,0,10*ROW('Water Data'!I57)),NA())</f>
        <v>#N/A</v>
      </c>
      <c r="T63" s="366" t="e">
        <f ca="1">+IF(AND(ISNUMBER(OFFSET('Water Data'!$I$6,0,10*ROW('Water Data'!I57))),'Data Summary'!CI63="Yes"),OFFSET('Water Data'!$I$6,0,10*ROW('Water Data'!I57)),NA())</f>
        <v>#N/A</v>
      </c>
      <c r="U63" s="366" t="e">
        <f ca="1">+IF(AND(ISNUMBER(OFFSET('Water Data'!$I$9,0,10*ROW('Water Data'!I57))),'Data Summary'!CJ63="Yes"),OFFSET('Water Data'!$I$9,0,10*ROW('Water Data'!I57)),NA())</f>
        <v>#N/A</v>
      </c>
      <c r="V63" s="367" t="e">
        <f ca="1">+IF(AND(ISNUMBER(OFFSET('Sanitation Data'!$D$4,0,10*ROW('Sanitation Data'!D57))),'Data Summary'!CK63="Yes"),100-OFFSET('Sanitation Data'!$D$4,0,10*ROW('Sanitation Data'!D57)),NA())</f>
        <v>#N/A</v>
      </c>
      <c r="W63" s="367" t="e">
        <f ca="1">+IF(AND(ISNUMBER(OFFSET('Sanitation Data'!$D$6,0,10*ROW('Sanitation Data'!D57))),'Data Summary'!CL63="Yes"),OFFSET('Sanitation Data'!$D$6,0,10*ROW('Sanitation Data'!D57)),NA())</f>
        <v>#N/A</v>
      </c>
      <c r="X63" s="367" t="e">
        <f ca="1">+IF(AND(ISNUMBER(OFFSET('Sanitation Data'!$D$10,0,10*ROW('Sanitation Data'!D57))),'Data Summary'!CM63="Yes"),OFFSET('Sanitation Data'!$D$10,0,10*ROW('Sanitation Data'!D57)),NA())</f>
        <v>#N/A</v>
      </c>
      <c r="Y63" s="367" t="e">
        <f ca="1">+IF(AND(ISNUMBER(OFFSET('Sanitation Data'!$D$11,0,10*ROW('Sanitation Data'!D57))),'Data Summary'!CN63="Yes"),OFFSET('Sanitation Data'!$D$11,0,10*ROW('Sanitation Data'!D57)),NA())</f>
        <v>#N/A</v>
      </c>
      <c r="Z63" s="367" t="e">
        <f ca="1">+IF(AND(ISNUMBER(OFFSET('Sanitation Data'!$D$12,0,10*ROW('Sanitation Data'!D57))),'Data Summary'!CO63="Yes"),OFFSET('Sanitation Data'!$D$12,0,10*ROW('Sanitation Data'!D57)),NA())</f>
        <v>#N/A</v>
      </c>
      <c r="AA63" s="367" t="e">
        <f ca="1">+IF(AND(ISNUMBER(OFFSET('Sanitation Data'!$E$4,0,10*ROW('Sanitation Data'!E57))),'Data Summary'!CP63="Yes"),100-OFFSET('Sanitation Data'!$E$4,0,10*ROW('Sanitation Data'!E57)),NA())</f>
        <v>#N/A</v>
      </c>
      <c r="AB63" s="367" t="e">
        <f ca="1">+IF(AND(ISNUMBER(OFFSET('Sanitation Data'!$E$6,0,10*ROW('Sanitation Data'!E57))),'Data Summary'!CQ63="Yes"),OFFSET('Sanitation Data'!$E$6,0,10*ROW('Sanitation Data'!E57)),NA())</f>
        <v>#N/A</v>
      </c>
      <c r="AC63" s="367" t="e">
        <f ca="1">+IF(AND(ISNUMBER(OFFSET('Sanitation Data'!$E$10,0,10*ROW('Sanitation Data'!E57))),'Data Summary'!CR63="Yes"),OFFSET('Sanitation Data'!$E$10,0,10*ROW('Sanitation Data'!E57)),NA())</f>
        <v>#N/A</v>
      </c>
      <c r="AD63" s="367" t="e">
        <f ca="1">+IF(AND(ISNUMBER(OFFSET('Sanitation Data'!$E$11,0,10*ROW('Sanitation Data'!E57))),'Data Summary'!CS63="Yes"),OFFSET('Sanitation Data'!$E$11,0,10*ROW('Sanitation Data'!E57)),NA())</f>
        <v>#N/A</v>
      </c>
      <c r="AE63" s="367" t="e">
        <f ca="1">+IF(AND(ISNUMBER(OFFSET('Sanitation Data'!$E$12,0,10*ROW('Sanitation Data'!E57))),'Data Summary'!CT63="Yes"),OFFSET('Sanitation Data'!$E$12,0,10*ROW('Sanitation Data'!E57)),NA())</f>
        <v>#N/A</v>
      </c>
      <c r="AF63" s="367" t="e">
        <f ca="1">+IF(AND(ISNUMBER(OFFSET('Sanitation Data'!$F$4,0,10*ROW('Sanitation Data'!F57))),'Data Summary'!CU63="Yes"),100-OFFSET('Sanitation Data'!$F$4,0,10*ROW('Sanitation Data'!F57)),NA())</f>
        <v>#N/A</v>
      </c>
      <c r="AG63" s="367" t="e">
        <f ca="1">+IF(AND(ISNUMBER(OFFSET('Sanitation Data'!$F$6,0,10*ROW('Sanitation Data'!F57))),'Data Summary'!CV63="Yes"),OFFSET('Sanitation Data'!$F$6,0,10*ROW('Sanitation Data'!F57)),NA())</f>
        <v>#N/A</v>
      </c>
      <c r="AH63" s="367" t="e">
        <f ca="1">+IF(AND(ISNUMBER(OFFSET('Sanitation Data'!$F$10,0,10*ROW('Sanitation Data'!F57))),'Data Summary'!CW63="Yes"),OFFSET('Sanitation Data'!$F$10,0,10*ROW('Sanitation Data'!F57)),NA())</f>
        <v>#N/A</v>
      </c>
      <c r="AI63" s="367" t="e">
        <f ca="1">+IF(AND(ISNUMBER(OFFSET('Sanitation Data'!$F$11,0,10*ROW('Sanitation Data'!F57))),'Data Summary'!CX63="Yes"),OFFSET('Sanitation Data'!$F$11,0,10*ROW('Sanitation Data'!F57)),NA())</f>
        <v>#N/A</v>
      </c>
      <c r="AJ63" s="367" t="e">
        <f ca="1">+IF(AND(ISNUMBER(OFFSET('Sanitation Data'!$F$12,0,10*ROW('Sanitation Data'!F57))),'Data Summary'!CY63="Yes"),OFFSET('Sanitation Data'!$F$12,0,10*ROW('Sanitation Data'!F57)),NA())</f>
        <v>#N/A</v>
      </c>
      <c r="AK63" s="367" t="e">
        <f ca="1">+IF(AND(ISNUMBER(OFFSET('Sanitation Data'!$G$4,0,10*ROW('Sanitation Data'!G57))),'Data Summary'!CZ63="Yes"),100-OFFSET('Sanitation Data'!$G$4,0,10*ROW('Sanitation Data'!G57)),NA())</f>
        <v>#N/A</v>
      </c>
      <c r="AL63" s="367" t="e">
        <f ca="1">+IF(AND(ISNUMBER(OFFSET('Sanitation Data'!$G$6,0,10*ROW('Sanitation Data'!G57))),'Data Summary'!DA63="Yes"),OFFSET('Sanitation Data'!$G$6,0,10*ROW('Sanitation Data'!G57)),NA())</f>
        <v>#N/A</v>
      </c>
      <c r="AM63" s="367" t="e">
        <f ca="1">+IF(AND(ISNUMBER(OFFSET('Sanitation Data'!$G$10,0,10*ROW('Sanitation Data'!G57))),'Data Summary'!DB63="Yes"),OFFSET('Sanitation Data'!$G$10,0,10*ROW('Sanitation Data'!G57)),NA())</f>
        <v>#N/A</v>
      </c>
      <c r="AN63" s="367" t="e">
        <f ca="1">+IF(AND(ISNUMBER(OFFSET('Sanitation Data'!$G$11,0,10*ROW('Sanitation Data'!G57))),'Data Summary'!DC63="Yes"),OFFSET('Sanitation Data'!$G$11,0,10*ROW('Sanitation Data'!G57)),NA())</f>
        <v>#N/A</v>
      </c>
      <c r="AO63" s="367" t="e">
        <f ca="1">+IF(AND(ISNUMBER(OFFSET('Sanitation Data'!$G$12,0,10*ROW('Sanitation Data'!G57))),'Data Summary'!DD63="Yes"),OFFSET('Sanitation Data'!$G$12,0,10*ROW('Sanitation Data'!G57)),NA())</f>
        <v>#N/A</v>
      </c>
      <c r="AP63" s="367" t="e">
        <f ca="1">+IF(AND(ISNUMBER(OFFSET('Sanitation Data'!$H$4,0,10*ROW('Sanitation Data'!H57))),'Data Summary'!DE63="Yes"),100-OFFSET('Sanitation Data'!$H$4,0,10*ROW('Sanitation Data'!H57)),NA())</f>
        <v>#N/A</v>
      </c>
      <c r="AQ63" s="367" t="e">
        <f ca="1">+IF(AND(ISNUMBER(OFFSET('Sanitation Data'!$H$6,0,10*ROW('Sanitation Data'!H57))),'Data Summary'!DF63="Yes"),OFFSET('Sanitation Data'!$H$6,0,10*ROW('Sanitation Data'!H57)),NA())</f>
        <v>#N/A</v>
      </c>
      <c r="AR63" s="367" t="e">
        <f ca="1">+IF(AND(ISNUMBER(OFFSET('Sanitation Data'!$H$10,0,10*ROW('Sanitation Data'!H57))),'Data Summary'!DG63="Yes"),OFFSET('Sanitation Data'!$H$10,0,10*ROW('Sanitation Data'!H57)),NA())</f>
        <v>#N/A</v>
      </c>
      <c r="AS63" s="367" t="e">
        <f ca="1">+IF(AND(ISNUMBER(OFFSET('Sanitation Data'!$H$11,0,10*ROW('Sanitation Data'!H57))),'Data Summary'!DH63="Yes"),OFFSET('Sanitation Data'!$H$11,0,10*ROW('Sanitation Data'!H57)),NA())</f>
        <v>#N/A</v>
      </c>
      <c r="AT63" s="367" t="e">
        <f ca="1">+IF(AND(ISNUMBER(OFFSET('Sanitation Data'!$H$12,0,10*ROW('Sanitation Data'!H57))),'Data Summary'!DI63="Yes"),OFFSET('Sanitation Data'!$H$12,0,10*ROW('Sanitation Data'!H57)),NA())</f>
        <v>#N/A</v>
      </c>
      <c r="AU63" s="367" t="e">
        <f ca="1">+IF(AND(ISNUMBER(OFFSET('Sanitation Data'!$I$4,0,10*ROW('Sanitation Data'!I57))),'Data Summary'!DJ63="Yes"),100-OFFSET('Sanitation Data'!$I$4,0,10*ROW('Sanitation Data'!I57)),NA())</f>
        <v>#N/A</v>
      </c>
      <c r="AV63" s="367" t="e">
        <f ca="1">+IF(AND(ISNUMBER(OFFSET('Sanitation Data'!$I$6,0,10*ROW('Sanitation Data'!I57))),'Data Summary'!DK63="Yes"),OFFSET('Sanitation Data'!$I$6,0,10*ROW('Sanitation Data'!I57)),NA())</f>
        <v>#N/A</v>
      </c>
      <c r="AW63" s="367" t="e">
        <f ca="1">+IF(AND(ISNUMBER(OFFSET('Sanitation Data'!$I$10,0,10*ROW('Sanitation Data'!I57))),'Data Summary'!DL63="Yes"),OFFSET('Sanitation Data'!$I$10,0,10*ROW('Sanitation Data'!I57)),NA())</f>
        <v>#N/A</v>
      </c>
      <c r="AX63" s="367" t="e">
        <f ca="1">+IF(AND(ISNUMBER(OFFSET('Sanitation Data'!$I$11,0,10*ROW('Sanitation Data'!I57))),'Data Summary'!DM63="Yes"),OFFSET('Sanitation Data'!$I$11,0,10*ROW('Sanitation Data'!I57)),NA())</f>
        <v>#N/A</v>
      </c>
      <c r="AY63" s="367" t="e">
        <f ca="1">+IF(AND(ISNUMBER(OFFSET('Sanitation Data'!$I$12,0,10*ROW('Sanitation Data'!I57))),'Data Summary'!DN63="Yes"),OFFSET('Sanitation Data'!$I$12,0,10*ROW('Sanitation Data'!I57)),NA())</f>
        <v>#N/A</v>
      </c>
      <c r="AZ63" s="368" t="e">
        <f ca="1">+IF(AND(ISNUMBER(OFFSET('Hygiene Data'!$D$5,0,10*ROW('Hygiene Data'!D57))),'Data Summary'!DO63="Yes"),OFFSET('Hygiene Data'!$D$5,0,10*ROW('Hygiene Data'!D57)),NA())</f>
        <v>#N/A</v>
      </c>
      <c r="BA63" s="368" t="e">
        <f ca="1">+IF(AND(ISNUMBER(OFFSET('Hygiene Data'!$D$7,0,10*ROW('Hygiene Data'!D57))),'Data Summary'!DP63="Yes"),OFFSET('Hygiene Data'!$D$7,0,10*ROW('Hygiene Data'!D57)),NA())</f>
        <v>#N/A</v>
      </c>
      <c r="BB63" s="368" t="e">
        <f ca="1">+IF(AND(ISNUMBER(OFFSET('Hygiene Data'!$D$9,0,10*ROW('Hygiene Data'!D57))),'Data Summary'!DQ63="Yes"),OFFSET('Hygiene Data'!$D$9,0,10*ROW('Hygiene Data'!D57)),NA())</f>
        <v>#N/A</v>
      </c>
      <c r="BC63" s="368" t="e">
        <f ca="1">+IF(AND(ISNUMBER(OFFSET('Hygiene Data'!$E$5,0,10*ROW('Hygiene Data'!E57))),'Data Summary'!DR63="Yes"),OFFSET('Hygiene Data'!$E$5,0,10*ROW('Hygiene Data'!E57)),NA())</f>
        <v>#N/A</v>
      </c>
      <c r="BD63" s="368" t="e">
        <f ca="1">+IF(AND(ISNUMBER(OFFSET('Hygiene Data'!$E$7,0,10*ROW('Hygiene Data'!E57))),'Data Summary'!DS63="Yes"),OFFSET('Hygiene Data'!$E$7,0,10*ROW('Hygiene Data'!E57)),NA())</f>
        <v>#N/A</v>
      </c>
      <c r="BE63" s="368" t="e">
        <f ca="1">+IF(AND(ISNUMBER(OFFSET('Hygiene Data'!$E$9,0,10*ROW('Hygiene Data'!E57))),'Data Summary'!DT63="Yes"),OFFSET('Hygiene Data'!$E$9,0,10*ROW('Hygiene Data'!E57)),NA())</f>
        <v>#N/A</v>
      </c>
      <c r="BF63" s="368" t="e">
        <f ca="1">+IF(AND(ISNUMBER(OFFSET('Hygiene Data'!$F$5,0,10*ROW('Hygiene Data'!F57))),'Data Summary'!DU63="Yes"),OFFSET('Hygiene Data'!$F$5,0,10*ROW('Hygiene Data'!F57)),NA())</f>
        <v>#N/A</v>
      </c>
      <c r="BG63" s="368" t="e">
        <f ca="1">+IF(AND(ISNUMBER(OFFSET('Hygiene Data'!$F$7,0,10*ROW('Hygiene Data'!F57))),'Data Summary'!DV63="Yes"),OFFSET('Hygiene Data'!$F$7,0,10*ROW('Hygiene Data'!F57)),NA())</f>
        <v>#N/A</v>
      </c>
      <c r="BH63" s="368" t="e">
        <f ca="1">+IF(AND(ISNUMBER(OFFSET('Hygiene Data'!$F$9,0,10*ROW('Hygiene Data'!F57))),'Data Summary'!DW63="Yes"),OFFSET('Hygiene Data'!$F$9,0,10*ROW('Hygiene Data'!F57)),NA())</f>
        <v>#N/A</v>
      </c>
      <c r="BI63" s="368" t="e">
        <f ca="1">+IF(AND(ISNUMBER(OFFSET('Hygiene Data'!$G$5,0,10*ROW('Hygiene Data'!G57))),'Data Summary'!DX63="Yes"),OFFSET('Hygiene Data'!$G$5,0,10*ROW('Hygiene Data'!G57)),NA())</f>
        <v>#N/A</v>
      </c>
      <c r="BJ63" s="368" t="e">
        <f ca="1">+IF(AND(ISNUMBER(OFFSET('Hygiene Data'!$G$7,0,10*ROW('Hygiene Data'!G57))),'Data Summary'!DY63="Yes"),OFFSET('Hygiene Data'!$G$7,0,10*ROW('Hygiene Data'!G57)),NA())</f>
        <v>#N/A</v>
      </c>
      <c r="BK63" s="368" t="e">
        <f ca="1">+IF(AND(ISNUMBER(OFFSET('Hygiene Data'!$G$9,0,10*ROW('Hygiene Data'!G57))),'Data Summary'!DZ63="Yes"),OFFSET('Hygiene Data'!$G$9,0,10*ROW('Hygiene Data'!G57)),NA())</f>
        <v>#N/A</v>
      </c>
      <c r="BL63" s="368" t="e">
        <f ca="1">+IF(AND(ISNUMBER(OFFSET('Hygiene Data'!$H$5,0,10*ROW('Hygiene Data'!H57))),'Data Summary'!EA63="Yes"),OFFSET('Hygiene Data'!$H$5,0,10*ROW('Hygiene Data'!H57)),NA())</f>
        <v>#N/A</v>
      </c>
      <c r="BM63" s="368" t="e">
        <f ca="1">+IF(AND(ISNUMBER(OFFSET('Hygiene Data'!$H$7,0,10*ROW('Hygiene Data'!H57))),'Data Summary'!EB63="Yes"),OFFSET('Hygiene Data'!$H$7,0,10*ROW('Hygiene Data'!H57)),NA())</f>
        <v>#N/A</v>
      </c>
      <c r="BN63" s="368" t="e">
        <f ca="1">+IF(AND(ISNUMBER(OFFSET('Hygiene Data'!$H$9,0,10*ROW('Hygiene Data'!H57))),'Data Summary'!EC63="Yes"),OFFSET('Hygiene Data'!$H$9,0,10*ROW('Hygiene Data'!H57)),NA())</f>
        <v>#N/A</v>
      </c>
      <c r="BO63" s="368" t="e">
        <f ca="1">+IF(AND(ISNUMBER(OFFSET('Hygiene Data'!$I$5,0,10*ROW('Hygiene Data'!I57))),'Data Summary'!ED63="Yes"),OFFSET('Hygiene Data'!$I$5,0,10*ROW('Hygiene Data'!I57)),NA())</f>
        <v>#N/A</v>
      </c>
      <c r="BP63" s="368" t="e">
        <f ca="1">+IF(AND(ISNUMBER(OFFSET('Hygiene Data'!$I$7,0,10*ROW('Hygiene Data'!I57))),'Data Summary'!EE63="Yes"),OFFSET('Hygiene Data'!$I$7,0,10*ROW('Hygiene Data'!I57)),NA())</f>
        <v>#N/A</v>
      </c>
      <c r="BQ63" s="368" t="e">
        <f ca="1">+IF(AND(ISNUMBER(OFFSET('Hygiene Data'!$I$9,0,10*ROW('Hygiene Data'!I57))),'Data Summary'!EF63="Yes"),OFFSET('Hygiene Data'!$I$9,0,10*ROW('Hygiene Data'!I57)),NA())</f>
        <v>#N/A</v>
      </c>
    </row>
    <row r="64" spans="1:69" x14ac:dyDescent="0.25">
      <c r="A64" s="364" t="e">
        <f ca="1">+RIGHT('Data Summary'!A64,LEN('Data Summary'!A64)-9)</f>
        <v>#VALUE!</v>
      </c>
      <c r="B64" s="338" t="str">
        <f ca="1">+IF(ISTEXT('Data Summary'!B64),'Data Summary'!B64,"")</f>
        <v/>
      </c>
      <c r="C64" s="365" t="e">
        <f ca="1">+VALUE('Data Summary'!C64)</f>
        <v>#VALUE!</v>
      </c>
      <c r="D64" s="366" t="e">
        <f ca="1">+IF(AND(ISNUMBER(OFFSET('Water Data'!$D$4,0,10*ROW('Water Data'!D58))),'Data Summary'!BS64="Yes"),100-OFFSET('Water Data'!$D$4,0,10*ROW('Water Data'!D58)),NA())</f>
        <v>#N/A</v>
      </c>
      <c r="E64" s="366" t="e">
        <f ca="1">+IF(AND(ISNUMBER(OFFSET('Water Data'!$D$6,0,10*ROW('Water Data'!D58))),'Data Summary'!BT64="Yes"),OFFSET('Water Data'!$D$6,0,10*ROW('Water Data'!D58)),NA())</f>
        <v>#N/A</v>
      </c>
      <c r="F64" s="366" t="e">
        <f ca="1">+IF(AND(ISNUMBER(OFFSET('Water Data'!$D$9,0,10*ROW('Water Data'!D58))),'Data Summary'!BU64="Yes"),OFFSET('Water Data'!$D$9,0,10*ROW('Water Data'!D58)),NA())</f>
        <v>#N/A</v>
      </c>
      <c r="G64" s="366" t="e">
        <f ca="1">+IF(AND(ISNUMBER(OFFSET('Water Data'!$E$4,0,10*ROW('Water Data'!E58))),'Data Summary'!BV64="Yes"),100-OFFSET('Water Data'!$E$4,0,10*ROW('Water Data'!E58)),NA())</f>
        <v>#N/A</v>
      </c>
      <c r="H64" s="366" t="e">
        <f ca="1">+IF(AND(ISNUMBER(OFFSET('Water Data'!$E$6,0,10*ROW('Water Data'!E58))),'Data Summary'!BW64="Yes"),OFFSET('Water Data'!$E$6,0,10*ROW('Water Data'!E58)),NA())</f>
        <v>#N/A</v>
      </c>
      <c r="I64" s="366" t="e">
        <f ca="1">+IF(AND(ISNUMBER(OFFSET('Water Data'!$E$9,0,10*ROW('Water Data'!E58))),'Data Summary'!BX64="Yes"),OFFSET('Water Data'!$E$9,0,10*ROW('Water Data'!E58)),NA())</f>
        <v>#N/A</v>
      </c>
      <c r="J64" s="366" t="e">
        <f ca="1">+IF(AND(ISNUMBER(OFFSET('Water Data'!$F$4,0,10*ROW('Water Data'!F58))),'Data Summary'!BY64="Yes"),100-OFFSET('Water Data'!$F$4,0,10*ROW('Water Data'!F58)),NA())</f>
        <v>#N/A</v>
      </c>
      <c r="K64" s="366" t="e">
        <f ca="1">+IF(AND(ISNUMBER(OFFSET('Water Data'!$F$6,0,10*ROW('Water Data'!F58))),'Data Summary'!BZ64="Yes"),OFFSET('Water Data'!$F$6,0,10*ROW('Water Data'!F58)),NA())</f>
        <v>#N/A</v>
      </c>
      <c r="L64" s="366" t="e">
        <f ca="1">+IF(AND(ISNUMBER(OFFSET('Water Data'!$F$9,0,10*ROW('Water Data'!F58))),'Data Summary'!CA64="Yes"),OFFSET('Water Data'!$F$9,0,10*ROW('Water Data'!F58)),NA())</f>
        <v>#N/A</v>
      </c>
      <c r="M64" s="366" t="e">
        <f ca="1">+IF(AND(ISNUMBER(OFFSET('Water Data'!$G$4,0,10*ROW('Water Data'!G58))),'Data Summary'!CB64="Yes"),100-OFFSET('Water Data'!$G$4,0,10*ROW('Water Data'!G58)),NA())</f>
        <v>#N/A</v>
      </c>
      <c r="N64" s="366" t="e">
        <f ca="1">+IF(AND(ISNUMBER(OFFSET('Water Data'!$G$6,0,10*ROW('Water Data'!G58))),'Data Summary'!CC64="Yes"),OFFSET('Water Data'!$G$6,0,10*ROW('Water Data'!G58)),NA())</f>
        <v>#N/A</v>
      </c>
      <c r="O64" s="366" t="e">
        <f ca="1">+IF(AND(ISNUMBER(OFFSET('Water Data'!$G$9,0,10*ROW('Water Data'!G58))),'Data Summary'!CD64="Yes"),OFFSET('Water Data'!$G$9,0,10*ROW('Water Data'!G58)),NA())</f>
        <v>#N/A</v>
      </c>
      <c r="P64" s="366" t="e">
        <f ca="1">+IF(AND(ISNUMBER(OFFSET('Water Data'!$H$4,0,10*ROW('Water Data'!H58))),'Data Summary'!CE64="Yes"),100-OFFSET('Water Data'!$H$4,0,10*ROW('Water Data'!H58)),NA())</f>
        <v>#N/A</v>
      </c>
      <c r="Q64" s="366" t="e">
        <f ca="1">+IF(AND(ISNUMBER(OFFSET('Water Data'!$H$6,0,10*ROW('Water Data'!H58))),'Data Summary'!CF64="Yes"),OFFSET('Water Data'!$H$6,0,10*ROW('Water Data'!H58)),NA())</f>
        <v>#N/A</v>
      </c>
      <c r="R64" s="366" t="e">
        <f ca="1">+IF(AND(ISNUMBER(OFFSET('Water Data'!$H$9,0,10*ROW('Water Data'!H58))),'Data Summary'!CG64="Yes"),OFFSET('Water Data'!$H$9,0,10*ROW('Water Data'!H58)),NA())</f>
        <v>#N/A</v>
      </c>
      <c r="S64" s="366" t="e">
        <f ca="1">+IF(AND(ISNUMBER(OFFSET('Water Data'!$I$4,0,10*ROW('Water Data'!I58))),'Data Summary'!CH64="Yes"),100-OFFSET('Water Data'!$I$4,0,10*ROW('Water Data'!I58)),NA())</f>
        <v>#N/A</v>
      </c>
      <c r="T64" s="366" t="e">
        <f ca="1">+IF(AND(ISNUMBER(OFFSET('Water Data'!$I$6,0,10*ROW('Water Data'!I58))),'Data Summary'!CI64="Yes"),OFFSET('Water Data'!$I$6,0,10*ROW('Water Data'!I58)),NA())</f>
        <v>#N/A</v>
      </c>
      <c r="U64" s="366" t="e">
        <f ca="1">+IF(AND(ISNUMBER(OFFSET('Water Data'!$I$9,0,10*ROW('Water Data'!I58))),'Data Summary'!CJ64="Yes"),OFFSET('Water Data'!$I$9,0,10*ROW('Water Data'!I58)),NA())</f>
        <v>#N/A</v>
      </c>
      <c r="V64" s="367" t="e">
        <f ca="1">+IF(AND(ISNUMBER(OFFSET('Sanitation Data'!$D$4,0,10*ROW('Sanitation Data'!D58))),'Data Summary'!CK64="Yes"),100-OFFSET('Sanitation Data'!$D$4,0,10*ROW('Sanitation Data'!D58)),NA())</f>
        <v>#N/A</v>
      </c>
      <c r="W64" s="367" t="e">
        <f ca="1">+IF(AND(ISNUMBER(OFFSET('Sanitation Data'!$D$6,0,10*ROW('Sanitation Data'!D58))),'Data Summary'!CL64="Yes"),OFFSET('Sanitation Data'!$D$6,0,10*ROW('Sanitation Data'!D58)),NA())</f>
        <v>#N/A</v>
      </c>
      <c r="X64" s="367" t="e">
        <f ca="1">+IF(AND(ISNUMBER(OFFSET('Sanitation Data'!$D$10,0,10*ROW('Sanitation Data'!D58))),'Data Summary'!CM64="Yes"),OFFSET('Sanitation Data'!$D$10,0,10*ROW('Sanitation Data'!D58)),NA())</f>
        <v>#N/A</v>
      </c>
      <c r="Y64" s="367" t="e">
        <f ca="1">+IF(AND(ISNUMBER(OFFSET('Sanitation Data'!$D$11,0,10*ROW('Sanitation Data'!D58))),'Data Summary'!CN64="Yes"),OFFSET('Sanitation Data'!$D$11,0,10*ROW('Sanitation Data'!D58)),NA())</f>
        <v>#N/A</v>
      </c>
      <c r="Z64" s="367" t="e">
        <f ca="1">+IF(AND(ISNUMBER(OFFSET('Sanitation Data'!$D$12,0,10*ROW('Sanitation Data'!D58))),'Data Summary'!CO64="Yes"),OFFSET('Sanitation Data'!$D$12,0,10*ROW('Sanitation Data'!D58)),NA())</f>
        <v>#N/A</v>
      </c>
      <c r="AA64" s="367" t="e">
        <f ca="1">+IF(AND(ISNUMBER(OFFSET('Sanitation Data'!$E$4,0,10*ROW('Sanitation Data'!E58))),'Data Summary'!CP64="Yes"),100-OFFSET('Sanitation Data'!$E$4,0,10*ROW('Sanitation Data'!E58)),NA())</f>
        <v>#N/A</v>
      </c>
      <c r="AB64" s="367" t="e">
        <f ca="1">+IF(AND(ISNUMBER(OFFSET('Sanitation Data'!$E$6,0,10*ROW('Sanitation Data'!E58))),'Data Summary'!CQ64="Yes"),OFFSET('Sanitation Data'!$E$6,0,10*ROW('Sanitation Data'!E58)),NA())</f>
        <v>#N/A</v>
      </c>
      <c r="AC64" s="367" t="e">
        <f ca="1">+IF(AND(ISNUMBER(OFFSET('Sanitation Data'!$E$10,0,10*ROW('Sanitation Data'!E58))),'Data Summary'!CR64="Yes"),OFFSET('Sanitation Data'!$E$10,0,10*ROW('Sanitation Data'!E58)),NA())</f>
        <v>#N/A</v>
      </c>
      <c r="AD64" s="367" t="e">
        <f ca="1">+IF(AND(ISNUMBER(OFFSET('Sanitation Data'!$E$11,0,10*ROW('Sanitation Data'!E58))),'Data Summary'!CS64="Yes"),OFFSET('Sanitation Data'!$E$11,0,10*ROW('Sanitation Data'!E58)),NA())</f>
        <v>#N/A</v>
      </c>
      <c r="AE64" s="367" t="e">
        <f ca="1">+IF(AND(ISNUMBER(OFFSET('Sanitation Data'!$E$12,0,10*ROW('Sanitation Data'!E58))),'Data Summary'!CT64="Yes"),OFFSET('Sanitation Data'!$E$12,0,10*ROW('Sanitation Data'!E58)),NA())</f>
        <v>#N/A</v>
      </c>
      <c r="AF64" s="367" t="e">
        <f ca="1">+IF(AND(ISNUMBER(OFFSET('Sanitation Data'!$F$4,0,10*ROW('Sanitation Data'!F58))),'Data Summary'!CU64="Yes"),100-OFFSET('Sanitation Data'!$F$4,0,10*ROW('Sanitation Data'!F58)),NA())</f>
        <v>#N/A</v>
      </c>
      <c r="AG64" s="367" t="e">
        <f ca="1">+IF(AND(ISNUMBER(OFFSET('Sanitation Data'!$F$6,0,10*ROW('Sanitation Data'!F58))),'Data Summary'!CV64="Yes"),OFFSET('Sanitation Data'!$F$6,0,10*ROW('Sanitation Data'!F58)),NA())</f>
        <v>#N/A</v>
      </c>
      <c r="AH64" s="367" t="e">
        <f ca="1">+IF(AND(ISNUMBER(OFFSET('Sanitation Data'!$F$10,0,10*ROW('Sanitation Data'!F58))),'Data Summary'!CW64="Yes"),OFFSET('Sanitation Data'!$F$10,0,10*ROW('Sanitation Data'!F58)),NA())</f>
        <v>#N/A</v>
      </c>
      <c r="AI64" s="367" t="e">
        <f ca="1">+IF(AND(ISNUMBER(OFFSET('Sanitation Data'!$F$11,0,10*ROW('Sanitation Data'!F58))),'Data Summary'!CX64="Yes"),OFFSET('Sanitation Data'!$F$11,0,10*ROW('Sanitation Data'!F58)),NA())</f>
        <v>#N/A</v>
      </c>
      <c r="AJ64" s="367" t="e">
        <f ca="1">+IF(AND(ISNUMBER(OFFSET('Sanitation Data'!$F$12,0,10*ROW('Sanitation Data'!F58))),'Data Summary'!CY64="Yes"),OFFSET('Sanitation Data'!$F$12,0,10*ROW('Sanitation Data'!F58)),NA())</f>
        <v>#N/A</v>
      </c>
      <c r="AK64" s="367" t="e">
        <f ca="1">+IF(AND(ISNUMBER(OFFSET('Sanitation Data'!$G$4,0,10*ROW('Sanitation Data'!G58))),'Data Summary'!CZ64="Yes"),100-OFFSET('Sanitation Data'!$G$4,0,10*ROW('Sanitation Data'!G58)),NA())</f>
        <v>#N/A</v>
      </c>
      <c r="AL64" s="367" t="e">
        <f ca="1">+IF(AND(ISNUMBER(OFFSET('Sanitation Data'!$G$6,0,10*ROW('Sanitation Data'!G58))),'Data Summary'!DA64="Yes"),OFFSET('Sanitation Data'!$G$6,0,10*ROW('Sanitation Data'!G58)),NA())</f>
        <v>#N/A</v>
      </c>
      <c r="AM64" s="367" t="e">
        <f ca="1">+IF(AND(ISNUMBER(OFFSET('Sanitation Data'!$G$10,0,10*ROW('Sanitation Data'!G58))),'Data Summary'!DB64="Yes"),OFFSET('Sanitation Data'!$G$10,0,10*ROW('Sanitation Data'!G58)),NA())</f>
        <v>#N/A</v>
      </c>
      <c r="AN64" s="367" t="e">
        <f ca="1">+IF(AND(ISNUMBER(OFFSET('Sanitation Data'!$G$11,0,10*ROW('Sanitation Data'!G58))),'Data Summary'!DC64="Yes"),OFFSET('Sanitation Data'!$G$11,0,10*ROW('Sanitation Data'!G58)),NA())</f>
        <v>#N/A</v>
      </c>
      <c r="AO64" s="367" t="e">
        <f ca="1">+IF(AND(ISNUMBER(OFFSET('Sanitation Data'!$G$12,0,10*ROW('Sanitation Data'!G58))),'Data Summary'!DD64="Yes"),OFFSET('Sanitation Data'!$G$12,0,10*ROW('Sanitation Data'!G58)),NA())</f>
        <v>#N/A</v>
      </c>
      <c r="AP64" s="367" t="e">
        <f ca="1">+IF(AND(ISNUMBER(OFFSET('Sanitation Data'!$H$4,0,10*ROW('Sanitation Data'!H58))),'Data Summary'!DE64="Yes"),100-OFFSET('Sanitation Data'!$H$4,0,10*ROW('Sanitation Data'!H58)),NA())</f>
        <v>#N/A</v>
      </c>
      <c r="AQ64" s="367" t="e">
        <f ca="1">+IF(AND(ISNUMBER(OFFSET('Sanitation Data'!$H$6,0,10*ROW('Sanitation Data'!H58))),'Data Summary'!DF64="Yes"),OFFSET('Sanitation Data'!$H$6,0,10*ROW('Sanitation Data'!H58)),NA())</f>
        <v>#N/A</v>
      </c>
      <c r="AR64" s="367" t="e">
        <f ca="1">+IF(AND(ISNUMBER(OFFSET('Sanitation Data'!$H$10,0,10*ROW('Sanitation Data'!H58))),'Data Summary'!DG64="Yes"),OFFSET('Sanitation Data'!$H$10,0,10*ROW('Sanitation Data'!H58)),NA())</f>
        <v>#N/A</v>
      </c>
      <c r="AS64" s="367" t="e">
        <f ca="1">+IF(AND(ISNUMBER(OFFSET('Sanitation Data'!$H$11,0,10*ROW('Sanitation Data'!H58))),'Data Summary'!DH64="Yes"),OFFSET('Sanitation Data'!$H$11,0,10*ROW('Sanitation Data'!H58)),NA())</f>
        <v>#N/A</v>
      </c>
      <c r="AT64" s="367" t="e">
        <f ca="1">+IF(AND(ISNUMBER(OFFSET('Sanitation Data'!$H$12,0,10*ROW('Sanitation Data'!H58))),'Data Summary'!DI64="Yes"),OFFSET('Sanitation Data'!$H$12,0,10*ROW('Sanitation Data'!H58)),NA())</f>
        <v>#N/A</v>
      </c>
      <c r="AU64" s="367" t="e">
        <f ca="1">+IF(AND(ISNUMBER(OFFSET('Sanitation Data'!$I$4,0,10*ROW('Sanitation Data'!I58))),'Data Summary'!DJ64="Yes"),100-OFFSET('Sanitation Data'!$I$4,0,10*ROW('Sanitation Data'!I58)),NA())</f>
        <v>#N/A</v>
      </c>
      <c r="AV64" s="367" t="e">
        <f ca="1">+IF(AND(ISNUMBER(OFFSET('Sanitation Data'!$I$6,0,10*ROW('Sanitation Data'!I58))),'Data Summary'!DK64="Yes"),OFFSET('Sanitation Data'!$I$6,0,10*ROW('Sanitation Data'!I58)),NA())</f>
        <v>#N/A</v>
      </c>
      <c r="AW64" s="367" t="e">
        <f ca="1">+IF(AND(ISNUMBER(OFFSET('Sanitation Data'!$I$10,0,10*ROW('Sanitation Data'!I58))),'Data Summary'!DL64="Yes"),OFFSET('Sanitation Data'!$I$10,0,10*ROW('Sanitation Data'!I58)),NA())</f>
        <v>#N/A</v>
      </c>
      <c r="AX64" s="367" t="e">
        <f ca="1">+IF(AND(ISNUMBER(OFFSET('Sanitation Data'!$I$11,0,10*ROW('Sanitation Data'!I58))),'Data Summary'!DM64="Yes"),OFFSET('Sanitation Data'!$I$11,0,10*ROW('Sanitation Data'!I58)),NA())</f>
        <v>#N/A</v>
      </c>
      <c r="AY64" s="367" t="e">
        <f ca="1">+IF(AND(ISNUMBER(OFFSET('Sanitation Data'!$I$12,0,10*ROW('Sanitation Data'!I58))),'Data Summary'!DN64="Yes"),OFFSET('Sanitation Data'!$I$12,0,10*ROW('Sanitation Data'!I58)),NA())</f>
        <v>#N/A</v>
      </c>
      <c r="AZ64" s="368" t="e">
        <f ca="1">+IF(AND(ISNUMBER(OFFSET('Hygiene Data'!$D$5,0,10*ROW('Hygiene Data'!D58))),'Data Summary'!DO64="Yes"),OFFSET('Hygiene Data'!$D$5,0,10*ROW('Hygiene Data'!D58)),NA())</f>
        <v>#N/A</v>
      </c>
      <c r="BA64" s="368" t="e">
        <f ca="1">+IF(AND(ISNUMBER(OFFSET('Hygiene Data'!$D$7,0,10*ROW('Hygiene Data'!D58))),'Data Summary'!DP64="Yes"),OFFSET('Hygiene Data'!$D$7,0,10*ROW('Hygiene Data'!D58)),NA())</f>
        <v>#N/A</v>
      </c>
      <c r="BB64" s="368" t="e">
        <f ca="1">+IF(AND(ISNUMBER(OFFSET('Hygiene Data'!$D$9,0,10*ROW('Hygiene Data'!D58))),'Data Summary'!DQ64="Yes"),OFFSET('Hygiene Data'!$D$9,0,10*ROW('Hygiene Data'!D58)),NA())</f>
        <v>#N/A</v>
      </c>
      <c r="BC64" s="368" t="e">
        <f ca="1">+IF(AND(ISNUMBER(OFFSET('Hygiene Data'!$E$5,0,10*ROW('Hygiene Data'!E58))),'Data Summary'!DR64="Yes"),OFFSET('Hygiene Data'!$E$5,0,10*ROW('Hygiene Data'!E58)),NA())</f>
        <v>#N/A</v>
      </c>
      <c r="BD64" s="368" t="e">
        <f ca="1">+IF(AND(ISNUMBER(OFFSET('Hygiene Data'!$E$7,0,10*ROW('Hygiene Data'!E58))),'Data Summary'!DS64="Yes"),OFFSET('Hygiene Data'!$E$7,0,10*ROW('Hygiene Data'!E58)),NA())</f>
        <v>#N/A</v>
      </c>
      <c r="BE64" s="368" t="e">
        <f ca="1">+IF(AND(ISNUMBER(OFFSET('Hygiene Data'!$E$9,0,10*ROW('Hygiene Data'!E58))),'Data Summary'!DT64="Yes"),OFFSET('Hygiene Data'!$E$9,0,10*ROW('Hygiene Data'!E58)),NA())</f>
        <v>#N/A</v>
      </c>
      <c r="BF64" s="368" t="e">
        <f ca="1">+IF(AND(ISNUMBER(OFFSET('Hygiene Data'!$F$5,0,10*ROW('Hygiene Data'!F58))),'Data Summary'!DU64="Yes"),OFFSET('Hygiene Data'!$F$5,0,10*ROW('Hygiene Data'!F58)),NA())</f>
        <v>#N/A</v>
      </c>
      <c r="BG64" s="368" t="e">
        <f ca="1">+IF(AND(ISNUMBER(OFFSET('Hygiene Data'!$F$7,0,10*ROW('Hygiene Data'!F58))),'Data Summary'!DV64="Yes"),OFFSET('Hygiene Data'!$F$7,0,10*ROW('Hygiene Data'!F58)),NA())</f>
        <v>#N/A</v>
      </c>
      <c r="BH64" s="368" t="e">
        <f ca="1">+IF(AND(ISNUMBER(OFFSET('Hygiene Data'!$F$9,0,10*ROW('Hygiene Data'!F58))),'Data Summary'!DW64="Yes"),OFFSET('Hygiene Data'!$F$9,0,10*ROW('Hygiene Data'!F58)),NA())</f>
        <v>#N/A</v>
      </c>
      <c r="BI64" s="368" t="e">
        <f ca="1">+IF(AND(ISNUMBER(OFFSET('Hygiene Data'!$G$5,0,10*ROW('Hygiene Data'!G58))),'Data Summary'!DX64="Yes"),OFFSET('Hygiene Data'!$G$5,0,10*ROW('Hygiene Data'!G58)),NA())</f>
        <v>#N/A</v>
      </c>
      <c r="BJ64" s="368" t="e">
        <f ca="1">+IF(AND(ISNUMBER(OFFSET('Hygiene Data'!$G$7,0,10*ROW('Hygiene Data'!G58))),'Data Summary'!DY64="Yes"),OFFSET('Hygiene Data'!$G$7,0,10*ROW('Hygiene Data'!G58)),NA())</f>
        <v>#N/A</v>
      </c>
      <c r="BK64" s="368" t="e">
        <f ca="1">+IF(AND(ISNUMBER(OFFSET('Hygiene Data'!$G$9,0,10*ROW('Hygiene Data'!G58))),'Data Summary'!DZ64="Yes"),OFFSET('Hygiene Data'!$G$9,0,10*ROW('Hygiene Data'!G58)),NA())</f>
        <v>#N/A</v>
      </c>
      <c r="BL64" s="368" t="e">
        <f ca="1">+IF(AND(ISNUMBER(OFFSET('Hygiene Data'!$H$5,0,10*ROW('Hygiene Data'!H58))),'Data Summary'!EA64="Yes"),OFFSET('Hygiene Data'!$H$5,0,10*ROW('Hygiene Data'!H58)),NA())</f>
        <v>#N/A</v>
      </c>
      <c r="BM64" s="368" t="e">
        <f ca="1">+IF(AND(ISNUMBER(OFFSET('Hygiene Data'!$H$7,0,10*ROW('Hygiene Data'!H58))),'Data Summary'!EB64="Yes"),OFFSET('Hygiene Data'!$H$7,0,10*ROW('Hygiene Data'!H58)),NA())</f>
        <v>#N/A</v>
      </c>
      <c r="BN64" s="368" t="e">
        <f ca="1">+IF(AND(ISNUMBER(OFFSET('Hygiene Data'!$H$9,0,10*ROW('Hygiene Data'!H58))),'Data Summary'!EC64="Yes"),OFFSET('Hygiene Data'!$H$9,0,10*ROW('Hygiene Data'!H58)),NA())</f>
        <v>#N/A</v>
      </c>
      <c r="BO64" s="368" t="e">
        <f ca="1">+IF(AND(ISNUMBER(OFFSET('Hygiene Data'!$I$5,0,10*ROW('Hygiene Data'!I58))),'Data Summary'!ED64="Yes"),OFFSET('Hygiene Data'!$I$5,0,10*ROW('Hygiene Data'!I58)),NA())</f>
        <v>#N/A</v>
      </c>
      <c r="BP64" s="368" t="e">
        <f ca="1">+IF(AND(ISNUMBER(OFFSET('Hygiene Data'!$I$7,0,10*ROW('Hygiene Data'!I58))),'Data Summary'!EE64="Yes"),OFFSET('Hygiene Data'!$I$7,0,10*ROW('Hygiene Data'!I58)),NA())</f>
        <v>#N/A</v>
      </c>
      <c r="BQ64" s="368" t="e">
        <f ca="1">+IF(AND(ISNUMBER(OFFSET('Hygiene Data'!$I$9,0,10*ROW('Hygiene Data'!I58))),'Data Summary'!EF64="Yes"),OFFSET('Hygiene Data'!$I$9,0,10*ROW('Hygiene Data'!I58)),NA())</f>
        <v>#N/A</v>
      </c>
    </row>
    <row r="65" spans="1:69" x14ac:dyDescent="0.25">
      <c r="A65" s="364" t="e">
        <f ca="1">+RIGHT('Data Summary'!A65,LEN('Data Summary'!A65)-9)</f>
        <v>#VALUE!</v>
      </c>
      <c r="B65" s="338" t="str">
        <f ca="1">+IF(ISTEXT('Data Summary'!B65),'Data Summary'!B65,"")</f>
        <v/>
      </c>
      <c r="C65" s="365" t="e">
        <f ca="1">+VALUE('Data Summary'!C65)</f>
        <v>#VALUE!</v>
      </c>
      <c r="D65" s="366" t="e">
        <f ca="1">+IF(AND(ISNUMBER(OFFSET('Water Data'!$D$4,0,10*ROW('Water Data'!D59))),'Data Summary'!BS65="Yes"),100-OFFSET('Water Data'!$D$4,0,10*ROW('Water Data'!D59)),NA())</f>
        <v>#N/A</v>
      </c>
      <c r="E65" s="366" t="e">
        <f ca="1">+IF(AND(ISNUMBER(OFFSET('Water Data'!$D$6,0,10*ROW('Water Data'!D59))),'Data Summary'!BT65="Yes"),OFFSET('Water Data'!$D$6,0,10*ROW('Water Data'!D59)),NA())</f>
        <v>#N/A</v>
      </c>
      <c r="F65" s="366" t="e">
        <f ca="1">+IF(AND(ISNUMBER(OFFSET('Water Data'!$D$9,0,10*ROW('Water Data'!D59))),'Data Summary'!BU65="Yes"),OFFSET('Water Data'!$D$9,0,10*ROW('Water Data'!D59)),NA())</f>
        <v>#N/A</v>
      </c>
      <c r="G65" s="366" t="e">
        <f ca="1">+IF(AND(ISNUMBER(OFFSET('Water Data'!$E$4,0,10*ROW('Water Data'!E59))),'Data Summary'!BV65="Yes"),100-OFFSET('Water Data'!$E$4,0,10*ROW('Water Data'!E59)),NA())</f>
        <v>#N/A</v>
      </c>
      <c r="H65" s="366" t="e">
        <f ca="1">+IF(AND(ISNUMBER(OFFSET('Water Data'!$E$6,0,10*ROW('Water Data'!E59))),'Data Summary'!BW65="Yes"),OFFSET('Water Data'!$E$6,0,10*ROW('Water Data'!E59)),NA())</f>
        <v>#N/A</v>
      </c>
      <c r="I65" s="366" t="e">
        <f ca="1">+IF(AND(ISNUMBER(OFFSET('Water Data'!$E$9,0,10*ROW('Water Data'!E59))),'Data Summary'!BX65="Yes"),OFFSET('Water Data'!$E$9,0,10*ROW('Water Data'!E59)),NA())</f>
        <v>#N/A</v>
      </c>
      <c r="J65" s="366" t="e">
        <f ca="1">+IF(AND(ISNUMBER(OFFSET('Water Data'!$F$4,0,10*ROW('Water Data'!F59))),'Data Summary'!BY65="Yes"),100-OFFSET('Water Data'!$F$4,0,10*ROW('Water Data'!F59)),NA())</f>
        <v>#N/A</v>
      </c>
      <c r="K65" s="366" t="e">
        <f ca="1">+IF(AND(ISNUMBER(OFFSET('Water Data'!$F$6,0,10*ROW('Water Data'!F59))),'Data Summary'!BZ65="Yes"),OFFSET('Water Data'!$F$6,0,10*ROW('Water Data'!F59)),NA())</f>
        <v>#N/A</v>
      </c>
      <c r="L65" s="366" t="e">
        <f ca="1">+IF(AND(ISNUMBER(OFFSET('Water Data'!$F$9,0,10*ROW('Water Data'!F59))),'Data Summary'!CA65="Yes"),OFFSET('Water Data'!$F$9,0,10*ROW('Water Data'!F59)),NA())</f>
        <v>#N/A</v>
      </c>
      <c r="M65" s="366" t="e">
        <f ca="1">+IF(AND(ISNUMBER(OFFSET('Water Data'!$G$4,0,10*ROW('Water Data'!G59))),'Data Summary'!CB65="Yes"),100-OFFSET('Water Data'!$G$4,0,10*ROW('Water Data'!G59)),NA())</f>
        <v>#N/A</v>
      </c>
      <c r="N65" s="366" t="e">
        <f ca="1">+IF(AND(ISNUMBER(OFFSET('Water Data'!$G$6,0,10*ROW('Water Data'!G59))),'Data Summary'!CC65="Yes"),OFFSET('Water Data'!$G$6,0,10*ROW('Water Data'!G59)),NA())</f>
        <v>#N/A</v>
      </c>
      <c r="O65" s="366" t="e">
        <f ca="1">+IF(AND(ISNUMBER(OFFSET('Water Data'!$G$9,0,10*ROW('Water Data'!G59))),'Data Summary'!CD65="Yes"),OFFSET('Water Data'!$G$9,0,10*ROW('Water Data'!G59)),NA())</f>
        <v>#N/A</v>
      </c>
      <c r="P65" s="366" t="e">
        <f ca="1">+IF(AND(ISNUMBER(OFFSET('Water Data'!$H$4,0,10*ROW('Water Data'!H59))),'Data Summary'!CE65="Yes"),100-OFFSET('Water Data'!$H$4,0,10*ROW('Water Data'!H59)),NA())</f>
        <v>#N/A</v>
      </c>
      <c r="Q65" s="366" t="e">
        <f ca="1">+IF(AND(ISNUMBER(OFFSET('Water Data'!$H$6,0,10*ROW('Water Data'!H59))),'Data Summary'!CF65="Yes"),OFFSET('Water Data'!$H$6,0,10*ROW('Water Data'!H59)),NA())</f>
        <v>#N/A</v>
      </c>
      <c r="R65" s="366" t="e">
        <f ca="1">+IF(AND(ISNUMBER(OFFSET('Water Data'!$H$9,0,10*ROW('Water Data'!H59))),'Data Summary'!CG65="Yes"),OFFSET('Water Data'!$H$9,0,10*ROW('Water Data'!H59)),NA())</f>
        <v>#N/A</v>
      </c>
      <c r="S65" s="366" t="e">
        <f ca="1">+IF(AND(ISNUMBER(OFFSET('Water Data'!$I$4,0,10*ROW('Water Data'!I59))),'Data Summary'!CH65="Yes"),100-OFFSET('Water Data'!$I$4,0,10*ROW('Water Data'!I59)),NA())</f>
        <v>#N/A</v>
      </c>
      <c r="T65" s="366" t="e">
        <f ca="1">+IF(AND(ISNUMBER(OFFSET('Water Data'!$I$6,0,10*ROW('Water Data'!I59))),'Data Summary'!CI65="Yes"),OFFSET('Water Data'!$I$6,0,10*ROW('Water Data'!I59)),NA())</f>
        <v>#N/A</v>
      </c>
      <c r="U65" s="366" t="e">
        <f ca="1">+IF(AND(ISNUMBER(OFFSET('Water Data'!$I$9,0,10*ROW('Water Data'!I59))),'Data Summary'!CJ65="Yes"),OFFSET('Water Data'!$I$9,0,10*ROW('Water Data'!I59)),NA())</f>
        <v>#N/A</v>
      </c>
      <c r="V65" s="367" t="e">
        <f ca="1">+IF(AND(ISNUMBER(OFFSET('Sanitation Data'!$D$4,0,10*ROW('Sanitation Data'!D59))),'Data Summary'!CK65="Yes"),100-OFFSET('Sanitation Data'!$D$4,0,10*ROW('Sanitation Data'!D59)),NA())</f>
        <v>#N/A</v>
      </c>
      <c r="W65" s="367" t="e">
        <f ca="1">+IF(AND(ISNUMBER(OFFSET('Sanitation Data'!$D$6,0,10*ROW('Sanitation Data'!D59))),'Data Summary'!CL65="Yes"),OFFSET('Sanitation Data'!$D$6,0,10*ROW('Sanitation Data'!D59)),NA())</f>
        <v>#N/A</v>
      </c>
      <c r="X65" s="367" t="e">
        <f ca="1">+IF(AND(ISNUMBER(OFFSET('Sanitation Data'!$D$10,0,10*ROW('Sanitation Data'!D59))),'Data Summary'!CM65="Yes"),OFFSET('Sanitation Data'!$D$10,0,10*ROW('Sanitation Data'!D59)),NA())</f>
        <v>#N/A</v>
      </c>
      <c r="Y65" s="367" t="e">
        <f ca="1">+IF(AND(ISNUMBER(OFFSET('Sanitation Data'!$D$11,0,10*ROW('Sanitation Data'!D59))),'Data Summary'!CN65="Yes"),OFFSET('Sanitation Data'!$D$11,0,10*ROW('Sanitation Data'!D59)),NA())</f>
        <v>#N/A</v>
      </c>
      <c r="Z65" s="367" t="e">
        <f ca="1">+IF(AND(ISNUMBER(OFFSET('Sanitation Data'!$D$12,0,10*ROW('Sanitation Data'!D59))),'Data Summary'!CO65="Yes"),OFFSET('Sanitation Data'!$D$12,0,10*ROW('Sanitation Data'!D59)),NA())</f>
        <v>#N/A</v>
      </c>
      <c r="AA65" s="367" t="e">
        <f ca="1">+IF(AND(ISNUMBER(OFFSET('Sanitation Data'!$E$4,0,10*ROW('Sanitation Data'!E59))),'Data Summary'!CP65="Yes"),100-OFFSET('Sanitation Data'!$E$4,0,10*ROW('Sanitation Data'!E59)),NA())</f>
        <v>#N/A</v>
      </c>
      <c r="AB65" s="367" t="e">
        <f ca="1">+IF(AND(ISNUMBER(OFFSET('Sanitation Data'!$E$6,0,10*ROW('Sanitation Data'!E59))),'Data Summary'!CQ65="Yes"),OFFSET('Sanitation Data'!$E$6,0,10*ROW('Sanitation Data'!E59)),NA())</f>
        <v>#N/A</v>
      </c>
      <c r="AC65" s="367" t="e">
        <f ca="1">+IF(AND(ISNUMBER(OFFSET('Sanitation Data'!$E$10,0,10*ROW('Sanitation Data'!E59))),'Data Summary'!CR65="Yes"),OFFSET('Sanitation Data'!$E$10,0,10*ROW('Sanitation Data'!E59)),NA())</f>
        <v>#N/A</v>
      </c>
      <c r="AD65" s="367" t="e">
        <f ca="1">+IF(AND(ISNUMBER(OFFSET('Sanitation Data'!$E$11,0,10*ROW('Sanitation Data'!E59))),'Data Summary'!CS65="Yes"),OFFSET('Sanitation Data'!$E$11,0,10*ROW('Sanitation Data'!E59)),NA())</f>
        <v>#N/A</v>
      </c>
      <c r="AE65" s="367" t="e">
        <f ca="1">+IF(AND(ISNUMBER(OFFSET('Sanitation Data'!$E$12,0,10*ROW('Sanitation Data'!E59))),'Data Summary'!CT65="Yes"),OFFSET('Sanitation Data'!$E$12,0,10*ROW('Sanitation Data'!E59)),NA())</f>
        <v>#N/A</v>
      </c>
      <c r="AF65" s="367" t="e">
        <f ca="1">+IF(AND(ISNUMBER(OFFSET('Sanitation Data'!$F$4,0,10*ROW('Sanitation Data'!F59))),'Data Summary'!CU65="Yes"),100-OFFSET('Sanitation Data'!$F$4,0,10*ROW('Sanitation Data'!F59)),NA())</f>
        <v>#N/A</v>
      </c>
      <c r="AG65" s="367" t="e">
        <f ca="1">+IF(AND(ISNUMBER(OFFSET('Sanitation Data'!$F$6,0,10*ROW('Sanitation Data'!F59))),'Data Summary'!CV65="Yes"),OFFSET('Sanitation Data'!$F$6,0,10*ROW('Sanitation Data'!F59)),NA())</f>
        <v>#N/A</v>
      </c>
      <c r="AH65" s="367" t="e">
        <f ca="1">+IF(AND(ISNUMBER(OFFSET('Sanitation Data'!$F$10,0,10*ROW('Sanitation Data'!F59))),'Data Summary'!CW65="Yes"),OFFSET('Sanitation Data'!$F$10,0,10*ROW('Sanitation Data'!F59)),NA())</f>
        <v>#N/A</v>
      </c>
      <c r="AI65" s="367" t="e">
        <f ca="1">+IF(AND(ISNUMBER(OFFSET('Sanitation Data'!$F$11,0,10*ROW('Sanitation Data'!F59))),'Data Summary'!CX65="Yes"),OFFSET('Sanitation Data'!$F$11,0,10*ROW('Sanitation Data'!F59)),NA())</f>
        <v>#N/A</v>
      </c>
      <c r="AJ65" s="367" t="e">
        <f ca="1">+IF(AND(ISNUMBER(OFFSET('Sanitation Data'!$F$12,0,10*ROW('Sanitation Data'!F59))),'Data Summary'!CY65="Yes"),OFFSET('Sanitation Data'!$F$12,0,10*ROW('Sanitation Data'!F59)),NA())</f>
        <v>#N/A</v>
      </c>
      <c r="AK65" s="367" t="e">
        <f ca="1">+IF(AND(ISNUMBER(OFFSET('Sanitation Data'!$G$4,0,10*ROW('Sanitation Data'!G59))),'Data Summary'!CZ65="Yes"),100-OFFSET('Sanitation Data'!$G$4,0,10*ROW('Sanitation Data'!G59)),NA())</f>
        <v>#N/A</v>
      </c>
      <c r="AL65" s="367" t="e">
        <f ca="1">+IF(AND(ISNUMBER(OFFSET('Sanitation Data'!$G$6,0,10*ROW('Sanitation Data'!G59))),'Data Summary'!DA65="Yes"),OFFSET('Sanitation Data'!$G$6,0,10*ROW('Sanitation Data'!G59)),NA())</f>
        <v>#N/A</v>
      </c>
      <c r="AM65" s="367" t="e">
        <f ca="1">+IF(AND(ISNUMBER(OFFSET('Sanitation Data'!$G$10,0,10*ROW('Sanitation Data'!G59))),'Data Summary'!DB65="Yes"),OFFSET('Sanitation Data'!$G$10,0,10*ROW('Sanitation Data'!G59)),NA())</f>
        <v>#N/A</v>
      </c>
      <c r="AN65" s="367" t="e">
        <f ca="1">+IF(AND(ISNUMBER(OFFSET('Sanitation Data'!$G$11,0,10*ROW('Sanitation Data'!G59))),'Data Summary'!DC65="Yes"),OFFSET('Sanitation Data'!$G$11,0,10*ROW('Sanitation Data'!G59)),NA())</f>
        <v>#N/A</v>
      </c>
      <c r="AO65" s="367" t="e">
        <f ca="1">+IF(AND(ISNUMBER(OFFSET('Sanitation Data'!$G$12,0,10*ROW('Sanitation Data'!G59))),'Data Summary'!DD65="Yes"),OFFSET('Sanitation Data'!$G$12,0,10*ROW('Sanitation Data'!G59)),NA())</f>
        <v>#N/A</v>
      </c>
      <c r="AP65" s="367" t="e">
        <f ca="1">+IF(AND(ISNUMBER(OFFSET('Sanitation Data'!$H$4,0,10*ROW('Sanitation Data'!H59))),'Data Summary'!DE65="Yes"),100-OFFSET('Sanitation Data'!$H$4,0,10*ROW('Sanitation Data'!H59)),NA())</f>
        <v>#N/A</v>
      </c>
      <c r="AQ65" s="367" t="e">
        <f ca="1">+IF(AND(ISNUMBER(OFFSET('Sanitation Data'!$H$6,0,10*ROW('Sanitation Data'!H59))),'Data Summary'!DF65="Yes"),OFFSET('Sanitation Data'!$H$6,0,10*ROW('Sanitation Data'!H59)),NA())</f>
        <v>#N/A</v>
      </c>
      <c r="AR65" s="367" t="e">
        <f ca="1">+IF(AND(ISNUMBER(OFFSET('Sanitation Data'!$H$10,0,10*ROW('Sanitation Data'!H59))),'Data Summary'!DG65="Yes"),OFFSET('Sanitation Data'!$H$10,0,10*ROW('Sanitation Data'!H59)),NA())</f>
        <v>#N/A</v>
      </c>
      <c r="AS65" s="367" t="e">
        <f ca="1">+IF(AND(ISNUMBER(OFFSET('Sanitation Data'!$H$11,0,10*ROW('Sanitation Data'!H59))),'Data Summary'!DH65="Yes"),OFFSET('Sanitation Data'!$H$11,0,10*ROW('Sanitation Data'!H59)),NA())</f>
        <v>#N/A</v>
      </c>
      <c r="AT65" s="367" t="e">
        <f ca="1">+IF(AND(ISNUMBER(OFFSET('Sanitation Data'!$H$12,0,10*ROW('Sanitation Data'!H59))),'Data Summary'!DI65="Yes"),OFFSET('Sanitation Data'!$H$12,0,10*ROW('Sanitation Data'!H59)),NA())</f>
        <v>#N/A</v>
      </c>
      <c r="AU65" s="367" t="e">
        <f ca="1">+IF(AND(ISNUMBER(OFFSET('Sanitation Data'!$I$4,0,10*ROW('Sanitation Data'!I59))),'Data Summary'!DJ65="Yes"),100-OFFSET('Sanitation Data'!$I$4,0,10*ROW('Sanitation Data'!I59)),NA())</f>
        <v>#N/A</v>
      </c>
      <c r="AV65" s="367" t="e">
        <f ca="1">+IF(AND(ISNUMBER(OFFSET('Sanitation Data'!$I$6,0,10*ROW('Sanitation Data'!I59))),'Data Summary'!DK65="Yes"),OFFSET('Sanitation Data'!$I$6,0,10*ROW('Sanitation Data'!I59)),NA())</f>
        <v>#N/A</v>
      </c>
      <c r="AW65" s="367" t="e">
        <f ca="1">+IF(AND(ISNUMBER(OFFSET('Sanitation Data'!$I$10,0,10*ROW('Sanitation Data'!I59))),'Data Summary'!DL65="Yes"),OFFSET('Sanitation Data'!$I$10,0,10*ROW('Sanitation Data'!I59)),NA())</f>
        <v>#N/A</v>
      </c>
      <c r="AX65" s="367" t="e">
        <f ca="1">+IF(AND(ISNUMBER(OFFSET('Sanitation Data'!$I$11,0,10*ROW('Sanitation Data'!I59))),'Data Summary'!DM65="Yes"),OFFSET('Sanitation Data'!$I$11,0,10*ROW('Sanitation Data'!I59)),NA())</f>
        <v>#N/A</v>
      </c>
      <c r="AY65" s="367" t="e">
        <f ca="1">+IF(AND(ISNUMBER(OFFSET('Sanitation Data'!$I$12,0,10*ROW('Sanitation Data'!I59))),'Data Summary'!DN65="Yes"),OFFSET('Sanitation Data'!$I$12,0,10*ROW('Sanitation Data'!I59)),NA())</f>
        <v>#N/A</v>
      </c>
      <c r="AZ65" s="368" t="e">
        <f ca="1">+IF(AND(ISNUMBER(OFFSET('Hygiene Data'!$D$5,0,10*ROW('Hygiene Data'!D59))),'Data Summary'!DO65="Yes"),OFFSET('Hygiene Data'!$D$5,0,10*ROW('Hygiene Data'!D59)),NA())</f>
        <v>#N/A</v>
      </c>
      <c r="BA65" s="368" t="e">
        <f ca="1">+IF(AND(ISNUMBER(OFFSET('Hygiene Data'!$D$7,0,10*ROW('Hygiene Data'!D59))),'Data Summary'!DP65="Yes"),OFFSET('Hygiene Data'!$D$7,0,10*ROW('Hygiene Data'!D59)),NA())</f>
        <v>#N/A</v>
      </c>
      <c r="BB65" s="368" t="e">
        <f ca="1">+IF(AND(ISNUMBER(OFFSET('Hygiene Data'!$D$9,0,10*ROW('Hygiene Data'!D59))),'Data Summary'!DQ65="Yes"),OFFSET('Hygiene Data'!$D$9,0,10*ROW('Hygiene Data'!D59)),NA())</f>
        <v>#N/A</v>
      </c>
      <c r="BC65" s="368" t="e">
        <f ca="1">+IF(AND(ISNUMBER(OFFSET('Hygiene Data'!$E$5,0,10*ROW('Hygiene Data'!E59))),'Data Summary'!DR65="Yes"),OFFSET('Hygiene Data'!$E$5,0,10*ROW('Hygiene Data'!E59)),NA())</f>
        <v>#N/A</v>
      </c>
      <c r="BD65" s="368" t="e">
        <f ca="1">+IF(AND(ISNUMBER(OFFSET('Hygiene Data'!$E$7,0,10*ROW('Hygiene Data'!E59))),'Data Summary'!DS65="Yes"),OFFSET('Hygiene Data'!$E$7,0,10*ROW('Hygiene Data'!E59)),NA())</f>
        <v>#N/A</v>
      </c>
      <c r="BE65" s="368" t="e">
        <f ca="1">+IF(AND(ISNUMBER(OFFSET('Hygiene Data'!$E$9,0,10*ROW('Hygiene Data'!E59))),'Data Summary'!DT65="Yes"),OFFSET('Hygiene Data'!$E$9,0,10*ROW('Hygiene Data'!E59)),NA())</f>
        <v>#N/A</v>
      </c>
      <c r="BF65" s="368" t="e">
        <f ca="1">+IF(AND(ISNUMBER(OFFSET('Hygiene Data'!$F$5,0,10*ROW('Hygiene Data'!F59))),'Data Summary'!DU65="Yes"),OFFSET('Hygiene Data'!$F$5,0,10*ROW('Hygiene Data'!F59)),NA())</f>
        <v>#N/A</v>
      </c>
      <c r="BG65" s="368" t="e">
        <f ca="1">+IF(AND(ISNUMBER(OFFSET('Hygiene Data'!$F$7,0,10*ROW('Hygiene Data'!F59))),'Data Summary'!DV65="Yes"),OFFSET('Hygiene Data'!$F$7,0,10*ROW('Hygiene Data'!F59)),NA())</f>
        <v>#N/A</v>
      </c>
      <c r="BH65" s="368" t="e">
        <f ca="1">+IF(AND(ISNUMBER(OFFSET('Hygiene Data'!$F$9,0,10*ROW('Hygiene Data'!F59))),'Data Summary'!DW65="Yes"),OFFSET('Hygiene Data'!$F$9,0,10*ROW('Hygiene Data'!F59)),NA())</f>
        <v>#N/A</v>
      </c>
      <c r="BI65" s="368" t="e">
        <f ca="1">+IF(AND(ISNUMBER(OFFSET('Hygiene Data'!$G$5,0,10*ROW('Hygiene Data'!G59))),'Data Summary'!DX65="Yes"),OFFSET('Hygiene Data'!$G$5,0,10*ROW('Hygiene Data'!G59)),NA())</f>
        <v>#N/A</v>
      </c>
      <c r="BJ65" s="368" t="e">
        <f ca="1">+IF(AND(ISNUMBER(OFFSET('Hygiene Data'!$G$7,0,10*ROW('Hygiene Data'!G59))),'Data Summary'!DY65="Yes"),OFFSET('Hygiene Data'!$G$7,0,10*ROW('Hygiene Data'!G59)),NA())</f>
        <v>#N/A</v>
      </c>
      <c r="BK65" s="368" t="e">
        <f ca="1">+IF(AND(ISNUMBER(OFFSET('Hygiene Data'!$G$9,0,10*ROW('Hygiene Data'!G59))),'Data Summary'!DZ65="Yes"),OFFSET('Hygiene Data'!$G$9,0,10*ROW('Hygiene Data'!G59)),NA())</f>
        <v>#N/A</v>
      </c>
      <c r="BL65" s="368" t="e">
        <f ca="1">+IF(AND(ISNUMBER(OFFSET('Hygiene Data'!$H$5,0,10*ROW('Hygiene Data'!H59))),'Data Summary'!EA65="Yes"),OFFSET('Hygiene Data'!$H$5,0,10*ROW('Hygiene Data'!H59)),NA())</f>
        <v>#N/A</v>
      </c>
      <c r="BM65" s="368" t="e">
        <f ca="1">+IF(AND(ISNUMBER(OFFSET('Hygiene Data'!$H$7,0,10*ROW('Hygiene Data'!H59))),'Data Summary'!EB65="Yes"),OFFSET('Hygiene Data'!$H$7,0,10*ROW('Hygiene Data'!H59)),NA())</f>
        <v>#N/A</v>
      </c>
      <c r="BN65" s="368" t="e">
        <f ca="1">+IF(AND(ISNUMBER(OFFSET('Hygiene Data'!$H$9,0,10*ROW('Hygiene Data'!H59))),'Data Summary'!EC65="Yes"),OFFSET('Hygiene Data'!$H$9,0,10*ROW('Hygiene Data'!H59)),NA())</f>
        <v>#N/A</v>
      </c>
      <c r="BO65" s="368" t="e">
        <f ca="1">+IF(AND(ISNUMBER(OFFSET('Hygiene Data'!$I$5,0,10*ROW('Hygiene Data'!I59))),'Data Summary'!ED65="Yes"),OFFSET('Hygiene Data'!$I$5,0,10*ROW('Hygiene Data'!I59)),NA())</f>
        <v>#N/A</v>
      </c>
      <c r="BP65" s="368" t="e">
        <f ca="1">+IF(AND(ISNUMBER(OFFSET('Hygiene Data'!$I$7,0,10*ROW('Hygiene Data'!I59))),'Data Summary'!EE65="Yes"),OFFSET('Hygiene Data'!$I$7,0,10*ROW('Hygiene Data'!I59)),NA())</f>
        <v>#N/A</v>
      </c>
      <c r="BQ65" s="368" t="e">
        <f ca="1">+IF(AND(ISNUMBER(OFFSET('Hygiene Data'!$I$9,0,10*ROW('Hygiene Data'!I59))),'Data Summary'!EF65="Yes"),OFFSET('Hygiene Data'!$I$9,0,10*ROW('Hygiene Data'!I59)),NA())</f>
        <v>#N/A</v>
      </c>
    </row>
    <row r="66" spans="1:69" x14ac:dyDescent="0.25">
      <c r="A66" s="364" t="e">
        <f ca="1">+RIGHT('Data Summary'!A66,LEN('Data Summary'!A66)-9)</f>
        <v>#VALUE!</v>
      </c>
      <c r="B66" s="338" t="str">
        <f ca="1">+IF(ISTEXT('Data Summary'!B66),'Data Summary'!B66,"")</f>
        <v/>
      </c>
      <c r="C66" s="365" t="e">
        <f ca="1">+VALUE('Data Summary'!C66)</f>
        <v>#VALUE!</v>
      </c>
      <c r="D66" s="366" t="e">
        <f ca="1">+IF(AND(ISNUMBER(OFFSET('Water Data'!$D$4,0,10*ROW('Water Data'!D60))),'Data Summary'!BS66="Yes"),100-OFFSET('Water Data'!$D$4,0,10*ROW('Water Data'!D60)),NA())</f>
        <v>#N/A</v>
      </c>
      <c r="E66" s="366" t="e">
        <f ca="1">+IF(AND(ISNUMBER(OFFSET('Water Data'!$D$6,0,10*ROW('Water Data'!D60))),'Data Summary'!BT66="Yes"),OFFSET('Water Data'!$D$6,0,10*ROW('Water Data'!D60)),NA())</f>
        <v>#N/A</v>
      </c>
      <c r="F66" s="366" t="e">
        <f ca="1">+IF(AND(ISNUMBER(OFFSET('Water Data'!$D$9,0,10*ROW('Water Data'!D60))),'Data Summary'!BU66="Yes"),OFFSET('Water Data'!$D$9,0,10*ROW('Water Data'!D60)),NA())</f>
        <v>#N/A</v>
      </c>
      <c r="G66" s="366" t="e">
        <f ca="1">+IF(AND(ISNUMBER(OFFSET('Water Data'!$E$4,0,10*ROW('Water Data'!E60))),'Data Summary'!BV66="Yes"),100-OFFSET('Water Data'!$E$4,0,10*ROW('Water Data'!E60)),NA())</f>
        <v>#N/A</v>
      </c>
      <c r="H66" s="366" t="e">
        <f ca="1">+IF(AND(ISNUMBER(OFFSET('Water Data'!$E$6,0,10*ROW('Water Data'!E60))),'Data Summary'!BW66="Yes"),OFFSET('Water Data'!$E$6,0,10*ROW('Water Data'!E60)),NA())</f>
        <v>#N/A</v>
      </c>
      <c r="I66" s="366" t="e">
        <f ca="1">+IF(AND(ISNUMBER(OFFSET('Water Data'!$E$9,0,10*ROW('Water Data'!E60))),'Data Summary'!BX66="Yes"),OFFSET('Water Data'!$E$9,0,10*ROW('Water Data'!E60)),NA())</f>
        <v>#N/A</v>
      </c>
      <c r="J66" s="366" t="e">
        <f ca="1">+IF(AND(ISNUMBER(OFFSET('Water Data'!$F$4,0,10*ROW('Water Data'!F60))),'Data Summary'!BY66="Yes"),100-OFFSET('Water Data'!$F$4,0,10*ROW('Water Data'!F60)),NA())</f>
        <v>#N/A</v>
      </c>
      <c r="K66" s="366" t="e">
        <f ca="1">+IF(AND(ISNUMBER(OFFSET('Water Data'!$F$6,0,10*ROW('Water Data'!F60))),'Data Summary'!BZ66="Yes"),OFFSET('Water Data'!$F$6,0,10*ROW('Water Data'!F60)),NA())</f>
        <v>#N/A</v>
      </c>
      <c r="L66" s="366" t="e">
        <f ca="1">+IF(AND(ISNUMBER(OFFSET('Water Data'!$F$9,0,10*ROW('Water Data'!F60))),'Data Summary'!CA66="Yes"),OFFSET('Water Data'!$F$9,0,10*ROW('Water Data'!F60)),NA())</f>
        <v>#N/A</v>
      </c>
      <c r="M66" s="366" t="e">
        <f ca="1">+IF(AND(ISNUMBER(OFFSET('Water Data'!$G$4,0,10*ROW('Water Data'!G60))),'Data Summary'!CB66="Yes"),100-OFFSET('Water Data'!$G$4,0,10*ROW('Water Data'!G60)),NA())</f>
        <v>#N/A</v>
      </c>
      <c r="N66" s="366" t="e">
        <f ca="1">+IF(AND(ISNUMBER(OFFSET('Water Data'!$G$6,0,10*ROW('Water Data'!G60))),'Data Summary'!CC66="Yes"),OFFSET('Water Data'!$G$6,0,10*ROW('Water Data'!G60)),NA())</f>
        <v>#N/A</v>
      </c>
      <c r="O66" s="366" t="e">
        <f ca="1">+IF(AND(ISNUMBER(OFFSET('Water Data'!$G$9,0,10*ROW('Water Data'!G60))),'Data Summary'!CD66="Yes"),OFFSET('Water Data'!$G$9,0,10*ROW('Water Data'!G60)),NA())</f>
        <v>#N/A</v>
      </c>
      <c r="P66" s="366" t="e">
        <f ca="1">+IF(AND(ISNUMBER(OFFSET('Water Data'!$H$4,0,10*ROW('Water Data'!H60))),'Data Summary'!CE66="Yes"),100-OFFSET('Water Data'!$H$4,0,10*ROW('Water Data'!H60)),NA())</f>
        <v>#N/A</v>
      </c>
      <c r="Q66" s="366" t="e">
        <f ca="1">+IF(AND(ISNUMBER(OFFSET('Water Data'!$H$6,0,10*ROW('Water Data'!H60))),'Data Summary'!CF66="Yes"),OFFSET('Water Data'!$H$6,0,10*ROW('Water Data'!H60)),NA())</f>
        <v>#N/A</v>
      </c>
      <c r="R66" s="366" t="e">
        <f ca="1">+IF(AND(ISNUMBER(OFFSET('Water Data'!$H$9,0,10*ROW('Water Data'!H60))),'Data Summary'!CG66="Yes"),OFFSET('Water Data'!$H$9,0,10*ROW('Water Data'!H60)),NA())</f>
        <v>#N/A</v>
      </c>
      <c r="S66" s="366" t="e">
        <f ca="1">+IF(AND(ISNUMBER(OFFSET('Water Data'!$I$4,0,10*ROW('Water Data'!I60))),'Data Summary'!CH66="Yes"),100-OFFSET('Water Data'!$I$4,0,10*ROW('Water Data'!I60)),NA())</f>
        <v>#N/A</v>
      </c>
      <c r="T66" s="366" t="e">
        <f ca="1">+IF(AND(ISNUMBER(OFFSET('Water Data'!$I$6,0,10*ROW('Water Data'!I60))),'Data Summary'!CI66="Yes"),OFFSET('Water Data'!$I$6,0,10*ROW('Water Data'!I60)),NA())</f>
        <v>#N/A</v>
      </c>
      <c r="U66" s="366" t="e">
        <f ca="1">+IF(AND(ISNUMBER(OFFSET('Water Data'!$I$9,0,10*ROW('Water Data'!I60))),'Data Summary'!CJ66="Yes"),OFFSET('Water Data'!$I$9,0,10*ROW('Water Data'!I60)),NA())</f>
        <v>#N/A</v>
      </c>
      <c r="V66" s="367" t="e">
        <f ca="1">+IF(AND(ISNUMBER(OFFSET('Sanitation Data'!$D$4,0,10*ROW('Sanitation Data'!D60))),'Data Summary'!CK66="Yes"),100-OFFSET('Sanitation Data'!$D$4,0,10*ROW('Sanitation Data'!D60)),NA())</f>
        <v>#N/A</v>
      </c>
      <c r="W66" s="367" t="e">
        <f ca="1">+IF(AND(ISNUMBER(OFFSET('Sanitation Data'!$D$6,0,10*ROW('Sanitation Data'!D60))),'Data Summary'!CL66="Yes"),OFFSET('Sanitation Data'!$D$6,0,10*ROW('Sanitation Data'!D60)),NA())</f>
        <v>#N/A</v>
      </c>
      <c r="X66" s="367" t="e">
        <f ca="1">+IF(AND(ISNUMBER(OFFSET('Sanitation Data'!$D$10,0,10*ROW('Sanitation Data'!D60))),'Data Summary'!CM66="Yes"),OFFSET('Sanitation Data'!$D$10,0,10*ROW('Sanitation Data'!D60)),NA())</f>
        <v>#N/A</v>
      </c>
      <c r="Y66" s="367" t="e">
        <f ca="1">+IF(AND(ISNUMBER(OFFSET('Sanitation Data'!$D$11,0,10*ROW('Sanitation Data'!D60))),'Data Summary'!CN66="Yes"),OFFSET('Sanitation Data'!$D$11,0,10*ROW('Sanitation Data'!D60)),NA())</f>
        <v>#N/A</v>
      </c>
      <c r="Z66" s="367" t="e">
        <f ca="1">+IF(AND(ISNUMBER(OFFSET('Sanitation Data'!$D$12,0,10*ROW('Sanitation Data'!D60))),'Data Summary'!CO66="Yes"),OFFSET('Sanitation Data'!$D$12,0,10*ROW('Sanitation Data'!D60)),NA())</f>
        <v>#N/A</v>
      </c>
      <c r="AA66" s="367" t="e">
        <f ca="1">+IF(AND(ISNUMBER(OFFSET('Sanitation Data'!$E$4,0,10*ROW('Sanitation Data'!E60))),'Data Summary'!CP66="Yes"),100-OFFSET('Sanitation Data'!$E$4,0,10*ROW('Sanitation Data'!E60)),NA())</f>
        <v>#N/A</v>
      </c>
      <c r="AB66" s="367" t="e">
        <f ca="1">+IF(AND(ISNUMBER(OFFSET('Sanitation Data'!$E$6,0,10*ROW('Sanitation Data'!E60))),'Data Summary'!CQ66="Yes"),OFFSET('Sanitation Data'!$E$6,0,10*ROW('Sanitation Data'!E60)),NA())</f>
        <v>#N/A</v>
      </c>
      <c r="AC66" s="367" t="e">
        <f ca="1">+IF(AND(ISNUMBER(OFFSET('Sanitation Data'!$E$10,0,10*ROW('Sanitation Data'!E60))),'Data Summary'!CR66="Yes"),OFFSET('Sanitation Data'!$E$10,0,10*ROW('Sanitation Data'!E60)),NA())</f>
        <v>#N/A</v>
      </c>
      <c r="AD66" s="367" t="e">
        <f ca="1">+IF(AND(ISNUMBER(OFFSET('Sanitation Data'!$E$11,0,10*ROW('Sanitation Data'!E60))),'Data Summary'!CS66="Yes"),OFFSET('Sanitation Data'!$E$11,0,10*ROW('Sanitation Data'!E60)),NA())</f>
        <v>#N/A</v>
      </c>
      <c r="AE66" s="367" t="e">
        <f ca="1">+IF(AND(ISNUMBER(OFFSET('Sanitation Data'!$E$12,0,10*ROW('Sanitation Data'!E60))),'Data Summary'!CT66="Yes"),OFFSET('Sanitation Data'!$E$12,0,10*ROW('Sanitation Data'!E60)),NA())</f>
        <v>#N/A</v>
      </c>
      <c r="AF66" s="367" t="e">
        <f ca="1">+IF(AND(ISNUMBER(OFFSET('Sanitation Data'!$F$4,0,10*ROW('Sanitation Data'!F60))),'Data Summary'!CU66="Yes"),100-OFFSET('Sanitation Data'!$F$4,0,10*ROW('Sanitation Data'!F60)),NA())</f>
        <v>#N/A</v>
      </c>
      <c r="AG66" s="367" t="e">
        <f ca="1">+IF(AND(ISNUMBER(OFFSET('Sanitation Data'!$F$6,0,10*ROW('Sanitation Data'!F60))),'Data Summary'!CV66="Yes"),OFFSET('Sanitation Data'!$F$6,0,10*ROW('Sanitation Data'!F60)),NA())</f>
        <v>#N/A</v>
      </c>
      <c r="AH66" s="367" t="e">
        <f ca="1">+IF(AND(ISNUMBER(OFFSET('Sanitation Data'!$F$10,0,10*ROW('Sanitation Data'!F60))),'Data Summary'!CW66="Yes"),OFFSET('Sanitation Data'!$F$10,0,10*ROW('Sanitation Data'!F60)),NA())</f>
        <v>#N/A</v>
      </c>
      <c r="AI66" s="367" t="e">
        <f ca="1">+IF(AND(ISNUMBER(OFFSET('Sanitation Data'!$F$11,0,10*ROW('Sanitation Data'!F60))),'Data Summary'!CX66="Yes"),OFFSET('Sanitation Data'!$F$11,0,10*ROW('Sanitation Data'!F60)),NA())</f>
        <v>#N/A</v>
      </c>
      <c r="AJ66" s="367" t="e">
        <f ca="1">+IF(AND(ISNUMBER(OFFSET('Sanitation Data'!$F$12,0,10*ROW('Sanitation Data'!F60))),'Data Summary'!CY66="Yes"),OFFSET('Sanitation Data'!$F$12,0,10*ROW('Sanitation Data'!F60)),NA())</f>
        <v>#N/A</v>
      </c>
      <c r="AK66" s="367" t="e">
        <f ca="1">+IF(AND(ISNUMBER(OFFSET('Sanitation Data'!$G$4,0,10*ROW('Sanitation Data'!G60))),'Data Summary'!CZ66="Yes"),100-OFFSET('Sanitation Data'!$G$4,0,10*ROW('Sanitation Data'!G60)),NA())</f>
        <v>#N/A</v>
      </c>
      <c r="AL66" s="367" t="e">
        <f ca="1">+IF(AND(ISNUMBER(OFFSET('Sanitation Data'!$G$6,0,10*ROW('Sanitation Data'!G60))),'Data Summary'!DA66="Yes"),OFFSET('Sanitation Data'!$G$6,0,10*ROW('Sanitation Data'!G60)),NA())</f>
        <v>#N/A</v>
      </c>
      <c r="AM66" s="367" t="e">
        <f ca="1">+IF(AND(ISNUMBER(OFFSET('Sanitation Data'!$G$10,0,10*ROW('Sanitation Data'!G60))),'Data Summary'!DB66="Yes"),OFFSET('Sanitation Data'!$G$10,0,10*ROW('Sanitation Data'!G60)),NA())</f>
        <v>#N/A</v>
      </c>
      <c r="AN66" s="367" t="e">
        <f ca="1">+IF(AND(ISNUMBER(OFFSET('Sanitation Data'!$G$11,0,10*ROW('Sanitation Data'!G60))),'Data Summary'!DC66="Yes"),OFFSET('Sanitation Data'!$G$11,0,10*ROW('Sanitation Data'!G60)),NA())</f>
        <v>#N/A</v>
      </c>
      <c r="AO66" s="367" t="e">
        <f ca="1">+IF(AND(ISNUMBER(OFFSET('Sanitation Data'!$G$12,0,10*ROW('Sanitation Data'!G60))),'Data Summary'!DD66="Yes"),OFFSET('Sanitation Data'!$G$12,0,10*ROW('Sanitation Data'!G60)),NA())</f>
        <v>#N/A</v>
      </c>
      <c r="AP66" s="367" t="e">
        <f ca="1">+IF(AND(ISNUMBER(OFFSET('Sanitation Data'!$H$4,0,10*ROW('Sanitation Data'!H60))),'Data Summary'!DE66="Yes"),100-OFFSET('Sanitation Data'!$H$4,0,10*ROW('Sanitation Data'!H60)),NA())</f>
        <v>#N/A</v>
      </c>
      <c r="AQ66" s="367" t="e">
        <f ca="1">+IF(AND(ISNUMBER(OFFSET('Sanitation Data'!$H$6,0,10*ROW('Sanitation Data'!H60))),'Data Summary'!DF66="Yes"),OFFSET('Sanitation Data'!$H$6,0,10*ROW('Sanitation Data'!H60)),NA())</f>
        <v>#N/A</v>
      </c>
      <c r="AR66" s="367" t="e">
        <f ca="1">+IF(AND(ISNUMBER(OFFSET('Sanitation Data'!$H$10,0,10*ROW('Sanitation Data'!H60))),'Data Summary'!DG66="Yes"),OFFSET('Sanitation Data'!$H$10,0,10*ROW('Sanitation Data'!H60)),NA())</f>
        <v>#N/A</v>
      </c>
      <c r="AS66" s="367" t="e">
        <f ca="1">+IF(AND(ISNUMBER(OFFSET('Sanitation Data'!$H$11,0,10*ROW('Sanitation Data'!H60))),'Data Summary'!DH66="Yes"),OFFSET('Sanitation Data'!$H$11,0,10*ROW('Sanitation Data'!H60)),NA())</f>
        <v>#N/A</v>
      </c>
      <c r="AT66" s="367" t="e">
        <f ca="1">+IF(AND(ISNUMBER(OFFSET('Sanitation Data'!$H$12,0,10*ROW('Sanitation Data'!H60))),'Data Summary'!DI66="Yes"),OFFSET('Sanitation Data'!$H$12,0,10*ROW('Sanitation Data'!H60)),NA())</f>
        <v>#N/A</v>
      </c>
      <c r="AU66" s="367" t="e">
        <f ca="1">+IF(AND(ISNUMBER(OFFSET('Sanitation Data'!$I$4,0,10*ROW('Sanitation Data'!I60))),'Data Summary'!DJ66="Yes"),100-OFFSET('Sanitation Data'!$I$4,0,10*ROW('Sanitation Data'!I60)),NA())</f>
        <v>#N/A</v>
      </c>
      <c r="AV66" s="367" t="e">
        <f ca="1">+IF(AND(ISNUMBER(OFFSET('Sanitation Data'!$I$6,0,10*ROW('Sanitation Data'!I60))),'Data Summary'!DK66="Yes"),OFFSET('Sanitation Data'!$I$6,0,10*ROW('Sanitation Data'!I60)),NA())</f>
        <v>#N/A</v>
      </c>
      <c r="AW66" s="367" t="e">
        <f ca="1">+IF(AND(ISNUMBER(OFFSET('Sanitation Data'!$I$10,0,10*ROW('Sanitation Data'!I60))),'Data Summary'!DL66="Yes"),OFFSET('Sanitation Data'!$I$10,0,10*ROW('Sanitation Data'!I60)),NA())</f>
        <v>#N/A</v>
      </c>
      <c r="AX66" s="367" t="e">
        <f ca="1">+IF(AND(ISNUMBER(OFFSET('Sanitation Data'!$I$11,0,10*ROW('Sanitation Data'!I60))),'Data Summary'!DM66="Yes"),OFFSET('Sanitation Data'!$I$11,0,10*ROW('Sanitation Data'!I60)),NA())</f>
        <v>#N/A</v>
      </c>
      <c r="AY66" s="367" t="e">
        <f ca="1">+IF(AND(ISNUMBER(OFFSET('Sanitation Data'!$I$12,0,10*ROW('Sanitation Data'!I60))),'Data Summary'!DN66="Yes"),OFFSET('Sanitation Data'!$I$12,0,10*ROW('Sanitation Data'!I60)),NA())</f>
        <v>#N/A</v>
      </c>
      <c r="AZ66" s="368" t="e">
        <f ca="1">+IF(AND(ISNUMBER(OFFSET('Hygiene Data'!$D$5,0,10*ROW('Hygiene Data'!D60))),'Data Summary'!DO66="Yes"),OFFSET('Hygiene Data'!$D$5,0,10*ROW('Hygiene Data'!D60)),NA())</f>
        <v>#N/A</v>
      </c>
      <c r="BA66" s="368" t="e">
        <f ca="1">+IF(AND(ISNUMBER(OFFSET('Hygiene Data'!$D$7,0,10*ROW('Hygiene Data'!D60))),'Data Summary'!DP66="Yes"),OFFSET('Hygiene Data'!$D$7,0,10*ROW('Hygiene Data'!D60)),NA())</f>
        <v>#N/A</v>
      </c>
      <c r="BB66" s="368" t="e">
        <f ca="1">+IF(AND(ISNUMBER(OFFSET('Hygiene Data'!$D$9,0,10*ROW('Hygiene Data'!D60))),'Data Summary'!DQ66="Yes"),OFFSET('Hygiene Data'!$D$9,0,10*ROW('Hygiene Data'!D60)),NA())</f>
        <v>#N/A</v>
      </c>
      <c r="BC66" s="368" t="e">
        <f ca="1">+IF(AND(ISNUMBER(OFFSET('Hygiene Data'!$E$5,0,10*ROW('Hygiene Data'!E60))),'Data Summary'!DR66="Yes"),OFFSET('Hygiene Data'!$E$5,0,10*ROW('Hygiene Data'!E60)),NA())</f>
        <v>#N/A</v>
      </c>
      <c r="BD66" s="368" t="e">
        <f ca="1">+IF(AND(ISNUMBER(OFFSET('Hygiene Data'!$E$7,0,10*ROW('Hygiene Data'!E60))),'Data Summary'!DS66="Yes"),OFFSET('Hygiene Data'!$E$7,0,10*ROW('Hygiene Data'!E60)),NA())</f>
        <v>#N/A</v>
      </c>
      <c r="BE66" s="368" t="e">
        <f ca="1">+IF(AND(ISNUMBER(OFFSET('Hygiene Data'!$E$9,0,10*ROW('Hygiene Data'!E60))),'Data Summary'!DT66="Yes"),OFFSET('Hygiene Data'!$E$9,0,10*ROW('Hygiene Data'!E60)),NA())</f>
        <v>#N/A</v>
      </c>
      <c r="BF66" s="368" t="e">
        <f ca="1">+IF(AND(ISNUMBER(OFFSET('Hygiene Data'!$F$5,0,10*ROW('Hygiene Data'!F60))),'Data Summary'!DU66="Yes"),OFFSET('Hygiene Data'!$F$5,0,10*ROW('Hygiene Data'!F60)),NA())</f>
        <v>#N/A</v>
      </c>
      <c r="BG66" s="368" t="e">
        <f ca="1">+IF(AND(ISNUMBER(OFFSET('Hygiene Data'!$F$7,0,10*ROW('Hygiene Data'!F60))),'Data Summary'!DV66="Yes"),OFFSET('Hygiene Data'!$F$7,0,10*ROW('Hygiene Data'!F60)),NA())</f>
        <v>#N/A</v>
      </c>
      <c r="BH66" s="368" t="e">
        <f ca="1">+IF(AND(ISNUMBER(OFFSET('Hygiene Data'!$F$9,0,10*ROW('Hygiene Data'!F60))),'Data Summary'!DW66="Yes"),OFFSET('Hygiene Data'!$F$9,0,10*ROW('Hygiene Data'!F60)),NA())</f>
        <v>#N/A</v>
      </c>
      <c r="BI66" s="368" t="e">
        <f ca="1">+IF(AND(ISNUMBER(OFFSET('Hygiene Data'!$G$5,0,10*ROW('Hygiene Data'!G60))),'Data Summary'!DX66="Yes"),OFFSET('Hygiene Data'!$G$5,0,10*ROW('Hygiene Data'!G60)),NA())</f>
        <v>#N/A</v>
      </c>
      <c r="BJ66" s="368" t="e">
        <f ca="1">+IF(AND(ISNUMBER(OFFSET('Hygiene Data'!$G$7,0,10*ROW('Hygiene Data'!G60))),'Data Summary'!DY66="Yes"),OFFSET('Hygiene Data'!$G$7,0,10*ROW('Hygiene Data'!G60)),NA())</f>
        <v>#N/A</v>
      </c>
      <c r="BK66" s="368" t="e">
        <f ca="1">+IF(AND(ISNUMBER(OFFSET('Hygiene Data'!$G$9,0,10*ROW('Hygiene Data'!G60))),'Data Summary'!DZ66="Yes"),OFFSET('Hygiene Data'!$G$9,0,10*ROW('Hygiene Data'!G60)),NA())</f>
        <v>#N/A</v>
      </c>
      <c r="BL66" s="368" t="e">
        <f ca="1">+IF(AND(ISNUMBER(OFFSET('Hygiene Data'!$H$5,0,10*ROW('Hygiene Data'!H60))),'Data Summary'!EA66="Yes"),OFFSET('Hygiene Data'!$H$5,0,10*ROW('Hygiene Data'!H60)),NA())</f>
        <v>#N/A</v>
      </c>
      <c r="BM66" s="368" t="e">
        <f ca="1">+IF(AND(ISNUMBER(OFFSET('Hygiene Data'!$H$7,0,10*ROW('Hygiene Data'!H60))),'Data Summary'!EB66="Yes"),OFFSET('Hygiene Data'!$H$7,0,10*ROW('Hygiene Data'!H60)),NA())</f>
        <v>#N/A</v>
      </c>
      <c r="BN66" s="368" t="e">
        <f ca="1">+IF(AND(ISNUMBER(OFFSET('Hygiene Data'!$H$9,0,10*ROW('Hygiene Data'!H60))),'Data Summary'!EC66="Yes"),OFFSET('Hygiene Data'!$H$9,0,10*ROW('Hygiene Data'!H60)),NA())</f>
        <v>#N/A</v>
      </c>
      <c r="BO66" s="368" t="e">
        <f ca="1">+IF(AND(ISNUMBER(OFFSET('Hygiene Data'!$I$5,0,10*ROW('Hygiene Data'!I60))),'Data Summary'!ED66="Yes"),OFFSET('Hygiene Data'!$I$5,0,10*ROW('Hygiene Data'!I60)),NA())</f>
        <v>#N/A</v>
      </c>
      <c r="BP66" s="368" t="e">
        <f ca="1">+IF(AND(ISNUMBER(OFFSET('Hygiene Data'!$I$7,0,10*ROW('Hygiene Data'!I60))),'Data Summary'!EE66="Yes"),OFFSET('Hygiene Data'!$I$7,0,10*ROW('Hygiene Data'!I60)),NA())</f>
        <v>#N/A</v>
      </c>
      <c r="BQ66" s="368" t="e">
        <f ca="1">+IF(AND(ISNUMBER(OFFSET('Hygiene Data'!$I$9,0,10*ROW('Hygiene Data'!I60))),'Data Summary'!EF66="Yes"),OFFSET('Hygiene Data'!$I$9,0,10*ROW('Hygiene Data'!I60)),NA())</f>
        <v>#N/A</v>
      </c>
    </row>
    <row r="67" spans="1:69" x14ac:dyDescent="0.25">
      <c r="A67" s="364" t="e">
        <f ca="1">+RIGHT('Data Summary'!A67,LEN('Data Summary'!A67)-9)</f>
        <v>#VALUE!</v>
      </c>
      <c r="B67" s="338" t="str">
        <f ca="1">+IF(ISTEXT('Data Summary'!B67),'Data Summary'!B67,"")</f>
        <v/>
      </c>
      <c r="C67" s="365" t="e">
        <f ca="1">+VALUE('Data Summary'!C67)</f>
        <v>#VALUE!</v>
      </c>
      <c r="D67" s="366" t="e">
        <f ca="1">+IF(AND(ISNUMBER(OFFSET('Water Data'!$D$4,0,10*ROW('Water Data'!D61))),'Data Summary'!BS67="Yes"),100-OFFSET('Water Data'!$D$4,0,10*ROW('Water Data'!D61)),NA())</f>
        <v>#N/A</v>
      </c>
      <c r="E67" s="366" t="e">
        <f ca="1">+IF(AND(ISNUMBER(OFFSET('Water Data'!$D$6,0,10*ROW('Water Data'!D61))),'Data Summary'!BT67="Yes"),OFFSET('Water Data'!$D$6,0,10*ROW('Water Data'!D61)),NA())</f>
        <v>#N/A</v>
      </c>
      <c r="F67" s="366" t="e">
        <f ca="1">+IF(AND(ISNUMBER(OFFSET('Water Data'!$D$9,0,10*ROW('Water Data'!D61))),'Data Summary'!BU67="Yes"),OFFSET('Water Data'!$D$9,0,10*ROW('Water Data'!D61)),NA())</f>
        <v>#N/A</v>
      </c>
      <c r="G67" s="366" t="e">
        <f ca="1">+IF(AND(ISNUMBER(OFFSET('Water Data'!$E$4,0,10*ROW('Water Data'!E61))),'Data Summary'!BV67="Yes"),100-OFFSET('Water Data'!$E$4,0,10*ROW('Water Data'!E61)),NA())</f>
        <v>#N/A</v>
      </c>
      <c r="H67" s="366" t="e">
        <f ca="1">+IF(AND(ISNUMBER(OFFSET('Water Data'!$E$6,0,10*ROW('Water Data'!E61))),'Data Summary'!BW67="Yes"),OFFSET('Water Data'!$E$6,0,10*ROW('Water Data'!E61)),NA())</f>
        <v>#N/A</v>
      </c>
      <c r="I67" s="366" t="e">
        <f ca="1">+IF(AND(ISNUMBER(OFFSET('Water Data'!$E$9,0,10*ROW('Water Data'!E61))),'Data Summary'!BX67="Yes"),OFFSET('Water Data'!$E$9,0,10*ROW('Water Data'!E61)),NA())</f>
        <v>#N/A</v>
      </c>
      <c r="J67" s="366" t="e">
        <f ca="1">+IF(AND(ISNUMBER(OFFSET('Water Data'!$F$4,0,10*ROW('Water Data'!F61))),'Data Summary'!BY67="Yes"),100-OFFSET('Water Data'!$F$4,0,10*ROW('Water Data'!F61)),NA())</f>
        <v>#N/A</v>
      </c>
      <c r="K67" s="366" t="e">
        <f ca="1">+IF(AND(ISNUMBER(OFFSET('Water Data'!$F$6,0,10*ROW('Water Data'!F61))),'Data Summary'!BZ67="Yes"),OFFSET('Water Data'!$F$6,0,10*ROW('Water Data'!F61)),NA())</f>
        <v>#N/A</v>
      </c>
      <c r="L67" s="366" t="e">
        <f ca="1">+IF(AND(ISNUMBER(OFFSET('Water Data'!$F$9,0,10*ROW('Water Data'!F61))),'Data Summary'!CA67="Yes"),OFFSET('Water Data'!$F$9,0,10*ROW('Water Data'!F61)),NA())</f>
        <v>#N/A</v>
      </c>
      <c r="M67" s="366" t="e">
        <f ca="1">+IF(AND(ISNUMBER(OFFSET('Water Data'!$G$4,0,10*ROW('Water Data'!G61))),'Data Summary'!CB67="Yes"),100-OFFSET('Water Data'!$G$4,0,10*ROW('Water Data'!G61)),NA())</f>
        <v>#N/A</v>
      </c>
      <c r="N67" s="366" t="e">
        <f ca="1">+IF(AND(ISNUMBER(OFFSET('Water Data'!$G$6,0,10*ROW('Water Data'!G61))),'Data Summary'!CC67="Yes"),OFFSET('Water Data'!$G$6,0,10*ROW('Water Data'!G61)),NA())</f>
        <v>#N/A</v>
      </c>
      <c r="O67" s="366" t="e">
        <f ca="1">+IF(AND(ISNUMBER(OFFSET('Water Data'!$G$9,0,10*ROW('Water Data'!G61))),'Data Summary'!CD67="Yes"),OFFSET('Water Data'!$G$9,0,10*ROW('Water Data'!G61)),NA())</f>
        <v>#N/A</v>
      </c>
      <c r="P67" s="366" t="e">
        <f ca="1">+IF(AND(ISNUMBER(OFFSET('Water Data'!$H$4,0,10*ROW('Water Data'!H61))),'Data Summary'!CE67="Yes"),100-OFFSET('Water Data'!$H$4,0,10*ROW('Water Data'!H61)),NA())</f>
        <v>#N/A</v>
      </c>
      <c r="Q67" s="366" t="e">
        <f ca="1">+IF(AND(ISNUMBER(OFFSET('Water Data'!$H$6,0,10*ROW('Water Data'!H61))),'Data Summary'!CF67="Yes"),OFFSET('Water Data'!$H$6,0,10*ROW('Water Data'!H61)),NA())</f>
        <v>#N/A</v>
      </c>
      <c r="R67" s="366" t="e">
        <f ca="1">+IF(AND(ISNUMBER(OFFSET('Water Data'!$H$9,0,10*ROW('Water Data'!H61))),'Data Summary'!CG67="Yes"),OFFSET('Water Data'!$H$9,0,10*ROW('Water Data'!H61)),NA())</f>
        <v>#N/A</v>
      </c>
      <c r="S67" s="366" t="e">
        <f ca="1">+IF(AND(ISNUMBER(OFFSET('Water Data'!$I$4,0,10*ROW('Water Data'!I61))),'Data Summary'!CH67="Yes"),100-OFFSET('Water Data'!$I$4,0,10*ROW('Water Data'!I61)),NA())</f>
        <v>#N/A</v>
      </c>
      <c r="T67" s="366" t="e">
        <f ca="1">+IF(AND(ISNUMBER(OFFSET('Water Data'!$I$6,0,10*ROW('Water Data'!I61))),'Data Summary'!CI67="Yes"),OFFSET('Water Data'!$I$6,0,10*ROW('Water Data'!I61)),NA())</f>
        <v>#N/A</v>
      </c>
      <c r="U67" s="366" t="e">
        <f ca="1">+IF(AND(ISNUMBER(OFFSET('Water Data'!$I$9,0,10*ROW('Water Data'!I61))),'Data Summary'!CJ67="Yes"),OFFSET('Water Data'!$I$9,0,10*ROW('Water Data'!I61)),NA())</f>
        <v>#N/A</v>
      </c>
      <c r="V67" s="367" t="e">
        <f ca="1">+IF(AND(ISNUMBER(OFFSET('Sanitation Data'!$D$4,0,10*ROW('Sanitation Data'!D61))),'Data Summary'!CK67="Yes"),100-OFFSET('Sanitation Data'!$D$4,0,10*ROW('Sanitation Data'!D61)),NA())</f>
        <v>#N/A</v>
      </c>
      <c r="W67" s="367" t="e">
        <f ca="1">+IF(AND(ISNUMBER(OFFSET('Sanitation Data'!$D$6,0,10*ROW('Sanitation Data'!D61))),'Data Summary'!CL67="Yes"),OFFSET('Sanitation Data'!$D$6,0,10*ROW('Sanitation Data'!D61)),NA())</f>
        <v>#N/A</v>
      </c>
      <c r="X67" s="367" t="e">
        <f ca="1">+IF(AND(ISNUMBER(OFFSET('Sanitation Data'!$D$10,0,10*ROW('Sanitation Data'!D61))),'Data Summary'!CM67="Yes"),OFFSET('Sanitation Data'!$D$10,0,10*ROW('Sanitation Data'!D61)),NA())</f>
        <v>#N/A</v>
      </c>
      <c r="Y67" s="367" t="e">
        <f ca="1">+IF(AND(ISNUMBER(OFFSET('Sanitation Data'!$D$11,0,10*ROW('Sanitation Data'!D61))),'Data Summary'!CN67="Yes"),OFFSET('Sanitation Data'!$D$11,0,10*ROW('Sanitation Data'!D61)),NA())</f>
        <v>#N/A</v>
      </c>
      <c r="Z67" s="367" t="e">
        <f ca="1">+IF(AND(ISNUMBER(OFFSET('Sanitation Data'!$D$12,0,10*ROW('Sanitation Data'!D61))),'Data Summary'!CO67="Yes"),OFFSET('Sanitation Data'!$D$12,0,10*ROW('Sanitation Data'!D61)),NA())</f>
        <v>#N/A</v>
      </c>
      <c r="AA67" s="367" t="e">
        <f ca="1">+IF(AND(ISNUMBER(OFFSET('Sanitation Data'!$E$4,0,10*ROW('Sanitation Data'!E61))),'Data Summary'!CP67="Yes"),100-OFFSET('Sanitation Data'!$E$4,0,10*ROW('Sanitation Data'!E61)),NA())</f>
        <v>#N/A</v>
      </c>
      <c r="AB67" s="367" t="e">
        <f ca="1">+IF(AND(ISNUMBER(OFFSET('Sanitation Data'!$E$6,0,10*ROW('Sanitation Data'!E61))),'Data Summary'!CQ67="Yes"),OFFSET('Sanitation Data'!$E$6,0,10*ROW('Sanitation Data'!E61)),NA())</f>
        <v>#N/A</v>
      </c>
      <c r="AC67" s="367" t="e">
        <f ca="1">+IF(AND(ISNUMBER(OFFSET('Sanitation Data'!$E$10,0,10*ROW('Sanitation Data'!E61))),'Data Summary'!CR67="Yes"),OFFSET('Sanitation Data'!$E$10,0,10*ROW('Sanitation Data'!E61)),NA())</f>
        <v>#N/A</v>
      </c>
      <c r="AD67" s="367" t="e">
        <f ca="1">+IF(AND(ISNUMBER(OFFSET('Sanitation Data'!$E$11,0,10*ROW('Sanitation Data'!E61))),'Data Summary'!CS67="Yes"),OFFSET('Sanitation Data'!$E$11,0,10*ROW('Sanitation Data'!E61)),NA())</f>
        <v>#N/A</v>
      </c>
      <c r="AE67" s="367" t="e">
        <f ca="1">+IF(AND(ISNUMBER(OFFSET('Sanitation Data'!$E$12,0,10*ROW('Sanitation Data'!E61))),'Data Summary'!CT67="Yes"),OFFSET('Sanitation Data'!$E$12,0,10*ROW('Sanitation Data'!E61)),NA())</f>
        <v>#N/A</v>
      </c>
      <c r="AF67" s="367" t="e">
        <f ca="1">+IF(AND(ISNUMBER(OFFSET('Sanitation Data'!$F$4,0,10*ROW('Sanitation Data'!F61))),'Data Summary'!CU67="Yes"),100-OFFSET('Sanitation Data'!$F$4,0,10*ROW('Sanitation Data'!F61)),NA())</f>
        <v>#N/A</v>
      </c>
      <c r="AG67" s="367" t="e">
        <f ca="1">+IF(AND(ISNUMBER(OFFSET('Sanitation Data'!$F$6,0,10*ROW('Sanitation Data'!F61))),'Data Summary'!CV67="Yes"),OFFSET('Sanitation Data'!$F$6,0,10*ROW('Sanitation Data'!F61)),NA())</f>
        <v>#N/A</v>
      </c>
      <c r="AH67" s="367" t="e">
        <f ca="1">+IF(AND(ISNUMBER(OFFSET('Sanitation Data'!$F$10,0,10*ROW('Sanitation Data'!F61))),'Data Summary'!CW67="Yes"),OFFSET('Sanitation Data'!$F$10,0,10*ROW('Sanitation Data'!F61)),NA())</f>
        <v>#N/A</v>
      </c>
      <c r="AI67" s="367" t="e">
        <f ca="1">+IF(AND(ISNUMBER(OFFSET('Sanitation Data'!$F$11,0,10*ROW('Sanitation Data'!F61))),'Data Summary'!CX67="Yes"),OFFSET('Sanitation Data'!$F$11,0,10*ROW('Sanitation Data'!F61)),NA())</f>
        <v>#N/A</v>
      </c>
      <c r="AJ67" s="367" t="e">
        <f ca="1">+IF(AND(ISNUMBER(OFFSET('Sanitation Data'!$F$12,0,10*ROW('Sanitation Data'!F61))),'Data Summary'!CY67="Yes"),OFFSET('Sanitation Data'!$F$12,0,10*ROW('Sanitation Data'!F61)),NA())</f>
        <v>#N/A</v>
      </c>
      <c r="AK67" s="367" t="e">
        <f ca="1">+IF(AND(ISNUMBER(OFFSET('Sanitation Data'!$G$4,0,10*ROW('Sanitation Data'!G61))),'Data Summary'!CZ67="Yes"),100-OFFSET('Sanitation Data'!$G$4,0,10*ROW('Sanitation Data'!G61)),NA())</f>
        <v>#N/A</v>
      </c>
      <c r="AL67" s="367" t="e">
        <f ca="1">+IF(AND(ISNUMBER(OFFSET('Sanitation Data'!$G$6,0,10*ROW('Sanitation Data'!G61))),'Data Summary'!DA67="Yes"),OFFSET('Sanitation Data'!$G$6,0,10*ROW('Sanitation Data'!G61)),NA())</f>
        <v>#N/A</v>
      </c>
      <c r="AM67" s="367" t="e">
        <f ca="1">+IF(AND(ISNUMBER(OFFSET('Sanitation Data'!$G$10,0,10*ROW('Sanitation Data'!G61))),'Data Summary'!DB67="Yes"),OFFSET('Sanitation Data'!$G$10,0,10*ROW('Sanitation Data'!G61)),NA())</f>
        <v>#N/A</v>
      </c>
      <c r="AN67" s="367" t="e">
        <f ca="1">+IF(AND(ISNUMBER(OFFSET('Sanitation Data'!$G$11,0,10*ROW('Sanitation Data'!G61))),'Data Summary'!DC67="Yes"),OFFSET('Sanitation Data'!$G$11,0,10*ROW('Sanitation Data'!G61)),NA())</f>
        <v>#N/A</v>
      </c>
      <c r="AO67" s="367" t="e">
        <f ca="1">+IF(AND(ISNUMBER(OFFSET('Sanitation Data'!$G$12,0,10*ROW('Sanitation Data'!G61))),'Data Summary'!DD67="Yes"),OFFSET('Sanitation Data'!$G$12,0,10*ROW('Sanitation Data'!G61)),NA())</f>
        <v>#N/A</v>
      </c>
      <c r="AP67" s="367" t="e">
        <f ca="1">+IF(AND(ISNUMBER(OFFSET('Sanitation Data'!$H$4,0,10*ROW('Sanitation Data'!H61))),'Data Summary'!DE67="Yes"),100-OFFSET('Sanitation Data'!$H$4,0,10*ROW('Sanitation Data'!H61)),NA())</f>
        <v>#N/A</v>
      </c>
      <c r="AQ67" s="367" t="e">
        <f ca="1">+IF(AND(ISNUMBER(OFFSET('Sanitation Data'!$H$6,0,10*ROW('Sanitation Data'!H61))),'Data Summary'!DF67="Yes"),OFFSET('Sanitation Data'!$H$6,0,10*ROW('Sanitation Data'!H61)),NA())</f>
        <v>#N/A</v>
      </c>
      <c r="AR67" s="367" t="e">
        <f ca="1">+IF(AND(ISNUMBER(OFFSET('Sanitation Data'!$H$10,0,10*ROW('Sanitation Data'!H61))),'Data Summary'!DG67="Yes"),OFFSET('Sanitation Data'!$H$10,0,10*ROW('Sanitation Data'!H61)),NA())</f>
        <v>#N/A</v>
      </c>
      <c r="AS67" s="367" t="e">
        <f ca="1">+IF(AND(ISNUMBER(OFFSET('Sanitation Data'!$H$11,0,10*ROW('Sanitation Data'!H61))),'Data Summary'!DH67="Yes"),OFFSET('Sanitation Data'!$H$11,0,10*ROW('Sanitation Data'!H61)),NA())</f>
        <v>#N/A</v>
      </c>
      <c r="AT67" s="367" t="e">
        <f ca="1">+IF(AND(ISNUMBER(OFFSET('Sanitation Data'!$H$12,0,10*ROW('Sanitation Data'!H61))),'Data Summary'!DI67="Yes"),OFFSET('Sanitation Data'!$H$12,0,10*ROW('Sanitation Data'!H61)),NA())</f>
        <v>#N/A</v>
      </c>
      <c r="AU67" s="367" t="e">
        <f ca="1">+IF(AND(ISNUMBER(OFFSET('Sanitation Data'!$I$4,0,10*ROW('Sanitation Data'!I61))),'Data Summary'!DJ67="Yes"),100-OFFSET('Sanitation Data'!$I$4,0,10*ROW('Sanitation Data'!I61)),NA())</f>
        <v>#N/A</v>
      </c>
      <c r="AV67" s="367" t="e">
        <f ca="1">+IF(AND(ISNUMBER(OFFSET('Sanitation Data'!$I$6,0,10*ROW('Sanitation Data'!I61))),'Data Summary'!DK67="Yes"),OFFSET('Sanitation Data'!$I$6,0,10*ROW('Sanitation Data'!I61)),NA())</f>
        <v>#N/A</v>
      </c>
      <c r="AW67" s="367" t="e">
        <f ca="1">+IF(AND(ISNUMBER(OFFSET('Sanitation Data'!$I$10,0,10*ROW('Sanitation Data'!I61))),'Data Summary'!DL67="Yes"),OFFSET('Sanitation Data'!$I$10,0,10*ROW('Sanitation Data'!I61)),NA())</f>
        <v>#N/A</v>
      </c>
      <c r="AX67" s="367" t="e">
        <f ca="1">+IF(AND(ISNUMBER(OFFSET('Sanitation Data'!$I$11,0,10*ROW('Sanitation Data'!I61))),'Data Summary'!DM67="Yes"),OFFSET('Sanitation Data'!$I$11,0,10*ROW('Sanitation Data'!I61)),NA())</f>
        <v>#N/A</v>
      </c>
      <c r="AY67" s="367" t="e">
        <f ca="1">+IF(AND(ISNUMBER(OFFSET('Sanitation Data'!$I$12,0,10*ROW('Sanitation Data'!I61))),'Data Summary'!DN67="Yes"),OFFSET('Sanitation Data'!$I$12,0,10*ROW('Sanitation Data'!I61)),NA())</f>
        <v>#N/A</v>
      </c>
      <c r="AZ67" s="368" t="e">
        <f ca="1">+IF(AND(ISNUMBER(OFFSET('Hygiene Data'!$D$5,0,10*ROW('Hygiene Data'!D61))),'Data Summary'!DO67="Yes"),OFFSET('Hygiene Data'!$D$5,0,10*ROW('Hygiene Data'!D61)),NA())</f>
        <v>#N/A</v>
      </c>
      <c r="BA67" s="368" t="e">
        <f ca="1">+IF(AND(ISNUMBER(OFFSET('Hygiene Data'!$D$7,0,10*ROW('Hygiene Data'!D61))),'Data Summary'!DP67="Yes"),OFFSET('Hygiene Data'!$D$7,0,10*ROW('Hygiene Data'!D61)),NA())</f>
        <v>#N/A</v>
      </c>
      <c r="BB67" s="368" t="e">
        <f ca="1">+IF(AND(ISNUMBER(OFFSET('Hygiene Data'!$D$9,0,10*ROW('Hygiene Data'!D61))),'Data Summary'!DQ67="Yes"),OFFSET('Hygiene Data'!$D$9,0,10*ROW('Hygiene Data'!D61)),NA())</f>
        <v>#N/A</v>
      </c>
      <c r="BC67" s="368" t="e">
        <f ca="1">+IF(AND(ISNUMBER(OFFSET('Hygiene Data'!$E$5,0,10*ROW('Hygiene Data'!E61))),'Data Summary'!DR67="Yes"),OFFSET('Hygiene Data'!$E$5,0,10*ROW('Hygiene Data'!E61)),NA())</f>
        <v>#N/A</v>
      </c>
      <c r="BD67" s="368" t="e">
        <f ca="1">+IF(AND(ISNUMBER(OFFSET('Hygiene Data'!$E$7,0,10*ROW('Hygiene Data'!E61))),'Data Summary'!DS67="Yes"),OFFSET('Hygiene Data'!$E$7,0,10*ROW('Hygiene Data'!E61)),NA())</f>
        <v>#N/A</v>
      </c>
      <c r="BE67" s="368" t="e">
        <f ca="1">+IF(AND(ISNUMBER(OFFSET('Hygiene Data'!$E$9,0,10*ROW('Hygiene Data'!E61))),'Data Summary'!DT67="Yes"),OFFSET('Hygiene Data'!$E$9,0,10*ROW('Hygiene Data'!E61)),NA())</f>
        <v>#N/A</v>
      </c>
      <c r="BF67" s="368" t="e">
        <f ca="1">+IF(AND(ISNUMBER(OFFSET('Hygiene Data'!$F$5,0,10*ROW('Hygiene Data'!F61))),'Data Summary'!DU67="Yes"),OFFSET('Hygiene Data'!$F$5,0,10*ROW('Hygiene Data'!F61)),NA())</f>
        <v>#N/A</v>
      </c>
      <c r="BG67" s="368" t="e">
        <f ca="1">+IF(AND(ISNUMBER(OFFSET('Hygiene Data'!$F$7,0,10*ROW('Hygiene Data'!F61))),'Data Summary'!DV67="Yes"),OFFSET('Hygiene Data'!$F$7,0,10*ROW('Hygiene Data'!F61)),NA())</f>
        <v>#N/A</v>
      </c>
      <c r="BH67" s="368" t="e">
        <f ca="1">+IF(AND(ISNUMBER(OFFSET('Hygiene Data'!$F$9,0,10*ROW('Hygiene Data'!F61))),'Data Summary'!DW67="Yes"),OFFSET('Hygiene Data'!$F$9,0,10*ROW('Hygiene Data'!F61)),NA())</f>
        <v>#N/A</v>
      </c>
      <c r="BI67" s="368" t="e">
        <f ca="1">+IF(AND(ISNUMBER(OFFSET('Hygiene Data'!$G$5,0,10*ROW('Hygiene Data'!G61))),'Data Summary'!DX67="Yes"),OFFSET('Hygiene Data'!$G$5,0,10*ROW('Hygiene Data'!G61)),NA())</f>
        <v>#N/A</v>
      </c>
      <c r="BJ67" s="368" t="e">
        <f ca="1">+IF(AND(ISNUMBER(OFFSET('Hygiene Data'!$G$7,0,10*ROW('Hygiene Data'!G61))),'Data Summary'!DY67="Yes"),OFFSET('Hygiene Data'!$G$7,0,10*ROW('Hygiene Data'!G61)),NA())</f>
        <v>#N/A</v>
      </c>
      <c r="BK67" s="368" t="e">
        <f ca="1">+IF(AND(ISNUMBER(OFFSET('Hygiene Data'!$G$9,0,10*ROW('Hygiene Data'!G61))),'Data Summary'!DZ67="Yes"),OFFSET('Hygiene Data'!$G$9,0,10*ROW('Hygiene Data'!G61)),NA())</f>
        <v>#N/A</v>
      </c>
      <c r="BL67" s="368" t="e">
        <f ca="1">+IF(AND(ISNUMBER(OFFSET('Hygiene Data'!$H$5,0,10*ROW('Hygiene Data'!H61))),'Data Summary'!EA67="Yes"),OFFSET('Hygiene Data'!$H$5,0,10*ROW('Hygiene Data'!H61)),NA())</f>
        <v>#N/A</v>
      </c>
      <c r="BM67" s="368" t="e">
        <f ca="1">+IF(AND(ISNUMBER(OFFSET('Hygiene Data'!$H$7,0,10*ROW('Hygiene Data'!H61))),'Data Summary'!EB67="Yes"),OFFSET('Hygiene Data'!$H$7,0,10*ROW('Hygiene Data'!H61)),NA())</f>
        <v>#N/A</v>
      </c>
      <c r="BN67" s="368" t="e">
        <f ca="1">+IF(AND(ISNUMBER(OFFSET('Hygiene Data'!$H$9,0,10*ROW('Hygiene Data'!H61))),'Data Summary'!EC67="Yes"),OFFSET('Hygiene Data'!$H$9,0,10*ROW('Hygiene Data'!H61)),NA())</f>
        <v>#N/A</v>
      </c>
      <c r="BO67" s="368" t="e">
        <f ca="1">+IF(AND(ISNUMBER(OFFSET('Hygiene Data'!$I$5,0,10*ROW('Hygiene Data'!I61))),'Data Summary'!ED67="Yes"),OFFSET('Hygiene Data'!$I$5,0,10*ROW('Hygiene Data'!I61)),NA())</f>
        <v>#N/A</v>
      </c>
      <c r="BP67" s="368" t="e">
        <f ca="1">+IF(AND(ISNUMBER(OFFSET('Hygiene Data'!$I$7,0,10*ROW('Hygiene Data'!I61))),'Data Summary'!EE67="Yes"),OFFSET('Hygiene Data'!$I$7,0,10*ROW('Hygiene Data'!I61)),NA())</f>
        <v>#N/A</v>
      </c>
      <c r="BQ67" s="368" t="e">
        <f ca="1">+IF(AND(ISNUMBER(OFFSET('Hygiene Data'!$I$9,0,10*ROW('Hygiene Data'!I61))),'Data Summary'!EF67="Yes"),OFFSET('Hygiene Data'!$I$9,0,10*ROW('Hygiene Data'!I61)),NA())</f>
        <v>#N/A</v>
      </c>
    </row>
    <row r="68" spans="1:69" x14ac:dyDescent="0.25">
      <c r="A68" s="364" t="e">
        <f ca="1">+RIGHT('Data Summary'!A68,LEN('Data Summary'!A68)-9)</f>
        <v>#VALUE!</v>
      </c>
      <c r="B68" s="338" t="str">
        <f ca="1">+IF(ISTEXT('Data Summary'!B68),'Data Summary'!B68,"")</f>
        <v/>
      </c>
      <c r="C68" s="365" t="e">
        <f ca="1">+VALUE('Data Summary'!C68)</f>
        <v>#VALUE!</v>
      </c>
      <c r="D68" s="366" t="e">
        <f ca="1">+IF(AND(ISNUMBER(OFFSET('Water Data'!$D$4,0,10*ROW('Water Data'!D62))),'Data Summary'!BS68="Yes"),100-OFFSET('Water Data'!$D$4,0,10*ROW('Water Data'!D62)),NA())</f>
        <v>#N/A</v>
      </c>
      <c r="E68" s="366" t="e">
        <f ca="1">+IF(AND(ISNUMBER(OFFSET('Water Data'!$D$6,0,10*ROW('Water Data'!D62))),'Data Summary'!BT68="Yes"),OFFSET('Water Data'!$D$6,0,10*ROW('Water Data'!D62)),NA())</f>
        <v>#N/A</v>
      </c>
      <c r="F68" s="366" t="e">
        <f ca="1">+IF(AND(ISNUMBER(OFFSET('Water Data'!$D$9,0,10*ROW('Water Data'!D62))),'Data Summary'!BU68="Yes"),OFFSET('Water Data'!$D$9,0,10*ROW('Water Data'!D62)),NA())</f>
        <v>#N/A</v>
      </c>
      <c r="G68" s="366" t="e">
        <f ca="1">+IF(AND(ISNUMBER(OFFSET('Water Data'!$E$4,0,10*ROW('Water Data'!E62))),'Data Summary'!BV68="Yes"),100-OFFSET('Water Data'!$E$4,0,10*ROW('Water Data'!E62)),NA())</f>
        <v>#N/A</v>
      </c>
      <c r="H68" s="366" t="e">
        <f ca="1">+IF(AND(ISNUMBER(OFFSET('Water Data'!$E$6,0,10*ROW('Water Data'!E62))),'Data Summary'!BW68="Yes"),OFFSET('Water Data'!$E$6,0,10*ROW('Water Data'!E62)),NA())</f>
        <v>#N/A</v>
      </c>
      <c r="I68" s="366" t="e">
        <f ca="1">+IF(AND(ISNUMBER(OFFSET('Water Data'!$E$9,0,10*ROW('Water Data'!E62))),'Data Summary'!BX68="Yes"),OFFSET('Water Data'!$E$9,0,10*ROW('Water Data'!E62)),NA())</f>
        <v>#N/A</v>
      </c>
      <c r="J68" s="366" t="e">
        <f ca="1">+IF(AND(ISNUMBER(OFFSET('Water Data'!$F$4,0,10*ROW('Water Data'!F62))),'Data Summary'!BY68="Yes"),100-OFFSET('Water Data'!$F$4,0,10*ROW('Water Data'!F62)),NA())</f>
        <v>#N/A</v>
      </c>
      <c r="K68" s="366" t="e">
        <f ca="1">+IF(AND(ISNUMBER(OFFSET('Water Data'!$F$6,0,10*ROW('Water Data'!F62))),'Data Summary'!BZ68="Yes"),OFFSET('Water Data'!$F$6,0,10*ROW('Water Data'!F62)),NA())</f>
        <v>#N/A</v>
      </c>
      <c r="L68" s="366" t="e">
        <f ca="1">+IF(AND(ISNUMBER(OFFSET('Water Data'!$F$9,0,10*ROW('Water Data'!F62))),'Data Summary'!CA68="Yes"),OFFSET('Water Data'!$F$9,0,10*ROW('Water Data'!F62)),NA())</f>
        <v>#N/A</v>
      </c>
      <c r="M68" s="366" t="e">
        <f ca="1">+IF(AND(ISNUMBER(OFFSET('Water Data'!$G$4,0,10*ROW('Water Data'!G62))),'Data Summary'!CB68="Yes"),100-OFFSET('Water Data'!$G$4,0,10*ROW('Water Data'!G62)),NA())</f>
        <v>#N/A</v>
      </c>
      <c r="N68" s="366" t="e">
        <f ca="1">+IF(AND(ISNUMBER(OFFSET('Water Data'!$G$6,0,10*ROW('Water Data'!G62))),'Data Summary'!CC68="Yes"),OFFSET('Water Data'!$G$6,0,10*ROW('Water Data'!G62)),NA())</f>
        <v>#N/A</v>
      </c>
      <c r="O68" s="366" t="e">
        <f ca="1">+IF(AND(ISNUMBER(OFFSET('Water Data'!$G$9,0,10*ROW('Water Data'!G62))),'Data Summary'!CD68="Yes"),OFFSET('Water Data'!$G$9,0,10*ROW('Water Data'!G62)),NA())</f>
        <v>#N/A</v>
      </c>
      <c r="P68" s="366" t="e">
        <f ca="1">+IF(AND(ISNUMBER(OFFSET('Water Data'!$H$4,0,10*ROW('Water Data'!H62))),'Data Summary'!CE68="Yes"),100-OFFSET('Water Data'!$H$4,0,10*ROW('Water Data'!H62)),NA())</f>
        <v>#N/A</v>
      </c>
      <c r="Q68" s="366" t="e">
        <f ca="1">+IF(AND(ISNUMBER(OFFSET('Water Data'!$H$6,0,10*ROW('Water Data'!H62))),'Data Summary'!CF68="Yes"),OFFSET('Water Data'!$H$6,0,10*ROW('Water Data'!H62)),NA())</f>
        <v>#N/A</v>
      </c>
      <c r="R68" s="366" t="e">
        <f ca="1">+IF(AND(ISNUMBER(OFFSET('Water Data'!$H$9,0,10*ROW('Water Data'!H62))),'Data Summary'!CG68="Yes"),OFFSET('Water Data'!$H$9,0,10*ROW('Water Data'!H62)),NA())</f>
        <v>#N/A</v>
      </c>
      <c r="S68" s="366" t="e">
        <f ca="1">+IF(AND(ISNUMBER(OFFSET('Water Data'!$I$4,0,10*ROW('Water Data'!I62))),'Data Summary'!CH68="Yes"),100-OFFSET('Water Data'!$I$4,0,10*ROW('Water Data'!I62)),NA())</f>
        <v>#N/A</v>
      </c>
      <c r="T68" s="366" t="e">
        <f ca="1">+IF(AND(ISNUMBER(OFFSET('Water Data'!$I$6,0,10*ROW('Water Data'!I62))),'Data Summary'!CI68="Yes"),OFFSET('Water Data'!$I$6,0,10*ROW('Water Data'!I62)),NA())</f>
        <v>#N/A</v>
      </c>
      <c r="U68" s="366" t="e">
        <f ca="1">+IF(AND(ISNUMBER(OFFSET('Water Data'!$I$9,0,10*ROW('Water Data'!I62))),'Data Summary'!CJ68="Yes"),OFFSET('Water Data'!$I$9,0,10*ROW('Water Data'!I62)),NA())</f>
        <v>#N/A</v>
      </c>
      <c r="V68" s="367" t="e">
        <f ca="1">+IF(AND(ISNUMBER(OFFSET('Sanitation Data'!$D$4,0,10*ROW('Sanitation Data'!D62))),'Data Summary'!CK68="Yes"),100-OFFSET('Sanitation Data'!$D$4,0,10*ROW('Sanitation Data'!D62)),NA())</f>
        <v>#N/A</v>
      </c>
      <c r="W68" s="367" t="e">
        <f ca="1">+IF(AND(ISNUMBER(OFFSET('Sanitation Data'!$D$6,0,10*ROW('Sanitation Data'!D62))),'Data Summary'!CL68="Yes"),OFFSET('Sanitation Data'!$D$6,0,10*ROW('Sanitation Data'!D62)),NA())</f>
        <v>#N/A</v>
      </c>
      <c r="X68" s="367" t="e">
        <f ca="1">+IF(AND(ISNUMBER(OFFSET('Sanitation Data'!$D$10,0,10*ROW('Sanitation Data'!D62))),'Data Summary'!CM68="Yes"),OFFSET('Sanitation Data'!$D$10,0,10*ROW('Sanitation Data'!D62)),NA())</f>
        <v>#N/A</v>
      </c>
      <c r="Y68" s="367" t="e">
        <f ca="1">+IF(AND(ISNUMBER(OFFSET('Sanitation Data'!$D$11,0,10*ROW('Sanitation Data'!D62))),'Data Summary'!CN68="Yes"),OFFSET('Sanitation Data'!$D$11,0,10*ROW('Sanitation Data'!D62)),NA())</f>
        <v>#N/A</v>
      </c>
      <c r="Z68" s="367" t="e">
        <f ca="1">+IF(AND(ISNUMBER(OFFSET('Sanitation Data'!$D$12,0,10*ROW('Sanitation Data'!D62))),'Data Summary'!CO68="Yes"),OFFSET('Sanitation Data'!$D$12,0,10*ROW('Sanitation Data'!D62)),NA())</f>
        <v>#N/A</v>
      </c>
      <c r="AA68" s="367" t="e">
        <f ca="1">+IF(AND(ISNUMBER(OFFSET('Sanitation Data'!$E$4,0,10*ROW('Sanitation Data'!E62))),'Data Summary'!CP68="Yes"),100-OFFSET('Sanitation Data'!$E$4,0,10*ROW('Sanitation Data'!E62)),NA())</f>
        <v>#N/A</v>
      </c>
      <c r="AB68" s="367" t="e">
        <f ca="1">+IF(AND(ISNUMBER(OFFSET('Sanitation Data'!$E$6,0,10*ROW('Sanitation Data'!E62))),'Data Summary'!CQ68="Yes"),OFFSET('Sanitation Data'!$E$6,0,10*ROW('Sanitation Data'!E62)),NA())</f>
        <v>#N/A</v>
      </c>
      <c r="AC68" s="367" t="e">
        <f ca="1">+IF(AND(ISNUMBER(OFFSET('Sanitation Data'!$E$10,0,10*ROW('Sanitation Data'!E62))),'Data Summary'!CR68="Yes"),OFFSET('Sanitation Data'!$E$10,0,10*ROW('Sanitation Data'!E62)),NA())</f>
        <v>#N/A</v>
      </c>
      <c r="AD68" s="367" t="e">
        <f ca="1">+IF(AND(ISNUMBER(OFFSET('Sanitation Data'!$E$11,0,10*ROW('Sanitation Data'!E62))),'Data Summary'!CS68="Yes"),OFFSET('Sanitation Data'!$E$11,0,10*ROW('Sanitation Data'!E62)),NA())</f>
        <v>#N/A</v>
      </c>
      <c r="AE68" s="367" t="e">
        <f ca="1">+IF(AND(ISNUMBER(OFFSET('Sanitation Data'!$E$12,0,10*ROW('Sanitation Data'!E62))),'Data Summary'!CT68="Yes"),OFFSET('Sanitation Data'!$E$12,0,10*ROW('Sanitation Data'!E62)),NA())</f>
        <v>#N/A</v>
      </c>
      <c r="AF68" s="367" t="e">
        <f ca="1">+IF(AND(ISNUMBER(OFFSET('Sanitation Data'!$F$4,0,10*ROW('Sanitation Data'!F62))),'Data Summary'!CU68="Yes"),100-OFFSET('Sanitation Data'!$F$4,0,10*ROW('Sanitation Data'!F62)),NA())</f>
        <v>#N/A</v>
      </c>
      <c r="AG68" s="367" t="e">
        <f ca="1">+IF(AND(ISNUMBER(OFFSET('Sanitation Data'!$F$6,0,10*ROW('Sanitation Data'!F62))),'Data Summary'!CV68="Yes"),OFFSET('Sanitation Data'!$F$6,0,10*ROW('Sanitation Data'!F62)),NA())</f>
        <v>#N/A</v>
      </c>
      <c r="AH68" s="367" t="e">
        <f ca="1">+IF(AND(ISNUMBER(OFFSET('Sanitation Data'!$F$10,0,10*ROW('Sanitation Data'!F62))),'Data Summary'!CW68="Yes"),OFFSET('Sanitation Data'!$F$10,0,10*ROW('Sanitation Data'!F62)),NA())</f>
        <v>#N/A</v>
      </c>
      <c r="AI68" s="367" t="e">
        <f ca="1">+IF(AND(ISNUMBER(OFFSET('Sanitation Data'!$F$11,0,10*ROW('Sanitation Data'!F62))),'Data Summary'!CX68="Yes"),OFFSET('Sanitation Data'!$F$11,0,10*ROW('Sanitation Data'!F62)),NA())</f>
        <v>#N/A</v>
      </c>
      <c r="AJ68" s="367" t="e">
        <f ca="1">+IF(AND(ISNUMBER(OFFSET('Sanitation Data'!$F$12,0,10*ROW('Sanitation Data'!F62))),'Data Summary'!CY68="Yes"),OFFSET('Sanitation Data'!$F$12,0,10*ROW('Sanitation Data'!F62)),NA())</f>
        <v>#N/A</v>
      </c>
      <c r="AK68" s="367" t="e">
        <f ca="1">+IF(AND(ISNUMBER(OFFSET('Sanitation Data'!$G$4,0,10*ROW('Sanitation Data'!G62))),'Data Summary'!CZ68="Yes"),100-OFFSET('Sanitation Data'!$G$4,0,10*ROW('Sanitation Data'!G62)),NA())</f>
        <v>#N/A</v>
      </c>
      <c r="AL68" s="367" t="e">
        <f ca="1">+IF(AND(ISNUMBER(OFFSET('Sanitation Data'!$G$6,0,10*ROW('Sanitation Data'!G62))),'Data Summary'!DA68="Yes"),OFFSET('Sanitation Data'!$G$6,0,10*ROW('Sanitation Data'!G62)),NA())</f>
        <v>#N/A</v>
      </c>
      <c r="AM68" s="367" t="e">
        <f ca="1">+IF(AND(ISNUMBER(OFFSET('Sanitation Data'!$G$10,0,10*ROW('Sanitation Data'!G62))),'Data Summary'!DB68="Yes"),OFFSET('Sanitation Data'!$G$10,0,10*ROW('Sanitation Data'!G62)),NA())</f>
        <v>#N/A</v>
      </c>
      <c r="AN68" s="367" t="e">
        <f ca="1">+IF(AND(ISNUMBER(OFFSET('Sanitation Data'!$G$11,0,10*ROW('Sanitation Data'!G62))),'Data Summary'!DC68="Yes"),OFFSET('Sanitation Data'!$G$11,0,10*ROW('Sanitation Data'!G62)),NA())</f>
        <v>#N/A</v>
      </c>
      <c r="AO68" s="367" t="e">
        <f ca="1">+IF(AND(ISNUMBER(OFFSET('Sanitation Data'!$G$12,0,10*ROW('Sanitation Data'!G62))),'Data Summary'!DD68="Yes"),OFFSET('Sanitation Data'!$G$12,0,10*ROW('Sanitation Data'!G62)),NA())</f>
        <v>#N/A</v>
      </c>
      <c r="AP68" s="367" t="e">
        <f ca="1">+IF(AND(ISNUMBER(OFFSET('Sanitation Data'!$H$4,0,10*ROW('Sanitation Data'!H62))),'Data Summary'!DE68="Yes"),100-OFFSET('Sanitation Data'!$H$4,0,10*ROW('Sanitation Data'!H62)),NA())</f>
        <v>#N/A</v>
      </c>
      <c r="AQ68" s="367" t="e">
        <f ca="1">+IF(AND(ISNUMBER(OFFSET('Sanitation Data'!$H$6,0,10*ROW('Sanitation Data'!H62))),'Data Summary'!DF68="Yes"),OFFSET('Sanitation Data'!$H$6,0,10*ROW('Sanitation Data'!H62)),NA())</f>
        <v>#N/A</v>
      </c>
      <c r="AR68" s="367" t="e">
        <f ca="1">+IF(AND(ISNUMBER(OFFSET('Sanitation Data'!$H$10,0,10*ROW('Sanitation Data'!H62))),'Data Summary'!DG68="Yes"),OFFSET('Sanitation Data'!$H$10,0,10*ROW('Sanitation Data'!H62)),NA())</f>
        <v>#N/A</v>
      </c>
      <c r="AS68" s="367" t="e">
        <f ca="1">+IF(AND(ISNUMBER(OFFSET('Sanitation Data'!$H$11,0,10*ROW('Sanitation Data'!H62))),'Data Summary'!DH68="Yes"),OFFSET('Sanitation Data'!$H$11,0,10*ROW('Sanitation Data'!H62)),NA())</f>
        <v>#N/A</v>
      </c>
      <c r="AT68" s="367" t="e">
        <f ca="1">+IF(AND(ISNUMBER(OFFSET('Sanitation Data'!$H$12,0,10*ROW('Sanitation Data'!H62))),'Data Summary'!DI68="Yes"),OFFSET('Sanitation Data'!$H$12,0,10*ROW('Sanitation Data'!H62)),NA())</f>
        <v>#N/A</v>
      </c>
      <c r="AU68" s="367" t="e">
        <f ca="1">+IF(AND(ISNUMBER(OFFSET('Sanitation Data'!$I$4,0,10*ROW('Sanitation Data'!I62))),'Data Summary'!DJ68="Yes"),100-OFFSET('Sanitation Data'!$I$4,0,10*ROW('Sanitation Data'!I62)),NA())</f>
        <v>#N/A</v>
      </c>
      <c r="AV68" s="367" t="e">
        <f ca="1">+IF(AND(ISNUMBER(OFFSET('Sanitation Data'!$I$6,0,10*ROW('Sanitation Data'!I62))),'Data Summary'!DK68="Yes"),OFFSET('Sanitation Data'!$I$6,0,10*ROW('Sanitation Data'!I62)),NA())</f>
        <v>#N/A</v>
      </c>
      <c r="AW68" s="367" t="e">
        <f ca="1">+IF(AND(ISNUMBER(OFFSET('Sanitation Data'!$I$10,0,10*ROW('Sanitation Data'!I62))),'Data Summary'!DL68="Yes"),OFFSET('Sanitation Data'!$I$10,0,10*ROW('Sanitation Data'!I62)),NA())</f>
        <v>#N/A</v>
      </c>
      <c r="AX68" s="367" t="e">
        <f ca="1">+IF(AND(ISNUMBER(OFFSET('Sanitation Data'!$I$11,0,10*ROW('Sanitation Data'!I62))),'Data Summary'!DM68="Yes"),OFFSET('Sanitation Data'!$I$11,0,10*ROW('Sanitation Data'!I62)),NA())</f>
        <v>#N/A</v>
      </c>
      <c r="AY68" s="367" t="e">
        <f ca="1">+IF(AND(ISNUMBER(OFFSET('Sanitation Data'!$I$12,0,10*ROW('Sanitation Data'!I62))),'Data Summary'!DN68="Yes"),OFFSET('Sanitation Data'!$I$12,0,10*ROW('Sanitation Data'!I62)),NA())</f>
        <v>#N/A</v>
      </c>
      <c r="AZ68" s="368" t="e">
        <f ca="1">+IF(AND(ISNUMBER(OFFSET('Hygiene Data'!$D$5,0,10*ROW('Hygiene Data'!D62))),'Data Summary'!DO68="Yes"),OFFSET('Hygiene Data'!$D$5,0,10*ROW('Hygiene Data'!D62)),NA())</f>
        <v>#N/A</v>
      </c>
      <c r="BA68" s="368" t="e">
        <f ca="1">+IF(AND(ISNUMBER(OFFSET('Hygiene Data'!$D$7,0,10*ROW('Hygiene Data'!D62))),'Data Summary'!DP68="Yes"),OFFSET('Hygiene Data'!$D$7,0,10*ROW('Hygiene Data'!D62)),NA())</f>
        <v>#N/A</v>
      </c>
      <c r="BB68" s="368" t="e">
        <f ca="1">+IF(AND(ISNUMBER(OFFSET('Hygiene Data'!$D$9,0,10*ROW('Hygiene Data'!D62))),'Data Summary'!DQ68="Yes"),OFFSET('Hygiene Data'!$D$9,0,10*ROW('Hygiene Data'!D62)),NA())</f>
        <v>#N/A</v>
      </c>
      <c r="BC68" s="368" t="e">
        <f ca="1">+IF(AND(ISNUMBER(OFFSET('Hygiene Data'!$E$5,0,10*ROW('Hygiene Data'!E62))),'Data Summary'!DR68="Yes"),OFFSET('Hygiene Data'!$E$5,0,10*ROW('Hygiene Data'!E62)),NA())</f>
        <v>#N/A</v>
      </c>
      <c r="BD68" s="368" t="e">
        <f ca="1">+IF(AND(ISNUMBER(OFFSET('Hygiene Data'!$E$7,0,10*ROW('Hygiene Data'!E62))),'Data Summary'!DS68="Yes"),OFFSET('Hygiene Data'!$E$7,0,10*ROW('Hygiene Data'!E62)),NA())</f>
        <v>#N/A</v>
      </c>
      <c r="BE68" s="368" t="e">
        <f ca="1">+IF(AND(ISNUMBER(OFFSET('Hygiene Data'!$E$9,0,10*ROW('Hygiene Data'!E62))),'Data Summary'!DT68="Yes"),OFFSET('Hygiene Data'!$E$9,0,10*ROW('Hygiene Data'!E62)),NA())</f>
        <v>#N/A</v>
      </c>
      <c r="BF68" s="368" t="e">
        <f ca="1">+IF(AND(ISNUMBER(OFFSET('Hygiene Data'!$F$5,0,10*ROW('Hygiene Data'!F62))),'Data Summary'!DU68="Yes"),OFFSET('Hygiene Data'!$F$5,0,10*ROW('Hygiene Data'!F62)),NA())</f>
        <v>#N/A</v>
      </c>
      <c r="BG68" s="368" t="e">
        <f ca="1">+IF(AND(ISNUMBER(OFFSET('Hygiene Data'!$F$7,0,10*ROW('Hygiene Data'!F62))),'Data Summary'!DV68="Yes"),OFFSET('Hygiene Data'!$F$7,0,10*ROW('Hygiene Data'!F62)),NA())</f>
        <v>#N/A</v>
      </c>
      <c r="BH68" s="368" t="e">
        <f ca="1">+IF(AND(ISNUMBER(OFFSET('Hygiene Data'!$F$9,0,10*ROW('Hygiene Data'!F62))),'Data Summary'!DW68="Yes"),OFFSET('Hygiene Data'!$F$9,0,10*ROW('Hygiene Data'!F62)),NA())</f>
        <v>#N/A</v>
      </c>
      <c r="BI68" s="368" t="e">
        <f ca="1">+IF(AND(ISNUMBER(OFFSET('Hygiene Data'!$G$5,0,10*ROW('Hygiene Data'!G62))),'Data Summary'!DX68="Yes"),OFFSET('Hygiene Data'!$G$5,0,10*ROW('Hygiene Data'!G62)),NA())</f>
        <v>#N/A</v>
      </c>
      <c r="BJ68" s="368" t="e">
        <f ca="1">+IF(AND(ISNUMBER(OFFSET('Hygiene Data'!$G$7,0,10*ROW('Hygiene Data'!G62))),'Data Summary'!DY68="Yes"),OFFSET('Hygiene Data'!$G$7,0,10*ROW('Hygiene Data'!G62)),NA())</f>
        <v>#N/A</v>
      </c>
      <c r="BK68" s="368" t="e">
        <f ca="1">+IF(AND(ISNUMBER(OFFSET('Hygiene Data'!$G$9,0,10*ROW('Hygiene Data'!G62))),'Data Summary'!DZ68="Yes"),OFFSET('Hygiene Data'!$G$9,0,10*ROW('Hygiene Data'!G62)),NA())</f>
        <v>#N/A</v>
      </c>
      <c r="BL68" s="368" t="e">
        <f ca="1">+IF(AND(ISNUMBER(OFFSET('Hygiene Data'!$H$5,0,10*ROW('Hygiene Data'!H62))),'Data Summary'!EA68="Yes"),OFFSET('Hygiene Data'!$H$5,0,10*ROW('Hygiene Data'!H62)),NA())</f>
        <v>#N/A</v>
      </c>
      <c r="BM68" s="368" t="e">
        <f ca="1">+IF(AND(ISNUMBER(OFFSET('Hygiene Data'!$H$7,0,10*ROW('Hygiene Data'!H62))),'Data Summary'!EB68="Yes"),OFFSET('Hygiene Data'!$H$7,0,10*ROW('Hygiene Data'!H62)),NA())</f>
        <v>#N/A</v>
      </c>
      <c r="BN68" s="368" t="e">
        <f ca="1">+IF(AND(ISNUMBER(OFFSET('Hygiene Data'!$H$9,0,10*ROW('Hygiene Data'!H62))),'Data Summary'!EC68="Yes"),OFFSET('Hygiene Data'!$H$9,0,10*ROW('Hygiene Data'!H62)),NA())</f>
        <v>#N/A</v>
      </c>
      <c r="BO68" s="368" t="e">
        <f ca="1">+IF(AND(ISNUMBER(OFFSET('Hygiene Data'!$I$5,0,10*ROW('Hygiene Data'!I62))),'Data Summary'!ED68="Yes"),OFFSET('Hygiene Data'!$I$5,0,10*ROW('Hygiene Data'!I62)),NA())</f>
        <v>#N/A</v>
      </c>
      <c r="BP68" s="368" t="e">
        <f ca="1">+IF(AND(ISNUMBER(OFFSET('Hygiene Data'!$I$7,0,10*ROW('Hygiene Data'!I62))),'Data Summary'!EE68="Yes"),OFFSET('Hygiene Data'!$I$7,0,10*ROW('Hygiene Data'!I62)),NA())</f>
        <v>#N/A</v>
      </c>
      <c r="BQ68" s="368" t="e">
        <f ca="1">+IF(AND(ISNUMBER(OFFSET('Hygiene Data'!$I$9,0,10*ROW('Hygiene Data'!I62))),'Data Summary'!EF68="Yes"),OFFSET('Hygiene Data'!$I$9,0,10*ROW('Hygiene Data'!I62)),NA())</f>
        <v>#N/A</v>
      </c>
    </row>
    <row r="69" spans="1:69" x14ac:dyDescent="0.25">
      <c r="A69" s="364" t="e">
        <f ca="1">+RIGHT('Data Summary'!A69,LEN('Data Summary'!A69)-9)</f>
        <v>#VALUE!</v>
      </c>
      <c r="B69" s="338" t="str">
        <f ca="1">+IF(ISTEXT('Data Summary'!B69),'Data Summary'!B69,"")</f>
        <v/>
      </c>
      <c r="C69" s="365" t="e">
        <f ca="1">+VALUE('Data Summary'!C69)</f>
        <v>#VALUE!</v>
      </c>
      <c r="D69" s="366" t="e">
        <f ca="1">+IF(AND(ISNUMBER(OFFSET('Water Data'!$D$4,0,10*ROW('Water Data'!D63))),'Data Summary'!BS69="Yes"),100-OFFSET('Water Data'!$D$4,0,10*ROW('Water Data'!D63)),NA())</f>
        <v>#N/A</v>
      </c>
      <c r="E69" s="366" t="e">
        <f ca="1">+IF(AND(ISNUMBER(OFFSET('Water Data'!$D$6,0,10*ROW('Water Data'!D63))),'Data Summary'!BT69="Yes"),OFFSET('Water Data'!$D$6,0,10*ROW('Water Data'!D63)),NA())</f>
        <v>#N/A</v>
      </c>
      <c r="F69" s="366" t="e">
        <f ca="1">+IF(AND(ISNUMBER(OFFSET('Water Data'!$D$9,0,10*ROW('Water Data'!D63))),'Data Summary'!BU69="Yes"),OFFSET('Water Data'!$D$9,0,10*ROW('Water Data'!D63)),NA())</f>
        <v>#N/A</v>
      </c>
      <c r="G69" s="366" t="e">
        <f ca="1">+IF(AND(ISNUMBER(OFFSET('Water Data'!$E$4,0,10*ROW('Water Data'!E63))),'Data Summary'!BV69="Yes"),100-OFFSET('Water Data'!$E$4,0,10*ROW('Water Data'!E63)),NA())</f>
        <v>#N/A</v>
      </c>
      <c r="H69" s="366" t="e">
        <f ca="1">+IF(AND(ISNUMBER(OFFSET('Water Data'!$E$6,0,10*ROW('Water Data'!E63))),'Data Summary'!BW69="Yes"),OFFSET('Water Data'!$E$6,0,10*ROW('Water Data'!E63)),NA())</f>
        <v>#N/A</v>
      </c>
      <c r="I69" s="366" t="e">
        <f ca="1">+IF(AND(ISNUMBER(OFFSET('Water Data'!$E$9,0,10*ROW('Water Data'!E63))),'Data Summary'!BX69="Yes"),OFFSET('Water Data'!$E$9,0,10*ROW('Water Data'!E63)),NA())</f>
        <v>#N/A</v>
      </c>
      <c r="J69" s="366" t="e">
        <f ca="1">+IF(AND(ISNUMBER(OFFSET('Water Data'!$F$4,0,10*ROW('Water Data'!F63))),'Data Summary'!BY69="Yes"),100-OFFSET('Water Data'!$F$4,0,10*ROW('Water Data'!F63)),NA())</f>
        <v>#N/A</v>
      </c>
      <c r="K69" s="366" t="e">
        <f ca="1">+IF(AND(ISNUMBER(OFFSET('Water Data'!$F$6,0,10*ROW('Water Data'!F63))),'Data Summary'!BZ69="Yes"),OFFSET('Water Data'!$F$6,0,10*ROW('Water Data'!F63)),NA())</f>
        <v>#N/A</v>
      </c>
      <c r="L69" s="366" t="e">
        <f ca="1">+IF(AND(ISNUMBER(OFFSET('Water Data'!$F$9,0,10*ROW('Water Data'!F63))),'Data Summary'!CA69="Yes"),OFFSET('Water Data'!$F$9,0,10*ROW('Water Data'!F63)),NA())</f>
        <v>#N/A</v>
      </c>
      <c r="M69" s="366" t="e">
        <f ca="1">+IF(AND(ISNUMBER(OFFSET('Water Data'!$G$4,0,10*ROW('Water Data'!G63))),'Data Summary'!CB69="Yes"),100-OFFSET('Water Data'!$G$4,0,10*ROW('Water Data'!G63)),NA())</f>
        <v>#N/A</v>
      </c>
      <c r="N69" s="366" t="e">
        <f ca="1">+IF(AND(ISNUMBER(OFFSET('Water Data'!$G$6,0,10*ROW('Water Data'!G63))),'Data Summary'!CC69="Yes"),OFFSET('Water Data'!$G$6,0,10*ROW('Water Data'!G63)),NA())</f>
        <v>#N/A</v>
      </c>
      <c r="O69" s="366" t="e">
        <f ca="1">+IF(AND(ISNUMBER(OFFSET('Water Data'!$G$9,0,10*ROW('Water Data'!G63))),'Data Summary'!CD69="Yes"),OFFSET('Water Data'!$G$9,0,10*ROW('Water Data'!G63)),NA())</f>
        <v>#N/A</v>
      </c>
      <c r="P69" s="366" t="e">
        <f ca="1">+IF(AND(ISNUMBER(OFFSET('Water Data'!$H$4,0,10*ROW('Water Data'!H63))),'Data Summary'!CE69="Yes"),100-OFFSET('Water Data'!$H$4,0,10*ROW('Water Data'!H63)),NA())</f>
        <v>#N/A</v>
      </c>
      <c r="Q69" s="366" t="e">
        <f ca="1">+IF(AND(ISNUMBER(OFFSET('Water Data'!$H$6,0,10*ROW('Water Data'!H63))),'Data Summary'!CF69="Yes"),OFFSET('Water Data'!$H$6,0,10*ROW('Water Data'!H63)),NA())</f>
        <v>#N/A</v>
      </c>
      <c r="R69" s="366" t="e">
        <f ca="1">+IF(AND(ISNUMBER(OFFSET('Water Data'!$H$9,0,10*ROW('Water Data'!H63))),'Data Summary'!CG69="Yes"),OFFSET('Water Data'!$H$9,0,10*ROW('Water Data'!H63)),NA())</f>
        <v>#N/A</v>
      </c>
      <c r="S69" s="366" t="e">
        <f ca="1">+IF(AND(ISNUMBER(OFFSET('Water Data'!$I$4,0,10*ROW('Water Data'!I63))),'Data Summary'!CH69="Yes"),100-OFFSET('Water Data'!$I$4,0,10*ROW('Water Data'!I63)),NA())</f>
        <v>#N/A</v>
      </c>
      <c r="T69" s="366" t="e">
        <f ca="1">+IF(AND(ISNUMBER(OFFSET('Water Data'!$I$6,0,10*ROW('Water Data'!I63))),'Data Summary'!CI69="Yes"),OFFSET('Water Data'!$I$6,0,10*ROW('Water Data'!I63)),NA())</f>
        <v>#N/A</v>
      </c>
      <c r="U69" s="366" t="e">
        <f ca="1">+IF(AND(ISNUMBER(OFFSET('Water Data'!$I$9,0,10*ROW('Water Data'!I63))),'Data Summary'!CJ69="Yes"),OFFSET('Water Data'!$I$9,0,10*ROW('Water Data'!I63)),NA())</f>
        <v>#N/A</v>
      </c>
      <c r="V69" s="367" t="e">
        <f ca="1">+IF(AND(ISNUMBER(OFFSET('Sanitation Data'!$D$4,0,10*ROW('Sanitation Data'!D63))),'Data Summary'!CK69="Yes"),100-OFFSET('Sanitation Data'!$D$4,0,10*ROW('Sanitation Data'!D63)),NA())</f>
        <v>#N/A</v>
      </c>
      <c r="W69" s="367" t="e">
        <f ca="1">+IF(AND(ISNUMBER(OFFSET('Sanitation Data'!$D$6,0,10*ROW('Sanitation Data'!D63))),'Data Summary'!CL69="Yes"),OFFSET('Sanitation Data'!$D$6,0,10*ROW('Sanitation Data'!D63)),NA())</f>
        <v>#N/A</v>
      </c>
      <c r="X69" s="367" t="e">
        <f ca="1">+IF(AND(ISNUMBER(OFFSET('Sanitation Data'!$D$10,0,10*ROW('Sanitation Data'!D63))),'Data Summary'!CM69="Yes"),OFFSET('Sanitation Data'!$D$10,0,10*ROW('Sanitation Data'!D63)),NA())</f>
        <v>#N/A</v>
      </c>
      <c r="Y69" s="367" t="e">
        <f ca="1">+IF(AND(ISNUMBER(OFFSET('Sanitation Data'!$D$11,0,10*ROW('Sanitation Data'!D63))),'Data Summary'!CN69="Yes"),OFFSET('Sanitation Data'!$D$11,0,10*ROW('Sanitation Data'!D63)),NA())</f>
        <v>#N/A</v>
      </c>
      <c r="Z69" s="367" t="e">
        <f ca="1">+IF(AND(ISNUMBER(OFFSET('Sanitation Data'!$D$12,0,10*ROW('Sanitation Data'!D63))),'Data Summary'!CO69="Yes"),OFFSET('Sanitation Data'!$D$12,0,10*ROW('Sanitation Data'!D63)),NA())</f>
        <v>#N/A</v>
      </c>
      <c r="AA69" s="367" t="e">
        <f ca="1">+IF(AND(ISNUMBER(OFFSET('Sanitation Data'!$E$4,0,10*ROW('Sanitation Data'!E63))),'Data Summary'!CP69="Yes"),100-OFFSET('Sanitation Data'!$E$4,0,10*ROW('Sanitation Data'!E63)),NA())</f>
        <v>#N/A</v>
      </c>
      <c r="AB69" s="367" t="e">
        <f ca="1">+IF(AND(ISNUMBER(OFFSET('Sanitation Data'!$E$6,0,10*ROW('Sanitation Data'!E63))),'Data Summary'!CQ69="Yes"),OFFSET('Sanitation Data'!$E$6,0,10*ROW('Sanitation Data'!E63)),NA())</f>
        <v>#N/A</v>
      </c>
      <c r="AC69" s="367" t="e">
        <f ca="1">+IF(AND(ISNUMBER(OFFSET('Sanitation Data'!$E$10,0,10*ROW('Sanitation Data'!E63))),'Data Summary'!CR69="Yes"),OFFSET('Sanitation Data'!$E$10,0,10*ROW('Sanitation Data'!E63)),NA())</f>
        <v>#N/A</v>
      </c>
      <c r="AD69" s="367" t="e">
        <f ca="1">+IF(AND(ISNUMBER(OFFSET('Sanitation Data'!$E$11,0,10*ROW('Sanitation Data'!E63))),'Data Summary'!CS69="Yes"),OFFSET('Sanitation Data'!$E$11,0,10*ROW('Sanitation Data'!E63)),NA())</f>
        <v>#N/A</v>
      </c>
      <c r="AE69" s="367" t="e">
        <f ca="1">+IF(AND(ISNUMBER(OFFSET('Sanitation Data'!$E$12,0,10*ROW('Sanitation Data'!E63))),'Data Summary'!CT69="Yes"),OFFSET('Sanitation Data'!$E$12,0,10*ROW('Sanitation Data'!E63)),NA())</f>
        <v>#N/A</v>
      </c>
      <c r="AF69" s="367" t="e">
        <f ca="1">+IF(AND(ISNUMBER(OFFSET('Sanitation Data'!$F$4,0,10*ROW('Sanitation Data'!F63))),'Data Summary'!CU69="Yes"),100-OFFSET('Sanitation Data'!$F$4,0,10*ROW('Sanitation Data'!F63)),NA())</f>
        <v>#N/A</v>
      </c>
      <c r="AG69" s="367" t="e">
        <f ca="1">+IF(AND(ISNUMBER(OFFSET('Sanitation Data'!$F$6,0,10*ROW('Sanitation Data'!F63))),'Data Summary'!CV69="Yes"),OFFSET('Sanitation Data'!$F$6,0,10*ROW('Sanitation Data'!F63)),NA())</f>
        <v>#N/A</v>
      </c>
      <c r="AH69" s="367" t="e">
        <f ca="1">+IF(AND(ISNUMBER(OFFSET('Sanitation Data'!$F$10,0,10*ROW('Sanitation Data'!F63))),'Data Summary'!CW69="Yes"),OFFSET('Sanitation Data'!$F$10,0,10*ROW('Sanitation Data'!F63)),NA())</f>
        <v>#N/A</v>
      </c>
      <c r="AI69" s="367" t="e">
        <f ca="1">+IF(AND(ISNUMBER(OFFSET('Sanitation Data'!$F$11,0,10*ROW('Sanitation Data'!F63))),'Data Summary'!CX69="Yes"),OFFSET('Sanitation Data'!$F$11,0,10*ROW('Sanitation Data'!F63)),NA())</f>
        <v>#N/A</v>
      </c>
      <c r="AJ69" s="367" t="e">
        <f ca="1">+IF(AND(ISNUMBER(OFFSET('Sanitation Data'!$F$12,0,10*ROW('Sanitation Data'!F63))),'Data Summary'!CY69="Yes"),OFFSET('Sanitation Data'!$F$12,0,10*ROW('Sanitation Data'!F63)),NA())</f>
        <v>#N/A</v>
      </c>
      <c r="AK69" s="367" t="e">
        <f ca="1">+IF(AND(ISNUMBER(OFFSET('Sanitation Data'!$G$4,0,10*ROW('Sanitation Data'!G63))),'Data Summary'!CZ69="Yes"),100-OFFSET('Sanitation Data'!$G$4,0,10*ROW('Sanitation Data'!G63)),NA())</f>
        <v>#N/A</v>
      </c>
      <c r="AL69" s="367" t="e">
        <f ca="1">+IF(AND(ISNUMBER(OFFSET('Sanitation Data'!$G$6,0,10*ROW('Sanitation Data'!G63))),'Data Summary'!DA69="Yes"),OFFSET('Sanitation Data'!$G$6,0,10*ROW('Sanitation Data'!G63)),NA())</f>
        <v>#N/A</v>
      </c>
      <c r="AM69" s="367" t="e">
        <f ca="1">+IF(AND(ISNUMBER(OFFSET('Sanitation Data'!$G$10,0,10*ROW('Sanitation Data'!G63))),'Data Summary'!DB69="Yes"),OFFSET('Sanitation Data'!$G$10,0,10*ROW('Sanitation Data'!G63)),NA())</f>
        <v>#N/A</v>
      </c>
      <c r="AN69" s="367" t="e">
        <f ca="1">+IF(AND(ISNUMBER(OFFSET('Sanitation Data'!$G$11,0,10*ROW('Sanitation Data'!G63))),'Data Summary'!DC69="Yes"),OFFSET('Sanitation Data'!$G$11,0,10*ROW('Sanitation Data'!G63)),NA())</f>
        <v>#N/A</v>
      </c>
      <c r="AO69" s="367" t="e">
        <f ca="1">+IF(AND(ISNUMBER(OFFSET('Sanitation Data'!$G$12,0,10*ROW('Sanitation Data'!G63))),'Data Summary'!DD69="Yes"),OFFSET('Sanitation Data'!$G$12,0,10*ROW('Sanitation Data'!G63)),NA())</f>
        <v>#N/A</v>
      </c>
      <c r="AP69" s="367" t="e">
        <f ca="1">+IF(AND(ISNUMBER(OFFSET('Sanitation Data'!$H$4,0,10*ROW('Sanitation Data'!H63))),'Data Summary'!DE69="Yes"),100-OFFSET('Sanitation Data'!$H$4,0,10*ROW('Sanitation Data'!H63)),NA())</f>
        <v>#N/A</v>
      </c>
      <c r="AQ69" s="367" t="e">
        <f ca="1">+IF(AND(ISNUMBER(OFFSET('Sanitation Data'!$H$6,0,10*ROW('Sanitation Data'!H63))),'Data Summary'!DF69="Yes"),OFFSET('Sanitation Data'!$H$6,0,10*ROW('Sanitation Data'!H63)),NA())</f>
        <v>#N/A</v>
      </c>
      <c r="AR69" s="367" t="e">
        <f ca="1">+IF(AND(ISNUMBER(OFFSET('Sanitation Data'!$H$10,0,10*ROW('Sanitation Data'!H63))),'Data Summary'!DG69="Yes"),OFFSET('Sanitation Data'!$H$10,0,10*ROW('Sanitation Data'!H63)),NA())</f>
        <v>#N/A</v>
      </c>
      <c r="AS69" s="367" t="e">
        <f ca="1">+IF(AND(ISNUMBER(OFFSET('Sanitation Data'!$H$11,0,10*ROW('Sanitation Data'!H63))),'Data Summary'!DH69="Yes"),OFFSET('Sanitation Data'!$H$11,0,10*ROW('Sanitation Data'!H63)),NA())</f>
        <v>#N/A</v>
      </c>
      <c r="AT69" s="367" t="e">
        <f ca="1">+IF(AND(ISNUMBER(OFFSET('Sanitation Data'!$H$12,0,10*ROW('Sanitation Data'!H63))),'Data Summary'!DI69="Yes"),OFFSET('Sanitation Data'!$H$12,0,10*ROW('Sanitation Data'!H63)),NA())</f>
        <v>#N/A</v>
      </c>
      <c r="AU69" s="367" t="e">
        <f ca="1">+IF(AND(ISNUMBER(OFFSET('Sanitation Data'!$I$4,0,10*ROW('Sanitation Data'!I63))),'Data Summary'!DJ69="Yes"),100-OFFSET('Sanitation Data'!$I$4,0,10*ROW('Sanitation Data'!I63)),NA())</f>
        <v>#N/A</v>
      </c>
      <c r="AV69" s="367" t="e">
        <f ca="1">+IF(AND(ISNUMBER(OFFSET('Sanitation Data'!$I$6,0,10*ROW('Sanitation Data'!I63))),'Data Summary'!DK69="Yes"),OFFSET('Sanitation Data'!$I$6,0,10*ROW('Sanitation Data'!I63)),NA())</f>
        <v>#N/A</v>
      </c>
      <c r="AW69" s="367" t="e">
        <f ca="1">+IF(AND(ISNUMBER(OFFSET('Sanitation Data'!$I$10,0,10*ROW('Sanitation Data'!I63))),'Data Summary'!DL69="Yes"),OFFSET('Sanitation Data'!$I$10,0,10*ROW('Sanitation Data'!I63)),NA())</f>
        <v>#N/A</v>
      </c>
      <c r="AX69" s="367" t="e">
        <f ca="1">+IF(AND(ISNUMBER(OFFSET('Sanitation Data'!$I$11,0,10*ROW('Sanitation Data'!I63))),'Data Summary'!DM69="Yes"),OFFSET('Sanitation Data'!$I$11,0,10*ROW('Sanitation Data'!I63)),NA())</f>
        <v>#N/A</v>
      </c>
      <c r="AY69" s="367" t="e">
        <f ca="1">+IF(AND(ISNUMBER(OFFSET('Sanitation Data'!$I$12,0,10*ROW('Sanitation Data'!I63))),'Data Summary'!DN69="Yes"),OFFSET('Sanitation Data'!$I$12,0,10*ROW('Sanitation Data'!I63)),NA())</f>
        <v>#N/A</v>
      </c>
      <c r="AZ69" s="368" t="e">
        <f ca="1">+IF(AND(ISNUMBER(OFFSET('Hygiene Data'!$D$5,0,10*ROW('Hygiene Data'!D63))),'Data Summary'!DO69="Yes"),OFFSET('Hygiene Data'!$D$5,0,10*ROW('Hygiene Data'!D63)),NA())</f>
        <v>#N/A</v>
      </c>
      <c r="BA69" s="368" t="e">
        <f ca="1">+IF(AND(ISNUMBER(OFFSET('Hygiene Data'!$D$7,0,10*ROW('Hygiene Data'!D63))),'Data Summary'!DP69="Yes"),OFFSET('Hygiene Data'!$D$7,0,10*ROW('Hygiene Data'!D63)),NA())</f>
        <v>#N/A</v>
      </c>
      <c r="BB69" s="368" t="e">
        <f ca="1">+IF(AND(ISNUMBER(OFFSET('Hygiene Data'!$D$9,0,10*ROW('Hygiene Data'!D63))),'Data Summary'!DQ69="Yes"),OFFSET('Hygiene Data'!$D$9,0,10*ROW('Hygiene Data'!D63)),NA())</f>
        <v>#N/A</v>
      </c>
      <c r="BC69" s="368" t="e">
        <f ca="1">+IF(AND(ISNUMBER(OFFSET('Hygiene Data'!$E$5,0,10*ROW('Hygiene Data'!E63))),'Data Summary'!DR69="Yes"),OFFSET('Hygiene Data'!$E$5,0,10*ROW('Hygiene Data'!E63)),NA())</f>
        <v>#N/A</v>
      </c>
      <c r="BD69" s="368" t="e">
        <f ca="1">+IF(AND(ISNUMBER(OFFSET('Hygiene Data'!$E$7,0,10*ROW('Hygiene Data'!E63))),'Data Summary'!DS69="Yes"),OFFSET('Hygiene Data'!$E$7,0,10*ROW('Hygiene Data'!E63)),NA())</f>
        <v>#N/A</v>
      </c>
      <c r="BE69" s="368" t="e">
        <f ca="1">+IF(AND(ISNUMBER(OFFSET('Hygiene Data'!$E$9,0,10*ROW('Hygiene Data'!E63))),'Data Summary'!DT69="Yes"),OFFSET('Hygiene Data'!$E$9,0,10*ROW('Hygiene Data'!E63)),NA())</f>
        <v>#N/A</v>
      </c>
      <c r="BF69" s="368" t="e">
        <f ca="1">+IF(AND(ISNUMBER(OFFSET('Hygiene Data'!$F$5,0,10*ROW('Hygiene Data'!F63))),'Data Summary'!DU69="Yes"),OFFSET('Hygiene Data'!$F$5,0,10*ROW('Hygiene Data'!F63)),NA())</f>
        <v>#N/A</v>
      </c>
      <c r="BG69" s="368" t="e">
        <f ca="1">+IF(AND(ISNUMBER(OFFSET('Hygiene Data'!$F$7,0,10*ROW('Hygiene Data'!F63))),'Data Summary'!DV69="Yes"),OFFSET('Hygiene Data'!$F$7,0,10*ROW('Hygiene Data'!F63)),NA())</f>
        <v>#N/A</v>
      </c>
      <c r="BH69" s="368" t="e">
        <f ca="1">+IF(AND(ISNUMBER(OFFSET('Hygiene Data'!$F$9,0,10*ROW('Hygiene Data'!F63))),'Data Summary'!DW69="Yes"),OFFSET('Hygiene Data'!$F$9,0,10*ROW('Hygiene Data'!F63)),NA())</f>
        <v>#N/A</v>
      </c>
      <c r="BI69" s="368" t="e">
        <f ca="1">+IF(AND(ISNUMBER(OFFSET('Hygiene Data'!$G$5,0,10*ROW('Hygiene Data'!G63))),'Data Summary'!DX69="Yes"),OFFSET('Hygiene Data'!$G$5,0,10*ROW('Hygiene Data'!G63)),NA())</f>
        <v>#N/A</v>
      </c>
      <c r="BJ69" s="368" t="e">
        <f ca="1">+IF(AND(ISNUMBER(OFFSET('Hygiene Data'!$G$7,0,10*ROW('Hygiene Data'!G63))),'Data Summary'!DY69="Yes"),OFFSET('Hygiene Data'!$G$7,0,10*ROW('Hygiene Data'!G63)),NA())</f>
        <v>#N/A</v>
      </c>
      <c r="BK69" s="368" t="e">
        <f ca="1">+IF(AND(ISNUMBER(OFFSET('Hygiene Data'!$G$9,0,10*ROW('Hygiene Data'!G63))),'Data Summary'!DZ69="Yes"),OFFSET('Hygiene Data'!$G$9,0,10*ROW('Hygiene Data'!G63)),NA())</f>
        <v>#N/A</v>
      </c>
      <c r="BL69" s="368" t="e">
        <f ca="1">+IF(AND(ISNUMBER(OFFSET('Hygiene Data'!$H$5,0,10*ROW('Hygiene Data'!H63))),'Data Summary'!EA69="Yes"),OFFSET('Hygiene Data'!$H$5,0,10*ROW('Hygiene Data'!H63)),NA())</f>
        <v>#N/A</v>
      </c>
      <c r="BM69" s="368" t="e">
        <f ca="1">+IF(AND(ISNUMBER(OFFSET('Hygiene Data'!$H$7,0,10*ROW('Hygiene Data'!H63))),'Data Summary'!EB69="Yes"),OFFSET('Hygiene Data'!$H$7,0,10*ROW('Hygiene Data'!H63)),NA())</f>
        <v>#N/A</v>
      </c>
      <c r="BN69" s="368" t="e">
        <f ca="1">+IF(AND(ISNUMBER(OFFSET('Hygiene Data'!$H$9,0,10*ROW('Hygiene Data'!H63))),'Data Summary'!EC69="Yes"),OFFSET('Hygiene Data'!$H$9,0,10*ROW('Hygiene Data'!H63)),NA())</f>
        <v>#N/A</v>
      </c>
      <c r="BO69" s="368" t="e">
        <f ca="1">+IF(AND(ISNUMBER(OFFSET('Hygiene Data'!$I$5,0,10*ROW('Hygiene Data'!I63))),'Data Summary'!ED69="Yes"),OFFSET('Hygiene Data'!$I$5,0,10*ROW('Hygiene Data'!I63)),NA())</f>
        <v>#N/A</v>
      </c>
      <c r="BP69" s="368" t="e">
        <f ca="1">+IF(AND(ISNUMBER(OFFSET('Hygiene Data'!$I$7,0,10*ROW('Hygiene Data'!I63))),'Data Summary'!EE69="Yes"),OFFSET('Hygiene Data'!$I$7,0,10*ROW('Hygiene Data'!I63)),NA())</f>
        <v>#N/A</v>
      </c>
      <c r="BQ69" s="368" t="e">
        <f ca="1">+IF(AND(ISNUMBER(OFFSET('Hygiene Data'!$I$9,0,10*ROW('Hygiene Data'!I63))),'Data Summary'!EF69="Yes"),OFFSET('Hygiene Data'!$I$9,0,10*ROW('Hygiene Data'!I63)),NA())</f>
        <v>#N/A</v>
      </c>
    </row>
    <row r="70" spans="1:69" x14ac:dyDescent="0.25">
      <c r="A70" s="364" t="e">
        <f ca="1">+RIGHT('Data Summary'!A70,LEN('Data Summary'!A70)-9)</f>
        <v>#VALUE!</v>
      </c>
      <c r="B70" s="338" t="str">
        <f ca="1">+IF(ISTEXT('Data Summary'!B70),'Data Summary'!B70,"")</f>
        <v/>
      </c>
      <c r="C70" s="365" t="e">
        <f ca="1">+VALUE('Data Summary'!C70)</f>
        <v>#VALUE!</v>
      </c>
      <c r="D70" s="366" t="e">
        <f ca="1">+IF(AND(ISNUMBER(OFFSET('Water Data'!$D$4,0,10*ROW('Water Data'!D64))),'Data Summary'!BS70="Yes"),100-OFFSET('Water Data'!$D$4,0,10*ROW('Water Data'!D64)),NA())</f>
        <v>#N/A</v>
      </c>
      <c r="E70" s="366" t="e">
        <f ca="1">+IF(AND(ISNUMBER(OFFSET('Water Data'!$D$6,0,10*ROW('Water Data'!D64))),'Data Summary'!BT70="Yes"),OFFSET('Water Data'!$D$6,0,10*ROW('Water Data'!D64)),NA())</f>
        <v>#N/A</v>
      </c>
      <c r="F70" s="366" t="e">
        <f ca="1">+IF(AND(ISNUMBER(OFFSET('Water Data'!$D$9,0,10*ROW('Water Data'!D64))),'Data Summary'!BU70="Yes"),OFFSET('Water Data'!$D$9,0,10*ROW('Water Data'!D64)),NA())</f>
        <v>#N/A</v>
      </c>
      <c r="G70" s="366" t="e">
        <f ca="1">+IF(AND(ISNUMBER(OFFSET('Water Data'!$E$4,0,10*ROW('Water Data'!E64))),'Data Summary'!BV70="Yes"),100-OFFSET('Water Data'!$E$4,0,10*ROW('Water Data'!E64)),NA())</f>
        <v>#N/A</v>
      </c>
      <c r="H70" s="366" t="e">
        <f ca="1">+IF(AND(ISNUMBER(OFFSET('Water Data'!$E$6,0,10*ROW('Water Data'!E64))),'Data Summary'!BW70="Yes"),OFFSET('Water Data'!$E$6,0,10*ROW('Water Data'!E64)),NA())</f>
        <v>#N/A</v>
      </c>
      <c r="I70" s="366" t="e">
        <f ca="1">+IF(AND(ISNUMBER(OFFSET('Water Data'!$E$9,0,10*ROW('Water Data'!E64))),'Data Summary'!BX70="Yes"),OFFSET('Water Data'!$E$9,0,10*ROW('Water Data'!E64)),NA())</f>
        <v>#N/A</v>
      </c>
      <c r="J70" s="366" t="e">
        <f ca="1">+IF(AND(ISNUMBER(OFFSET('Water Data'!$F$4,0,10*ROW('Water Data'!F64))),'Data Summary'!BY70="Yes"),100-OFFSET('Water Data'!$F$4,0,10*ROW('Water Data'!F64)),NA())</f>
        <v>#N/A</v>
      </c>
      <c r="K70" s="366" t="e">
        <f ca="1">+IF(AND(ISNUMBER(OFFSET('Water Data'!$F$6,0,10*ROW('Water Data'!F64))),'Data Summary'!BZ70="Yes"),OFFSET('Water Data'!$F$6,0,10*ROW('Water Data'!F64)),NA())</f>
        <v>#N/A</v>
      </c>
      <c r="L70" s="366" t="e">
        <f ca="1">+IF(AND(ISNUMBER(OFFSET('Water Data'!$F$9,0,10*ROW('Water Data'!F64))),'Data Summary'!CA70="Yes"),OFFSET('Water Data'!$F$9,0,10*ROW('Water Data'!F64)),NA())</f>
        <v>#N/A</v>
      </c>
      <c r="M70" s="366" t="e">
        <f ca="1">+IF(AND(ISNUMBER(OFFSET('Water Data'!$G$4,0,10*ROW('Water Data'!G64))),'Data Summary'!CB70="Yes"),100-OFFSET('Water Data'!$G$4,0,10*ROW('Water Data'!G64)),NA())</f>
        <v>#N/A</v>
      </c>
      <c r="N70" s="366" t="e">
        <f ca="1">+IF(AND(ISNUMBER(OFFSET('Water Data'!$G$6,0,10*ROW('Water Data'!G64))),'Data Summary'!CC70="Yes"),OFFSET('Water Data'!$G$6,0,10*ROW('Water Data'!G64)),NA())</f>
        <v>#N/A</v>
      </c>
      <c r="O70" s="366" t="e">
        <f ca="1">+IF(AND(ISNUMBER(OFFSET('Water Data'!$G$9,0,10*ROW('Water Data'!G64))),'Data Summary'!CD70="Yes"),OFFSET('Water Data'!$G$9,0,10*ROW('Water Data'!G64)),NA())</f>
        <v>#N/A</v>
      </c>
      <c r="P70" s="366" t="e">
        <f ca="1">+IF(AND(ISNUMBER(OFFSET('Water Data'!$H$4,0,10*ROW('Water Data'!H64))),'Data Summary'!CE70="Yes"),100-OFFSET('Water Data'!$H$4,0,10*ROW('Water Data'!H64)),NA())</f>
        <v>#N/A</v>
      </c>
      <c r="Q70" s="366" t="e">
        <f ca="1">+IF(AND(ISNUMBER(OFFSET('Water Data'!$H$6,0,10*ROW('Water Data'!H64))),'Data Summary'!CF70="Yes"),OFFSET('Water Data'!$H$6,0,10*ROW('Water Data'!H64)),NA())</f>
        <v>#N/A</v>
      </c>
      <c r="R70" s="366" t="e">
        <f ca="1">+IF(AND(ISNUMBER(OFFSET('Water Data'!$H$9,0,10*ROW('Water Data'!H64))),'Data Summary'!CG70="Yes"),OFFSET('Water Data'!$H$9,0,10*ROW('Water Data'!H64)),NA())</f>
        <v>#N/A</v>
      </c>
      <c r="S70" s="366" t="e">
        <f ca="1">+IF(AND(ISNUMBER(OFFSET('Water Data'!$I$4,0,10*ROW('Water Data'!I64))),'Data Summary'!CH70="Yes"),100-OFFSET('Water Data'!$I$4,0,10*ROW('Water Data'!I64)),NA())</f>
        <v>#N/A</v>
      </c>
      <c r="T70" s="366" t="e">
        <f ca="1">+IF(AND(ISNUMBER(OFFSET('Water Data'!$I$6,0,10*ROW('Water Data'!I64))),'Data Summary'!CI70="Yes"),OFFSET('Water Data'!$I$6,0,10*ROW('Water Data'!I64)),NA())</f>
        <v>#N/A</v>
      </c>
      <c r="U70" s="366" t="e">
        <f ca="1">+IF(AND(ISNUMBER(OFFSET('Water Data'!$I$9,0,10*ROW('Water Data'!I64))),'Data Summary'!CJ70="Yes"),OFFSET('Water Data'!$I$9,0,10*ROW('Water Data'!I64)),NA())</f>
        <v>#N/A</v>
      </c>
      <c r="V70" s="367" t="e">
        <f ca="1">+IF(AND(ISNUMBER(OFFSET('Sanitation Data'!$D$4,0,10*ROW('Sanitation Data'!D64))),'Data Summary'!CK70="Yes"),100-OFFSET('Sanitation Data'!$D$4,0,10*ROW('Sanitation Data'!D64)),NA())</f>
        <v>#N/A</v>
      </c>
      <c r="W70" s="367" t="e">
        <f ca="1">+IF(AND(ISNUMBER(OFFSET('Sanitation Data'!$D$6,0,10*ROW('Sanitation Data'!D64))),'Data Summary'!CL70="Yes"),OFFSET('Sanitation Data'!$D$6,0,10*ROW('Sanitation Data'!D64)),NA())</f>
        <v>#N/A</v>
      </c>
      <c r="X70" s="367" t="e">
        <f ca="1">+IF(AND(ISNUMBER(OFFSET('Sanitation Data'!$D$10,0,10*ROW('Sanitation Data'!D64))),'Data Summary'!CM70="Yes"),OFFSET('Sanitation Data'!$D$10,0,10*ROW('Sanitation Data'!D64)),NA())</f>
        <v>#N/A</v>
      </c>
      <c r="Y70" s="367" t="e">
        <f ca="1">+IF(AND(ISNUMBER(OFFSET('Sanitation Data'!$D$11,0,10*ROW('Sanitation Data'!D64))),'Data Summary'!CN70="Yes"),OFFSET('Sanitation Data'!$D$11,0,10*ROW('Sanitation Data'!D64)),NA())</f>
        <v>#N/A</v>
      </c>
      <c r="Z70" s="367" t="e">
        <f ca="1">+IF(AND(ISNUMBER(OFFSET('Sanitation Data'!$D$12,0,10*ROW('Sanitation Data'!D64))),'Data Summary'!CO70="Yes"),OFFSET('Sanitation Data'!$D$12,0,10*ROW('Sanitation Data'!D64)),NA())</f>
        <v>#N/A</v>
      </c>
      <c r="AA70" s="367" t="e">
        <f ca="1">+IF(AND(ISNUMBER(OFFSET('Sanitation Data'!$E$4,0,10*ROW('Sanitation Data'!E64))),'Data Summary'!CP70="Yes"),100-OFFSET('Sanitation Data'!$E$4,0,10*ROW('Sanitation Data'!E64)),NA())</f>
        <v>#N/A</v>
      </c>
      <c r="AB70" s="367" t="e">
        <f ca="1">+IF(AND(ISNUMBER(OFFSET('Sanitation Data'!$E$6,0,10*ROW('Sanitation Data'!E64))),'Data Summary'!CQ70="Yes"),OFFSET('Sanitation Data'!$E$6,0,10*ROW('Sanitation Data'!E64)),NA())</f>
        <v>#N/A</v>
      </c>
      <c r="AC70" s="367" t="e">
        <f ca="1">+IF(AND(ISNUMBER(OFFSET('Sanitation Data'!$E$10,0,10*ROW('Sanitation Data'!E64))),'Data Summary'!CR70="Yes"),OFFSET('Sanitation Data'!$E$10,0,10*ROW('Sanitation Data'!E64)),NA())</f>
        <v>#N/A</v>
      </c>
      <c r="AD70" s="367" t="e">
        <f ca="1">+IF(AND(ISNUMBER(OFFSET('Sanitation Data'!$E$11,0,10*ROW('Sanitation Data'!E64))),'Data Summary'!CS70="Yes"),OFFSET('Sanitation Data'!$E$11,0,10*ROW('Sanitation Data'!E64)),NA())</f>
        <v>#N/A</v>
      </c>
      <c r="AE70" s="367" t="e">
        <f ca="1">+IF(AND(ISNUMBER(OFFSET('Sanitation Data'!$E$12,0,10*ROW('Sanitation Data'!E64))),'Data Summary'!CT70="Yes"),OFFSET('Sanitation Data'!$E$12,0,10*ROW('Sanitation Data'!E64)),NA())</f>
        <v>#N/A</v>
      </c>
      <c r="AF70" s="367" t="e">
        <f ca="1">+IF(AND(ISNUMBER(OFFSET('Sanitation Data'!$F$4,0,10*ROW('Sanitation Data'!F64))),'Data Summary'!CU70="Yes"),100-OFFSET('Sanitation Data'!$F$4,0,10*ROW('Sanitation Data'!F64)),NA())</f>
        <v>#N/A</v>
      </c>
      <c r="AG70" s="367" t="e">
        <f ca="1">+IF(AND(ISNUMBER(OFFSET('Sanitation Data'!$F$6,0,10*ROW('Sanitation Data'!F64))),'Data Summary'!CV70="Yes"),OFFSET('Sanitation Data'!$F$6,0,10*ROW('Sanitation Data'!F64)),NA())</f>
        <v>#N/A</v>
      </c>
      <c r="AH70" s="367" t="e">
        <f ca="1">+IF(AND(ISNUMBER(OFFSET('Sanitation Data'!$F$10,0,10*ROW('Sanitation Data'!F64))),'Data Summary'!CW70="Yes"),OFFSET('Sanitation Data'!$F$10,0,10*ROW('Sanitation Data'!F64)),NA())</f>
        <v>#N/A</v>
      </c>
      <c r="AI70" s="367" t="e">
        <f ca="1">+IF(AND(ISNUMBER(OFFSET('Sanitation Data'!$F$11,0,10*ROW('Sanitation Data'!F64))),'Data Summary'!CX70="Yes"),OFFSET('Sanitation Data'!$F$11,0,10*ROW('Sanitation Data'!F64)),NA())</f>
        <v>#N/A</v>
      </c>
      <c r="AJ70" s="367" t="e">
        <f ca="1">+IF(AND(ISNUMBER(OFFSET('Sanitation Data'!$F$12,0,10*ROW('Sanitation Data'!F64))),'Data Summary'!CY70="Yes"),OFFSET('Sanitation Data'!$F$12,0,10*ROW('Sanitation Data'!F64)),NA())</f>
        <v>#N/A</v>
      </c>
      <c r="AK70" s="367" t="e">
        <f ca="1">+IF(AND(ISNUMBER(OFFSET('Sanitation Data'!$G$4,0,10*ROW('Sanitation Data'!G64))),'Data Summary'!CZ70="Yes"),100-OFFSET('Sanitation Data'!$G$4,0,10*ROW('Sanitation Data'!G64)),NA())</f>
        <v>#N/A</v>
      </c>
      <c r="AL70" s="367" t="e">
        <f ca="1">+IF(AND(ISNUMBER(OFFSET('Sanitation Data'!$G$6,0,10*ROW('Sanitation Data'!G64))),'Data Summary'!DA70="Yes"),OFFSET('Sanitation Data'!$G$6,0,10*ROW('Sanitation Data'!G64)),NA())</f>
        <v>#N/A</v>
      </c>
      <c r="AM70" s="367" t="e">
        <f ca="1">+IF(AND(ISNUMBER(OFFSET('Sanitation Data'!$G$10,0,10*ROW('Sanitation Data'!G64))),'Data Summary'!DB70="Yes"),OFFSET('Sanitation Data'!$G$10,0,10*ROW('Sanitation Data'!G64)),NA())</f>
        <v>#N/A</v>
      </c>
      <c r="AN70" s="367" t="e">
        <f ca="1">+IF(AND(ISNUMBER(OFFSET('Sanitation Data'!$G$11,0,10*ROW('Sanitation Data'!G64))),'Data Summary'!DC70="Yes"),OFFSET('Sanitation Data'!$G$11,0,10*ROW('Sanitation Data'!G64)),NA())</f>
        <v>#N/A</v>
      </c>
      <c r="AO70" s="367" t="e">
        <f ca="1">+IF(AND(ISNUMBER(OFFSET('Sanitation Data'!$G$12,0,10*ROW('Sanitation Data'!G64))),'Data Summary'!DD70="Yes"),OFFSET('Sanitation Data'!$G$12,0,10*ROW('Sanitation Data'!G64)),NA())</f>
        <v>#N/A</v>
      </c>
      <c r="AP70" s="367" t="e">
        <f ca="1">+IF(AND(ISNUMBER(OFFSET('Sanitation Data'!$H$4,0,10*ROW('Sanitation Data'!H64))),'Data Summary'!DE70="Yes"),100-OFFSET('Sanitation Data'!$H$4,0,10*ROW('Sanitation Data'!H64)),NA())</f>
        <v>#N/A</v>
      </c>
      <c r="AQ70" s="367" t="e">
        <f ca="1">+IF(AND(ISNUMBER(OFFSET('Sanitation Data'!$H$6,0,10*ROW('Sanitation Data'!H64))),'Data Summary'!DF70="Yes"),OFFSET('Sanitation Data'!$H$6,0,10*ROW('Sanitation Data'!H64)),NA())</f>
        <v>#N/A</v>
      </c>
      <c r="AR70" s="367" t="e">
        <f ca="1">+IF(AND(ISNUMBER(OFFSET('Sanitation Data'!$H$10,0,10*ROW('Sanitation Data'!H64))),'Data Summary'!DG70="Yes"),OFFSET('Sanitation Data'!$H$10,0,10*ROW('Sanitation Data'!H64)),NA())</f>
        <v>#N/A</v>
      </c>
      <c r="AS70" s="367" t="e">
        <f ca="1">+IF(AND(ISNUMBER(OFFSET('Sanitation Data'!$H$11,0,10*ROW('Sanitation Data'!H64))),'Data Summary'!DH70="Yes"),OFFSET('Sanitation Data'!$H$11,0,10*ROW('Sanitation Data'!H64)),NA())</f>
        <v>#N/A</v>
      </c>
      <c r="AT70" s="367" t="e">
        <f ca="1">+IF(AND(ISNUMBER(OFFSET('Sanitation Data'!$H$12,0,10*ROW('Sanitation Data'!H64))),'Data Summary'!DI70="Yes"),OFFSET('Sanitation Data'!$H$12,0,10*ROW('Sanitation Data'!H64)),NA())</f>
        <v>#N/A</v>
      </c>
      <c r="AU70" s="367" t="e">
        <f ca="1">+IF(AND(ISNUMBER(OFFSET('Sanitation Data'!$I$4,0,10*ROW('Sanitation Data'!I64))),'Data Summary'!DJ70="Yes"),100-OFFSET('Sanitation Data'!$I$4,0,10*ROW('Sanitation Data'!I64)),NA())</f>
        <v>#N/A</v>
      </c>
      <c r="AV70" s="367" t="e">
        <f ca="1">+IF(AND(ISNUMBER(OFFSET('Sanitation Data'!$I$6,0,10*ROW('Sanitation Data'!I64))),'Data Summary'!DK70="Yes"),OFFSET('Sanitation Data'!$I$6,0,10*ROW('Sanitation Data'!I64)),NA())</f>
        <v>#N/A</v>
      </c>
      <c r="AW70" s="367" t="e">
        <f ca="1">+IF(AND(ISNUMBER(OFFSET('Sanitation Data'!$I$10,0,10*ROW('Sanitation Data'!I64))),'Data Summary'!DL70="Yes"),OFFSET('Sanitation Data'!$I$10,0,10*ROW('Sanitation Data'!I64)),NA())</f>
        <v>#N/A</v>
      </c>
      <c r="AX70" s="367" t="e">
        <f ca="1">+IF(AND(ISNUMBER(OFFSET('Sanitation Data'!$I$11,0,10*ROW('Sanitation Data'!I64))),'Data Summary'!DM70="Yes"),OFFSET('Sanitation Data'!$I$11,0,10*ROW('Sanitation Data'!I64)),NA())</f>
        <v>#N/A</v>
      </c>
      <c r="AY70" s="367" t="e">
        <f ca="1">+IF(AND(ISNUMBER(OFFSET('Sanitation Data'!$I$12,0,10*ROW('Sanitation Data'!I64))),'Data Summary'!DN70="Yes"),OFFSET('Sanitation Data'!$I$12,0,10*ROW('Sanitation Data'!I64)),NA())</f>
        <v>#N/A</v>
      </c>
      <c r="AZ70" s="368" t="e">
        <f ca="1">+IF(AND(ISNUMBER(OFFSET('Hygiene Data'!$D$5,0,10*ROW('Hygiene Data'!D64))),'Data Summary'!DO70="Yes"),OFFSET('Hygiene Data'!$D$5,0,10*ROW('Hygiene Data'!D64)),NA())</f>
        <v>#N/A</v>
      </c>
      <c r="BA70" s="368" t="e">
        <f ca="1">+IF(AND(ISNUMBER(OFFSET('Hygiene Data'!$D$7,0,10*ROW('Hygiene Data'!D64))),'Data Summary'!DP70="Yes"),OFFSET('Hygiene Data'!$D$7,0,10*ROW('Hygiene Data'!D64)),NA())</f>
        <v>#N/A</v>
      </c>
      <c r="BB70" s="368" t="e">
        <f ca="1">+IF(AND(ISNUMBER(OFFSET('Hygiene Data'!$D$9,0,10*ROW('Hygiene Data'!D64))),'Data Summary'!DQ70="Yes"),OFFSET('Hygiene Data'!$D$9,0,10*ROW('Hygiene Data'!D64)),NA())</f>
        <v>#N/A</v>
      </c>
      <c r="BC70" s="368" t="e">
        <f ca="1">+IF(AND(ISNUMBER(OFFSET('Hygiene Data'!$E$5,0,10*ROW('Hygiene Data'!E64))),'Data Summary'!DR70="Yes"),OFFSET('Hygiene Data'!$E$5,0,10*ROW('Hygiene Data'!E64)),NA())</f>
        <v>#N/A</v>
      </c>
      <c r="BD70" s="368" t="e">
        <f ca="1">+IF(AND(ISNUMBER(OFFSET('Hygiene Data'!$E$7,0,10*ROW('Hygiene Data'!E64))),'Data Summary'!DS70="Yes"),OFFSET('Hygiene Data'!$E$7,0,10*ROW('Hygiene Data'!E64)),NA())</f>
        <v>#N/A</v>
      </c>
      <c r="BE70" s="368" t="e">
        <f ca="1">+IF(AND(ISNUMBER(OFFSET('Hygiene Data'!$E$9,0,10*ROW('Hygiene Data'!E64))),'Data Summary'!DT70="Yes"),OFFSET('Hygiene Data'!$E$9,0,10*ROW('Hygiene Data'!E64)),NA())</f>
        <v>#N/A</v>
      </c>
      <c r="BF70" s="368" t="e">
        <f ca="1">+IF(AND(ISNUMBER(OFFSET('Hygiene Data'!$F$5,0,10*ROW('Hygiene Data'!F64))),'Data Summary'!DU70="Yes"),OFFSET('Hygiene Data'!$F$5,0,10*ROW('Hygiene Data'!F64)),NA())</f>
        <v>#N/A</v>
      </c>
      <c r="BG70" s="368" t="e">
        <f ca="1">+IF(AND(ISNUMBER(OFFSET('Hygiene Data'!$F$7,0,10*ROW('Hygiene Data'!F64))),'Data Summary'!DV70="Yes"),OFFSET('Hygiene Data'!$F$7,0,10*ROW('Hygiene Data'!F64)),NA())</f>
        <v>#N/A</v>
      </c>
      <c r="BH70" s="368" t="e">
        <f ca="1">+IF(AND(ISNUMBER(OFFSET('Hygiene Data'!$F$9,0,10*ROW('Hygiene Data'!F64))),'Data Summary'!DW70="Yes"),OFFSET('Hygiene Data'!$F$9,0,10*ROW('Hygiene Data'!F64)),NA())</f>
        <v>#N/A</v>
      </c>
      <c r="BI70" s="368" t="e">
        <f ca="1">+IF(AND(ISNUMBER(OFFSET('Hygiene Data'!$G$5,0,10*ROW('Hygiene Data'!G64))),'Data Summary'!DX70="Yes"),OFFSET('Hygiene Data'!$G$5,0,10*ROW('Hygiene Data'!G64)),NA())</f>
        <v>#N/A</v>
      </c>
      <c r="BJ70" s="368" t="e">
        <f ca="1">+IF(AND(ISNUMBER(OFFSET('Hygiene Data'!$G$7,0,10*ROW('Hygiene Data'!G64))),'Data Summary'!DY70="Yes"),OFFSET('Hygiene Data'!$G$7,0,10*ROW('Hygiene Data'!G64)),NA())</f>
        <v>#N/A</v>
      </c>
      <c r="BK70" s="368" t="e">
        <f ca="1">+IF(AND(ISNUMBER(OFFSET('Hygiene Data'!$G$9,0,10*ROW('Hygiene Data'!G64))),'Data Summary'!DZ70="Yes"),OFFSET('Hygiene Data'!$G$9,0,10*ROW('Hygiene Data'!G64)),NA())</f>
        <v>#N/A</v>
      </c>
      <c r="BL70" s="368" t="e">
        <f ca="1">+IF(AND(ISNUMBER(OFFSET('Hygiene Data'!$H$5,0,10*ROW('Hygiene Data'!H64))),'Data Summary'!EA70="Yes"),OFFSET('Hygiene Data'!$H$5,0,10*ROW('Hygiene Data'!H64)),NA())</f>
        <v>#N/A</v>
      </c>
      <c r="BM70" s="368" t="e">
        <f ca="1">+IF(AND(ISNUMBER(OFFSET('Hygiene Data'!$H$7,0,10*ROW('Hygiene Data'!H64))),'Data Summary'!EB70="Yes"),OFFSET('Hygiene Data'!$H$7,0,10*ROW('Hygiene Data'!H64)),NA())</f>
        <v>#N/A</v>
      </c>
      <c r="BN70" s="368" t="e">
        <f ca="1">+IF(AND(ISNUMBER(OFFSET('Hygiene Data'!$H$9,0,10*ROW('Hygiene Data'!H64))),'Data Summary'!EC70="Yes"),OFFSET('Hygiene Data'!$H$9,0,10*ROW('Hygiene Data'!H64)),NA())</f>
        <v>#N/A</v>
      </c>
      <c r="BO70" s="368" t="e">
        <f ca="1">+IF(AND(ISNUMBER(OFFSET('Hygiene Data'!$I$5,0,10*ROW('Hygiene Data'!I64))),'Data Summary'!ED70="Yes"),OFFSET('Hygiene Data'!$I$5,0,10*ROW('Hygiene Data'!I64)),NA())</f>
        <v>#N/A</v>
      </c>
      <c r="BP70" s="368" t="e">
        <f ca="1">+IF(AND(ISNUMBER(OFFSET('Hygiene Data'!$I$7,0,10*ROW('Hygiene Data'!I64))),'Data Summary'!EE70="Yes"),OFFSET('Hygiene Data'!$I$7,0,10*ROW('Hygiene Data'!I64)),NA())</f>
        <v>#N/A</v>
      </c>
      <c r="BQ70" s="368" t="e">
        <f ca="1">+IF(AND(ISNUMBER(OFFSET('Hygiene Data'!$I$9,0,10*ROW('Hygiene Data'!I64))),'Data Summary'!EF70="Yes"),OFFSET('Hygiene Data'!$I$9,0,10*ROW('Hygiene Data'!I64)),NA())</f>
        <v>#N/A</v>
      </c>
    </row>
    <row r="71" spans="1:69" x14ac:dyDescent="0.25">
      <c r="A71" s="364" t="e">
        <f ca="1">+RIGHT('Data Summary'!A71,LEN('Data Summary'!A71)-9)</f>
        <v>#VALUE!</v>
      </c>
      <c r="B71" s="338" t="str">
        <f ca="1">+IF(ISTEXT('Data Summary'!B71),'Data Summary'!B71,"")</f>
        <v/>
      </c>
      <c r="C71" s="365" t="e">
        <f ca="1">+VALUE('Data Summary'!C71)</f>
        <v>#VALUE!</v>
      </c>
      <c r="D71" s="366" t="e">
        <f ca="1">+IF(AND(ISNUMBER(OFFSET('Water Data'!$D$4,0,10*ROW('Water Data'!D65))),'Data Summary'!BS71="Yes"),100-OFFSET('Water Data'!$D$4,0,10*ROW('Water Data'!D65)),NA())</f>
        <v>#N/A</v>
      </c>
      <c r="E71" s="366" t="e">
        <f ca="1">+IF(AND(ISNUMBER(OFFSET('Water Data'!$D$6,0,10*ROW('Water Data'!D65))),'Data Summary'!BT71="Yes"),OFFSET('Water Data'!$D$6,0,10*ROW('Water Data'!D65)),NA())</f>
        <v>#N/A</v>
      </c>
      <c r="F71" s="366" t="e">
        <f ca="1">+IF(AND(ISNUMBER(OFFSET('Water Data'!$D$9,0,10*ROW('Water Data'!D65))),'Data Summary'!BU71="Yes"),OFFSET('Water Data'!$D$9,0,10*ROW('Water Data'!D65)),NA())</f>
        <v>#N/A</v>
      </c>
      <c r="G71" s="366" t="e">
        <f ca="1">+IF(AND(ISNUMBER(OFFSET('Water Data'!$E$4,0,10*ROW('Water Data'!E65))),'Data Summary'!BV71="Yes"),100-OFFSET('Water Data'!$E$4,0,10*ROW('Water Data'!E65)),NA())</f>
        <v>#N/A</v>
      </c>
      <c r="H71" s="366" t="e">
        <f ca="1">+IF(AND(ISNUMBER(OFFSET('Water Data'!$E$6,0,10*ROW('Water Data'!E65))),'Data Summary'!BW71="Yes"),OFFSET('Water Data'!$E$6,0,10*ROW('Water Data'!E65)),NA())</f>
        <v>#N/A</v>
      </c>
      <c r="I71" s="366" t="e">
        <f ca="1">+IF(AND(ISNUMBER(OFFSET('Water Data'!$E$9,0,10*ROW('Water Data'!E65))),'Data Summary'!BX71="Yes"),OFFSET('Water Data'!$E$9,0,10*ROW('Water Data'!E65)),NA())</f>
        <v>#N/A</v>
      </c>
      <c r="J71" s="366" t="e">
        <f ca="1">+IF(AND(ISNUMBER(OFFSET('Water Data'!$F$4,0,10*ROW('Water Data'!F65))),'Data Summary'!BY71="Yes"),100-OFFSET('Water Data'!$F$4,0,10*ROW('Water Data'!F65)),NA())</f>
        <v>#N/A</v>
      </c>
      <c r="K71" s="366" t="e">
        <f ca="1">+IF(AND(ISNUMBER(OFFSET('Water Data'!$F$6,0,10*ROW('Water Data'!F65))),'Data Summary'!BZ71="Yes"),OFFSET('Water Data'!$F$6,0,10*ROW('Water Data'!F65)),NA())</f>
        <v>#N/A</v>
      </c>
      <c r="L71" s="366" t="e">
        <f ca="1">+IF(AND(ISNUMBER(OFFSET('Water Data'!$F$9,0,10*ROW('Water Data'!F65))),'Data Summary'!CA71="Yes"),OFFSET('Water Data'!$F$9,0,10*ROW('Water Data'!F65)),NA())</f>
        <v>#N/A</v>
      </c>
      <c r="M71" s="366" t="e">
        <f ca="1">+IF(AND(ISNUMBER(OFFSET('Water Data'!$G$4,0,10*ROW('Water Data'!G65))),'Data Summary'!CB71="Yes"),100-OFFSET('Water Data'!$G$4,0,10*ROW('Water Data'!G65)),NA())</f>
        <v>#N/A</v>
      </c>
      <c r="N71" s="366" t="e">
        <f ca="1">+IF(AND(ISNUMBER(OFFSET('Water Data'!$G$6,0,10*ROW('Water Data'!G65))),'Data Summary'!CC71="Yes"),OFFSET('Water Data'!$G$6,0,10*ROW('Water Data'!G65)),NA())</f>
        <v>#N/A</v>
      </c>
      <c r="O71" s="366" t="e">
        <f ca="1">+IF(AND(ISNUMBER(OFFSET('Water Data'!$G$9,0,10*ROW('Water Data'!G65))),'Data Summary'!CD71="Yes"),OFFSET('Water Data'!$G$9,0,10*ROW('Water Data'!G65)),NA())</f>
        <v>#N/A</v>
      </c>
      <c r="P71" s="366" t="e">
        <f ca="1">+IF(AND(ISNUMBER(OFFSET('Water Data'!$H$4,0,10*ROW('Water Data'!H65))),'Data Summary'!CE71="Yes"),100-OFFSET('Water Data'!$H$4,0,10*ROW('Water Data'!H65)),NA())</f>
        <v>#N/A</v>
      </c>
      <c r="Q71" s="366" t="e">
        <f ca="1">+IF(AND(ISNUMBER(OFFSET('Water Data'!$H$6,0,10*ROW('Water Data'!H65))),'Data Summary'!CF71="Yes"),OFFSET('Water Data'!$H$6,0,10*ROW('Water Data'!H65)),NA())</f>
        <v>#N/A</v>
      </c>
      <c r="R71" s="366" t="e">
        <f ca="1">+IF(AND(ISNUMBER(OFFSET('Water Data'!$H$9,0,10*ROW('Water Data'!H65))),'Data Summary'!CG71="Yes"),OFFSET('Water Data'!$H$9,0,10*ROW('Water Data'!H65)),NA())</f>
        <v>#N/A</v>
      </c>
      <c r="S71" s="366" t="e">
        <f ca="1">+IF(AND(ISNUMBER(OFFSET('Water Data'!$I$4,0,10*ROW('Water Data'!I65))),'Data Summary'!CH71="Yes"),100-OFFSET('Water Data'!$I$4,0,10*ROW('Water Data'!I65)),NA())</f>
        <v>#N/A</v>
      </c>
      <c r="T71" s="366" t="e">
        <f ca="1">+IF(AND(ISNUMBER(OFFSET('Water Data'!$I$6,0,10*ROW('Water Data'!I65))),'Data Summary'!CI71="Yes"),OFFSET('Water Data'!$I$6,0,10*ROW('Water Data'!I65)),NA())</f>
        <v>#N/A</v>
      </c>
      <c r="U71" s="366" t="e">
        <f ca="1">+IF(AND(ISNUMBER(OFFSET('Water Data'!$I$9,0,10*ROW('Water Data'!I65))),'Data Summary'!CJ71="Yes"),OFFSET('Water Data'!$I$9,0,10*ROW('Water Data'!I65)),NA())</f>
        <v>#N/A</v>
      </c>
      <c r="V71" s="367" t="e">
        <f ca="1">+IF(AND(ISNUMBER(OFFSET('Sanitation Data'!$D$4,0,10*ROW('Sanitation Data'!D65))),'Data Summary'!CK71="Yes"),100-OFFSET('Sanitation Data'!$D$4,0,10*ROW('Sanitation Data'!D65)),NA())</f>
        <v>#N/A</v>
      </c>
      <c r="W71" s="367" t="e">
        <f ca="1">+IF(AND(ISNUMBER(OFFSET('Sanitation Data'!$D$6,0,10*ROW('Sanitation Data'!D65))),'Data Summary'!CL71="Yes"),OFFSET('Sanitation Data'!$D$6,0,10*ROW('Sanitation Data'!D65)),NA())</f>
        <v>#N/A</v>
      </c>
      <c r="X71" s="367" t="e">
        <f ca="1">+IF(AND(ISNUMBER(OFFSET('Sanitation Data'!$D$10,0,10*ROW('Sanitation Data'!D65))),'Data Summary'!CM71="Yes"),OFFSET('Sanitation Data'!$D$10,0,10*ROW('Sanitation Data'!D65)),NA())</f>
        <v>#N/A</v>
      </c>
      <c r="Y71" s="367" t="e">
        <f ca="1">+IF(AND(ISNUMBER(OFFSET('Sanitation Data'!$D$11,0,10*ROW('Sanitation Data'!D65))),'Data Summary'!CN71="Yes"),OFFSET('Sanitation Data'!$D$11,0,10*ROW('Sanitation Data'!D65)),NA())</f>
        <v>#N/A</v>
      </c>
      <c r="Z71" s="367" t="e">
        <f ca="1">+IF(AND(ISNUMBER(OFFSET('Sanitation Data'!$D$12,0,10*ROW('Sanitation Data'!D65))),'Data Summary'!CO71="Yes"),OFFSET('Sanitation Data'!$D$12,0,10*ROW('Sanitation Data'!D65)),NA())</f>
        <v>#N/A</v>
      </c>
      <c r="AA71" s="367" t="e">
        <f ca="1">+IF(AND(ISNUMBER(OFFSET('Sanitation Data'!$E$4,0,10*ROW('Sanitation Data'!E65))),'Data Summary'!CP71="Yes"),100-OFFSET('Sanitation Data'!$E$4,0,10*ROW('Sanitation Data'!E65)),NA())</f>
        <v>#N/A</v>
      </c>
      <c r="AB71" s="367" t="e">
        <f ca="1">+IF(AND(ISNUMBER(OFFSET('Sanitation Data'!$E$6,0,10*ROW('Sanitation Data'!E65))),'Data Summary'!CQ71="Yes"),OFFSET('Sanitation Data'!$E$6,0,10*ROW('Sanitation Data'!E65)),NA())</f>
        <v>#N/A</v>
      </c>
      <c r="AC71" s="367" t="e">
        <f ca="1">+IF(AND(ISNUMBER(OFFSET('Sanitation Data'!$E$10,0,10*ROW('Sanitation Data'!E65))),'Data Summary'!CR71="Yes"),OFFSET('Sanitation Data'!$E$10,0,10*ROW('Sanitation Data'!E65)),NA())</f>
        <v>#N/A</v>
      </c>
      <c r="AD71" s="367" t="e">
        <f ca="1">+IF(AND(ISNUMBER(OFFSET('Sanitation Data'!$E$11,0,10*ROW('Sanitation Data'!E65))),'Data Summary'!CS71="Yes"),OFFSET('Sanitation Data'!$E$11,0,10*ROW('Sanitation Data'!E65)),NA())</f>
        <v>#N/A</v>
      </c>
      <c r="AE71" s="367" t="e">
        <f ca="1">+IF(AND(ISNUMBER(OFFSET('Sanitation Data'!$E$12,0,10*ROW('Sanitation Data'!E65))),'Data Summary'!CT71="Yes"),OFFSET('Sanitation Data'!$E$12,0,10*ROW('Sanitation Data'!E65)),NA())</f>
        <v>#N/A</v>
      </c>
      <c r="AF71" s="367" t="e">
        <f ca="1">+IF(AND(ISNUMBER(OFFSET('Sanitation Data'!$F$4,0,10*ROW('Sanitation Data'!F65))),'Data Summary'!CU71="Yes"),100-OFFSET('Sanitation Data'!$F$4,0,10*ROW('Sanitation Data'!F65)),NA())</f>
        <v>#N/A</v>
      </c>
      <c r="AG71" s="367" t="e">
        <f ca="1">+IF(AND(ISNUMBER(OFFSET('Sanitation Data'!$F$6,0,10*ROW('Sanitation Data'!F65))),'Data Summary'!CV71="Yes"),OFFSET('Sanitation Data'!$F$6,0,10*ROW('Sanitation Data'!F65)),NA())</f>
        <v>#N/A</v>
      </c>
      <c r="AH71" s="367" t="e">
        <f ca="1">+IF(AND(ISNUMBER(OFFSET('Sanitation Data'!$F$10,0,10*ROW('Sanitation Data'!F65))),'Data Summary'!CW71="Yes"),OFFSET('Sanitation Data'!$F$10,0,10*ROW('Sanitation Data'!F65)),NA())</f>
        <v>#N/A</v>
      </c>
      <c r="AI71" s="367" t="e">
        <f ca="1">+IF(AND(ISNUMBER(OFFSET('Sanitation Data'!$F$11,0,10*ROW('Sanitation Data'!F65))),'Data Summary'!CX71="Yes"),OFFSET('Sanitation Data'!$F$11,0,10*ROW('Sanitation Data'!F65)),NA())</f>
        <v>#N/A</v>
      </c>
      <c r="AJ71" s="367" t="e">
        <f ca="1">+IF(AND(ISNUMBER(OFFSET('Sanitation Data'!$F$12,0,10*ROW('Sanitation Data'!F65))),'Data Summary'!CY71="Yes"),OFFSET('Sanitation Data'!$F$12,0,10*ROW('Sanitation Data'!F65)),NA())</f>
        <v>#N/A</v>
      </c>
      <c r="AK71" s="367" t="e">
        <f ca="1">+IF(AND(ISNUMBER(OFFSET('Sanitation Data'!$G$4,0,10*ROW('Sanitation Data'!G65))),'Data Summary'!CZ71="Yes"),100-OFFSET('Sanitation Data'!$G$4,0,10*ROW('Sanitation Data'!G65)),NA())</f>
        <v>#N/A</v>
      </c>
      <c r="AL71" s="367" t="e">
        <f ca="1">+IF(AND(ISNUMBER(OFFSET('Sanitation Data'!$G$6,0,10*ROW('Sanitation Data'!G65))),'Data Summary'!DA71="Yes"),OFFSET('Sanitation Data'!$G$6,0,10*ROW('Sanitation Data'!G65)),NA())</f>
        <v>#N/A</v>
      </c>
      <c r="AM71" s="367" t="e">
        <f ca="1">+IF(AND(ISNUMBER(OFFSET('Sanitation Data'!$G$10,0,10*ROW('Sanitation Data'!G65))),'Data Summary'!DB71="Yes"),OFFSET('Sanitation Data'!$G$10,0,10*ROW('Sanitation Data'!G65)),NA())</f>
        <v>#N/A</v>
      </c>
      <c r="AN71" s="367" t="e">
        <f ca="1">+IF(AND(ISNUMBER(OFFSET('Sanitation Data'!$G$11,0,10*ROW('Sanitation Data'!G65))),'Data Summary'!DC71="Yes"),OFFSET('Sanitation Data'!$G$11,0,10*ROW('Sanitation Data'!G65)),NA())</f>
        <v>#N/A</v>
      </c>
      <c r="AO71" s="367" t="e">
        <f ca="1">+IF(AND(ISNUMBER(OFFSET('Sanitation Data'!$G$12,0,10*ROW('Sanitation Data'!G65))),'Data Summary'!DD71="Yes"),OFFSET('Sanitation Data'!$G$12,0,10*ROW('Sanitation Data'!G65)),NA())</f>
        <v>#N/A</v>
      </c>
      <c r="AP71" s="367" t="e">
        <f ca="1">+IF(AND(ISNUMBER(OFFSET('Sanitation Data'!$H$4,0,10*ROW('Sanitation Data'!H65))),'Data Summary'!DE71="Yes"),100-OFFSET('Sanitation Data'!$H$4,0,10*ROW('Sanitation Data'!H65)),NA())</f>
        <v>#N/A</v>
      </c>
      <c r="AQ71" s="367" t="e">
        <f ca="1">+IF(AND(ISNUMBER(OFFSET('Sanitation Data'!$H$6,0,10*ROW('Sanitation Data'!H65))),'Data Summary'!DF71="Yes"),OFFSET('Sanitation Data'!$H$6,0,10*ROW('Sanitation Data'!H65)),NA())</f>
        <v>#N/A</v>
      </c>
      <c r="AR71" s="367" t="e">
        <f ca="1">+IF(AND(ISNUMBER(OFFSET('Sanitation Data'!$H$10,0,10*ROW('Sanitation Data'!H65))),'Data Summary'!DG71="Yes"),OFFSET('Sanitation Data'!$H$10,0,10*ROW('Sanitation Data'!H65)),NA())</f>
        <v>#N/A</v>
      </c>
      <c r="AS71" s="367" t="e">
        <f ca="1">+IF(AND(ISNUMBER(OFFSET('Sanitation Data'!$H$11,0,10*ROW('Sanitation Data'!H65))),'Data Summary'!DH71="Yes"),OFFSET('Sanitation Data'!$H$11,0,10*ROW('Sanitation Data'!H65)),NA())</f>
        <v>#N/A</v>
      </c>
      <c r="AT71" s="367" t="e">
        <f ca="1">+IF(AND(ISNUMBER(OFFSET('Sanitation Data'!$H$12,0,10*ROW('Sanitation Data'!H65))),'Data Summary'!DI71="Yes"),OFFSET('Sanitation Data'!$H$12,0,10*ROW('Sanitation Data'!H65)),NA())</f>
        <v>#N/A</v>
      </c>
      <c r="AU71" s="367" t="e">
        <f ca="1">+IF(AND(ISNUMBER(OFFSET('Sanitation Data'!$I$4,0,10*ROW('Sanitation Data'!I65))),'Data Summary'!DJ71="Yes"),100-OFFSET('Sanitation Data'!$I$4,0,10*ROW('Sanitation Data'!I65)),NA())</f>
        <v>#N/A</v>
      </c>
      <c r="AV71" s="367" t="e">
        <f ca="1">+IF(AND(ISNUMBER(OFFSET('Sanitation Data'!$I$6,0,10*ROW('Sanitation Data'!I65))),'Data Summary'!DK71="Yes"),OFFSET('Sanitation Data'!$I$6,0,10*ROW('Sanitation Data'!I65)),NA())</f>
        <v>#N/A</v>
      </c>
      <c r="AW71" s="367" t="e">
        <f ca="1">+IF(AND(ISNUMBER(OFFSET('Sanitation Data'!$I$10,0,10*ROW('Sanitation Data'!I65))),'Data Summary'!DL71="Yes"),OFFSET('Sanitation Data'!$I$10,0,10*ROW('Sanitation Data'!I65)),NA())</f>
        <v>#N/A</v>
      </c>
      <c r="AX71" s="367" t="e">
        <f ca="1">+IF(AND(ISNUMBER(OFFSET('Sanitation Data'!$I$11,0,10*ROW('Sanitation Data'!I65))),'Data Summary'!DM71="Yes"),OFFSET('Sanitation Data'!$I$11,0,10*ROW('Sanitation Data'!I65)),NA())</f>
        <v>#N/A</v>
      </c>
      <c r="AY71" s="367" t="e">
        <f ca="1">+IF(AND(ISNUMBER(OFFSET('Sanitation Data'!$I$12,0,10*ROW('Sanitation Data'!I65))),'Data Summary'!DN71="Yes"),OFFSET('Sanitation Data'!$I$12,0,10*ROW('Sanitation Data'!I65)),NA())</f>
        <v>#N/A</v>
      </c>
      <c r="AZ71" s="368" t="e">
        <f ca="1">+IF(AND(ISNUMBER(OFFSET('Hygiene Data'!$D$5,0,10*ROW('Hygiene Data'!D65))),'Data Summary'!DO71="Yes"),OFFSET('Hygiene Data'!$D$5,0,10*ROW('Hygiene Data'!D65)),NA())</f>
        <v>#N/A</v>
      </c>
      <c r="BA71" s="368" t="e">
        <f ca="1">+IF(AND(ISNUMBER(OFFSET('Hygiene Data'!$D$7,0,10*ROW('Hygiene Data'!D65))),'Data Summary'!DP71="Yes"),OFFSET('Hygiene Data'!$D$7,0,10*ROW('Hygiene Data'!D65)),NA())</f>
        <v>#N/A</v>
      </c>
      <c r="BB71" s="368" t="e">
        <f ca="1">+IF(AND(ISNUMBER(OFFSET('Hygiene Data'!$D$9,0,10*ROW('Hygiene Data'!D65))),'Data Summary'!DQ71="Yes"),OFFSET('Hygiene Data'!$D$9,0,10*ROW('Hygiene Data'!D65)),NA())</f>
        <v>#N/A</v>
      </c>
      <c r="BC71" s="368" t="e">
        <f ca="1">+IF(AND(ISNUMBER(OFFSET('Hygiene Data'!$E$5,0,10*ROW('Hygiene Data'!E65))),'Data Summary'!DR71="Yes"),OFFSET('Hygiene Data'!$E$5,0,10*ROW('Hygiene Data'!E65)),NA())</f>
        <v>#N/A</v>
      </c>
      <c r="BD71" s="368" t="e">
        <f ca="1">+IF(AND(ISNUMBER(OFFSET('Hygiene Data'!$E$7,0,10*ROW('Hygiene Data'!E65))),'Data Summary'!DS71="Yes"),OFFSET('Hygiene Data'!$E$7,0,10*ROW('Hygiene Data'!E65)),NA())</f>
        <v>#N/A</v>
      </c>
      <c r="BE71" s="368" t="e">
        <f ca="1">+IF(AND(ISNUMBER(OFFSET('Hygiene Data'!$E$9,0,10*ROW('Hygiene Data'!E65))),'Data Summary'!DT71="Yes"),OFFSET('Hygiene Data'!$E$9,0,10*ROW('Hygiene Data'!E65)),NA())</f>
        <v>#N/A</v>
      </c>
      <c r="BF71" s="368" t="e">
        <f ca="1">+IF(AND(ISNUMBER(OFFSET('Hygiene Data'!$F$5,0,10*ROW('Hygiene Data'!F65))),'Data Summary'!DU71="Yes"),OFFSET('Hygiene Data'!$F$5,0,10*ROW('Hygiene Data'!F65)),NA())</f>
        <v>#N/A</v>
      </c>
      <c r="BG71" s="368" t="e">
        <f ca="1">+IF(AND(ISNUMBER(OFFSET('Hygiene Data'!$F$7,0,10*ROW('Hygiene Data'!F65))),'Data Summary'!DV71="Yes"),OFFSET('Hygiene Data'!$F$7,0,10*ROW('Hygiene Data'!F65)),NA())</f>
        <v>#N/A</v>
      </c>
      <c r="BH71" s="368" t="e">
        <f ca="1">+IF(AND(ISNUMBER(OFFSET('Hygiene Data'!$F$9,0,10*ROW('Hygiene Data'!F65))),'Data Summary'!DW71="Yes"),OFFSET('Hygiene Data'!$F$9,0,10*ROW('Hygiene Data'!F65)),NA())</f>
        <v>#N/A</v>
      </c>
      <c r="BI71" s="368" t="e">
        <f ca="1">+IF(AND(ISNUMBER(OFFSET('Hygiene Data'!$G$5,0,10*ROW('Hygiene Data'!G65))),'Data Summary'!DX71="Yes"),OFFSET('Hygiene Data'!$G$5,0,10*ROW('Hygiene Data'!G65)),NA())</f>
        <v>#N/A</v>
      </c>
      <c r="BJ71" s="368" t="e">
        <f ca="1">+IF(AND(ISNUMBER(OFFSET('Hygiene Data'!$G$7,0,10*ROW('Hygiene Data'!G65))),'Data Summary'!DY71="Yes"),OFFSET('Hygiene Data'!$G$7,0,10*ROW('Hygiene Data'!G65)),NA())</f>
        <v>#N/A</v>
      </c>
      <c r="BK71" s="368" t="e">
        <f ca="1">+IF(AND(ISNUMBER(OFFSET('Hygiene Data'!$G$9,0,10*ROW('Hygiene Data'!G65))),'Data Summary'!DZ71="Yes"),OFFSET('Hygiene Data'!$G$9,0,10*ROW('Hygiene Data'!G65)),NA())</f>
        <v>#N/A</v>
      </c>
      <c r="BL71" s="368" t="e">
        <f ca="1">+IF(AND(ISNUMBER(OFFSET('Hygiene Data'!$H$5,0,10*ROW('Hygiene Data'!H65))),'Data Summary'!EA71="Yes"),OFFSET('Hygiene Data'!$H$5,0,10*ROW('Hygiene Data'!H65)),NA())</f>
        <v>#N/A</v>
      </c>
      <c r="BM71" s="368" t="e">
        <f ca="1">+IF(AND(ISNUMBER(OFFSET('Hygiene Data'!$H$7,0,10*ROW('Hygiene Data'!H65))),'Data Summary'!EB71="Yes"),OFFSET('Hygiene Data'!$H$7,0,10*ROW('Hygiene Data'!H65)),NA())</f>
        <v>#N/A</v>
      </c>
      <c r="BN71" s="368" t="e">
        <f ca="1">+IF(AND(ISNUMBER(OFFSET('Hygiene Data'!$H$9,0,10*ROW('Hygiene Data'!H65))),'Data Summary'!EC71="Yes"),OFFSET('Hygiene Data'!$H$9,0,10*ROW('Hygiene Data'!H65)),NA())</f>
        <v>#N/A</v>
      </c>
      <c r="BO71" s="368" t="e">
        <f ca="1">+IF(AND(ISNUMBER(OFFSET('Hygiene Data'!$I$5,0,10*ROW('Hygiene Data'!I65))),'Data Summary'!ED71="Yes"),OFFSET('Hygiene Data'!$I$5,0,10*ROW('Hygiene Data'!I65)),NA())</f>
        <v>#N/A</v>
      </c>
      <c r="BP71" s="368" t="e">
        <f ca="1">+IF(AND(ISNUMBER(OFFSET('Hygiene Data'!$I$7,0,10*ROW('Hygiene Data'!I65))),'Data Summary'!EE71="Yes"),OFFSET('Hygiene Data'!$I$7,0,10*ROW('Hygiene Data'!I65)),NA())</f>
        <v>#N/A</v>
      </c>
      <c r="BQ71" s="368" t="e">
        <f ca="1">+IF(AND(ISNUMBER(OFFSET('Hygiene Data'!$I$9,0,10*ROW('Hygiene Data'!I65))),'Data Summary'!EF71="Yes"),OFFSET('Hygiene Data'!$I$9,0,10*ROW('Hygiene Data'!I65)),NA())</f>
        <v>#N/A</v>
      </c>
    </row>
    <row r="72" spans="1:69" x14ac:dyDescent="0.25">
      <c r="A72" s="364" t="e">
        <f ca="1">+RIGHT('Data Summary'!A72,LEN('Data Summary'!A72)-9)</f>
        <v>#VALUE!</v>
      </c>
      <c r="B72" s="338" t="str">
        <f ca="1">+IF(ISTEXT('Data Summary'!B72),'Data Summary'!B72,"")</f>
        <v/>
      </c>
      <c r="C72" s="365" t="e">
        <f ca="1">+VALUE('Data Summary'!C72)</f>
        <v>#VALUE!</v>
      </c>
      <c r="D72" s="366" t="e">
        <f ca="1">+IF(AND(ISNUMBER(OFFSET('Water Data'!$D$4,0,10*ROW('Water Data'!D66))),'Data Summary'!BS72="Yes"),100-OFFSET('Water Data'!$D$4,0,10*ROW('Water Data'!D66)),NA())</f>
        <v>#N/A</v>
      </c>
      <c r="E72" s="366" t="e">
        <f ca="1">+IF(AND(ISNUMBER(OFFSET('Water Data'!$D$6,0,10*ROW('Water Data'!D66))),'Data Summary'!BT72="Yes"),OFFSET('Water Data'!$D$6,0,10*ROW('Water Data'!D66)),NA())</f>
        <v>#N/A</v>
      </c>
      <c r="F72" s="366" t="e">
        <f ca="1">+IF(AND(ISNUMBER(OFFSET('Water Data'!$D$9,0,10*ROW('Water Data'!D66))),'Data Summary'!BU72="Yes"),OFFSET('Water Data'!$D$9,0,10*ROW('Water Data'!D66)),NA())</f>
        <v>#N/A</v>
      </c>
      <c r="G72" s="366" t="e">
        <f ca="1">+IF(AND(ISNUMBER(OFFSET('Water Data'!$E$4,0,10*ROW('Water Data'!E66))),'Data Summary'!BV72="Yes"),100-OFFSET('Water Data'!$E$4,0,10*ROW('Water Data'!E66)),NA())</f>
        <v>#N/A</v>
      </c>
      <c r="H72" s="366" t="e">
        <f ca="1">+IF(AND(ISNUMBER(OFFSET('Water Data'!$E$6,0,10*ROW('Water Data'!E66))),'Data Summary'!BW72="Yes"),OFFSET('Water Data'!$E$6,0,10*ROW('Water Data'!E66)),NA())</f>
        <v>#N/A</v>
      </c>
      <c r="I72" s="366" t="e">
        <f ca="1">+IF(AND(ISNUMBER(OFFSET('Water Data'!$E$9,0,10*ROW('Water Data'!E66))),'Data Summary'!BX72="Yes"),OFFSET('Water Data'!$E$9,0,10*ROW('Water Data'!E66)),NA())</f>
        <v>#N/A</v>
      </c>
      <c r="J72" s="366" t="e">
        <f ca="1">+IF(AND(ISNUMBER(OFFSET('Water Data'!$F$4,0,10*ROW('Water Data'!F66))),'Data Summary'!BY72="Yes"),100-OFFSET('Water Data'!$F$4,0,10*ROW('Water Data'!F66)),NA())</f>
        <v>#N/A</v>
      </c>
      <c r="K72" s="366" t="e">
        <f ca="1">+IF(AND(ISNUMBER(OFFSET('Water Data'!$F$6,0,10*ROW('Water Data'!F66))),'Data Summary'!BZ72="Yes"),OFFSET('Water Data'!$F$6,0,10*ROW('Water Data'!F66)),NA())</f>
        <v>#N/A</v>
      </c>
      <c r="L72" s="366" t="e">
        <f ca="1">+IF(AND(ISNUMBER(OFFSET('Water Data'!$F$9,0,10*ROW('Water Data'!F66))),'Data Summary'!CA72="Yes"),OFFSET('Water Data'!$F$9,0,10*ROW('Water Data'!F66)),NA())</f>
        <v>#N/A</v>
      </c>
      <c r="M72" s="366" t="e">
        <f ca="1">+IF(AND(ISNUMBER(OFFSET('Water Data'!$G$4,0,10*ROW('Water Data'!G66))),'Data Summary'!CB72="Yes"),100-OFFSET('Water Data'!$G$4,0,10*ROW('Water Data'!G66)),NA())</f>
        <v>#N/A</v>
      </c>
      <c r="N72" s="366" t="e">
        <f ca="1">+IF(AND(ISNUMBER(OFFSET('Water Data'!$G$6,0,10*ROW('Water Data'!G66))),'Data Summary'!CC72="Yes"),OFFSET('Water Data'!$G$6,0,10*ROW('Water Data'!G66)),NA())</f>
        <v>#N/A</v>
      </c>
      <c r="O72" s="366" t="e">
        <f ca="1">+IF(AND(ISNUMBER(OFFSET('Water Data'!$G$9,0,10*ROW('Water Data'!G66))),'Data Summary'!CD72="Yes"),OFFSET('Water Data'!$G$9,0,10*ROW('Water Data'!G66)),NA())</f>
        <v>#N/A</v>
      </c>
      <c r="P72" s="366" t="e">
        <f ca="1">+IF(AND(ISNUMBER(OFFSET('Water Data'!$H$4,0,10*ROW('Water Data'!H66))),'Data Summary'!CE72="Yes"),100-OFFSET('Water Data'!$H$4,0,10*ROW('Water Data'!H66)),NA())</f>
        <v>#N/A</v>
      </c>
      <c r="Q72" s="366" t="e">
        <f ca="1">+IF(AND(ISNUMBER(OFFSET('Water Data'!$H$6,0,10*ROW('Water Data'!H66))),'Data Summary'!CF72="Yes"),OFFSET('Water Data'!$H$6,0,10*ROW('Water Data'!H66)),NA())</f>
        <v>#N/A</v>
      </c>
      <c r="R72" s="366" t="e">
        <f ca="1">+IF(AND(ISNUMBER(OFFSET('Water Data'!$H$9,0,10*ROW('Water Data'!H66))),'Data Summary'!CG72="Yes"),OFFSET('Water Data'!$H$9,0,10*ROW('Water Data'!H66)),NA())</f>
        <v>#N/A</v>
      </c>
      <c r="S72" s="366" t="e">
        <f ca="1">+IF(AND(ISNUMBER(OFFSET('Water Data'!$I$4,0,10*ROW('Water Data'!I66))),'Data Summary'!CH72="Yes"),100-OFFSET('Water Data'!$I$4,0,10*ROW('Water Data'!I66)),NA())</f>
        <v>#N/A</v>
      </c>
      <c r="T72" s="366" t="e">
        <f ca="1">+IF(AND(ISNUMBER(OFFSET('Water Data'!$I$6,0,10*ROW('Water Data'!I66))),'Data Summary'!CI72="Yes"),OFFSET('Water Data'!$I$6,0,10*ROW('Water Data'!I66)),NA())</f>
        <v>#N/A</v>
      </c>
      <c r="U72" s="366" t="e">
        <f ca="1">+IF(AND(ISNUMBER(OFFSET('Water Data'!$I$9,0,10*ROW('Water Data'!I66))),'Data Summary'!CJ72="Yes"),OFFSET('Water Data'!$I$9,0,10*ROW('Water Data'!I66)),NA())</f>
        <v>#N/A</v>
      </c>
      <c r="V72" s="367" t="e">
        <f ca="1">+IF(AND(ISNUMBER(OFFSET('Sanitation Data'!$D$4,0,10*ROW('Sanitation Data'!D66))),'Data Summary'!CK72="Yes"),100-OFFSET('Sanitation Data'!$D$4,0,10*ROW('Sanitation Data'!D66)),NA())</f>
        <v>#N/A</v>
      </c>
      <c r="W72" s="367" t="e">
        <f ca="1">+IF(AND(ISNUMBER(OFFSET('Sanitation Data'!$D$6,0,10*ROW('Sanitation Data'!D66))),'Data Summary'!CL72="Yes"),OFFSET('Sanitation Data'!$D$6,0,10*ROW('Sanitation Data'!D66)),NA())</f>
        <v>#N/A</v>
      </c>
      <c r="X72" s="367" t="e">
        <f ca="1">+IF(AND(ISNUMBER(OFFSET('Sanitation Data'!$D$10,0,10*ROW('Sanitation Data'!D66))),'Data Summary'!CM72="Yes"),OFFSET('Sanitation Data'!$D$10,0,10*ROW('Sanitation Data'!D66)),NA())</f>
        <v>#N/A</v>
      </c>
      <c r="Y72" s="367" t="e">
        <f ca="1">+IF(AND(ISNUMBER(OFFSET('Sanitation Data'!$D$11,0,10*ROW('Sanitation Data'!D66))),'Data Summary'!CN72="Yes"),OFFSET('Sanitation Data'!$D$11,0,10*ROW('Sanitation Data'!D66)),NA())</f>
        <v>#N/A</v>
      </c>
      <c r="Z72" s="367" t="e">
        <f ca="1">+IF(AND(ISNUMBER(OFFSET('Sanitation Data'!$D$12,0,10*ROW('Sanitation Data'!D66))),'Data Summary'!CO72="Yes"),OFFSET('Sanitation Data'!$D$12,0,10*ROW('Sanitation Data'!D66)),NA())</f>
        <v>#N/A</v>
      </c>
      <c r="AA72" s="367" t="e">
        <f ca="1">+IF(AND(ISNUMBER(OFFSET('Sanitation Data'!$E$4,0,10*ROW('Sanitation Data'!E66))),'Data Summary'!CP72="Yes"),100-OFFSET('Sanitation Data'!$E$4,0,10*ROW('Sanitation Data'!E66)),NA())</f>
        <v>#N/A</v>
      </c>
      <c r="AB72" s="367" t="e">
        <f ca="1">+IF(AND(ISNUMBER(OFFSET('Sanitation Data'!$E$6,0,10*ROW('Sanitation Data'!E66))),'Data Summary'!CQ72="Yes"),OFFSET('Sanitation Data'!$E$6,0,10*ROW('Sanitation Data'!E66)),NA())</f>
        <v>#N/A</v>
      </c>
      <c r="AC72" s="367" t="e">
        <f ca="1">+IF(AND(ISNUMBER(OFFSET('Sanitation Data'!$E$10,0,10*ROW('Sanitation Data'!E66))),'Data Summary'!CR72="Yes"),OFFSET('Sanitation Data'!$E$10,0,10*ROW('Sanitation Data'!E66)),NA())</f>
        <v>#N/A</v>
      </c>
      <c r="AD72" s="367" t="e">
        <f ca="1">+IF(AND(ISNUMBER(OFFSET('Sanitation Data'!$E$11,0,10*ROW('Sanitation Data'!E66))),'Data Summary'!CS72="Yes"),OFFSET('Sanitation Data'!$E$11,0,10*ROW('Sanitation Data'!E66)),NA())</f>
        <v>#N/A</v>
      </c>
      <c r="AE72" s="367" t="e">
        <f ca="1">+IF(AND(ISNUMBER(OFFSET('Sanitation Data'!$E$12,0,10*ROW('Sanitation Data'!E66))),'Data Summary'!CT72="Yes"),OFFSET('Sanitation Data'!$E$12,0,10*ROW('Sanitation Data'!E66)),NA())</f>
        <v>#N/A</v>
      </c>
      <c r="AF72" s="367" t="e">
        <f ca="1">+IF(AND(ISNUMBER(OFFSET('Sanitation Data'!$F$4,0,10*ROW('Sanitation Data'!F66))),'Data Summary'!CU72="Yes"),100-OFFSET('Sanitation Data'!$F$4,0,10*ROW('Sanitation Data'!F66)),NA())</f>
        <v>#N/A</v>
      </c>
      <c r="AG72" s="367" t="e">
        <f ca="1">+IF(AND(ISNUMBER(OFFSET('Sanitation Data'!$F$6,0,10*ROW('Sanitation Data'!F66))),'Data Summary'!CV72="Yes"),OFFSET('Sanitation Data'!$F$6,0,10*ROW('Sanitation Data'!F66)),NA())</f>
        <v>#N/A</v>
      </c>
      <c r="AH72" s="367" t="e">
        <f ca="1">+IF(AND(ISNUMBER(OFFSET('Sanitation Data'!$F$10,0,10*ROW('Sanitation Data'!F66))),'Data Summary'!CW72="Yes"),OFFSET('Sanitation Data'!$F$10,0,10*ROW('Sanitation Data'!F66)),NA())</f>
        <v>#N/A</v>
      </c>
      <c r="AI72" s="367" t="e">
        <f ca="1">+IF(AND(ISNUMBER(OFFSET('Sanitation Data'!$F$11,0,10*ROW('Sanitation Data'!F66))),'Data Summary'!CX72="Yes"),OFFSET('Sanitation Data'!$F$11,0,10*ROW('Sanitation Data'!F66)),NA())</f>
        <v>#N/A</v>
      </c>
      <c r="AJ72" s="367" t="e">
        <f ca="1">+IF(AND(ISNUMBER(OFFSET('Sanitation Data'!$F$12,0,10*ROW('Sanitation Data'!F66))),'Data Summary'!CY72="Yes"),OFFSET('Sanitation Data'!$F$12,0,10*ROW('Sanitation Data'!F66)),NA())</f>
        <v>#N/A</v>
      </c>
      <c r="AK72" s="367" t="e">
        <f ca="1">+IF(AND(ISNUMBER(OFFSET('Sanitation Data'!$G$4,0,10*ROW('Sanitation Data'!G66))),'Data Summary'!CZ72="Yes"),100-OFFSET('Sanitation Data'!$G$4,0,10*ROW('Sanitation Data'!G66)),NA())</f>
        <v>#N/A</v>
      </c>
      <c r="AL72" s="367" t="e">
        <f ca="1">+IF(AND(ISNUMBER(OFFSET('Sanitation Data'!$G$6,0,10*ROW('Sanitation Data'!G66))),'Data Summary'!DA72="Yes"),OFFSET('Sanitation Data'!$G$6,0,10*ROW('Sanitation Data'!G66)),NA())</f>
        <v>#N/A</v>
      </c>
      <c r="AM72" s="367" t="e">
        <f ca="1">+IF(AND(ISNUMBER(OFFSET('Sanitation Data'!$G$10,0,10*ROW('Sanitation Data'!G66))),'Data Summary'!DB72="Yes"),OFFSET('Sanitation Data'!$G$10,0,10*ROW('Sanitation Data'!G66)),NA())</f>
        <v>#N/A</v>
      </c>
      <c r="AN72" s="367" t="e">
        <f ca="1">+IF(AND(ISNUMBER(OFFSET('Sanitation Data'!$G$11,0,10*ROW('Sanitation Data'!G66))),'Data Summary'!DC72="Yes"),OFFSET('Sanitation Data'!$G$11,0,10*ROW('Sanitation Data'!G66)),NA())</f>
        <v>#N/A</v>
      </c>
      <c r="AO72" s="367" t="e">
        <f ca="1">+IF(AND(ISNUMBER(OFFSET('Sanitation Data'!$G$12,0,10*ROW('Sanitation Data'!G66))),'Data Summary'!DD72="Yes"),OFFSET('Sanitation Data'!$G$12,0,10*ROW('Sanitation Data'!G66)),NA())</f>
        <v>#N/A</v>
      </c>
      <c r="AP72" s="367" t="e">
        <f ca="1">+IF(AND(ISNUMBER(OFFSET('Sanitation Data'!$H$4,0,10*ROW('Sanitation Data'!H66))),'Data Summary'!DE72="Yes"),100-OFFSET('Sanitation Data'!$H$4,0,10*ROW('Sanitation Data'!H66)),NA())</f>
        <v>#N/A</v>
      </c>
      <c r="AQ72" s="367" t="e">
        <f ca="1">+IF(AND(ISNUMBER(OFFSET('Sanitation Data'!$H$6,0,10*ROW('Sanitation Data'!H66))),'Data Summary'!DF72="Yes"),OFFSET('Sanitation Data'!$H$6,0,10*ROW('Sanitation Data'!H66)),NA())</f>
        <v>#N/A</v>
      </c>
      <c r="AR72" s="367" t="e">
        <f ca="1">+IF(AND(ISNUMBER(OFFSET('Sanitation Data'!$H$10,0,10*ROW('Sanitation Data'!H66))),'Data Summary'!DG72="Yes"),OFFSET('Sanitation Data'!$H$10,0,10*ROW('Sanitation Data'!H66)),NA())</f>
        <v>#N/A</v>
      </c>
      <c r="AS72" s="367" t="e">
        <f ca="1">+IF(AND(ISNUMBER(OFFSET('Sanitation Data'!$H$11,0,10*ROW('Sanitation Data'!H66))),'Data Summary'!DH72="Yes"),OFFSET('Sanitation Data'!$H$11,0,10*ROW('Sanitation Data'!H66)),NA())</f>
        <v>#N/A</v>
      </c>
      <c r="AT72" s="367" t="e">
        <f ca="1">+IF(AND(ISNUMBER(OFFSET('Sanitation Data'!$H$12,0,10*ROW('Sanitation Data'!H66))),'Data Summary'!DI72="Yes"),OFFSET('Sanitation Data'!$H$12,0,10*ROW('Sanitation Data'!H66)),NA())</f>
        <v>#N/A</v>
      </c>
      <c r="AU72" s="367" t="e">
        <f ca="1">+IF(AND(ISNUMBER(OFFSET('Sanitation Data'!$I$4,0,10*ROW('Sanitation Data'!I66))),'Data Summary'!DJ72="Yes"),100-OFFSET('Sanitation Data'!$I$4,0,10*ROW('Sanitation Data'!I66)),NA())</f>
        <v>#N/A</v>
      </c>
      <c r="AV72" s="367" t="e">
        <f ca="1">+IF(AND(ISNUMBER(OFFSET('Sanitation Data'!$I$6,0,10*ROW('Sanitation Data'!I66))),'Data Summary'!DK72="Yes"),OFFSET('Sanitation Data'!$I$6,0,10*ROW('Sanitation Data'!I66)),NA())</f>
        <v>#N/A</v>
      </c>
      <c r="AW72" s="367" t="e">
        <f ca="1">+IF(AND(ISNUMBER(OFFSET('Sanitation Data'!$I$10,0,10*ROW('Sanitation Data'!I66))),'Data Summary'!DL72="Yes"),OFFSET('Sanitation Data'!$I$10,0,10*ROW('Sanitation Data'!I66)),NA())</f>
        <v>#N/A</v>
      </c>
      <c r="AX72" s="367" t="e">
        <f ca="1">+IF(AND(ISNUMBER(OFFSET('Sanitation Data'!$I$11,0,10*ROW('Sanitation Data'!I66))),'Data Summary'!DM72="Yes"),OFFSET('Sanitation Data'!$I$11,0,10*ROW('Sanitation Data'!I66)),NA())</f>
        <v>#N/A</v>
      </c>
      <c r="AY72" s="367" t="e">
        <f ca="1">+IF(AND(ISNUMBER(OFFSET('Sanitation Data'!$I$12,0,10*ROW('Sanitation Data'!I66))),'Data Summary'!DN72="Yes"),OFFSET('Sanitation Data'!$I$12,0,10*ROW('Sanitation Data'!I66)),NA())</f>
        <v>#N/A</v>
      </c>
      <c r="AZ72" s="368" t="e">
        <f ca="1">+IF(AND(ISNUMBER(OFFSET('Hygiene Data'!$D$5,0,10*ROW('Hygiene Data'!D66))),'Data Summary'!DO72="Yes"),OFFSET('Hygiene Data'!$D$5,0,10*ROW('Hygiene Data'!D66)),NA())</f>
        <v>#N/A</v>
      </c>
      <c r="BA72" s="368" t="e">
        <f ca="1">+IF(AND(ISNUMBER(OFFSET('Hygiene Data'!$D$7,0,10*ROW('Hygiene Data'!D66))),'Data Summary'!DP72="Yes"),OFFSET('Hygiene Data'!$D$7,0,10*ROW('Hygiene Data'!D66)),NA())</f>
        <v>#N/A</v>
      </c>
      <c r="BB72" s="368" t="e">
        <f ca="1">+IF(AND(ISNUMBER(OFFSET('Hygiene Data'!$D$9,0,10*ROW('Hygiene Data'!D66))),'Data Summary'!DQ72="Yes"),OFFSET('Hygiene Data'!$D$9,0,10*ROW('Hygiene Data'!D66)),NA())</f>
        <v>#N/A</v>
      </c>
      <c r="BC72" s="368" t="e">
        <f ca="1">+IF(AND(ISNUMBER(OFFSET('Hygiene Data'!$E$5,0,10*ROW('Hygiene Data'!E66))),'Data Summary'!DR72="Yes"),OFFSET('Hygiene Data'!$E$5,0,10*ROW('Hygiene Data'!E66)),NA())</f>
        <v>#N/A</v>
      </c>
      <c r="BD72" s="368" t="e">
        <f ca="1">+IF(AND(ISNUMBER(OFFSET('Hygiene Data'!$E$7,0,10*ROW('Hygiene Data'!E66))),'Data Summary'!DS72="Yes"),OFFSET('Hygiene Data'!$E$7,0,10*ROW('Hygiene Data'!E66)),NA())</f>
        <v>#N/A</v>
      </c>
      <c r="BE72" s="368" t="e">
        <f ca="1">+IF(AND(ISNUMBER(OFFSET('Hygiene Data'!$E$9,0,10*ROW('Hygiene Data'!E66))),'Data Summary'!DT72="Yes"),OFFSET('Hygiene Data'!$E$9,0,10*ROW('Hygiene Data'!E66)),NA())</f>
        <v>#N/A</v>
      </c>
      <c r="BF72" s="368" t="e">
        <f ca="1">+IF(AND(ISNUMBER(OFFSET('Hygiene Data'!$F$5,0,10*ROW('Hygiene Data'!F66))),'Data Summary'!DU72="Yes"),OFFSET('Hygiene Data'!$F$5,0,10*ROW('Hygiene Data'!F66)),NA())</f>
        <v>#N/A</v>
      </c>
      <c r="BG72" s="368" t="e">
        <f ca="1">+IF(AND(ISNUMBER(OFFSET('Hygiene Data'!$F$7,0,10*ROW('Hygiene Data'!F66))),'Data Summary'!DV72="Yes"),OFFSET('Hygiene Data'!$F$7,0,10*ROW('Hygiene Data'!F66)),NA())</f>
        <v>#N/A</v>
      </c>
      <c r="BH72" s="368" t="e">
        <f ca="1">+IF(AND(ISNUMBER(OFFSET('Hygiene Data'!$F$9,0,10*ROW('Hygiene Data'!F66))),'Data Summary'!DW72="Yes"),OFFSET('Hygiene Data'!$F$9,0,10*ROW('Hygiene Data'!F66)),NA())</f>
        <v>#N/A</v>
      </c>
      <c r="BI72" s="368" t="e">
        <f ca="1">+IF(AND(ISNUMBER(OFFSET('Hygiene Data'!$G$5,0,10*ROW('Hygiene Data'!G66))),'Data Summary'!DX72="Yes"),OFFSET('Hygiene Data'!$G$5,0,10*ROW('Hygiene Data'!G66)),NA())</f>
        <v>#N/A</v>
      </c>
      <c r="BJ72" s="368" t="e">
        <f ca="1">+IF(AND(ISNUMBER(OFFSET('Hygiene Data'!$G$7,0,10*ROW('Hygiene Data'!G66))),'Data Summary'!DY72="Yes"),OFFSET('Hygiene Data'!$G$7,0,10*ROW('Hygiene Data'!G66)),NA())</f>
        <v>#N/A</v>
      </c>
      <c r="BK72" s="368" t="e">
        <f ca="1">+IF(AND(ISNUMBER(OFFSET('Hygiene Data'!$G$9,0,10*ROW('Hygiene Data'!G66))),'Data Summary'!DZ72="Yes"),OFFSET('Hygiene Data'!$G$9,0,10*ROW('Hygiene Data'!G66)),NA())</f>
        <v>#N/A</v>
      </c>
      <c r="BL72" s="368" t="e">
        <f ca="1">+IF(AND(ISNUMBER(OFFSET('Hygiene Data'!$H$5,0,10*ROW('Hygiene Data'!H66))),'Data Summary'!EA72="Yes"),OFFSET('Hygiene Data'!$H$5,0,10*ROW('Hygiene Data'!H66)),NA())</f>
        <v>#N/A</v>
      </c>
      <c r="BM72" s="368" t="e">
        <f ca="1">+IF(AND(ISNUMBER(OFFSET('Hygiene Data'!$H$7,0,10*ROW('Hygiene Data'!H66))),'Data Summary'!EB72="Yes"),OFFSET('Hygiene Data'!$H$7,0,10*ROW('Hygiene Data'!H66)),NA())</f>
        <v>#N/A</v>
      </c>
      <c r="BN72" s="368" t="e">
        <f ca="1">+IF(AND(ISNUMBER(OFFSET('Hygiene Data'!$H$9,0,10*ROW('Hygiene Data'!H66))),'Data Summary'!EC72="Yes"),OFFSET('Hygiene Data'!$H$9,0,10*ROW('Hygiene Data'!H66)),NA())</f>
        <v>#N/A</v>
      </c>
      <c r="BO72" s="368" t="e">
        <f ca="1">+IF(AND(ISNUMBER(OFFSET('Hygiene Data'!$I$5,0,10*ROW('Hygiene Data'!I66))),'Data Summary'!ED72="Yes"),OFFSET('Hygiene Data'!$I$5,0,10*ROW('Hygiene Data'!I66)),NA())</f>
        <v>#N/A</v>
      </c>
      <c r="BP72" s="368" t="e">
        <f ca="1">+IF(AND(ISNUMBER(OFFSET('Hygiene Data'!$I$7,0,10*ROW('Hygiene Data'!I66))),'Data Summary'!EE72="Yes"),OFFSET('Hygiene Data'!$I$7,0,10*ROW('Hygiene Data'!I66)),NA())</f>
        <v>#N/A</v>
      </c>
      <c r="BQ72" s="368" t="e">
        <f ca="1">+IF(AND(ISNUMBER(OFFSET('Hygiene Data'!$I$9,0,10*ROW('Hygiene Data'!I66))),'Data Summary'!EF72="Yes"),OFFSET('Hygiene Data'!$I$9,0,10*ROW('Hygiene Data'!I66)),NA())</f>
        <v>#N/A</v>
      </c>
    </row>
    <row r="73" spans="1:69" x14ac:dyDescent="0.25">
      <c r="A73" s="364" t="e">
        <f ca="1">+RIGHT('Data Summary'!A73,LEN('Data Summary'!A73)-9)</f>
        <v>#VALUE!</v>
      </c>
      <c r="B73" s="338" t="str">
        <f ca="1">+IF(ISTEXT('Data Summary'!B73),'Data Summary'!B73,"")</f>
        <v/>
      </c>
      <c r="C73" s="365" t="e">
        <f ca="1">+VALUE('Data Summary'!C73)</f>
        <v>#VALUE!</v>
      </c>
      <c r="D73" s="366" t="e">
        <f ca="1">+IF(AND(ISNUMBER(OFFSET('Water Data'!$D$4,0,10*ROW('Water Data'!D67))),'Data Summary'!BS73="Yes"),100-OFFSET('Water Data'!$D$4,0,10*ROW('Water Data'!D67)),NA())</f>
        <v>#N/A</v>
      </c>
      <c r="E73" s="366" t="e">
        <f ca="1">+IF(AND(ISNUMBER(OFFSET('Water Data'!$D$6,0,10*ROW('Water Data'!D67))),'Data Summary'!BT73="Yes"),OFFSET('Water Data'!$D$6,0,10*ROW('Water Data'!D67)),NA())</f>
        <v>#N/A</v>
      </c>
      <c r="F73" s="366" t="e">
        <f ca="1">+IF(AND(ISNUMBER(OFFSET('Water Data'!$D$9,0,10*ROW('Water Data'!D67))),'Data Summary'!BU73="Yes"),OFFSET('Water Data'!$D$9,0,10*ROW('Water Data'!D67)),NA())</f>
        <v>#N/A</v>
      </c>
      <c r="G73" s="366" t="e">
        <f ca="1">+IF(AND(ISNUMBER(OFFSET('Water Data'!$E$4,0,10*ROW('Water Data'!E67))),'Data Summary'!BV73="Yes"),100-OFFSET('Water Data'!$E$4,0,10*ROW('Water Data'!E67)),NA())</f>
        <v>#N/A</v>
      </c>
      <c r="H73" s="366" t="e">
        <f ca="1">+IF(AND(ISNUMBER(OFFSET('Water Data'!$E$6,0,10*ROW('Water Data'!E67))),'Data Summary'!BW73="Yes"),OFFSET('Water Data'!$E$6,0,10*ROW('Water Data'!E67)),NA())</f>
        <v>#N/A</v>
      </c>
      <c r="I73" s="366" t="e">
        <f ca="1">+IF(AND(ISNUMBER(OFFSET('Water Data'!$E$9,0,10*ROW('Water Data'!E67))),'Data Summary'!BX73="Yes"),OFFSET('Water Data'!$E$9,0,10*ROW('Water Data'!E67)),NA())</f>
        <v>#N/A</v>
      </c>
      <c r="J73" s="366" t="e">
        <f ca="1">+IF(AND(ISNUMBER(OFFSET('Water Data'!$F$4,0,10*ROW('Water Data'!F67))),'Data Summary'!BY73="Yes"),100-OFFSET('Water Data'!$F$4,0,10*ROW('Water Data'!F67)),NA())</f>
        <v>#N/A</v>
      </c>
      <c r="K73" s="366" t="e">
        <f ca="1">+IF(AND(ISNUMBER(OFFSET('Water Data'!$F$6,0,10*ROW('Water Data'!F67))),'Data Summary'!BZ73="Yes"),OFFSET('Water Data'!$F$6,0,10*ROW('Water Data'!F67)),NA())</f>
        <v>#N/A</v>
      </c>
      <c r="L73" s="366" t="e">
        <f ca="1">+IF(AND(ISNUMBER(OFFSET('Water Data'!$F$9,0,10*ROW('Water Data'!F67))),'Data Summary'!CA73="Yes"),OFFSET('Water Data'!$F$9,0,10*ROW('Water Data'!F67)),NA())</f>
        <v>#N/A</v>
      </c>
      <c r="M73" s="366" t="e">
        <f ca="1">+IF(AND(ISNUMBER(OFFSET('Water Data'!$G$4,0,10*ROW('Water Data'!G67))),'Data Summary'!CB73="Yes"),100-OFFSET('Water Data'!$G$4,0,10*ROW('Water Data'!G67)),NA())</f>
        <v>#N/A</v>
      </c>
      <c r="N73" s="366" t="e">
        <f ca="1">+IF(AND(ISNUMBER(OFFSET('Water Data'!$G$6,0,10*ROW('Water Data'!G67))),'Data Summary'!CC73="Yes"),OFFSET('Water Data'!$G$6,0,10*ROW('Water Data'!G67)),NA())</f>
        <v>#N/A</v>
      </c>
      <c r="O73" s="366" t="e">
        <f ca="1">+IF(AND(ISNUMBER(OFFSET('Water Data'!$G$9,0,10*ROW('Water Data'!G67))),'Data Summary'!CD73="Yes"),OFFSET('Water Data'!$G$9,0,10*ROW('Water Data'!G67)),NA())</f>
        <v>#N/A</v>
      </c>
      <c r="P73" s="366" t="e">
        <f ca="1">+IF(AND(ISNUMBER(OFFSET('Water Data'!$H$4,0,10*ROW('Water Data'!H67))),'Data Summary'!CE73="Yes"),100-OFFSET('Water Data'!$H$4,0,10*ROW('Water Data'!H67)),NA())</f>
        <v>#N/A</v>
      </c>
      <c r="Q73" s="366" t="e">
        <f ca="1">+IF(AND(ISNUMBER(OFFSET('Water Data'!$H$6,0,10*ROW('Water Data'!H67))),'Data Summary'!CF73="Yes"),OFFSET('Water Data'!$H$6,0,10*ROW('Water Data'!H67)),NA())</f>
        <v>#N/A</v>
      </c>
      <c r="R73" s="366" t="e">
        <f ca="1">+IF(AND(ISNUMBER(OFFSET('Water Data'!$H$9,0,10*ROW('Water Data'!H67))),'Data Summary'!CG73="Yes"),OFFSET('Water Data'!$H$9,0,10*ROW('Water Data'!H67)),NA())</f>
        <v>#N/A</v>
      </c>
      <c r="S73" s="366" t="e">
        <f ca="1">+IF(AND(ISNUMBER(OFFSET('Water Data'!$I$4,0,10*ROW('Water Data'!I67))),'Data Summary'!CH73="Yes"),100-OFFSET('Water Data'!$I$4,0,10*ROW('Water Data'!I67)),NA())</f>
        <v>#N/A</v>
      </c>
      <c r="T73" s="366" t="e">
        <f ca="1">+IF(AND(ISNUMBER(OFFSET('Water Data'!$I$6,0,10*ROW('Water Data'!I67))),'Data Summary'!CI73="Yes"),OFFSET('Water Data'!$I$6,0,10*ROW('Water Data'!I67)),NA())</f>
        <v>#N/A</v>
      </c>
      <c r="U73" s="366" t="e">
        <f ca="1">+IF(AND(ISNUMBER(OFFSET('Water Data'!$I$9,0,10*ROW('Water Data'!I67))),'Data Summary'!CJ73="Yes"),OFFSET('Water Data'!$I$9,0,10*ROW('Water Data'!I67)),NA())</f>
        <v>#N/A</v>
      </c>
      <c r="V73" s="367" t="e">
        <f ca="1">+IF(AND(ISNUMBER(OFFSET('Sanitation Data'!$D$4,0,10*ROW('Sanitation Data'!D67))),'Data Summary'!CK73="Yes"),100-OFFSET('Sanitation Data'!$D$4,0,10*ROW('Sanitation Data'!D67)),NA())</f>
        <v>#N/A</v>
      </c>
      <c r="W73" s="367" t="e">
        <f ca="1">+IF(AND(ISNUMBER(OFFSET('Sanitation Data'!$D$6,0,10*ROW('Sanitation Data'!D67))),'Data Summary'!CL73="Yes"),OFFSET('Sanitation Data'!$D$6,0,10*ROW('Sanitation Data'!D67)),NA())</f>
        <v>#N/A</v>
      </c>
      <c r="X73" s="367" t="e">
        <f ca="1">+IF(AND(ISNUMBER(OFFSET('Sanitation Data'!$D$10,0,10*ROW('Sanitation Data'!D67))),'Data Summary'!CM73="Yes"),OFFSET('Sanitation Data'!$D$10,0,10*ROW('Sanitation Data'!D67)),NA())</f>
        <v>#N/A</v>
      </c>
      <c r="Y73" s="367" t="e">
        <f ca="1">+IF(AND(ISNUMBER(OFFSET('Sanitation Data'!$D$11,0,10*ROW('Sanitation Data'!D67))),'Data Summary'!CN73="Yes"),OFFSET('Sanitation Data'!$D$11,0,10*ROW('Sanitation Data'!D67)),NA())</f>
        <v>#N/A</v>
      </c>
      <c r="Z73" s="367" t="e">
        <f ca="1">+IF(AND(ISNUMBER(OFFSET('Sanitation Data'!$D$12,0,10*ROW('Sanitation Data'!D67))),'Data Summary'!CO73="Yes"),OFFSET('Sanitation Data'!$D$12,0,10*ROW('Sanitation Data'!D67)),NA())</f>
        <v>#N/A</v>
      </c>
      <c r="AA73" s="367" t="e">
        <f ca="1">+IF(AND(ISNUMBER(OFFSET('Sanitation Data'!$E$4,0,10*ROW('Sanitation Data'!E67))),'Data Summary'!CP73="Yes"),100-OFFSET('Sanitation Data'!$E$4,0,10*ROW('Sanitation Data'!E67)),NA())</f>
        <v>#N/A</v>
      </c>
      <c r="AB73" s="367" t="e">
        <f ca="1">+IF(AND(ISNUMBER(OFFSET('Sanitation Data'!$E$6,0,10*ROW('Sanitation Data'!E67))),'Data Summary'!CQ73="Yes"),OFFSET('Sanitation Data'!$E$6,0,10*ROW('Sanitation Data'!E67)),NA())</f>
        <v>#N/A</v>
      </c>
      <c r="AC73" s="367" t="e">
        <f ca="1">+IF(AND(ISNUMBER(OFFSET('Sanitation Data'!$E$10,0,10*ROW('Sanitation Data'!E67))),'Data Summary'!CR73="Yes"),OFFSET('Sanitation Data'!$E$10,0,10*ROW('Sanitation Data'!E67)),NA())</f>
        <v>#N/A</v>
      </c>
      <c r="AD73" s="367" t="e">
        <f ca="1">+IF(AND(ISNUMBER(OFFSET('Sanitation Data'!$E$11,0,10*ROW('Sanitation Data'!E67))),'Data Summary'!CS73="Yes"),OFFSET('Sanitation Data'!$E$11,0,10*ROW('Sanitation Data'!E67)),NA())</f>
        <v>#N/A</v>
      </c>
      <c r="AE73" s="367" t="e">
        <f ca="1">+IF(AND(ISNUMBER(OFFSET('Sanitation Data'!$E$12,0,10*ROW('Sanitation Data'!E67))),'Data Summary'!CT73="Yes"),OFFSET('Sanitation Data'!$E$12,0,10*ROW('Sanitation Data'!E67)),NA())</f>
        <v>#N/A</v>
      </c>
      <c r="AF73" s="367" t="e">
        <f ca="1">+IF(AND(ISNUMBER(OFFSET('Sanitation Data'!$F$4,0,10*ROW('Sanitation Data'!F67))),'Data Summary'!CU73="Yes"),100-OFFSET('Sanitation Data'!$F$4,0,10*ROW('Sanitation Data'!F67)),NA())</f>
        <v>#N/A</v>
      </c>
      <c r="AG73" s="367" t="e">
        <f ca="1">+IF(AND(ISNUMBER(OFFSET('Sanitation Data'!$F$6,0,10*ROW('Sanitation Data'!F67))),'Data Summary'!CV73="Yes"),OFFSET('Sanitation Data'!$F$6,0,10*ROW('Sanitation Data'!F67)),NA())</f>
        <v>#N/A</v>
      </c>
      <c r="AH73" s="367" t="e">
        <f ca="1">+IF(AND(ISNUMBER(OFFSET('Sanitation Data'!$F$10,0,10*ROW('Sanitation Data'!F67))),'Data Summary'!CW73="Yes"),OFFSET('Sanitation Data'!$F$10,0,10*ROW('Sanitation Data'!F67)),NA())</f>
        <v>#N/A</v>
      </c>
      <c r="AI73" s="367" t="e">
        <f ca="1">+IF(AND(ISNUMBER(OFFSET('Sanitation Data'!$F$11,0,10*ROW('Sanitation Data'!F67))),'Data Summary'!CX73="Yes"),OFFSET('Sanitation Data'!$F$11,0,10*ROW('Sanitation Data'!F67)),NA())</f>
        <v>#N/A</v>
      </c>
      <c r="AJ73" s="367" t="e">
        <f ca="1">+IF(AND(ISNUMBER(OFFSET('Sanitation Data'!$F$12,0,10*ROW('Sanitation Data'!F67))),'Data Summary'!CY73="Yes"),OFFSET('Sanitation Data'!$F$12,0,10*ROW('Sanitation Data'!F67)),NA())</f>
        <v>#N/A</v>
      </c>
      <c r="AK73" s="367" t="e">
        <f ca="1">+IF(AND(ISNUMBER(OFFSET('Sanitation Data'!$G$4,0,10*ROW('Sanitation Data'!G67))),'Data Summary'!CZ73="Yes"),100-OFFSET('Sanitation Data'!$G$4,0,10*ROW('Sanitation Data'!G67)),NA())</f>
        <v>#N/A</v>
      </c>
      <c r="AL73" s="367" t="e">
        <f ca="1">+IF(AND(ISNUMBER(OFFSET('Sanitation Data'!$G$6,0,10*ROW('Sanitation Data'!G67))),'Data Summary'!DA73="Yes"),OFFSET('Sanitation Data'!$G$6,0,10*ROW('Sanitation Data'!G67)),NA())</f>
        <v>#N/A</v>
      </c>
      <c r="AM73" s="367" t="e">
        <f ca="1">+IF(AND(ISNUMBER(OFFSET('Sanitation Data'!$G$10,0,10*ROW('Sanitation Data'!G67))),'Data Summary'!DB73="Yes"),OFFSET('Sanitation Data'!$G$10,0,10*ROW('Sanitation Data'!G67)),NA())</f>
        <v>#N/A</v>
      </c>
      <c r="AN73" s="367" t="e">
        <f ca="1">+IF(AND(ISNUMBER(OFFSET('Sanitation Data'!$G$11,0,10*ROW('Sanitation Data'!G67))),'Data Summary'!DC73="Yes"),OFFSET('Sanitation Data'!$G$11,0,10*ROW('Sanitation Data'!G67)),NA())</f>
        <v>#N/A</v>
      </c>
      <c r="AO73" s="367" t="e">
        <f ca="1">+IF(AND(ISNUMBER(OFFSET('Sanitation Data'!$G$12,0,10*ROW('Sanitation Data'!G67))),'Data Summary'!DD73="Yes"),OFFSET('Sanitation Data'!$G$12,0,10*ROW('Sanitation Data'!G67)),NA())</f>
        <v>#N/A</v>
      </c>
      <c r="AP73" s="367" t="e">
        <f ca="1">+IF(AND(ISNUMBER(OFFSET('Sanitation Data'!$H$4,0,10*ROW('Sanitation Data'!H67))),'Data Summary'!DE73="Yes"),100-OFFSET('Sanitation Data'!$H$4,0,10*ROW('Sanitation Data'!H67)),NA())</f>
        <v>#N/A</v>
      </c>
      <c r="AQ73" s="367" t="e">
        <f ca="1">+IF(AND(ISNUMBER(OFFSET('Sanitation Data'!$H$6,0,10*ROW('Sanitation Data'!H67))),'Data Summary'!DF73="Yes"),OFFSET('Sanitation Data'!$H$6,0,10*ROW('Sanitation Data'!H67)),NA())</f>
        <v>#N/A</v>
      </c>
      <c r="AR73" s="367" t="e">
        <f ca="1">+IF(AND(ISNUMBER(OFFSET('Sanitation Data'!$H$10,0,10*ROW('Sanitation Data'!H67))),'Data Summary'!DG73="Yes"),OFFSET('Sanitation Data'!$H$10,0,10*ROW('Sanitation Data'!H67)),NA())</f>
        <v>#N/A</v>
      </c>
      <c r="AS73" s="367" t="e">
        <f ca="1">+IF(AND(ISNUMBER(OFFSET('Sanitation Data'!$H$11,0,10*ROW('Sanitation Data'!H67))),'Data Summary'!DH73="Yes"),OFFSET('Sanitation Data'!$H$11,0,10*ROW('Sanitation Data'!H67)),NA())</f>
        <v>#N/A</v>
      </c>
      <c r="AT73" s="367" t="e">
        <f ca="1">+IF(AND(ISNUMBER(OFFSET('Sanitation Data'!$H$12,0,10*ROW('Sanitation Data'!H67))),'Data Summary'!DI73="Yes"),OFFSET('Sanitation Data'!$H$12,0,10*ROW('Sanitation Data'!H67)),NA())</f>
        <v>#N/A</v>
      </c>
      <c r="AU73" s="367" t="e">
        <f ca="1">+IF(AND(ISNUMBER(OFFSET('Sanitation Data'!$I$4,0,10*ROW('Sanitation Data'!I67))),'Data Summary'!DJ73="Yes"),100-OFFSET('Sanitation Data'!$I$4,0,10*ROW('Sanitation Data'!I67)),NA())</f>
        <v>#N/A</v>
      </c>
      <c r="AV73" s="367" t="e">
        <f ca="1">+IF(AND(ISNUMBER(OFFSET('Sanitation Data'!$I$6,0,10*ROW('Sanitation Data'!I67))),'Data Summary'!DK73="Yes"),OFFSET('Sanitation Data'!$I$6,0,10*ROW('Sanitation Data'!I67)),NA())</f>
        <v>#N/A</v>
      </c>
      <c r="AW73" s="367" t="e">
        <f ca="1">+IF(AND(ISNUMBER(OFFSET('Sanitation Data'!$I$10,0,10*ROW('Sanitation Data'!I67))),'Data Summary'!DL73="Yes"),OFFSET('Sanitation Data'!$I$10,0,10*ROW('Sanitation Data'!I67)),NA())</f>
        <v>#N/A</v>
      </c>
      <c r="AX73" s="367" t="e">
        <f ca="1">+IF(AND(ISNUMBER(OFFSET('Sanitation Data'!$I$11,0,10*ROW('Sanitation Data'!I67))),'Data Summary'!DM73="Yes"),OFFSET('Sanitation Data'!$I$11,0,10*ROW('Sanitation Data'!I67)),NA())</f>
        <v>#N/A</v>
      </c>
      <c r="AY73" s="367" t="e">
        <f ca="1">+IF(AND(ISNUMBER(OFFSET('Sanitation Data'!$I$12,0,10*ROW('Sanitation Data'!I67))),'Data Summary'!DN73="Yes"),OFFSET('Sanitation Data'!$I$12,0,10*ROW('Sanitation Data'!I67)),NA())</f>
        <v>#N/A</v>
      </c>
      <c r="AZ73" s="368" t="e">
        <f ca="1">+IF(AND(ISNUMBER(OFFSET('Hygiene Data'!$D$5,0,10*ROW('Hygiene Data'!D67))),'Data Summary'!DO73="Yes"),OFFSET('Hygiene Data'!$D$5,0,10*ROW('Hygiene Data'!D67)),NA())</f>
        <v>#N/A</v>
      </c>
      <c r="BA73" s="368" t="e">
        <f ca="1">+IF(AND(ISNUMBER(OFFSET('Hygiene Data'!$D$7,0,10*ROW('Hygiene Data'!D67))),'Data Summary'!DP73="Yes"),OFFSET('Hygiene Data'!$D$7,0,10*ROW('Hygiene Data'!D67)),NA())</f>
        <v>#N/A</v>
      </c>
      <c r="BB73" s="368" t="e">
        <f ca="1">+IF(AND(ISNUMBER(OFFSET('Hygiene Data'!$D$9,0,10*ROW('Hygiene Data'!D67))),'Data Summary'!DQ73="Yes"),OFFSET('Hygiene Data'!$D$9,0,10*ROW('Hygiene Data'!D67)),NA())</f>
        <v>#N/A</v>
      </c>
      <c r="BC73" s="368" t="e">
        <f ca="1">+IF(AND(ISNUMBER(OFFSET('Hygiene Data'!$E$5,0,10*ROW('Hygiene Data'!E67))),'Data Summary'!DR73="Yes"),OFFSET('Hygiene Data'!$E$5,0,10*ROW('Hygiene Data'!E67)),NA())</f>
        <v>#N/A</v>
      </c>
      <c r="BD73" s="368" t="e">
        <f ca="1">+IF(AND(ISNUMBER(OFFSET('Hygiene Data'!$E$7,0,10*ROW('Hygiene Data'!E67))),'Data Summary'!DS73="Yes"),OFFSET('Hygiene Data'!$E$7,0,10*ROW('Hygiene Data'!E67)),NA())</f>
        <v>#N/A</v>
      </c>
      <c r="BE73" s="368" t="e">
        <f ca="1">+IF(AND(ISNUMBER(OFFSET('Hygiene Data'!$E$9,0,10*ROW('Hygiene Data'!E67))),'Data Summary'!DT73="Yes"),OFFSET('Hygiene Data'!$E$9,0,10*ROW('Hygiene Data'!E67)),NA())</f>
        <v>#N/A</v>
      </c>
      <c r="BF73" s="368" t="e">
        <f ca="1">+IF(AND(ISNUMBER(OFFSET('Hygiene Data'!$F$5,0,10*ROW('Hygiene Data'!F67))),'Data Summary'!DU73="Yes"),OFFSET('Hygiene Data'!$F$5,0,10*ROW('Hygiene Data'!F67)),NA())</f>
        <v>#N/A</v>
      </c>
      <c r="BG73" s="368" t="e">
        <f ca="1">+IF(AND(ISNUMBER(OFFSET('Hygiene Data'!$F$7,0,10*ROW('Hygiene Data'!F67))),'Data Summary'!DV73="Yes"),OFFSET('Hygiene Data'!$F$7,0,10*ROW('Hygiene Data'!F67)),NA())</f>
        <v>#N/A</v>
      </c>
      <c r="BH73" s="368" t="e">
        <f ca="1">+IF(AND(ISNUMBER(OFFSET('Hygiene Data'!$F$9,0,10*ROW('Hygiene Data'!F67))),'Data Summary'!DW73="Yes"),OFFSET('Hygiene Data'!$F$9,0,10*ROW('Hygiene Data'!F67)),NA())</f>
        <v>#N/A</v>
      </c>
      <c r="BI73" s="368" t="e">
        <f ca="1">+IF(AND(ISNUMBER(OFFSET('Hygiene Data'!$G$5,0,10*ROW('Hygiene Data'!G67))),'Data Summary'!DX73="Yes"),OFFSET('Hygiene Data'!$G$5,0,10*ROW('Hygiene Data'!G67)),NA())</f>
        <v>#N/A</v>
      </c>
      <c r="BJ73" s="368" t="e">
        <f ca="1">+IF(AND(ISNUMBER(OFFSET('Hygiene Data'!$G$7,0,10*ROW('Hygiene Data'!G67))),'Data Summary'!DY73="Yes"),OFFSET('Hygiene Data'!$G$7,0,10*ROW('Hygiene Data'!G67)),NA())</f>
        <v>#N/A</v>
      </c>
      <c r="BK73" s="368" t="e">
        <f ca="1">+IF(AND(ISNUMBER(OFFSET('Hygiene Data'!$G$9,0,10*ROW('Hygiene Data'!G67))),'Data Summary'!DZ73="Yes"),OFFSET('Hygiene Data'!$G$9,0,10*ROW('Hygiene Data'!G67)),NA())</f>
        <v>#N/A</v>
      </c>
      <c r="BL73" s="368" t="e">
        <f ca="1">+IF(AND(ISNUMBER(OFFSET('Hygiene Data'!$H$5,0,10*ROW('Hygiene Data'!H67))),'Data Summary'!EA73="Yes"),OFFSET('Hygiene Data'!$H$5,0,10*ROW('Hygiene Data'!H67)),NA())</f>
        <v>#N/A</v>
      </c>
      <c r="BM73" s="368" t="e">
        <f ca="1">+IF(AND(ISNUMBER(OFFSET('Hygiene Data'!$H$7,0,10*ROW('Hygiene Data'!H67))),'Data Summary'!EB73="Yes"),OFFSET('Hygiene Data'!$H$7,0,10*ROW('Hygiene Data'!H67)),NA())</f>
        <v>#N/A</v>
      </c>
      <c r="BN73" s="368" t="e">
        <f ca="1">+IF(AND(ISNUMBER(OFFSET('Hygiene Data'!$H$9,0,10*ROW('Hygiene Data'!H67))),'Data Summary'!EC73="Yes"),OFFSET('Hygiene Data'!$H$9,0,10*ROW('Hygiene Data'!H67)),NA())</f>
        <v>#N/A</v>
      </c>
      <c r="BO73" s="368" t="e">
        <f ca="1">+IF(AND(ISNUMBER(OFFSET('Hygiene Data'!$I$5,0,10*ROW('Hygiene Data'!I67))),'Data Summary'!ED73="Yes"),OFFSET('Hygiene Data'!$I$5,0,10*ROW('Hygiene Data'!I67)),NA())</f>
        <v>#N/A</v>
      </c>
      <c r="BP73" s="368" t="e">
        <f ca="1">+IF(AND(ISNUMBER(OFFSET('Hygiene Data'!$I$7,0,10*ROW('Hygiene Data'!I67))),'Data Summary'!EE73="Yes"),OFFSET('Hygiene Data'!$I$7,0,10*ROW('Hygiene Data'!I67)),NA())</f>
        <v>#N/A</v>
      </c>
      <c r="BQ73" s="368" t="e">
        <f ca="1">+IF(AND(ISNUMBER(OFFSET('Hygiene Data'!$I$9,0,10*ROW('Hygiene Data'!I67))),'Data Summary'!EF73="Yes"),OFFSET('Hygiene Data'!$I$9,0,10*ROW('Hygiene Data'!I67)),NA())</f>
        <v>#N/A</v>
      </c>
    </row>
    <row r="74" spans="1:69" x14ac:dyDescent="0.25">
      <c r="A74" s="364" t="e">
        <f ca="1">+RIGHT('Data Summary'!A74,LEN('Data Summary'!A74)-9)</f>
        <v>#VALUE!</v>
      </c>
      <c r="B74" s="338" t="str">
        <f ca="1">+IF(ISTEXT('Data Summary'!B74),'Data Summary'!B74,"")</f>
        <v/>
      </c>
      <c r="C74" s="365" t="e">
        <f ca="1">+VALUE('Data Summary'!C74)</f>
        <v>#VALUE!</v>
      </c>
      <c r="D74" s="366" t="e">
        <f ca="1">+IF(AND(ISNUMBER(OFFSET('Water Data'!$D$4,0,10*ROW('Water Data'!D68))),'Data Summary'!BS74="Yes"),100-OFFSET('Water Data'!$D$4,0,10*ROW('Water Data'!D68)),NA())</f>
        <v>#N/A</v>
      </c>
      <c r="E74" s="366" t="e">
        <f ca="1">+IF(AND(ISNUMBER(OFFSET('Water Data'!$D$6,0,10*ROW('Water Data'!D68))),'Data Summary'!BT74="Yes"),OFFSET('Water Data'!$D$6,0,10*ROW('Water Data'!D68)),NA())</f>
        <v>#N/A</v>
      </c>
      <c r="F74" s="366" t="e">
        <f ca="1">+IF(AND(ISNUMBER(OFFSET('Water Data'!$D$9,0,10*ROW('Water Data'!D68))),'Data Summary'!BU74="Yes"),OFFSET('Water Data'!$D$9,0,10*ROW('Water Data'!D68)),NA())</f>
        <v>#N/A</v>
      </c>
      <c r="G74" s="366" t="e">
        <f ca="1">+IF(AND(ISNUMBER(OFFSET('Water Data'!$E$4,0,10*ROW('Water Data'!E68))),'Data Summary'!BV74="Yes"),100-OFFSET('Water Data'!$E$4,0,10*ROW('Water Data'!E68)),NA())</f>
        <v>#N/A</v>
      </c>
      <c r="H74" s="366" t="e">
        <f ca="1">+IF(AND(ISNUMBER(OFFSET('Water Data'!$E$6,0,10*ROW('Water Data'!E68))),'Data Summary'!BW74="Yes"),OFFSET('Water Data'!$E$6,0,10*ROW('Water Data'!E68)),NA())</f>
        <v>#N/A</v>
      </c>
      <c r="I74" s="366" t="e">
        <f ca="1">+IF(AND(ISNUMBER(OFFSET('Water Data'!$E$9,0,10*ROW('Water Data'!E68))),'Data Summary'!BX74="Yes"),OFFSET('Water Data'!$E$9,0,10*ROW('Water Data'!E68)),NA())</f>
        <v>#N/A</v>
      </c>
      <c r="J74" s="366" t="e">
        <f ca="1">+IF(AND(ISNUMBER(OFFSET('Water Data'!$F$4,0,10*ROW('Water Data'!F68))),'Data Summary'!BY74="Yes"),100-OFFSET('Water Data'!$F$4,0,10*ROW('Water Data'!F68)),NA())</f>
        <v>#N/A</v>
      </c>
      <c r="K74" s="366" t="e">
        <f ca="1">+IF(AND(ISNUMBER(OFFSET('Water Data'!$F$6,0,10*ROW('Water Data'!F68))),'Data Summary'!BZ74="Yes"),OFFSET('Water Data'!$F$6,0,10*ROW('Water Data'!F68)),NA())</f>
        <v>#N/A</v>
      </c>
      <c r="L74" s="366" t="e">
        <f ca="1">+IF(AND(ISNUMBER(OFFSET('Water Data'!$F$9,0,10*ROW('Water Data'!F68))),'Data Summary'!CA74="Yes"),OFFSET('Water Data'!$F$9,0,10*ROW('Water Data'!F68)),NA())</f>
        <v>#N/A</v>
      </c>
      <c r="M74" s="366" t="e">
        <f ca="1">+IF(AND(ISNUMBER(OFFSET('Water Data'!$G$4,0,10*ROW('Water Data'!G68))),'Data Summary'!CB74="Yes"),100-OFFSET('Water Data'!$G$4,0,10*ROW('Water Data'!G68)),NA())</f>
        <v>#N/A</v>
      </c>
      <c r="N74" s="366" t="e">
        <f ca="1">+IF(AND(ISNUMBER(OFFSET('Water Data'!$G$6,0,10*ROW('Water Data'!G68))),'Data Summary'!CC74="Yes"),OFFSET('Water Data'!$G$6,0,10*ROW('Water Data'!G68)),NA())</f>
        <v>#N/A</v>
      </c>
      <c r="O74" s="366" t="e">
        <f ca="1">+IF(AND(ISNUMBER(OFFSET('Water Data'!$G$9,0,10*ROW('Water Data'!G68))),'Data Summary'!CD74="Yes"),OFFSET('Water Data'!$G$9,0,10*ROW('Water Data'!G68)),NA())</f>
        <v>#N/A</v>
      </c>
      <c r="P74" s="366" t="e">
        <f ca="1">+IF(AND(ISNUMBER(OFFSET('Water Data'!$H$4,0,10*ROW('Water Data'!H68))),'Data Summary'!CE74="Yes"),100-OFFSET('Water Data'!$H$4,0,10*ROW('Water Data'!H68)),NA())</f>
        <v>#N/A</v>
      </c>
      <c r="Q74" s="366" t="e">
        <f ca="1">+IF(AND(ISNUMBER(OFFSET('Water Data'!$H$6,0,10*ROW('Water Data'!H68))),'Data Summary'!CF74="Yes"),OFFSET('Water Data'!$H$6,0,10*ROW('Water Data'!H68)),NA())</f>
        <v>#N/A</v>
      </c>
      <c r="R74" s="366" t="e">
        <f ca="1">+IF(AND(ISNUMBER(OFFSET('Water Data'!$H$9,0,10*ROW('Water Data'!H68))),'Data Summary'!CG74="Yes"),OFFSET('Water Data'!$H$9,0,10*ROW('Water Data'!H68)),NA())</f>
        <v>#N/A</v>
      </c>
      <c r="S74" s="366" t="e">
        <f ca="1">+IF(AND(ISNUMBER(OFFSET('Water Data'!$I$4,0,10*ROW('Water Data'!I68))),'Data Summary'!CH74="Yes"),100-OFFSET('Water Data'!$I$4,0,10*ROW('Water Data'!I68)),NA())</f>
        <v>#N/A</v>
      </c>
      <c r="T74" s="366" t="e">
        <f ca="1">+IF(AND(ISNUMBER(OFFSET('Water Data'!$I$6,0,10*ROW('Water Data'!I68))),'Data Summary'!CI74="Yes"),OFFSET('Water Data'!$I$6,0,10*ROW('Water Data'!I68)),NA())</f>
        <v>#N/A</v>
      </c>
      <c r="U74" s="366" t="e">
        <f ca="1">+IF(AND(ISNUMBER(OFFSET('Water Data'!$I$9,0,10*ROW('Water Data'!I68))),'Data Summary'!CJ74="Yes"),OFFSET('Water Data'!$I$9,0,10*ROW('Water Data'!I68)),NA())</f>
        <v>#N/A</v>
      </c>
      <c r="V74" s="367" t="e">
        <f ca="1">+IF(AND(ISNUMBER(OFFSET('Sanitation Data'!$D$4,0,10*ROW('Sanitation Data'!D68))),'Data Summary'!CK74="Yes"),100-OFFSET('Sanitation Data'!$D$4,0,10*ROW('Sanitation Data'!D68)),NA())</f>
        <v>#N/A</v>
      </c>
      <c r="W74" s="367" t="e">
        <f ca="1">+IF(AND(ISNUMBER(OFFSET('Sanitation Data'!$D$6,0,10*ROW('Sanitation Data'!D68))),'Data Summary'!CL74="Yes"),OFFSET('Sanitation Data'!$D$6,0,10*ROW('Sanitation Data'!D68)),NA())</f>
        <v>#N/A</v>
      </c>
      <c r="X74" s="367" t="e">
        <f ca="1">+IF(AND(ISNUMBER(OFFSET('Sanitation Data'!$D$10,0,10*ROW('Sanitation Data'!D68))),'Data Summary'!CM74="Yes"),OFFSET('Sanitation Data'!$D$10,0,10*ROW('Sanitation Data'!D68)),NA())</f>
        <v>#N/A</v>
      </c>
      <c r="Y74" s="367" t="e">
        <f ca="1">+IF(AND(ISNUMBER(OFFSET('Sanitation Data'!$D$11,0,10*ROW('Sanitation Data'!D68))),'Data Summary'!CN74="Yes"),OFFSET('Sanitation Data'!$D$11,0,10*ROW('Sanitation Data'!D68)),NA())</f>
        <v>#N/A</v>
      </c>
      <c r="Z74" s="367" t="e">
        <f ca="1">+IF(AND(ISNUMBER(OFFSET('Sanitation Data'!$D$12,0,10*ROW('Sanitation Data'!D68))),'Data Summary'!CO74="Yes"),OFFSET('Sanitation Data'!$D$12,0,10*ROW('Sanitation Data'!D68)),NA())</f>
        <v>#N/A</v>
      </c>
      <c r="AA74" s="367" t="e">
        <f ca="1">+IF(AND(ISNUMBER(OFFSET('Sanitation Data'!$E$4,0,10*ROW('Sanitation Data'!E68))),'Data Summary'!CP74="Yes"),100-OFFSET('Sanitation Data'!$E$4,0,10*ROW('Sanitation Data'!E68)),NA())</f>
        <v>#N/A</v>
      </c>
      <c r="AB74" s="367" t="e">
        <f ca="1">+IF(AND(ISNUMBER(OFFSET('Sanitation Data'!$E$6,0,10*ROW('Sanitation Data'!E68))),'Data Summary'!CQ74="Yes"),OFFSET('Sanitation Data'!$E$6,0,10*ROW('Sanitation Data'!E68)),NA())</f>
        <v>#N/A</v>
      </c>
      <c r="AC74" s="367" t="e">
        <f ca="1">+IF(AND(ISNUMBER(OFFSET('Sanitation Data'!$E$10,0,10*ROW('Sanitation Data'!E68))),'Data Summary'!CR74="Yes"),OFFSET('Sanitation Data'!$E$10,0,10*ROW('Sanitation Data'!E68)),NA())</f>
        <v>#N/A</v>
      </c>
      <c r="AD74" s="367" t="e">
        <f ca="1">+IF(AND(ISNUMBER(OFFSET('Sanitation Data'!$E$11,0,10*ROW('Sanitation Data'!E68))),'Data Summary'!CS74="Yes"),OFFSET('Sanitation Data'!$E$11,0,10*ROW('Sanitation Data'!E68)),NA())</f>
        <v>#N/A</v>
      </c>
      <c r="AE74" s="367" t="e">
        <f ca="1">+IF(AND(ISNUMBER(OFFSET('Sanitation Data'!$E$12,0,10*ROW('Sanitation Data'!E68))),'Data Summary'!CT74="Yes"),OFFSET('Sanitation Data'!$E$12,0,10*ROW('Sanitation Data'!E68)),NA())</f>
        <v>#N/A</v>
      </c>
      <c r="AF74" s="367" t="e">
        <f ca="1">+IF(AND(ISNUMBER(OFFSET('Sanitation Data'!$F$4,0,10*ROW('Sanitation Data'!F68))),'Data Summary'!CU74="Yes"),100-OFFSET('Sanitation Data'!$F$4,0,10*ROW('Sanitation Data'!F68)),NA())</f>
        <v>#N/A</v>
      </c>
      <c r="AG74" s="367" t="e">
        <f ca="1">+IF(AND(ISNUMBER(OFFSET('Sanitation Data'!$F$6,0,10*ROW('Sanitation Data'!F68))),'Data Summary'!CV74="Yes"),OFFSET('Sanitation Data'!$F$6,0,10*ROW('Sanitation Data'!F68)),NA())</f>
        <v>#N/A</v>
      </c>
      <c r="AH74" s="367" t="e">
        <f ca="1">+IF(AND(ISNUMBER(OFFSET('Sanitation Data'!$F$10,0,10*ROW('Sanitation Data'!F68))),'Data Summary'!CW74="Yes"),OFFSET('Sanitation Data'!$F$10,0,10*ROW('Sanitation Data'!F68)),NA())</f>
        <v>#N/A</v>
      </c>
      <c r="AI74" s="367" t="e">
        <f ca="1">+IF(AND(ISNUMBER(OFFSET('Sanitation Data'!$F$11,0,10*ROW('Sanitation Data'!F68))),'Data Summary'!CX74="Yes"),OFFSET('Sanitation Data'!$F$11,0,10*ROW('Sanitation Data'!F68)),NA())</f>
        <v>#N/A</v>
      </c>
      <c r="AJ74" s="367" t="e">
        <f ca="1">+IF(AND(ISNUMBER(OFFSET('Sanitation Data'!$F$12,0,10*ROW('Sanitation Data'!F68))),'Data Summary'!CY74="Yes"),OFFSET('Sanitation Data'!$F$12,0,10*ROW('Sanitation Data'!F68)),NA())</f>
        <v>#N/A</v>
      </c>
      <c r="AK74" s="367" t="e">
        <f ca="1">+IF(AND(ISNUMBER(OFFSET('Sanitation Data'!$G$4,0,10*ROW('Sanitation Data'!G68))),'Data Summary'!CZ74="Yes"),100-OFFSET('Sanitation Data'!$G$4,0,10*ROW('Sanitation Data'!G68)),NA())</f>
        <v>#N/A</v>
      </c>
      <c r="AL74" s="367" t="e">
        <f ca="1">+IF(AND(ISNUMBER(OFFSET('Sanitation Data'!$G$6,0,10*ROW('Sanitation Data'!G68))),'Data Summary'!DA74="Yes"),OFFSET('Sanitation Data'!$G$6,0,10*ROW('Sanitation Data'!G68)),NA())</f>
        <v>#N/A</v>
      </c>
      <c r="AM74" s="367" t="e">
        <f ca="1">+IF(AND(ISNUMBER(OFFSET('Sanitation Data'!$G$10,0,10*ROW('Sanitation Data'!G68))),'Data Summary'!DB74="Yes"),OFFSET('Sanitation Data'!$G$10,0,10*ROW('Sanitation Data'!G68)),NA())</f>
        <v>#N/A</v>
      </c>
      <c r="AN74" s="367" t="e">
        <f ca="1">+IF(AND(ISNUMBER(OFFSET('Sanitation Data'!$G$11,0,10*ROW('Sanitation Data'!G68))),'Data Summary'!DC74="Yes"),OFFSET('Sanitation Data'!$G$11,0,10*ROW('Sanitation Data'!G68)),NA())</f>
        <v>#N/A</v>
      </c>
      <c r="AO74" s="367" t="e">
        <f ca="1">+IF(AND(ISNUMBER(OFFSET('Sanitation Data'!$G$12,0,10*ROW('Sanitation Data'!G68))),'Data Summary'!DD74="Yes"),OFFSET('Sanitation Data'!$G$12,0,10*ROW('Sanitation Data'!G68)),NA())</f>
        <v>#N/A</v>
      </c>
      <c r="AP74" s="367" t="e">
        <f ca="1">+IF(AND(ISNUMBER(OFFSET('Sanitation Data'!$H$4,0,10*ROW('Sanitation Data'!H68))),'Data Summary'!DE74="Yes"),100-OFFSET('Sanitation Data'!$H$4,0,10*ROW('Sanitation Data'!H68)),NA())</f>
        <v>#N/A</v>
      </c>
      <c r="AQ74" s="367" t="e">
        <f ca="1">+IF(AND(ISNUMBER(OFFSET('Sanitation Data'!$H$6,0,10*ROW('Sanitation Data'!H68))),'Data Summary'!DF74="Yes"),OFFSET('Sanitation Data'!$H$6,0,10*ROW('Sanitation Data'!H68)),NA())</f>
        <v>#N/A</v>
      </c>
      <c r="AR74" s="367" t="e">
        <f ca="1">+IF(AND(ISNUMBER(OFFSET('Sanitation Data'!$H$10,0,10*ROW('Sanitation Data'!H68))),'Data Summary'!DG74="Yes"),OFFSET('Sanitation Data'!$H$10,0,10*ROW('Sanitation Data'!H68)),NA())</f>
        <v>#N/A</v>
      </c>
      <c r="AS74" s="367" t="e">
        <f ca="1">+IF(AND(ISNUMBER(OFFSET('Sanitation Data'!$H$11,0,10*ROW('Sanitation Data'!H68))),'Data Summary'!DH74="Yes"),OFFSET('Sanitation Data'!$H$11,0,10*ROW('Sanitation Data'!H68)),NA())</f>
        <v>#N/A</v>
      </c>
      <c r="AT74" s="367" t="e">
        <f ca="1">+IF(AND(ISNUMBER(OFFSET('Sanitation Data'!$H$12,0,10*ROW('Sanitation Data'!H68))),'Data Summary'!DI74="Yes"),OFFSET('Sanitation Data'!$H$12,0,10*ROW('Sanitation Data'!H68)),NA())</f>
        <v>#N/A</v>
      </c>
      <c r="AU74" s="367" t="e">
        <f ca="1">+IF(AND(ISNUMBER(OFFSET('Sanitation Data'!$I$4,0,10*ROW('Sanitation Data'!I68))),'Data Summary'!DJ74="Yes"),100-OFFSET('Sanitation Data'!$I$4,0,10*ROW('Sanitation Data'!I68)),NA())</f>
        <v>#N/A</v>
      </c>
      <c r="AV74" s="367" t="e">
        <f ca="1">+IF(AND(ISNUMBER(OFFSET('Sanitation Data'!$I$6,0,10*ROW('Sanitation Data'!I68))),'Data Summary'!DK74="Yes"),OFFSET('Sanitation Data'!$I$6,0,10*ROW('Sanitation Data'!I68)),NA())</f>
        <v>#N/A</v>
      </c>
      <c r="AW74" s="367" t="e">
        <f ca="1">+IF(AND(ISNUMBER(OFFSET('Sanitation Data'!$I$10,0,10*ROW('Sanitation Data'!I68))),'Data Summary'!DL74="Yes"),OFFSET('Sanitation Data'!$I$10,0,10*ROW('Sanitation Data'!I68)),NA())</f>
        <v>#N/A</v>
      </c>
      <c r="AX74" s="367" t="e">
        <f ca="1">+IF(AND(ISNUMBER(OFFSET('Sanitation Data'!$I$11,0,10*ROW('Sanitation Data'!I68))),'Data Summary'!DM74="Yes"),OFFSET('Sanitation Data'!$I$11,0,10*ROW('Sanitation Data'!I68)),NA())</f>
        <v>#N/A</v>
      </c>
      <c r="AY74" s="367" t="e">
        <f ca="1">+IF(AND(ISNUMBER(OFFSET('Sanitation Data'!$I$12,0,10*ROW('Sanitation Data'!I68))),'Data Summary'!DN74="Yes"),OFFSET('Sanitation Data'!$I$12,0,10*ROW('Sanitation Data'!I68)),NA())</f>
        <v>#N/A</v>
      </c>
      <c r="AZ74" s="368" t="e">
        <f ca="1">+IF(AND(ISNUMBER(OFFSET('Hygiene Data'!$D$5,0,10*ROW('Hygiene Data'!D68))),'Data Summary'!DO74="Yes"),OFFSET('Hygiene Data'!$D$5,0,10*ROW('Hygiene Data'!D68)),NA())</f>
        <v>#N/A</v>
      </c>
      <c r="BA74" s="368" t="e">
        <f ca="1">+IF(AND(ISNUMBER(OFFSET('Hygiene Data'!$D$7,0,10*ROW('Hygiene Data'!D68))),'Data Summary'!DP74="Yes"),OFFSET('Hygiene Data'!$D$7,0,10*ROW('Hygiene Data'!D68)),NA())</f>
        <v>#N/A</v>
      </c>
      <c r="BB74" s="368" t="e">
        <f ca="1">+IF(AND(ISNUMBER(OFFSET('Hygiene Data'!$D$9,0,10*ROW('Hygiene Data'!D68))),'Data Summary'!DQ74="Yes"),OFFSET('Hygiene Data'!$D$9,0,10*ROW('Hygiene Data'!D68)),NA())</f>
        <v>#N/A</v>
      </c>
      <c r="BC74" s="368" t="e">
        <f ca="1">+IF(AND(ISNUMBER(OFFSET('Hygiene Data'!$E$5,0,10*ROW('Hygiene Data'!E68))),'Data Summary'!DR74="Yes"),OFFSET('Hygiene Data'!$E$5,0,10*ROW('Hygiene Data'!E68)),NA())</f>
        <v>#N/A</v>
      </c>
      <c r="BD74" s="368" t="e">
        <f ca="1">+IF(AND(ISNUMBER(OFFSET('Hygiene Data'!$E$7,0,10*ROW('Hygiene Data'!E68))),'Data Summary'!DS74="Yes"),OFFSET('Hygiene Data'!$E$7,0,10*ROW('Hygiene Data'!E68)),NA())</f>
        <v>#N/A</v>
      </c>
      <c r="BE74" s="368" t="e">
        <f ca="1">+IF(AND(ISNUMBER(OFFSET('Hygiene Data'!$E$9,0,10*ROW('Hygiene Data'!E68))),'Data Summary'!DT74="Yes"),OFFSET('Hygiene Data'!$E$9,0,10*ROW('Hygiene Data'!E68)),NA())</f>
        <v>#N/A</v>
      </c>
      <c r="BF74" s="368" t="e">
        <f ca="1">+IF(AND(ISNUMBER(OFFSET('Hygiene Data'!$F$5,0,10*ROW('Hygiene Data'!F68))),'Data Summary'!DU74="Yes"),OFFSET('Hygiene Data'!$F$5,0,10*ROW('Hygiene Data'!F68)),NA())</f>
        <v>#N/A</v>
      </c>
      <c r="BG74" s="368" t="e">
        <f ca="1">+IF(AND(ISNUMBER(OFFSET('Hygiene Data'!$F$7,0,10*ROW('Hygiene Data'!F68))),'Data Summary'!DV74="Yes"),OFFSET('Hygiene Data'!$F$7,0,10*ROW('Hygiene Data'!F68)),NA())</f>
        <v>#N/A</v>
      </c>
      <c r="BH74" s="368" t="e">
        <f ca="1">+IF(AND(ISNUMBER(OFFSET('Hygiene Data'!$F$9,0,10*ROW('Hygiene Data'!F68))),'Data Summary'!DW74="Yes"),OFFSET('Hygiene Data'!$F$9,0,10*ROW('Hygiene Data'!F68)),NA())</f>
        <v>#N/A</v>
      </c>
      <c r="BI74" s="368" t="e">
        <f ca="1">+IF(AND(ISNUMBER(OFFSET('Hygiene Data'!$G$5,0,10*ROW('Hygiene Data'!G68))),'Data Summary'!DX74="Yes"),OFFSET('Hygiene Data'!$G$5,0,10*ROW('Hygiene Data'!G68)),NA())</f>
        <v>#N/A</v>
      </c>
      <c r="BJ74" s="368" t="e">
        <f ca="1">+IF(AND(ISNUMBER(OFFSET('Hygiene Data'!$G$7,0,10*ROW('Hygiene Data'!G68))),'Data Summary'!DY74="Yes"),OFFSET('Hygiene Data'!$G$7,0,10*ROW('Hygiene Data'!G68)),NA())</f>
        <v>#N/A</v>
      </c>
      <c r="BK74" s="368" t="e">
        <f ca="1">+IF(AND(ISNUMBER(OFFSET('Hygiene Data'!$G$9,0,10*ROW('Hygiene Data'!G68))),'Data Summary'!DZ74="Yes"),OFFSET('Hygiene Data'!$G$9,0,10*ROW('Hygiene Data'!G68)),NA())</f>
        <v>#N/A</v>
      </c>
      <c r="BL74" s="368" t="e">
        <f ca="1">+IF(AND(ISNUMBER(OFFSET('Hygiene Data'!$H$5,0,10*ROW('Hygiene Data'!H68))),'Data Summary'!EA74="Yes"),OFFSET('Hygiene Data'!$H$5,0,10*ROW('Hygiene Data'!H68)),NA())</f>
        <v>#N/A</v>
      </c>
      <c r="BM74" s="368" t="e">
        <f ca="1">+IF(AND(ISNUMBER(OFFSET('Hygiene Data'!$H$7,0,10*ROW('Hygiene Data'!H68))),'Data Summary'!EB74="Yes"),OFFSET('Hygiene Data'!$H$7,0,10*ROW('Hygiene Data'!H68)),NA())</f>
        <v>#N/A</v>
      </c>
      <c r="BN74" s="368" t="e">
        <f ca="1">+IF(AND(ISNUMBER(OFFSET('Hygiene Data'!$H$9,0,10*ROW('Hygiene Data'!H68))),'Data Summary'!EC74="Yes"),OFFSET('Hygiene Data'!$H$9,0,10*ROW('Hygiene Data'!H68)),NA())</f>
        <v>#N/A</v>
      </c>
      <c r="BO74" s="368" t="e">
        <f ca="1">+IF(AND(ISNUMBER(OFFSET('Hygiene Data'!$I$5,0,10*ROW('Hygiene Data'!I68))),'Data Summary'!ED74="Yes"),OFFSET('Hygiene Data'!$I$5,0,10*ROW('Hygiene Data'!I68)),NA())</f>
        <v>#N/A</v>
      </c>
      <c r="BP74" s="368" t="e">
        <f ca="1">+IF(AND(ISNUMBER(OFFSET('Hygiene Data'!$I$7,0,10*ROW('Hygiene Data'!I68))),'Data Summary'!EE74="Yes"),OFFSET('Hygiene Data'!$I$7,0,10*ROW('Hygiene Data'!I68)),NA())</f>
        <v>#N/A</v>
      </c>
      <c r="BQ74" s="368" t="e">
        <f ca="1">+IF(AND(ISNUMBER(OFFSET('Hygiene Data'!$I$9,0,10*ROW('Hygiene Data'!I68))),'Data Summary'!EF74="Yes"),OFFSET('Hygiene Data'!$I$9,0,10*ROW('Hygiene Data'!I68)),NA())</f>
        <v>#N/A</v>
      </c>
    </row>
    <row r="75" spans="1:69" x14ac:dyDescent="0.25">
      <c r="A75" s="364" t="e">
        <f ca="1">+RIGHT('Data Summary'!A75,LEN('Data Summary'!A75)-9)</f>
        <v>#VALUE!</v>
      </c>
      <c r="B75" s="338" t="str">
        <f ca="1">+IF(ISTEXT('Data Summary'!B75),'Data Summary'!B75,"")</f>
        <v/>
      </c>
      <c r="C75" s="365" t="e">
        <f ca="1">+VALUE('Data Summary'!C75)</f>
        <v>#VALUE!</v>
      </c>
      <c r="D75" s="366" t="e">
        <f ca="1">+IF(AND(ISNUMBER(OFFSET('Water Data'!$D$4,0,10*ROW('Water Data'!D69))),'Data Summary'!BS75="Yes"),100-OFFSET('Water Data'!$D$4,0,10*ROW('Water Data'!D69)),NA())</f>
        <v>#N/A</v>
      </c>
      <c r="E75" s="366" t="e">
        <f ca="1">+IF(AND(ISNUMBER(OFFSET('Water Data'!$D$6,0,10*ROW('Water Data'!D69))),'Data Summary'!BT75="Yes"),OFFSET('Water Data'!$D$6,0,10*ROW('Water Data'!D69)),NA())</f>
        <v>#N/A</v>
      </c>
      <c r="F75" s="366" t="e">
        <f ca="1">+IF(AND(ISNUMBER(OFFSET('Water Data'!$D$9,0,10*ROW('Water Data'!D69))),'Data Summary'!BU75="Yes"),OFFSET('Water Data'!$D$9,0,10*ROW('Water Data'!D69)),NA())</f>
        <v>#N/A</v>
      </c>
      <c r="G75" s="366" t="e">
        <f ca="1">+IF(AND(ISNUMBER(OFFSET('Water Data'!$E$4,0,10*ROW('Water Data'!E69))),'Data Summary'!BV75="Yes"),100-OFFSET('Water Data'!$E$4,0,10*ROW('Water Data'!E69)),NA())</f>
        <v>#N/A</v>
      </c>
      <c r="H75" s="366" t="e">
        <f ca="1">+IF(AND(ISNUMBER(OFFSET('Water Data'!$E$6,0,10*ROW('Water Data'!E69))),'Data Summary'!BW75="Yes"),OFFSET('Water Data'!$E$6,0,10*ROW('Water Data'!E69)),NA())</f>
        <v>#N/A</v>
      </c>
      <c r="I75" s="366" t="e">
        <f ca="1">+IF(AND(ISNUMBER(OFFSET('Water Data'!$E$9,0,10*ROW('Water Data'!E69))),'Data Summary'!BX75="Yes"),OFFSET('Water Data'!$E$9,0,10*ROW('Water Data'!E69)),NA())</f>
        <v>#N/A</v>
      </c>
      <c r="J75" s="366" t="e">
        <f ca="1">+IF(AND(ISNUMBER(OFFSET('Water Data'!$F$4,0,10*ROW('Water Data'!F69))),'Data Summary'!BY75="Yes"),100-OFFSET('Water Data'!$F$4,0,10*ROW('Water Data'!F69)),NA())</f>
        <v>#N/A</v>
      </c>
      <c r="K75" s="366" t="e">
        <f ca="1">+IF(AND(ISNUMBER(OFFSET('Water Data'!$F$6,0,10*ROW('Water Data'!F69))),'Data Summary'!BZ75="Yes"),OFFSET('Water Data'!$F$6,0,10*ROW('Water Data'!F69)),NA())</f>
        <v>#N/A</v>
      </c>
      <c r="L75" s="366" t="e">
        <f ca="1">+IF(AND(ISNUMBER(OFFSET('Water Data'!$F$9,0,10*ROW('Water Data'!F69))),'Data Summary'!CA75="Yes"),OFFSET('Water Data'!$F$9,0,10*ROW('Water Data'!F69)),NA())</f>
        <v>#N/A</v>
      </c>
      <c r="M75" s="366" t="e">
        <f ca="1">+IF(AND(ISNUMBER(OFFSET('Water Data'!$G$4,0,10*ROW('Water Data'!G69))),'Data Summary'!CB75="Yes"),100-OFFSET('Water Data'!$G$4,0,10*ROW('Water Data'!G69)),NA())</f>
        <v>#N/A</v>
      </c>
      <c r="N75" s="366" t="e">
        <f ca="1">+IF(AND(ISNUMBER(OFFSET('Water Data'!$G$6,0,10*ROW('Water Data'!G69))),'Data Summary'!CC75="Yes"),OFFSET('Water Data'!$G$6,0,10*ROW('Water Data'!G69)),NA())</f>
        <v>#N/A</v>
      </c>
      <c r="O75" s="366" t="e">
        <f ca="1">+IF(AND(ISNUMBER(OFFSET('Water Data'!$G$9,0,10*ROW('Water Data'!G69))),'Data Summary'!CD75="Yes"),OFFSET('Water Data'!$G$9,0,10*ROW('Water Data'!G69)),NA())</f>
        <v>#N/A</v>
      </c>
      <c r="P75" s="366" t="e">
        <f ca="1">+IF(AND(ISNUMBER(OFFSET('Water Data'!$H$4,0,10*ROW('Water Data'!H69))),'Data Summary'!CE75="Yes"),100-OFFSET('Water Data'!$H$4,0,10*ROW('Water Data'!H69)),NA())</f>
        <v>#N/A</v>
      </c>
      <c r="Q75" s="366" t="e">
        <f ca="1">+IF(AND(ISNUMBER(OFFSET('Water Data'!$H$6,0,10*ROW('Water Data'!H69))),'Data Summary'!CF75="Yes"),OFFSET('Water Data'!$H$6,0,10*ROW('Water Data'!H69)),NA())</f>
        <v>#N/A</v>
      </c>
      <c r="R75" s="366" t="e">
        <f ca="1">+IF(AND(ISNUMBER(OFFSET('Water Data'!$H$9,0,10*ROW('Water Data'!H69))),'Data Summary'!CG75="Yes"),OFFSET('Water Data'!$H$9,0,10*ROW('Water Data'!H69)),NA())</f>
        <v>#N/A</v>
      </c>
      <c r="S75" s="366" t="e">
        <f ca="1">+IF(AND(ISNUMBER(OFFSET('Water Data'!$I$4,0,10*ROW('Water Data'!I69))),'Data Summary'!CH75="Yes"),100-OFFSET('Water Data'!$I$4,0,10*ROW('Water Data'!I69)),NA())</f>
        <v>#N/A</v>
      </c>
      <c r="T75" s="366" t="e">
        <f ca="1">+IF(AND(ISNUMBER(OFFSET('Water Data'!$I$6,0,10*ROW('Water Data'!I69))),'Data Summary'!CI75="Yes"),OFFSET('Water Data'!$I$6,0,10*ROW('Water Data'!I69)),NA())</f>
        <v>#N/A</v>
      </c>
      <c r="U75" s="366" t="e">
        <f ca="1">+IF(AND(ISNUMBER(OFFSET('Water Data'!$I$9,0,10*ROW('Water Data'!I69))),'Data Summary'!CJ75="Yes"),OFFSET('Water Data'!$I$9,0,10*ROW('Water Data'!I69)),NA())</f>
        <v>#N/A</v>
      </c>
      <c r="V75" s="367" t="e">
        <f ca="1">+IF(AND(ISNUMBER(OFFSET('Sanitation Data'!$D$4,0,10*ROW('Sanitation Data'!D69))),'Data Summary'!CK75="Yes"),100-OFFSET('Sanitation Data'!$D$4,0,10*ROW('Sanitation Data'!D69)),NA())</f>
        <v>#N/A</v>
      </c>
      <c r="W75" s="367" t="e">
        <f ca="1">+IF(AND(ISNUMBER(OFFSET('Sanitation Data'!$D$6,0,10*ROW('Sanitation Data'!D69))),'Data Summary'!CL75="Yes"),OFFSET('Sanitation Data'!$D$6,0,10*ROW('Sanitation Data'!D69)),NA())</f>
        <v>#N/A</v>
      </c>
      <c r="X75" s="367" t="e">
        <f ca="1">+IF(AND(ISNUMBER(OFFSET('Sanitation Data'!$D$10,0,10*ROW('Sanitation Data'!D69))),'Data Summary'!CM75="Yes"),OFFSET('Sanitation Data'!$D$10,0,10*ROW('Sanitation Data'!D69)),NA())</f>
        <v>#N/A</v>
      </c>
      <c r="Y75" s="367" t="e">
        <f ca="1">+IF(AND(ISNUMBER(OFFSET('Sanitation Data'!$D$11,0,10*ROW('Sanitation Data'!D69))),'Data Summary'!CN75="Yes"),OFFSET('Sanitation Data'!$D$11,0,10*ROW('Sanitation Data'!D69)),NA())</f>
        <v>#N/A</v>
      </c>
      <c r="Z75" s="367" t="e">
        <f ca="1">+IF(AND(ISNUMBER(OFFSET('Sanitation Data'!$D$12,0,10*ROW('Sanitation Data'!D69))),'Data Summary'!CO75="Yes"),OFFSET('Sanitation Data'!$D$12,0,10*ROW('Sanitation Data'!D69)),NA())</f>
        <v>#N/A</v>
      </c>
      <c r="AA75" s="367" t="e">
        <f ca="1">+IF(AND(ISNUMBER(OFFSET('Sanitation Data'!$E$4,0,10*ROW('Sanitation Data'!E69))),'Data Summary'!CP75="Yes"),100-OFFSET('Sanitation Data'!$E$4,0,10*ROW('Sanitation Data'!E69)),NA())</f>
        <v>#N/A</v>
      </c>
      <c r="AB75" s="367" t="e">
        <f ca="1">+IF(AND(ISNUMBER(OFFSET('Sanitation Data'!$E$6,0,10*ROW('Sanitation Data'!E69))),'Data Summary'!CQ75="Yes"),OFFSET('Sanitation Data'!$E$6,0,10*ROW('Sanitation Data'!E69)),NA())</f>
        <v>#N/A</v>
      </c>
      <c r="AC75" s="367" t="e">
        <f ca="1">+IF(AND(ISNUMBER(OFFSET('Sanitation Data'!$E$10,0,10*ROW('Sanitation Data'!E69))),'Data Summary'!CR75="Yes"),OFFSET('Sanitation Data'!$E$10,0,10*ROW('Sanitation Data'!E69)),NA())</f>
        <v>#N/A</v>
      </c>
      <c r="AD75" s="367" t="e">
        <f ca="1">+IF(AND(ISNUMBER(OFFSET('Sanitation Data'!$E$11,0,10*ROW('Sanitation Data'!E69))),'Data Summary'!CS75="Yes"),OFFSET('Sanitation Data'!$E$11,0,10*ROW('Sanitation Data'!E69)),NA())</f>
        <v>#N/A</v>
      </c>
      <c r="AE75" s="367" t="e">
        <f ca="1">+IF(AND(ISNUMBER(OFFSET('Sanitation Data'!$E$12,0,10*ROW('Sanitation Data'!E69))),'Data Summary'!CT75="Yes"),OFFSET('Sanitation Data'!$E$12,0,10*ROW('Sanitation Data'!E69)),NA())</f>
        <v>#N/A</v>
      </c>
      <c r="AF75" s="367" t="e">
        <f ca="1">+IF(AND(ISNUMBER(OFFSET('Sanitation Data'!$F$4,0,10*ROW('Sanitation Data'!F69))),'Data Summary'!CU75="Yes"),100-OFFSET('Sanitation Data'!$F$4,0,10*ROW('Sanitation Data'!F69)),NA())</f>
        <v>#N/A</v>
      </c>
      <c r="AG75" s="367" t="e">
        <f ca="1">+IF(AND(ISNUMBER(OFFSET('Sanitation Data'!$F$6,0,10*ROW('Sanitation Data'!F69))),'Data Summary'!CV75="Yes"),OFFSET('Sanitation Data'!$F$6,0,10*ROW('Sanitation Data'!F69)),NA())</f>
        <v>#N/A</v>
      </c>
      <c r="AH75" s="367" t="e">
        <f ca="1">+IF(AND(ISNUMBER(OFFSET('Sanitation Data'!$F$10,0,10*ROW('Sanitation Data'!F69))),'Data Summary'!CW75="Yes"),OFFSET('Sanitation Data'!$F$10,0,10*ROW('Sanitation Data'!F69)),NA())</f>
        <v>#N/A</v>
      </c>
      <c r="AI75" s="367" t="e">
        <f ca="1">+IF(AND(ISNUMBER(OFFSET('Sanitation Data'!$F$11,0,10*ROW('Sanitation Data'!F69))),'Data Summary'!CX75="Yes"),OFFSET('Sanitation Data'!$F$11,0,10*ROW('Sanitation Data'!F69)),NA())</f>
        <v>#N/A</v>
      </c>
      <c r="AJ75" s="367" t="e">
        <f ca="1">+IF(AND(ISNUMBER(OFFSET('Sanitation Data'!$F$12,0,10*ROW('Sanitation Data'!F69))),'Data Summary'!CY75="Yes"),OFFSET('Sanitation Data'!$F$12,0,10*ROW('Sanitation Data'!F69)),NA())</f>
        <v>#N/A</v>
      </c>
      <c r="AK75" s="367" t="e">
        <f ca="1">+IF(AND(ISNUMBER(OFFSET('Sanitation Data'!$G$4,0,10*ROW('Sanitation Data'!G69))),'Data Summary'!CZ75="Yes"),100-OFFSET('Sanitation Data'!$G$4,0,10*ROW('Sanitation Data'!G69)),NA())</f>
        <v>#N/A</v>
      </c>
      <c r="AL75" s="367" t="e">
        <f ca="1">+IF(AND(ISNUMBER(OFFSET('Sanitation Data'!$G$6,0,10*ROW('Sanitation Data'!G69))),'Data Summary'!DA75="Yes"),OFFSET('Sanitation Data'!$G$6,0,10*ROW('Sanitation Data'!G69)),NA())</f>
        <v>#N/A</v>
      </c>
      <c r="AM75" s="367" t="e">
        <f ca="1">+IF(AND(ISNUMBER(OFFSET('Sanitation Data'!$G$10,0,10*ROW('Sanitation Data'!G69))),'Data Summary'!DB75="Yes"),OFFSET('Sanitation Data'!$G$10,0,10*ROW('Sanitation Data'!G69)),NA())</f>
        <v>#N/A</v>
      </c>
      <c r="AN75" s="367" t="e">
        <f ca="1">+IF(AND(ISNUMBER(OFFSET('Sanitation Data'!$G$11,0,10*ROW('Sanitation Data'!G69))),'Data Summary'!DC75="Yes"),OFFSET('Sanitation Data'!$G$11,0,10*ROW('Sanitation Data'!G69)),NA())</f>
        <v>#N/A</v>
      </c>
      <c r="AO75" s="367" t="e">
        <f ca="1">+IF(AND(ISNUMBER(OFFSET('Sanitation Data'!$G$12,0,10*ROW('Sanitation Data'!G69))),'Data Summary'!DD75="Yes"),OFFSET('Sanitation Data'!$G$12,0,10*ROW('Sanitation Data'!G69)),NA())</f>
        <v>#N/A</v>
      </c>
      <c r="AP75" s="367" t="e">
        <f ca="1">+IF(AND(ISNUMBER(OFFSET('Sanitation Data'!$H$4,0,10*ROW('Sanitation Data'!H69))),'Data Summary'!DE75="Yes"),100-OFFSET('Sanitation Data'!$H$4,0,10*ROW('Sanitation Data'!H69)),NA())</f>
        <v>#N/A</v>
      </c>
      <c r="AQ75" s="367" t="e">
        <f ca="1">+IF(AND(ISNUMBER(OFFSET('Sanitation Data'!$H$6,0,10*ROW('Sanitation Data'!H69))),'Data Summary'!DF75="Yes"),OFFSET('Sanitation Data'!$H$6,0,10*ROW('Sanitation Data'!H69)),NA())</f>
        <v>#N/A</v>
      </c>
      <c r="AR75" s="367" t="e">
        <f ca="1">+IF(AND(ISNUMBER(OFFSET('Sanitation Data'!$H$10,0,10*ROW('Sanitation Data'!H69))),'Data Summary'!DG75="Yes"),OFFSET('Sanitation Data'!$H$10,0,10*ROW('Sanitation Data'!H69)),NA())</f>
        <v>#N/A</v>
      </c>
      <c r="AS75" s="367" t="e">
        <f ca="1">+IF(AND(ISNUMBER(OFFSET('Sanitation Data'!$H$11,0,10*ROW('Sanitation Data'!H69))),'Data Summary'!DH75="Yes"),OFFSET('Sanitation Data'!$H$11,0,10*ROW('Sanitation Data'!H69)),NA())</f>
        <v>#N/A</v>
      </c>
      <c r="AT75" s="367" t="e">
        <f ca="1">+IF(AND(ISNUMBER(OFFSET('Sanitation Data'!$H$12,0,10*ROW('Sanitation Data'!H69))),'Data Summary'!DI75="Yes"),OFFSET('Sanitation Data'!$H$12,0,10*ROW('Sanitation Data'!H69)),NA())</f>
        <v>#N/A</v>
      </c>
      <c r="AU75" s="367" t="e">
        <f ca="1">+IF(AND(ISNUMBER(OFFSET('Sanitation Data'!$I$4,0,10*ROW('Sanitation Data'!I69))),'Data Summary'!DJ75="Yes"),100-OFFSET('Sanitation Data'!$I$4,0,10*ROW('Sanitation Data'!I69)),NA())</f>
        <v>#N/A</v>
      </c>
      <c r="AV75" s="367" t="e">
        <f ca="1">+IF(AND(ISNUMBER(OFFSET('Sanitation Data'!$I$6,0,10*ROW('Sanitation Data'!I69))),'Data Summary'!DK75="Yes"),OFFSET('Sanitation Data'!$I$6,0,10*ROW('Sanitation Data'!I69)),NA())</f>
        <v>#N/A</v>
      </c>
      <c r="AW75" s="367" t="e">
        <f ca="1">+IF(AND(ISNUMBER(OFFSET('Sanitation Data'!$I$10,0,10*ROW('Sanitation Data'!I69))),'Data Summary'!DL75="Yes"),OFFSET('Sanitation Data'!$I$10,0,10*ROW('Sanitation Data'!I69)),NA())</f>
        <v>#N/A</v>
      </c>
      <c r="AX75" s="367" t="e">
        <f ca="1">+IF(AND(ISNUMBER(OFFSET('Sanitation Data'!$I$11,0,10*ROW('Sanitation Data'!I69))),'Data Summary'!DM75="Yes"),OFFSET('Sanitation Data'!$I$11,0,10*ROW('Sanitation Data'!I69)),NA())</f>
        <v>#N/A</v>
      </c>
      <c r="AY75" s="367" t="e">
        <f ca="1">+IF(AND(ISNUMBER(OFFSET('Sanitation Data'!$I$12,0,10*ROW('Sanitation Data'!I69))),'Data Summary'!DN75="Yes"),OFFSET('Sanitation Data'!$I$12,0,10*ROW('Sanitation Data'!I69)),NA())</f>
        <v>#N/A</v>
      </c>
      <c r="AZ75" s="368" t="e">
        <f ca="1">+IF(AND(ISNUMBER(OFFSET('Hygiene Data'!$D$5,0,10*ROW('Hygiene Data'!D69))),'Data Summary'!DO75="Yes"),OFFSET('Hygiene Data'!$D$5,0,10*ROW('Hygiene Data'!D69)),NA())</f>
        <v>#N/A</v>
      </c>
      <c r="BA75" s="368" t="e">
        <f ca="1">+IF(AND(ISNUMBER(OFFSET('Hygiene Data'!$D$7,0,10*ROW('Hygiene Data'!D69))),'Data Summary'!DP75="Yes"),OFFSET('Hygiene Data'!$D$7,0,10*ROW('Hygiene Data'!D69)),NA())</f>
        <v>#N/A</v>
      </c>
      <c r="BB75" s="368" t="e">
        <f ca="1">+IF(AND(ISNUMBER(OFFSET('Hygiene Data'!$D$9,0,10*ROW('Hygiene Data'!D69))),'Data Summary'!DQ75="Yes"),OFFSET('Hygiene Data'!$D$9,0,10*ROW('Hygiene Data'!D69)),NA())</f>
        <v>#N/A</v>
      </c>
      <c r="BC75" s="368" t="e">
        <f ca="1">+IF(AND(ISNUMBER(OFFSET('Hygiene Data'!$E$5,0,10*ROW('Hygiene Data'!E69))),'Data Summary'!DR75="Yes"),OFFSET('Hygiene Data'!$E$5,0,10*ROW('Hygiene Data'!E69)),NA())</f>
        <v>#N/A</v>
      </c>
      <c r="BD75" s="368" t="e">
        <f ca="1">+IF(AND(ISNUMBER(OFFSET('Hygiene Data'!$E$7,0,10*ROW('Hygiene Data'!E69))),'Data Summary'!DS75="Yes"),OFFSET('Hygiene Data'!$E$7,0,10*ROW('Hygiene Data'!E69)),NA())</f>
        <v>#N/A</v>
      </c>
      <c r="BE75" s="368" t="e">
        <f ca="1">+IF(AND(ISNUMBER(OFFSET('Hygiene Data'!$E$9,0,10*ROW('Hygiene Data'!E69))),'Data Summary'!DT75="Yes"),OFFSET('Hygiene Data'!$E$9,0,10*ROW('Hygiene Data'!E69)),NA())</f>
        <v>#N/A</v>
      </c>
      <c r="BF75" s="368" t="e">
        <f ca="1">+IF(AND(ISNUMBER(OFFSET('Hygiene Data'!$F$5,0,10*ROW('Hygiene Data'!F69))),'Data Summary'!DU75="Yes"),OFFSET('Hygiene Data'!$F$5,0,10*ROW('Hygiene Data'!F69)),NA())</f>
        <v>#N/A</v>
      </c>
      <c r="BG75" s="368" t="e">
        <f ca="1">+IF(AND(ISNUMBER(OFFSET('Hygiene Data'!$F$7,0,10*ROW('Hygiene Data'!F69))),'Data Summary'!DV75="Yes"),OFFSET('Hygiene Data'!$F$7,0,10*ROW('Hygiene Data'!F69)),NA())</f>
        <v>#N/A</v>
      </c>
      <c r="BH75" s="368" t="e">
        <f ca="1">+IF(AND(ISNUMBER(OFFSET('Hygiene Data'!$F$9,0,10*ROW('Hygiene Data'!F69))),'Data Summary'!DW75="Yes"),OFFSET('Hygiene Data'!$F$9,0,10*ROW('Hygiene Data'!F69)),NA())</f>
        <v>#N/A</v>
      </c>
      <c r="BI75" s="368" t="e">
        <f ca="1">+IF(AND(ISNUMBER(OFFSET('Hygiene Data'!$G$5,0,10*ROW('Hygiene Data'!G69))),'Data Summary'!DX75="Yes"),OFFSET('Hygiene Data'!$G$5,0,10*ROW('Hygiene Data'!G69)),NA())</f>
        <v>#N/A</v>
      </c>
      <c r="BJ75" s="368" t="e">
        <f ca="1">+IF(AND(ISNUMBER(OFFSET('Hygiene Data'!$G$7,0,10*ROW('Hygiene Data'!G69))),'Data Summary'!DY75="Yes"),OFFSET('Hygiene Data'!$G$7,0,10*ROW('Hygiene Data'!G69)),NA())</f>
        <v>#N/A</v>
      </c>
      <c r="BK75" s="368" t="e">
        <f ca="1">+IF(AND(ISNUMBER(OFFSET('Hygiene Data'!$G$9,0,10*ROW('Hygiene Data'!G69))),'Data Summary'!DZ75="Yes"),OFFSET('Hygiene Data'!$G$9,0,10*ROW('Hygiene Data'!G69)),NA())</f>
        <v>#N/A</v>
      </c>
      <c r="BL75" s="368" t="e">
        <f ca="1">+IF(AND(ISNUMBER(OFFSET('Hygiene Data'!$H$5,0,10*ROW('Hygiene Data'!H69))),'Data Summary'!EA75="Yes"),OFFSET('Hygiene Data'!$H$5,0,10*ROW('Hygiene Data'!H69)),NA())</f>
        <v>#N/A</v>
      </c>
      <c r="BM75" s="368" t="e">
        <f ca="1">+IF(AND(ISNUMBER(OFFSET('Hygiene Data'!$H$7,0,10*ROW('Hygiene Data'!H69))),'Data Summary'!EB75="Yes"),OFFSET('Hygiene Data'!$H$7,0,10*ROW('Hygiene Data'!H69)),NA())</f>
        <v>#N/A</v>
      </c>
      <c r="BN75" s="368" t="e">
        <f ca="1">+IF(AND(ISNUMBER(OFFSET('Hygiene Data'!$H$9,0,10*ROW('Hygiene Data'!H69))),'Data Summary'!EC75="Yes"),OFFSET('Hygiene Data'!$H$9,0,10*ROW('Hygiene Data'!H69)),NA())</f>
        <v>#N/A</v>
      </c>
      <c r="BO75" s="368" t="e">
        <f ca="1">+IF(AND(ISNUMBER(OFFSET('Hygiene Data'!$I$5,0,10*ROW('Hygiene Data'!I69))),'Data Summary'!ED75="Yes"),OFFSET('Hygiene Data'!$I$5,0,10*ROW('Hygiene Data'!I69)),NA())</f>
        <v>#N/A</v>
      </c>
      <c r="BP75" s="368" t="e">
        <f ca="1">+IF(AND(ISNUMBER(OFFSET('Hygiene Data'!$I$7,0,10*ROW('Hygiene Data'!I69))),'Data Summary'!EE75="Yes"),OFFSET('Hygiene Data'!$I$7,0,10*ROW('Hygiene Data'!I69)),NA())</f>
        <v>#N/A</v>
      </c>
      <c r="BQ75" s="368" t="e">
        <f ca="1">+IF(AND(ISNUMBER(OFFSET('Hygiene Data'!$I$9,0,10*ROW('Hygiene Data'!I69))),'Data Summary'!EF75="Yes"),OFFSET('Hygiene Data'!$I$9,0,10*ROW('Hygiene Data'!I69)),NA())</f>
        <v>#N/A</v>
      </c>
    </row>
    <row r="76" spans="1:69" x14ac:dyDescent="0.25">
      <c r="A76" s="364" t="e">
        <f ca="1">+RIGHT('Data Summary'!A76,LEN('Data Summary'!A76)-9)</f>
        <v>#VALUE!</v>
      </c>
      <c r="B76" s="338" t="str">
        <f ca="1">+IF(ISTEXT('Data Summary'!B76),'Data Summary'!B76,"")</f>
        <v/>
      </c>
      <c r="C76" s="365" t="e">
        <f ca="1">+VALUE('Data Summary'!C76)</f>
        <v>#VALUE!</v>
      </c>
      <c r="D76" s="366" t="e">
        <f ca="1">+IF(AND(ISNUMBER(OFFSET('Water Data'!$D$4,0,10*ROW('Water Data'!D70))),'Data Summary'!BS76="Yes"),100-OFFSET('Water Data'!$D$4,0,10*ROW('Water Data'!D70)),NA())</f>
        <v>#N/A</v>
      </c>
      <c r="E76" s="366" t="e">
        <f ca="1">+IF(AND(ISNUMBER(OFFSET('Water Data'!$D$6,0,10*ROW('Water Data'!D70))),'Data Summary'!BT76="Yes"),OFFSET('Water Data'!$D$6,0,10*ROW('Water Data'!D70)),NA())</f>
        <v>#N/A</v>
      </c>
      <c r="F76" s="366" t="e">
        <f ca="1">+IF(AND(ISNUMBER(OFFSET('Water Data'!$D$9,0,10*ROW('Water Data'!D70))),'Data Summary'!BU76="Yes"),OFFSET('Water Data'!$D$9,0,10*ROW('Water Data'!D70)),NA())</f>
        <v>#N/A</v>
      </c>
      <c r="G76" s="366" t="e">
        <f ca="1">+IF(AND(ISNUMBER(OFFSET('Water Data'!$E$4,0,10*ROW('Water Data'!E70))),'Data Summary'!BV76="Yes"),100-OFFSET('Water Data'!$E$4,0,10*ROW('Water Data'!E70)),NA())</f>
        <v>#N/A</v>
      </c>
      <c r="H76" s="366" t="e">
        <f ca="1">+IF(AND(ISNUMBER(OFFSET('Water Data'!$E$6,0,10*ROW('Water Data'!E70))),'Data Summary'!BW76="Yes"),OFFSET('Water Data'!$E$6,0,10*ROW('Water Data'!E70)),NA())</f>
        <v>#N/A</v>
      </c>
      <c r="I76" s="366" t="e">
        <f ca="1">+IF(AND(ISNUMBER(OFFSET('Water Data'!$E$9,0,10*ROW('Water Data'!E70))),'Data Summary'!BX76="Yes"),OFFSET('Water Data'!$E$9,0,10*ROW('Water Data'!E70)),NA())</f>
        <v>#N/A</v>
      </c>
      <c r="J76" s="366" t="e">
        <f ca="1">+IF(AND(ISNUMBER(OFFSET('Water Data'!$F$4,0,10*ROW('Water Data'!F70))),'Data Summary'!BY76="Yes"),100-OFFSET('Water Data'!$F$4,0,10*ROW('Water Data'!F70)),NA())</f>
        <v>#N/A</v>
      </c>
      <c r="K76" s="366" t="e">
        <f ca="1">+IF(AND(ISNUMBER(OFFSET('Water Data'!$F$6,0,10*ROW('Water Data'!F70))),'Data Summary'!BZ76="Yes"),OFFSET('Water Data'!$F$6,0,10*ROW('Water Data'!F70)),NA())</f>
        <v>#N/A</v>
      </c>
      <c r="L76" s="366" t="e">
        <f ca="1">+IF(AND(ISNUMBER(OFFSET('Water Data'!$F$9,0,10*ROW('Water Data'!F70))),'Data Summary'!CA76="Yes"),OFFSET('Water Data'!$F$9,0,10*ROW('Water Data'!F70)),NA())</f>
        <v>#N/A</v>
      </c>
      <c r="M76" s="366" t="e">
        <f ca="1">+IF(AND(ISNUMBER(OFFSET('Water Data'!$G$4,0,10*ROW('Water Data'!G70))),'Data Summary'!CB76="Yes"),100-OFFSET('Water Data'!$G$4,0,10*ROW('Water Data'!G70)),NA())</f>
        <v>#N/A</v>
      </c>
      <c r="N76" s="366" t="e">
        <f ca="1">+IF(AND(ISNUMBER(OFFSET('Water Data'!$G$6,0,10*ROW('Water Data'!G70))),'Data Summary'!CC76="Yes"),OFFSET('Water Data'!$G$6,0,10*ROW('Water Data'!G70)),NA())</f>
        <v>#N/A</v>
      </c>
      <c r="O76" s="366" t="e">
        <f ca="1">+IF(AND(ISNUMBER(OFFSET('Water Data'!$G$9,0,10*ROW('Water Data'!G70))),'Data Summary'!CD76="Yes"),OFFSET('Water Data'!$G$9,0,10*ROW('Water Data'!G70)),NA())</f>
        <v>#N/A</v>
      </c>
      <c r="P76" s="366" t="e">
        <f ca="1">+IF(AND(ISNUMBER(OFFSET('Water Data'!$H$4,0,10*ROW('Water Data'!H70))),'Data Summary'!CE76="Yes"),100-OFFSET('Water Data'!$H$4,0,10*ROW('Water Data'!H70)),NA())</f>
        <v>#N/A</v>
      </c>
      <c r="Q76" s="366" t="e">
        <f ca="1">+IF(AND(ISNUMBER(OFFSET('Water Data'!$H$6,0,10*ROW('Water Data'!H70))),'Data Summary'!CF76="Yes"),OFFSET('Water Data'!$H$6,0,10*ROW('Water Data'!H70)),NA())</f>
        <v>#N/A</v>
      </c>
      <c r="R76" s="366" t="e">
        <f ca="1">+IF(AND(ISNUMBER(OFFSET('Water Data'!$H$9,0,10*ROW('Water Data'!H70))),'Data Summary'!CG76="Yes"),OFFSET('Water Data'!$H$9,0,10*ROW('Water Data'!H70)),NA())</f>
        <v>#N/A</v>
      </c>
      <c r="S76" s="366" t="e">
        <f ca="1">+IF(AND(ISNUMBER(OFFSET('Water Data'!$I$4,0,10*ROW('Water Data'!I70))),'Data Summary'!CH76="Yes"),100-OFFSET('Water Data'!$I$4,0,10*ROW('Water Data'!I70)),NA())</f>
        <v>#N/A</v>
      </c>
      <c r="T76" s="366" t="e">
        <f ca="1">+IF(AND(ISNUMBER(OFFSET('Water Data'!$I$6,0,10*ROW('Water Data'!I70))),'Data Summary'!CI76="Yes"),OFFSET('Water Data'!$I$6,0,10*ROW('Water Data'!I70)),NA())</f>
        <v>#N/A</v>
      </c>
      <c r="U76" s="366" t="e">
        <f ca="1">+IF(AND(ISNUMBER(OFFSET('Water Data'!$I$9,0,10*ROW('Water Data'!I70))),'Data Summary'!CJ76="Yes"),OFFSET('Water Data'!$I$9,0,10*ROW('Water Data'!I70)),NA())</f>
        <v>#N/A</v>
      </c>
      <c r="V76" s="367" t="e">
        <f ca="1">+IF(AND(ISNUMBER(OFFSET('Sanitation Data'!$D$4,0,10*ROW('Sanitation Data'!D70))),'Data Summary'!CK76="Yes"),100-OFFSET('Sanitation Data'!$D$4,0,10*ROW('Sanitation Data'!D70)),NA())</f>
        <v>#N/A</v>
      </c>
      <c r="W76" s="367" t="e">
        <f ca="1">+IF(AND(ISNUMBER(OFFSET('Sanitation Data'!$D$6,0,10*ROW('Sanitation Data'!D70))),'Data Summary'!CL76="Yes"),OFFSET('Sanitation Data'!$D$6,0,10*ROW('Sanitation Data'!D70)),NA())</f>
        <v>#N/A</v>
      </c>
      <c r="X76" s="367" t="e">
        <f ca="1">+IF(AND(ISNUMBER(OFFSET('Sanitation Data'!$D$10,0,10*ROW('Sanitation Data'!D70))),'Data Summary'!CM76="Yes"),OFFSET('Sanitation Data'!$D$10,0,10*ROW('Sanitation Data'!D70)),NA())</f>
        <v>#N/A</v>
      </c>
      <c r="Y76" s="367" t="e">
        <f ca="1">+IF(AND(ISNUMBER(OFFSET('Sanitation Data'!$D$11,0,10*ROW('Sanitation Data'!D70))),'Data Summary'!CN76="Yes"),OFFSET('Sanitation Data'!$D$11,0,10*ROW('Sanitation Data'!D70)),NA())</f>
        <v>#N/A</v>
      </c>
      <c r="Z76" s="367" t="e">
        <f ca="1">+IF(AND(ISNUMBER(OFFSET('Sanitation Data'!$D$12,0,10*ROW('Sanitation Data'!D70))),'Data Summary'!CO76="Yes"),OFFSET('Sanitation Data'!$D$12,0,10*ROW('Sanitation Data'!D70)),NA())</f>
        <v>#N/A</v>
      </c>
      <c r="AA76" s="367" t="e">
        <f ca="1">+IF(AND(ISNUMBER(OFFSET('Sanitation Data'!$E$4,0,10*ROW('Sanitation Data'!E70))),'Data Summary'!CP76="Yes"),100-OFFSET('Sanitation Data'!$E$4,0,10*ROW('Sanitation Data'!E70)),NA())</f>
        <v>#N/A</v>
      </c>
      <c r="AB76" s="367" t="e">
        <f ca="1">+IF(AND(ISNUMBER(OFFSET('Sanitation Data'!$E$6,0,10*ROW('Sanitation Data'!E70))),'Data Summary'!CQ76="Yes"),OFFSET('Sanitation Data'!$E$6,0,10*ROW('Sanitation Data'!E70)),NA())</f>
        <v>#N/A</v>
      </c>
      <c r="AC76" s="367" t="e">
        <f ca="1">+IF(AND(ISNUMBER(OFFSET('Sanitation Data'!$E$10,0,10*ROW('Sanitation Data'!E70))),'Data Summary'!CR76="Yes"),OFFSET('Sanitation Data'!$E$10,0,10*ROW('Sanitation Data'!E70)),NA())</f>
        <v>#N/A</v>
      </c>
      <c r="AD76" s="367" t="e">
        <f ca="1">+IF(AND(ISNUMBER(OFFSET('Sanitation Data'!$E$11,0,10*ROW('Sanitation Data'!E70))),'Data Summary'!CS76="Yes"),OFFSET('Sanitation Data'!$E$11,0,10*ROW('Sanitation Data'!E70)),NA())</f>
        <v>#N/A</v>
      </c>
      <c r="AE76" s="367" t="e">
        <f ca="1">+IF(AND(ISNUMBER(OFFSET('Sanitation Data'!$E$12,0,10*ROW('Sanitation Data'!E70))),'Data Summary'!CT76="Yes"),OFFSET('Sanitation Data'!$E$12,0,10*ROW('Sanitation Data'!E70)),NA())</f>
        <v>#N/A</v>
      </c>
      <c r="AF76" s="367" t="e">
        <f ca="1">+IF(AND(ISNUMBER(OFFSET('Sanitation Data'!$F$4,0,10*ROW('Sanitation Data'!F70))),'Data Summary'!CU76="Yes"),100-OFFSET('Sanitation Data'!$F$4,0,10*ROW('Sanitation Data'!F70)),NA())</f>
        <v>#N/A</v>
      </c>
      <c r="AG76" s="367" t="e">
        <f ca="1">+IF(AND(ISNUMBER(OFFSET('Sanitation Data'!$F$6,0,10*ROW('Sanitation Data'!F70))),'Data Summary'!CV76="Yes"),OFFSET('Sanitation Data'!$F$6,0,10*ROW('Sanitation Data'!F70)),NA())</f>
        <v>#N/A</v>
      </c>
      <c r="AH76" s="367" t="e">
        <f ca="1">+IF(AND(ISNUMBER(OFFSET('Sanitation Data'!$F$10,0,10*ROW('Sanitation Data'!F70))),'Data Summary'!CW76="Yes"),OFFSET('Sanitation Data'!$F$10,0,10*ROW('Sanitation Data'!F70)),NA())</f>
        <v>#N/A</v>
      </c>
      <c r="AI76" s="367" t="e">
        <f ca="1">+IF(AND(ISNUMBER(OFFSET('Sanitation Data'!$F$11,0,10*ROW('Sanitation Data'!F70))),'Data Summary'!CX76="Yes"),OFFSET('Sanitation Data'!$F$11,0,10*ROW('Sanitation Data'!F70)),NA())</f>
        <v>#N/A</v>
      </c>
      <c r="AJ76" s="367" t="e">
        <f ca="1">+IF(AND(ISNUMBER(OFFSET('Sanitation Data'!$F$12,0,10*ROW('Sanitation Data'!F70))),'Data Summary'!CY76="Yes"),OFFSET('Sanitation Data'!$F$12,0,10*ROW('Sanitation Data'!F70)),NA())</f>
        <v>#N/A</v>
      </c>
      <c r="AK76" s="367" t="e">
        <f ca="1">+IF(AND(ISNUMBER(OFFSET('Sanitation Data'!$G$4,0,10*ROW('Sanitation Data'!G70))),'Data Summary'!CZ76="Yes"),100-OFFSET('Sanitation Data'!$G$4,0,10*ROW('Sanitation Data'!G70)),NA())</f>
        <v>#N/A</v>
      </c>
      <c r="AL76" s="367" t="e">
        <f ca="1">+IF(AND(ISNUMBER(OFFSET('Sanitation Data'!$G$6,0,10*ROW('Sanitation Data'!G70))),'Data Summary'!DA76="Yes"),OFFSET('Sanitation Data'!$G$6,0,10*ROW('Sanitation Data'!G70)),NA())</f>
        <v>#N/A</v>
      </c>
      <c r="AM76" s="367" t="e">
        <f ca="1">+IF(AND(ISNUMBER(OFFSET('Sanitation Data'!$G$10,0,10*ROW('Sanitation Data'!G70))),'Data Summary'!DB76="Yes"),OFFSET('Sanitation Data'!$G$10,0,10*ROW('Sanitation Data'!G70)),NA())</f>
        <v>#N/A</v>
      </c>
      <c r="AN76" s="367" t="e">
        <f ca="1">+IF(AND(ISNUMBER(OFFSET('Sanitation Data'!$G$11,0,10*ROW('Sanitation Data'!G70))),'Data Summary'!DC76="Yes"),OFFSET('Sanitation Data'!$G$11,0,10*ROW('Sanitation Data'!G70)),NA())</f>
        <v>#N/A</v>
      </c>
      <c r="AO76" s="367" t="e">
        <f ca="1">+IF(AND(ISNUMBER(OFFSET('Sanitation Data'!$G$12,0,10*ROW('Sanitation Data'!G70))),'Data Summary'!DD76="Yes"),OFFSET('Sanitation Data'!$G$12,0,10*ROW('Sanitation Data'!G70)),NA())</f>
        <v>#N/A</v>
      </c>
      <c r="AP76" s="367" t="e">
        <f ca="1">+IF(AND(ISNUMBER(OFFSET('Sanitation Data'!$H$4,0,10*ROW('Sanitation Data'!H70))),'Data Summary'!DE76="Yes"),100-OFFSET('Sanitation Data'!$H$4,0,10*ROW('Sanitation Data'!H70)),NA())</f>
        <v>#N/A</v>
      </c>
      <c r="AQ76" s="367" t="e">
        <f ca="1">+IF(AND(ISNUMBER(OFFSET('Sanitation Data'!$H$6,0,10*ROW('Sanitation Data'!H70))),'Data Summary'!DF76="Yes"),OFFSET('Sanitation Data'!$H$6,0,10*ROW('Sanitation Data'!H70)),NA())</f>
        <v>#N/A</v>
      </c>
      <c r="AR76" s="367" t="e">
        <f ca="1">+IF(AND(ISNUMBER(OFFSET('Sanitation Data'!$H$10,0,10*ROW('Sanitation Data'!H70))),'Data Summary'!DG76="Yes"),OFFSET('Sanitation Data'!$H$10,0,10*ROW('Sanitation Data'!H70)),NA())</f>
        <v>#N/A</v>
      </c>
      <c r="AS76" s="367" t="e">
        <f ca="1">+IF(AND(ISNUMBER(OFFSET('Sanitation Data'!$H$11,0,10*ROW('Sanitation Data'!H70))),'Data Summary'!DH76="Yes"),OFFSET('Sanitation Data'!$H$11,0,10*ROW('Sanitation Data'!H70)),NA())</f>
        <v>#N/A</v>
      </c>
      <c r="AT76" s="367" t="e">
        <f ca="1">+IF(AND(ISNUMBER(OFFSET('Sanitation Data'!$H$12,0,10*ROW('Sanitation Data'!H70))),'Data Summary'!DI76="Yes"),OFFSET('Sanitation Data'!$H$12,0,10*ROW('Sanitation Data'!H70)),NA())</f>
        <v>#N/A</v>
      </c>
      <c r="AU76" s="367" t="e">
        <f ca="1">+IF(AND(ISNUMBER(OFFSET('Sanitation Data'!$I$4,0,10*ROW('Sanitation Data'!I70))),'Data Summary'!DJ76="Yes"),100-OFFSET('Sanitation Data'!$I$4,0,10*ROW('Sanitation Data'!I70)),NA())</f>
        <v>#N/A</v>
      </c>
      <c r="AV76" s="367" t="e">
        <f ca="1">+IF(AND(ISNUMBER(OFFSET('Sanitation Data'!$I$6,0,10*ROW('Sanitation Data'!I70))),'Data Summary'!DK76="Yes"),OFFSET('Sanitation Data'!$I$6,0,10*ROW('Sanitation Data'!I70)),NA())</f>
        <v>#N/A</v>
      </c>
      <c r="AW76" s="367" t="e">
        <f ca="1">+IF(AND(ISNUMBER(OFFSET('Sanitation Data'!$I$10,0,10*ROW('Sanitation Data'!I70))),'Data Summary'!DL76="Yes"),OFFSET('Sanitation Data'!$I$10,0,10*ROW('Sanitation Data'!I70)),NA())</f>
        <v>#N/A</v>
      </c>
      <c r="AX76" s="367" t="e">
        <f ca="1">+IF(AND(ISNUMBER(OFFSET('Sanitation Data'!$I$11,0,10*ROW('Sanitation Data'!I70))),'Data Summary'!DM76="Yes"),OFFSET('Sanitation Data'!$I$11,0,10*ROW('Sanitation Data'!I70)),NA())</f>
        <v>#N/A</v>
      </c>
      <c r="AY76" s="367" t="e">
        <f ca="1">+IF(AND(ISNUMBER(OFFSET('Sanitation Data'!$I$12,0,10*ROW('Sanitation Data'!I70))),'Data Summary'!DN76="Yes"),OFFSET('Sanitation Data'!$I$12,0,10*ROW('Sanitation Data'!I70)),NA())</f>
        <v>#N/A</v>
      </c>
      <c r="AZ76" s="368" t="e">
        <f ca="1">+IF(AND(ISNUMBER(OFFSET('Hygiene Data'!$D$5,0,10*ROW('Hygiene Data'!D70))),'Data Summary'!DO76="Yes"),OFFSET('Hygiene Data'!$D$5,0,10*ROW('Hygiene Data'!D70)),NA())</f>
        <v>#N/A</v>
      </c>
      <c r="BA76" s="368" t="e">
        <f ca="1">+IF(AND(ISNUMBER(OFFSET('Hygiene Data'!$D$7,0,10*ROW('Hygiene Data'!D70))),'Data Summary'!DP76="Yes"),OFFSET('Hygiene Data'!$D$7,0,10*ROW('Hygiene Data'!D70)),NA())</f>
        <v>#N/A</v>
      </c>
      <c r="BB76" s="368" t="e">
        <f ca="1">+IF(AND(ISNUMBER(OFFSET('Hygiene Data'!$D$9,0,10*ROW('Hygiene Data'!D70))),'Data Summary'!DQ76="Yes"),OFFSET('Hygiene Data'!$D$9,0,10*ROW('Hygiene Data'!D70)),NA())</f>
        <v>#N/A</v>
      </c>
      <c r="BC76" s="368" t="e">
        <f ca="1">+IF(AND(ISNUMBER(OFFSET('Hygiene Data'!$E$5,0,10*ROW('Hygiene Data'!E70))),'Data Summary'!DR76="Yes"),OFFSET('Hygiene Data'!$E$5,0,10*ROW('Hygiene Data'!E70)),NA())</f>
        <v>#N/A</v>
      </c>
      <c r="BD76" s="368" t="e">
        <f ca="1">+IF(AND(ISNUMBER(OFFSET('Hygiene Data'!$E$7,0,10*ROW('Hygiene Data'!E70))),'Data Summary'!DS76="Yes"),OFFSET('Hygiene Data'!$E$7,0,10*ROW('Hygiene Data'!E70)),NA())</f>
        <v>#N/A</v>
      </c>
      <c r="BE76" s="368" t="e">
        <f ca="1">+IF(AND(ISNUMBER(OFFSET('Hygiene Data'!$E$9,0,10*ROW('Hygiene Data'!E70))),'Data Summary'!DT76="Yes"),OFFSET('Hygiene Data'!$E$9,0,10*ROW('Hygiene Data'!E70)),NA())</f>
        <v>#N/A</v>
      </c>
      <c r="BF76" s="368" t="e">
        <f ca="1">+IF(AND(ISNUMBER(OFFSET('Hygiene Data'!$F$5,0,10*ROW('Hygiene Data'!F70))),'Data Summary'!DU76="Yes"),OFFSET('Hygiene Data'!$F$5,0,10*ROW('Hygiene Data'!F70)),NA())</f>
        <v>#N/A</v>
      </c>
      <c r="BG76" s="368" t="e">
        <f ca="1">+IF(AND(ISNUMBER(OFFSET('Hygiene Data'!$F$7,0,10*ROW('Hygiene Data'!F70))),'Data Summary'!DV76="Yes"),OFFSET('Hygiene Data'!$F$7,0,10*ROW('Hygiene Data'!F70)),NA())</f>
        <v>#N/A</v>
      </c>
      <c r="BH76" s="368" t="e">
        <f ca="1">+IF(AND(ISNUMBER(OFFSET('Hygiene Data'!$F$9,0,10*ROW('Hygiene Data'!F70))),'Data Summary'!DW76="Yes"),OFFSET('Hygiene Data'!$F$9,0,10*ROW('Hygiene Data'!F70)),NA())</f>
        <v>#N/A</v>
      </c>
      <c r="BI76" s="368" t="e">
        <f ca="1">+IF(AND(ISNUMBER(OFFSET('Hygiene Data'!$G$5,0,10*ROW('Hygiene Data'!G70))),'Data Summary'!DX76="Yes"),OFFSET('Hygiene Data'!$G$5,0,10*ROW('Hygiene Data'!G70)),NA())</f>
        <v>#N/A</v>
      </c>
      <c r="BJ76" s="368" t="e">
        <f ca="1">+IF(AND(ISNUMBER(OFFSET('Hygiene Data'!$G$7,0,10*ROW('Hygiene Data'!G70))),'Data Summary'!DY76="Yes"),OFFSET('Hygiene Data'!$G$7,0,10*ROW('Hygiene Data'!G70)),NA())</f>
        <v>#N/A</v>
      </c>
      <c r="BK76" s="368" t="e">
        <f ca="1">+IF(AND(ISNUMBER(OFFSET('Hygiene Data'!$G$9,0,10*ROW('Hygiene Data'!G70))),'Data Summary'!DZ76="Yes"),OFFSET('Hygiene Data'!$G$9,0,10*ROW('Hygiene Data'!G70)),NA())</f>
        <v>#N/A</v>
      </c>
      <c r="BL76" s="368" t="e">
        <f ca="1">+IF(AND(ISNUMBER(OFFSET('Hygiene Data'!$H$5,0,10*ROW('Hygiene Data'!H70))),'Data Summary'!EA76="Yes"),OFFSET('Hygiene Data'!$H$5,0,10*ROW('Hygiene Data'!H70)),NA())</f>
        <v>#N/A</v>
      </c>
      <c r="BM76" s="368" t="e">
        <f ca="1">+IF(AND(ISNUMBER(OFFSET('Hygiene Data'!$H$7,0,10*ROW('Hygiene Data'!H70))),'Data Summary'!EB76="Yes"),OFFSET('Hygiene Data'!$H$7,0,10*ROW('Hygiene Data'!H70)),NA())</f>
        <v>#N/A</v>
      </c>
      <c r="BN76" s="368" t="e">
        <f ca="1">+IF(AND(ISNUMBER(OFFSET('Hygiene Data'!$H$9,0,10*ROW('Hygiene Data'!H70))),'Data Summary'!EC76="Yes"),OFFSET('Hygiene Data'!$H$9,0,10*ROW('Hygiene Data'!H70)),NA())</f>
        <v>#N/A</v>
      </c>
      <c r="BO76" s="368" t="e">
        <f ca="1">+IF(AND(ISNUMBER(OFFSET('Hygiene Data'!$I$5,0,10*ROW('Hygiene Data'!I70))),'Data Summary'!ED76="Yes"),OFFSET('Hygiene Data'!$I$5,0,10*ROW('Hygiene Data'!I70)),NA())</f>
        <v>#N/A</v>
      </c>
      <c r="BP76" s="368" t="e">
        <f ca="1">+IF(AND(ISNUMBER(OFFSET('Hygiene Data'!$I$7,0,10*ROW('Hygiene Data'!I70))),'Data Summary'!EE76="Yes"),OFFSET('Hygiene Data'!$I$7,0,10*ROW('Hygiene Data'!I70)),NA())</f>
        <v>#N/A</v>
      </c>
      <c r="BQ76" s="368" t="e">
        <f ca="1">+IF(AND(ISNUMBER(OFFSET('Hygiene Data'!$I$9,0,10*ROW('Hygiene Data'!I70))),'Data Summary'!EF76="Yes"),OFFSET('Hygiene Data'!$I$9,0,10*ROW('Hygiene Data'!I70)),NA())</f>
        <v>#N/A</v>
      </c>
    </row>
    <row r="77" spans="1:69" x14ac:dyDescent="0.25">
      <c r="A77" s="364" t="e">
        <f ca="1">+RIGHT('Data Summary'!A77,LEN('Data Summary'!A77)-9)</f>
        <v>#VALUE!</v>
      </c>
      <c r="B77" s="338" t="str">
        <f ca="1">+IF(ISTEXT('Data Summary'!B77),'Data Summary'!B77,"")</f>
        <v/>
      </c>
      <c r="C77" s="365" t="e">
        <f ca="1">+VALUE('Data Summary'!C77)</f>
        <v>#VALUE!</v>
      </c>
      <c r="D77" s="366" t="e">
        <f ca="1">+IF(AND(ISNUMBER(OFFSET('Water Data'!$D$4,0,10*ROW('Water Data'!D71))),'Data Summary'!BS77="Yes"),100-OFFSET('Water Data'!$D$4,0,10*ROW('Water Data'!D71)),NA())</f>
        <v>#N/A</v>
      </c>
      <c r="E77" s="366" t="e">
        <f ca="1">+IF(AND(ISNUMBER(OFFSET('Water Data'!$D$6,0,10*ROW('Water Data'!D71))),'Data Summary'!BT77="Yes"),OFFSET('Water Data'!$D$6,0,10*ROW('Water Data'!D71)),NA())</f>
        <v>#N/A</v>
      </c>
      <c r="F77" s="366" t="e">
        <f ca="1">+IF(AND(ISNUMBER(OFFSET('Water Data'!$D$9,0,10*ROW('Water Data'!D71))),'Data Summary'!BU77="Yes"),OFFSET('Water Data'!$D$9,0,10*ROW('Water Data'!D71)),NA())</f>
        <v>#N/A</v>
      </c>
      <c r="G77" s="366" t="e">
        <f ca="1">+IF(AND(ISNUMBER(OFFSET('Water Data'!$E$4,0,10*ROW('Water Data'!E71))),'Data Summary'!BV77="Yes"),100-OFFSET('Water Data'!$E$4,0,10*ROW('Water Data'!E71)),NA())</f>
        <v>#N/A</v>
      </c>
      <c r="H77" s="366" t="e">
        <f ca="1">+IF(AND(ISNUMBER(OFFSET('Water Data'!$E$6,0,10*ROW('Water Data'!E71))),'Data Summary'!BW77="Yes"),OFFSET('Water Data'!$E$6,0,10*ROW('Water Data'!E71)),NA())</f>
        <v>#N/A</v>
      </c>
      <c r="I77" s="366" t="e">
        <f ca="1">+IF(AND(ISNUMBER(OFFSET('Water Data'!$E$9,0,10*ROW('Water Data'!E71))),'Data Summary'!BX77="Yes"),OFFSET('Water Data'!$E$9,0,10*ROW('Water Data'!E71)),NA())</f>
        <v>#N/A</v>
      </c>
      <c r="J77" s="366" t="e">
        <f ca="1">+IF(AND(ISNUMBER(OFFSET('Water Data'!$F$4,0,10*ROW('Water Data'!F71))),'Data Summary'!BY77="Yes"),100-OFFSET('Water Data'!$F$4,0,10*ROW('Water Data'!F71)),NA())</f>
        <v>#N/A</v>
      </c>
      <c r="K77" s="366" t="e">
        <f ca="1">+IF(AND(ISNUMBER(OFFSET('Water Data'!$F$6,0,10*ROW('Water Data'!F71))),'Data Summary'!BZ77="Yes"),OFFSET('Water Data'!$F$6,0,10*ROW('Water Data'!F71)),NA())</f>
        <v>#N/A</v>
      </c>
      <c r="L77" s="366" t="e">
        <f ca="1">+IF(AND(ISNUMBER(OFFSET('Water Data'!$F$9,0,10*ROW('Water Data'!F71))),'Data Summary'!CA77="Yes"),OFFSET('Water Data'!$F$9,0,10*ROW('Water Data'!F71)),NA())</f>
        <v>#N/A</v>
      </c>
      <c r="M77" s="366" t="e">
        <f ca="1">+IF(AND(ISNUMBER(OFFSET('Water Data'!$G$4,0,10*ROW('Water Data'!G71))),'Data Summary'!CB77="Yes"),100-OFFSET('Water Data'!$G$4,0,10*ROW('Water Data'!G71)),NA())</f>
        <v>#N/A</v>
      </c>
      <c r="N77" s="366" t="e">
        <f ca="1">+IF(AND(ISNUMBER(OFFSET('Water Data'!$G$6,0,10*ROW('Water Data'!G71))),'Data Summary'!CC77="Yes"),OFFSET('Water Data'!$G$6,0,10*ROW('Water Data'!G71)),NA())</f>
        <v>#N/A</v>
      </c>
      <c r="O77" s="366" t="e">
        <f ca="1">+IF(AND(ISNUMBER(OFFSET('Water Data'!$G$9,0,10*ROW('Water Data'!G71))),'Data Summary'!CD77="Yes"),OFFSET('Water Data'!$G$9,0,10*ROW('Water Data'!G71)),NA())</f>
        <v>#N/A</v>
      </c>
      <c r="P77" s="366" t="e">
        <f ca="1">+IF(AND(ISNUMBER(OFFSET('Water Data'!$H$4,0,10*ROW('Water Data'!H71))),'Data Summary'!CE77="Yes"),100-OFFSET('Water Data'!$H$4,0,10*ROW('Water Data'!H71)),NA())</f>
        <v>#N/A</v>
      </c>
      <c r="Q77" s="366" t="e">
        <f ca="1">+IF(AND(ISNUMBER(OFFSET('Water Data'!$H$6,0,10*ROW('Water Data'!H71))),'Data Summary'!CF77="Yes"),OFFSET('Water Data'!$H$6,0,10*ROW('Water Data'!H71)),NA())</f>
        <v>#N/A</v>
      </c>
      <c r="R77" s="366" t="e">
        <f ca="1">+IF(AND(ISNUMBER(OFFSET('Water Data'!$H$9,0,10*ROW('Water Data'!H71))),'Data Summary'!CG77="Yes"),OFFSET('Water Data'!$H$9,0,10*ROW('Water Data'!H71)),NA())</f>
        <v>#N/A</v>
      </c>
      <c r="S77" s="366" t="e">
        <f ca="1">+IF(AND(ISNUMBER(OFFSET('Water Data'!$I$4,0,10*ROW('Water Data'!I71))),'Data Summary'!CH77="Yes"),100-OFFSET('Water Data'!$I$4,0,10*ROW('Water Data'!I71)),NA())</f>
        <v>#N/A</v>
      </c>
      <c r="T77" s="366" t="e">
        <f ca="1">+IF(AND(ISNUMBER(OFFSET('Water Data'!$I$6,0,10*ROW('Water Data'!I71))),'Data Summary'!CI77="Yes"),OFFSET('Water Data'!$I$6,0,10*ROW('Water Data'!I71)),NA())</f>
        <v>#N/A</v>
      </c>
      <c r="U77" s="366" t="e">
        <f ca="1">+IF(AND(ISNUMBER(OFFSET('Water Data'!$I$9,0,10*ROW('Water Data'!I71))),'Data Summary'!CJ77="Yes"),OFFSET('Water Data'!$I$9,0,10*ROW('Water Data'!I71)),NA())</f>
        <v>#N/A</v>
      </c>
      <c r="V77" s="367" t="e">
        <f ca="1">+IF(AND(ISNUMBER(OFFSET('Sanitation Data'!$D$4,0,10*ROW('Sanitation Data'!D71))),'Data Summary'!CK77="Yes"),100-OFFSET('Sanitation Data'!$D$4,0,10*ROW('Sanitation Data'!D71)),NA())</f>
        <v>#N/A</v>
      </c>
      <c r="W77" s="367" t="e">
        <f ca="1">+IF(AND(ISNUMBER(OFFSET('Sanitation Data'!$D$6,0,10*ROW('Sanitation Data'!D71))),'Data Summary'!CL77="Yes"),OFFSET('Sanitation Data'!$D$6,0,10*ROW('Sanitation Data'!D71)),NA())</f>
        <v>#N/A</v>
      </c>
      <c r="X77" s="367" t="e">
        <f ca="1">+IF(AND(ISNUMBER(OFFSET('Sanitation Data'!$D$10,0,10*ROW('Sanitation Data'!D71))),'Data Summary'!CM77="Yes"),OFFSET('Sanitation Data'!$D$10,0,10*ROW('Sanitation Data'!D71)),NA())</f>
        <v>#N/A</v>
      </c>
      <c r="Y77" s="367" t="e">
        <f ca="1">+IF(AND(ISNUMBER(OFFSET('Sanitation Data'!$D$11,0,10*ROW('Sanitation Data'!D71))),'Data Summary'!CN77="Yes"),OFFSET('Sanitation Data'!$D$11,0,10*ROW('Sanitation Data'!D71)),NA())</f>
        <v>#N/A</v>
      </c>
      <c r="Z77" s="367" t="e">
        <f ca="1">+IF(AND(ISNUMBER(OFFSET('Sanitation Data'!$D$12,0,10*ROW('Sanitation Data'!D71))),'Data Summary'!CO77="Yes"),OFFSET('Sanitation Data'!$D$12,0,10*ROW('Sanitation Data'!D71)),NA())</f>
        <v>#N/A</v>
      </c>
      <c r="AA77" s="367" t="e">
        <f ca="1">+IF(AND(ISNUMBER(OFFSET('Sanitation Data'!$E$4,0,10*ROW('Sanitation Data'!E71))),'Data Summary'!CP77="Yes"),100-OFFSET('Sanitation Data'!$E$4,0,10*ROW('Sanitation Data'!E71)),NA())</f>
        <v>#N/A</v>
      </c>
      <c r="AB77" s="367" t="e">
        <f ca="1">+IF(AND(ISNUMBER(OFFSET('Sanitation Data'!$E$6,0,10*ROW('Sanitation Data'!E71))),'Data Summary'!CQ77="Yes"),OFFSET('Sanitation Data'!$E$6,0,10*ROW('Sanitation Data'!E71)),NA())</f>
        <v>#N/A</v>
      </c>
      <c r="AC77" s="367" t="e">
        <f ca="1">+IF(AND(ISNUMBER(OFFSET('Sanitation Data'!$E$10,0,10*ROW('Sanitation Data'!E71))),'Data Summary'!CR77="Yes"),OFFSET('Sanitation Data'!$E$10,0,10*ROW('Sanitation Data'!E71)),NA())</f>
        <v>#N/A</v>
      </c>
      <c r="AD77" s="367" t="e">
        <f ca="1">+IF(AND(ISNUMBER(OFFSET('Sanitation Data'!$E$11,0,10*ROW('Sanitation Data'!E71))),'Data Summary'!CS77="Yes"),OFFSET('Sanitation Data'!$E$11,0,10*ROW('Sanitation Data'!E71)),NA())</f>
        <v>#N/A</v>
      </c>
      <c r="AE77" s="367" t="e">
        <f ca="1">+IF(AND(ISNUMBER(OFFSET('Sanitation Data'!$E$12,0,10*ROW('Sanitation Data'!E71))),'Data Summary'!CT77="Yes"),OFFSET('Sanitation Data'!$E$12,0,10*ROW('Sanitation Data'!E71)),NA())</f>
        <v>#N/A</v>
      </c>
      <c r="AF77" s="367" t="e">
        <f ca="1">+IF(AND(ISNUMBER(OFFSET('Sanitation Data'!$F$4,0,10*ROW('Sanitation Data'!F71))),'Data Summary'!CU77="Yes"),100-OFFSET('Sanitation Data'!$F$4,0,10*ROW('Sanitation Data'!F71)),NA())</f>
        <v>#N/A</v>
      </c>
      <c r="AG77" s="367" t="e">
        <f ca="1">+IF(AND(ISNUMBER(OFFSET('Sanitation Data'!$F$6,0,10*ROW('Sanitation Data'!F71))),'Data Summary'!CV77="Yes"),OFFSET('Sanitation Data'!$F$6,0,10*ROW('Sanitation Data'!F71)),NA())</f>
        <v>#N/A</v>
      </c>
      <c r="AH77" s="367" t="e">
        <f ca="1">+IF(AND(ISNUMBER(OFFSET('Sanitation Data'!$F$10,0,10*ROW('Sanitation Data'!F71))),'Data Summary'!CW77="Yes"),OFFSET('Sanitation Data'!$F$10,0,10*ROW('Sanitation Data'!F71)),NA())</f>
        <v>#N/A</v>
      </c>
      <c r="AI77" s="367" t="e">
        <f ca="1">+IF(AND(ISNUMBER(OFFSET('Sanitation Data'!$F$11,0,10*ROW('Sanitation Data'!F71))),'Data Summary'!CX77="Yes"),OFFSET('Sanitation Data'!$F$11,0,10*ROW('Sanitation Data'!F71)),NA())</f>
        <v>#N/A</v>
      </c>
      <c r="AJ77" s="367" t="e">
        <f ca="1">+IF(AND(ISNUMBER(OFFSET('Sanitation Data'!$F$12,0,10*ROW('Sanitation Data'!F71))),'Data Summary'!CY77="Yes"),OFFSET('Sanitation Data'!$F$12,0,10*ROW('Sanitation Data'!F71)),NA())</f>
        <v>#N/A</v>
      </c>
      <c r="AK77" s="367" t="e">
        <f ca="1">+IF(AND(ISNUMBER(OFFSET('Sanitation Data'!$G$4,0,10*ROW('Sanitation Data'!G71))),'Data Summary'!CZ77="Yes"),100-OFFSET('Sanitation Data'!$G$4,0,10*ROW('Sanitation Data'!G71)),NA())</f>
        <v>#N/A</v>
      </c>
      <c r="AL77" s="367" t="e">
        <f ca="1">+IF(AND(ISNUMBER(OFFSET('Sanitation Data'!$G$6,0,10*ROW('Sanitation Data'!G71))),'Data Summary'!DA77="Yes"),OFFSET('Sanitation Data'!$G$6,0,10*ROW('Sanitation Data'!G71)),NA())</f>
        <v>#N/A</v>
      </c>
      <c r="AM77" s="367" t="e">
        <f ca="1">+IF(AND(ISNUMBER(OFFSET('Sanitation Data'!$G$10,0,10*ROW('Sanitation Data'!G71))),'Data Summary'!DB77="Yes"),OFFSET('Sanitation Data'!$G$10,0,10*ROW('Sanitation Data'!G71)),NA())</f>
        <v>#N/A</v>
      </c>
      <c r="AN77" s="367" t="e">
        <f ca="1">+IF(AND(ISNUMBER(OFFSET('Sanitation Data'!$G$11,0,10*ROW('Sanitation Data'!G71))),'Data Summary'!DC77="Yes"),OFFSET('Sanitation Data'!$G$11,0,10*ROW('Sanitation Data'!G71)),NA())</f>
        <v>#N/A</v>
      </c>
      <c r="AO77" s="367" t="e">
        <f ca="1">+IF(AND(ISNUMBER(OFFSET('Sanitation Data'!$G$12,0,10*ROW('Sanitation Data'!G71))),'Data Summary'!DD77="Yes"),OFFSET('Sanitation Data'!$G$12,0,10*ROW('Sanitation Data'!G71)),NA())</f>
        <v>#N/A</v>
      </c>
      <c r="AP77" s="367" t="e">
        <f ca="1">+IF(AND(ISNUMBER(OFFSET('Sanitation Data'!$H$4,0,10*ROW('Sanitation Data'!H71))),'Data Summary'!DE77="Yes"),100-OFFSET('Sanitation Data'!$H$4,0,10*ROW('Sanitation Data'!H71)),NA())</f>
        <v>#N/A</v>
      </c>
      <c r="AQ77" s="367" t="e">
        <f ca="1">+IF(AND(ISNUMBER(OFFSET('Sanitation Data'!$H$6,0,10*ROW('Sanitation Data'!H71))),'Data Summary'!DF77="Yes"),OFFSET('Sanitation Data'!$H$6,0,10*ROW('Sanitation Data'!H71)),NA())</f>
        <v>#N/A</v>
      </c>
      <c r="AR77" s="367" t="e">
        <f ca="1">+IF(AND(ISNUMBER(OFFSET('Sanitation Data'!$H$10,0,10*ROW('Sanitation Data'!H71))),'Data Summary'!DG77="Yes"),OFFSET('Sanitation Data'!$H$10,0,10*ROW('Sanitation Data'!H71)),NA())</f>
        <v>#N/A</v>
      </c>
      <c r="AS77" s="367" t="e">
        <f ca="1">+IF(AND(ISNUMBER(OFFSET('Sanitation Data'!$H$11,0,10*ROW('Sanitation Data'!H71))),'Data Summary'!DH77="Yes"),OFFSET('Sanitation Data'!$H$11,0,10*ROW('Sanitation Data'!H71)),NA())</f>
        <v>#N/A</v>
      </c>
      <c r="AT77" s="367" t="e">
        <f ca="1">+IF(AND(ISNUMBER(OFFSET('Sanitation Data'!$H$12,0,10*ROW('Sanitation Data'!H71))),'Data Summary'!DI77="Yes"),OFFSET('Sanitation Data'!$H$12,0,10*ROW('Sanitation Data'!H71)),NA())</f>
        <v>#N/A</v>
      </c>
      <c r="AU77" s="367" t="e">
        <f ca="1">+IF(AND(ISNUMBER(OFFSET('Sanitation Data'!$I$4,0,10*ROW('Sanitation Data'!I71))),'Data Summary'!DJ77="Yes"),100-OFFSET('Sanitation Data'!$I$4,0,10*ROW('Sanitation Data'!I71)),NA())</f>
        <v>#N/A</v>
      </c>
      <c r="AV77" s="367" t="e">
        <f ca="1">+IF(AND(ISNUMBER(OFFSET('Sanitation Data'!$I$6,0,10*ROW('Sanitation Data'!I71))),'Data Summary'!DK77="Yes"),OFFSET('Sanitation Data'!$I$6,0,10*ROW('Sanitation Data'!I71)),NA())</f>
        <v>#N/A</v>
      </c>
      <c r="AW77" s="367" t="e">
        <f ca="1">+IF(AND(ISNUMBER(OFFSET('Sanitation Data'!$I$10,0,10*ROW('Sanitation Data'!I71))),'Data Summary'!DL77="Yes"),OFFSET('Sanitation Data'!$I$10,0,10*ROW('Sanitation Data'!I71)),NA())</f>
        <v>#N/A</v>
      </c>
      <c r="AX77" s="367" t="e">
        <f ca="1">+IF(AND(ISNUMBER(OFFSET('Sanitation Data'!$I$11,0,10*ROW('Sanitation Data'!I71))),'Data Summary'!DM77="Yes"),OFFSET('Sanitation Data'!$I$11,0,10*ROW('Sanitation Data'!I71)),NA())</f>
        <v>#N/A</v>
      </c>
      <c r="AY77" s="367" t="e">
        <f ca="1">+IF(AND(ISNUMBER(OFFSET('Sanitation Data'!$I$12,0,10*ROW('Sanitation Data'!I71))),'Data Summary'!DN77="Yes"),OFFSET('Sanitation Data'!$I$12,0,10*ROW('Sanitation Data'!I71)),NA())</f>
        <v>#N/A</v>
      </c>
      <c r="AZ77" s="368" t="e">
        <f ca="1">+IF(AND(ISNUMBER(OFFSET('Hygiene Data'!$D$5,0,10*ROW('Hygiene Data'!D71))),'Data Summary'!DO77="Yes"),OFFSET('Hygiene Data'!$D$5,0,10*ROW('Hygiene Data'!D71)),NA())</f>
        <v>#N/A</v>
      </c>
      <c r="BA77" s="368" t="e">
        <f ca="1">+IF(AND(ISNUMBER(OFFSET('Hygiene Data'!$D$7,0,10*ROW('Hygiene Data'!D71))),'Data Summary'!DP77="Yes"),OFFSET('Hygiene Data'!$D$7,0,10*ROW('Hygiene Data'!D71)),NA())</f>
        <v>#N/A</v>
      </c>
      <c r="BB77" s="368" t="e">
        <f ca="1">+IF(AND(ISNUMBER(OFFSET('Hygiene Data'!$D$9,0,10*ROW('Hygiene Data'!D71))),'Data Summary'!DQ77="Yes"),OFFSET('Hygiene Data'!$D$9,0,10*ROW('Hygiene Data'!D71)),NA())</f>
        <v>#N/A</v>
      </c>
      <c r="BC77" s="368" t="e">
        <f ca="1">+IF(AND(ISNUMBER(OFFSET('Hygiene Data'!$E$5,0,10*ROW('Hygiene Data'!E71))),'Data Summary'!DR77="Yes"),OFFSET('Hygiene Data'!$E$5,0,10*ROW('Hygiene Data'!E71)),NA())</f>
        <v>#N/A</v>
      </c>
      <c r="BD77" s="368" t="e">
        <f ca="1">+IF(AND(ISNUMBER(OFFSET('Hygiene Data'!$E$7,0,10*ROW('Hygiene Data'!E71))),'Data Summary'!DS77="Yes"),OFFSET('Hygiene Data'!$E$7,0,10*ROW('Hygiene Data'!E71)),NA())</f>
        <v>#N/A</v>
      </c>
      <c r="BE77" s="368" t="e">
        <f ca="1">+IF(AND(ISNUMBER(OFFSET('Hygiene Data'!$E$9,0,10*ROW('Hygiene Data'!E71))),'Data Summary'!DT77="Yes"),OFFSET('Hygiene Data'!$E$9,0,10*ROW('Hygiene Data'!E71)),NA())</f>
        <v>#N/A</v>
      </c>
      <c r="BF77" s="368" t="e">
        <f ca="1">+IF(AND(ISNUMBER(OFFSET('Hygiene Data'!$F$5,0,10*ROW('Hygiene Data'!F71))),'Data Summary'!DU77="Yes"),OFFSET('Hygiene Data'!$F$5,0,10*ROW('Hygiene Data'!F71)),NA())</f>
        <v>#N/A</v>
      </c>
      <c r="BG77" s="368" t="e">
        <f ca="1">+IF(AND(ISNUMBER(OFFSET('Hygiene Data'!$F$7,0,10*ROW('Hygiene Data'!F71))),'Data Summary'!DV77="Yes"),OFFSET('Hygiene Data'!$F$7,0,10*ROW('Hygiene Data'!F71)),NA())</f>
        <v>#N/A</v>
      </c>
      <c r="BH77" s="368" t="e">
        <f ca="1">+IF(AND(ISNUMBER(OFFSET('Hygiene Data'!$F$9,0,10*ROW('Hygiene Data'!F71))),'Data Summary'!DW77="Yes"),OFFSET('Hygiene Data'!$F$9,0,10*ROW('Hygiene Data'!F71)),NA())</f>
        <v>#N/A</v>
      </c>
      <c r="BI77" s="368" t="e">
        <f ca="1">+IF(AND(ISNUMBER(OFFSET('Hygiene Data'!$G$5,0,10*ROW('Hygiene Data'!G71))),'Data Summary'!DX77="Yes"),OFFSET('Hygiene Data'!$G$5,0,10*ROW('Hygiene Data'!G71)),NA())</f>
        <v>#N/A</v>
      </c>
      <c r="BJ77" s="368" t="e">
        <f ca="1">+IF(AND(ISNUMBER(OFFSET('Hygiene Data'!$G$7,0,10*ROW('Hygiene Data'!G71))),'Data Summary'!DY77="Yes"),OFFSET('Hygiene Data'!$G$7,0,10*ROW('Hygiene Data'!G71)),NA())</f>
        <v>#N/A</v>
      </c>
      <c r="BK77" s="368" t="e">
        <f ca="1">+IF(AND(ISNUMBER(OFFSET('Hygiene Data'!$G$9,0,10*ROW('Hygiene Data'!G71))),'Data Summary'!DZ77="Yes"),OFFSET('Hygiene Data'!$G$9,0,10*ROW('Hygiene Data'!G71)),NA())</f>
        <v>#N/A</v>
      </c>
      <c r="BL77" s="368" t="e">
        <f ca="1">+IF(AND(ISNUMBER(OFFSET('Hygiene Data'!$H$5,0,10*ROW('Hygiene Data'!H71))),'Data Summary'!EA77="Yes"),OFFSET('Hygiene Data'!$H$5,0,10*ROW('Hygiene Data'!H71)),NA())</f>
        <v>#N/A</v>
      </c>
      <c r="BM77" s="368" t="e">
        <f ca="1">+IF(AND(ISNUMBER(OFFSET('Hygiene Data'!$H$7,0,10*ROW('Hygiene Data'!H71))),'Data Summary'!EB77="Yes"),OFFSET('Hygiene Data'!$H$7,0,10*ROW('Hygiene Data'!H71)),NA())</f>
        <v>#N/A</v>
      </c>
      <c r="BN77" s="368" t="e">
        <f ca="1">+IF(AND(ISNUMBER(OFFSET('Hygiene Data'!$H$9,0,10*ROW('Hygiene Data'!H71))),'Data Summary'!EC77="Yes"),OFFSET('Hygiene Data'!$H$9,0,10*ROW('Hygiene Data'!H71)),NA())</f>
        <v>#N/A</v>
      </c>
      <c r="BO77" s="368" t="e">
        <f ca="1">+IF(AND(ISNUMBER(OFFSET('Hygiene Data'!$I$5,0,10*ROW('Hygiene Data'!I71))),'Data Summary'!ED77="Yes"),OFFSET('Hygiene Data'!$I$5,0,10*ROW('Hygiene Data'!I71)),NA())</f>
        <v>#N/A</v>
      </c>
      <c r="BP77" s="368" t="e">
        <f ca="1">+IF(AND(ISNUMBER(OFFSET('Hygiene Data'!$I$7,0,10*ROW('Hygiene Data'!I71))),'Data Summary'!EE77="Yes"),OFFSET('Hygiene Data'!$I$7,0,10*ROW('Hygiene Data'!I71)),NA())</f>
        <v>#N/A</v>
      </c>
      <c r="BQ77" s="368" t="e">
        <f ca="1">+IF(AND(ISNUMBER(OFFSET('Hygiene Data'!$I$9,0,10*ROW('Hygiene Data'!I71))),'Data Summary'!EF77="Yes"),OFFSET('Hygiene Data'!$I$9,0,10*ROW('Hygiene Data'!I71)),NA())</f>
        <v>#N/A</v>
      </c>
    </row>
    <row r="78" spans="1:69" x14ac:dyDescent="0.25">
      <c r="A78" s="364" t="e">
        <f ca="1">+RIGHT('Data Summary'!A78,LEN('Data Summary'!A78)-9)</f>
        <v>#VALUE!</v>
      </c>
      <c r="B78" s="338" t="str">
        <f ca="1">+IF(ISTEXT('Data Summary'!B78),'Data Summary'!B78,"")</f>
        <v/>
      </c>
      <c r="C78" s="365" t="e">
        <f ca="1">+VALUE('Data Summary'!C78)</f>
        <v>#VALUE!</v>
      </c>
      <c r="D78" s="366" t="e">
        <f ca="1">+IF(AND(ISNUMBER(OFFSET('Water Data'!$D$4,0,10*ROW('Water Data'!D72))),'Data Summary'!BS78="Yes"),100-OFFSET('Water Data'!$D$4,0,10*ROW('Water Data'!D72)),NA())</f>
        <v>#N/A</v>
      </c>
      <c r="E78" s="366" t="e">
        <f ca="1">+IF(AND(ISNUMBER(OFFSET('Water Data'!$D$6,0,10*ROW('Water Data'!D72))),'Data Summary'!BT78="Yes"),OFFSET('Water Data'!$D$6,0,10*ROW('Water Data'!D72)),NA())</f>
        <v>#N/A</v>
      </c>
      <c r="F78" s="366" t="e">
        <f ca="1">+IF(AND(ISNUMBER(OFFSET('Water Data'!$D$9,0,10*ROW('Water Data'!D72))),'Data Summary'!BU78="Yes"),OFFSET('Water Data'!$D$9,0,10*ROW('Water Data'!D72)),NA())</f>
        <v>#N/A</v>
      </c>
      <c r="G78" s="366" t="e">
        <f ca="1">+IF(AND(ISNUMBER(OFFSET('Water Data'!$E$4,0,10*ROW('Water Data'!E72))),'Data Summary'!BV78="Yes"),100-OFFSET('Water Data'!$E$4,0,10*ROW('Water Data'!E72)),NA())</f>
        <v>#N/A</v>
      </c>
      <c r="H78" s="366" t="e">
        <f ca="1">+IF(AND(ISNUMBER(OFFSET('Water Data'!$E$6,0,10*ROW('Water Data'!E72))),'Data Summary'!BW78="Yes"),OFFSET('Water Data'!$E$6,0,10*ROW('Water Data'!E72)),NA())</f>
        <v>#N/A</v>
      </c>
      <c r="I78" s="366" t="e">
        <f ca="1">+IF(AND(ISNUMBER(OFFSET('Water Data'!$E$9,0,10*ROW('Water Data'!E72))),'Data Summary'!BX78="Yes"),OFFSET('Water Data'!$E$9,0,10*ROW('Water Data'!E72)),NA())</f>
        <v>#N/A</v>
      </c>
      <c r="J78" s="366" t="e">
        <f ca="1">+IF(AND(ISNUMBER(OFFSET('Water Data'!$F$4,0,10*ROW('Water Data'!F72))),'Data Summary'!BY78="Yes"),100-OFFSET('Water Data'!$F$4,0,10*ROW('Water Data'!F72)),NA())</f>
        <v>#N/A</v>
      </c>
      <c r="K78" s="366" t="e">
        <f ca="1">+IF(AND(ISNUMBER(OFFSET('Water Data'!$F$6,0,10*ROW('Water Data'!F72))),'Data Summary'!BZ78="Yes"),OFFSET('Water Data'!$F$6,0,10*ROW('Water Data'!F72)),NA())</f>
        <v>#N/A</v>
      </c>
      <c r="L78" s="366" t="e">
        <f ca="1">+IF(AND(ISNUMBER(OFFSET('Water Data'!$F$9,0,10*ROW('Water Data'!F72))),'Data Summary'!CA78="Yes"),OFFSET('Water Data'!$F$9,0,10*ROW('Water Data'!F72)),NA())</f>
        <v>#N/A</v>
      </c>
      <c r="M78" s="366" t="e">
        <f ca="1">+IF(AND(ISNUMBER(OFFSET('Water Data'!$G$4,0,10*ROW('Water Data'!G72))),'Data Summary'!CB78="Yes"),100-OFFSET('Water Data'!$G$4,0,10*ROW('Water Data'!G72)),NA())</f>
        <v>#N/A</v>
      </c>
      <c r="N78" s="366" t="e">
        <f ca="1">+IF(AND(ISNUMBER(OFFSET('Water Data'!$G$6,0,10*ROW('Water Data'!G72))),'Data Summary'!CC78="Yes"),OFFSET('Water Data'!$G$6,0,10*ROW('Water Data'!G72)),NA())</f>
        <v>#N/A</v>
      </c>
      <c r="O78" s="366" t="e">
        <f ca="1">+IF(AND(ISNUMBER(OFFSET('Water Data'!$G$9,0,10*ROW('Water Data'!G72))),'Data Summary'!CD78="Yes"),OFFSET('Water Data'!$G$9,0,10*ROW('Water Data'!G72)),NA())</f>
        <v>#N/A</v>
      </c>
      <c r="P78" s="366" t="e">
        <f ca="1">+IF(AND(ISNUMBER(OFFSET('Water Data'!$H$4,0,10*ROW('Water Data'!H72))),'Data Summary'!CE78="Yes"),100-OFFSET('Water Data'!$H$4,0,10*ROW('Water Data'!H72)),NA())</f>
        <v>#N/A</v>
      </c>
      <c r="Q78" s="366" t="e">
        <f ca="1">+IF(AND(ISNUMBER(OFFSET('Water Data'!$H$6,0,10*ROW('Water Data'!H72))),'Data Summary'!CF78="Yes"),OFFSET('Water Data'!$H$6,0,10*ROW('Water Data'!H72)),NA())</f>
        <v>#N/A</v>
      </c>
      <c r="R78" s="366" t="e">
        <f ca="1">+IF(AND(ISNUMBER(OFFSET('Water Data'!$H$9,0,10*ROW('Water Data'!H72))),'Data Summary'!CG78="Yes"),OFFSET('Water Data'!$H$9,0,10*ROW('Water Data'!H72)),NA())</f>
        <v>#N/A</v>
      </c>
      <c r="S78" s="366" t="e">
        <f ca="1">+IF(AND(ISNUMBER(OFFSET('Water Data'!$I$4,0,10*ROW('Water Data'!I72))),'Data Summary'!CH78="Yes"),100-OFFSET('Water Data'!$I$4,0,10*ROW('Water Data'!I72)),NA())</f>
        <v>#N/A</v>
      </c>
      <c r="T78" s="366" t="e">
        <f ca="1">+IF(AND(ISNUMBER(OFFSET('Water Data'!$I$6,0,10*ROW('Water Data'!I72))),'Data Summary'!CI78="Yes"),OFFSET('Water Data'!$I$6,0,10*ROW('Water Data'!I72)),NA())</f>
        <v>#N/A</v>
      </c>
      <c r="U78" s="366" t="e">
        <f ca="1">+IF(AND(ISNUMBER(OFFSET('Water Data'!$I$9,0,10*ROW('Water Data'!I72))),'Data Summary'!CJ78="Yes"),OFFSET('Water Data'!$I$9,0,10*ROW('Water Data'!I72)),NA())</f>
        <v>#N/A</v>
      </c>
      <c r="V78" s="367" t="e">
        <f ca="1">+IF(AND(ISNUMBER(OFFSET('Sanitation Data'!$D$4,0,10*ROW('Sanitation Data'!D72))),'Data Summary'!CK78="Yes"),100-OFFSET('Sanitation Data'!$D$4,0,10*ROW('Sanitation Data'!D72)),NA())</f>
        <v>#N/A</v>
      </c>
      <c r="W78" s="367" t="e">
        <f ca="1">+IF(AND(ISNUMBER(OFFSET('Sanitation Data'!$D$6,0,10*ROW('Sanitation Data'!D72))),'Data Summary'!CL78="Yes"),OFFSET('Sanitation Data'!$D$6,0,10*ROW('Sanitation Data'!D72)),NA())</f>
        <v>#N/A</v>
      </c>
      <c r="X78" s="367" t="e">
        <f ca="1">+IF(AND(ISNUMBER(OFFSET('Sanitation Data'!$D$10,0,10*ROW('Sanitation Data'!D72))),'Data Summary'!CM78="Yes"),OFFSET('Sanitation Data'!$D$10,0,10*ROW('Sanitation Data'!D72)),NA())</f>
        <v>#N/A</v>
      </c>
      <c r="Y78" s="367" t="e">
        <f ca="1">+IF(AND(ISNUMBER(OFFSET('Sanitation Data'!$D$11,0,10*ROW('Sanitation Data'!D72))),'Data Summary'!CN78="Yes"),OFFSET('Sanitation Data'!$D$11,0,10*ROW('Sanitation Data'!D72)),NA())</f>
        <v>#N/A</v>
      </c>
      <c r="Z78" s="367" t="e">
        <f ca="1">+IF(AND(ISNUMBER(OFFSET('Sanitation Data'!$D$12,0,10*ROW('Sanitation Data'!D72))),'Data Summary'!CO78="Yes"),OFFSET('Sanitation Data'!$D$12,0,10*ROW('Sanitation Data'!D72)),NA())</f>
        <v>#N/A</v>
      </c>
      <c r="AA78" s="367" t="e">
        <f ca="1">+IF(AND(ISNUMBER(OFFSET('Sanitation Data'!$E$4,0,10*ROW('Sanitation Data'!E72))),'Data Summary'!CP78="Yes"),100-OFFSET('Sanitation Data'!$E$4,0,10*ROW('Sanitation Data'!E72)),NA())</f>
        <v>#N/A</v>
      </c>
      <c r="AB78" s="367" t="e">
        <f ca="1">+IF(AND(ISNUMBER(OFFSET('Sanitation Data'!$E$6,0,10*ROW('Sanitation Data'!E72))),'Data Summary'!CQ78="Yes"),OFFSET('Sanitation Data'!$E$6,0,10*ROW('Sanitation Data'!E72)),NA())</f>
        <v>#N/A</v>
      </c>
      <c r="AC78" s="367" t="e">
        <f ca="1">+IF(AND(ISNUMBER(OFFSET('Sanitation Data'!$E$10,0,10*ROW('Sanitation Data'!E72))),'Data Summary'!CR78="Yes"),OFFSET('Sanitation Data'!$E$10,0,10*ROW('Sanitation Data'!E72)),NA())</f>
        <v>#N/A</v>
      </c>
      <c r="AD78" s="367" t="e">
        <f ca="1">+IF(AND(ISNUMBER(OFFSET('Sanitation Data'!$E$11,0,10*ROW('Sanitation Data'!E72))),'Data Summary'!CS78="Yes"),OFFSET('Sanitation Data'!$E$11,0,10*ROW('Sanitation Data'!E72)),NA())</f>
        <v>#N/A</v>
      </c>
      <c r="AE78" s="367" t="e">
        <f ca="1">+IF(AND(ISNUMBER(OFFSET('Sanitation Data'!$E$12,0,10*ROW('Sanitation Data'!E72))),'Data Summary'!CT78="Yes"),OFFSET('Sanitation Data'!$E$12,0,10*ROW('Sanitation Data'!E72)),NA())</f>
        <v>#N/A</v>
      </c>
      <c r="AF78" s="367" t="e">
        <f ca="1">+IF(AND(ISNUMBER(OFFSET('Sanitation Data'!$F$4,0,10*ROW('Sanitation Data'!F72))),'Data Summary'!CU78="Yes"),100-OFFSET('Sanitation Data'!$F$4,0,10*ROW('Sanitation Data'!F72)),NA())</f>
        <v>#N/A</v>
      </c>
      <c r="AG78" s="367" t="e">
        <f ca="1">+IF(AND(ISNUMBER(OFFSET('Sanitation Data'!$F$6,0,10*ROW('Sanitation Data'!F72))),'Data Summary'!CV78="Yes"),OFFSET('Sanitation Data'!$F$6,0,10*ROW('Sanitation Data'!F72)),NA())</f>
        <v>#N/A</v>
      </c>
      <c r="AH78" s="367" t="e">
        <f ca="1">+IF(AND(ISNUMBER(OFFSET('Sanitation Data'!$F$10,0,10*ROW('Sanitation Data'!F72))),'Data Summary'!CW78="Yes"),OFFSET('Sanitation Data'!$F$10,0,10*ROW('Sanitation Data'!F72)),NA())</f>
        <v>#N/A</v>
      </c>
      <c r="AI78" s="367" t="e">
        <f ca="1">+IF(AND(ISNUMBER(OFFSET('Sanitation Data'!$F$11,0,10*ROW('Sanitation Data'!F72))),'Data Summary'!CX78="Yes"),OFFSET('Sanitation Data'!$F$11,0,10*ROW('Sanitation Data'!F72)),NA())</f>
        <v>#N/A</v>
      </c>
      <c r="AJ78" s="367" t="e">
        <f ca="1">+IF(AND(ISNUMBER(OFFSET('Sanitation Data'!$F$12,0,10*ROW('Sanitation Data'!F72))),'Data Summary'!CY78="Yes"),OFFSET('Sanitation Data'!$F$12,0,10*ROW('Sanitation Data'!F72)),NA())</f>
        <v>#N/A</v>
      </c>
      <c r="AK78" s="367" t="e">
        <f ca="1">+IF(AND(ISNUMBER(OFFSET('Sanitation Data'!$G$4,0,10*ROW('Sanitation Data'!G72))),'Data Summary'!CZ78="Yes"),100-OFFSET('Sanitation Data'!$G$4,0,10*ROW('Sanitation Data'!G72)),NA())</f>
        <v>#N/A</v>
      </c>
      <c r="AL78" s="367" t="e">
        <f ca="1">+IF(AND(ISNUMBER(OFFSET('Sanitation Data'!$G$6,0,10*ROW('Sanitation Data'!G72))),'Data Summary'!DA78="Yes"),OFFSET('Sanitation Data'!$G$6,0,10*ROW('Sanitation Data'!G72)),NA())</f>
        <v>#N/A</v>
      </c>
      <c r="AM78" s="367" t="e">
        <f ca="1">+IF(AND(ISNUMBER(OFFSET('Sanitation Data'!$G$10,0,10*ROW('Sanitation Data'!G72))),'Data Summary'!DB78="Yes"),OFFSET('Sanitation Data'!$G$10,0,10*ROW('Sanitation Data'!G72)),NA())</f>
        <v>#N/A</v>
      </c>
      <c r="AN78" s="367" t="e">
        <f ca="1">+IF(AND(ISNUMBER(OFFSET('Sanitation Data'!$G$11,0,10*ROW('Sanitation Data'!G72))),'Data Summary'!DC78="Yes"),OFFSET('Sanitation Data'!$G$11,0,10*ROW('Sanitation Data'!G72)),NA())</f>
        <v>#N/A</v>
      </c>
      <c r="AO78" s="367" t="e">
        <f ca="1">+IF(AND(ISNUMBER(OFFSET('Sanitation Data'!$G$12,0,10*ROW('Sanitation Data'!G72))),'Data Summary'!DD78="Yes"),OFFSET('Sanitation Data'!$G$12,0,10*ROW('Sanitation Data'!G72)),NA())</f>
        <v>#N/A</v>
      </c>
      <c r="AP78" s="367" t="e">
        <f ca="1">+IF(AND(ISNUMBER(OFFSET('Sanitation Data'!$H$4,0,10*ROW('Sanitation Data'!H72))),'Data Summary'!DE78="Yes"),100-OFFSET('Sanitation Data'!$H$4,0,10*ROW('Sanitation Data'!H72)),NA())</f>
        <v>#N/A</v>
      </c>
      <c r="AQ78" s="367" t="e">
        <f ca="1">+IF(AND(ISNUMBER(OFFSET('Sanitation Data'!$H$6,0,10*ROW('Sanitation Data'!H72))),'Data Summary'!DF78="Yes"),OFFSET('Sanitation Data'!$H$6,0,10*ROW('Sanitation Data'!H72)),NA())</f>
        <v>#N/A</v>
      </c>
      <c r="AR78" s="367" t="e">
        <f ca="1">+IF(AND(ISNUMBER(OFFSET('Sanitation Data'!$H$10,0,10*ROW('Sanitation Data'!H72))),'Data Summary'!DG78="Yes"),OFFSET('Sanitation Data'!$H$10,0,10*ROW('Sanitation Data'!H72)),NA())</f>
        <v>#N/A</v>
      </c>
      <c r="AS78" s="367" t="e">
        <f ca="1">+IF(AND(ISNUMBER(OFFSET('Sanitation Data'!$H$11,0,10*ROW('Sanitation Data'!H72))),'Data Summary'!DH78="Yes"),OFFSET('Sanitation Data'!$H$11,0,10*ROW('Sanitation Data'!H72)),NA())</f>
        <v>#N/A</v>
      </c>
      <c r="AT78" s="367" t="e">
        <f ca="1">+IF(AND(ISNUMBER(OFFSET('Sanitation Data'!$H$12,0,10*ROW('Sanitation Data'!H72))),'Data Summary'!DI78="Yes"),OFFSET('Sanitation Data'!$H$12,0,10*ROW('Sanitation Data'!H72)),NA())</f>
        <v>#N/A</v>
      </c>
      <c r="AU78" s="367" t="e">
        <f ca="1">+IF(AND(ISNUMBER(OFFSET('Sanitation Data'!$I$4,0,10*ROW('Sanitation Data'!I72))),'Data Summary'!DJ78="Yes"),100-OFFSET('Sanitation Data'!$I$4,0,10*ROW('Sanitation Data'!I72)),NA())</f>
        <v>#N/A</v>
      </c>
      <c r="AV78" s="367" t="e">
        <f ca="1">+IF(AND(ISNUMBER(OFFSET('Sanitation Data'!$I$6,0,10*ROW('Sanitation Data'!I72))),'Data Summary'!DK78="Yes"),OFFSET('Sanitation Data'!$I$6,0,10*ROW('Sanitation Data'!I72)),NA())</f>
        <v>#N/A</v>
      </c>
      <c r="AW78" s="367" t="e">
        <f ca="1">+IF(AND(ISNUMBER(OFFSET('Sanitation Data'!$I$10,0,10*ROW('Sanitation Data'!I72))),'Data Summary'!DL78="Yes"),OFFSET('Sanitation Data'!$I$10,0,10*ROW('Sanitation Data'!I72)),NA())</f>
        <v>#N/A</v>
      </c>
      <c r="AX78" s="367" t="e">
        <f ca="1">+IF(AND(ISNUMBER(OFFSET('Sanitation Data'!$I$11,0,10*ROW('Sanitation Data'!I72))),'Data Summary'!DM78="Yes"),OFFSET('Sanitation Data'!$I$11,0,10*ROW('Sanitation Data'!I72)),NA())</f>
        <v>#N/A</v>
      </c>
      <c r="AY78" s="367" t="e">
        <f ca="1">+IF(AND(ISNUMBER(OFFSET('Sanitation Data'!$I$12,0,10*ROW('Sanitation Data'!I72))),'Data Summary'!DN78="Yes"),OFFSET('Sanitation Data'!$I$12,0,10*ROW('Sanitation Data'!I72)),NA())</f>
        <v>#N/A</v>
      </c>
      <c r="AZ78" s="368" t="e">
        <f ca="1">+IF(AND(ISNUMBER(OFFSET('Hygiene Data'!$D$5,0,10*ROW('Hygiene Data'!D72))),'Data Summary'!DO78="Yes"),OFFSET('Hygiene Data'!$D$5,0,10*ROW('Hygiene Data'!D72)),NA())</f>
        <v>#N/A</v>
      </c>
      <c r="BA78" s="368" t="e">
        <f ca="1">+IF(AND(ISNUMBER(OFFSET('Hygiene Data'!$D$7,0,10*ROW('Hygiene Data'!D72))),'Data Summary'!DP78="Yes"),OFFSET('Hygiene Data'!$D$7,0,10*ROW('Hygiene Data'!D72)),NA())</f>
        <v>#N/A</v>
      </c>
      <c r="BB78" s="368" t="e">
        <f ca="1">+IF(AND(ISNUMBER(OFFSET('Hygiene Data'!$D$9,0,10*ROW('Hygiene Data'!D72))),'Data Summary'!DQ78="Yes"),OFFSET('Hygiene Data'!$D$9,0,10*ROW('Hygiene Data'!D72)),NA())</f>
        <v>#N/A</v>
      </c>
      <c r="BC78" s="368" t="e">
        <f ca="1">+IF(AND(ISNUMBER(OFFSET('Hygiene Data'!$E$5,0,10*ROW('Hygiene Data'!E72))),'Data Summary'!DR78="Yes"),OFFSET('Hygiene Data'!$E$5,0,10*ROW('Hygiene Data'!E72)),NA())</f>
        <v>#N/A</v>
      </c>
      <c r="BD78" s="368" t="e">
        <f ca="1">+IF(AND(ISNUMBER(OFFSET('Hygiene Data'!$E$7,0,10*ROW('Hygiene Data'!E72))),'Data Summary'!DS78="Yes"),OFFSET('Hygiene Data'!$E$7,0,10*ROW('Hygiene Data'!E72)),NA())</f>
        <v>#N/A</v>
      </c>
      <c r="BE78" s="368" t="e">
        <f ca="1">+IF(AND(ISNUMBER(OFFSET('Hygiene Data'!$E$9,0,10*ROW('Hygiene Data'!E72))),'Data Summary'!DT78="Yes"),OFFSET('Hygiene Data'!$E$9,0,10*ROW('Hygiene Data'!E72)),NA())</f>
        <v>#N/A</v>
      </c>
      <c r="BF78" s="368" t="e">
        <f ca="1">+IF(AND(ISNUMBER(OFFSET('Hygiene Data'!$F$5,0,10*ROW('Hygiene Data'!F72))),'Data Summary'!DU78="Yes"),OFFSET('Hygiene Data'!$F$5,0,10*ROW('Hygiene Data'!F72)),NA())</f>
        <v>#N/A</v>
      </c>
      <c r="BG78" s="368" t="e">
        <f ca="1">+IF(AND(ISNUMBER(OFFSET('Hygiene Data'!$F$7,0,10*ROW('Hygiene Data'!F72))),'Data Summary'!DV78="Yes"),OFFSET('Hygiene Data'!$F$7,0,10*ROW('Hygiene Data'!F72)),NA())</f>
        <v>#N/A</v>
      </c>
      <c r="BH78" s="368" t="e">
        <f ca="1">+IF(AND(ISNUMBER(OFFSET('Hygiene Data'!$F$9,0,10*ROW('Hygiene Data'!F72))),'Data Summary'!DW78="Yes"),OFFSET('Hygiene Data'!$F$9,0,10*ROW('Hygiene Data'!F72)),NA())</f>
        <v>#N/A</v>
      </c>
      <c r="BI78" s="368" t="e">
        <f ca="1">+IF(AND(ISNUMBER(OFFSET('Hygiene Data'!$G$5,0,10*ROW('Hygiene Data'!G72))),'Data Summary'!DX78="Yes"),OFFSET('Hygiene Data'!$G$5,0,10*ROW('Hygiene Data'!G72)),NA())</f>
        <v>#N/A</v>
      </c>
      <c r="BJ78" s="368" t="e">
        <f ca="1">+IF(AND(ISNUMBER(OFFSET('Hygiene Data'!$G$7,0,10*ROW('Hygiene Data'!G72))),'Data Summary'!DY78="Yes"),OFFSET('Hygiene Data'!$G$7,0,10*ROW('Hygiene Data'!G72)),NA())</f>
        <v>#N/A</v>
      </c>
      <c r="BK78" s="368" t="e">
        <f ca="1">+IF(AND(ISNUMBER(OFFSET('Hygiene Data'!$G$9,0,10*ROW('Hygiene Data'!G72))),'Data Summary'!DZ78="Yes"),OFFSET('Hygiene Data'!$G$9,0,10*ROW('Hygiene Data'!G72)),NA())</f>
        <v>#N/A</v>
      </c>
      <c r="BL78" s="368" t="e">
        <f ca="1">+IF(AND(ISNUMBER(OFFSET('Hygiene Data'!$H$5,0,10*ROW('Hygiene Data'!H72))),'Data Summary'!EA78="Yes"),OFFSET('Hygiene Data'!$H$5,0,10*ROW('Hygiene Data'!H72)),NA())</f>
        <v>#N/A</v>
      </c>
      <c r="BM78" s="368" t="e">
        <f ca="1">+IF(AND(ISNUMBER(OFFSET('Hygiene Data'!$H$7,0,10*ROW('Hygiene Data'!H72))),'Data Summary'!EB78="Yes"),OFFSET('Hygiene Data'!$H$7,0,10*ROW('Hygiene Data'!H72)),NA())</f>
        <v>#N/A</v>
      </c>
      <c r="BN78" s="368" t="e">
        <f ca="1">+IF(AND(ISNUMBER(OFFSET('Hygiene Data'!$H$9,0,10*ROW('Hygiene Data'!H72))),'Data Summary'!EC78="Yes"),OFFSET('Hygiene Data'!$H$9,0,10*ROW('Hygiene Data'!H72)),NA())</f>
        <v>#N/A</v>
      </c>
      <c r="BO78" s="368" t="e">
        <f ca="1">+IF(AND(ISNUMBER(OFFSET('Hygiene Data'!$I$5,0,10*ROW('Hygiene Data'!I72))),'Data Summary'!ED78="Yes"),OFFSET('Hygiene Data'!$I$5,0,10*ROW('Hygiene Data'!I72)),NA())</f>
        <v>#N/A</v>
      </c>
      <c r="BP78" s="368" t="e">
        <f ca="1">+IF(AND(ISNUMBER(OFFSET('Hygiene Data'!$I$7,0,10*ROW('Hygiene Data'!I72))),'Data Summary'!EE78="Yes"),OFFSET('Hygiene Data'!$I$7,0,10*ROW('Hygiene Data'!I72)),NA())</f>
        <v>#N/A</v>
      </c>
      <c r="BQ78" s="368" t="e">
        <f ca="1">+IF(AND(ISNUMBER(OFFSET('Hygiene Data'!$I$9,0,10*ROW('Hygiene Data'!I72))),'Data Summary'!EF78="Yes"),OFFSET('Hygiene Data'!$I$9,0,10*ROW('Hygiene Data'!I72)),NA())</f>
        <v>#N/A</v>
      </c>
    </row>
    <row r="79" spans="1:69" x14ac:dyDescent="0.25">
      <c r="A79" s="364" t="e">
        <f ca="1">+RIGHT('Data Summary'!A79,LEN('Data Summary'!A79)-9)</f>
        <v>#VALUE!</v>
      </c>
      <c r="B79" s="338" t="str">
        <f ca="1">+IF(ISTEXT('Data Summary'!B79),'Data Summary'!B79,"")</f>
        <v/>
      </c>
      <c r="C79" s="365" t="e">
        <f ca="1">+VALUE('Data Summary'!C79)</f>
        <v>#VALUE!</v>
      </c>
      <c r="D79" s="366" t="e">
        <f ca="1">+IF(AND(ISNUMBER(OFFSET('Water Data'!$D$4,0,10*ROW('Water Data'!D73))),'Data Summary'!BS79="Yes"),100-OFFSET('Water Data'!$D$4,0,10*ROW('Water Data'!D73)),NA())</f>
        <v>#N/A</v>
      </c>
      <c r="E79" s="366" t="e">
        <f ca="1">+IF(AND(ISNUMBER(OFFSET('Water Data'!$D$6,0,10*ROW('Water Data'!D73))),'Data Summary'!BT79="Yes"),OFFSET('Water Data'!$D$6,0,10*ROW('Water Data'!D73)),NA())</f>
        <v>#N/A</v>
      </c>
      <c r="F79" s="366" t="e">
        <f ca="1">+IF(AND(ISNUMBER(OFFSET('Water Data'!$D$9,0,10*ROW('Water Data'!D73))),'Data Summary'!BU79="Yes"),OFFSET('Water Data'!$D$9,0,10*ROW('Water Data'!D73)),NA())</f>
        <v>#N/A</v>
      </c>
      <c r="G79" s="366" t="e">
        <f ca="1">+IF(AND(ISNUMBER(OFFSET('Water Data'!$E$4,0,10*ROW('Water Data'!E73))),'Data Summary'!BV79="Yes"),100-OFFSET('Water Data'!$E$4,0,10*ROW('Water Data'!E73)),NA())</f>
        <v>#N/A</v>
      </c>
      <c r="H79" s="366" t="e">
        <f ca="1">+IF(AND(ISNUMBER(OFFSET('Water Data'!$E$6,0,10*ROW('Water Data'!E73))),'Data Summary'!BW79="Yes"),OFFSET('Water Data'!$E$6,0,10*ROW('Water Data'!E73)),NA())</f>
        <v>#N/A</v>
      </c>
      <c r="I79" s="366" t="e">
        <f ca="1">+IF(AND(ISNUMBER(OFFSET('Water Data'!$E$9,0,10*ROW('Water Data'!E73))),'Data Summary'!BX79="Yes"),OFFSET('Water Data'!$E$9,0,10*ROW('Water Data'!E73)),NA())</f>
        <v>#N/A</v>
      </c>
      <c r="J79" s="366" t="e">
        <f ca="1">+IF(AND(ISNUMBER(OFFSET('Water Data'!$F$4,0,10*ROW('Water Data'!F73))),'Data Summary'!BY79="Yes"),100-OFFSET('Water Data'!$F$4,0,10*ROW('Water Data'!F73)),NA())</f>
        <v>#N/A</v>
      </c>
      <c r="K79" s="366" t="e">
        <f ca="1">+IF(AND(ISNUMBER(OFFSET('Water Data'!$F$6,0,10*ROW('Water Data'!F73))),'Data Summary'!BZ79="Yes"),OFFSET('Water Data'!$F$6,0,10*ROW('Water Data'!F73)),NA())</f>
        <v>#N/A</v>
      </c>
      <c r="L79" s="366" t="e">
        <f ca="1">+IF(AND(ISNUMBER(OFFSET('Water Data'!$F$9,0,10*ROW('Water Data'!F73))),'Data Summary'!CA79="Yes"),OFFSET('Water Data'!$F$9,0,10*ROW('Water Data'!F73)),NA())</f>
        <v>#N/A</v>
      </c>
      <c r="M79" s="366" t="e">
        <f ca="1">+IF(AND(ISNUMBER(OFFSET('Water Data'!$G$4,0,10*ROW('Water Data'!G73))),'Data Summary'!CB79="Yes"),100-OFFSET('Water Data'!$G$4,0,10*ROW('Water Data'!G73)),NA())</f>
        <v>#N/A</v>
      </c>
      <c r="N79" s="366" t="e">
        <f ca="1">+IF(AND(ISNUMBER(OFFSET('Water Data'!$G$6,0,10*ROW('Water Data'!G73))),'Data Summary'!CC79="Yes"),OFFSET('Water Data'!$G$6,0,10*ROW('Water Data'!G73)),NA())</f>
        <v>#N/A</v>
      </c>
      <c r="O79" s="366" t="e">
        <f ca="1">+IF(AND(ISNUMBER(OFFSET('Water Data'!$G$9,0,10*ROW('Water Data'!G73))),'Data Summary'!CD79="Yes"),OFFSET('Water Data'!$G$9,0,10*ROW('Water Data'!G73)),NA())</f>
        <v>#N/A</v>
      </c>
      <c r="P79" s="366" t="e">
        <f ca="1">+IF(AND(ISNUMBER(OFFSET('Water Data'!$H$4,0,10*ROW('Water Data'!H73))),'Data Summary'!CE79="Yes"),100-OFFSET('Water Data'!$H$4,0,10*ROW('Water Data'!H73)),NA())</f>
        <v>#N/A</v>
      </c>
      <c r="Q79" s="366" t="e">
        <f ca="1">+IF(AND(ISNUMBER(OFFSET('Water Data'!$H$6,0,10*ROW('Water Data'!H73))),'Data Summary'!CF79="Yes"),OFFSET('Water Data'!$H$6,0,10*ROW('Water Data'!H73)),NA())</f>
        <v>#N/A</v>
      </c>
      <c r="R79" s="366" t="e">
        <f ca="1">+IF(AND(ISNUMBER(OFFSET('Water Data'!$H$9,0,10*ROW('Water Data'!H73))),'Data Summary'!CG79="Yes"),OFFSET('Water Data'!$H$9,0,10*ROW('Water Data'!H73)),NA())</f>
        <v>#N/A</v>
      </c>
      <c r="S79" s="366" t="e">
        <f ca="1">+IF(AND(ISNUMBER(OFFSET('Water Data'!$I$4,0,10*ROW('Water Data'!I73))),'Data Summary'!CH79="Yes"),100-OFFSET('Water Data'!$I$4,0,10*ROW('Water Data'!I73)),NA())</f>
        <v>#N/A</v>
      </c>
      <c r="T79" s="366" t="e">
        <f ca="1">+IF(AND(ISNUMBER(OFFSET('Water Data'!$I$6,0,10*ROW('Water Data'!I73))),'Data Summary'!CI79="Yes"),OFFSET('Water Data'!$I$6,0,10*ROW('Water Data'!I73)),NA())</f>
        <v>#N/A</v>
      </c>
      <c r="U79" s="366" t="e">
        <f ca="1">+IF(AND(ISNUMBER(OFFSET('Water Data'!$I$9,0,10*ROW('Water Data'!I73))),'Data Summary'!CJ79="Yes"),OFFSET('Water Data'!$I$9,0,10*ROW('Water Data'!I73)),NA())</f>
        <v>#N/A</v>
      </c>
      <c r="V79" s="367" t="e">
        <f ca="1">+IF(AND(ISNUMBER(OFFSET('Sanitation Data'!$D$4,0,10*ROW('Sanitation Data'!D73))),'Data Summary'!CK79="Yes"),100-OFFSET('Sanitation Data'!$D$4,0,10*ROW('Sanitation Data'!D73)),NA())</f>
        <v>#N/A</v>
      </c>
      <c r="W79" s="367" t="e">
        <f ca="1">+IF(AND(ISNUMBER(OFFSET('Sanitation Data'!$D$6,0,10*ROW('Sanitation Data'!D73))),'Data Summary'!CL79="Yes"),OFFSET('Sanitation Data'!$D$6,0,10*ROW('Sanitation Data'!D73)),NA())</f>
        <v>#N/A</v>
      </c>
      <c r="X79" s="367" t="e">
        <f ca="1">+IF(AND(ISNUMBER(OFFSET('Sanitation Data'!$D$10,0,10*ROW('Sanitation Data'!D73))),'Data Summary'!CM79="Yes"),OFFSET('Sanitation Data'!$D$10,0,10*ROW('Sanitation Data'!D73)),NA())</f>
        <v>#N/A</v>
      </c>
      <c r="Y79" s="367" t="e">
        <f ca="1">+IF(AND(ISNUMBER(OFFSET('Sanitation Data'!$D$11,0,10*ROW('Sanitation Data'!D73))),'Data Summary'!CN79="Yes"),OFFSET('Sanitation Data'!$D$11,0,10*ROW('Sanitation Data'!D73)),NA())</f>
        <v>#N/A</v>
      </c>
      <c r="Z79" s="367" t="e">
        <f ca="1">+IF(AND(ISNUMBER(OFFSET('Sanitation Data'!$D$12,0,10*ROW('Sanitation Data'!D73))),'Data Summary'!CO79="Yes"),OFFSET('Sanitation Data'!$D$12,0,10*ROW('Sanitation Data'!D73)),NA())</f>
        <v>#N/A</v>
      </c>
      <c r="AA79" s="367" t="e">
        <f ca="1">+IF(AND(ISNUMBER(OFFSET('Sanitation Data'!$E$4,0,10*ROW('Sanitation Data'!E73))),'Data Summary'!CP79="Yes"),100-OFFSET('Sanitation Data'!$E$4,0,10*ROW('Sanitation Data'!E73)),NA())</f>
        <v>#N/A</v>
      </c>
      <c r="AB79" s="367" t="e">
        <f ca="1">+IF(AND(ISNUMBER(OFFSET('Sanitation Data'!$E$6,0,10*ROW('Sanitation Data'!E73))),'Data Summary'!CQ79="Yes"),OFFSET('Sanitation Data'!$E$6,0,10*ROW('Sanitation Data'!E73)),NA())</f>
        <v>#N/A</v>
      </c>
      <c r="AC79" s="367" t="e">
        <f ca="1">+IF(AND(ISNUMBER(OFFSET('Sanitation Data'!$E$10,0,10*ROW('Sanitation Data'!E73))),'Data Summary'!CR79="Yes"),OFFSET('Sanitation Data'!$E$10,0,10*ROW('Sanitation Data'!E73)),NA())</f>
        <v>#N/A</v>
      </c>
      <c r="AD79" s="367" t="e">
        <f ca="1">+IF(AND(ISNUMBER(OFFSET('Sanitation Data'!$E$11,0,10*ROW('Sanitation Data'!E73))),'Data Summary'!CS79="Yes"),OFFSET('Sanitation Data'!$E$11,0,10*ROW('Sanitation Data'!E73)),NA())</f>
        <v>#N/A</v>
      </c>
      <c r="AE79" s="367" t="e">
        <f ca="1">+IF(AND(ISNUMBER(OFFSET('Sanitation Data'!$E$12,0,10*ROW('Sanitation Data'!E73))),'Data Summary'!CT79="Yes"),OFFSET('Sanitation Data'!$E$12,0,10*ROW('Sanitation Data'!E73)),NA())</f>
        <v>#N/A</v>
      </c>
      <c r="AF79" s="367" t="e">
        <f ca="1">+IF(AND(ISNUMBER(OFFSET('Sanitation Data'!$F$4,0,10*ROW('Sanitation Data'!F73))),'Data Summary'!CU79="Yes"),100-OFFSET('Sanitation Data'!$F$4,0,10*ROW('Sanitation Data'!F73)),NA())</f>
        <v>#N/A</v>
      </c>
      <c r="AG79" s="367" t="e">
        <f ca="1">+IF(AND(ISNUMBER(OFFSET('Sanitation Data'!$F$6,0,10*ROW('Sanitation Data'!F73))),'Data Summary'!CV79="Yes"),OFFSET('Sanitation Data'!$F$6,0,10*ROW('Sanitation Data'!F73)),NA())</f>
        <v>#N/A</v>
      </c>
      <c r="AH79" s="367" t="e">
        <f ca="1">+IF(AND(ISNUMBER(OFFSET('Sanitation Data'!$F$10,0,10*ROW('Sanitation Data'!F73))),'Data Summary'!CW79="Yes"),OFFSET('Sanitation Data'!$F$10,0,10*ROW('Sanitation Data'!F73)),NA())</f>
        <v>#N/A</v>
      </c>
      <c r="AI79" s="367" t="e">
        <f ca="1">+IF(AND(ISNUMBER(OFFSET('Sanitation Data'!$F$11,0,10*ROW('Sanitation Data'!F73))),'Data Summary'!CX79="Yes"),OFFSET('Sanitation Data'!$F$11,0,10*ROW('Sanitation Data'!F73)),NA())</f>
        <v>#N/A</v>
      </c>
      <c r="AJ79" s="367" t="e">
        <f ca="1">+IF(AND(ISNUMBER(OFFSET('Sanitation Data'!$F$12,0,10*ROW('Sanitation Data'!F73))),'Data Summary'!CY79="Yes"),OFFSET('Sanitation Data'!$F$12,0,10*ROW('Sanitation Data'!F73)),NA())</f>
        <v>#N/A</v>
      </c>
      <c r="AK79" s="367" t="e">
        <f ca="1">+IF(AND(ISNUMBER(OFFSET('Sanitation Data'!$G$4,0,10*ROW('Sanitation Data'!G73))),'Data Summary'!CZ79="Yes"),100-OFFSET('Sanitation Data'!$G$4,0,10*ROW('Sanitation Data'!G73)),NA())</f>
        <v>#N/A</v>
      </c>
      <c r="AL79" s="367" t="e">
        <f ca="1">+IF(AND(ISNUMBER(OFFSET('Sanitation Data'!$G$6,0,10*ROW('Sanitation Data'!G73))),'Data Summary'!DA79="Yes"),OFFSET('Sanitation Data'!$G$6,0,10*ROW('Sanitation Data'!G73)),NA())</f>
        <v>#N/A</v>
      </c>
      <c r="AM79" s="367" t="e">
        <f ca="1">+IF(AND(ISNUMBER(OFFSET('Sanitation Data'!$G$10,0,10*ROW('Sanitation Data'!G73))),'Data Summary'!DB79="Yes"),OFFSET('Sanitation Data'!$G$10,0,10*ROW('Sanitation Data'!G73)),NA())</f>
        <v>#N/A</v>
      </c>
      <c r="AN79" s="367" t="e">
        <f ca="1">+IF(AND(ISNUMBER(OFFSET('Sanitation Data'!$G$11,0,10*ROW('Sanitation Data'!G73))),'Data Summary'!DC79="Yes"),OFFSET('Sanitation Data'!$G$11,0,10*ROW('Sanitation Data'!G73)),NA())</f>
        <v>#N/A</v>
      </c>
      <c r="AO79" s="367" t="e">
        <f ca="1">+IF(AND(ISNUMBER(OFFSET('Sanitation Data'!$G$12,0,10*ROW('Sanitation Data'!G73))),'Data Summary'!DD79="Yes"),OFFSET('Sanitation Data'!$G$12,0,10*ROW('Sanitation Data'!G73)),NA())</f>
        <v>#N/A</v>
      </c>
      <c r="AP79" s="367" t="e">
        <f ca="1">+IF(AND(ISNUMBER(OFFSET('Sanitation Data'!$H$4,0,10*ROW('Sanitation Data'!H73))),'Data Summary'!DE79="Yes"),100-OFFSET('Sanitation Data'!$H$4,0,10*ROW('Sanitation Data'!H73)),NA())</f>
        <v>#N/A</v>
      </c>
      <c r="AQ79" s="367" t="e">
        <f ca="1">+IF(AND(ISNUMBER(OFFSET('Sanitation Data'!$H$6,0,10*ROW('Sanitation Data'!H73))),'Data Summary'!DF79="Yes"),OFFSET('Sanitation Data'!$H$6,0,10*ROW('Sanitation Data'!H73)),NA())</f>
        <v>#N/A</v>
      </c>
      <c r="AR79" s="367" t="e">
        <f ca="1">+IF(AND(ISNUMBER(OFFSET('Sanitation Data'!$H$10,0,10*ROW('Sanitation Data'!H73))),'Data Summary'!DG79="Yes"),OFFSET('Sanitation Data'!$H$10,0,10*ROW('Sanitation Data'!H73)),NA())</f>
        <v>#N/A</v>
      </c>
      <c r="AS79" s="367" t="e">
        <f ca="1">+IF(AND(ISNUMBER(OFFSET('Sanitation Data'!$H$11,0,10*ROW('Sanitation Data'!H73))),'Data Summary'!DH79="Yes"),OFFSET('Sanitation Data'!$H$11,0,10*ROW('Sanitation Data'!H73)),NA())</f>
        <v>#N/A</v>
      </c>
      <c r="AT79" s="367" t="e">
        <f ca="1">+IF(AND(ISNUMBER(OFFSET('Sanitation Data'!$H$12,0,10*ROW('Sanitation Data'!H73))),'Data Summary'!DI79="Yes"),OFFSET('Sanitation Data'!$H$12,0,10*ROW('Sanitation Data'!H73)),NA())</f>
        <v>#N/A</v>
      </c>
      <c r="AU79" s="367" t="e">
        <f ca="1">+IF(AND(ISNUMBER(OFFSET('Sanitation Data'!$I$4,0,10*ROW('Sanitation Data'!I73))),'Data Summary'!DJ79="Yes"),100-OFFSET('Sanitation Data'!$I$4,0,10*ROW('Sanitation Data'!I73)),NA())</f>
        <v>#N/A</v>
      </c>
      <c r="AV79" s="367" t="e">
        <f ca="1">+IF(AND(ISNUMBER(OFFSET('Sanitation Data'!$I$6,0,10*ROW('Sanitation Data'!I73))),'Data Summary'!DK79="Yes"),OFFSET('Sanitation Data'!$I$6,0,10*ROW('Sanitation Data'!I73)),NA())</f>
        <v>#N/A</v>
      </c>
      <c r="AW79" s="367" t="e">
        <f ca="1">+IF(AND(ISNUMBER(OFFSET('Sanitation Data'!$I$10,0,10*ROW('Sanitation Data'!I73))),'Data Summary'!DL79="Yes"),OFFSET('Sanitation Data'!$I$10,0,10*ROW('Sanitation Data'!I73)),NA())</f>
        <v>#N/A</v>
      </c>
      <c r="AX79" s="367" t="e">
        <f ca="1">+IF(AND(ISNUMBER(OFFSET('Sanitation Data'!$I$11,0,10*ROW('Sanitation Data'!I73))),'Data Summary'!DM79="Yes"),OFFSET('Sanitation Data'!$I$11,0,10*ROW('Sanitation Data'!I73)),NA())</f>
        <v>#N/A</v>
      </c>
      <c r="AY79" s="367" t="e">
        <f ca="1">+IF(AND(ISNUMBER(OFFSET('Sanitation Data'!$I$12,0,10*ROW('Sanitation Data'!I73))),'Data Summary'!DN79="Yes"),OFFSET('Sanitation Data'!$I$12,0,10*ROW('Sanitation Data'!I73)),NA())</f>
        <v>#N/A</v>
      </c>
      <c r="AZ79" s="368" t="e">
        <f ca="1">+IF(AND(ISNUMBER(OFFSET('Hygiene Data'!$D$5,0,10*ROW('Hygiene Data'!D73))),'Data Summary'!DO79="Yes"),OFFSET('Hygiene Data'!$D$5,0,10*ROW('Hygiene Data'!D73)),NA())</f>
        <v>#N/A</v>
      </c>
      <c r="BA79" s="368" t="e">
        <f ca="1">+IF(AND(ISNUMBER(OFFSET('Hygiene Data'!$D$7,0,10*ROW('Hygiene Data'!D73))),'Data Summary'!DP79="Yes"),OFFSET('Hygiene Data'!$D$7,0,10*ROW('Hygiene Data'!D73)),NA())</f>
        <v>#N/A</v>
      </c>
      <c r="BB79" s="368" t="e">
        <f ca="1">+IF(AND(ISNUMBER(OFFSET('Hygiene Data'!$D$9,0,10*ROW('Hygiene Data'!D73))),'Data Summary'!DQ79="Yes"),OFFSET('Hygiene Data'!$D$9,0,10*ROW('Hygiene Data'!D73)),NA())</f>
        <v>#N/A</v>
      </c>
      <c r="BC79" s="368" t="e">
        <f ca="1">+IF(AND(ISNUMBER(OFFSET('Hygiene Data'!$E$5,0,10*ROW('Hygiene Data'!E73))),'Data Summary'!DR79="Yes"),OFFSET('Hygiene Data'!$E$5,0,10*ROW('Hygiene Data'!E73)),NA())</f>
        <v>#N/A</v>
      </c>
      <c r="BD79" s="368" t="e">
        <f ca="1">+IF(AND(ISNUMBER(OFFSET('Hygiene Data'!$E$7,0,10*ROW('Hygiene Data'!E73))),'Data Summary'!DS79="Yes"),OFFSET('Hygiene Data'!$E$7,0,10*ROW('Hygiene Data'!E73)),NA())</f>
        <v>#N/A</v>
      </c>
      <c r="BE79" s="368" t="e">
        <f ca="1">+IF(AND(ISNUMBER(OFFSET('Hygiene Data'!$E$9,0,10*ROW('Hygiene Data'!E73))),'Data Summary'!DT79="Yes"),OFFSET('Hygiene Data'!$E$9,0,10*ROW('Hygiene Data'!E73)),NA())</f>
        <v>#N/A</v>
      </c>
      <c r="BF79" s="368" t="e">
        <f ca="1">+IF(AND(ISNUMBER(OFFSET('Hygiene Data'!$F$5,0,10*ROW('Hygiene Data'!F73))),'Data Summary'!DU79="Yes"),OFFSET('Hygiene Data'!$F$5,0,10*ROW('Hygiene Data'!F73)),NA())</f>
        <v>#N/A</v>
      </c>
      <c r="BG79" s="368" t="e">
        <f ca="1">+IF(AND(ISNUMBER(OFFSET('Hygiene Data'!$F$7,0,10*ROW('Hygiene Data'!F73))),'Data Summary'!DV79="Yes"),OFFSET('Hygiene Data'!$F$7,0,10*ROW('Hygiene Data'!F73)),NA())</f>
        <v>#N/A</v>
      </c>
      <c r="BH79" s="368" t="e">
        <f ca="1">+IF(AND(ISNUMBER(OFFSET('Hygiene Data'!$F$9,0,10*ROW('Hygiene Data'!F73))),'Data Summary'!DW79="Yes"),OFFSET('Hygiene Data'!$F$9,0,10*ROW('Hygiene Data'!F73)),NA())</f>
        <v>#N/A</v>
      </c>
      <c r="BI79" s="368" t="e">
        <f ca="1">+IF(AND(ISNUMBER(OFFSET('Hygiene Data'!$G$5,0,10*ROW('Hygiene Data'!G73))),'Data Summary'!DX79="Yes"),OFFSET('Hygiene Data'!$G$5,0,10*ROW('Hygiene Data'!G73)),NA())</f>
        <v>#N/A</v>
      </c>
      <c r="BJ79" s="368" t="e">
        <f ca="1">+IF(AND(ISNUMBER(OFFSET('Hygiene Data'!$G$7,0,10*ROW('Hygiene Data'!G73))),'Data Summary'!DY79="Yes"),OFFSET('Hygiene Data'!$G$7,0,10*ROW('Hygiene Data'!G73)),NA())</f>
        <v>#N/A</v>
      </c>
      <c r="BK79" s="368" t="e">
        <f ca="1">+IF(AND(ISNUMBER(OFFSET('Hygiene Data'!$G$9,0,10*ROW('Hygiene Data'!G73))),'Data Summary'!DZ79="Yes"),OFFSET('Hygiene Data'!$G$9,0,10*ROW('Hygiene Data'!G73)),NA())</f>
        <v>#N/A</v>
      </c>
      <c r="BL79" s="368" t="e">
        <f ca="1">+IF(AND(ISNUMBER(OFFSET('Hygiene Data'!$H$5,0,10*ROW('Hygiene Data'!H73))),'Data Summary'!EA79="Yes"),OFFSET('Hygiene Data'!$H$5,0,10*ROW('Hygiene Data'!H73)),NA())</f>
        <v>#N/A</v>
      </c>
      <c r="BM79" s="368" t="e">
        <f ca="1">+IF(AND(ISNUMBER(OFFSET('Hygiene Data'!$H$7,0,10*ROW('Hygiene Data'!H73))),'Data Summary'!EB79="Yes"),OFFSET('Hygiene Data'!$H$7,0,10*ROW('Hygiene Data'!H73)),NA())</f>
        <v>#N/A</v>
      </c>
      <c r="BN79" s="368" t="e">
        <f ca="1">+IF(AND(ISNUMBER(OFFSET('Hygiene Data'!$H$9,0,10*ROW('Hygiene Data'!H73))),'Data Summary'!EC79="Yes"),OFFSET('Hygiene Data'!$H$9,0,10*ROW('Hygiene Data'!H73)),NA())</f>
        <v>#N/A</v>
      </c>
      <c r="BO79" s="368" t="e">
        <f ca="1">+IF(AND(ISNUMBER(OFFSET('Hygiene Data'!$I$5,0,10*ROW('Hygiene Data'!I73))),'Data Summary'!ED79="Yes"),OFFSET('Hygiene Data'!$I$5,0,10*ROW('Hygiene Data'!I73)),NA())</f>
        <v>#N/A</v>
      </c>
      <c r="BP79" s="368" t="e">
        <f ca="1">+IF(AND(ISNUMBER(OFFSET('Hygiene Data'!$I$7,0,10*ROW('Hygiene Data'!I73))),'Data Summary'!EE79="Yes"),OFFSET('Hygiene Data'!$I$7,0,10*ROW('Hygiene Data'!I73)),NA())</f>
        <v>#N/A</v>
      </c>
      <c r="BQ79" s="368" t="e">
        <f ca="1">+IF(AND(ISNUMBER(OFFSET('Hygiene Data'!$I$9,0,10*ROW('Hygiene Data'!I73))),'Data Summary'!EF79="Yes"),OFFSET('Hygiene Data'!$I$9,0,10*ROW('Hygiene Data'!I73)),NA())</f>
        <v>#N/A</v>
      </c>
    </row>
    <row r="80" spans="1:69" x14ac:dyDescent="0.25">
      <c r="A80" s="364" t="e">
        <f ca="1">+RIGHT('Data Summary'!A80,LEN('Data Summary'!A80)-9)</f>
        <v>#VALUE!</v>
      </c>
      <c r="B80" s="338" t="str">
        <f ca="1">+IF(ISTEXT('Data Summary'!B80),'Data Summary'!B80,"")</f>
        <v/>
      </c>
      <c r="C80" s="365" t="e">
        <f ca="1">+VALUE('Data Summary'!C80)</f>
        <v>#VALUE!</v>
      </c>
      <c r="D80" s="366" t="e">
        <f ca="1">+IF(AND(ISNUMBER(OFFSET('Water Data'!$D$4,0,10*ROW('Water Data'!D74))),'Data Summary'!BS80="Yes"),100-OFFSET('Water Data'!$D$4,0,10*ROW('Water Data'!D74)),NA())</f>
        <v>#N/A</v>
      </c>
      <c r="E80" s="366" t="e">
        <f ca="1">+IF(AND(ISNUMBER(OFFSET('Water Data'!$D$6,0,10*ROW('Water Data'!D74))),'Data Summary'!BT80="Yes"),OFFSET('Water Data'!$D$6,0,10*ROW('Water Data'!D74)),NA())</f>
        <v>#N/A</v>
      </c>
      <c r="F80" s="366" t="e">
        <f ca="1">+IF(AND(ISNUMBER(OFFSET('Water Data'!$D$9,0,10*ROW('Water Data'!D74))),'Data Summary'!BU80="Yes"),OFFSET('Water Data'!$D$9,0,10*ROW('Water Data'!D74)),NA())</f>
        <v>#N/A</v>
      </c>
      <c r="G80" s="366" t="e">
        <f ca="1">+IF(AND(ISNUMBER(OFFSET('Water Data'!$E$4,0,10*ROW('Water Data'!E74))),'Data Summary'!BV80="Yes"),100-OFFSET('Water Data'!$E$4,0,10*ROW('Water Data'!E74)),NA())</f>
        <v>#N/A</v>
      </c>
      <c r="H80" s="366" t="e">
        <f ca="1">+IF(AND(ISNUMBER(OFFSET('Water Data'!$E$6,0,10*ROW('Water Data'!E74))),'Data Summary'!BW80="Yes"),OFFSET('Water Data'!$E$6,0,10*ROW('Water Data'!E74)),NA())</f>
        <v>#N/A</v>
      </c>
      <c r="I80" s="366" t="e">
        <f ca="1">+IF(AND(ISNUMBER(OFFSET('Water Data'!$E$9,0,10*ROW('Water Data'!E74))),'Data Summary'!BX80="Yes"),OFFSET('Water Data'!$E$9,0,10*ROW('Water Data'!E74)),NA())</f>
        <v>#N/A</v>
      </c>
      <c r="J80" s="366" t="e">
        <f ca="1">+IF(AND(ISNUMBER(OFFSET('Water Data'!$F$4,0,10*ROW('Water Data'!F74))),'Data Summary'!BY80="Yes"),100-OFFSET('Water Data'!$F$4,0,10*ROW('Water Data'!F74)),NA())</f>
        <v>#N/A</v>
      </c>
      <c r="K80" s="366" t="e">
        <f ca="1">+IF(AND(ISNUMBER(OFFSET('Water Data'!$F$6,0,10*ROW('Water Data'!F74))),'Data Summary'!BZ80="Yes"),OFFSET('Water Data'!$F$6,0,10*ROW('Water Data'!F74)),NA())</f>
        <v>#N/A</v>
      </c>
      <c r="L80" s="366" t="e">
        <f ca="1">+IF(AND(ISNUMBER(OFFSET('Water Data'!$F$9,0,10*ROW('Water Data'!F74))),'Data Summary'!CA80="Yes"),OFFSET('Water Data'!$F$9,0,10*ROW('Water Data'!F74)),NA())</f>
        <v>#N/A</v>
      </c>
      <c r="M80" s="366" t="e">
        <f ca="1">+IF(AND(ISNUMBER(OFFSET('Water Data'!$G$4,0,10*ROW('Water Data'!G74))),'Data Summary'!CB80="Yes"),100-OFFSET('Water Data'!$G$4,0,10*ROW('Water Data'!G74)),NA())</f>
        <v>#N/A</v>
      </c>
      <c r="N80" s="366" t="e">
        <f ca="1">+IF(AND(ISNUMBER(OFFSET('Water Data'!$G$6,0,10*ROW('Water Data'!G74))),'Data Summary'!CC80="Yes"),OFFSET('Water Data'!$G$6,0,10*ROW('Water Data'!G74)),NA())</f>
        <v>#N/A</v>
      </c>
      <c r="O80" s="366" t="e">
        <f ca="1">+IF(AND(ISNUMBER(OFFSET('Water Data'!$G$9,0,10*ROW('Water Data'!G74))),'Data Summary'!CD80="Yes"),OFFSET('Water Data'!$G$9,0,10*ROW('Water Data'!G74)),NA())</f>
        <v>#N/A</v>
      </c>
      <c r="P80" s="366" t="e">
        <f ca="1">+IF(AND(ISNUMBER(OFFSET('Water Data'!$H$4,0,10*ROW('Water Data'!H74))),'Data Summary'!CE80="Yes"),100-OFFSET('Water Data'!$H$4,0,10*ROW('Water Data'!H74)),NA())</f>
        <v>#N/A</v>
      </c>
      <c r="Q80" s="366" t="e">
        <f ca="1">+IF(AND(ISNUMBER(OFFSET('Water Data'!$H$6,0,10*ROW('Water Data'!H74))),'Data Summary'!CF80="Yes"),OFFSET('Water Data'!$H$6,0,10*ROW('Water Data'!H74)),NA())</f>
        <v>#N/A</v>
      </c>
      <c r="R80" s="366" t="e">
        <f ca="1">+IF(AND(ISNUMBER(OFFSET('Water Data'!$H$9,0,10*ROW('Water Data'!H74))),'Data Summary'!CG80="Yes"),OFFSET('Water Data'!$H$9,0,10*ROW('Water Data'!H74)),NA())</f>
        <v>#N/A</v>
      </c>
      <c r="S80" s="366" t="e">
        <f ca="1">+IF(AND(ISNUMBER(OFFSET('Water Data'!$I$4,0,10*ROW('Water Data'!I74))),'Data Summary'!CH80="Yes"),100-OFFSET('Water Data'!$I$4,0,10*ROW('Water Data'!I74)),NA())</f>
        <v>#N/A</v>
      </c>
      <c r="T80" s="366" t="e">
        <f ca="1">+IF(AND(ISNUMBER(OFFSET('Water Data'!$I$6,0,10*ROW('Water Data'!I74))),'Data Summary'!CI80="Yes"),OFFSET('Water Data'!$I$6,0,10*ROW('Water Data'!I74)),NA())</f>
        <v>#N/A</v>
      </c>
      <c r="U80" s="366" t="e">
        <f ca="1">+IF(AND(ISNUMBER(OFFSET('Water Data'!$I$9,0,10*ROW('Water Data'!I74))),'Data Summary'!CJ80="Yes"),OFFSET('Water Data'!$I$9,0,10*ROW('Water Data'!I74)),NA())</f>
        <v>#N/A</v>
      </c>
      <c r="V80" s="367" t="e">
        <f ca="1">+IF(AND(ISNUMBER(OFFSET('Sanitation Data'!$D$4,0,10*ROW('Sanitation Data'!D74))),'Data Summary'!CK80="Yes"),100-OFFSET('Sanitation Data'!$D$4,0,10*ROW('Sanitation Data'!D74)),NA())</f>
        <v>#N/A</v>
      </c>
      <c r="W80" s="367" t="e">
        <f ca="1">+IF(AND(ISNUMBER(OFFSET('Sanitation Data'!$D$6,0,10*ROW('Sanitation Data'!D74))),'Data Summary'!CL80="Yes"),OFFSET('Sanitation Data'!$D$6,0,10*ROW('Sanitation Data'!D74)),NA())</f>
        <v>#N/A</v>
      </c>
      <c r="X80" s="367" t="e">
        <f ca="1">+IF(AND(ISNUMBER(OFFSET('Sanitation Data'!$D$10,0,10*ROW('Sanitation Data'!D74))),'Data Summary'!CM80="Yes"),OFFSET('Sanitation Data'!$D$10,0,10*ROW('Sanitation Data'!D74)),NA())</f>
        <v>#N/A</v>
      </c>
      <c r="Y80" s="367" t="e">
        <f ca="1">+IF(AND(ISNUMBER(OFFSET('Sanitation Data'!$D$11,0,10*ROW('Sanitation Data'!D74))),'Data Summary'!CN80="Yes"),OFFSET('Sanitation Data'!$D$11,0,10*ROW('Sanitation Data'!D74)),NA())</f>
        <v>#N/A</v>
      </c>
      <c r="Z80" s="367" t="e">
        <f ca="1">+IF(AND(ISNUMBER(OFFSET('Sanitation Data'!$D$12,0,10*ROW('Sanitation Data'!D74))),'Data Summary'!CO80="Yes"),OFFSET('Sanitation Data'!$D$12,0,10*ROW('Sanitation Data'!D74)),NA())</f>
        <v>#N/A</v>
      </c>
      <c r="AA80" s="367" t="e">
        <f ca="1">+IF(AND(ISNUMBER(OFFSET('Sanitation Data'!$E$4,0,10*ROW('Sanitation Data'!E74))),'Data Summary'!CP80="Yes"),100-OFFSET('Sanitation Data'!$E$4,0,10*ROW('Sanitation Data'!E74)),NA())</f>
        <v>#N/A</v>
      </c>
      <c r="AB80" s="367" t="e">
        <f ca="1">+IF(AND(ISNUMBER(OFFSET('Sanitation Data'!$E$6,0,10*ROW('Sanitation Data'!E74))),'Data Summary'!CQ80="Yes"),OFFSET('Sanitation Data'!$E$6,0,10*ROW('Sanitation Data'!E74)),NA())</f>
        <v>#N/A</v>
      </c>
      <c r="AC80" s="367" t="e">
        <f ca="1">+IF(AND(ISNUMBER(OFFSET('Sanitation Data'!$E$10,0,10*ROW('Sanitation Data'!E74))),'Data Summary'!CR80="Yes"),OFFSET('Sanitation Data'!$E$10,0,10*ROW('Sanitation Data'!E74)),NA())</f>
        <v>#N/A</v>
      </c>
      <c r="AD80" s="367" t="e">
        <f ca="1">+IF(AND(ISNUMBER(OFFSET('Sanitation Data'!$E$11,0,10*ROW('Sanitation Data'!E74))),'Data Summary'!CS80="Yes"),OFFSET('Sanitation Data'!$E$11,0,10*ROW('Sanitation Data'!E74)),NA())</f>
        <v>#N/A</v>
      </c>
      <c r="AE80" s="367" t="e">
        <f ca="1">+IF(AND(ISNUMBER(OFFSET('Sanitation Data'!$E$12,0,10*ROW('Sanitation Data'!E74))),'Data Summary'!CT80="Yes"),OFFSET('Sanitation Data'!$E$12,0,10*ROW('Sanitation Data'!E74)),NA())</f>
        <v>#N/A</v>
      </c>
      <c r="AF80" s="367" t="e">
        <f ca="1">+IF(AND(ISNUMBER(OFFSET('Sanitation Data'!$F$4,0,10*ROW('Sanitation Data'!F74))),'Data Summary'!CU80="Yes"),100-OFFSET('Sanitation Data'!$F$4,0,10*ROW('Sanitation Data'!F74)),NA())</f>
        <v>#N/A</v>
      </c>
      <c r="AG80" s="367" t="e">
        <f ca="1">+IF(AND(ISNUMBER(OFFSET('Sanitation Data'!$F$6,0,10*ROW('Sanitation Data'!F74))),'Data Summary'!CV80="Yes"),OFFSET('Sanitation Data'!$F$6,0,10*ROW('Sanitation Data'!F74)),NA())</f>
        <v>#N/A</v>
      </c>
      <c r="AH80" s="367" t="e">
        <f ca="1">+IF(AND(ISNUMBER(OFFSET('Sanitation Data'!$F$10,0,10*ROW('Sanitation Data'!F74))),'Data Summary'!CW80="Yes"),OFFSET('Sanitation Data'!$F$10,0,10*ROW('Sanitation Data'!F74)),NA())</f>
        <v>#N/A</v>
      </c>
      <c r="AI80" s="367" t="e">
        <f ca="1">+IF(AND(ISNUMBER(OFFSET('Sanitation Data'!$F$11,0,10*ROW('Sanitation Data'!F74))),'Data Summary'!CX80="Yes"),OFFSET('Sanitation Data'!$F$11,0,10*ROW('Sanitation Data'!F74)),NA())</f>
        <v>#N/A</v>
      </c>
      <c r="AJ80" s="367" t="e">
        <f ca="1">+IF(AND(ISNUMBER(OFFSET('Sanitation Data'!$F$12,0,10*ROW('Sanitation Data'!F74))),'Data Summary'!CY80="Yes"),OFFSET('Sanitation Data'!$F$12,0,10*ROW('Sanitation Data'!F74)),NA())</f>
        <v>#N/A</v>
      </c>
      <c r="AK80" s="367" t="e">
        <f ca="1">+IF(AND(ISNUMBER(OFFSET('Sanitation Data'!$G$4,0,10*ROW('Sanitation Data'!G74))),'Data Summary'!CZ80="Yes"),100-OFFSET('Sanitation Data'!$G$4,0,10*ROW('Sanitation Data'!G74)),NA())</f>
        <v>#N/A</v>
      </c>
      <c r="AL80" s="367" t="e">
        <f ca="1">+IF(AND(ISNUMBER(OFFSET('Sanitation Data'!$G$6,0,10*ROW('Sanitation Data'!G74))),'Data Summary'!DA80="Yes"),OFFSET('Sanitation Data'!$G$6,0,10*ROW('Sanitation Data'!G74)),NA())</f>
        <v>#N/A</v>
      </c>
      <c r="AM80" s="367" t="e">
        <f ca="1">+IF(AND(ISNUMBER(OFFSET('Sanitation Data'!$G$10,0,10*ROW('Sanitation Data'!G74))),'Data Summary'!DB80="Yes"),OFFSET('Sanitation Data'!$G$10,0,10*ROW('Sanitation Data'!G74)),NA())</f>
        <v>#N/A</v>
      </c>
      <c r="AN80" s="367" t="e">
        <f ca="1">+IF(AND(ISNUMBER(OFFSET('Sanitation Data'!$G$11,0,10*ROW('Sanitation Data'!G74))),'Data Summary'!DC80="Yes"),OFFSET('Sanitation Data'!$G$11,0,10*ROW('Sanitation Data'!G74)),NA())</f>
        <v>#N/A</v>
      </c>
      <c r="AO80" s="367" t="e">
        <f ca="1">+IF(AND(ISNUMBER(OFFSET('Sanitation Data'!$G$12,0,10*ROW('Sanitation Data'!G74))),'Data Summary'!DD80="Yes"),OFFSET('Sanitation Data'!$G$12,0,10*ROW('Sanitation Data'!G74)),NA())</f>
        <v>#N/A</v>
      </c>
      <c r="AP80" s="367" t="e">
        <f ca="1">+IF(AND(ISNUMBER(OFFSET('Sanitation Data'!$H$4,0,10*ROW('Sanitation Data'!H74))),'Data Summary'!DE80="Yes"),100-OFFSET('Sanitation Data'!$H$4,0,10*ROW('Sanitation Data'!H74)),NA())</f>
        <v>#N/A</v>
      </c>
      <c r="AQ80" s="367" t="e">
        <f ca="1">+IF(AND(ISNUMBER(OFFSET('Sanitation Data'!$H$6,0,10*ROW('Sanitation Data'!H74))),'Data Summary'!DF80="Yes"),OFFSET('Sanitation Data'!$H$6,0,10*ROW('Sanitation Data'!H74)),NA())</f>
        <v>#N/A</v>
      </c>
      <c r="AR80" s="367" t="e">
        <f ca="1">+IF(AND(ISNUMBER(OFFSET('Sanitation Data'!$H$10,0,10*ROW('Sanitation Data'!H74))),'Data Summary'!DG80="Yes"),OFFSET('Sanitation Data'!$H$10,0,10*ROW('Sanitation Data'!H74)),NA())</f>
        <v>#N/A</v>
      </c>
      <c r="AS80" s="367" t="e">
        <f ca="1">+IF(AND(ISNUMBER(OFFSET('Sanitation Data'!$H$11,0,10*ROW('Sanitation Data'!H74))),'Data Summary'!DH80="Yes"),OFFSET('Sanitation Data'!$H$11,0,10*ROW('Sanitation Data'!H74)),NA())</f>
        <v>#N/A</v>
      </c>
      <c r="AT80" s="367" t="e">
        <f ca="1">+IF(AND(ISNUMBER(OFFSET('Sanitation Data'!$H$12,0,10*ROW('Sanitation Data'!H74))),'Data Summary'!DI80="Yes"),OFFSET('Sanitation Data'!$H$12,0,10*ROW('Sanitation Data'!H74)),NA())</f>
        <v>#N/A</v>
      </c>
      <c r="AU80" s="367" t="e">
        <f ca="1">+IF(AND(ISNUMBER(OFFSET('Sanitation Data'!$I$4,0,10*ROW('Sanitation Data'!I74))),'Data Summary'!DJ80="Yes"),100-OFFSET('Sanitation Data'!$I$4,0,10*ROW('Sanitation Data'!I74)),NA())</f>
        <v>#N/A</v>
      </c>
      <c r="AV80" s="367" t="e">
        <f ca="1">+IF(AND(ISNUMBER(OFFSET('Sanitation Data'!$I$6,0,10*ROW('Sanitation Data'!I74))),'Data Summary'!DK80="Yes"),OFFSET('Sanitation Data'!$I$6,0,10*ROW('Sanitation Data'!I74)),NA())</f>
        <v>#N/A</v>
      </c>
      <c r="AW80" s="367" t="e">
        <f ca="1">+IF(AND(ISNUMBER(OFFSET('Sanitation Data'!$I$10,0,10*ROW('Sanitation Data'!I74))),'Data Summary'!DL80="Yes"),OFFSET('Sanitation Data'!$I$10,0,10*ROW('Sanitation Data'!I74)),NA())</f>
        <v>#N/A</v>
      </c>
      <c r="AX80" s="367" t="e">
        <f ca="1">+IF(AND(ISNUMBER(OFFSET('Sanitation Data'!$I$11,0,10*ROW('Sanitation Data'!I74))),'Data Summary'!DM80="Yes"),OFFSET('Sanitation Data'!$I$11,0,10*ROW('Sanitation Data'!I74)),NA())</f>
        <v>#N/A</v>
      </c>
      <c r="AY80" s="367" t="e">
        <f ca="1">+IF(AND(ISNUMBER(OFFSET('Sanitation Data'!$I$12,0,10*ROW('Sanitation Data'!I74))),'Data Summary'!DN80="Yes"),OFFSET('Sanitation Data'!$I$12,0,10*ROW('Sanitation Data'!I74)),NA())</f>
        <v>#N/A</v>
      </c>
      <c r="AZ80" s="368" t="e">
        <f ca="1">+IF(AND(ISNUMBER(OFFSET('Hygiene Data'!$D$5,0,10*ROW('Hygiene Data'!D74))),'Data Summary'!DO80="Yes"),OFFSET('Hygiene Data'!$D$5,0,10*ROW('Hygiene Data'!D74)),NA())</f>
        <v>#N/A</v>
      </c>
      <c r="BA80" s="368" t="e">
        <f ca="1">+IF(AND(ISNUMBER(OFFSET('Hygiene Data'!$D$7,0,10*ROW('Hygiene Data'!D74))),'Data Summary'!DP80="Yes"),OFFSET('Hygiene Data'!$D$7,0,10*ROW('Hygiene Data'!D74)),NA())</f>
        <v>#N/A</v>
      </c>
      <c r="BB80" s="368" t="e">
        <f ca="1">+IF(AND(ISNUMBER(OFFSET('Hygiene Data'!$D$9,0,10*ROW('Hygiene Data'!D74))),'Data Summary'!DQ80="Yes"),OFFSET('Hygiene Data'!$D$9,0,10*ROW('Hygiene Data'!D74)),NA())</f>
        <v>#N/A</v>
      </c>
      <c r="BC80" s="368" t="e">
        <f ca="1">+IF(AND(ISNUMBER(OFFSET('Hygiene Data'!$E$5,0,10*ROW('Hygiene Data'!E74))),'Data Summary'!DR80="Yes"),OFFSET('Hygiene Data'!$E$5,0,10*ROW('Hygiene Data'!E74)),NA())</f>
        <v>#N/A</v>
      </c>
      <c r="BD80" s="368" t="e">
        <f ca="1">+IF(AND(ISNUMBER(OFFSET('Hygiene Data'!$E$7,0,10*ROW('Hygiene Data'!E74))),'Data Summary'!DS80="Yes"),OFFSET('Hygiene Data'!$E$7,0,10*ROW('Hygiene Data'!E74)),NA())</f>
        <v>#N/A</v>
      </c>
      <c r="BE80" s="368" t="e">
        <f ca="1">+IF(AND(ISNUMBER(OFFSET('Hygiene Data'!$E$9,0,10*ROW('Hygiene Data'!E74))),'Data Summary'!DT80="Yes"),OFFSET('Hygiene Data'!$E$9,0,10*ROW('Hygiene Data'!E74)),NA())</f>
        <v>#N/A</v>
      </c>
      <c r="BF80" s="368" t="e">
        <f ca="1">+IF(AND(ISNUMBER(OFFSET('Hygiene Data'!$F$5,0,10*ROW('Hygiene Data'!F74))),'Data Summary'!DU80="Yes"),OFFSET('Hygiene Data'!$F$5,0,10*ROW('Hygiene Data'!F74)),NA())</f>
        <v>#N/A</v>
      </c>
      <c r="BG80" s="368" t="e">
        <f ca="1">+IF(AND(ISNUMBER(OFFSET('Hygiene Data'!$F$7,0,10*ROW('Hygiene Data'!F74))),'Data Summary'!DV80="Yes"),OFFSET('Hygiene Data'!$F$7,0,10*ROW('Hygiene Data'!F74)),NA())</f>
        <v>#N/A</v>
      </c>
      <c r="BH80" s="368" t="e">
        <f ca="1">+IF(AND(ISNUMBER(OFFSET('Hygiene Data'!$F$9,0,10*ROW('Hygiene Data'!F74))),'Data Summary'!DW80="Yes"),OFFSET('Hygiene Data'!$F$9,0,10*ROW('Hygiene Data'!F74)),NA())</f>
        <v>#N/A</v>
      </c>
      <c r="BI80" s="368" t="e">
        <f ca="1">+IF(AND(ISNUMBER(OFFSET('Hygiene Data'!$G$5,0,10*ROW('Hygiene Data'!G74))),'Data Summary'!DX80="Yes"),OFFSET('Hygiene Data'!$G$5,0,10*ROW('Hygiene Data'!G74)),NA())</f>
        <v>#N/A</v>
      </c>
      <c r="BJ80" s="368" t="e">
        <f ca="1">+IF(AND(ISNUMBER(OFFSET('Hygiene Data'!$G$7,0,10*ROW('Hygiene Data'!G74))),'Data Summary'!DY80="Yes"),OFFSET('Hygiene Data'!$G$7,0,10*ROW('Hygiene Data'!G74)),NA())</f>
        <v>#N/A</v>
      </c>
      <c r="BK80" s="368" t="e">
        <f ca="1">+IF(AND(ISNUMBER(OFFSET('Hygiene Data'!$G$9,0,10*ROW('Hygiene Data'!G74))),'Data Summary'!DZ80="Yes"),OFFSET('Hygiene Data'!$G$9,0,10*ROW('Hygiene Data'!G74)),NA())</f>
        <v>#N/A</v>
      </c>
      <c r="BL80" s="368" t="e">
        <f ca="1">+IF(AND(ISNUMBER(OFFSET('Hygiene Data'!$H$5,0,10*ROW('Hygiene Data'!H74))),'Data Summary'!EA80="Yes"),OFFSET('Hygiene Data'!$H$5,0,10*ROW('Hygiene Data'!H74)),NA())</f>
        <v>#N/A</v>
      </c>
      <c r="BM80" s="368" t="e">
        <f ca="1">+IF(AND(ISNUMBER(OFFSET('Hygiene Data'!$H$7,0,10*ROW('Hygiene Data'!H74))),'Data Summary'!EB80="Yes"),OFFSET('Hygiene Data'!$H$7,0,10*ROW('Hygiene Data'!H74)),NA())</f>
        <v>#N/A</v>
      </c>
      <c r="BN80" s="368" t="e">
        <f ca="1">+IF(AND(ISNUMBER(OFFSET('Hygiene Data'!$H$9,0,10*ROW('Hygiene Data'!H74))),'Data Summary'!EC80="Yes"),OFFSET('Hygiene Data'!$H$9,0,10*ROW('Hygiene Data'!H74)),NA())</f>
        <v>#N/A</v>
      </c>
      <c r="BO80" s="368" t="e">
        <f ca="1">+IF(AND(ISNUMBER(OFFSET('Hygiene Data'!$I$5,0,10*ROW('Hygiene Data'!I74))),'Data Summary'!ED80="Yes"),OFFSET('Hygiene Data'!$I$5,0,10*ROW('Hygiene Data'!I74)),NA())</f>
        <v>#N/A</v>
      </c>
      <c r="BP80" s="368" t="e">
        <f ca="1">+IF(AND(ISNUMBER(OFFSET('Hygiene Data'!$I$7,0,10*ROW('Hygiene Data'!I74))),'Data Summary'!EE80="Yes"),OFFSET('Hygiene Data'!$I$7,0,10*ROW('Hygiene Data'!I74)),NA())</f>
        <v>#N/A</v>
      </c>
      <c r="BQ80" s="368" t="e">
        <f ca="1">+IF(AND(ISNUMBER(OFFSET('Hygiene Data'!$I$9,0,10*ROW('Hygiene Data'!I74))),'Data Summary'!EF80="Yes"),OFFSET('Hygiene Data'!$I$9,0,10*ROW('Hygiene Data'!I74)),NA())</f>
        <v>#N/A</v>
      </c>
    </row>
    <row r="81" spans="1:69" x14ac:dyDescent="0.25">
      <c r="A81" s="364" t="e">
        <f ca="1">+RIGHT('Data Summary'!A81,LEN('Data Summary'!A81)-9)</f>
        <v>#VALUE!</v>
      </c>
      <c r="B81" s="338" t="str">
        <f ca="1">+IF(ISTEXT('Data Summary'!B81),'Data Summary'!B81,"")</f>
        <v/>
      </c>
      <c r="C81" s="365" t="e">
        <f ca="1">+VALUE('Data Summary'!C81)</f>
        <v>#VALUE!</v>
      </c>
      <c r="D81" s="366" t="e">
        <f ca="1">+IF(AND(ISNUMBER(OFFSET('Water Data'!$D$4,0,10*ROW('Water Data'!D75))),'Data Summary'!BS81="Yes"),100-OFFSET('Water Data'!$D$4,0,10*ROW('Water Data'!D75)),NA())</f>
        <v>#N/A</v>
      </c>
      <c r="E81" s="366" t="e">
        <f ca="1">+IF(AND(ISNUMBER(OFFSET('Water Data'!$D$6,0,10*ROW('Water Data'!D75))),'Data Summary'!BT81="Yes"),OFFSET('Water Data'!$D$6,0,10*ROW('Water Data'!D75)),NA())</f>
        <v>#N/A</v>
      </c>
      <c r="F81" s="366" t="e">
        <f ca="1">+IF(AND(ISNUMBER(OFFSET('Water Data'!$D$9,0,10*ROW('Water Data'!D75))),'Data Summary'!BU81="Yes"),OFFSET('Water Data'!$D$9,0,10*ROW('Water Data'!D75)),NA())</f>
        <v>#N/A</v>
      </c>
      <c r="G81" s="366" t="e">
        <f ca="1">+IF(AND(ISNUMBER(OFFSET('Water Data'!$E$4,0,10*ROW('Water Data'!E75))),'Data Summary'!BV81="Yes"),100-OFFSET('Water Data'!$E$4,0,10*ROW('Water Data'!E75)),NA())</f>
        <v>#N/A</v>
      </c>
      <c r="H81" s="366" t="e">
        <f ca="1">+IF(AND(ISNUMBER(OFFSET('Water Data'!$E$6,0,10*ROW('Water Data'!E75))),'Data Summary'!BW81="Yes"),OFFSET('Water Data'!$E$6,0,10*ROW('Water Data'!E75)),NA())</f>
        <v>#N/A</v>
      </c>
      <c r="I81" s="366" t="e">
        <f ca="1">+IF(AND(ISNUMBER(OFFSET('Water Data'!$E$9,0,10*ROW('Water Data'!E75))),'Data Summary'!BX81="Yes"),OFFSET('Water Data'!$E$9,0,10*ROW('Water Data'!E75)),NA())</f>
        <v>#N/A</v>
      </c>
      <c r="J81" s="366" t="e">
        <f ca="1">+IF(AND(ISNUMBER(OFFSET('Water Data'!$F$4,0,10*ROW('Water Data'!F75))),'Data Summary'!BY81="Yes"),100-OFFSET('Water Data'!$F$4,0,10*ROW('Water Data'!F75)),NA())</f>
        <v>#N/A</v>
      </c>
      <c r="K81" s="366" t="e">
        <f ca="1">+IF(AND(ISNUMBER(OFFSET('Water Data'!$F$6,0,10*ROW('Water Data'!F75))),'Data Summary'!BZ81="Yes"),OFFSET('Water Data'!$F$6,0,10*ROW('Water Data'!F75)),NA())</f>
        <v>#N/A</v>
      </c>
      <c r="L81" s="366" t="e">
        <f ca="1">+IF(AND(ISNUMBER(OFFSET('Water Data'!$F$9,0,10*ROW('Water Data'!F75))),'Data Summary'!CA81="Yes"),OFFSET('Water Data'!$F$9,0,10*ROW('Water Data'!F75)),NA())</f>
        <v>#N/A</v>
      </c>
      <c r="M81" s="366" t="e">
        <f ca="1">+IF(AND(ISNUMBER(OFFSET('Water Data'!$G$4,0,10*ROW('Water Data'!G75))),'Data Summary'!CB81="Yes"),100-OFFSET('Water Data'!$G$4,0,10*ROW('Water Data'!G75)),NA())</f>
        <v>#N/A</v>
      </c>
      <c r="N81" s="366" t="e">
        <f ca="1">+IF(AND(ISNUMBER(OFFSET('Water Data'!$G$6,0,10*ROW('Water Data'!G75))),'Data Summary'!CC81="Yes"),OFFSET('Water Data'!$G$6,0,10*ROW('Water Data'!G75)),NA())</f>
        <v>#N/A</v>
      </c>
      <c r="O81" s="366" t="e">
        <f ca="1">+IF(AND(ISNUMBER(OFFSET('Water Data'!$G$9,0,10*ROW('Water Data'!G75))),'Data Summary'!CD81="Yes"),OFFSET('Water Data'!$G$9,0,10*ROW('Water Data'!G75)),NA())</f>
        <v>#N/A</v>
      </c>
      <c r="P81" s="366" t="e">
        <f ca="1">+IF(AND(ISNUMBER(OFFSET('Water Data'!$H$4,0,10*ROW('Water Data'!H75))),'Data Summary'!CE81="Yes"),100-OFFSET('Water Data'!$H$4,0,10*ROW('Water Data'!H75)),NA())</f>
        <v>#N/A</v>
      </c>
      <c r="Q81" s="366" t="e">
        <f ca="1">+IF(AND(ISNUMBER(OFFSET('Water Data'!$H$6,0,10*ROW('Water Data'!H75))),'Data Summary'!CF81="Yes"),OFFSET('Water Data'!$H$6,0,10*ROW('Water Data'!H75)),NA())</f>
        <v>#N/A</v>
      </c>
      <c r="R81" s="366" t="e">
        <f ca="1">+IF(AND(ISNUMBER(OFFSET('Water Data'!$H$9,0,10*ROW('Water Data'!H75))),'Data Summary'!CG81="Yes"),OFFSET('Water Data'!$H$9,0,10*ROW('Water Data'!H75)),NA())</f>
        <v>#N/A</v>
      </c>
      <c r="S81" s="366" t="e">
        <f ca="1">+IF(AND(ISNUMBER(OFFSET('Water Data'!$I$4,0,10*ROW('Water Data'!I75))),'Data Summary'!CH81="Yes"),100-OFFSET('Water Data'!$I$4,0,10*ROW('Water Data'!I75)),NA())</f>
        <v>#N/A</v>
      </c>
      <c r="T81" s="366" t="e">
        <f ca="1">+IF(AND(ISNUMBER(OFFSET('Water Data'!$I$6,0,10*ROW('Water Data'!I75))),'Data Summary'!CI81="Yes"),OFFSET('Water Data'!$I$6,0,10*ROW('Water Data'!I75)),NA())</f>
        <v>#N/A</v>
      </c>
      <c r="U81" s="366" t="e">
        <f ca="1">+IF(AND(ISNUMBER(OFFSET('Water Data'!$I$9,0,10*ROW('Water Data'!I75))),'Data Summary'!CJ81="Yes"),OFFSET('Water Data'!$I$9,0,10*ROW('Water Data'!I75)),NA())</f>
        <v>#N/A</v>
      </c>
      <c r="V81" s="367" t="e">
        <f ca="1">+IF(AND(ISNUMBER(OFFSET('Sanitation Data'!$D$4,0,10*ROW('Sanitation Data'!D75))),'Data Summary'!CK81="Yes"),100-OFFSET('Sanitation Data'!$D$4,0,10*ROW('Sanitation Data'!D75)),NA())</f>
        <v>#N/A</v>
      </c>
      <c r="W81" s="367" t="e">
        <f ca="1">+IF(AND(ISNUMBER(OFFSET('Sanitation Data'!$D$6,0,10*ROW('Sanitation Data'!D75))),'Data Summary'!CL81="Yes"),OFFSET('Sanitation Data'!$D$6,0,10*ROW('Sanitation Data'!D75)),NA())</f>
        <v>#N/A</v>
      </c>
      <c r="X81" s="367" t="e">
        <f ca="1">+IF(AND(ISNUMBER(OFFSET('Sanitation Data'!$D$10,0,10*ROW('Sanitation Data'!D75))),'Data Summary'!CM81="Yes"),OFFSET('Sanitation Data'!$D$10,0,10*ROW('Sanitation Data'!D75)),NA())</f>
        <v>#N/A</v>
      </c>
      <c r="Y81" s="367" t="e">
        <f ca="1">+IF(AND(ISNUMBER(OFFSET('Sanitation Data'!$D$11,0,10*ROW('Sanitation Data'!D75))),'Data Summary'!CN81="Yes"),OFFSET('Sanitation Data'!$D$11,0,10*ROW('Sanitation Data'!D75)),NA())</f>
        <v>#N/A</v>
      </c>
      <c r="Z81" s="367" t="e">
        <f ca="1">+IF(AND(ISNUMBER(OFFSET('Sanitation Data'!$D$12,0,10*ROW('Sanitation Data'!D75))),'Data Summary'!CO81="Yes"),OFFSET('Sanitation Data'!$D$12,0,10*ROW('Sanitation Data'!D75)),NA())</f>
        <v>#N/A</v>
      </c>
      <c r="AA81" s="367" t="e">
        <f ca="1">+IF(AND(ISNUMBER(OFFSET('Sanitation Data'!$E$4,0,10*ROW('Sanitation Data'!E75))),'Data Summary'!CP81="Yes"),100-OFFSET('Sanitation Data'!$E$4,0,10*ROW('Sanitation Data'!E75)),NA())</f>
        <v>#N/A</v>
      </c>
      <c r="AB81" s="367" t="e">
        <f ca="1">+IF(AND(ISNUMBER(OFFSET('Sanitation Data'!$E$6,0,10*ROW('Sanitation Data'!E75))),'Data Summary'!CQ81="Yes"),OFFSET('Sanitation Data'!$E$6,0,10*ROW('Sanitation Data'!E75)),NA())</f>
        <v>#N/A</v>
      </c>
      <c r="AC81" s="367" t="e">
        <f ca="1">+IF(AND(ISNUMBER(OFFSET('Sanitation Data'!$E$10,0,10*ROW('Sanitation Data'!E75))),'Data Summary'!CR81="Yes"),OFFSET('Sanitation Data'!$E$10,0,10*ROW('Sanitation Data'!E75)),NA())</f>
        <v>#N/A</v>
      </c>
      <c r="AD81" s="367" t="e">
        <f ca="1">+IF(AND(ISNUMBER(OFFSET('Sanitation Data'!$E$11,0,10*ROW('Sanitation Data'!E75))),'Data Summary'!CS81="Yes"),OFFSET('Sanitation Data'!$E$11,0,10*ROW('Sanitation Data'!E75)),NA())</f>
        <v>#N/A</v>
      </c>
      <c r="AE81" s="367" t="e">
        <f ca="1">+IF(AND(ISNUMBER(OFFSET('Sanitation Data'!$E$12,0,10*ROW('Sanitation Data'!E75))),'Data Summary'!CT81="Yes"),OFFSET('Sanitation Data'!$E$12,0,10*ROW('Sanitation Data'!E75)),NA())</f>
        <v>#N/A</v>
      </c>
      <c r="AF81" s="367" t="e">
        <f ca="1">+IF(AND(ISNUMBER(OFFSET('Sanitation Data'!$F$4,0,10*ROW('Sanitation Data'!F75))),'Data Summary'!CU81="Yes"),100-OFFSET('Sanitation Data'!$F$4,0,10*ROW('Sanitation Data'!F75)),NA())</f>
        <v>#N/A</v>
      </c>
      <c r="AG81" s="367" t="e">
        <f ca="1">+IF(AND(ISNUMBER(OFFSET('Sanitation Data'!$F$6,0,10*ROW('Sanitation Data'!F75))),'Data Summary'!CV81="Yes"),OFFSET('Sanitation Data'!$F$6,0,10*ROW('Sanitation Data'!F75)),NA())</f>
        <v>#N/A</v>
      </c>
      <c r="AH81" s="367" t="e">
        <f ca="1">+IF(AND(ISNUMBER(OFFSET('Sanitation Data'!$F$10,0,10*ROW('Sanitation Data'!F75))),'Data Summary'!CW81="Yes"),OFFSET('Sanitation Data'!$F$10,0,10*ROW('Sanitation Data'!F75)),NA())</f>
        <v>#N/A</v>
      </c>
      <c r="AI81" s="367" t="e">
        <f ca="1">+IF(AND(ISNUMBER(OFFSET('Sanitation Data'!$F$11,0,10*ROW('Sanitation Data'!F75))),'Data Summary'!CX81="Yes"),OFFSET('Sanitation Data'!$F$11,0,10*ROW('Sanitation Data'!F75)),NA())</f>
        <v>#N/A</v>
      </c>
      <c r="AJ81" s="367" t="e">
        <f ca="1">+IF(AND(ISNUMBER(OFFSET('Sanitation Data'!$F$12,0,10*ROW('Sanitation Data'!F75))),'Data Summary'!CY81="Yes"),OFFSET('Sanitation Data'!$F$12,0,10*ROW('Sanitation Data'!F75)),NA())</f>
        <v>#N/A</v>
      </c>
      <c r="AK81" s="367" t="e">
        <f ca="1">+IF(AND(ISNUMBER(OFFSET('Sanitation Data'!$G$4,0,10*ROW('Sanitation Data'!G75))),'Data Summary'!CZ81="Yes"),100-OFFSET('Sanitation Data'!$G$4,0,10*ROW('Sanitation Data'!G75)),NA())</f>
        <v>#N/A</v>
      </c>
      <c r="AL81" s="367" t="e">
        <f ca="1">+IF(AND(ISNUMBER(OFFSET('Sanitation Data'!$G$6,0,10*ROW('Sanitation Data'!G75))),'Data Summary'!DA81="Yes"),OFFSET('Sanitation Data'!$G$6,0,10*ROW('Sanitation Data'!G75)),NA())</f>
        <v>#N/A</v>
      </c>
      <c r="AM81" s="367" t="e">
        <f ca="1">+IF(AND(ISNUMBER(OFFSET('Sanitation Data'!$G$10,0,10*ROW('Sanitation Data'!G75))),'Data Summary'!DB81="Yes"),OFFSET('Sanitation Data'!$G$10,0,10*ROW('Sanitation Data'!G75)),NA())</f>
        <v>#N/A</v>
      </c>
      <c r="AN81" s="367" t="e">
        <f ca="1">+IF(AND(ISNUMBER(OFFSET('Sanitation Data'!$G$11,0,10*ROW('Sanitation Data'!G75))),'Data Summary'!DC81="Yes"),OFFSET('Sanitation Data'!$G$11,0,10*ROW('Sanitation Data'!G75)),NA())</f>
        <v>#N/A</v>
      </c>
      <c r="AO81" s="367" t="e">
        <f ca="1">+IF(AND(ISNUMBER(OFFSET('Sanitation Data'!$G$12,0,10*ROW('Sanitation Data'!G75))),'Data Summary'!DD81="Yes"),OFFSET('Sanitation Data'!$G$12,0,10*ROW('Sanitation Data'!G75)),NA())</f>
        <v>#N/A</v>
      </c>
      <c r="AP81" s="367" t="e">
        <f ca="1">+IF(AND(ISNUMBER(OFFSET('Sanitation Data'!$H$4,0,10*ROW('Sanitation Data'!H75))),'Data Summary'!DE81="Yes"),100-OFFSET('Sanitation Data'!$H$4,0,10*ROW('Sanitation Data'!H75)),NA())</f>
        <v>#N/A</v>
      </c>
      <c r="AQ81" s="367" t="e">
        <f ca="1">+IF(AND(ISNUMBER(OFFSET('Sanitation Data'!$H$6,0,10*ROW('Sanitation Data'!H75))),'Data Summary'!DF81="Yes"),OFFSET('Sanitation Data'!$H$6,0,10*ROW('Sanitation Data'!H75)),NA())</f>
        <v>#N/A</v>
      </c>
      <c r="AR81" s="367" t="e">
        <f ca="1">+IF(AND(ISNUMBER(OFFSET('Sanitation Data'!$H$10,0,10*ROW('Sanitation Data'!H75))),'Data Summary'!DG81="Yes"),OFFSET('Sanitation Data'!$H$10,0,10*ROW('Sanitation Data'!H75)),NA())</f>
        <v>#N/A</v>
      </c>
      <c r="AS81" s="367" t="e">
        <f ca="1">+IF(AND(ISNUMBER(OFFSET('Sanitation Data'!$H$11,0,10*ROW('Sanitation Data'!H75))),'Data Summary'!DH81="Yes"),OFFSET('Sanitation Data'!$H$11,0,10*ROW('Sanitation Data'!H75)),NA())</f>
        <v>#N/A</v>
      </c>
      <c r="AT81" s="367" t="e">
        <f ca="1">+IF(AND(ISNUMBER(OFFSET('Sanitation Data'!$H$12,0,10*ROW('Sanitation Data'!H75))),'Data Summary'!DI81="Yes"),OFFSET('Sanitation Data'!$H$12,0,10*ROW('Sanitation Data'!H75)),NA())</f>
        <v>#N/A</v>
      </c>
      <c r="AU81" s="367" t="e">
        <f ca="1">+IF(AND(ISNUMBER(OFFSET('Sanitation Data'!$I$4,0,10*ROW('Sanitation Data'!I75))),'Data Summary'!DJ81="Yes"),100-OFFSET('Sanitation Data'!$I$4,0,10*ROW('Sanitation Data'!I75)),NA())</f>
        <v>#N/A</v>
      </c>
      <c r="AV81" s="367" t="e">
        <f ca="1">+IF(AND(ISNUMBER(OFFSET('Sanitation Data'!$I$6,0,10*ROW('Sanitation Data'!I75))),'Data Summary'!DK81="Yes"),OFFSET('Sanitation Data'!$I$6,0,10*ROW('Sanitation Data'!I75)),NA())</f>
        <v>#N/A</v>
      </c>
      <c r="AW81" s="367" t="e">
        <f ca="1">+IF(AND(ISNUMBER(OFFSET('Sanitation Data'!$I$10,0,10*ROW('Sanitation Data'!I75))),'Data Summary'!DL81="Yes"),OFFSET('Sanitation Data'!$I$10,0,10*ROW('Sanitation Data'!I75)),NA())</f>
        <v>#N/A</v>
      </c>
      <c r="AX81" s="367" t="e">
        <f ca="1">+IF(AND(ISNUMBER(OFFSET('Sanitation Data'!$I$11,0,10*ROW('Sanitation Data'!I75))),'Data Summary'!DM81="Yes"),OFFSET('Sanitation Data'!$I$11,0,10*ROW('Sanitation Data'!I75)),NA())</f>
        <v>#N/A</v>
      </c>
      <c r="AY81" s="367" t="e">
        <f ca="1">+IF(AND(ISNUMBER(OFFSET('Sanitation Data'!$I$12,0,10*ROW('Sanitation Data'!I75))),'Data Summary'!DN81="Yes"),OFFSET('Sanitation Data'!$I$12,0,10*ROW('Sanitation Data'!I75)),NA())</f>
        <v>#N/A</v>
      </c>
      <c r="AZ81" s="368" t="e">
        <f ca="1">+IF(AND(ISNUMBER(OFFSET('Hygiene Data'!$D$5,0,10*ROW('Hygiene Data'!D75))),'Data Summary'!DO81="Yes"),OFFSET('Hygiene Data'!$D$5,0,10*ROW('Hygiene Data'!D75)),NA())</f>
        <v>#N/A</v>
      </c>
      <c r="BA81" s="368" t="e">
        <f ca="1">+IF(AND(ISNUMBER(OFFSET('Hygiene Data'!$D$7,0,10*ROW('Hygiene Data'!D75))),'Data Summary'!DP81="Yes"),OFFSET('Hygiene Data'!$D$7,0,10*ROW('Hygiene Data'!D75)),NA())</f>
        <v>#N/A</v>
      </c>
      <c r="BB81" s="368" t="e">
        <f ca="1">+IF(AND(ISNUMBER(OFFSET('Hygiene Data'!$D$9,0,10*ROW('Hygiene Data'!D75))),'Data Summary'!DQ81="Yes"),OFFSET('Hygiene Data'!$D$9,0,10*ROW('Hygiene Data'!D75)),NA())</f>
        <v>#N/A</v>
      </c>
      <c r="BC81" s="368" t="e">
        <f ca="1">+IF(AND(ISNUMBER(OFFSET('Hygiene Data'!$E$5,0,10*ROW('Hygiene Data'!E75))),'Data Summary'!DR81="Yes"),OFFSET('Hygiene Data'!$E$5,0,10*ROW('Hygiene Data'!E75)),NA())</f>
        <v>#N/A</v>
      </c>
      <c r="BD81" s="368" t="e">
        <f ca="1">+IF(AND(ISNUMBER(OFFSET('Hygiene Data'!$E$7,0,10*ROW('Hygiene Data'!E75))),'Data Summary'!DS81="Yes"),OFFSET('Hygiene Data'!$E$7,0,10*ROW('Hygiene Data'!E75)),NA())</f>
        <v>#N/A</v>
      </c>
      <c r="BE81" s="368" t="e">
        <f ca="1">+IF(AND(ISNUMBER(OFFSET('Hygiene Data'!$E$9,0,10*ROW('Hygiene Data'!E75))),'Data Summary'!DT81="Yes"),OFFSET('Hygiene Data'!$E$9,0,10*ROW('Hygiene Data'!E75)),NA())</f>
        <v>#N/A</v>
      </c>
      <c r="BF81" s="368" t="e">
        <f ca="1">+IF(AND(ISNUMBER(OFFSET('Hygiene Data'!$F$5,0,10*ROW('Hygiene Data'!F75))),'Data Summary'!DU81="Yes"),OFFSET('Hygiene Data'!$F$5,0,10*ROW('Hygiene Data'!F75)),NA())</f>
        <v>#N/A</v>
      </c>
      <c r="BG81" s="368" t="e">
        <f ca="1">+IF(AND(ISNUMBER(OFFSET('Hygiene Data'!$F$7,0,10*ROW('Hygiene Data'!F75))),'Data Summary'!DV81="Yes"),OFFSET('Hygiene Data'!$F$7,0,10*ROW('Hygiene Data'!F75)),NA())</f>
        <v>#N/A</v>
      </c>
      <c r="BH81" s="368" t="e">
        <f ca="1">+IF(AND(ISNUMBER(OFFSET('Hygiene Data'!$F$9,0,10*ROW('Hygiene Data'!F75))),'Data Summary'!DW81="Yes"),OFFSET('Hygiene Data'!$F$9,0,10*ROW('Hygiene Data'!F75)),NA())</f>
        <v>#N/A</v>
      </c>
      <c r="BI81" s="368" t="e">
        <f ca="1">+IF(AND(ISNUMBER(OFFSET('Hygiene Data'!$G$5,0,10*ROW('Hygiene Data'!G75))),'Data Summary'!DX81="Yes"),OFFSET('Hygiene Data'!$G$5,0,10*ROW('Hygiene Data'!G75)),NA())</f>
        <v>#N/A</v>
      </c>
      <c r="BJ81" s="368" t="e">
        <f ca="1">+IF(AND(ISNUMBER(OFFSET('Hygiene Data'!$G$7,0,10*ROW('Hygiene Data'!G75))),'Data Summary'!DY81="Yes"),OFFSET('Hygiene Data'!$G$7,0,10*ROW('Hygiene Data'!G75)),NA())</f>
        <v>#N/A</v>
      </c>
      <c r="BK81" s="368" t="e">
        <f ca="1">+IF(AND(ISNUMBER(OFFSET('Hygiene Data'!$G$9,0,10*ROW('Hygiene Data'!G75))),'Data Summary'!DZ81="Yes"),OFFSET('Hygiene Data'!$G$9,0,10*ROW('Hygiene Data'!G75)),NA())</f>
        <v>#N/A</v>
      </c>
      <c r="BL81" s="368" t="e">
        <f ca="1">+IF(AND(ISNUMBER(OFFSET('Hygiene Data'!$H$5,0,10*ROW('Hygiene Data'!H75))),'Data Summary'!EA81="Yes"),OFFSET('Hygiene Data'!$H$5,0,10*ROW('Hygiene Data'!H75)),NA())</f>
        <v>#N/A</v>
      </c>
      <c r="BM81" s="368" t="e">
        <f ca="1">+IF(AND(ISNUMBER(OFFSET('Hygiene Data'!$H$7,0,10*ROW('Hygiene Data'!H75))),'Data Summary'!EB81="Yes"),OFFSET('Hygiene Data'!$H$7,0,10*ROW('Hygiene Data'!H75)),NA())</f>
        <v>#N/A</v>
      </c>
      <c r="BN81" s="368" t="e">
        <f ca="1">+IF(AND(ISNUMBER(OFFSET('Hygiene Data'!$H$9,0,10*ROW('Hygiene Data'!H75))),'Data Summary'!EC81="Yes"),OFFSET('Hygiene Data'!$H$9,0,10*ROW('Hygiene Data'!H75)),NA())</f>
        <v>#N/A</v>
      </c>
      <c r="BO81" s="368" t="e">
        <f ca="1">+IF(AND(ISNUMBER(OFFSET('Hygiene Data'!$I$5,0,10*ROW('Hygiene Data'!I75))),'Data Summary'!ED81="Yes"),OFFSET('Hygiene Data'!$I$5,0,10*ROW('Hygiene Data'!I75)),NA())</f>
        <v>#N/A</v>
      </c>
      <c r="BP81" s="368" t="e">
        <f ca="1">+IF(AND(ISNUMBER(OFFSET('Hygiene Data'!$I$7,0,10*ROW('Hygiene Data'!I75))),'Data Summary'!EE81="Yes"),OFFSET('Hygiene Data'!$I$7,0,10*ROW('Hygiene Data'!I75)),NA())</f>
        <v>#N/A</v>
      </c>
      <c r="BQ81" s="368" t="e">
        <f ca="1">+IF(AND(ISNUMBER(OFFSET('Hygiene Data'!$I$9,0,10*ROW('Hygiene Data'!I75))),'Data Summary'!EF81="Yes"),OFFSET('Hygiene Data'!$I$9,0,10*ROW('Hygiene Data'!I75)),NA())</f>
        <v>#N/A</v>
      </c>
    </row>
    <row r="82" spans="1:69" x14ac:dyDescent="0.25">
      <c r="A82" s="364" t="e">
        <f ca="1">+RIGHT('Data Summary'!A82,LEN('Data Summary'!A82)-9)</f>
        <v>#VALUE!</v>
      </c>
      <c r="B82" s="338" t="str">
        <f ca="1">+IF(ISTEXT('Data Summary'!B82),'Data Summary'!B82,"")</f>
        <v/>
      </c>
      <c r="C82" s="365" t="e">
        <f ca="1">+VALUE('Data Summary'!C82)</f>
        <v>#VALUE!</v>
      </c>
      <c r="D82" s="366" t="e">
        <f ca="1">+IF(AND(ISNUMBER(OFFSET('Water Data'!$D$4,0,10*ROW('Water Data'!D76))),'Data Summary'!BS82="Yes"),100-OFFSET('Water Data'!$D$4,0,10*ROW('Water Data'!D76)),NA())</f>
        <v>#N/A</v>
      </c>
      <c r="E82" s="366" t="e">
        <f ca="1">+IF(AND(ISNUMBER(OFFSET('Water Data'!$D$6,0,10*ROW('Water Data'!D76))),'Data Summary'!BT82="Yes"),OFFSET('Water Data'!$D$6,0,10*ROW('Water Data'!D76)),NA())</f>
        <v>#N/A</v>
      </c>
      <c r="F82" s="366" t="e">
        <f ca="1">+IF(AND(ISNUMBER(OFFSET('Water Data'!$D$9,0,10*ROW('Water Data'!D76))),'Data Summary'!BU82="Yes"),OFFSET('Water Data'!$D$9,0,10*ROW('Water Data'!D76)),NA())</f>
        <v>#N/A</v>
      </c>
      <c r="G82" s="366" t="e">
        <f ca="1">+IF(AND(ISNUMBER(OFFSET('Water Data'!$E$4,0,10*ROW('Water Data'!E76))),'Data Summary'!BV82="Yes"),100-OFFSET('Water Data'!$E$4,0,10*ROW('Water Data'!E76)),NA())</f>
        <v>#N/A</v>
      </c>
      <c r="H82" s="366" t="e">
        <f ca="1">+IF(AND(ISNUMBER(OFFSET('Water Data'!$E$6,0,10*ROW('Water Data'!E76))),'Data Summary'!BW82="Yes"),OFFSET('Water Data'!$E$6,0,10*ROW('Water Data'!E76)),NA())</f>
        <v>#N/A</v>
      </c>
      <c r="I82" s="366" t="e">
        <f ca="1">+IF(AND(ISNUMBER(OFFSET('Water Data'!$E$9,0,10*ROW('Water Data'!E76))),'Data Summary'!BX82="Yes"),OFFSET('Water Data'!$E$9,0,10*ROW('Water Data'!E76)),NA())</f>
        <v>#N/A</v>
      </c>
      <c r="J82" s="366" t="e">
        <f ca="1">+IF(AND(ISNUMBER(OFFSET('Water Data'!$F$4,0,10*ROW('Water Data'!F76))),'Data Summary'!BY82="Yes"),100-OFFSET('Water Data'!$F$4,0,10*ROW('Water Data'!F76)),NA())</f>
        <v>#N/A</v>
      </c>
      <c r="K82" s="366" t="e">
        <f ca="1">+IF(AND(ISNUMBER(OFFSET('Water Data'!$F$6,0,10*ROW('Water Data'!F76))),'Data Summary'!BZ82="Yes"),OFFSET('Water Data'!$F$6,0,10*ROW('Water Data'!F76)),NA())</f>
        <v>#N/A</v>
      </c>
      <c r="L82" s="366" t="e">
        <f ca="1">+IF(AND(ISNUMBER(OFFSET('Water Data'!$F$9,0,10*ROW('Water Data'!F76))),'Data Summary'!CA82="Yes"),OFFSET('Water Data'!$F$9,0,10*ROW('Water Data'!F76)),NA())</f>
        <v>#N/A</v>
      </c>
      <c r="M82" s="366" t="e">
        <f ca="1">+IF(AND(ISNUMBER(OFFSET('Water Data'!$G$4,0,10*ROW('Water Data'!G76))),'Data Summary'!CB82="Yes"),100-OFFSET('Water Data'!$G$4,0,10*ROW('Water Data'!G76)),NA())</f>
        <v>#N/A</v>
      </c>
      <c r="N82" s="366" t="e">
        <f ca="1">+IF(AND(ISNUMBER(OFFSET('Water Data'!$G$6,0,10*ROW('Water Data'!G76))),'Data Summary'!CC82="Yes"),OFFSET('Water Data'!$G$6,0,10*ROW('Water Data'!G76)),NA())</f>
        <v>#N/A</v>
      </c>
      <c r="O82" s="366" t="e">
        <f ca="1">+IF(AND(ISNUMBER(OFFSET('Water Data'!$G$9,0,10*ROW('Water Data'!G76))),'Data Summary'!CD82="Yes"),OFFSET('Water Data'!$G$9,0,10*ROW('Water Data'!G76)),NA())</f>
        <v>#N/A</v>
      </c>
      <c r="P82" s="366" t="e">
        <f ca="1">+IF(AND(ISNUMBER(OFFSET('Water Data'!$H$4,0,10*ROW('Water Data'!H76))),'Data Summary'!CE82="Yes"),100-OFFSET('Water Data'!$H$4,0,10*ROW('Water Data'!H76)),NA())</f>
        <v>#N/A</v>
      </c>
      <c r="Q82" s="366" t="e">
        <f ca="1">+IF(AND(ISNUMBER(OFFSET('Water Data'!$H$6,0,10*ROW('Water Data'!H76))),'Data Summary'!CF82="Yes"),OFFSET('Water Data'!$H$6,0,10*ROW('Water Data'!H76)),NA())</f>
        <v>#N/A</v>
      </c>
      <c r="R82" s="366" t="e">
        <f ca="1">+IF(AND(ISNUMBER(OFFSET('Water Data'!$H$9,0,10*ROW('Water Data'!H76))),'Data Summary'!CG82="Yes"),OFFSET('Water Data'!$H$9,0,10*ROW('Water Data'!H76)),NA())</f>
        <v>#N/A</v>
      </c>
      <c r="S82" s="366" t="e">
        <f ca="1">+IF(AND(ISNUMBER(OFFSET('Water Data'!$I$4,0,10*ROW('Water Data'!I76))),'Data Summary'!CH82="Yes"),100-OFFSET('Water Data'!$I$4,0,10*ROW('Water Data'!I76)),NA())</f>
        <v>#N/A</v>
      </c>
      <c r="T82" s="366" t="e">
        <f ca="1">+IF(AND(ISNUMBER(OFFSET('Water Data'!$I$6,0,10*ROW('Water Data'!I76))),'Data Summary'!CI82="Yes"),OFFSET('Water Data'!$I$6,0,10*ROW('Water Data'!I76)),NA())</f>
        <v>#N/A</v>
      </c>
      <c r="U82" s="366" t="e">
        <f ca="1">+IF(AND(ISNUMBER(OFFSET('Water Data'!$I$9,0,10*ROW('Water Data'!I76))),'Data Summary'!CJ82="Yes"),OFFSET('Water Data'!$I$9,0,10*ROW('Water Data'!I76)),NA())</f>
        <v>#N/A</v>
      </c>
      <c r="V82" s="367" t="e">
        <f ca="1">+IF(AND(ISNUMBER(OFFSET('Sanitation Data'!$D$4,0,10*ROW('Sanitation Data'!D76))),'Data Summary'!CK82="Yes"),100-OFFSET('Sanitation Data'!$D$4,0,10*ROW('Sanitation Data'!D76)),NA())</f>
        <v>#N/A</v>
      </c>
      <c r="W82" s="367" t="e">
        <f ca="1">+IF(AND(ISNUMBER(OFFSET('Sanitation Data'!$D$6,0,10*ROW('Sanitation Data'!D76))),'Data Summary'!CL82="Yes"),OFFSET('Sanitation Data'!$D$6,0,10*ROW('Sanitation Data'!D76)),NA())</f>
        <v>#N/A</v>
      </c>
      <c r="X82" s="367" t="e">
        <f ca="1">+IF(AND(ISNUMBER(OFFSET('Sanitation Data'!$D$10,0,10*ROW('Sanitation Data'!D76))),'Data Summary'!CM82="Yes"),OFFSET('Sanitation Data'!$D$10,0,10*ROW('Sanitation Data'!D76)),NA())</f>
        <v>#N/A</v>
      </c>
      <c r="Y82" s="367" t="e">
        <f ca="1">+IF(AND(ISNUMBER(OFFSET('Sanitation Data'!$D$11,0,10*ROW('Sanitation Data'!D76))),'Data Summary'!CN82="Yes"),OFFSET('Sanitation Data'!$D$11,0,10*ROW('Sanitation Data'!D76)),NA())</f>
        <v>#N/A</v>
      </c>
      <c r="Z82" s="367" t="e">
        <f ca="1">+IF(AND(ISNUMBER(OFFSET('Sanitation Data'!$D$12,0,10*ROW('Sanitation Data'!D76))),'Data Summary'!CO82="Yes"),OFFSET('Sanitation Data'!$D$12,0,10*ROW('Sanitation Data'!D76)),NA())</f>
        <v>#N/A</v>
      </c>
      <c r="AA82" s="367" t="e">
        <f ca="1">+IF(AND(ISNUMBER(OFFSET('Sanitation Data'!$E$4,0,10*ROW('Sanitation Data'!E76))),'Data Summary'!CP82="Yes"),100-OFFSET('Sanitation Data'!$E$4,0,10*ROW('Sanitation Data'!E76)),NA())</f>
        <v>#N/A</v>
      </c>
      <c r="AB82" s="367" t="e">
        <f ca="1">+IF(AND(ISNUMBER(OFFSET('Sanitation Data'!$E$6,0,10*ROW('Sanitation Data'!E76))),'Data Summary'!CQ82="Yes"),OFFSET('Sanitation Data'!$E$6,0,10*ROW('Sanitation Data'!E76)),NA())</f>
        <v>#N/A</v>
      </c>
      <c r="AC82" s="367" t="e">
        <f ca="1">+IF(AND(ISNUMBER(OFFSET('Sanitation Data'!$E$10,0,10*ROW('Sanitation Data'!E76))),'Data Summary'!CR82="Yes"),OFFSET('Sanitation Data'!$E$10,0,10*ROW('Sanitation Data'!E76)),NA())</f>
        <v>#N/A</v>
      </c>
      <c r="AD82" s="367" t="e">
        <f ca="1">+IF(AND(ISNUMBER(OFFSET('Sanitation Data'!$E$11,0,10*ROW('Sanitation Data'!E76))),'Data Summary'!CS82="Yes"),OFFSET('Sanitation Data'!$E$11,0,10*ROW('Sanitation Data'!E76)),NA())</f>
        <v>#N/A</v>
      </c>
      <c r="AE82" s="367" t="e">
        <f ca="1">+IF(AND(ISNUMBER(OFFSET('Sanitation Data'!$E$12,0,10*ROW('Sanitation Data'!E76))),'Data Summary'!CT82="Yes"),OFFSET('Sanitation Data'!$E$12,0,10*ROW('Sanitation Data'!E76)),NA())</f>
        <v>#N/A</v>
      </c>
      <c r="AF82" s="367" t="e">
        <f ca="1">+IF(AND(ISNUMBER(OFFSET('Sanitation Data'!$F$4,0,10*ROW('Sanitation Data'!F76))),'Data Summary'!CU82="Yes"),100-OFFSET('Sanitation Data'!$F$4,0,10*ROW('Sanitation Data'!F76)),NA())</f>
        <v>#N/A</v>
      </c>
      <c r="AG82" s="367" t="e">
        <f ca="1">+IF(AND(ISNUMBER(OFFSET('Sanitation Data'!$F$6,0,10*ROW('Sanitation Data'!F76))),'Data Summary'!CV82="Yes"),OFFSET('Sanitation Data'!$F$6,0,10*ROW('Sanitation Data'!F76)),NA())</f>
        <v>#N/A</v>
      </c>
      <c r="AH82" s="367" t="e">
        <f ca="1">+IF(AND(ISNUMBER(OFFSET('Sanitation Data'!$F$10,0,10*ROW('Sanitation Data'!F76))),'Data Summary'!CW82="Yes"),OFFSET('Sanitation Data'!$F$10,0,10*ROW('Sanitation Data'!F76)),NA())</f>
        <v>#N/A</v>
      </c>
      <c r="AI82" s="367" t="e">
        <f ca="1">+IF(AND(ISNUMBER(OFFSET('Sanitation Data'!$F$11,0,10*ROW('Sanitation Data'!F76))),'Data Summary'!CX82="Yes"),OFFSET('Sanitation Data'!$F$11,0,10*ROW('Sanitation Data'!F76)),NA())</f>
        <v>#N/A</v>
      </c>
      <c r="AJ82" s="367" t="e">
        <f ca="1">+IF(AND(ISNUMBER(OFFSET('Sanitation Data'!$F$12,0,10*ROW('Sanitation Data'!F76))),'Data Summary'!CY82="Yes"),OFFSET('Sanitation Data'!$F$12,0,10*ROW('Sanitation Data'!F76)),NA())</f>
        <v>#N/A</v>
      </c>
      <c r="AK82" s="367" t="e">
        <f ca="1">+IF(AND(ISNUMBER(OFFSET('Sanitation Data'!$G$4,0,10*ROW('Sanitation Data'!G76))),'Data Summary'!CZ82="Yes"),100-OFFSET('Sanitation Data'!$G$4,0,10*ROW('Sanitation Data'!G76)),NA())</f>
        <v>#N/A</v>
      </c>
      <c r="AL82" s="367" t="e">
        <f ca="1">+IF(AND(ISNUMBER(OFFSET('Sanitation Data'!$G$6,0,10*ROW('Sanitation Data'!G76))),'Data Summary'!DA82="Yes"),OFFSET('Sanitation Data'!$G$6,0,10*ROW('Sanitation Data'!G76)),NA())</f>
        <v>#N/A</v>
      </c>
      <c r="AM82" s="367" t="e">
        <f ca="1">+IF(AND(ISNUMBER(OFFSET('Sanitation Data'!$G$10,0,10*ROW('Sanitation Data'!G76))),'Data Summary'!DB82="Yes"),OFFSET('Sanitation Data'!$G$10,0,10*ROW('Sanitation Data'!G76)),NA())</f>
        <v>#N/A</v>
      </c>
      <c r="AN82" s="367" t="e">
        <f ca="1">+IF(AND(ISNUMBER(OFFSET('Sanitation Data'!$G$11,0,10*ROW('Sanitation Data'!G76))),'Data Summary'!DC82="Yes"),OFFSET('Sanitation Data'!$G$11,0,10*ROW('Sanitation Data'!G76)),NA())</f>
        <v>#N/A</v>
      </c>
      <c r="AO82" s="367" t="e">
        <f ca="1">+IF(AND(ISNUMBER(OFFSET('Sanitation Data'!$G$12,0,10*ROW('Sanitation Data'!G76))),'Data Summary'!DD82="Yes"),OFFSET('Sanitation Data'!$G$12,0,10*ROW('Sanitation Data'!G76)),NA())</f>
        <v>#N/A</v>
      </c>
      <c r="AP82" s="367" t="e">
        <f ca="1">+IF(AND(ISNUMBER(OFFSET('Sanitation Data'!$H$4,0,10*ROW('Sanitation Data'!H76))),'Data Summary'!DE82="Yes"),100-OFFSET('Sanitation Data'!$H$4,0,10*ROW('Sanitation Data'!H76)),NA())</f>
        <v>#N/A</v>
      </c>
      <c r="AQ82" s="367" t="e">
        <f ca="1">+IF(AND(ISNUMBER(OFFSET('Sanitation Data'!$H$6,0,10*ROW('Sanitation Data'!H76))),'Data Summary'!DF82="Yes"),OFFSET('Sanitation Data'!$H$6,0,10*ROW('Sanitation Data'!H76)),NA())</f>
        <v>#N/A</v>
      </c>
      <c r="AR82" s="367" t="e">
        <f ca="1">+IF(AND(ISNUMBER(OFFSET('Sanitation Data'!$H$10,0,10*ROW('Sanitation Data'!H76))),'Data Summary'!DG82="Yes"),OFFSET('Sanitation Data'!$H$10,0,10*ROW('Sanitation Data'!H76)),NA())</f>
        <v>#N/A</v>
      </c>
      <c r="AS82" s="367" t="e">
        <f ca="1">+IF(AND(ISNUMBER(OFFSET('Sanitation Data'!$H$11,0,10*ROW('Sanitation Data'!H76))),'Data Summary'!DH82="Yes"),OFFSET('Sanitation Data'!$H$11,0,10*ROW('Sanitation Data'!H76)),NA())</f>
        <v>#N/A</v>
      </c>
      <c r="AT82" s="367" t="e">
        <f ca="1">+IF(AND(ISNUMBER(OFFSET('Sanitation Data'!$H$12,0,10*ROW('Sanitation Data'!H76))),'Data Summary'!DI82="Yes"),OFFSET('Sanitation Data'!$H$12,0,10*ROW('Sanitation Data'!H76)),NA())</f>
        <v>#N/A</v>
      </c>
      <c r="AU82" s="367" t="e">
        <f ca="1">+IF(AND(ISNUMBER(OFFSET('Sanitation Data'!$I$4,0,10*ROW('Sanitation Data'!I76))),'Data Summary'!DJ82="Yes"),100-OFFSET('Sanitation Data'!$I$4,0,10*ROW('Sanitation Data'!I76)),NA())</f>
        <v>#N/A</v>
      </c>
      <c r="AV82" s="367" t="e">
        <f ca="1">+IF(AND(ISNUMBER(OFFSET('Sanitation Data'!$I$6,0,10*ROW('Sanitation Data'!I76))),'Data Summary'!DK82="Yes"),OFFSET('Sanitation Data'!$I$6,0,10*ROW('Sanitation Data'!I76)),NA())</f>
        <v>#N/A</v>
      </c>
      <c r="AW82" s="367" t="e">
        <f ca="1">+IF(AND(ISNUMBER(OFFSET('Sanitation Data'!$I$10,0,10*ROW('Sanitation Data'!I76))),'Data Summary'!DL82="Yes"),OFFSET('Sanitation Data'!$I$10,0,10*ROW('Sanitation Data'!I76)),NA())</f>
        <v>#N/A</v>
      </c>
      <c r="AX82" s="367" t="e">
        <f ca="1">+IF(AND(ISNUMBER(OFFSET('Sanitation Data'!$I$11,0,10*ROW('Sanitation Data'!I76))),'Data Summary'!DM82="Yes"),OFFSET('Sanitation Data'!$I$11,0,10*ROW('Sanitation Data'!I76)),NA())</f>
        <v>#N/A</v>
      </c>
      <c r="AY82" s="367" t="e">
        <f ca="1">+IF(AND(ISNUMBER(OFFSET('Sanitation Data'!$I$12,0,10*ROW('Sanitation Data'!I76))),'Data Summary'!DN82="Yes"),OFFSET('Sanitation Data'!$I$12,0,10*ROW('Sanitation Data'!I76)),NA())</f>
        <v>#N/A</v>
      </c>
      <c r="AZ82" s="368" t="e">
        <f ca="1">+IF(AND(ISNUMBER(OFFSET('Hygiene Data'!$D$5,0,10*ROW('Hygiene Data'!D76))),'Data Summary'!DO82="Yes"),OFFSET('Hygiene Data'!$D$5,0,10*ROW('Hygiene Data'!D76)),NA())</f>
        <v>#N/A</v>
      </c>
      <c r="BA82" s="368" t="e">
        <f ca="1">+IF(AND(ISNUMBER(OFFSET('Hygiene Data'!$D$7,0,10*ROW('Hygiene Data'!D76))),'Data Summary'!DP82="Yes"),OFFSET('Hygiene Data'!$D$7,0,10*ROW('Hygiene Data'!D76)),NA())</f>
        <v>#N/A</v>
      </c>
      <c r="BB82" s="368" t="e">
        <f ca="1">+IF(AND(ISNUMBER(OFFSET('Hygiene Data'!$D$9,0,10*ROW('Hygiene Data'!D76))),'Data Summary'!DQ82="Yes"),OFFSET('Hygiene Data'!$D$9,0,10*ROW('Hygiene Data'!D76)),NA())</f>
        <v>#N/A</v>
      </c>
      <c r="BC82" s="368" t="e">
        <f ca="1">+IF(AND(ISNUMBER(OFFSET('Hygiene Data'!$E$5,0,10*ROW('Hygiene Data'!E76))),'Data Summary'!DR82="Yes"),OFFSET('Hygiene Data'!$E$5,0,10*ROW('Hygiene Data'!E76)),NA())</f>
        <v>#N/A</v>
      </c>
      <c r="BD82" s="368" t="e">
        <f ca="1">+IF(AND(ISNUMBER(OFFSET('Hygiene Data'!$E$7,0,10*ROW('Hygiene Data'!E76))),'Data Summary'!DS82="Yes"),OFFSET('Hygiene Data'!$E$7,0,10*ROW('Hygiene Data'!E76)),NA())</f>
        <v>#N/A</v>
      </c>
      <c r="BE82" s="368" t="e">
        <f ca="1">+IF(AND(ISNUMBER(OFFSET('Hygiene Data'!$E$9,0,10*ROW('Hygiene Data'!E76))),'Data Summary'!DT82="Yes"),OFFSET('Hygiene Data'!$E$9,0,10*ROW('Hygiene Data'!E76)),NA())</f>
        <v>#N/A</v>
      </c>
      <c r="BF82" s="368" t="e">
        <f ca="1">+IF(AND(ISNUMBER(OFFSET('Hygiene Data'!$F$5,0,10*ROW('Hygiene Data'!F76))),'Data Summary'!DU82="Yes"),OFFSET('Hygiene Data'!$F$5,0,10*ROW('Hygiene Data'!F76)),NA())</f>
        <v>#N/A</v>
      </c>
      <c r="BG82" s="368" t="e">
        <f ca="1">+IF(AND(ISNUMBER(OFFSET('Hygiene Data'!$F$7,0,10*ROW('Hygiene Data'!F76))),'Data Summary'!DV82="Yes"),OFFSET('Hygiene Data'!$F$7,0,10*ROW('Hygiene Data'!F76)),NA())</f>
        <v>#N/A</v>
      </c>
      <c r="BH82" s="368" t="e">
        <f ca="1">+IF(AND(ISNUMBER(OFFSET('Hygiene Data'!$F$9,0,10*ROW('Hygiene Data'!F76))),'Data Summary'!DW82="Yes"),OFFSET('Hygiene Data'!$F$9,0,10*ROW('Hygiene Data'!F76)),NA())</f>
        <v>#N/A</v>
      </c>
      <c r="BI82" s="368" t="e">
        <f ca="1">+IF(AND(ISNUMBER(OFFSET('Hygiene Data'!$G$5,0,10*ROW('Hygiene Data'!G76))),'Data Summary'!DX82="Yes"),OFFSET('Hygiene Data'!$G$5,0,10*ROW('Hygiene Data'!G76)),NA())</f>
        <v>#N/A</v>
      </c>
      <c r="BJ82" s="368" t="e">
        <f ca="1">+IF(AND(ISNUMBER(OFFSET('Hygiene Data'!$G$7,0,10*ROW('Hygiene Data'!G76))),'Data Summary'!DY82="Yes"),OFFSET('Hygiene Data'!$G$7,0,10*ROW('Hygiene Data'!G76)),NA())</f>
        <v>#N/A</v>
      </c>
      <c r="BK82" s="368" t="e">
        <f ca="1">+IF(AND(ISNUMBER(OFFSET('Hygiene Data'!$G$9,0,10*ROW('Hygiene Data'!G76))),'Data Summary'!DZ82="Yes"),OFFSET('Hygiene Data'!$G$9,0,10*ROW('Hygiene Data'!G76)),NA())</f>
        <v>#N/A</v>
      </c>
      <c r="BL82" s="368" t="e">
        <f ca="1">+IF(AND(ISNUMBER(OFFSET('Hygiene Data'!$H$5,0,10*ROW('Hygiene Data'!H76))),'Data Summary'!EA82="Yes"),OFFSET('Hygiene Data'!$H$5,0,10*ROW('Hygiene Data'!H76)),NA())</f>
        <v>#N/A</v>
      </c>
      <c r="BM82" s="368" t="e">
        <f ca="1">+IF(AND(ISNUMBER(OFFSET('Hygiene Data'!$H$7,0,10*ROW('Hygiene Data'!H76))),'Data Summary'!EB82="Yes"),OFFSET('Hygiene Data'!$H$7,0,10*ROW('Hygiene Data'!H76)),NA())</f>
        <v>#N/A</v>
      </c>
      <c r="BN82" s="368" t="e">
        <f ca="1">+IF(AND(ISNUMBER(OFFSET('Hygiene Data'!$H$9,0,10*ROW('Hygiene Data'!H76))),'Data Summary'!EC82="Yes"),OFFSET('Hygiene Data'!$H$9,0,10*ROW('Hygiene Data'!H76)),NA())</f>
        <v>#N/A</v>
      </c>
      <c r="BO82" s="368" t="e">
        <f ca="1">+IF(AND(ISNUMBER(OFFSET('Hygiene Data'!$I$5,0,10*ROW('Hygiene Data'!I76))),'Data Summary'!ED82="Yes"),OFFSET('Hygiene Data'!$I$5,0,10*ROW('Hygiene Data'!I76)),NA())</f>
        <v>#N/A</v>
      </c>
      <c r="BP82" s="368" t="e">
        <f ca="1">+IF(AND(ISNUMBER(OFFSET('Hygiene Data'!$I$7,0,10*ROW('Hygiene Data'!I76))),'Data Summary'!EE82="Yes"),OFFSET('Hygiene Data'!$I$7,0,10*ROW('Hygiene Data'!I76)),NA())</f>
        <v>#N/A</v>
      </c>
      <c r="BQ82" s="368" t="e">
        <f ca="1">+IF(AND(ISNUMBER(OFFSET('Hygiene Data'!$I$9,0,10*ROW('Hygiene Data'!I76))),'Data Summary'!EF82="Yes"),OFFSET('Hygiene Data'!$I$9,0,10*ROW('Hygiene Data'!I76)),NA())</f>
        <v>#N/A</v>
      </c>
    </row>
    <row r="83" spans="1:69" x14ac:dyDescent="0.25">
      <c r="A83" s="364" t="e">
        <f ca="1">+RIGHT('Data Summary'!A83,LEN('Data Summary'!A83)-9)</f>
        <v>#VALUE!</v>
      </c>
      <c r="B83" s="338" t="str">
        <f ca="1">+IF(ISTEXT('Data Summary'!B83),'Data Summary'!B83,"")</f>
        <v/>
      </c>
      <c r="C83" s="365" t="e">
        <f ca="1">+VALUE('Data Summary'!C83)</f>
        <v>#VALUE!</v>
      </c>
      <c r="D83" s="366" t="e">
        <f ca="1">+IF(AND(ISNUMBER(OFFSET('Water Data'!$D$4,0,10*ROW('Water Data'!D77))),'Data Summary'!BS83="Yes"),100-OFFSET('Water Data'!$D$4,0,10*ROW('Water Data'!D77)),NA())</f>
        <v>#N/A</v>
      </c>
      <c r="E83" s="366" t="e">
        <f ca="1">+IF(AND(ISNUMBER(OFFSET('Water Data'!$D$6,0,10*ROW('Water Data'!D77))),'Data Summary'!BT83="Yes"),OFFSET('Water Data'!$D$6,0,10*ROW('Water Data'!D77)),NA())</f>
        <v>#N/A</v>
      </c>
      <c r="F83" s="366" t="e">
        <f ca="1">+IF(AND(ISNUMBER(OFFSET('Water Data'!$D$9,0,10*ROW('Water Data'!D77))),'Data Summary'!BU83="Yes"),OFFSET('Water Data'!$D$9,0,10*ROW('Water Data'!D77)),NA())</f>
        <v>#N/A</v>
      </c>
      <c r="G83" s="366" t="e">
        <f ca="1">+IF(AND(ISNUMBER(OFFSET('Water Data'!$E$4,0,10*ROW('Water Data'!E77))),'Data Summary'!BV83="Yes"),100-OFFSET('Water Data'!$E$4,0,10*ROW('Water Data'!E77)),NA())</f>
        <v>#N/A</v>
      </c>
      <c r="H83" s="366" t="e">
        <f ca="1">+IF(AND(ISNUMBER(OFFSET('Water Data'!$E$6,0,10*ROW('Water Data'!E77))),'Data Summary'!BW83="Yes"),OFFSET('Water Data'!$E$6,0,10*ROW('Water Data'!E77)),NA())</f>
        <v>#N/A</v>
      </c>
      <c r="I83" s="366" t="e">
        <f ca="1">+IF(AND(ISNUMBER(OFFSET('Water Data'!$E$9,0,10*ROW('Water Data'!E77))),'Data Summary'!BX83="Yes"),OFFSET('Water Data'!$E$9,0,10*ROW('Water Data'!E77)),NA())</f>
        <v>#N/A</v>
      </c>
      <c r="J83" s="366" t="e">
        <f ca="1">+IF(AND(ISNUMBER(OFFSET('Water Data'!$F$4,0,10*ROW('Water Data'!F77))),'Data Summary'!BY83="Yes"),100-OFFSET('Water Data'!$F$4,0,10*ROW('Water Data'!F77)),NA())</f>
        <v>#N/A</v>
      </c>
      <c r="K83" s="366" t="e">
        <f ca="1">+IF(AND(ISNUMBER(OFFSET('Water Data'!$F$6,0,10*ROW('Water Data'!F77))),'Data Summary'!BZ83="Yes"),OFFSET('Water Data'!$F$6,0,10*ROW('Water Data'!F77)),NA())</f>
        <v>#N/A</v>
      </c>
      <c r="L83" s="366" t="e">
        <f ca="1">+IF(AND(ISNUMBER(OFFSET('Water Data'!$F$9,0,10*ROW('Water Data'!F77))),'Data Summary'!CA83="Yes"),OFFSET('Water Data'!$F$9,0,10*ROW('Water Data'!F77)),NA())</f>
        <v>#N/A</v>
      </c>
      <c r="M83" s="366" t="e">
        <f ca="1">+IF(AND(ISNUMBER(OFFSET('Water Data'!$G$4,0,10*ROW('Water Data'!G77))),'Data Summary'!CB83="Yes"),100-OFFSET('Water Data'!$G$4,0,10*ROW('Water Data'!G77)),NA())</f>
        <v>#N/A</v>
      </c>
      <c r="N83" s="366" t="e">
        <f ca="1">+IF(AND(ISNUMBER(OFFSET('Water Data'!$G$6,0,10*ROW('Water Data'!G77))),'Data Summary'!CC83="Yes"),OFFSET('Water Data'!$G$6,0,10*ROW('Water Data'!G77)),NA())</f>
        <v>#N/A</v>
      </c>
      <c r="O83" s="366" t="e">
        <f ca="1">+IF(AND(ISNUMBER(OFFSET('Water Data'!$G$9,0,10*ROW('Water Data'!G77))),'Data Summary'!CD83="Yes"),OFFSET('Water Data'!$G$9,0,10*ROW('Water Data'!G77)),NA())</f>
        <v>#N/A</v>
      </c>
      <c r="P83" s="366" t="e">
        <f ca="1">+IF(AND(ISNUMBER(OFFSET('Water Data'!$H$4,0,10*ROW('Water Data'!H77))),'Data Summary'!CE83="Yes"),100-OFFSET('Water Data'!$H$4,0,10*ROW('Water Data'!H77)),NA())</f>
        <v>#N/A</v>
      </c>
      <c r="Q83" s="366" t="e">
        <f ca="1">+IF(AND(ISNUMBER(OFFSET('Water Data'!$H$6,0,10*ROW('Water Data'!H77))),'Data Summary'!CF83="Yes"),OFFSET('Water Data'!$H$6,0,10*ROW('Water Data'!H77)),NA())</f>
        <v>#N/A</v>
      </c>
      <c r="R83" s="366" t="e">
        <f ca="1">+IF(AND(ISNUMBER(OFFSET('Water Data'!$H$9,0,10*ROW('Water Data'!H77))),'Data Summary'!CG83="Yes"),OFFSET('Water Data'!$H$9,0,10*ROW('Water Data'!H77)),NA())</f>
        <v>#N/A</v>
      </c>
      <c r="S83" s="366" t="e">
        <f ca="1">+IF(AND(ISNUMBER(OFFSET('Water Data'!$I$4,0,10*ROW('Water Data'!I77))),'Data Summary'!CH83="Yes"),100-OFFSET('Water Data'!$I$4,0,10*ROW('Water Data'!I77)),NA())</f>
        <v>#N/A</v>
      </c>
      <c r="T83" s="366" t="e">
        <f ca="1">+IF(AND(ISNUMBER(OFFSET('Water Data'!$I$6,0,10*ROW('Water Data'!I77))),'Data Summary'!CI83="Yes"),OFFSET('Water Data'!$I$6,0,10*ROW('Water Data'!I77)),NA())</f>
        <v>#N/A</v>
      </c>
      <c r="U83" s="366" t="e">
        <f ca="1">+IF(AND(ISNUMBER(OFFSET('Water Data'!$I$9,0,10*ROW('Water Data'!I77))),'Data Summary'!CJ83="Yes"),OFFSET('Water Data'!$I$9,0,10*ROW('Water Data'!I77)),NA())</f>
        <v>#N/A</v>
      </c>
      <c r="V83" s="367" t="e">
        <f ca="1">+IF(AND(ISNUMBER(OFFSET('Sanitation Data'!$D$4,0,10*ROW('Sanitation Data'!D77))),'Data Summary'!CK83="Yes"),100-OFFSET('Sanitation Data'!$D$4,0,10*ROW('Sanitation Data'!D77)),NA())</f>
        <v>#N/A</v>
      </c>
      <c r="W83" s="367" t="e">
        <f ca="1">+IF(AND(ISNUMBER(OFFSET('Sanitation Data'!$D$6,0,10*ROW('Sanitation Data'!D77))),'Data Summary'!CL83="Yes"),OFFSET('Sanitation Data'!$D$6,0,10*ROW('Sanitation Data'!D77)),NA())</f>
        <v>#N/A</v>
      </c>
      <c r="X83" s="367" t="e">
        <f ca="1">+IF(AND(ISNUMBER(OFFSET('Sanitation Data'!$D$10,0,10*ROW('Sanitation Data'!D77))),'Data Summary'!CM83="Yes"),OFFSET('Sanitation Data'!$D$10,0,10*ROW('Sanitation Data'!D77)),NA())</f>
        <v>#N/A</v>
      </c>
      <c r="Y83" s="367" t="e">
        <f ca="1">+IF(AND(ISNUMBER(OFFSET('Sanitation Data'!$D$11,0,10*ROW('Sanitation Data'!D77))),'Data Summary'!CN83="Yes"),OFFSET('Sanitation Data'!$D$11,0,10*ROW('Sanitation Data'!D77)),NA())</f>
        <v>#N/A</v>
      </c>
      <c r="Z83" s="367" t="e">
        <f ca="1">+IF(AND(ISNUMBER(OFFSET('Sanitation Data'!$D$12,0,10*ROW('Sanitation Data'!D77))),'Data Summary'!CO83="Yes"),OFFSET('Sanitation Data'!$D$12,0,10*ROW('Sanitation Data'!D77)),NA())</f>
        <v>#N/A</v>
      </c>
      <c r="AA83" s="367" t="e">
        <f ca="1">+IF(AND(ISNUMBER(OFFSET('Sanitation Data'!$E$4,0,10*ROW('Sanitation Data'!E77))),'Data Summary'!CP83="Yes"),100-OFFSET('Sanitation Data'!$E$4,0,10*ROW('Sanitation Data'!E77)),NA())</f>
        <v>#N/A</v>
      </c>
      <c r="AB83" s="367" t="e">
        <f ca="1">+IF(AND(ISNUMBER(OFFSET('Sanitation Data'!$E$6,0,10*ROW('Sanitation Data'!E77))),'Data Summary'!CQ83="Yes"),OFFSET('Sanitation Data'!$E$6,0,10*ROW('Sanitation Data'!E77)),NA())</f>
        <v>#N/A</v>
      </c>
      <c r="AC83" s="367" t="e">
        <f ca="1">+IF(AND(ISNUMBER(OFFSET('Sanitation Data'!$E$10,0,10*ROW('Sanitation Data'!E77))),'Data Summary'!CR83="Yes"),OFFSET('Sanitation Data'!$E$10,0,10*ROW('Sanitation Data'!E77)),NA())</f>
        <v>#N/A</v>
      </c>
      <c r="AD83" s="367" t="e">
        <f ca="1">+IF(AND(ISNUMBER(OFFSET('Sanitation Data'!$E$11,0,10*ROW('Sanitation Data'!E77))),'Data Summary'!CS83="Yes"),OFFSET('Sanitation Data'!$E$11,0,10*ROW('Sanitation Data'!E77)),NA())</f>
        <v>#N/A</v>
      </c>
      <c r="AE83" s="367" t="e">
        <f ca="1">+IF(AND(ISNUMBER(OFFSET('Sanitation Data'!$E$12,0,10*ROW('Sanitation Data'!E77))),'Data Summary'!CT83="Yes"),OFFSET('Sanitation Data'!$E$12,0,10*ROW('Sanitation Data'!E77)),NA())</f>
        <v>#N/A</v>
      </c>
      <c r="AF83" s="367" t="e">
        <f ca="1">+IF(AND(ISNUMBER(OFFSET('Sanitation Data'!$F$4,0,10*ROW('Sanitation Data'!F77))),'Data Summary'!CU83="Yes"),100-OFFSET('Sanitation Data'!$F$4,0,10*ROW('Sanitation Data'!F77)),NA())</f>
        <v>#N/A</v>
      </c>
      <c r="AG83" s="367" t="e">
        <f ca="1">+IF(AND(ISNUMBER(OFFSET('Sanitation Data'!$F$6,0,10*ROW('Sanitation Data'!F77))),'Data Summary'!CV83="Yes"),OFFSET('Sanitation Data'!$F$6,0,10*ROW('Sanitation Data'!F77)),NA())</f>
        <v>#N/A</v>
      </c>
      <c r="AH83" s="367" t="e">
        <f ca="1">+IF(AND(ISNUMBER(OFFSET('Sanitation Data'!$F$10,0,10*ROW('Sanitation Data'!F77))),'Data Summary'!CW83="Yes"),OFFSET('Sanitation Data'!$F$10,0,10*ROW('Sanitation Data'!F77)),NA())</f>
        <v>#N/A</v>
      </c>
      <c r="AI83" s="367" t="e">
        <f ca="1">+IF(AND(ISNUMBER(OFFSET('Sanitation Data'!$F$11,0,10*ROW('Sanitation Data'!F77))),'Data Summary'!CX83="Yes"),OFFSET('Sanitation Data'!$F$11,0,10*ROW('Sanitation Data'!F77)),NA())</f>
        <v>#N/A</v>
      </c>
      <c r="AJ83" s="367" t="e">
        <f ca="1">+IF(AND(ISNUMBER(OFFSET('Sanitation Data'!$F$12,0,10*ROW('Sanitation Data'!F77))),'Data Summary'!CY83="Yes"),OFFSET('Sanitation Data'!$F$12,0,10*ROW('Sanitation Data'!F77)),NA())</f>
        <v>#N/A</v>
      </c>
      <c r="AK83" s="367" t="e">
        <f ca="1">+IF(AND(ISNUMBER(OFFSET('Sanitation Data'!$G$4,0,10*ROW('Sanitation Data'!G77))),'Data Summary'!CZ83="Yes"),100-OFFSET('Sanitation Data'!$G$4,0,10*ROW('Sanitation Data'!G77)),NA())</f>
        <v>#N/A</v>
      </c>
      <c r="AL83" s="367" t="e">
        <f ca="1">+IF(AND(ISNUMBER(OFFSET('Sanitation Data'!$G$6,0,10*ROW('Sanitation Data'!G77))),'Data Summary'!DA83="Yes"),OFFSET('Sanitation Data'!$G$6,0,10*ROW('Sanitation Data'!G77)),NA())</f>
        <v>#N/A</v>
      </c>
      <c r="AM83" s="367" t="e">
        <f ca="1">+IF(AND(ISNUMBER(OFFSET('Sanitation Data'!$G$10,0,10*ROW('Sanitation Data'!G77))),'Data Summary'!DB83="Yes"),OFFSET('Sanitation Data'!$G$10,0,10*ROW('Sanitation Data'!G77)),NA())</f>
        <v>#N/A</v>
      </c>
      <c r="AN83" s="367" t="e">
        <f ca="1">+IF(AND(ISNUMBER(OFFSET('Sanitation Data'!$G$11,0,10*ROW('Sanitation Data'!G77))),'Data Summary'!DC83="Yes"),OFFSET('Sanitation Data'!$G$11,0,10*ROW('Sanitation Data'!G77)),NA())</f>
        <v>#N/A</v>
      </c>
      <c r="AO83" s="367" t="e">
        <f ca="1">+IF(AND(ISNUMBER(OFFSET('Sanitation Data'!$G$12,0,10*ROW('Sanitation Data'!G77))),'Data Summary'!DD83="Yes"),OFFSET('Sanitation Data'!$G$12,0,10*ROW('Sanitation Data'!G77)),NA())</f>
        <v>#N/A</v>
      </c>
      <c r="AP83" s="367" t="e">
        <f ca="1">+IF(AND(ISNUMBER(OFFSET('Sanitation Data'!$H$4,0,10*ROW('Sanitation Data'!H77))),'Data Summary'!DE83="Yes"),100-OFFSET('Sanitation Data'!$H$4,0,10*ROW('Sanitation Data'!H77)),NA())</f>
        <v>#N/A</v>
      </c>
      <c r="AQ83" s="367" t="e">
        <f ca="1">+IF(AND(ISNUMBER(OFFSET('Sanitation Data'!$H$6,0,10*ROW('Sanitation Data'!H77))),'Data Summary'!DF83="Yes"),OFFSET('Sanitation Data'!$H$6,0,10*ROW('Sanitation Data'!H77)),NA())</f>
        <v>#N/A</v>
      </c>
      <c r="AR83" s="367" t="e">
        <f ca="1">+IF(AND(ISNUMBER(OFFSET('Sanitation Data'!$H$10,0,10*ROW('Sanitation Data'!H77))),'Data Summary'!DG83="Yes"),OFFSET('Sanitation Data'!$H$10,0,10*ROW('Sanitation Data'!H77)),NA())</f>
        <v>#N/A</v>
      </c>
      <c r="AS83" s="367" t="e">
        <f ca="1">+IF(AND(ISNUMBER(OFFSET('Sanitation Data'!$H$11,0,10*ROW('Sanitation Data'!H77))),'Data Summary'!DH83="Yes"),OFFSET('Sanitation Data'!$H$11,0,10*ROW('Sanitation Data'!H77)),NA())</f>
        <v>#N/A</v>
      </c>
      <c r="AT83" s="367" t="e">
        <f ca="1">+IF(AND(ISNUMBER(OFFSET('Sanitation Data'!$H$12,0,10*ROW('Sanitation Data'!H77))),'Data Summary'!DI83="Yes"),OFFSET('Sanitation Data'!$H$12,0,10*ROW('Sanitation Data'!H77)),NA())</f>
        <v>#N/A</v>
      </c>
      <c r="AU83" s="367" t="e">
        <f ca="1">+IF(AND(ISNUMBER(OFFSET('Sanitation Data'!$I$4,0,10*ROW('Sanitation Data'!I77))),'Data Summary'!DJ83="Yes"),100-OFFSET('Sanitation Data'!$I$4,0,10*ROW('Sanitation Data'!I77)),NA())</f>
        <v>#N/A</v>
      </c>
      <c r="AV83" s="367" t="e">
        <f ca="1">+IF(AND(ISNUMBER(OFFSET('Sanitation Data'!$I$6,0,10*ROW('Sanitation Data'!I77))),'Data Summary'!DK83="Yes"),OFFSET('Sanitation Data'!$I$6,0,10*ROW('Sanitation Data'!I77)),NA())</f>
        <v>#N/A</v>
      </c>
      <c r="AW83" s="367" t="e">
        <f ca="1">+IF(AND(ISNUMBER(OFFSET('Sanitation Data'!$I$10,0,10*ROW('Sanitation Data'!I77))),'Data Summary'!DL83="Yes"),OFFSET('Sanitation Data'!$I$10,0,10*ROW('Sanitation Data'!I77)),NA())</f>
        <v>#N/A</v>
      </c>
      <c r="AX83" s="367" t="e">
        <f ca="1">+IF(AND(ISNUMBER(OFFSET('Sanitation Data'!$I$11,0,10*ROW('Sanitation Data'!I77))),'Data Summary'!DM83="Yes"),OFFSET('Sanitation Data'!$I$11,0,10*ROW('Sanitation Data'!I77)),NA())</f>
        <v>#N/A</v>
      </c>
      <c r="AY83" s="367" t="e">
        <f ca="1">+IF(AND(ISNUMBER(OFFSET('Sanitation Data'!$I$12,0,10*ROW('Sanitation Data'!I77))),'Data Summary'!DN83="Yes"),OFFSET('Sanitation Data'!$I$12,0,10*ROW('Sanitation Data'!I77)),NA())</f>
        <v>#N/A</v>
      </c>
      <c r="AZ83" s="368" t="e">
        <f ca="1">+IF(AND(ISNUMBER(OFFSET('Hygiene Data'!$D$5,0,10*ROW('Hygiene Data'!D77))),'Data Summary'!DO83="Yes"),OFFSET('Hygiene Data'!$D$5,0,10*ROW('Hygiene Data'!D77)),NA())</f>
        <v>#N/A</v>
      </c>
      <c r="BA83" s="368" t="e">
        <f ca="1">+IF(AND(ISNUMBER(OFFSET('Hygiene Data'!$D$7,0,10*ROW('Hygiene Data'!D77))),'Data Summary'!DP83="Yes"),OFFSET('Hygiene Data'!$D$7,0,10*ROW('Hygiene Data'!D77)),NA())</f>
        <v>#N/A</v>
      </c>
      <c r="BB83" s="368" t="e">
        <f ca="1">+IF(AND(ISNUMBER(OFFSET('Hygiene Data'!$D$9,0,10*ROW('Hygiene Data'!D77))),'Data Summary'!DQ83="Yes"),OFFSET('Hygiene Data'!$D$9,0,10*ROW('Hygiene Data'!D77)),NA())</f>
        <v>#N/A</v>
      </c>
      <c r="BC83" s="368" t="e">
        <f ca="1">+IF(AND(ISNUMBER(OFFSET('Hygiene Data'!$E$5,0,10*ROW('Hygiene Data'!E77))),'Data Summary'!DR83="Yes"),OFFSET('Hygiene Data'!$E$5,0,10*ROW('Hygiene Data'!E77)),NA())</f>
        <v>#N/A</v>
      </c>
      <c r="BD83" s="368" t="e">
        <f ca="1">+IF(AND(ISNUMBER(OFFSET('Hygiene Data'!$E$7,0,10*ROW('Hygiene Data'!E77))),'Data Summary'!DS83="Yes"),OFFSET('Hygiene Data'!$E$7,0,10*ROW('Hygiene Data'!E77)),NA())</f>
        <v>#N/A</v>
      </c>
      <c r="BE83" s="368" t="e">
        <f ca="1">+IF(AND(ISNUMBER(OFFSET('Hygiene Data'!$E$9,0,10*ROW('Hygiene Data'!E77))),'Data Summary'!DT83="Yes"),OFFSET('Hygiene Data'!$E$9,0,10*ROW('Hygiene Data'!E77)),NA())</f>
        <v>#N/A</v>
      </c>
      <c r="BF83" s="368" t="e">
        <f ca="1">+IF(AND(ISNUMBER(OFFSET('Hygiene Data'!$F$5,0,10*ROW('Hygiene Data'!F77))),'Data Summary'!DU83="Yes"),OFFSET('Hygiene Data'!$F$5,0,10*ROW('Hygiene Data'!F77)),NA())</f>
        <v>#N/A</v>
      </c>
      <c r="BG83" s="368" t="e">
        <f ca="1">+IF(AND(ISNUMBER(OFFSET('Hygiene Data'!$F$7,0,10*ROW('Hygiene Data'!F77))),'Data Summary'!DV83="Yes"),OFFSET('Hygiene Data'!$F$7,0,10*ROW('Hygiene Data'!F77)),NA())</f>
        <v>#N/A</v>
      </c>
      <c r="BH83" s="368" t="e">
        <f ca="1">+IF(AND(ISNUMBER(OFFSET('Hygiene Data'!$F$9,0,10*ROW('Hygiene Data'!F77))),'Data Summary'!DW83="Yes"),OFFSET('Hygiene Data'!$F$9,0,10*ROW('Hygiene Data'!F77)),NA())</f>
        <v>#N/A</v>
      </c>
      <c r="BI83" s="368" t="e">
        <f ca="1">+IF(AND(ISNUMBER(OFFSET('Hygiene Data'!$G$5,0,10*ROW('Hygiene Data'!G77))),'Data Summary'!DX83="Yes"),OFFSET('Hygiene Data'!$G$5,0,10*ROW('Hygiene Data'!G77)),NA())</f>
        <v>#N/A</v>
      </c>
      <c r="BJ83" s="368" t="e">
        <f ca="1">+IF(AND(ISNUMBER(OFFSET('Hygiene Data'!$G$7,0,10*ROW('Hygiene Data'!G77))),'Data Summary'!DY83="Yes"),OFFSET('Hygiene Data'!$G$7,0,10*ROW('Hygiene Data'!G77)),NA())</f>
        <v>#N/A</v>
      </c>
      <c r="BK83" s="368" t="e">
        <f ca="1">+IF(AND(ISNUMBER(OFFSET('Hygiene Data'!$G$9,0,10*ROW('Hygiene Data'!G77))),'Data Summary'!DZ83="Yes"),OFFSET('Hygiene Data'!$G$9,0,10*ROW('Hygiene Data'!G77)),NA())</f>
        <v>#N/A</v>
      </c>
      <c r="BL83" s="368" t="e">
        <f ca="1">+IF(AND(ISNUMBER(OFFSET('Hygiene Data'!$H$5,0,10*ROW('Hygiene Data'!H77))),'Data Summary'!EA83="Yes"),OFFSET('Hygiene Data'!$H$5,0,10*ROW('Hygiene Data'!H77)),NA())</f>
        <v>#N/A</v>
      </c>
      <c r="BM83" s="368" t="e">
        <f ca="1">+IF(AND(ISNUMBER(OFFSET('Hygiene Data'!$H$7,0,10*ROW('Hygiene Data'!H77))),'Data Summary'!EB83="Yes"),OFFSET('Hygiene Data'!$H$7,0,10*ROW('Hygiene Data'!H77)),NA())</f>
        <v>#N/A</v>
      </c>
      <c r="BN83" s="368" t="e">
        <f ca="1">+IF(AND(ISNUMBER(OFFSET('Hygiene Data'!$H$9,0,10*ROW('Hygiene Data'!H77))),'Data Summary'!EC83="Yes"),OFFSET('Hygiene Data'!$H$9,0,10*ROW('Hygiene Data'!H77)),NA())</f>
        <v>#N/A</v>
      </c>
      <c r="BO83" s="368" t="e">
        <f ca="1">+IF(AND(ISNUMBER(OFFSET('Hygiene Data'!$I$5,0,10*ROW('Hygiene Data'!I77))),'Data Summary'!ED83="Yes"),OFFSET('Hygiene Data'!$I$5,0,10*ROW('Hygiene Data'!I77)),NA())</f>
        <v>#N/A</v>
      </c>
      <c r="BP83" s="368" t="e">
        <f ca="1">+IF(AND(ISNUMBER(OFFSET('Hygiene Data'!$I$7,0,10*ROW('Hygiene Data'!I77))),'Data Summary'!EE83="Yes"),OFFSET('Hygiene Data'!$I$7,0,10*ROW('Hygiene Data'!I77)),NA())</f>
        <v>#N/A</v>
      </c>
      <c r="BQ83" s="368" t="e">
        <f ca="1">+IF(AND(ISNUMBER(OFFSET('Hygiene Data'!$I$9,0,10*ROW('Hygiene Data'!I77))),'Data Summary'!EF83="Yes"),OFFSET('Hygiene Data'!$I$9,0,10*ROW('Hygiene Data'!I77)),NA())</f>
        <v>#N/A</v>
      </c>
    </row>
    <row r="84" spans="1:69" x14ac:dyDescent="0.25">
      <c r="A84" s="364" t="e">
        <f ca="1">+RIGHT('Data Summary'!A84,LEN('Data Summary'!A84)-9)</f>
        <v>#VALUE!</v>
      </c>
      <c r="B84" s="338" t="str">
        <f ca="1">+IF(ISTEXT('Data Summary'!B84),'Data Summary'!B84,"")</f>
        <v/>
      </c>
      <c r="C84" s="365" t="e">
        <f ca="1">+VALUE('Data Summary'!C84)</f>
        <v>#VALUE!</v>
      </c>
      <c r="D84" s="366" t="e">
        <f ca="1">+IF(AND(ISNUMBER(OFFSET('Water Data'!$D$4,0,10*ROW('Water Data'!D78))),'Data Summary'!BS84="Yes"),100-OFFSET('Water Data'!$D$4,0,10*ROW('Water Data'!D78)),NA())</f>
        <v>#N/A</v>
      </c>
      <c r="E84" s="366" t="e">
        <f ca="1">+IF(AND(ISNUMBER(OFFSET('Water Data'!$D$6,0,10*ROW('Water Data'!D78))),'Data Summary'!BT84="Yes"),OFFSET('Water Data'!$D$6,0,10*ROW('Water Data'!D78)),NA())</f>
        <v>#N/A</v>
      </c>
      <c r="F84" s="366" t="e">
        <f ca="1">+IF(AND(ISNUMBER(OFFSET('Water Data'!$D$9,0,10*ROW('Water Data'!D78))),'Data Summary'!BU84="Yes"),OFFSET('Water Data'!$D$9,0,10*ROW('Water Data'!D78)),NA())</f>
        <v>#N/A</v>
      </c>
      <c r="G84" s="366" t="e">
        <f ca="1">+IF(AND(ISNUMBER(OFFSET('Water Data'!$E$4,0,10*ROW('Water Data'!E78))),'Data Summary'!BV84="Yes"),100-OFFSET('Water Data'!$E$4,0,10*ROW('Water Data'!E78)),NA())</f>
        <v>#N/A</v>
      </c>
      <c r="H84" s="366" t="e">
        <f ca="1">+IF(AND(ISNUMBER(OFFSET('Water Data'!$E$6,0,10*ROW('Water Data'!E78))),'Data Summary'!BW84="Yes"),OFFSET('Water Data'!$E$6,0,10*ROW('Water Data'!E78)),NA())</f>
        <v>#N/A</v>
      </c>
      <c r="I84" s="366" t="e">
        <f ca="1">+IF(AND(ISNUMBER(OFFSET('Water Data'!$E$9,0,10*ROW('Water Data'!E78))),'Data Summary'!BX84="Yes"),OFFSET('Water Data'!$E$9,0,10*ROW('Water Data'!E78)),NA())</f>
        <v>#N/A</v>
      </c>
      <c r="J84" s="366" t="e">
        <f ca="1">+IF(AND(ISNUMBER(OFFSET('Water Data'!$F$4,0,10*ROW('Water Data'!F78))),'Data Summary'!BY84="Yes"),100-OFFSET('Water Data'!$F$4,0,10*ROW('Water Data'!F78)),NA())</f>
        <v>#N/A</v>
      </c>
      <c r="K84" s="366" t="e">
        <f ca="1">+IF(AND(ISNUMBER(OFFSET('Water Data'!$F$6,0,10*ROW('Water Data'!F78))),'Data Summary'!BZ84="Yes"),OFFSET('Water Data'!$F$6,0,10*ROW('Water Data'!F78)),NA())</f>
        <v>#N/A</v>
      </c>
      <c r="L84" s="366" t="e">
        <f ca="1">+IF(AND(ISNUMBER(OFFSET('Water Data'!$F$9,0,10*ROW('Water Data'!F78))),'Data Summary'!CA84="Yes"),OFFSET('Water Data'!$F$9,0,10*ROW('Water Data'!F78)),NA())</f>
        <v>#N/A</v>
      </c>
      <c r="M84" s="366" t="e">
        <f ca="1">+IF(AND(ISNUMBER(OFFSET('Water Data'!$G$4,0,10*ROW('Water Data'!G78))),'Data Summary'!CB84="Yes"),100-OFFSET('Water Data'!$G$4,0,10*ROW('Water Data'!G78)),NA())</f>
        <v>#N/A</v>
      </c>
      <c r="N84" s="366" t="e">
        <f ca="1">+IF(AND(ISNUMBER(OFFSET('Water Data'!$G$6,0,10*ROW('Water Data'!G78))),'Data Summary'!CC84="Yes"),OFFSET('Water Data'!$G$6,0,10*ROW('Water Data'!G78)),NA())</f>
        <v>#N/A</v>
      </c>
      <c r="O84" s="366" t="e">
        <f ca="1">+IF(AND(ISNUMBER(OFFSET('Water Data'!$G$9,0,10*ROW('Water Data'!G78))),'Data Summary'!CD84="Yes"),OFFSET('Water Data'!$G$9,0,10*ROW('Water Data'!G78)),NA())</f>
        <v>#N/A</v>
      </c>
      <c r="P84" s="366" t="e">
        <f ca="1">+IF(AND(ISNUMBER(OFFSET('Water Data'!$H$4,0,10*ROW('Water Data'!H78))),'Data Summary'!CE84="Yes"),100-OFFSET('Water Data'!$H$4,0,10*ROW('Water Data'!H78)),NA())</f>
        <v>#N/A</v>
      </c>
      <c r="Q84" s="366" t="e">
        <f ca="1">+IF(AND(ISNUMBER(OFFSET('Water Data'!$H$6,0,10*ROW('Water Data'!H78))),'Data Summary'!CF84="Yes"),OFFSET('Water Data'!$H$6,0,10*ROW('Water Data'!H78)),NA())</f>
        <v>#N/A</v>
      </c>
      <c r="R84" s="366" t="e">
        <f ca="1">+IF(AND(ISNUMBER(OFFSET('Water Data'!$H$9,0,10*ROW('Water Data'!H78))),'Data Summary'!CG84="Yes"),OFFSET('Water Data'!$H$9,0,10*ROW('Water Data'!H78)),NA())</f>
        <v>#N/A</v>
      </c>
      <c r="S84" s="366" t="e">
        <f ca="1">+IF(AND(ISNUMBER(OFFSET('Water Data'!$I$4,0,10*ROW('Water Data'!I78))),'Data Summary'!CH84="Yes"),100-OFFSET('Water Data'!$I$4,0,10*ROW('Water Data'!I78)),NA())</f>
        <v>#N/A</v>
      </c>
      <c r="T84" s="366" t="e">
        <f ca="1">+IF(AND(ISNUMBER(OFFSET('Water Data'!$I$6,0,10*ROW('Water Data'!I78))),'Data Summary'!CI84="Yes"),OFFSET('Water Data'!$I$6,0,10*ROW('Water Data'!I78)),NA())</f>
        <v>#N/A</v>
      </c>
      <c r="U84" s="366" t="e">
        <f ca="1">+IF(AND(ISNUMBER(OFFSET('Water Data'!$I$9,0,10*ROW('Water Data'!I78))),'Data Summary'!CJ84="Yes"),OFFSET('Water Data'!$I$9,0,10*ROW('Water Data'!I78)),NA())</f>
        <v>#N/A</v>
      </c>
      <c r="V84" s="367" t="e">
        <f ca="1">+IF(AND(ISNUMBER(OFFSET('Sanitation Data'!$D$4,0,10*ROW('Sanitation Data'!D78))),'Data Summary'!CK84="Yes"),100-OFFSET('Sanitation Data'!$D$4,0,10*ROW('Sanitation Data'!D78)),NA())</f>
        <v>#N/A</v>
      </c>
      <c r="W84" s="367" t="e">
        <f ca="1">+IF(AND(ISNUMBER(OFFSET('Sanitation Data'!$D$6,0,10*ROW('Sanitation Data'!D78))),'Data Summary'!CL84="Yes"),OFFSET('Sanitation Data'!$D$6,0,10*ROW('Sanitation Data'!D78)),NA())</f>
        <v>#N/A</v>
      </c>
      <c r="X84" s="367" t="e">
        <f ca="1">+IF(AND(ISNUMBER(OFFSET('Sanitation Data'!$D$10,0,10*ROW('Sanitation Data'!D78))),'Data Summary'!CM84="Yes"),OFFSET('Sanitation Data'!$D$10,0,10*ROW('Sanitation Data'!D78)),NA())</f>
        <v>#N/A</v>
      </c>
      <c r="Y84" s="367" t="e">
        <f ca="1">+IF(AND(ISNUMBER(OFFSET('Sanitation Data'!$D$11,0,10*ROW('Sanitation Data'!D78))),'Data Summary'!CN84="Yes"),OFFSET('Sanitation Data'!$D$11,0,10*ROW('Sanitation Data'!D78)),NA())</f>
        <v>#N/A</v>
      </c>
      <c r="Z84" s="367" t="e">
        <f ca="1">+IF(AND(ISNUMBER(OFFSET('Sanitation Data'!$D$12,0,10*ROW('Sanitation Data'!D78))),'Data Summary'!CO84="Yes"),OFFSET('Sanitation Data'!$D$12,0,10*ROW('Sanitation Data'!D78)),NA())</f>
        <v>#N/A</v>
      </c>
      <c r="AA84" s="367" t="e">
        <f ca="1">+IF(AND(ISNUMBER(OFFSET('Sanitation Data'!$E$4,0,10*ROW('Sanitation Data'!E78))),'Data Summary'!CP84="Yes"),100-OFFSET('Sanitation Data'!$E$4,0,10*ROW('Sanitation Data'!E78)),NA())</f>
        <v>#N/A</v>
      </c>
      <c r="AB84" s="367" t="e">
        <f ca="1">+IF(AND(ISNUMBER(OFFSET('Sanitation Data'!$E$6,0,10*ROW('Sanitation Data'!E78))),'Data Summary'!CQ84="Yes"),OFFSET('Sanitation Data'!$E$6,0,10*ROW('Sanitation Data'!E78)),NA())</f>
        <v>#N/A</v>
      </c>
      <c r="AC84" s="367" t="e">
        <f ca="1">+IF(AND(ISNUMBER(OFFSET('Sanitation Data'!$E$10,0,10*ROW('Sanitation Data'!E78))),'Data Summary'!CR84="Yes"),OFFSET('Sanitation Data'!$E$10,0,10*ROW('Sanitation Data'!E78)),NA())</f>
        <v>#N/A</v>
      </c>
      <c r="AD84" s="367" t="e">
        <f ca="1">+IF(AND(ISNUMBER(OFFSET('Sanitation Data'!$E$11,0,10*ROW('Sanitation Data'!E78))),'Data Summary'!CS84="Yes"),OFFSET('Sanitation Data'!$E$11,0,10*ROW('Sanitation Data'!E78)),NA())</f>
        <v>#N/A</v>
      </c>
      <c r="AE84" s="367" t="e">
        <f ca="1">+IF(AND(ISNUMBER(OFFSET('Sanitation Data'!$E$12,0,10*ROW('Sanitation Data'!E78))),'Data Summary'!CT84="Yes"),OFFSET('Sanitation Data'!$E$12,0,10*ROW('Sanitation Data'!E78)),NA())</f>
        <v>#N/A</v>
      </c>
      <c r="AF84" s="367" t="e">
        <f ca="1">+IF(AND(ISNUMBER(OFFSET('Sanitation Data'!$F$4,0,10*ROW('Sanitation Data'!F78))),'Data Summary'!CU84="Yes"),100-OFFSET('Sanitation Data'!$F$4,0,10*ROW('Sanitation Data'!F78)),NA())</f>
        <v>#N/A</v>
      </c>
      <c r="AG84" s="367" t="e">
        <f ca="1">+IF(AND(ISNUMBER(OFFSET('Sanitation Data'!$F$6,0,10*ROW('Sanitation Data'!F78))),'Data Summary'!CV84="Yes"),OFFSET('Sanitation Data'!$F$6,0,10*ROW('Sanitation Data'!F78)),NA())</f>
        <v>#N/A</v>
      </c>
      <c r="AH84" s="367" t="e">
        <f ca="1">+IF(AND(ISNUMBER(OFFSET('Sanitation Data'!$F$10,0,10*ROW('Sanitation Data'!F78))),'Data Summary'!CW84="Yes"),OFFSET('Sanitation Data'!$F$10,0,10*ROW('Sanitation Data'!F78)),NA())</f>
        <v>#N/A</v>
      </c>
      <c r="AI84" s="367" t="e">
        <f ca="1">+IF(AND(ISNUMBER(OFFSET('Sanitation Data'!$F$11,0,10*ROW('Sanitation Data'!F78))),'Data Summary'!CX84="Yes"),OFFSET('Sanitation Data'!$F$11,0,10*ROW('Sanitation Data'!F78)),NA())</f>
        <v>#N/A</v>
      </c>
      <c r="AJ84" s="367" t="e">
        <f ca="1">+IF(AND(ISNUMBER(OFFSET('Sanitation Data'!$F$12,0,10*ROW('Sanitation Data'!F78))),'Data Summary'!CY84="Yes"),OFFSET('Sanitation Data'!$F$12,0,10*ROW('Sanitation Data'!F78)),NA())</f>
        <v>#N/A</v>
      </c>
      <c r="AK84" s="367" t="e">
        <f ca="1">+IF(AND(ISNUMBER(OFFSET('Sanitation Data'!$G$4,0,10*ROW('Sanitation Data'!G78))),'Data Summary'!CZ84="Yes"),100-OFFSET('Sanitation Data'!$G$4,0,10*ROW('Sanitation Data'!G78)),NA())</f>
        <v>#N/A</v>
      </c>
      <c r="AL84" s="367" t="e">
        <f ca="1">+IF(AND(ISNUMBER(OFFSET('Sanitation Data'!$G$6,0,10*ROW('Sanitation Data'!G78))),'Data Summary'!DA84="Yes"),OFFSET('Sanitation Data'!$G$6,0,10*ROW('Sanitation Data'!G78)),NA())</f>
        <v>#N/A</v>
      </c>
      <c r="AM84" s="367" t="e">
        <f ca="1">+IF(AND(ISNUMBER(OFFSET('Sanitation Data'!$G$10,0,10*ROW('Sanitation Data'!G78))),'Data Summary'!DB84="Yes"),OFFSET('Sanitation Data'!$G$10,0,10*ROW('Sanitation Data'!G78)),NA())</f>
        <v>#N/A</v>
      </c>
      <c r="AN84" s="367" t="e">
        <f ca="1">+IF(AND(ISNUMBER(OFFSET('Sanitation Data'!$G$11,0,10*ROW('Sanitation Data'!G78))),'Data Summary'!DC84="Yes"),OFFSET('Sanitation Data'!$G$11,0,10*ROW('Sanitation Data'!G78)),NA())</f>
        <v>#N/A</v>
      </c>
      <c r="AO84" s="367" t="e">
        <f ca="1">+IF(AND(ISNUMBER(OFFSET('Sanitation Data'!$G$12,0,10*ROW('Sanitation Data'!G78))),'Data Summary'!DD84="Yes"),OFFSET('Sanitation Data'!$G$12,0,10*ROW('Sanitation Data'!G78)),NA())</f>
        <v>#N/A</v>
      </c>
      <c r="AP84" s="367" t="e">
        <f ca="1">+IF(AND(ISNUMBER(OFFSET('Sanitation Data'!$H$4,0,10*ROW('Sanitation Data'!H78))),'Data Summary'!DE84="Yes"),100-OFFSET('Sanitation Data'!$H$4,0,10*ROW('Sanitation Data'!H78)),NA())</f>
        <v>#N/A</v>
      </c>
      <c r="AQ84" s="367" t="e">
        <f ca="1">+IF(AND(ISNUMBER(OFFSET('Sanitation Data'!$H$6,0,10*ROW('Sanitation Data'!H78))),'Data Summary'!DF84="Yes"),OFFSET('Sanitation Data'!$H$6,0,10*ROW('Sanitation Data'!H78)),NA())</f>
        <v>#N/A</v>
      </c>
      <c r="AR84" s="367" t="e">
        <f ca="1">+IF(AND(ISNUMBER(OFFSET('Sanitation Data'!$H$10,0,10*ROW('Sanitation Data'!H78))),'Data Summary'!DG84="Yes"),OFFSET('Sanitation Data'!$H$10,0,10*ROW('Sanitation Data'!H78)),NA())</f>
        <v>#N/A</v>
      </c>
      <c r="AS84" s="367" t="e">
        <f ca="1">+IF(AND(ISNUMBER(OFFSET('Sanitation Data'!$H$11,0,10*ROW('Sanitation Data'!H78))),'Data Summary'!DH84="Yes"),OFFSET('Sanitation Data'!$H$11,0,10*ROW('Sanitation Data'!H78)),NA())</f>
        <v>#N/A</v>
      </c>
      <c r="AT84" s="367" t="e">
        <f ca="1">+IF(AND(ISNUMBER(OFFSET('Sanitation Data'!$H$12,0,10*ROW('Sanitation Data'!H78))),'Data Summary'!DI84="Yes"),OFFSET('Sanitation Data'!$H$12,0,10*ROW('Sanitation Data'!H78)),NA())</f>
        <v>#N/A</v>
      </c>
      <c r="AU84" s="367" t="e">
        <f ca="1">+IF(AND(ISNUMBER(OFFSET('Sanitation Data'!$I$4,0,10*ROW('Sanitation Data'!I78))),'Data Summary'!DJ84="Yes"),100-OFFSET('Sanitation Data'!$I$4,0,10*ROW('Sanitation Data'!I78)),NA())</f>
        <v>#N/A</v>
      </c>
      <c r="AV84" s="367" t="e">
        <f ca="1">+IF(AND(ISNUMBER(OFFSET('Sanitation Data'!$I$6,0,10*ROW('Sanitation Data'!I78))),'Data Summary'!DK84="Yes"),OFFSET('Sanitation Data'!$I$6,0,10*ROW('Sanitation Data'!I78)),NA())</f>
        <v>#N/A</v>
      </c>
      <c r="AW84" s="367" t="e">
        <f ca="1">+IF(AND(ISNUMBER(OFFSET('Sanitation Data'!$I$10,0,10*ROW('Sanitation Data'!I78))),'Data Summary'!DL84="Yes"),OFFSET('Sanitation Data'!$I$10,0,10*ROW('Sanitation Data'!I78)),NA())</f>
        <v>#N/A</v>
      </c>
      <c r="AX84" s="367" t="e">
        <f ca="1">+IF(AND(ISNUMBER(OFFSET('Sanitation Data'!$I$11,0,10*ROW('Sanitation Data'!I78))),'Data Summary'!DM84="Yes"),OFFSET('Sanitation Data'!$I$11,0,10*ROW('Sanitation Data'!I78)),NA())</f>
        <v>#N/A</v>
      </c>
      <c r="AY84" s="367" t="e">
        <f ca="1">+IF(AND(ISNUMBER(OFFSET('Sanitation Data'!$I$12,0,10*ROW('Sanitation Data'!I78))),'Data Summary'!DN84="Yes"),OFFSET('Sanitation Data'!$I$12,0,10*ROW('Sanitation Data'!I78)),NA())</f>
        <v>#N/A</v>
      </c>
      <c r="AZ84" s="368" t="e">
        <f ca="1">+IF(AND(ISNUMBER(OFFSET('Hygiene Data'!$D$5,0,10*ROW('Hygiene Data'!D78))),'Data Summary'!DO84="Yes"),OFFSET('Hygiene Data'!$D$5,0,10*ROW('Hygiene Data'!D78)),NA())</f>
        <v>#N/A</v>
      </c>
      <c r="BA84" s="368" t="e">
        <f ca="1">+IF(AND(ISNUMBER(OFFSET('Hygiene Data'!$D$7,0,10*ROW('Hygiene Data'!D78))),'Data Summary'!DP84="Yes"),OFFSET('Hygiene Data'!$D$7,0,10*ROW('Hygiene Data'!D78)),NA())</f>
        <v>#N/A</v>
      </c>
      <c r="BB84" s="368" t="e">
        <f ca="1">+IF(AND(ISNUMBER(OFFSET('Hygiene Data'!$D$9,0,10*ROW('Hygiene Data'!D78))),'Data Summary'!DQ84="Yes"),OFFSET('Hygiene Data'!$D$9,0,10*ROW('Hygiene Data'!D78)),NA())</f>
        <v>#N/A</v>
      </c>
      <c r="BC84" s="368" t="e">
        <f ca="1">+IF(AND(ISNUMBER(OFFSET('Hygiene Data'!$E$5,0,10*ROW('Hygiene Data'!E78))),'Data Summary'!DR84="Yes"),OFFSET('Hygiene Data'!$E$5,0,10*ROW('Hygiene Data'!E78)),NA())</f>
        <v>#N/A</v>
      </c>
      <c r="BD84" s="368" t="e">
        <f ca="1">+IF(AND(ISNUMBER(OFFSET('Hygiene Data'!$E$7,0,10*ROW('Hygiene Data'!E78))),'Data Summary'!DS84="Yes"),OFFSET('Hygiene Data'!$E$7,0,10*ROW('Hygiene Data'!E78)),NA())</f>
        <v>#N/A</v>
      </c>
      <c r="BE84" s="368" t="e">
        <f ca="1">+IF(AND(ISNUMBER(OFFSET('Hygiene Data'!$E$9,0,10*ROW('Hygiene Data'!E78))),'Data Summary'!DT84="Yes"),OFFSET('Hygiene Data'!$E$9,0,10*ROW('Hygiene Data'!E78)),NA())</f>
        <v>#N/A</v>
      </c>
      <c r="BF84" s="368" t="e">
        <f ca="1">+IF(AND(ISNUMBER(OFFSET('Hygiene Data'!$F$5,0,10*ROW('Hygiene Data'!F78))),'Data Summary'!DU84="Yes"),OFFSET('Hygiene Data'!$F$5,0,10*ROW('Hygiene Data'!F78)),NA())</f>
        <v>#N/A</v>
      </c>
      <c r="BG84" s="368" t="e">
        <f ca="1">+IF(AND(ISNUMBER(OFFSET('Hygiene Data'!$F$7,0,10*ROW('Hygiene Data'!F78))),'Data Summary'!DV84="Yes"),OFFSET('Hygiene Data'!$F$7,0,10*ROW('Hygiene Data'!F78)),NA())</f>
        <v>#N/A</v>
      </c>
      <c r="BH84" s="368" t="e">
        <f ca="1">+IF(AND(ISNUMBER(OFFSET('Hygiene Data'!$F$9,0,10*ROW('Hygiene Data'!F78))),'Data Summary'!DW84="Yes"),OFFSET('Hygiene Data'!$F$9,0,10*ROW('Hygiene Data'!F78)),NA())</f>
        <v>#N/A</v>
      </c>
      <c r="BI84" s="368" t="e">
        <f ca="1">+IF(AND(ISNUMBER(OFFSET('Hygiene Data'!$G$5,0,10*ROW('Hygiene Data'!G78))),'Data Summary'!DX84="Yes"),OFFSET('Hygiene Data'!$G$5,0,10*ROW('Hygiene Data'!G78)),NA())</f>
        <v>#N/A</v>
      </c>
      <c r="BJ84" s="368" t="e">
        <f ca="1">+IF(AND(ISNUMBER(OFFSET('Hygiene Data'!$G$7,0,10*ROW('Hygiene Data'!G78))),'Data Summary'!DY84="Yes"),OFFSET('Hygiene Data'!$G$7,0,10*ROW('Hygiene Data'!G78)),NA())</f>
        <v>#N/A</v>
      </c>
      <c r="BK84" s="368" t="e">
        <f ca="1">+IF(AND(ISNUMBER(OFFSET('Hygiene Data'!$G$9,0,10*ROW('Hygiene Data'!G78))),'Data Summary'!DZ84="Yes"),OFFSET('Hygiene Data'!$G$9,0,10*ROW('Hygiene Data'!G78)),NA())</f>
        <v>#N/A</v>
      </c>
      <c r="BL84" s="368" t="e">
        <f ca="1">+IF(AND(ISNUMBER(OFFSET('Hygiene Data'!$H$5,0,10*ROW('Hygiene Data'!H78))),'Data Summary'!EA84="Yes"),OFFSET('Hygiene Data'!$H$5,0,10*ROW('Hygiene Data'!H78)),NA())</f>
        <v>#N/A</v>
      </c>
      <c r="BM84" s="368" t="e">
        <f ca="1">+IF(AND(ISNUMBER(OFFSET('Hygiene Data'!$H$7,0,10*ROW('Hygiene Data'!H78))),'Data Summary'!EB84="Yes"),OFFSET('Hygiene Data'!$H$7,0,10*ROW('Hygiene Data'!H78)),NA())</f>
        <v>#N/A</v>
      </c>
      <c r="BN84" s="368" t="e">
        <f ca="1">+IF(AND(ISNUMBER(OFFSET('Hygiene Data'!$H$9,0,10*ROW('Hygiene Data'!H78))),'Data Summary'!EC84="Yes"),OFFSET('Hygiene Data'!$H$9,0,10*ROW('Hygiene Data'!H78)),NA())</f>
        <v>#N/A</v>
      </c>
      <c r="BO84" s="368" t="e">
        <f ca="1">+IF(AND(ISNUMBER(OFFSET('Hygiene Data'!$I$5,0,10*ROW('Hygiene Data'!I78))),'Data Summary'!ED84="Yes"),OFFSET('Hygiene Data'!$I$5,0,10*ROW('Hygiene Data'!I78)),NA())</f>
        <v>#N/A</v>
      </c>
      <c r="BP84" s="368" t="e">
        <f ca="1">+IF(AND(ISNUMBER(OFFSET('Hygiene Data'!$I$7,0,10*ROW('Hygiene Data'!I78))),'Data Summary'!EE84="Yes"),OFFSET('Hygiene Data'!$I$7,0,10*ROW('Hygiene Data'!I78)),NA())</f>
        <v>#N/A</v>
      </c>
      <c r="BQ84" s="368" t="e">
        <f ca="1">+IF(AND(ISNUMBER(OFFSET('Hygiene Data'!$I$9,0,10*ROW('Hygiene Data'!I78))),'Data Summary'!EF84="Yes"),OFFSET('Hygiene Data'!$I$9,0,10*ROW('Hygiene Data'!I78)),NA())</f>
        <v>#N/A</v>
      </c>
    </row>
    <row r="85" spans="1:69" x14ac:dyDescent="0.25">
      <c r="A85" s="364" t="e">
        <f ca="1">+RIGHT('Data Summary'!A85,LEN('Data Summary'!A85)-9)</f>
        <v>#VALUE!</v>
      </c>
      <c r="B85" s="338" t="str">
        <f ca="1">+IF(ISTEXT('Data Summary'!B85),'Data Summary'!B85,"")</f>
        <v/>
      </c>
      <c r="C85" s="365" t="e">
        <f ca="1">+VALUE('Data Summary'!C85)</f>
        <v>#VALUE!</v>
      </c>
      <c r="D85" s="366" t="e">
        <f ca="1">+IF(AND(ISNUMBER(OFFSET('Water Data'!$D$4,0,10*ROW('Water Data'!D79))),'Data Summary'!BS85="Yes"),100-OFFSET('Water Data'!$D$4,0,10*ROW('Water Data'!D79)),NA())</f>
        <v>#N/A</v>
      </c>
      <c r="E85" s="366" t="e">
        <f ca="1">+IF(AND(ISNUMBER(OFFSET('Water Data'!$D$6,0,10*ROW('Water Data'!D79))),'Data Summary'!BT85="Yes"),OFFSET('Water Data'!$D$6,0,10*ROW('Water Data'!D79)),NA())</f>
        <v>#N/A</v>
      </c>
      <c r="F85" s="366" t="e">
        <f ca="1">+IF(AND(ISNUMBER(OFFSET('Water Data'!$D$9,0,10*ROW('Water Data'!D79))),'Data Summary'!BU85="Yes"),OFFSET('Water Data'!$D$9,0,10*ROW('Water Data'!D79)),NA())</f>
        <v>#N/A</v>
      </c>
      <c r="G85" s="366" t="e">
        <f ca="1">+IF(AND(ISNUMBER(OFFSET('Water Data'!$E$4,0,10*ROW('Water Data'!E79))),'Data Summary'!BV85="Yes"),100-OFFSET('Water Data'!$E$4,0,10*ROW('Water Data'!E79)),NA())</f>
        <v>#N/A</v>
      </c>
      <c r="H85" s="366" t="e">
        <f ca="1">+IF(AND(ISNUMBER(OFFSET('Water Data'!$E$6,0,10*ROW('Water Data'!E79))),'Data Summary'!BW85="Yes"),OFFSET('Water Data'!$E$6,0,10*ROW('Water Data'!E79)),NA())</f>
        <v>#N/A</v>
      </c>
      <c r="I85" s="366" t="e">
        <f ca="1">+IF(AND(ISNUMBER(OFFSET('Water Data'!$E$9,0,10*ROW('Water Data'!E79))),'Data Summary'!BX85="Yes"),OFFSET('Water Data'!$E$9,0,10*ROW('Water Data'!E79)),NA())</f>
        <v>#N/A</v>
      </c>
      <c r="J85" s="366" t="e">
        <f ca="1">+IF(AND(ISNUMBER(OFFSET('Water Data'!$F$4,0,10*ROW('Water Data'!F79))),'Data Summary'!BY85="Yes"),100-OFFSET('Water Data'!$F$4,0,10*ROW('Water Data'!F79)),NA())</f>
        <v>#N/A</v>
      </c>
      <c r="K85" s="366" t="e">
        <f ca="1">+IF(AND(ISNUMBER(OFFSET('Water Data'!$F$6,0,10*ROW('Water Data'!F79))),'Data Summary'!BZ85="Yes"),OFFSET('Water Data'!$F$6,0,10*ROW('Water Data'!F79)),NA())</f>
        <v>#N/A</v>
      </c>
      <c r="L85" s="366" t="e">
        <f ca="1">+IF(AND(ISNUMBER(OFFSET('Water Data'!$F$9,0,10*ROW('Water Data'!F79))),'Data Summary'!CA85="Yes"),OFFSET('Water Data'!$F$9,0,10*ROW('Water Data'!F79)),NA())</f>
        <v>#N/A</v>
      </c>
      <c r="M85" s="366" t="e">
        <f ca="1">+IF(AND(ISNUMBER(OFFSET('Water Data'!$G$4,0,10*ROW('Water Data'!G79))),'Data Summary'!CB85="Yes"),100-OFFSET('Water Data'!$G$4,0,10*ROW('Water Data'!G79)),NA())</f>
        <v>#N/A</v>
      </c>
      <c r="N85" s="366" t="e">
        <f ca="1">+IF(AND(ISNUMBER(OFFSET('Water Data'!$G$6,0,10*ROW('Water Data'!G79))),'Data Summary'!CC85="Yes"),OFFSET('Water Data'!$G$6,0,10*ROW('Water Data'!G79)),NA())</f>
        <v>#N/A</v>
      </c>
      <c r="O85" s="366" t="e">
        <f ca="1">+IF(AND(ISNUMBER(OFFSET('Water Data'!$G$9,0,10*ROW('Water Data'!G79))),'Data Summary'!CD85="Yes"),OFFSET('Water Data'!$G$9,0,10*ROW('Water Data'!G79)),NA())</f>
        <v>#N/A</v>
      </c>
      <c r="P85" s="366" t="e">
        <f ca="1">+IF(AND(ISNUMBER(OFFSET('Water Data'!$H$4,0,10*ROW('Water Data'!H79))),'Data Summary'!CE85="Yes"),100-OFFSET('Water Data'!$H$4,0,10*ROW('Water Data'!H79)),NA())</f>
        <v>#N/A</v>
      </c>
      <c r="Q85" s="366" t="e">
        <f ca="1">+IF(AND(ISNUMBER(OFFSET('Water Data'!$H$6,0,10*ROW('Water Data'!H79))),'Data Summary'!CF85="Yes"),OFFSET('Water Data'!$H$6,0,10*ROW('Water Data'!H79)),NA())</f>
        <v>#N/A</v>
      </c>
      <c r="R85" s="366" t="e">
        <f ca="1">+IF(AND(ISNUMBER(OFFSET('Water Data'!$H$9,0,10*ROW('Water Data'!H79))),'Data Summary'!CG85="Yes"),OFFSET('Water Data'!$H$9,0,10*ROW('Water Data'!H79)),NA())</f>
        <v>#N/A</v>
      </c>
      <c r="S85" s="366" t="e">
        <f ca="1">+IF(AND(ISNUMBER(OFFSET('Water Data'!$I$4,0,10*ROW('Water Data'!I79))),'Data Summary'!CH85="Yes"),100-OFFSET('Water Data'!$I$4,0,10*ROW('Water Data'!I79)),NA())</f>
        <v>#N/A</v>
      </c>
      <c r="T85" s="366" t="e">
        <f ca="1">+IF(AND(ISNUMBER(OFFSET('Water Data'!$I$6,0,10*ROW('Water Data'!I79))),'Data Summary'!CI85="Yes"),OFFSET('Water Data'!$I$6,0,10*ROW('Water Data'!I79)),NA())</f>
        <v>#N/A</v>
      </c>
      <c r="U85" s="366" t="e">
        <f ca="1">+IF(AND(ISNUMBER(OFFSET('Water Data'!$I$9,0,10*ROW('Water Data'!I79))),'Data Summary'!CJ85="Yes"),OFFSET('Water Data'!$I$9,0,10*ROW('Water Data'!I79)),NA())</f>
        <v>#N/A</v>
      </c>
      <c r="V85" s="367" t="e">
        <f ca="1">+IF(AND(ISNUMBER(OFFSET('Sanitation Data'!$D$4,0,10*ROW('Sanitation Data'!D79))),'Data Summary'!CK85="Yes"),100-OFFSET('Sanitation Data'!$D$4,0,10*ROW('Sanitation Data'!D79)),NA())</f>
        <v>#N/A</v>
      </c>
      <c r="W85" s="367" t="e">
        <f ca="1">+IF(AND(ISNUMBER(OFFSET('Sanitation Data'!$D$6,0,10*ROW('Sanitation Data'!D79))),'Data Summary'!CL85="Yes"),OFFSET('Sanitation Data'!$D$6,0,10*ROW('Sanitation Data'!D79)),NA())</f>
        <v>#N/A</v>
      </c>
      <c r="X85" s="367" t="e">
        <f ca="1">+IF(AND(ISNUMBER(OFFSET('Sanitation Data'!$D$10,0,10*ROW('Sanitation Data'!D79))),'Data Summary'!CM85="Yes"),OFFSET('Sanitation Data'!$D$10,0,10*ROW('Sanitation Data'!D79)),NA())</f>
        <v>#N/A</v>
      </c>
      <c r="Y85" s="367" t="e">
        <f ca="1">+IF(AND(ISNUMBER(OFFSET('Sanitation Data'!$D$11,0,10*ROW('Sanitation Data'!D79))),'Data Summary'!CN85="Yes"),OFFSET('Sanitation Data'!$D$11,0,10*ROW('Sanitation Data'!D79)),NA())</f>
        <v>#N/A</v>
      </c>
      <c r="Z85" s="367" t="e">
        <f ca="1">+IF(AND(ISNUMBER(OFFSET('Sanitation Data'!$D$12,0,10*ROW('Sanitation Data'!D79))),'Data Summary'!CO85="Yes"),OFFSET('Sanitation Data'!$D$12,0,10*ROW('Sanitation Data'!D79)),NA())</f>
        <v>#N/A</v>
      </c>
      <c r="AA85" s="367" t="e">
        <f ca="1">+IF(AND(ISNUMBER(OFFSET('Sanitation Data'!$E$4,0,10*ROW('Sanitation Data'!E79))),'Data Summary'!CP85="Yes"),100-OFFSET('Sanitation Data'!$E$4,0,10*ROW('Sanitation Data'!E79)),NA())</f>
        <v>#N/A</v>
      </c>
      <c r="AB85" s="367" t="e">
        <f ca="1">+IF(AND(ISNUMBER(OFFSET('Sanitation Data'!$E$6,0,10*ROW('Sanitation Data'!E79))),'Data Summary'!CQ85="Yes"),OFFSET('Sanitation Data'!$E$6,0,10*ROW('Sanitation Data'!E79)),NA())</f>
        <v>#N/A</v>
      </c>
      <c r="AC85" s="367" t="e">
        <f ca="1">+IF(AND(ISNUMBER(OFFSET('Sanitation Data'!$E$10,0,10*ROW('Sanitation Data'!E79))),'Data Summary'!CR85="Yes"),OFFSET('Sanitation Data'!$E$10,0,10*ROW('Sanitation Data'!E79)),NA())</f>
        <v>#N/A</v>
      </c>
      <c r="AD85" s="367" t="e">
        <f ca="1">+IF(AND(ISNUMBER(OFFSET('Sanitation Data'!$E$11,0,10*ROW('Sanitation Data'!E79))),'Data Summary'!CS85="Yes"),OFFSET('Sanitation Data'!$E$11,0,10*ROW('Sanitation Data'!E79)),NA())</f>
        <v>#N/A</v>
      </c>
      <c r="AE85" s="367" t="e">
        <f ca="1">+IF(AND(ISNUMBER(OFFSET('Sanitation Data'!$E$12,0,10*ROW('Sanitation Data'!E79))),'Data Summary'!CT85="Yes"),OFFSET('Sanitation Data'!$E$12,0,10*ROW('Sanitation Data'!E79)),NA())</f>
        <v>#N/A</v>
      </c>
      <c r="AF85" s="367" t="e">
        <f ca="1">+IF(AND(ISNUMBER(OFFSET('Sanitation Data'!$F$4,0,10*ROW('Sanitation Data'!F79))),'Data Summary'!CU85="Yes"),100-OFFSET('Sanitation Data'!$F$4,0,10*ROW('Sanitation Data'!F79)),NA())</f>
        <v>#N/A</v>
      </c>
      <c r="AG85" s="367" t="e">
        <f ca="1">+IF(AND(ISNUMBER(OFFSET('Sanitation Data'!$F$6,0,10*ROW('Sanitation Data'!F79))),'Data Summary'!CV85="Yes"),OFFSET('Sanitation Data'!$F$6,0,10*ROW('Sanitation Data'!F79)),NA())</f>
        <v>#N/A</v>
      </c>
      <c r="AH85" s="367" t="e">
        <f ca="1">+IF(AND(ISNUMBER(OFFSET('Sanitation Data'!$F$10,0,10*ROW('Sanitation Data'!F79))),'Data Summary'!CW85="Yes"),OFFSET('Sanitation Data'!$F$10,0,10*ROW('Sanitation Data'!F79)),NA())</f>
        <v>#N/A</v>
      </c>
      <c r="AI85" s="367" t="e">
        <f ca="1">+IF(AND(ISNUMBER(OFFSET('Sanitation Data'!$F$11,0,10*ROW('Sanitation Data'!F79))),'Data Summary'!CX85="Yes"),OFFSET('Sanitation Data'!$F$11,0,10*ROW('Sanitation Data'!F79)),NA())</f>
        <v>#N/A</v>
      </c>
      <c r="AJ85" s="367" t="e">
        <f ca="1">+IF(AND(ISNUMBER(OFFSET('Sanitation Data'!$F$12,0,10*ROW('Sanitation Data'!F79))),'Data Summary'!CY85="Yes"),OFFSET('Sanitation Data'!$F$12,0,10*ROW('Sanitation Data'!F79)),NA())</f>
        <v>#N/A</v>
      </c>
      <c r="AK85" s="367" t="e">
        <f ca="1">+IF(AND(ISNUMBER(OFFSET('Sanitation Data'!$G$4,0,10*ROW('Sanitation Data'!G79))),'Data Summary'!CZ85="Yes"),100-OFFSET('Sanitation Data'!$G$4,0,10*ROW('Sanitation Data'!G79)),NA())</f>
        <v>#N/A</v>
      </c>
      <c r="AL85" s="367" t="e">
        <f ca="1">+IF(AND(ISNUMBER(OFFSET('Sanitation Data'!$G$6,0,10*ROW('Sanitation Data'!G79))),'Data Summary'!DA85="Yes"),OFFSET('Sanitation Data'!$G$6,0,10*ROW('Sanitation Data'!G79)),NA())</f>
        <v>#N/A</v>
      </c>
      <c r="AM85" s="367" t="e">
        <f ca="1">+IF(AND(ISNUMBER(OFFSET('Sanitation Data'!$G$10,0,10*ROW('Sanitation Data'!G79))),'Data Summary'!DB85="Yes"),OFFSET('Sanitation Data'!$G$10,0,10*ROW('Sanitation Data'!G79)),NA())</f>
        <v>#N/A</v>
      </c>
      <c r="AN85" s="367" t="e">
        <f ca="1">+IF(AND(ISNUMBER(OFFSET('Sanitation Data'!$G$11,0,10*ROW('Sanitation Data'!G79))),'Data Summary'!DC85="Yes"),OFFSET('Sanitation Data'!$G$11,0,10*ROW('Sanitation Data'!G79)),NA())</f>
        <v>#N/A</v>
      </c>
      <c r="AO85" s="367" t="e">
        <f ca="1">+IF(AND(ISNUMBER(OFFSET('Sanitation Data'!$G$12,0,10*ROW('Sanitation Data'!G79))),'Data Summary'!DD85="Yes"),OFFSET('Sanitation Data'!$G$12,0,10*ROW('Sanitation Data'!G79)),NA())</f>
        <v>#N/A</v>
      </c>
      <c r="AP85" s="367" t="e">
        <f ca="1">+IF(AND(ISNUMBER(OFFSET('Sanitation Data'!$H$4,0,10*ROW('Sanitation Data'!H79))),'Data Summary'!DE85="Yes"),100-OFFSET('Sanitation Data'!$H$4,0,10*ROW('Sanitation Data'!H79)),NA())</f>
        <v>#N/A</v>
      </c>
      <c r="AQ85" s="367" t="e">
        <f ca="1">+IF(AND(ISNUMBER(OFFSET('Sanitation Data'!$H$6,0,10*ROW('Sanitation Data'!H79))),'Data Summary'!DF85="Yes"),OFFSET('Sanitation Data'!$H$6,0,10*ROW('Sanitation Data'!H79)),NA())</f>
        <v>#N/A</v>
      </c>
      <c r="AR85" s="367" t="e">
        <f ca="1">+IF(AND(ISNUMBER(OFFSET('Sanitation Data'!$H$10,0,10*ROW('Sanitation Data'!H79))),'Data Summary'!DG85="Yes"),OFFSET('Sanitation Data'!$H$10,0,10*ROW('Sanitation Data'!H79)),NA())</f>
        <v>#N/A</v>
      </c>
      <c r="AS85" s="367" t="e">
        <f ca="1">+IF(AND(ISNUMBER(OFFSET('Sanitation Data'!$H$11,0,10*ROW('Sanitation Data'!H79))),'Data Summary'!DH85="Yes"),OFFSET('Sanitation Data'!$H$11,0,10*ROW('Sanitation Data'!H79)),NA())</f>
        <v>#N/A</v>
      </c>
      <c r="AT85" s="367" t="e">
        <f ca="1">+IF(AND(ISNUMBER(OFFSET('Sanitation Data'!$H$12,0,10*ROW('Sanitation Data'!H79))),'Data Summary'!DI85="Yes"),OFFSET('Sanitation Data'!$H$12,0,10*ROW('Sanitation Data'!H79)),NA())</f>
        <v>#N/A</v>
      </c>
      <c r="AU85" s="367" t="e">
        <f ca="1">+IF(AND(ISNUMBER(OFFSET('Sanitation Data'!$I$4,0,10*ROW('Sanitation Data'!I79))),'Data Summary'!DJ85="Yes"),100-OFFSET('Sanitation Data'!$I$4,0,10*ROW('Sanitation Data'!I79)),NA())</f>
        <v>#N/A</v>
      </c>
      <c r="AV85" s="367" t="e">
        <f ca="1">+IF(AND(ISNUMBER(OFFSET('Sanitation Data'!$I$6,0,10*ROW('Sanitation Data'!I79))),'Data Summary'!DK85="Yes"),OFFSET('Sanitation Data'!$I$6,0,10*ROW('Sanitation Data'!I79)),NA())</f>
        <v>#N/A</v>
      </c>
      <c r="AW85" s="367" t="e">
        <f ca="1">+IF(AND(ISNUMBER(OFFSET('Sanitation Data'!$I$10,0,10*ROW('Sanitation Data'!I79))),'Data Summary'!DL85="Yes"),OFFSET('Sanitation Data'!$I$10,0,10*ROW('Sanitation Data'!I79)),NA())</f>
        <v>#N/A</v>
      </c>
      <c r="AX85" s="367" t="e">
        <f ca="1">+IF(AND(ISNUMBER(OFFSET('Sanitation Data'!$I$11,0,10*ROW('Sanitation Data'!I79))),'Data Summary'!DM85="Yes"),OFFSET('Sanitation Data'!$I$11,0,10*ROW('Sanitation Data'!I79)),NA())</f>
        <v>#N/A</v>
      </c>
      <c r="AY85" s="367" t="e">
        <f ca="1">+IF(AND(ISNUMBER(OFFSET('Sanitation Data'!$I$12,0,10*ROW('Sanitation Data'!I79))),'Data Summary'!DN85="Yes"),OFFSET('Sanitation Data'!$I$12,0,10*ROW('Sanitation Data'!I79)),NA())</f>
        <v>#N/A</v>
      </c>
      <c r="AZ85" s="368" t="e">
        <f ca="1">+IF(AND(ISNUMBER(OFFSET('Hygiene Data'!$D$5,0,10*ROW('Hygiene Data'!D79))),'Data Summary'!DO85="Yes"),OFFSET('Hygiene Data'!$D$5,0,10*ROW('Hygiene Data'!D79)),NA())</f>
        <v>#N/A</v>
      </c>
      <c r="BA85" s="368" t="e">
        <f ca="1">+IF(AND(ISNUMBER(OFFSET('Hygiene Data'!$D$7,0,10*ROW('Hygiene Data'!D79))),'Data Summary'!DP85="Yes"),OFFSET('Hygiene Data'!$D$7,0,10*ROW('Hygiene Data'!D79)),NA())</f>
        <v>#N/A</v>
      </c>
      <c r="BB85" s="368" t="e">
        <f ca="1">+IF(AND(ISNUMBER(OFFSET('Hygiene Data'!$D$9,0,10*ROW('Hygiene Data'!D79))),'Data Summary'!DQ85="Yes"),OFFSET('Hygiene Data'!$D$9,0,10*ROW('Hygiene Data'!D79)),NA())</f>
        <v>#N/A</v>
      </c>
      <c r="BC85" s="368" t="e">
        <f ca="1">+IF(AND(ISNUMBER(OFFSET('Hygiene Data'!$E$5,0,10*ROW('Hygiene Data'!E79))),'Data Summary'!DR85="Yes"),OFFSET('Hygiene Data'!$E$5,0,10*ROW('Hygiene Data'!E79)),NA())</f>
        <v>#N/A</v>
      </c>
      <c r="BD85" s="368" t="e">
        <f ca="1">+IF(AND(ISNUMBER(OFFSET('Hygiene Data'!$E$7,0,10*ROW('Hygiene Data'!E79))),'Data Summary'!DS85="Yes"),OFFSET('Hygiene Data'!$E$7,0,10*ROW('Hygiene Data'!E79)),NA())</f>
        <v>#N/A</v>
      </c>
      <c r="BE85" s="368" t="e">
        <f ca="1">+IF(AND(ISNUMBER(OFFSET('Hygiene Data'!$E$9,0,10*ROW('Hygiene Data'!E79))),'Data Summary'!DT85="Yes"),OFFSET('Hygiene Data'!$E$9,0,10*ROW('Hygiene Data'!E79)),NA())</f>
        <v>#N/A</v>
      </c>
      <c r="BF85" s="368" t="e">
        <f ca="1">+IF(AND(ISNUMBER(OFFSET('Hygiene Data'!$F$5,0,10*ROW('Hygiene Data'!F79))),'Data Summary'!DU85="Yes"),OFFSET('Hygiene Data'!$F$5,0,10*ROW('Hygiene Data'!F79)),NA())</f>
        <v>#N/A</v>
      </c>
      <c r="BG85" s="368" t="e">
        <f ca="1">+IF(AND(ISNUMBER(OFFSET('Hygiene Data'!$F$7,0,10*ROW('Hygiene Data'!F79))),'Data Summary'!DV85="Yes"),OFFSET('Hygiene Data'!$F$7,0,10*ROW('Hygiene Data'!F79)),NA())</f>
        <v>#N/A</v>
      </c>
      <c r="BH85" s="368" t="e">
        <f ca="1">+IF(AND(ISNUMBER(OFFSET('Hygiene Data'!$F$9,0,10*ROW('Hygiene Data'!F79))),'Data Summary'!DW85="Yes"),OFFSET('Hygiene Data'!$F$9,0,10*ROW('Hygiene Data'!F79)),NA())</f>
        <v>#N/A</v>
      </c>
      <c r="BI85" s="368" t="e">
        <f ca="1">+IF(AND(ISNUMBER(OFFSET('Hygiene Data'!$G$5,0,10*ROW('Hygiene Data'!G79))),'Data Summary'!DX85="Yes"),OFFSET('Hygiene Data'!$G$5,0,10*ROW('Hygiene Data'!G79)),NA())</f>
        <v>#N/A</v>
      </c>
      <c r="BJ85" s="368" t="e">
        <f ca="1">+IF(AND(ISNUMBER(OFFSET('Hygiene Data'!$G$7,0,10*ROW('Hygiene Data'!G79))),'Data Summary'!DY85="Yes"),OFFSET('Hygiene Data'!$G$7,0,10*ROW('Hygiene Data'!G79)),NA())</f>
        <v>#N/A</v>
      </c>
      <c r="BK85" s="368" t="e">
        <f ca="1">+IF(AND(ISNUMBER(OFFSET('Hygiene Data'!$G$9,0,10*ROW('Hygiene Data'!G79))),'Data Summary'!DZ85="Yes"),OFFSET('Hygiene Data'!$G$9,0,10*ROW('Hygiene Data'!G79)),NA())</f>
        <v>#N/A</v>
      </c>
      <c r="BL85" s="368" t="e">
        <f ca="1">+IF(AND(ISNUMBER(OFFSET('Hygiene Data'!$H$5,0,10*ROW('Hygiene Data'!H79))),'Data Summary'!EA85="Yes"),OFFSET('Hygiene Data'!$H$5,0,10*ROW('Hygiene Data'!H79)),NA())</f>
        <v>#N/A</v>
      </c>
      <c r="BM85" s="368" t="e">
        <f ca="1">+IF(AND(ISNUMBER(OFFSET('Hygiene Data'!$H$7,0,10*ROW('Hygiene Data'!H79))),'Data Summary'!EB85="Yes"),OFFSET('Hygiene Data'!$H$7,0,10*ROW('Hygiene Data'!H79)),NA())</f>
        <v>#N/A</v>
      </c>
      <c r="BN85" s="368" t="e">
        <f ca="1">+IF(AND(ISNUMBER(OFFSET('Hygiene Data'!$H$9,0,10*ROW('Hygiene Data'!H79))),'Data Summary'!EC85="Yes"),OFFSET('Hygiene Data'!$H$9,0,10*ROW('Hygiene Data'!H79)),NA())</f>
        <v>#N/A</v>
      </c>
      <c r="BO85" s="368" t="e">
        <f ca="1">+IF(AND(ISNUMBER(OFFSET('Hygiene Data'!$I$5,0,10*ROW('Hygiene Data'!I79))),'Data Summary'!ED85="Yes"),OFFSET('Hygiene Data'!$I$5,0,10*ROW('Hygiene Data'!I79)),NA())</f>
        <v>#N/A</v>
      </c>
      <c r="BP85" s="368" t="e">
        <f ca="1">+IF(AND(ISNUMBER(OFFSET('Hygiene Data'!$I$7,0,10*ROW('Hygiene Data'!I79))),'Data Summary'!EE85="Yes"),OFFSET('Hygiene Data'!$I$7,0,10*ROW('Hygiene Data'!I79)),NA())</f>
        <v>#N/A</v>
      </c>
      <c r="BQ85" s="368" t="e">
        <f ca="1">+IF(AND(ISNUMBER(OFFSET('Hygiene Data'!$I$9,0,10*ROW('Hygiene Data'!I79))),'Data Summary'!EF85="Yes"),OFFSET('Hygiene Data'!$I$9,0,10*ROW('Hygiene Data'!I79)),NA())</f>
        <v>#N/A</v>
      </c>
    </row>
    <row r="86" spans="1:69" x14ac:dyDescent="0.25">
      <c r="A86" s="364" t="e">
        <f ca="1">+RIGHT('Data Summary'!A86,LEN('Data Summary'!A86)-9)</f>
        <v>#VALUE!</v>
      </c>
      <c r="B86" s="338" t="str">
        <f ca="1">+IF(ISTEXT('Data Summary'!B86),'Data Summary'!B86,"")</f>
        <v/>
      </c>
      <c r="C86" s="365" t="e">
        <f ca="1">+VALUE('Data Summary'!C86)</f>
        <v>#VALUE!</v>
      </c>
      <c r="D86" s="366" t="e">
        <f ca="1">+IF(AND(ISNUMBER(OFFSET('Water Data'!$D$4,0,10*ROW('Water Data'!D80))),'Data Summary'!BS86="Yes"),100-OFFSET('Water Data'!$D$4,0,10*ROW('Water Data'!D80)),NA())</f>
        <v>#N/A</v>
      </c>
      <c r="E86" s="366" t="e">
        <f ca="1">+IF(AND(ISNUMBER(OFFSET('Water Data'!$D$6,0,10*ROW('Water Data'!D80))),'Data Summary'!BT86="Yes"),OFFSET('Water Data'!$D$6,0,10*ROW('Water Data'!D80)),NA())</f>
        <v>#N/A</v>
      </c>
      <c r="F86" s="366" t="e">
        <f ca="1">+IF(AND(ISNUMBER(OFFSET('Water Data'!$D$9,0,10*ROW('Water Data'!D80))),'Data Summary'!BU86="Yes"),OFFSET('Water Data'!$D$9,0,10*ROW('Water Data'!D80)),NA())</f>
        <v>#N/A</v>
      </c>
      <c r="G86" s="366" t="e">
        <f ca="1">+IF(AND(ISNUMBER(OFFSET('Water Data'!$E$4,0,10*ROW('Water Data'!E80))),'Data Summary'!BV86="Yes"),100-OFFSET('Water Data'!$E$4,0,10*ROW('Water Data'!E80)),NA())</f>
        <v>#N/A</v>
      </c>
      <c r="H86" s="366" t="e">
        <f ca="1">+IF(AND(ISNUMBER(OFFSET('Water Data'!$E$6,0,10*ROW('Water Data'!E80))),'Data Summary'!BW86="Yes"),OFFSET('Water Data'!$E$6,0,10*ROW('Water Data'!E80)),NA())</f>
        <v>#N/A</v>
      </c>
      <c r="I86" s="366" t="e">
        <f ca="1">+IF(AND(ISNUMBER(OFFSET('Water Data'!$E$9,0,10*ROW('Water Data'!E80))),'Data Summary'!BX86="Yes"),OFFSET('Water Data'!$E$9,0,10*ROW('Water Data'!E80)),NA())</f>
        <v>#N/A</v>
      </c>
      <c r="J86" s="366" t="e">
        <f ca="1">+IF(AND(ISNUMBER(OFFSET('Water Data'!$F$4,0,10*ROW('Water Data'!F80))),'Data Summary'!BY86="Yes"),100-OFFSET('Water Data'!$F$4,0,10*ROW('Water Data'!F80)),NA())</f>
        <v>#N/A</v>
      </c>
      <c r="K86" s="366" t="e">
        <f ca="1">+IF(AND(ISNUMBER(OFFSET('Water Data'!$F$6,0,10*ROW('Water Data'!F80))),'Data Summary'!BZ86="Yes"),OFFSET('Water Data'!$F$6,0,10*ROW('Water Data'!F80)),NA())</f>
        <v>#N/A</v>
      </c>
      <c r="L86" s="366" t="e">
        <f ca="1">+IF(AND(ISNUMBER(OFFSET('Water Data'!$F$9,0,10*ROW('Water Data'!F80))),'Data Summary'!CA86="Yes"),OFFSET('Water Data'!$F$9,0,10*ROW('Water Data'!F80)),NA())</f>
        <v>#N/A</v>
      </c>
      <c r="M86" s="366" t="e">
        <f ca="1">+IF(AND(ISNUMBER(OFFSET('Water Data'!$G$4,0,10*ROW('Water Data'!G80))),'Data Summary'!CB86="Yes"),100-OFFSET('Water Data'!$G$4,0,10*ROW('Water Data'!G80)),NA())</f>
        <v>#N/A</v>
      </c>
      <c r="N86" s="366" t="e">
        <f ca="1">+IF(AND(ISNUMBER(OFFSET('Water Data'!$G$6,0,10*ROW('Water Data'!G80))),'Data Summary'!CC86="Yes"),OFFSET('Water Data'!$G$6,0,10*ROW('Water Data'!G80)),NA())</f>
        <v>#N/A</v>
      </c>
      <c r="O86" s="366" t="e">
        <f ca="1">+IF(AND(ISNUMBER(OFFSET('Water Data'!$G$9,0,10*ROW('Water Data'!G80))),'Data Summary'!CD86="Yes"),OFFSET('Water Data'!$G$9,0,10*ROW('Water Data'!G80)),NA())</f>
        <v>#N/A</v>
      </c>
      <c r="P86" s="366" t="e">
        <f ca="1">+IF(AND(ISNUMBER(OFFSET('Water Data'!$H$4,0,10*ROW('Water Data'!H80))),'Data Summary'!CE86="Yes"),100-OFFSET('Water Data'!$H$4,0,10*ROW('Water Data'!H80)),NA())</f>
        <v>#N/A</v>
      </c>
      <c r="Q86" s="366" t="e">
        <f ca="1">+IF(AND(ISNUMBER(OFFSET('Water Data'!$H$6,0,10*ROW('Water Data'!H80))),'Data Summary'!CF86="Yes"),OFFSET('Water Data'!$H$6,0,10*ROW('Water Data'!H80)),NA())</f>
        <v>#N/A</v>
      </c>
      <c r="R86" s="366" t="e">
        <f ca="1">+IF(AND(ISNUMBER(OFFSET('Water Data'!$H$9,0,10*ROW('Water Data'!H80))),'Data Summary'!CG86="Yes"),OFFSET('Water Data'!$H$9,0,10*ROW('Water Data'!H80)),NA())</f>
        <v>#N/A</v>
      </c>
      <c r="S86" s="366" t="e">
        <f ca="1">+IF(AND(ISNUMBER(OFFSET('Water Data'!$I$4,0,10*ROW('Water Data'!I80))),'Data Summary'!CH86="Yes"),100-OFFSET('Water Data'!$I$4,0,10*ROW('Water Data'!I80)),NA())</f>
        <v>#N/A</v>
      </c>
      <c r="T86" s="366" t="e">
        <f ca="1">+IF(AND(ISNUMBER(OFFSET('Water Data'!$I$6,0,10*ROW('Water Data'!I80))),'Data Summary'!CI86="Yes"),OFFSET('Water Data'!$I$6,0,10*ROW('Water Data'!I80)),NA())</f>
        <v>#N/A</v>
      </c>
      <c r="U86" s="366" t="e">
        <f ca="1">+IF(AND(ISNUMBER(OFFSET('Water Data'!$I$9,0,10*ROW('Water Data'!I80))),'Data Summary'!CJ86="Yes"),OFFSET('Water Data'!$I$9,0,10*ROW('Water Data'!I80)),NA())</f>
        <v>#N/A</v>
      </c>
      <c r="V86" s="367" t="e">
        <f ca="1">+IF(AND(ISNUMBER(OFFSET('Sanitation Data'!$D$4,0,10*ROW('Sanitation Data'!D80))),'Data Summary'!CK86="Yes"),100-OFFSET('Sanitation Data'!$D$4,0,10*ROW('Sanitation Data'!D80)),NA())</f>
        <v>#N/A</v>
      </c>
      <c r="W86" s="367" t="e">
        <f ca="1">+IF(AND(ISNUMBER(OFFSET('Sanitation Data'!$D$6,0,10*ROW('Sanitation Data'!D80))),'Data Summary'!CL86="Yes"),OFFSET('Sanitation Data'!$D$6,0,10*ROW('Sanitation Data'!D80)),NA())</f>
        <v>#N/A</v>
      </c>
      <c r="X86" s="367" t="e">
        <f ca="1">+IF(AND(ISNUMBER(OFFSET('Sanitation Data'!$D$10,0,10*ROW('Sanitation Data'!D80))),'Data Summary'!CM86="Yes"),OFFSET('Sanitation Data'!$D$10,0,10*ROW('Sanitation Data'!D80)),NA())</f>
        <v>#N/A</v>
      </c>
      <c r="Y86" s="367" t="e">
        <f ca="1">+IF(AND(ISNUMBER(OFFSET('Sanitation Data'!$D$11,0,10*ROW('Sanitation Data'!D80))),'Data Summary'!CN86="Yes"),OFFSET('Sanitation Data'!$D$11,0,10*ROW('Sanitation Data'!D80)),NA())</f>
        <v>#N/A</v>
      </c>
      <c r="Z86" s="367" t="e">
        <f ca="1">+IF(AND(ISNUMBER(OFFSET('Sanitation Data'!$D$12,0,10*ROW('Sanitation Data'!D80))),'Data Summary'!CO86="Yes"),OFFSET('Sanitation Data'!$D$12,0,10*ROW('Sanitation Data'!D80)),NA())</f>
        <v>#N/A</v>
      </c>
      <c r="AA86" s="367" t="e">
        <f ca="1">+IF(AND(ISNUMBER(OFFSET('Sanitation Data'!$E$4,0,10*ROW('Sanitation Data'!E80))),'Data Summary'!CP86="Yes"),100-OFFSET('Sanitation Data'!$E$4,0,10*ROW('Sanitation Data'!E80)),NA())</f>
        <v>#N/A</v>
      </c>
      <c r="AB86" s="367" t="e">
        <f ca="1">+IF(AND(ISNUMBER(OFFSET('Sanitation Data'!$E$6,0,10*ROW('Sanitation Data'!E80))),'Data Summary'!CQ86="Yes"),OFFSET('Sanitation Data'!$E$6,0,10*ROW('Sanitation Data'!E80)),NA())</f>
        <v>#N/A</v>
      </c>
      <c r="AC86" s="367" t="e">
        <f ca="1">+IF(AND(ISNUMBER(OFFSET('Sanitation Data'!$E$10,0,10*ROW('Sanitation Data'!E80))),'Data Summary'!CR86="Yes"),OFFSET('Sanitation Data'!$E$10,0,10*ROW('Sanitation Data'!E80)),NA())</f>
        <v>#N/A</v>
      </c>
      <c r="AD86" s="367" t="e">
        <f ca="1">+IF(AND(ISNUMBER(OFFSET('Sanitation Data'!$E$11,0,10*ROW('Sanitation Data'!E80))),'Data Summary'!CS86="Yes"),OFFSET('Sanitation Data'!$E$11,0,10*ROW('Sanitation Data'!E80)),NA())</f>
        <v>#N/A</v>
      </c>
      <c r="AE86" s="367" t="e">
        <f ca="1">+IF(AND(ISNUMBER(OFFSET('Sanitation Data'!$E$12,0,10*ROW('Sanitation Data'!E80))),'Data Summary'!CT86="Yes"),OFFSET('Sanitation Data'!$E$12,0,10*ROW('Sanitation Data'!E80)),NA())</f>
        <v>#N/A</v>
      </c>
      <c r="AF86" s="367" t="e">
        <f ca="1">+IF(AND(ISNUMBER(OFFSET('Sanitation Data'!$F$4,0,10*ROW('Sanitation Data'!F80))),'Data Summary'!CU86="Yes"),100-OFFSET('Sanitation Data'!$F$4,0,10*ROW('Sanitation Data'!F80)),NA())</f>
        <v>#N/A</v>
      </c>
      <c r="AG86" s="367" t="e">
        <f ca="1">+IF(AND(ISNUMBER(OFFSET('Sanitation Data'!$F$6,0,10*ROW('Sanitation Data'!F80))),'Data Summary'!CV86="Yes"),OFFSET('Sanitation Data'!$F$6,0,10*ROW('Sanitation Data'!F80)),NA())</f>
        <v>#N/A</v>
      </c>
      <c r="AH86" s="367" t="e">
        <f ca="1">+IF(AND(ISNUMBER(OFFSET('Sanitation Data'!$F$10,0,10*ROW('Sanitation Data'!F80))),'Data Summary'!CW86="Yes"),OFFSET('Sanitation Data'!$F$10,0,10*ROW('Sanitation Data'!F80)),NA())</f>
        <v>#N/A</v>
      </c>
      <c r="AI86" s="367" t="e">
        <f ca="1">+IF(AND(ISNUMBER(OFFSET('Sanitation Data'!$F$11,0,10*ROW('Sanitation Data'!F80))),'Data Summary'!CX86="Yes"),OFFSET('Sanitation Data'!$F$11,0,10*ROW('Sanitation Data'!F80)),NA())</f>
        <v>#N/A</v>
      </c>
      <c r="AJ86" s="367" t="e">
        <f ca="1">+IF(AND(ISNUMBER(OFFSET('Sanitation Data'!$F$12,0,10*ROW('Sanitation Data'!F80))),'Data Summary'!CY86="Yes"),OFFSET('Sanitation Data'!$F$12,0,10*ROW('Sanitation Data'!F80)),NA())</f>
        <v>#N/A</v>
      </c>
      <c r="AK86" s="367" t="e">
        <f ca="1">+IF(AND(ISNUMBER(OFFSET('Sanitation Data'!$G$4,0,10*ROW('Sanitation Data'!G80))),'Data Summary'!CZ86="Yes"),100-OFFSET('Sanitation Data'!$G$4,0,10*ROW('Sanitation Data'!G80)),NA())</f>
        <v>#N/A</v>
      </c>
      <c r="AL86" s="367" t="e">
        <f ca="1">+IF(AND(ISNUMBER(OFFSET('Sanitation Data'!$G$6,0,10*ROW('Sanitation Data'!G80))),'Data Summary'!DA86="Yes"),OFFSET('Sanitation Data'!$G$6,0,10*ROW('Sanitation Data'!G80)),NA())</f>
        <v>#N/A</v>
      </c>
      <c r="AM86" s="367" t="e">
        <f ca="1">+IF(AND(ISNUMBER(OFFSET('Sanitation Data'!$G$10,0,10*ROW('Sanitation Data'!G80))),'Data Summary'!DB86="Yes"),OFFSET('Sanitation Data'!$G$10,0,10*ROW('Sanitation Data'!G80)),NA())</f>
        <v>#N/A</v>
      </c>
      <c r="AN86" s="367" t="e">
        <f ca="1">+IF(AND(ISNUMBER(OFFSET('Sanitation Data'!$G$11,0,10*ROW('Sanitation Data'!G80))),'Data Summary'!DC86="Yes"),OFFSET('Sanitation Data'!$G$11,0,10*ROW('Sanitation Data'!G80)),NA())</f>
        <v>#N/A</v>
      </c>
      <c r="AO86" s="367" t="e">
        <f ca="1">+IF(AND(ISNUMBER(OFFSET('Sanitation Data'!$G$12,0,10*ROW('Sanitation Data'!G80))),'Data Summary'!DD86="Yes"),OFFSET('Sanitation Data'!$G$12,0,10*ROW('Sanitation Data'!G80)),NA())</f>
        <v>#N/A</v>
      </c>
      <c r="AP86" s="367" t="e">
        <f ca="1">+IF(AND(ISNUMBER(OFFSET('Sanitation Data'!$H$4,0,10*ROW('Sanitation Data'!H80))),'Data Summary'!DE86="Yes"),100-OFFSET('Sanitation Data'!$H$4,0,10*ROW('Sanitation Data'!H80)),NA())</f>
        <v>#N/A</v>
      </c>
      <c r="AQ86" s="367" t="e">
        <f ca="1">+IF(AND(ISNUMBER(OFFSET('Sanitation Data'!$H$6,0,10*ROW('Sanitation Data'!H80))),'Data Summary'!DF86="Yes"),OFFSET('Sanitation Data'!$H$6,0,10*ROW('Sanitation Data'!H80)),NA())</f>
        <v>#N/A</v>
      </c>
      <c r="AR86" s="367" t="e">
        <f ca="1">+IF(AND(ISNUMBER(OFFSET('Sanitation Data'!$H$10,0,10*ROW('Sanitation Data'!H80))),'Data Summary'!DG86="Yes"),OFFSET('Sanitation Data'!$H$10,0,10*ROW('Sanitation Data'!H80)),NA())</f>
        <v>#N/A</v>
      </c>
      <c r="AS86" s="367" t="e">
        <f ca="1">+IF(AND(ISNUMBER(OFFSET('Sanitation Data'!$H$11,0,10*ROW('Sanitation Data'!H80))),'Data Summary'!DH86="Yes"),OFFSET('Sanitation Data'!$H$11,0,10*ROW('Sanitation Data'!H80)),NA())</f>
        <v>#N/A</v>
      </c>
      <c r="AT86" s="367" t="e">
        <f ca="1">+IF(AND(ISNUMBER(OFFSET('Sanitation Data'!$H$12,0,10*ROW('Sanitation Data'!H80))),'Data Summary'!DI86="Yes"),OFFSET('Sanitation Data'!$H$12,0,10*ROW('Sanitation Data'!H80)),NA())</f>
        <v>#N/A</v>
      </c>
      <c r="AU86" s="367" t="e">
        <f ca="1">+IF(AND(ISNUMBER(OFFSET('Sanitation Data'!$I$4,0,10*ROW('Sanitation Data'!I80))),'Data Summary'!DJ86="Yes"),100-OFFSET('Sanitation Data'!$I$4,0,10*ROW('Sanitation Data'!I80)),NA())</f>
        <v>#N/A</v>
      </c>
      <c r="AV86" s="367" t="e">
        <f ca="1">+IF(AND(ISNUMBER(OFFSET('Sanitation Data'!$I$6,0,10*ROW('Sanitation Data'!I80))),'Data Summary'!DK86="Yes"),OFFSET('Sanitation Data'!$I$6,0,10*ROW('Sanitation Data'!I80)),NA())</f>
        <v>#N/A</v>
      </c>
      <c r="AW86" s="367" t="e">
        <f ca="1">+IF(AND(ISNUMBER(OFFSET('Sanitation Data'!$I$10,0,10*ROW('Sanitation Data'!I80))),'Data Summary'!DL86="Yes"),OFFSET('Sanitation Data'!$I$10,0,10*ROW('Sanitation Data'!I80)),NA())</f>
        <v>#N/A</v>
      </c>
      <c r="AX86" s="367" t="e">
        <f ca="1">+IF(AND(ISNUMBER(OFFSET('Sanitation Data'!$I$11,0,10*ROW('Sanitation Data'!I80))),'Data Summary'!DM86="Yes"),OFFSET('Sanitation Data'!$I$11,0,10*ROW('Sanitation Data'!I80)),NA())</f>
        <v>#N/A</v>
      </c>
      <c r="AY86" s="367" t="e">
        <f ca="1">+IF(AND(ISNUMBER(OFFSET('Sanitation Data'!$I$12,0,10*ROW('Sanitation Data'!I80))),'Data Summary'!DN86="Yes"),OFFSET('Sanitation Data'!$I$12,0,10*ROW('Sanitation Data'!I80)),NA())</f>
        <v>#N/A</v>
      </c>
      <c r="AZ86" s="368" t="e">
        <f ca="1">+IF(AND(ISNUMBER(OFFSET('Hygiene Data'!$D$5,0,10*ROW('Hygiene Data'!D80))),'Data Summary'!DO86="Yes"),OFFSET('Hygiene Data'!$D$5,0,10*ROW('Hygiene Data'!D80)),NA())</f>
        <v>#N/A</v>
      </c>
      <c r="BA86" s="368" t="e">
        <f ca="1">+IF(AND(ISNUMBER(OFFSET('Hygiene Data'!$D$7,0,10*ROW('Hygiene Data'!D80))),'Data Summary'!DP86="Yes"),OFFSET('Hygiene Data'!$D$7,0,10*ROW('Hygiene Data'!D80)),NA())</f>
        <v>#N/A</v>
      </c>
      <c r="BB86" s="368" t="e">
        <f ca="1">+IF(AND(ISNUMBER(OFFSET('Hygiene Data'!$D$9,0,10*ROW('Hygiene Data'!D80))),'Data Summary'!DQ86="Yes"),OFFSET('Hygiene Data'!$D$9,0,10*ROW('Hygiene Data'!D80)),NA())</f>
        <v>#N/A</v>
      </c>
      <c r="BC86" s="368" t="e">
        <f ca="1">+IF(AND(ISNUMBER(OFFSET('Hygiene Data'!$E$5,0,10*ROW('Hygiene Data'!E80))),'Data Summary'!DR86="Yes"),OFFSET('Hygiene Data'!$E$5,0,10*ROW('Hygiene Data'!E80)),NA())</f>
        <v>#N/A</v>
      </c>
      <c r="BD86" s="368" t="e">
        <f ca="1">+IF(AND(ISNUMBER(OFFSET('Hygiene Data'!$E$7,0,10*ROW('Hygiene Data'!E80))),'Data Summary'!DS86="Yes"),OFFSET('Hygiene Data'!$E$7,0,10*ROW('Hygiene Data'!E80)),NA())</f>
        <v>#N/A</v>
      </c>
      <c r="BE86" s="368" t="e">
        <f ca="1">+IF(AND(ISNUMBER(OFFSET('Hygiene Data'!$E$9,0,10*ROW('Hygiene Data'!E80))),'Data Summary'!DT86="Yes"),OFFSET('Hygiene Data'!$E$9,0,10*ROW('Hygiene Data'!E80)),NA())</f>
        <v>#N/A</v>
      </c>
      <c r="BF86" s="368" t="e">
        <f ca="1">+IF(AND(ISNUMBER(OFFSET('Hygiene Data'!$F$5,0,10*ROW('Hygiene Data'!F80))),'Data Summary'!DU86="Yes"),OFFSET('Hygiene Data'!$F$5,0,10*ROW('Hygiene Data'!F80)),NA())</f>
        <v>#N/A</v>
      </c>
      <c r="BG86" s="368" t="e">
        <f ca="1">+IF(AND(ISNUMBER(OFFSET('Hygiene Data'!$F$7,0,10*ROW('Hygiene Data'!F80))),'Data Summary'!DV86="Yes"),OFFSET('Hygiene Data'!$F$7,0,10*ROW('Hygiene Data'!F80)),NA())</f>
        <v>#N/A</v>
      </c>
      <c r="BH86" s="368" t="e">
        <f ca="1">+IF(AND(ISNUMBER(OFFSET('Hygiene Data'!$F$9,0,10*ROW('Hygiene Data'!F80))),'Data Summary'!DW86="Yes"),OFFSET('Hygiene Data'!$F$9,0,10*ROW('Hygiene Data'!F80)),NA())</f>
        <v>#N/A</v>
      </c>
      <c r="BI86" s="368" t="e">
        <f ca="1">+IF(AND(ISNUMBER(OFFSET('Hygiene Data'!$G$5,0,10*ROW('Hygiene Data'!G80))),'Data Summary'!DX86="Yes"),OFFSET('Hygiene Data'!$G$5,0,10*ROW('Hygiene Data'!G80)),NA())</f>
        <v>#N/A</v>
      </c>
      <c r="BJ86" s="368" t="e">
        <f ca="1">+IF(AND(ISNUMBER(OFFSET('Hygiene Data'!$G$7,0,10*ROW('Hygiene Data'!G80))),'Data Summary'!DY86="Yes"),OFFSET('Hygiene Data'!$G$7,0,10*ROW('Hygiene Data'!G80)),NA())</f>
        <v>#N/A</v>
      </c>
      <c r="BK86" s="368" t="e">
        <f ca="1">+IF(AND(ISNUMBER(OFFSET('Hygiene Data'!$G$9,0,10*ROW('Hygiene Data'!G80))),'Data Summary'!DZ86="Yes"),OFFSET('Hygiene Data'!$G$9,0,10*ROW('Hygiene Data'!G80)),NA())</f>
        <v>#N/A</v>
      </c>
      <c r="BL86" s="368" t="e">
        <f ca="1">+IF(AND(ISNUMBER(OFFSET('Hygiene Data'!$H$5,0,10*ROW('Hygiene Data'!H80))),'Data Summary'!EA86="Yes"),OFFSET('Hygiene Data'!$H$5,0,10*ROW('Hygiene Data'!H80)),NA())</f>
        <v>#N/A</v>
      </c>
      <c r="BM86" s="368" t="e">
        <f ca="1">+IF(AND(ISNUMBER(OFFSET('Hygiene Data'!$H$7,0,10*ROW('Hygiene Data'!H80))),'Data Summary'!EB86="Yes"),OFFSET('Hygiene Data'!$H$7,0,10*ROW('Hygiene Data'!H80)),NA())</f>
        <v>#N/A</v>
      </c>
      <c r="BN86" s="368" t="e">
        <f ca="1">+IF(AND(ISNUMBER(OFFSET('Hygiene Data'!$H$9,0,10*ROW('Hygiene Data'!H80))),'Data Summary'!EC86="Yes"),OFFSET('Hygiene Data'!$H$9,0,10*ROW('Hygiene Data'!H80)),NA())</f>
        <v>#N/A</v>
      </c>
      <c r="BO86" s="368" t="e">
        <f ca="1">+IF(AND(ISNUMBER(OFFSET('Hygiene Data'!$I$5,0,10*ROW('Hygiene Data'!I80))),'Data Summary'!ED86="Yes"),OFFSET('Hygiene Data'!$I$5,0,10*ROW('Hygiene Data'!I80)),NA())</f>
        <v>#N/A</v>
      </c>
      <c r="BP86" s="368" t="e">
        <f ca="1">+IF(AND(ISNUMBER(OFFSET('Hygiene Data'!$I$7,0,10*ROW('Hygiene Data'!I80))),'Data Summary'!EE86="Yes"),OFFSET('Hygiene Data'!$I$7,0,10*ROW('Hygiene Data'!I80)),NA())</f>
        <v>#N/A</v>
      </c>
      <c r="BQ86" s="368" t="e">
        <f ca="1">+IF(AND(ISNUMBER(OFFSET('Hygiene Data'!$I$9,0,10*ROW('Hygiene Data'!I80))),'Data Summary'!EF86="Yes"),OFFSET('Hygiene Data'!$I$9,0,10*ROW('Hygiene Data'!I80)),NA())</f>
        <v>#N/A</v>
      </c>
    </row>
    <row r="87" spans="1:69" x14ac:dyDescent="0.25">
      <c r="A87" s="364" t="e">
        <f ca="1">+RIGHT('Data Summary'!A87,LEN('Data Summary'!A87)-9)</f>
        <v>#VALUE!</v>
      </c>
      <c r="B87" s="338" t="str">
        <f ca="1">+IF(ISTEXT('Data Summary'!B87),'Data Summary'!B87,"")</f>
        <v/>
      </c>
      <c r="C87" s="365" t="e">
        <f ca="1">+VALUE('Data Summary'!C87)</f>
        <v>#VALUE!</v>
      </c>
      <c r="D87" s="366" t="e">
        <f ca="1">+IF(AND(ISNUMBER(OFFSET('Water Data'!$D$4,0,10*ROW('Water Data'!D81))),'Data Summary'!BS87="Yes"),100-OFFSET('Water Data'!$D$4,0,10*ROW('Water Data'!D81)),NA())</f>
        <v>#N/A</v>
      </c>
      <c r="E87" s="366" t="e">
        <f ca="1">+IF(AND(ISNUMBER(OFFSET('Water Data'!$D$6,0,10*ROW('Water Data'!D81))),'Data Summary'!BT87="Yes"),OFFSET('Water Data'!$D$6,0,10*ROW('Water Data'!D81)),NA())</f>
        <v>#N/A</v>
      </c>
      <c r="F87" s="366" t="e">
        <f ca="1">+IF(AND(ISNUMBER(OFFSET('Water Data'!$D$9,0,10*ROW('Water Data'!D81))),'Data Summary'!BU87="Yes"),OFFSET('Water Data'!$D$9,0,10*ROW('Water Data'!D81)),NA())</f>
        <v>#N/A</v>
      </c>
      <c r="G87" s="366" t="e">
        <f ca="1">+IF(AND(ISNUMBER(OFFSET('Water Data'!$E$4,0,10*ROW('Water Data'!E81))),'Data Summary'!BV87="Yes"),100-OFFSET('Water Data'!$E$4,0,10*ROW('Water Data'!E81)),NA())</f>
        <v>#N/A</v>
      </c>
      <c r="H87" s="366" t="e">
        <f ca="1">+IF(AND(ISNUMBER(OFFSET('Water Data'!$E$6,0,10*ROW('Water Data'!E81))),'Data Summary'!BW87="Yes"),OFFSET('Water Data'!$E$6,0,10*ROW('Water Data'!E81)),NA())</f>
        <v>#N/A</v>
      </c>
      <c r="I87" s="366" t="e">
        <f ca="1">+IF(AND(ISNUMBER(OFFSET('Water Data'!$E$9,0,10*ROW('Water Data'!E81))),'Data Summary'!BX87="Yes"),OFFSET('Water Data'!$E$9,0,10*ROW('Water Data'!E81)),NA())</f>
        <v>#N/A</v>
      </c>
      <c r="J87" s="366" t="e">
        <f ca="1">+IF(AND(ISNUMBER(OFFSET('Water Data'!$F$4,0,10*ROW('Water Data'!F81))),'Data Summary'!BY87="Yes"),100-OFFSET('Water Data'!$F$4,0,10*ROW('Water Data'!F81)),NA())</f>
        <v>#N/A</v>
      </c>
      <c r="K87" s="366" t="e">
        <f ca="1">+IF(AND(ISNUMBER(OFFSET('Water Data'!$F$6,0,10*ROW('Water Data'!F81))),'Data Summary'!BZ87="Yes"),OFFSET('Water Data'!$F$6,0,10*ROW('Water Data'!F81)),NA())</f>
        <v>#N/A</v>
      </c>
      <c r="L87" s="366" t="e">
        <f ca="1">+IF(AND(ISNUMBER(OFFSET('Water Data'!$F$9,0,10*ROW('Water Data'!F81))),'Data Summary'!CA87="Yes"),OFFSET('Water Data'!$F$9,0,10*ROW('Water Data'!F81)),NA())</f>
        <v>#N/A</v>
      </c>
      <c r="M87" s="366" t="e">
        <f ca="1">+IF(AND(ISNUMBER(OFFSET('Water Data'!$G$4,0,10*ROW('Water Data'!G81))),'Data Summary'!CB87="Yes"),100-OFFSET('Water Data'!$G$4,0,10*ROW('Water Data'!G81)),NA())</f>
        <v>#N/A</v>
      </c>
      <c r="N87" s="366" t="e">
        <f ca="1">+IF(AND(ISNUMBER(OFFSET('Water Data'!$G$6,0,10*ROW('Water Data'!G81))),'Data Summary'!CC87="Yes"),OFFSET('Water Data'!$G$6,0,10*ROW('Water Data'!G81)),NA())</f>
        <v>#N/A</v>
      </c>
      <c r="O87" s="366" t="e">
        <f ca="1">+IF(AND(ISNUMBER(OFFSET('Water Data'!$G$9,0,10*ROW('Water Data'!G81))),'Data Summary'!CD87="Yes"),OFFSET('Water Data'!$G$9,0,10*ROW('Water Data'!G81)),NA())</f>
        <v>#N/A</v>
      </c>
      <c r="P87" s="366" t="e">
        <f ca="1">+IF(AND(ISNUMBER(OFFSET('Water Data'!$H$4,0,10*ROW('Water Data'!H81))),'Data Summary'!CE87="Yes"),100-OFFSET('Water Data'!$H$4,0,10*ROW('Water Data'!H81)),NA())</f>
        <v>#N/A</v>
      </c>
      <c r="Q87" s="366" t="e">
        <f ca="1">+IF(AND(ISNUMBER(OFFSET('Water Data'!$H$6,0,10*ROW('Water Data'!H81))),'Data Summary'!CF87="Yes"),OFFSET('Water Data'!$H$6,0,10*ROW('Water Data'!H81)),NA())</f>
        <v>#N/A</v>
      </c>
      <c r="R87" s="366" t="e">
        <f ca="1">+IF(AND(ISNUMBER(OFFSET('Water Data'!$H$9,0,10*ROW('Water Data'!H81))),'Data Summary'!CG87="Yes"),OFFSET('Water Data'!$H$9,0,10*ROW('Water Data'!H81)),NA())</f>
        <v>#N/A</v>
      </c>
      <c r="S87" s="366" t="e">
        <f ca="1">+IF(AND(ISNUMBER(OFFSET('Water Data'!$I$4,0,10*ROW('Water Data'!I81))),'Data Summary'!CH87="Yes"),100-OFFSET('Water Data'!$I$4,0,10*ROW('Water Data'!I81)),NA())</f>
        <v>#N/A</v>
      </c>
      <c r="T87" s="366" t="e">
        <f ca="1">+IF(AND(ISNUMBER(OFFSET('Water Data'!$I$6,0,10*ROW('Water Data'!I81))),'Data Summary'!CI87="Yes"),OFFSET('Water Data'!$I$6,0,10*ROW('Water Data'!I81)),NA())</f>
        <v>#N/A</v>
      </c>
      <c r="U87" s="366" t="e">
        <f ca="1">+IF(AND(ISNUMBER(OFFSET('Water Data'!$I$9,0,10*ROW('Water Data'!I81))),'Data Summary'!CJ87="Yes"),OFFSET('Water Data'!$I$9,0,10*ROW('Water Data'!I81)),NA())</f>
        <v>#N/A</v>
      </c>
      <c r="V87" s="367" t="e">
        <f ca="1">+IF(AND(ISNUMBER(OFFSET('Sanitation Data'!$D$4,0,10*ROW('Sanitation Data'!D81))),'Data Summary'!CK87="Yes"),100-OFFSET('Sanitation Data'!$D$4,0,10*ROW('Sanitation Data'!D81)),NA())</f>
        <v>#N/A</v>
      </c>
      <c r="W87" s="367" t="e">
        <f ca="1">+IF(AND(ISNUMBER(OFFSET('Sanitation Data'!$D$6,0,10*ROW('Sanitation Data'!D81))),'Data Summary'!CL87="Yes"),OFFSET('Sanitation Data'!$D$6,0,10*ROW('Sanitation Data'!D81)),NA())</f>
        <v>#N/A</v>
      </c>
      <c r="X87" s="367" t="e">
        <f ca="1">+IF(AND(ISNUMBER(OFFSET('Sanitation Data'!$D$10,0,10*ROW('Sanitation Data'!D81))),'Data Summary'!CM87="Yes"),OFFSET('Sanitation Data'!$D$10,0,10*ROW('Sanitation Data'!D81)),NA())</f>
        <v>#N/A</v>
      </c>
      <c r="Y87" s="367" t="e">
        <f ca="1">+IF(AND(ISNUMBER(OFFSET('Sanitation Data'!$D$11,0,10*ROW('Sanitation Data'!D81))),'Data Summary'!CN87="Yes"),OFFSET('Sanitation Data'!$D$11,0,10*ROW('Sanitation Data'!D81)),NA())</f>
        <v>#N/A</v>
      </c>
      <c r="Z87" s="367" t="e">
        <f ca="1">+IF(AND(ISNUMBER(OFFSET('Sanitation Data'!$D$12,0,10*ROW('Sanitation Data'!D81))),'Data Summary'!CO87="Yes"),OFFSET('Sanitation Data'!$D$12,0,10*ROW('Sanitation Data'!D81)),NA())</f>
        <v>#N/A</v>
      </c>
      <c r="AA87" s="367" t="e">
        <f ca="1">+IF(AND(ISNUMBER(OFFSET('Sanitation Data'!$E$4,0,10*ROW('Sanitation Data'!E81))),'Data Summary'!CP87="Yes"),100-OFFSET('Sanitation Data'!$E$4,0,10*ROW('Sanitation Data'!E81)),NA())</f>
        <v>#N/A</v>
      </c>
      <c r="AB87" s="367" t="e">
        <f ca="1">+IF(AND(ISNUMBER(OFFSET('Sanitation Data'!$E$6,0,10*ROW('Sanitation Data'!E81))),'Data Summary'!CQ87="Yes"),OFFSET('Sanitation Data'!$E$6,0,10*ROW('Sanitation Data'!E81)),NA())</f>
        <v>#N/A</v>
      </c>
      <c r="AC87" s="367" t="e">
        <f ca="1">+IF(AND(ISNUMBER(OFFSET('Sanitation Data'!$E$10,0,10*ROW('Sanitation Data'!E81))),'Data Summary'!CR87="Yes"),OFFSET('Sanitation Data'!$E$10,0,10*ROW('Sanitation Data'!E81)),NA())</f>
        <v>#N/A</v>
      </c>
      <c r="AD87" s="367" t="e">
        <f ca="1">+IF(AND(ISNUMBER(OFFSET('Sanitation Data'!$E$11,0,10*ROW('Sanitation Data'!E81))),'Data Summary'!CS87="Yes"),OFFSET('Sanitation Data'!$E$11,0,10*ROW('Sanitation Data'!E81)),NA())</f>
        <v>#N/A</v>
      </c>
      <c r="AE87" s="367" t="e">
        <f ca="1">+IF(AND(ISNUMBER(OFFSET('Sanitation Data'!$E$12,0,10*ROW('Sanitation Data'!E81))),'Data Summary'!CT87="Yes"),OFFSET('Sanitation Data'!$E$12,0,10*ROW('Sanitation Data'!E81)),NA())</f>
        <v>#N/A</v>
      </c>
      <c r="AF87" s="367" t="e">
        <f ca="1">+IF(AND(ISNUMBER(OFFSET('Sanitation Data'!$F$4,0,10*ROW('Sanitation Data'!F81))),'Data Summary'!CU87="Yes"),100-OFFSET('Sanitation Data'!$F$4,0,10*ROW('Sanitation Data'!F81)),NA())</f>
        <v>#N/A</v>
      </c>
      <c r="AG87" s="367" t="e">
        <f ca="1">+IF(AND(ISNUMBER(OFFSET('Sanitation Data'!$F$6,0,10*ROW('Sanitation Data'!F81))),'Data Summary'!CV87="Yes"),OFFSET('Sanitation Data'!$F$6,0,10*ROW('Sanitation Data'!F81)),NA())</f>
        <v>#N/A</v>
      </c>
      <c r="AH87" s="367" t="e">
        <f ca="1">+IF(AND(ISNUMBER(OFFSET('Sanitation Data'!$F$10,0,10*ROW('Sanitation Data'!F81))),'Data Summary'!CW87="Yes"),OFFSET('Sanitation Data'!$F$10,0,10*ROW('Sanitation Data'!F81)),NA())</f>
        <v>#N/A</v>
      </c>
      <c r="AI87" s="367" t="e">
        <f ca="1">+IF(AND(ISNUMBER(OFFSET('Sanitation Data'!$F$11,0,10*ROW('Sanitation Data'!F81))),'Data Summary'!CX87="Yes"),OFFSET('Sanitation Data'!$F$11,0,10*ROW('Sanitation Data'!F81)),NA())</f>
        <v>#N/A</v>
      </c>
      <c r="AJ87" s="367" t="e">
        <f ca="1">+IF(AND(ISNUMBER(OFFSET('Sanitation Data'!$F$12,0,10*ROW('Sanitation Data'!F81))),'Data Summary'!CY87="Yes"),OFFSET('Sanitation Data'!$F$12,0,10*ROW('Sanitation Data'!F81)),NA())</f>
        <v>#N/A</v>
      </c>
      <c r="AK87" s="367" t="e">
        <f ca="1">+IF(AND(ISNUMBER(OFFSET('Sanitation Data'!$G$4,0,10*ROW('Sanitation Data'!G81))),'Data Summary'!CZ87="Yes"),100-OFFSET('Sanitation Data'!$G$4,0,10*ROW('Sanitation Data'!G81)),NA())</f>
        <v>#N/A</v>
      </c>
      <c r="AL87" s="367" t="e">
        <f ca="1">+IF(AND(ISNUMBER(OFFSET('Sanitation Data'!$G$6,0,10*ROW('Sanitation Data'!G81))),'Data Summary'!DA87="Yes"),OFFSET('Sanitation Data'!$G$6,0,10*ROW('Sanitation Data'!G81)),NA())</f>
        <v>#N/A</v>
      </c>
      <c r="AM87" s="367" t="e">
        <f ca="1">+IF(AND(ISNUMBER(OFFSET('Sanitation Data'!$G$10,0,10*ROW('Sanitation Data'!G81))),'Data Summary'!DB87="Yes"),OFFSET('Sanitation Data'!$G$10,0,10*ROW('Sanitation Data'!G81)),NA())</f>
        <v>#N/A</v>
      </c>
      <c r="AN87" s="367" t="e">
        <f ca="1">+IF(AND(ISNUMBER(OFFSET('Sanitation Data'!$G$11,0,10*ROW('Sanitation Data'!G81))),'Data Summary'!DC87="Yes"),OFFSET('Sanitation Data'!$G$11,0,10*ROW('Sanitation Data'!G81)),NA())</f>
        <v>#N/A</v>
      </c>
      <c r="AO87" s="367" t="e">
        <f ca="1">+IF(AND(ISNUMBER(OFFSET('Sanitation Data'!$G$12,0,10*ROW('Sanitation Data'!G81))),'Data Summary'!DD87="Yes"),OFFSET('Sanitation Data'!$G$12,0,10*ROW('Sanitation Data'!G81)),NA())</f>
        <v>#N/A</v>
      </c>
      <c r="AP87" s="367" t="e">
        <f ca="1">+IF(AND(ISNUMBER(OFFSET('Sanitation Data'!$H$4,0,10*ROW('Sanitation Data'!H81))),'Data Summary'!DE87="Yes"),100-OFFSET('Sanitation Data'!$H$4,0,10*ROW('Sanitation Data'!H81)),NA())</f>
        <v>#N/A</v>
      </c>
      <c r="AQ87" s="367" t="e">
        <f ca="1">+IF(AND(ISNUMBER(OFFSET('Sanitation Data'!$H$6,0,10*ROW('Sanitation Data'!H81))),'Data Summary'!DF87="Yes"),OFFSET('Sanitation Data'!$H$6,0,10*ROW('Sanitation Data'!H81)),NA())</f>
        <v>#N/A</v>
      </c>
      <c r="AR87" s="367" t="e">
        <f ca="1">+IF(AND(ISNUMBER(OFFSET('Sanitation Data'!$H$10,0,10*ROW('Sanitation Data'!H81))),'Data Summary'!DG87="Yes"),OFFSET('Sanitation Data'!$H$10,0,10*ROW('Sanitation Data'!H81)),NA())</f>
        <v>#N/A</v>
      </c>
      <c r="AS87" s="367" t="e">
        <f ca="1">+IF(AND(ISNUMBER(OFFSET('Sanitation Data'!$H$11,0,10*ROW('Sanitation Data'!H81))),'Data Summary'!DH87="Yes"),OFFSET('Sanitation Data'!$H$11,0,10*ROW('Sanitation Data'!H81)),NA())</f>
        <v>#N/A</v>
      </c>
      <c r="AT87" s="367" t="e">
        <f ca="1">+IF(AND(ISNUMBER(OFFSET('Sanitation Data'!$H$12,0,10*ROW('Sanitation Data'!H81))),'Data Summary'!DI87="Yes"),OFFSET('Sanitation Data'!$H$12,0,10*ROW('Sanitation Data'!H81)),NA())</f>
        <v>#N/A</v>
      </c>
      <c r="AU87" s="367" t="e">
        <f ca="1">+IF(AND(ISNUMBER(OFFSET('Sanitation Data'!$I$4,0,10*ROW('Sanitation Data'!I81))),'Data Summary'!DJ87="Yes"),100-OFFSET('Sanitation Data'!$I$4,0,10*ROW('Sanitation Data'!I81)),NA())</f>
        <v>#N/A</v>
      </c>
      <c r="AV87" s="367" t="e">
        <f ca="1">+IF(AND(ISNUMBER(OFFSET('Sanitation Data'!$I$6,0,10*ROW('Sanitation Data'!I81))),'Data Summary'!DK87="Yes"),OFFSET('Sanitation Data'!$I$6,0,10*ROW('Sanitation Data'!I81)),NA())</f>
        <v>#N/A</v>
      </c>
      <c r="AW87" s="367" t="e">
        <f ca="1">+IF(AND(ISNUMBER(OFFSET('Sanitation Data'!$I$10,0,10*ROW('Sanitation Data'!I81))),'Data Summary'!DL87="Yes"),OFFSET('Sanitation Data'!$I$10,0,10*ROW('Sanitation Data'!I81)),NA())</f>
        <v>#N/A</v>
      </c>
      <c r="AX87" s="367" t="e">
        <f ca="1">+IF(AND(ISNUMBER(OFFSET('Sanitation Data'!$I$11,0,10*ROW('Sanitation Data'!I81))),'Data Summary'!DM87="Yes"),OFFSET('Sanitation Data'!$I$11,0,10*ROW('Sanitation Data'!I81)),NA())</f>
        <v>#N/A</v>
      </c>
      <c r="AY87" s="367" t="e">
        <f ca="1">+IF(AND(ISNUMBER(OFFSET('Sanitation Data'!$I$12,0,10*ROW('Sanitation Data'!I81))),'Data Summary'!DN87="Yes"),OFFSET('Sanitation Data'!$I$12,0,10*ROW('Sanitation Data'!I81)),NA())</f>
        <v>#N/A</v>
      </c>
      <c r="AZ87" s="368" t="e">
        <f ca="1">+IF(AND(ISNUMBER(OFFSET('Hygiene Data'!$D$5,0,10*ROW('Hygiene Data'!D81))),'Data Summary'!DO87="Yes"),OFFSET('Hygiene Data'!$D$5,0,10*ROW('Hygiene Data'!D81)),NA())</f>
        <v>#N/A</v>
      </c>
      <c r="BA87" s="368" t="e">
        <f ca="1">+IF(AND(ISNUMBER(OFFSET('Hygiene Data'!$D$7,0,10*ROW('Hygiene Data'!D81))),'Data Summary'!DP87="Yes"),OFFSET('Hygiene Data'!$D$7,0,10*ROW('Hygiene Data'!D81)),NA())</f>
        <v>#N/A</v>
      </c>
      <c r="BB87" s="368" t="e">
        <f ca="1">+IF(AND(ISNUMBER(OFFSET('Hygiene Data'!$D$9,0,10*ROW('Hygiene Data'!D81))),'Data Summary'!DQ87="Yes"),OFFSET('Hygiene Data'!$D$9,0,10*ROW('Hygiene Data'!D81)),NA())</f>
        <v>#N/A</v>
      </c>
      <c r="BC87" s="368" t="e">
        <f ca="1">+IF(AND(ISNUMBER(OFFSET('Hygiene Data'!$E$5,0,10*ROW('Hygiene Data'!E81))),'Data Summary'!DR87="Yes"),OFFSET('Hygiene Data'!$E$5,0,10*ROW('Hygiene Data'!E81)),NA())</f>
        <v>#N/A</v>
      </c>
      <c r="BD87" s="368" t="e">
        <f ca="1">+IF(AND(ISNUMBER(OFFSET('Hygiene Data'!$E$7,0,10*ROW('Hygiene Data'!E81))),'Data Summary'!DS87="Yes"),OFFSET('Hygiene Data'!$E$7,0,10*ROW('Hygiene Data'!E81)),NA())</f>
        <v>#N/A</v>
      </c>
      <c r="BE87" s="368" t="e">
        <f ca="1">+IF(AND(ISNUMBER(OFFSET('Hygiene Data'!$E$9,0,10*ROW('Hygiene Data'!E81))),'Data Summary'!DT87="Yes"),OFFSET('Hygiene Data'!$E$9,0,10*ROW('Hygiene Data'!E81)),NA())</f>
        <v>#N/A</v>
      </c>
      <c r="BF87" s="368" t="e">
        <f ca="1">+IF(AND(ISNUMBER(OFFSET('Hygiene Data'!$F$5,0,10*ROW('Hygiene Data'!F81))),'Data Summary'!DU87="Yes"),OFFSET('Hygiene Data'!$F$5,0,10*ROW('Hygiene Data'!F81)),NA())</f>
        <v>#N/A</v>
      </c>
      <c r="BG87" s="368" t="e">
        <f ca="1">+IF(AND(ISNUMBER(OFFSET('Hygiene Data'!$F$7,0,10*ROW('Hygiene Data'!F81))),'Data Summary'!DV87="Yes"),OFFSET('Hygiene Data'!$F$7,0,10*ROW('Hygiene Data'!F81)),NA())</f>
        <v>#N/A</v>
      </c>
      <c r="BH87" s="368" t="e">
        <f ca="1">+IF(AND(ISNUMBER(OFFSET('Hygiene Data'!$F$9,0,10*ROW('Hygiene Data'!F81))),'Data Summary'!DW87="Yes"),OFFSET('Hygiene Data'!$F$9,0,10*ROW('Hygiene Data'!F81)),NA())</f>
        <v>#N/A</v>
      </c>
      <c r="BI87" s="368" t="e">
        <f ca="1">+IF(AND(ISNUMBER(OFFSET('Hygiene Data'!$G$5,0,10*ROW('Hygiene Data'!G81))),'Data Summary'!DX87="Yes"),OFFSET('Hygiene Data'!$G$5,0,10*ROW('Hygiene Data'!G81)),NA())</f>
        <v>#N/A</v>
      </c>
      <c r="BJ87" s="368" t="e">
        <f ca="1">+IF(AND(ISNUMBER(OFFSET('Hygiene Data'!$G$7,0,10*ROW('Hygiene Data'!G81))),'Data Summary'!DY87="Yes"),OFFSET('Hygiene Data'!$G$7,0,10*ROW('Hygiene Data'!G81)),NA())</f>
        <v>#N/A</v>
      </c>
      <c r="BK87" s="368" t="e">
        <f ca="1">+IF(AND(ISNUMBER(OFFSET('Hygiene Data'!$G$9,0,10*ROW('Hygiene Data'!G81))),'Data Summary'!DZ87="Yes"),OFFSET('Hygiene Data'!$G$9,0,10*ROW('Hygiene Data'!G81)),NA())</f>
        <v>#N/A</v>
      </c>
      <c r="BL87" s="368" t="e">
        <f ca="1">+IF(AND(ISNUMBER(OFFSET('Hygiene Data'!$H$5,0,10*ROW('Hygiene Data'!H81))),'Data Summary'!EA87="Yes"),OFFSET('Hygiene Data'!$H$5,0,10*ROW('Hygiene Data'!H81)),NA())</f>
        <v>#N/A</v>
      </c>
      <c r="BM87" s="368" t="e">
        <f ca="1">+IF(AND(ISNUMBER(OFFSET('Hygiene Data'!$H$7,0,10*ROW('Hygiene Data'!H81))),'Data Summary'!EB87="Yes"),OFFSET('Hygiene Data'!$H$7,0,10*ROW('Hygiene Data'!H81)),NA())</f>
        <v>#N/A</v>
      </c>
      <c r="BN87" s="368" t="e">
        <f ca="1">+IF(AND(ISNUMBER(OFFSET('Hygiene Data'!$H$9,0,10*ROW('Hygiene Data'!H81))),'Data Summary'!EC87="Yes"),OFFSET('Hygiene Data'!$H$9,0,10*ROW('Hygiene Data'!H81)),NA())</f>
        <v>#N/A</v>
      </c>
      <c r="BO87" s="368" t="e">
        <f ca="1">+IF(AND(ISNUMBER(OFFSET('Hygiene Data'!$I$5,0,10*ROW('Hygiene Data'!I81))),'Data Summary'!ED87="Yes"),OFFSET('Hygiene Data'!$I$5,0,10*ROW('Hygiene Data'!I81)),NA())</f>
        <v>#N/A</v>
      </c>
      <c r="BP87" s="368" t="e">
        <f ca="1">+IF(AND(ISNUMBER(OFFSET('Hygiene Data'!$I$7,0,10*ROW('Hygiene Data'!I81))),'Data Summary'!EE87="Yes"),OFFSET('Hygiene Data'!$I$7,0,10*ROW('Hygiene Data'!I81)),NA())</f>
        <v>#N/A</v>
      </c>
      <c r="BQ87" s="368" t="e">
        <f ca="1">+IF(AND(ISNUMBER(OFFSET('Hygiene Data'!$I$9,0,10*ROW('Hygiene Data'!I81))),'Data Summary'!EF87="Yes"),OFFSET('Hygiene Data'!$I$9,0,10*ROW('Hygiene Data'!I81)),NA())</f>
        <v>#N/A</v>
      </c>
    </row>
    <row r="88" spans="1:69" x14ac:dyDescent="0.25">
      <c r="A88" s="364" t="e">
        <f ca="1">+RIGHT('Data Summary'!A88,LEN('Data Summary'!A88)-9)</f>
        <v>#VALUE!</v>
      </c>
      <c r="B88" s="338" t="str">
        <f ca="1">+IF(ISTEXT('Data Summary'!B88),'Data Summary'!B88,"")</f>
        <v/>
      </c>
      <c r="C88" s="365" t="e">
        <f ca="1">+VALUE('Data Summary'!C88)</f>
        <v>#VALUE!</v>
      </c>
      <c r="D88" s="366" t="e">
        <f ca="1">+IF(AND(ISNUMBER(OFFSET('Water Data'!$D$4,0,10*ROW('Water Data'!D82))),'Data Summary'!BS88="Yes"),100-OFFSET('Water Data'!$D$4,0,10*ROW('Water Data'!D82)),NA())</f>
        <v>#N/A</v>
      </c>
      <c r="E88" s="366" t="e">
        <f ca="1">+IF(AND(ISNUMBER(OFFSET('Water Data'!$D$6,0,10*ROW('Water Data'!D82))),'Data Summary'!BT88="Yes"),OFFSET('Water Data'!$D$6,0,10*ROW('Water Data'!D82)),NA())</f>
        <v>#N/A</v>
      </c>
      <c r="F88" s="366" t="e">
        <f ca="1">+IF(AND(ISNUMBER(OFFSET('Water Data'!$D$9,0,10*ROW('Water Data'!D82))),'Data Summary'!BU88="Yes"),OFFSET('Water Data'!$D$9,0,10*ROW('Water Data'!D82)),NA())</f>
        <v>#N/A</v>
      </c>
      <c r="G88" s="366" t="e">
        <f ca="1">+IF(AND(ISNUMBER(OFFSET('Water Data'!$E$4,0,10*ROW('Water Data'!E82))),'Data Summary'!BV88="Yes"),100-OFFSET('Water Data'!$E$4,0,10*ROW('Water Data'!E82)),NA())</f>
        <v>#N/A</v>
      </c>
      <c r="H88" s="366" t="e">
        <f ca="1">+IF(AND(ISNUMBER(OFFSET('Water Data'!$E$6,0,10*ROW('Water Data'!E82))),'Data Summary'!BW88="Yes"),OFFSET('Water Data'!$E$6,0,10*ROW('Water Data'!E82)),NA())</f>
        <v>#N/A</v>
      </c>
      <c r="I88" s="366" t="e">
        <f ca="1">+IF(AND(ISNUMBER(OFFSET('Water Data'!$E$9,0,10*ROW('Water Data'!E82))),'Data Summary'!BX88="Yes"),OFFSET('Water Data'!$E$9,0,10*ROW('Water Data'!E82)),NA())</f>
        <v>#N/A</v>
      </c>
      <c r="J88" s="366" t="e">
        <f ca="1">+IF(AND(ISNUMBER(OFFSET('Water Data'!$F$4,0,10*ROW('Water Data'!F82))),'Data Summary'!BY88="Yes"),100-OFFSET('Water Data'!$F$4,0,10*ROW('Water Data'!F82)),NA())</f>
        <v>#N/A</v>
      </c>
      <c r="K88" s="366" t="e">
        <f ca="1">+IF(AND(ISNUMBER(OFFSET('Water Data'!$F$6,0,10*ROW('Water Data'!F82))),'Data Summary'!BZ88="Yes"),OFFSET('Water Data'!$F$6,0,10*ROW('Water Data'!F82)),NA())</f>
        <v>#N/A</v>
      </c>
      <c r="L88" s="366" t="e">
        <f ca="1">+IF(AND(ISNUMBER(OFFSET('Water Data'!$F$9,0,10*ROW('Water Data'!F82))),'Data Summary'!CA88="Yes"),OFFSET('Water Data'!$F$9,0,10*ROW('Water Data'!F82)),NA())</f>
        <v>#N/A</v>
      </c>
      <c r="M88" s="366" t="e">
        <f ca="1">+IF(AND(ISNUMBER(OFFSET('Water Data'!$G$4,0,10*ROW('Water Data'!G82))),'Data Summary'!CB88="Yes"),100-OFFSET('Water Data'!$G$4,0,10*ROW('Water Data'!G82)),NA())</f>
        <v>#N/A</v>
      </c>
      <c r="N88" s="366" t="e">
        <f ca="1">+IF(AND(ISNUMBER(OFFSET('Water Data'!$G$6,0,10*ROW('Water Data'!G82))),'Data Summary'!CC88="Yes"),OFFSET('Water Data'!$G$6,0,10*ROW('Water Data'!G82)),NA())</f>
        <v>#N/A</v>
      </c>
      <c r="O88" s="366" t="e">
        <f ca="1">+IF(AND(ISNUMBER(OFFSET('Water Data'!$G$9,0,10*ROW('Water Data'!G82))),'Data Summary'!CD88="Yes"),OFFSET('Water Data'!$G$9,0,10*ROW('Water Data'!G82)),NA())</f>
        <v>#N/A</v>
      </c>
      <c r="P88" s="366" t="e">
        <f ca="1">+IF(AND(ISNUMBER(OFFSET('Water Data'!$H$4,0,10*ROW('Water Data'!H82))),'Data Summary'!CE88="Yes"),100-OFFSET('Water Data'!$H$4,0,10*ROW('Water Data'!H82)),NA())</f>
        <v>#N/A</v>
      </c>
      <c r="Q88" s="366" t="e">
        <f ca="1">+IF(AND(ISNUMBER(OFFSET('Water Data'!$H$6,0,10*ROW('Water Data'!H82))),'Data Summary'!CF88="Yes"),OFFSET('Water Data'!$H$6,0,10*ROW('Water Data'!H82)),NA())</f>
        <v>#N/A</v>
      </c>
      <c r="R88" s="366" t="e">
        <f ca="1">+IF(AND(ISNUMBER(OFFSET('Water Data'!$H$9,0,10*ROW('Water Data'!H82))),'Data Summary'!CG88="Yes"),OFFSET('Water Data'!$H$9,0,10*ROW('Water Data'!H82)),NA())</f>
        <v>#N/A</v>
      </c>
      <c r="S88" s="366" t="e">
        <f ca="1">+IF(AND(ISNUMBER(OFFSET('Water Data'!$I$4,0,10*ROW('Water Data'!I82))),'Data Summary'!CH88="Yes"),100-OFFSET('Water Data'!$I$4,0,10*ROW('Water Data'!I82)),NA())</f>
        <v>#N/A</v>
      </c>
      <c r="T88" s="366" t="e">
        <f ca="1">+IF(AND(ISNUMBER(OFFSET('Water Data'!$I$6,0,10*ROW('Water Data'!I82))),'Data Summary'!CI88="Yes"),OFFSET('Water Data'!$I$6,0,10*ROW('Water Data'!I82)),NA())</f>
        <v>#N/A</v>
      </c>
      <c r="U88" s="366" t="e">
        <f ca="1">+IF(AND(ISNUMBER(OFFSET('Water Data'!$I$9,0,10*ROW('Water Data'!I82))),'Data Summary'!CJ88="Yes"),OFFSET('Water Data'!$I$9,0,10*ROW('Water Data'!I82)),NA())</f>
        <v>#N/A</v>
      </c>
      <c r="V88" s="367" t="e">
        <f ca="1">+IF(AND(ISNUMBER(OFFSET('Sanitation Data'!$D$4,0,10*ROW('Sanitation Data'!D82))),'Data Summary'!CK88="Yes"),100-OFFSET('Sanitation Data'!$D$4,0,10*ROW('Sanitation Data'!D82)),NA())</f>
        <v>#N/A</v>
      </c>
      <c r="W88" s="367" t="e">
        <f ca="1">+IF(AND(ISNUMBER(OFFSET('Sanitation Data'!$D$6,0,10*ROW('Sanitation Data'!D82))),'Data Summary'!CL88="Yes"),OFFSET('Sanitation Data'!$D$6,0,10*ROW('Sanitation Data'!D82)),NA())</f>
        <v>#N/A</v>
      </c>
      <c r="X88" s="367" t="e">
        <f ca="1">+IF(AND(ISNUMBER(OFFSET('Sanitation Data'!$D$10,0,10*ROW('Sanitation Data'!D82))),'Data Summary'!CM88="Yes"),OFFSET('Sanitation Data'!$D$10,0,10*ROW('Sanitation Data'!D82)),NA())</f>
        <v>#N/A</v>
      </c>
      <c r="Y88" s="367" t="e">
        <f ca="1">+IF(AND(ISNUMBER(OFFSET('Sanitation Data'!$D$11,0,10*ROW('Sanitation Data'!D82))),'Data Summary'!CN88="Yes"),OFFSET('Sanitation Data'!$D$11,0,10*ROW('Sanitation Data'!D82)),NA())</f>
        <v>#N/A</v>
      </c>
      <c r="Z88" s="367" t="e">
        <f ca="1">+IF(AND(ISNUMBER(OFFSET('Sanitation Data'!$D$12,0,10*ROW('Sanitation Data'!D82))),'Data Summary'!CO88="Yes"),OFFSET('Sanitation Data'!$D$12,0,10*ROW('Sanitation Data'!D82)),NA())</f>
        <v>#N/A</v>
      </c>
      <c r="AA88" s="367" t="e">
        <f ca="1">+IF(AND(ISNUMBER(OFFSET('Sanitation Data'!$E$4,0,10*ROW('Sanitation Data'!E82))),'Data Summary'!CP88="Yes"),100-OFFSET('Sanitation Data'!$E$4,0,10*ROW('Sanitation Data'!E82)),NA())</f>
        <v>#N/A</v>
      </c>
      <c r="AB88" s="367" t="e">
        <f ca="1">+IF(AND(ISNUMBER(OFFSET('Sanitation Data'!$E$6,0,10*ROW('Sanitation Data'!E82))),'Data Summary'!CQ88="Yes"),OFFSET('Sanitation Data'!$E$6,0,10*ROW('Sanitation Data'!E82)),NA())</f>
        <v>#N/A</v>
      </c>
      <c r="AC88" s="367" t="e">
        <f ca="1">+IF(AND(ISNUMBER(OFFSET('Sanitation Data'!$E$10,0,10*ROW('Sanitation Data'!E82))),'Data Summary'!CR88="Yes"),OFFSET('Sanitation Data'!$E$10,0,10*ROW('Sanitation Data'!E82)),NA())</f>
        <v>#N/A</v>
      </c>
      <c r="AD88" s="367" t="e">
        <f ca="1">+IF(AND(ISNUMBER(OFFSET('Sanitation Data'!$E$11,0,10*ROW('Sanitation Data'!E82))),'Data Summary'!CS88="Yes"),OFFSET('Sanitation Data'!$E$11,0,10*ROW('Sanitation Data'!E82)),NA())</f>
        <v>#N/A</v>
      </c>
      <c r="AE88" s="367" t="e">
        <f ca="1">+IF(AND(ISNUMBER(OFFSET('Sanitation Data'!$E$12,0,10*ROW('Sanitation Data'!E82))),'Data Summary'!CT88="Yes"),OFFSET('Sanitation Data'!$E$12,0,10*ROW('Sanitation Data'!E82)),NA())</f>
        <v>#N/A</v>
      </c>
      <c r="AF88" s="367" t="e">
        <f ca="1">+IF(AND(ISNUMBER(OFFSET('Sanitation Data'!$F$4,0,10*ROW('Sanitation Data'!F82))),'Data Summary'!CU88="Yes"),100-OFFSET('Sanitation Data'!$F$4,0,10*ROW('Sanitation Data'!F82)),NA())</f>
        <v>#N/A</v>
      </c>
      <c r="AG88" s="367" t="e">
        <f ca="1">+IF(AND(ISNUMBER(OFFSET('Sanitation Data'!$F$6,0,10*ROW('Sanitation Data'!F82))),'Data Summary'!CV88="Yes"),OFFSET('Sanitation Data'!$F$6,0,10*ROW('Sanitation Data'!F82)),NA())</f>
        <v>#N/A</v>
      </c>
      <c r="AH88" s="367" t="e">
        <f ca="1">+IF(AND(ISNUMBER(OFFSET('Sanitation Data'!$F$10,0,10*ROW('Sanitation Data'!F82))),'Data Summary'!CW88="Yes"),OFFSET('Sanitation Data'!$F$10,0,10*ROW('Sanitation Data'!F82)),NA())</f>
        <v>#N/A</v>
      </c>
      <c r="AI88" s="367" t="e">
        <f ca="1">+IF(AND(ISNUMBER(OFFSET('Sanitation Data'!$F$11,0,10*ROW('Sanitation Data'!F82))),'Data Summary'!CX88="Yes"),OFFSET('Sanitation Data'!$F$11,0,10*ROW('Sanitation Data'!F82)),NA())</f>
        <v>#N/A</v>
      </c>
      <c r="AJ88" s="367" t="e">
        <f ca="1">+IF(AND(ISNUMBER(OFFSET('Sanitation Data'!$F$12,0,10*ROW('Sanitation Data'!F82))),'Data Summary'!CY88="Yes"),OFFSET('Sanitation Data'!$F$12,0,10*ROW('Sanitation Data'!F82)),NA())</f>
        <v>#N/A</v>
      </c>
      <c r="AK88" s="367" t="e">
        <f ca="1">+IF(AND(ISNUMBER(OFFSET('Sanitation Data'!$G$4,0,10*ROW('Sanitation Data'!G82))),'Data Summary'!CZ88="Yes"),100-OFFSET('Sanitation Data'!$G$4,0,10*ROW('Sanitation Data'!G82)),NA())</f>
        <v>#N/A</v>
      </c>
      <c r="AL88" s="367" t="e">
        <f ca="1">+IF(AND(ISNUMBER(OFFSET('Sanitation Data'!$G$6,0,10*ROW('Sanitation Data'!G82))),'Data Summary'!DA88="Yes"),OFFSET('Sanitation Data'!$G$6,0,10*ROW('Sanitation Data'!G82)),NA())</f>
        <v>#N/A</v>
      </c>
      <c r="AM88" s="367" t="e">
        <f ca="1">+IF(AND(ISNUMBER(OFFSET('Sanitation Data'!$G$10,0,10*ROW('Sanitation Data'!G82))),'Data Summary'!DB88="Yes"),OFFSET('Sanitation Data'!$G$10,0,10*ROW('Sanitation Data'!G82)),NA())</f>
        <v>#N/A</v>
      </c>
      <c r="AN88" s="367" t="e">
        <f ca="1">+IF(AND(ISNUMBER(OFFSET('Sanitation Data'!$G$11,0,10*ROW('Sanitation Data'!G82))),'Data Summary'!DC88="Yes"),OFFSET('Sanitation Data'!$G$11,0,10*ROW('Sanitation Data'!G82)),NA())</f>
        <v>#N/A</v>
      </c>
      <c r="AO88" s="367" t="e">
        <f ca="1">+IF(AND(ISNUMBER(OFFSET('Sanitation Data'!$G$12,0,10*ROW('Sanitation Data'!G82))),'Data Summary'!DD88="Yes"),OFFSET('Sanitation Data'!$G$12,0,10*ROW('Sanitation Data'!G82)),NA())</f>
        <v>#N/A</v>
      </c>
      <c r="AP88" s="367" t="e">
        <f ca="1">+IF(AND(ISNUMBER(OFFSET('Sanitation Data'!$H$4,0,10*ROW('Sanitation Data'!H82))),'Data Summary'!DE88="Yes"),100-OFFSET('Sanitation Data'!$H$4,0,10*ROW('Sanitation Data'!H82)),NA())</f>
        <v>#N/A</v>
      </c>
      <c r="AQ88" s="367" t="e">
        <f ca="1">+IF(AND(ISNUMBER(OFFSET('Sanitation Data'!$H$6,0,10*ROW('Sanitation Data'!H82))),'Data Summary'!DF88="Yes"),OFFSET('Sanitation Data'!$H$6,0,10*ROW('Sanitation Data'!H82)),NA())</f>
        <v>#N/A</v>
      </c>
      <c r="AR88" s="367" t="e">
        <f ca="1">+IF(AND(ISNUMBER(OFFSET('Sanitation Data'!$H$10,0,10*ROW('Sanitation Data'!H82))),'Data Summary'!DG88="Yes"),OFFSET('Sanitation Data'!$H$10,0,10*ROW('Sanitation Data'!H82)),NA())</f>
        <v>#N/A</v>
      </c>
      <c r="AS88" s="367" t="e">
        <f ca="1">+IF(AND(ISNUMBER(OFFSET('Sanitation Data'!$H$11,0,10*ROW('Sanitation Data'!H82))),'Data Summary'!DH88="Yes"),OFFSET('Sanitation Data'!$H$11,0,10*ROW('Sanitation Data'!H82)),NA())</f>
        <v>#N/A</v>
      </c>
      <c r="AT88" s="367" t="e">
        <f ca="1">+IF(AND(ISNUMBER(OFFSET('Sanitation Data'!$H$12,0,10*ROW('Sanitation Data'!H82))),'Data Summary'!DI88="Yes"),OFFSET('Sanitation Data'!$H$12,0,10*ROW('Sanitation Data'!H82)),NA())</f>
        <v>#N/A</v>
      </c>
      <c r="AU88" s="367" t="e">
        <f ca="1">+IF(AND(ISNUMBER(OFFSET('Sanitation Data'!$I$4,0,10*ROW('Sanitation Data'!I82))),'Data Summary'!DJ88="Yes"),100-OFFSET('Sanitation Data'!$I$4,0,10*ROW('Sanitation Data'!I82)),NA())</f>
        <v>#N/A</v>
      </c>
      <c r="AV88" s="367" t="e">
        <f ca="1">+IF(AND(ISNUMBER(OFFSET('Sanitation Data'!$I$6,0,10*ROW('Sanitation Data'!I82))),'Data Summary'!DK88="Yes"),OFFSET('Sanitation Data'!$I$6,0,10*ROW('Sanitation Data'!I82)),NA())</f>
        <v>#N/A</v>
      </c>
      <c r="AW88" s="367" t="e">
        <f ca="1">+IF(AND(ISNUMBER(OFFSET('Sanitation Data'!$I$10,0,10*ROW('Sanitation Data'!I82))),'Data Summary'!DL88="Yes"),OFFSET('Sanitation Data'!$I$10,0,10*ROW('Sanitation Data'!I82)),NA())</f>
        <v>#N/A</v>
      </c>
      <c r="AX88" s="367" t="e">
        <f ca="1">+IF(AND(ISNUMBER(OFFSET('Sanitation Data'!$I$11,0,10*ROW('Sanitation Data'!I82))),'Data Summary'!DM88="Yes"),OFFSET('Sanitation Data'!$I$11,0,10*ROW('Sanitation Data'!I82)),NA())</f>
        <v>#N/A</v>
      </c>
      <c r="AY88" s="367" t="e">
        <f ca="1">+IF(AND(ISNUMBER(OFFSET('Sanitation Data'!$I$12,0,10*ROW('Sanitation Data'!I82))),'Data Summary'!DN88="Yes"),OFFSET('Sanitation Data'!$I$12,0,10*ROW('Sanitation Data'!I82)),NA())</f>
        <v>#N/A</v>
      </c>
      <c r="AZ88" s="368" t="e">
        <f ca="1">+IF(AND(ISNUMBER(OFFSET('Hygiene Data'!$D$5,0,10*ROW('Hygiene Data'!D82))),'Data Summary'!DO88="Yes"),OFFSET('Hygiene Data'!$D$5,0,10*ROW('Hygiene Data'!D82)),NA())</f>
        <v>#N/A</v>
      </c>
      <c r="BA88" s="368" t="e">
        <f ca="1">+IF(AND(ISNUMBER(OFFSET('Hygiene Data'!$D$7,0,10*ROW('Hygiene Data'!D82))),'Data Summary'!DP88="Yes"),OFFSET('Hygiene Data'!$D$7,0,10*ROW('Hygiene Data'!D82)),NA())</f>
        <v>#N/A</v>
      </c>
      <c r="BB88" s="368" t="e">
        <f ca="1">+IF(AND(ISNUMBER(OFFSET('Hygiene Data'!$D$9,0,10*ROW('Hygiene Data'!D82))),'Data Summary'!DQ88="Yes"),OFFSET('Hygiene Data'!$D$9,0,10*ROW('Hygiene Data'!D82)),NA())</f>
        <v>#N/A</v>
      </c>
      <c r="BC88" s="368" t="e">
        <f ca="1">+IF(AND(ISNUMBER(OFFSET('Hygiene Data'!$E$5,0,10*ROW('Hygiene Data'!E82))),'Data Summary'!DR88="Yes"),OFFSET('Hygiene Data'!$E$5,0,10*ROW('Hygiene Data'!E82)),NA())</f>
        <v>#N/A</v>
      </c>
      <c r="BD88" s="368" t="e">
        <f ca="1">+IF(AND(ISNUMBER(OFFSET('Hygiene Data'!$E$7,0,10*ROW('Hygiene Data'!E82))),'Data Summary'!DS88="Yes"),OFFSET('Hygiene Data'!$E$7,0,10*ROW('Hygiene Data'!E82)),NA())</f>
        <v>#N/A</v>
      </c>
      <c r="BE88" s="368" t="e">
        <f ca="1">+IF(AND(ISNUMBER(OFFSET('Hygiene Data'!$E$9,0,10*ROW('Hygiene Data'!E82))),'Data Summary'!DT88="Yes"),OFFSET('Hygiene Data'!$E$9,0,10*ROW('Hygiene Data'!E82)),NA())</f>
        <v>#N/A</v>
      </c>
      <c r="BF88" s="368" t="e">
        <f ca="1">+IF(AND(ISNUMBER(OFFSET('Hygiene Data'!$F$5,0,10*ROW('Hygiene Data'!F82))),'Data Summary'!DU88="Yes"),OFFSET('Hygiene Data'!$F$5,0,10*ROW('Hygiene Data'!F82)),NA())</f>
        <v>#N/A</v>
      </c>
      <c r="BG88" s="368" t="e">
        <f ca="1">+IF(AND(ISNUMBER(OFFSET('Hygiene Data'!$F$7,0,10*ROW('Hygiene Data'!F82))),'Data Summary'!DV88="Yes"),OFFSET('Hygiene Data'!$F$7,0,10*ROW('Hygiene Data'!F82)),NA())</f>
        <v>#N/A</v>
      </c>
      <c r="BH88" s="368" t="e">
        <f ca="1">+IF(AND(ISNUMBER(OFFSET('Hygiene Data'!$F$9,0,10*ROW('Hygiene Data'!F82))),'Data Summary'!DW88="Yes"),OFFSET('Hygiene Data'!$F$9,0,10*ROW('Hygiene Data'!F82)),NA())</f>
        <v>#N/A</v>
      </c>
      <c r="BI88" s="368" t="e">
        <f ca="1">+IF(AND(ISNUMBER(OFFSET('Hygiene Data'!$G$5,0,10*ROW('Hygiene Data'!G82))),'Data Summary'!DX88="Yes"),OFFSET('Hygiene Data'!$G$5,0,10*ROW('Hygiene Data'!G82)),NA())</f>
        <v>#N/A</v>
      </c>
      <c r="BJ88" s="368" t="e">
        <f ca="1">+IF(AND(ISNUMBER(OFFSET('Hygiene Data'!$G$7,0,10*ROW('Hygiene Data'!G82))),'Data Summary'!DY88="Yes"),OFFSET('Hygiene Data'!$G$7,0,10*ROW('Hygiene Data'!G82)),NA())</f>
        <v>#N/A</v>
      </c>
      <c r="BK88" s="368" t="e">
        <f ca="1">+IF(AND(ISNUMBER(OFFSET('Hygiene Data'!$G$9,0,10*ROW('Hygiene Data'!G82))),'Data Summary'!DZ88="Yes"),OFFSET('Hygiene Data'!$G$9,0,10*ROW('Hygiene Data'!G82)),NA())</f>
        <v>#N/A</v>
      </c>
      <c r="BL88" s="368" t="e">
        <f ca="1">+IF(AND(ISNUMBER(OFFSET('Hygiene Data'!$H$5,0,10*ROW('Hygiene Data'!H82))),'Data Summary'!EA88="Yes"),OFFSET('Hygiene Data'!$H$5,0,10*ROW('Hygiene Data'!H82)),NA())</f>
        <v>#N/A</v>
      </c>
      <c r="BM88" s="368" t="e">
        <f ca="1">+IF(AND(ISNUMBER(OFFSET('Hygiene Data'!$H$7,0,10*ROW('Hygiene Data'!H82))),'Data Summary'!EB88="Yes"),OFFSET('Hygiene Data'!$H$7,0,10*ROW('Hygiene Data'!H82)),NA())</f>
        <v>#N/A</v>
      </c>
      <c r="BN88" s="368" t="e">
        <f ca="1">+IF(AND(ISNUMBER(OFFSET('Hygiene Data'!$H$9,0,10*ROW('Hygiene Data'!H82))),'Data Summary'!EC88="Yes"),OFFSET('Hygiene Data'!$H$9,0,10*ROW('Hygiene Data'!H82)),NA())</f>
        <v>#N/A</v>
      </c>
      <c r="BO88" s="368" t="e">
        <f ca="1">+IF(AND(ISNUMBER(OFFSET('Hygiene Data'!$I$5,0,10*ROW('Hygiene Data'!I82))),'Data Summary'!ED88="Yes"),OFFSET('Hygiene Data'!$I$5,0,10*ROW('Hygiene Data'!I82)),NA())</f>
        <v>#N/A</v>
      </c>
      <c r="BP88" s="368" t="e">
        <f ca="1">+IF(AND(ISNUMBER(OFFSET('Hygiene Data'!$I$7,0,10*ROW('Hygiene Data'!I82))),'Data Summary'!EE88="Yes"),OFFSET('Hygiene Data'!$I$7,0,10*ROW('Hygiene Data'!I82)),NA())</f>
        <v>#N/A</v>
      </c>
      <c r="BQ88" s="368" t="e">
        <f ca="1">+IF(AND(ISNUMBER(OFFSET('Hygiene Data'!$I$9,0,10*ROW('Hygiene Data'!I82))),'Data Summary'!EF88="Yes"),OFFSET('Hygiene Data'!$I$9,0,10*ROW('Hygiene Data'!I82)),NA())</f>
        <v>#N/A</v>
      </c>
    </row>
    <row r="89" spans="1:69" x14ac:dyDescent="0.25">
      <c r="A89" s="364" t="e">
        <f ca="1">+RIGHT('Data Summary'!A89,LEN('Data Summary'!A89)-9)</f>
        <v>#VALUE!</v>
      </c>
      <c r="B89" s="338" t="str">
        <f ca="1">+IF(ISTEXT('Data Summary'!B89),'Data Summary'!B89,"")</f>
        <v/>
      </c>
      <c r="C89" s="365" t="e">
        <f ca="1">+VALUE('Data Summary'!C89)</f>
        <v>#VALUE!</v>
      </c>
      <c r="D89" s="366" t="e">
        <f ca="1">+IF(AND(ISNUMBER(OFFSET('Water Data'!$D$4,0,10*ROW('Water Data'!D83))),'Data Summary'!BS89="Yes"),100-OFFSET('Water Data'!$D$4,0,10*ROW('Water Data'!D83)),NA())</f>
        <v>#N/A</v>
      </c>
      <c r="E89" s="366" t="e">
        <f ca="1">+IF(AND(ISNUMBER(OFFSET('Water Data'!$D$6,0,10*ROW('Water Data'!D83))),'Data Summary'!BT89="Yes"),OFFSET('Water Data'!$D$6,0,10*ROW('Water Data'!D83)),NA())</f>
        <v>#N/A</v>
      </c>
      <c r="F89" s="366" t="e">
        <f ca="1">+IF(AND(ISNUMBER(OFFSET('Water Data'!$D$9,0,10*ROW('Water Data'!D83))),'Data Summary'!BU89="Yes"),OFFSET('Water Data'!$D$9,0,10*ROW('Water Data'!D83)),NA())</f>
        <v>#N/A</v>
      </c>
      <c r="G89" s="366" t="e">
        <f ca="1">+IF(AND(ISNUMBER(OFFSET('Water Data'!$E$4,0,10*ROW('Water Data'!E83))),'Data Summary'!BV89="Yes"),100-OFFSET('Water Data'!$E$4,0,10*ROW('Water Data'!E83)),NA())</f>
        <v>#N/A</v>
      </c>
      <c r="H89" s="366" t="e">
        <f ca="1">+IF(AND(ISNUMBER(OFFSET('Water Data'!$E$6,0,10*ROW('Water Data'!E83))),'Data Summary'!BW89="Yes"),OFFSET('Water Data'!$E$6,0,10*ROW('Water Data'!E83)),NA())</f>
        <v>#N/A</v>
      </c>
      <c r="I89" s="366" t="e">
        <f ca="1">+IF(AND(ISNUMBER(OFFSET('Water Data'!$E$9,0,10*ROW('Water Data'!E83))),'Data Summary'!BX89="Yes"),OFFSET('Water Data'!$E$9,0,10*ROW('Water Data'!E83)),NA())</f>
        <v>#N/A</v>
      </c>
      <c r="J89" s="366" t="e">
        <f ca="1">+IF(AND(ISNUMBER(OFFSET('Water Data'!$F$4,0,10*ROW('Water Data'!F83))),'Data Summary'!BY89="Yes"),100-OFFSET('Water Data'!$F$4,0,10*ROW('Water Data'!F83)),NA())</f>
        <v>#N/A</v>
      </c>
      <c r="K89" s="366" t="e">
        <f ca="1">+IF(AND(ISNUMBER(OFFSET('Water Data'!$F$6,0,10*ROW('Water Data'!F83))),'Data Summary'!BZ89="Yes"),OFFSET('Water Data'!$F$6,0,10*ROW('Water Data'!F83)),NA())</f>
        <v>#N/A</v>
      </c>
      <c r="L89" s="366" t="e">
        <f ca="1">+IF(AND(ISNUMBER(OFFSET('Water Data'!$F$9,0,10*ROW('Water Data'!F83))),'Data Summary'!CA89="Yes"),OFFSET('Water Data'!$F$9,0,10*ROW('Water Data'!F83)),NA())</f>
        <v>#N/A</v>
      </c>
      <c r="M89" s="366" t="e">
        <f ca="1">+IF(AND(ISNUMBER(OFFSET('Water Data'!$G$4,0,10*ROW('Water Data'!G83))),'Data Summary'!CB89="Yes"),100-OFFSET('Water Data'!$G$4,0,10*ROW('Water Data'!G83)),NA())</f>
        <v>#N/A</v>
      </c>
      <c r="N89" s="366" t="e">
        <f ca="1">+IF(AND(ISNUMBER(OFFSET('Water Data'!$G$6,0,10*ROW('Water Data'!G83))),'Data Summary'!CC89="Yes"),OFFSET('Water Data'!$G$6,0,10*ROW('Water Data'!G83)),NA())</f>
        <v>#N/A</v>
      </c>
      <c r="O89" s="366" t="e">
        <f ca="1">+IF(AND(ISNUMBER(OFFSET('Water Data'!$G$9,0,10*ROW('Water Data'!G83))),'Data Summary'!CD89="Yes"),OFFSET('Water Data'!$G$9,0,10*ROW('Water Data'!G83)),NA())</f>
        <v>#N/A</v>
      </c>
      <c r="P89" s="366" t="e">
        <f ca="1">+IF(AND(ISNUMBER(OFFSET('Water Data'!$H$4,0,10*ROW('Water Data'!H83))),'Data Summary'!CE89="Yes"),100-OFFSET('Water Data'!$H$4,0,10*ROW('Water Data'!H83)),NA())</f>
        <v>#N/A</v>
      </c>
      <c r="Q89" s="366" t="e">
        <f ca="1">+IF(AND(ISNUMBER(OFFSET('Water Data'!$H$6,0,10*ROW('Water Data'!H83))),'Data Summary'!CF89="Yes"),OFFSET('Water Data'!$H$6,0,10*ROW('Water Data'!H83)),NA())</f>
        <v>#N/A</v>
      </c>
      <c r="R89" s="366" t="e">
        <f ca="1">+IF(AND(ISNUMBER(OFFSET('Water Data'!$H$9,0,10*ROW('Water Data'!H83))),'Data Summary'!CG89="Yes"),OFFSET('Water Data'!$H$9,0,10*ROW('Water Data'!H83)),NA())</f>
        <v>#N/A</v>
      </c>
      <c r="S89" s="366" t="e">
        <f ca="1">+IF(AND(ISNUMBER(OFFSET('Water Data'!$I$4,0,10*ROW('Water Data'!I83))),'Data Summary'!CH89="Yes"),100-OFFSET('Water Data'!$I$4,0,10*ROW('Water Data'!I83)),NA())</f>
        <v>#N/A</v>
      </c>
      <c r="T89" s="366" t="e">
        <f ca="1">+IF(AND(ISNUMBER(OFFSET('Water Data'!$I$6,0,10*ROW('Water Data'!I83))),'Data Summary'!CI89="Yes"),OFFSET('Water Data'!$I$6,0,10*ROW('Water Data'!I83)),NA())</f>
        <v>#N/A</v>
      </c>
      <c r="U89" s="366" t="e">
        <f ca="1">+IF(AND(ISNUMBER(OFFSET('Water Data'!$I$9,0,10*ROW('Water Data'!I83))),'Data Summary'!CJ89="Yes"),OFFSET('Water Data'!$I$9,0,10*ROW('Water Data'!I83)),NA())</f>
        <v>#N/A</v>
      </c>
      <c r="V89" s="367" t="e">
        <f ca="1">+IF(AND(ISNUMBER(OFFSET('Sanitation Data'!$D$4,0,10*ROW('Sanitation Data'!D83))),'Data Summary'!CK89="Yes"),100-OFFSET('Sanitation Data'!$D$4,0,10*ROW('Sanitation Data'!D83)),NA())</f>
        <v>#N/A</v>
      </c>
      <c r="W89" s="367" t="e">
        <f ca="1">+IF(AND(ISNUMBER(OFFSET('Sanitation Data'!$D$6,0,10*ROW('Sanitation Data'!D83))),'Data Summary'!CL89="Yes"),OFFSET('Sanitation Data'!$D$6,0,10*ROW('Sanitation Data'!D83)),NA())</f>
        <v>#N/A</v>
      </c>
      <c r="X89" s="367" t="e">
        <f ca="1">+IF(AND(ISNUMBER(OFFSET('Sanitation Data'!$D$10,0,10*ROW('Sanitation Data'!D83))),'Data Summary'!CM89="Yes"),OFFSET('Sanitation Data'!$D$10,0,10*ROW('Sanitation Data'!D83)),NA())</f>
        <v>#N/A</v>
      </c>
      <c r="Y89" s="367" t="e">
        <f ca="1">+IF(AND(ISNUMBER(OFFSET('Sanitation Data'!$D$11,0,10*ROW('Sanitation Data'!D83))),'Data Summary'!CN89="Yes"),OFFSET('Sanitation Data'!$D$11,0,10*ROW('Sanitation Data'!D83)),NA())</f>
        <v>#N/A</v>
      </c>
      <c r="Z89" s="367" t="e">
        <f ca="1">+IF(AND(ISNUMBER(OFFSET('Sanitation Data'!$D$12,0,10*ROW('Sanitation Data'!D83))),'Data Summary'!CO89="Yes"),OFFSET('Sanitation Data'!$D$12,0,10*ROW('Sanitation Data'!D83)),NA())</f>
        <v>#N/A</v>
      </c>
      <c r="AA89" s="367" t="e">
        <f ca="1">+IF(AND(ISNUMBER(OFFSET('Sanitation Data'!$E$4,0,10*ROW('Sanitation Data'!E83))),'Data Summary'!CP89="Yes"),100-OFFSET('Sanitation Data'!$E$4,0,10*ROW('Sanitation Data'!E83)),NA())</f>
        <v>#N/A</v>
      </c>
      <c r="AB89" s="367" t="e">
        <f ca="1">+IF(AND(ISNUMBER(OFFSET('Sanitation Data'!$E$6,0,10*ROW('Sanitation Data'!E83))),'Data Summary'!CQ89="Yes"),OFFSET('Sanitation Data'!$E$6,0,10*ROW('Sanitation Data'!E83)),NA())</f>
        <v>#N/A</v>
      </c>
      <c r="AC89" s="367" t="e">
        <f ca="1">+IF(AND(ISNUMBER(OFFSET('Sanitation Data'!$E$10,0,10*ROW('Sanitation Data'!E83))),'Data Summary'!CR89="Yes"),OFFSET('Sanitation Data'!$E$10,0,10*ROW('Sanitation Data'!E83)),NA())</f>
        <v>#N/A</v>
      </c>
      <c r="AD89" s="367" t="e">
        <f ca="1">+IF(AND(ISNUMBER(OFFSET('Sanitation Data'!$E$11,0,10*ROW('Sanitation Data'!E83))),'Data Summary'!CS89="Yes"),OFFSET('Sanitation Data'!$E$11,0,10*ROW('Sanitation Data'!E83)),NA())</f>
        <v>#N/A</v>
      </c>
      <c r="AE89" s="367" t="e">
        <f ca="1">+IF(AND(ISNUMBER(OFFSET('Sanitation Data'!$E$12,0,10*ROW('Sanitation Data'!E83))),'Data Summary'!CT89="Yes"),OFFSET('Sanitation Data'!$E$12,0,10*ROW('Sanitation Data'!E83)),NA())</f>
        <v>#N/A</v>
      </c>
      <c r="AF89" s="367" t="e">
        <f ca="1">+IF(AND(ISNUMBER(OFFSET('Sanitation Data'!$F$4,0,10*ROW('Sanitation Data'!F83))),'Data Summary'!CU89="Yes"),100-OFFSET('Sanitation Data'!$F$4,0,10*ROW('Sanitation Data'!F83)),NA())</f>
        <v>#N/A</v>
      </c>
      <c r="AG89" s="367" t="e">
        <f ca="1">+IF(AND(ISNUMBER(OFFSET('Sanitation Data'!$F$6,0,10*ROW('Sanitation Data'!F83))),'Data Summary'!CV89="Yes"),OFFSET('Sanitation Data'!$F$6,0,10*ROW('Sanitation Data'!F83)),NA())</f>
        <v>#N/A</v>
      </c>
      <c r="AH89" s="367" t="e">
        <f ca="1">+IF(AND(ISNUMBER(OFFSET('Sanitation Data'!$F$10,0,10*ROW('Sanitation Data'!F83))),'Data Summary'!CW89="Yes"),OFFSET('Sanitation Data'!$F$10,0,10*ROW('Sanitation Data'!F83)),NA())</f>
        <v>#N/A</v>
      </c>
      <c r="AI89" s="367" t="e">
        <f ca="1">+IF(AND(ISNUMBER(OFFSET('Sanitation Data'!$F$11,0,10*ROW('Sanitation Data'!F83))),'Data Summary'!CX89="Yes"),OFFSET('Sanitation Data'!$F$11,0,10*ROW('Sanitation Data'!F83)),NA())</f>
        <v>#N/A</v>
      </c>
      <c r="AJ89" s="367" t="e">
        <f ca="1">+IF(AND(ISNUMBER(OFFSET('Sanitation Data'!$F$12,0,10*ROW('Sanitation Data'!F83))),'Data Summary'!CY89="Yes"),OFFSET('Sanitation Data'!$F$12,0,10*ROW('Sanitation Data'!F83)),NA())</f>
        <v>#N/A</v>
      </c>
      <c r="AK89" s="367" t="e">
        <f ca="1">+IF(AND(ISNUMBER(OFFSET('Sanitation Data'!$G$4,0,10*ROW('Sanitation Data'!G83))),'Data Summary'!CZ89="Yes"),100-OFFSET('Sanitation Data'!$G$4,0,10*ROW('Sanitation Data'!G83)),NA())</f>
        <v>#N/A</v>
      </c>
      <c r="AL89" s="367" t="e">
        <f ca="1">+IF(AND(ISNUMBER(OFFSET('Sanitation Data'!$G$6,0,10*ROW('Sanitation Data'!G83))),'Data Summary'!DA89="Yes"),OFFSET('Sanitation Data'!$G$6,0,10*ROW('Sanitation Data'!G83)),NA())</f>
        <v>#N/A</v>
      </c>
      <c r="AM89" s="367" t="e">
        <f ca="1">+IF(AND(ISNUMBER(OFFSET('Sanitation Data'!$G$10,0,10*ROW('Sanitation Data'!G83))),'Data Summary'!DB89="Yes"),OFFSET('Sanitation Data'!$G$10,0,10*ROW('Sanitation Data'!G83)),NA())</f>
        <v>#N/A</v>
      </c>
      <c r="AN89" s="367" t="e">
        <f ca="1">+IF(AND(ISNUMBER(OFFSET('Sanitation Data'!$G$11,0,10*ROW('Sanitation Data'!G83))),'Data Summary'!DC89="Yes"),OFFSET('Sanitation Data'!$G$11,0,10*ROW('Sanitation Data'!G83)),NA())</f>
        <v>#N/A</v>
      </c>
      <c r="AO89" s="367" t="e">
        <f ca="1">+IF(AND(ISNUMBER(OFFSET('Sanitation Data'!$G$12,0,10*ROW('Sanitation Data'!G83))),'Data Summary'!DD89="Yes"),OFFSET('Sanitation Data'!$G$12,0,10*ROW('Sanitation Data'!G83)),NA())</f>
        <v>#N/A</v>
      </c>
      <c r="AP89" s="367" t="e">
        <f ca="1">+IF(AND(ISNUMBER(OFFSET('Sanitation Data'!$H$4,0,10*ROW('Sanitation Data'!H83))),'Data Summary'!DE89="Yes"),100-OFFSET('Sanitation Data'!$H$4,0,10*ROW('Sanitation Data'!H83)),NA())</f>
        <v>#N/A</v>
      </c>
      <c r="AQ89" s="367" t="e">
        <f ca="1">+IF(AND(ISNUMBER(OFFSET('Sanitation Data'!$H$6,0,10*ROW('Sanitation Data'!H83))),'Data Summary'!DF89="Yes"),OFFSET('Sanitation Data'!$H$6,0,10*ROW('Sanitation Data'!H83)),NA())</f>
        <v>#N/A</v>
      </c>
      <c r="AR89" s="367" t="e">
        <f ca="1">+IF(AND(ISNUMBER(OFFSET('Sanitation Data'!$H$10,0,10*ROW('Sanitation Data'!H83))),'Data Summary'!DG89="Yes"),OFFSET('Sanitation Data'!$H$10,0,10*ROW('Sanitation Data'!H83)),NA())</f>
        <v>#N/A</v>
      </c>
      <c r="AS89" s="367" t="e">
        <f ca="1">+IF(AND(ISNUMBER(OFFSET('Sanitation Data'!$H$11,0,10*ROW('Sanitation Data'!H83))),'Data Summary'!DH89="Yes"),OFFSET('Sanitation Data'!$H$11,0,10*ROW('Sanitation Data'!H83)),NA())</f>
        <v>#N/A</v>
      </c>
      <c r="AT89" s="367" t="e">
        <f ca="1">+IF(AND(ISNUMBER(OFFSET('Sanitation Data'!$H$12,0,10*ROW('Sanitation Data'!H83))),'Data Summary'!DI89="Yes"),OFFSET('Sanitation Data'!$H$12,0,10*ROW('Sanitation Data'!H83)),NA())</f>
        <v>#N/A</v>
      </c>
      <c r="AU89" s="367" t="e">
        <f ca="1">+IF(AND(ISNUMBER(OFFSET('Sanitation Data'!$I$4,0,10*ROW('Sanitation Data'!I83))),'Data Summary'!DJ89="Yes"),100-OFFSET('Sanitation Data'!$I$4,0,10*ROW('Sanitation Data'!I83)),NA())</f>
        <v>#N/A</v>
      </c>
      <c r="AV89" s="367" t="e">
        <f ca="1">+IF(AND(ISNUMBER(OFFSET('Sanitation Data'!$I$6,0,10*ROW('Sanitation Data'!I83))),'Data Summary'!DK89="Yes"),OFFSET('Sanitation Data'!$I$6,0,10*ROW('Sanitation Data'!I83)),NA())</f>
        <v>#N/A</v>
      </c>
      <c r="AW89" s="367" t="e">
        <f ca="1">+IF(AND(ISNUMBER(OFFSET('Sanitation Data'!$I$10,0,10*ROW('Sanitation Data'!I83))),'Data Summary'!DL89="Yes"),OFFSET('Sanitation Data'!$I$10,0,10*ROW('Sanitation Data'!I83)),NA())</f>
        <v>#N/A</v>
      </c>
      <c r="AX89" s="367" t="e">
        <f ca="1">+IF(AND(ISNUMBER(OFFSET('Sanitation Data'!$I$11,0,10*ROW('Sanitation Data'!I83))),'Data Summary'!DM89="Yes"),OFFSET('Sanitation Data'!$I$11,0,10*ROW('Sanitation Data'!I83)),NA())</f>
        <v>#N/A</v>
      </c>
      <c r="AY89" s="367" t="e">
        <f ca="1">+IF(AND(ISNUMBER(OFFSET('Sanitation Data'!$I$12,0,10*ROW('Sanitation Data'!I83))),'Data Summary'!DN89="Yes"),OFFSET('Sanitation Data'!$I$12,0,10*ROW('Sanitation Data'!I83)),NA())</f>
        <v>#N/A</v>
      </c>
      <c r="AZ89" s="368" t="e">
        <f ca="1">+IF(AND(ISNUMBER(OFFSET('Hygiene Data'!$D$5,0,10*ROW('Hygiene Data'!D83))),'Data Summary'!DO89="Yes"),OFFSET('Hygiene Data'!$D$5,0,10*ROW('Hygiene Data'!D83)),NA())</f>
        <v>#N/A</v>
      </c>
      <c r="BA89" s="368" t="e">
        <f ca="1">+IF(AND(ISNUMBER(OFFSET('Hygiene Data'!$D$7,0,10*ROW('Hygiene Data'!D83))),'Data Summary'!DP89="Yes"),OFFSET('Hygiene Data'!$D$7,0,10*ROW('Hygiene Data'!D83)),NA())</f>
        <v>#N/A</v>
      </c>
      <c r="BB89" s="368" t="e">
        <f ca="1">+IF(AND(ISNUMBER(OFFSET('Hygiene Data'!$D$9,0,10*ROW('Hygiene Data'!D83))),'Data Summary'!DQ89="Yes"),OFFSET('Hygiene Data'!$D$9,0,10*ROW('Hygiene Data'!D83)),NA())</f>
        <v>#N/A</v>
      </c>
      <c r="BC89" s="368" t="e">
        <f ca="1">+IF(AND(ISNUMBER(OFFSET('Hygiene Data'!$E$5,0,10*ROW('Hygiene Data'!E83))),'Data Summary'!DR89="Yes"),OFFSET('Hygiene Data'!$E$5,0,10*ROW('Hygiene Data'!E83)),NA())</f>
        <v>#N/A</v>
      </c>
      <c r="BD89" s="368" t="e">
        <f ca="1">+IF(AND(ISNUMBER(OFFSET('Hygiene Data'!$E$7,0,10*ROW('Hygiene Data'!E83))),'Data Summary'!DS89="Yes"),OFFSET('Hygiene Data'!$E$7,0,10*ROW('Hygiene Data'!E83)),NA())</f>
        <v>#N/A</v>
      </c>
      <c r="BE89" s="368" t="e">
        <f ca="1">+IF(AND(ISNUMBER(OFFSET('Hygiene Data'!$E$9,0,10*ROW('Hygiene Data'!E83))),'Data Summary'!DT89="Yes"),OFFSET('Hygiene Data'!$E$9,0,10*ROW('Hygiene Data'!E83)),NA())</f>
        <v>#N/A</v>
      </c>
      <c r="BF89" s="368" t="e">
        <f ca="1">+IF(AND(ISNUMBER(OFFSET('Hygiene Data'!$F$5,0,10*ROW('Hygiene Data'!F83))),'Data Summary'!DU89="Yes"),OFFSET('Hygiene Data'!$F$5,0,10*ROW('Hygiene Data'!F83)),NA())</f>
        <v>#N/A</v>
      </c>
      <c r="BG89" s="368" t="e">
        <f ca="1">+IF(AND(ISNUMBER(OFFSET('Hygiene Data'!$F$7,0,10*ROW('Hygiene Data'!F83))),'Data Summary'!DV89="Yes"),OFFSET('Hygiene Data'!$F$7,0,10*ROW('Hygiene Data'!F83)),NA())</f>
        <v>#N/A</v>
      </c>
      <c r="BH89" s="368" t="e">
        <f ca="1">+IF(AND(ISNUMBER(OFFSET('Hygiene Data'!$F$9,0,10*ROW('Hygiene Data'!F83))),'Data Summary'!DW89="Yes"),OFFSET('Hygiene Data'!$F$9,0,10*ROW('Hygiene Data'!F83)),NA())</f>
        <v>#N/A</v>
      </c>
      <c r="BI89" s="368" t="e">
        <f ca="1">+IF(AND(ISNUMBER(OFFSET('Hygiene Data'!$G$5,0,10*ROW('Hygiene Data'!G83))),'Data Summary'!DX89="Yes"),OFFSET('Hygiene Data'!$G$5,0,10*ROW('Hygiene Data'!G83)),NA())</f>
        <v>#N/A</v>
      </c>
      <c r="BJ89" s="368" t="e">
        <f ca="1">+IF(AND(ISNUMBER(OFFSET('Hygiene Data'!$G$7,0,10*ROW('Hygiene Data'!G83))),'Data Summary'!DY89="Yes"),OFFSET('Hygiene Data'!$G$7,0,10*ROW('Hygiene Data'!G83)),NA())</f>
        <v>#N/A</v>
      </c>
      <c r="BK89" s="368" t="e">
        <f ca="1">+IF(AND(ISNUMBER(OFFSET('Hygiene Data'!$G$9,0,10*ROW('Hygiene Data'!G83))),'Data Summary'!DZ89="Yes"),OFFSET('Hygiene Data'!$G$9,0,10*ROW('Hygiene Data'!G83)),NA())</f>
        <v>#N/A</v>
      </c>
      <c r="BL89" s="368" t="e">
        <f ca="1">+IF(AND(ISNUMBER(OFFSET('Hygiene Data'!$H$5,0,10*ROW('Hygiene Data'!H83))),'Data Summary'!EA89="Yes"),OFFSET('Hygiene Data'!$H$5,0,10*ROW('Hygiene Data'!H83)),NA())</f>
        <v>#N/A</v>
      </c>
      <c r="BM89" s="368" t="e">
        <f ca="1">+IF(AND(ISNUMBER(OFFSET('Hygiene Data'!$H$7,0,10*ROW('Hygiene Data'!H83))),'Data Summary'!EB89="Yes"),OFFSET('Hygiene Data'!$H$7,0,10*ROW('Hygiene Data'!H83)),NA())</f>
        <v>#N/A</v>
      </c>
      <c r="BN89" s="368" t="e">
        <f ca="1">+IF(AND(ISNUMBER(OFFSET('Hygiene Data'!$H$9,0,10*ROW('Hygiene Data'!H83))),'Data Summary'!EC89="Yes"),OFFSET('Hygiene Data'!$H$9,0,10*ROW('Hygiene Data'!H83)),NA())</f>
        <v>#N/A</v>
      </c>
      <c r="BO89" s="368" t="e">
        <f ca="1">+IF(AND(ISNUMBER(OFFSET('Hygiene Data'!$I$5,0,10*ROW('Hygiene Data'!I83))),'Data Summary'!ED89="Yes"),OFFSET('Hygiene Data'!$I$5,0,10*ROW('Hygiene Data'!I83)),NA())</f>
        <v>#N/A</v>
      </c>
      <c r="BP89" s="368" t="e">
        <f ca="1">+IF(AND(ISNUMBER(OFFSET('Hygiene Data'!$I$7,0,10*ROW('Hygiene Data'!I83))),'Data Summary'!EE89="Yes"),OFFSET('Hygiene Data'!$I$7,0,10*ROW('Hygiene Data'!I83)),NA())</f>
        <v>#N/A</v>
      </c>
      <c r="BQ89" s="368" t="e">
        <f ca="1">+IF(AND(ISNUMBER(OFFSET('Hygiene Data'!$I$9,0,10*ROW('Hygiene Data'!I83))),'Data Summary'!EF89="Yes"),OFFSET('Hygiene Data'!$I$9,0,10*ROW('Hygiene Data'!I83)),NA())</f>
        <v>#N/A</v>
      </c>
    </row>
    <row r="90" spans="1:69" x14ac:dyDescent="0.25">
      <c r="A90" s="364" t="e">
        <f ca="1">+RIGHT('Data Summary'!A90,LEN('Data Summary'!A90)-9)</f>
        <v>#VALUE!</v>
      </c>
      <c r="B90" s="338" t="str">
        <f ca="1">+IF(ISTEXT('Data Summary'!B90),'Data Summary'!B90,"")</f>
        <v/>
      </c>
      <c r="C90" s="365" t="e">
        <f ca="1">+VALUE('Data Summary'!C90)</f>
        <v>#VALUE!</v>
      </c>
      <c r="D90" s="366" t="e">
        <f ca="1">+IF(AND(ISNUMBER(OFFSET('Water Data'!$D$4,0,10*ROW('Water Data'!D84))),'Data Summary'!BS90="Yes"),100-OFFSET('Water Data'!$D$4,0,10*ROW('Water Data'!D84)),NA())</f>
        <v>#N/A</v>
      </c>
      <c r="E90" s="366" t="e">
        <f ca="1">+IF(AND(ISNUMBER(OFFSET('Water Data'!$D$6,0,10*ROW('Water Data'!D84))),'Data Summary'!BT90="Yes"),OFFSET('Water Data'!$D$6,0,10*ROW('Water Data'!D84)),NA())</f>
        <v>#N/A</v>
      </c>
      <c r="F90" s="366" t="e">
        <f ca="1">+IF(AND(ISNUMBER(OFFSET('Water Data'!$D$9,0,10*ROW('Water Data'!D84))),'Data Summary'!BU90="Yes"),OFFSET('Water Data'!$D$9,0,10*ROW('Water Data'!D84)),NA())</f>
        <v>#N/A</v>
      </c>
      <c r="G90" s="366" t="e">
        <f ca="1">+IF(AND(ISNUMBER(OFFSET('Water Data'!$E$4,0,10*ROW('Water Data'!E84))),'Data Summary'!BV90="Yes"),100-OFFSET('Water Data'!$E$4,0,10*ROW('Water Data'!E84)),NA())</f>
        <v>#N/A</v>
      </c>
      <c r="H90" s="366" t="e">
        <f ca="1">+IF(AND(ISNUMBER(OFFSET('Water Data'!$E$6,0,10*ROW('Water Data'!E84))),'Data Summary'!BW90="Yes"),OFFSET('Water Data'!$E$6,0,10*ROW('Water Data'!E84)),NA())</f>
        <v>#N/A</v>
      </c>
      <c r="I90" s="366" t="e">
        <f ca="1">+IF(AND(ISNUMBER(OFFSET('Water Data'!$E$9,0,10*ROW('Water Data'!E84))),'Data Summary'!BX90="Yes"),OFFSET('Water Data'!$E$9,0,10*ROW('Water Data'!E84)),NA())</f>
        <v>#N/A</v>
      </c>
      <c r="J90" s="366" t="e">
        <f ca="1">+IF(AND(ISNUMBER(OFFSET('Water Data'!$F$4,0,10*ROW('Water Data'!F84))),'Data Summary'!BY90="Yes"),100-OFFSET('Water Data'!$F$4,0,10*ROW('Water Data'!F84)),NA())</f>
        <v>#N/A</v>
      </c>
      <c r="K90" s="366" t="e">
        <f ca="1">+IF(AND(ISNUMBER(OFFSET('Water Data'!$F$6,0,10*ROW('Water Data'!F84))),'Data Summary'!BZ90="Yes"),OFFSET('Water Data'!$F$6,0,10*ROW('Water Data'!F84)),NA())</f>
        <v>#N/A</v>
      </c>
      <c r="L90" s="366" t="e">
        <f ca="1">+IF(AND(ISNUMBER(OFFSET('Water Data'!$F$9,0,10*ROW('Water Data'!F84))),'Data Summary'!CA90="Yes"),OFFSET('Water Data'!$F$9,0,10*ROW('Water Data'!F84)),NA())</f>
        <v>#N/A</v>
      </c>
      <c r="M90" s="366" t="e">
        <f ca="1">+IF(AND(ISNUMBER(OFFSET('Water Data'!$G$4,0,10*ROW('Water Data'!G84))),'Data Summary'!CB90="Yes"),100-OFFSET('Water Data'!$G$4,0,10*ROW('Water Data'!G84)),NA())</f>
        <v>#N/A</v>
      </c>
      <c r="N90" s="366" t="e">
        <f ca="1">+IF(AND(ISNUMBER(OFFSET('Water Data'!$G$6,0,10*ROW('Water Data'!G84))),'Data Summary'!CC90="Yes"),OFFSET('Water Data'!$G$6,0,10*ROW('Water Data'!G84)),NA())</f>
        <v>#N/A</v>
      </c>
      <c r="O90" s="366" t="e">
        <f ca="1">+IF(AND(ISNUMBER(OFFSET('Water Data'!$G$9,0,10*ROW('Water Data'!G84))),'Data Summary'!CD90="Yes"),OFFSET('Water Data'!$G$9,0,10*ROW('Water Data'!G84)),NA())</f>
        <v>#N/A</v>
      </c>
      <c r="P90" s="366" t="e">
        <f ca="1">+IF(AND(ISNUMBER(OFFSET('Water Data'!$H$4,0,10*ROW('Water Data'!H84))),'Data Summary'!CE90="Yes"),100-OFFSET('Water Data'!$H$4,0,10*ROW('Water Data'!H84)),NA())</f>
        <v>#N/A</v>
      </c>
      <c r="Q90" s="366" t="e">
        <f ca="1">+IF(AND(ISNUMBER(OFFSET('Water Data'!$H$6,0,10*ROW('Water Data'!H84))),'Data Summary'!CF90="Yes"),OFFSET('Water Data'!$H$6,0,10*ROW('Water Data'!H84)),NA())</f>
        <v>#N/A</v>
      </c>
      <c r="R90" s="366" t="e">
        <f ca="1">+IF(AND(ISNUMBER(OFFSET('Water Data'!$H$9,0,10*ROW('Water Data'!H84))),'Data Summary'!CG90="Yes"),OFFSET('Water Data'!$H$9,0,10*ROW('Water Data'!H84)),NA())</f>
        <v>#N/A</v>
      </c>
      <c r="S90" s="366" t="e">
        <f ca="1">+IF(AND(ISNUMBER(OFFSET('Water Data'!$I$4,0,10*ROW('Water Data'!I84))),'Data Summary'!CH90="Yes"),100-OFFSET('Water Data'!$I$4,0,10*ROW('Water Data'!I84)),NA())</f>
        <v>#N/A</v>
      </c>
      <c r="T90" s="366" t="e">
        <f ca="1">+IF(AND(ISNUMBER(OFFSET('Water Data'!$I$6,0,10*ROW('Water Data'!I84))),'Data Summary'!CI90="Yes"),OFFSET('Water Data'!$I$6,0,10*ROW('Water Data'!I84)),NA())</f>
        <v>#N/A</v>
      </c>
      <c r="U90" s="366" t="e">
        <f ca="1">+IF(AND(ISNUMBER(OFFSET('Water Data'!$I$9,0,10*ROW('Water Data'!I84))),'Data Summary'!CJ90="Yes"),OFFSET('Water Data'!$I$9,0,10*ROW('Water Data'!I84)),NA())</f>
        <v>#N/A</v>
      </c>
      <c r="V90" s="367" t="e">
        <f ca="1">+IF(AND(ISNUMBER(OFFSET('Sanitation Data'!$D$4,0,10*ROW('Sanitation Data'!D84))),'Data Summary'!CK90="Yes"),100-OFFSET('Sanitation Data'!$D$4,0,10*ROW('Sanitation Data'!D84)),NA())</f>
        <v>#N/A</v>
      </c>
      <c r="W90" s="367" t="e">
        <f ca="1">+IF(AND(ISNUMBER(OFFSET('Sanitation Data'!$D$6,0,10*ROW('Sanitation Data'!D84))),'Data Summary'!CL90="Yes"),OFFSET('Sanitation Data'!$D$6,0,10*ROW('Sanitation Data'!D84)),NA())</f>
        <v>#N/A</v>
      </c>
      <c r="X90" s="367" t="e">
        <f ca="1">+IF(AND(ISNUMBER(OFFSET('Sanitation Data'!$D$10,0,10*ROW('Sanitation Data'!D84))),'Data Summary'!CM90="Yes"),OFFSET('Sanitation Data'!$D$10,0,10*ROW('Sanitation Data'!D84)),NA())</f>
        <v>#N/A</v>
      </c>
      <c r="Y90" s="367" t="e">
        <f ca="1">+IF(AND(ISNUMBER(OFFSET('Sanitation Data'!$D$11,0,10*ROW('Sanitation Data'!D84))),'Data Summary'!CN90="Yes"),OFFSET('Sanitation Data'!$D$11,0,10*ROW('Sanitation Data'!D84)),NA())</f>
        <v>#N/A</v>
      </c>
      <c r="Z90" s="367" t="e">
        <f ca="1">+IF(AND(ISNUMBER(OFFSET('Sanitation Data'!$D$12,0,10*ROW('Sanitation Data'!D84))),'Data Summary'!CO90="Yes"),OFFSET('Sanitation Data'!$D$12,0,10*ROW('Sanitation Data'!D84)),NA())</f>
        <v>#N/A</v>
      </c>
      <c r="AA90" s="367" t="e">
        <f ca="1">+IF(AND(ISNUMBER(OFFSET('Sanitation Data'!$E$4,0,10*ROW('Sanitation Data'!E84))),'Data Summary'!CP90="Yes"),100-OFFSET('Sanitation Data'!$E$4,0,10*ROW('Sanitation Data'!E84)),NA())</f>
        <v>#N/A</v>
      </c>
      <c r="AB90" s="367" t="e">
        <f ca="1">+IF(AND(ISNUMBER(OFFSET('Sanitation Data'!$E$6,0,10*ROW('Sanitation Data'!E84))),'Data Summary'!CQ90="Yes"),OFFSET('Sanitation Data'!$E$6,0,10*ROW('Sanitation Data'!E84)),NA())</f>
        <v>#N/A</v>
      </c>
      <c r="AC90" s="367" t="e">
        <f ca="1">+IF(AND(ISNUMBER(OFFSET('Sanitation Data'!$E$10,0,10*ROW('Sanitation Data'!E84))),'Data Summary'!CR90="Yes"),OFFSET('Sanitation Data'!$E$10,0,10*ROW('Sanitation Data'!E84)),NA())</f>
        <v>#N/A</v>
      </c>
      <c r="AD90" s="367" t="e">
        <f ca="1">+IF(AND(ISNUMBER(OFFSET('Sanitation Data'!$E$11,0,10*ROW('Sanitation Data'!E84))),'Data Summary'!CS90="Yes"),OFFSET('Sanitation Data'!$E$11,0,10*ROW('Sanitation Data'!E84)),NA())</f>
        <v>#N/A</v>
      </c>
      <c r="AE90" s="367" t="e">
        <f ca="1">+IF(AND(ISNUMBER(OFFSET('Sanitation Data'!$E$12,0,10*ROW('Sanitation Data'!E84))),'Data Summary'!CT90="Yes"),OFFSET('Sanitation Data'!$E$12,0,10*ROW('Sanitation Data'!E84)),NA())</f>
        <v>#N/A</v>
      </c>
      <c r="AF90" s="367" t="e">
        <f ca="1">+IF(AND(ISNUMBER(OFFSET('Sanitation Data'!$F$4,0,10*ROW('Sanitation Data'!F84))),'Data Summary'!CU90="Yes"),100-OFFSET('Sanitation Data'!$F$4,0,10*ROW('Sanitation Data'!F84)),NA())</f>
        <v>#N/A</v>
      </c>
      <c r="AG90" s="367" t="e">
        <f ca="1">+IF(AND(ISNUMBER(OFFSET('Sanitation Data'!$F$6,0,10*ROW('Sanitation Data'!F84))),'Data Summary'!CV90="Yes"),OFFSET('Sanitation Data'!$F$6,0,10*ROW('Sanitation Data'!F84)),NA())</f>
        <v>#N/A</v>
      </c>
      <c r="AH90" s="367" t="e">
        <f ca="1">+IF(AND(ISNUMBER(OFFSET('Sanitation Data'!$F$10,0,10*ROW('Sanitation Data'!F84))),'Data Summary'!CW90="Yes"),OFFSET('Sanitation Data'!$F$10,0,10*ROW('Sanitation Data'!F84)),NA())</f>
        <v>#N/A</v>
      </c>
      <c r="AI90" s="367" t="e">
        <f ca="1">+IF(AND(ISNUMBER(OFFSET('Sanitation Data'!$F$11,0,10*ROW('Sanitation Data'!F84))),'Data Summary'!CX90="Yes"),OFFSET('Sanitation Data'!$F$11,0,10*ROW('Sanitation Data'!F84)),NA())</f>
        <v>#N/A</v>
      </c>
      <c r="AJ90" s="367" t="e">
        <f ca="1">+IF(AND(ISNUMBER(OFFSET('Sanitation Data'!$F$12,0,10*ROW('Sanitation Data'!F84))),'Data Summary'!CY90="Yes"),OFFSET('Sanitation Data'!$F$12,0,10*ROW('Sanitation Data'!F84)),NA())</f>
        <v>#N/A</v>
      </c>
      <c r="AK90" s="367" t="e">
        <f ca="1">+IF(AND(ISNUMBER(OFFSET('Sanitation Data'!$G$4,0,10*ROW('Sanitation Data'!G84))),'Data Summary'!CZ90="Yes"),100-OFFSET('Sanitation Data'!$G$4,0,10*ROW('Sanitation Data'!G84)),NA())</f>
        <v>#N/A</v>
      </c>
      <c r="AL90" s="367" t="e">
        <f ca="1">+IF(AND(ISNUMBER(OFFSET('Sanitation Data'!$G$6,0,10*ROW('Sanitation Data'!G84))),'Data Summary'!DA90="Yes"),OFFSET('Sanitation Data'!$G$6,0,10*ROW('Sanitation Data'!G84)),NA())</f>
        <v>#N/A</v>
      </c>
      <c r="AM90" s="367" t="e">
        <f ca="1">+IF(AND(ISNUMBER(OFFSET('Sanitation Data'!$G$10,0,10*ROW('Sanitation Data'!G84))),'Data Summary'!DB90="Yes"),OFFSET('Sanitation Data'!$G$10,0,10*ROW('Sanitation Data'!G84)),NA())</f>
        <v>#N/A</v>
      </c>
      <c r="AN90" s="367" t="e">
        <f ca="1">+IF(AND(ISNUMBER(OFFSET('Sanitation Data'!$G$11,0,10*ROW('Sanitation Data'!G84))),'Data Summary'!DC90="Yes"),OFFSET('Sanitation Data'!$G$11,0,10*ROW('Sanitation Data'!G84)),NA())</f>
        <v>#N/A</v>
      </c>
      <c r="AO90" s="367" t="e">
        <f ca="1">+IF(AND(ISNUMBER(OFFSET('Sanitation Data'!$G$12,0,10*ROW('Sanitation Data'!G84))),'Data Summary'!DD90="Yes"),OFFSET('Sanitation Data'!$G$12,0,10*ROW('Sanitation Data'!G84)),NA())</f>
        <v>#N/A</v>
      </c>
      <c r="AP90" s="367" t="e">
        <f ca="1">+IF(AND(ISNUMBER(OFFSET('Sanitation Data'!$H$4,0,10*ROW('Sanitation Data'!H84))),'Data Summary'!DE90="Yes"),100-OFFSET('Sanitation Data'!$H$4,0,10*ROW('Sanitation Data'!H84)),NA())</f>
        <v>#N/A</v>
      </c>
      <c r="AQ90" s="367" t="e">
        <f ca="1">+IF(AND(ISNUMBER(OFFSET('Sanitation Data'!$H$6,0,10*ROW('Sanitation Data'!H84))),'Data Summary'!DF90="Yes"),OFFSET('Sanitation Data'!$H$6,0,10*ROW('Sanitation Data'!H84)),NA())</f>
        <v>#N/A</v>
      </c>
      <c r="AR90" s="367" t="e">
        <f ca="1">+IF(AND(ISNUMBER(OFFSET('Sanitation Data'!$H$10,0,10*ROW('Sanitation Data'!H84))),'Data Summary'!DG90="Yes"),OFFSET('Sanitation Data'!$H$10,0,10*ROW('Sanitation Data'!H84)),NA())</f>
        <v>#N/A</v>
      </c>
      <c r="AS90" s="367" t="e">
        <f ca="1">+IF(AND(ISNUMBER(OFFSET('Sanitation Data'!$H$11,0,10*ROW('Sanitation Data'!H84))),'Data Summary'!DH90="Yes"),OFFSET('Sanitation Data'!$H$11,0,10*ROW('Sanitation Data'!H84)),NA())</f>
        <v>#N/A</v>
      </c>
      <c r="AT90" s="367" t="e">
        <f ca="1">+IF(AND(ISNUMBER(OFFSET('Sanitation Data'!$H$12,0,10*ROW('Sanitation Data'!H84))),'Data Summary'!DI90="Yes"),OFFSET('Sanitation Data'!$H$12,0,10*ROW('Sanitation Data'!H84)),NA())</f>
        <v>#N/A</v>
      </c>
      <c r="AU90" s="367" t="e">
        <f ca="1">+IF(AND(ISNUMBER(OFFSET('Sanitation Data'!$I$4,0,10*ROW('Sanitation Data'!I84))),'Data Summary'!DJ90="Yes"),100-OFFSET('Sanitation Data'!$I$4,0,10*ROW('Sanitation Data'!I84)),NA())</f>
        <v>#N/A</v>
      </c>
      <c r="AV90" s="367" t="e">
        <f ca="1">+IF(AND(ISNUMBER(OFFSET('Sanitation Data'!$I$6,0,10*ROW('Sanitation Data'!I84))),'Data Summary'!DK90="Yes"),OFFSET('Sanitation Data'!$I$6,0,10*ROW('Sanitation Data'!I84)),NA())</f>
        <v>#N/A</v>
      </c>
      <c r="AW90" s="367" t="e">
        <f ca="1">+IF(AND(ISNUMBER(OFFSET('Sanitation Data'!$I$10,0,10*ROW('Sanitation Data'!I84))),'Data Summary'!DL90="Yes"),OFFSET('Sanitation Data'!$I$10,0,10*ROW('Sanitation Data'!I84)),NA())</f>
        <v>#N/A</v>
      </c>
      <c r="AX90" s="367" t="e">
        <f ca="1">+IF(AND(ISNUMBER(OFFSET('Sanitation Data'!$I$11,0,10*ROW('Sanitation Data'!I84))),'Data Summary'!DM90="Yes"),OFFSET('Sanitation Data'!$I$11,0,10*ROW('Sanitation Data'!I84)),NA())</f>
        <v>#N/A</v>
      </c>
      <c r="AY90" s="367" t="e">
        <f ca="1">+IF(AND(ISNUMBER(OFFSET('Sanitation Data'!$I$12,0,10*ROW('Sanitation Data'!I84))),'Data Summary'!DN90="Yes"),OFFSET('Sanitation Data'!$I$12,0,10*ROW('Sanitation Data'!I84)),NA())</f>
        <v>#N/A</v>
      </c>
      <c r="AZ90" s="368" t="e">
        <f ca="1">+IF(AND(ISNUMBER(OFFSET('Hygiene Data'!$D$5,0,10*ROW('Hygiene Data'!D84))),'Data Summary'!DO90="Yes"),OFFSET('Hygiene Data'!$D$5,0,10*ROW('Hygiene Data'!D84)),NA())</f>
        <v>#N/A</v>
      </c>
      <c r="BA90" s="368" t="e">
        <f ca="1">+IF(AND(ISNUMBER(OFFSET('Hygiene Data'!$D$7,0,10*ROW('Hygiene Data'!D84))),'Data Summary'!DP90="Yes"),OFFSET('Hygiene Data'!$D$7,0,10*ROW('Hygiene Data'!D84)),NA())</f>
        <v>#N/A</v>
      </c>
      <c r="BB90" s="368" t="e">
        <f ca="1">+IF(AND(ISNUMBER(OFFSET('Hygiene Data'!$D$9,0,10*ROW('Hygiene Data'!D84))),'Data Summary'!DQ90="Yes"),OFFSET('Hygiene Data'!$D$9,0,10*ROW('Hygiene Data'!D84)),NA())</f>
        <v>#N/A</v>
      </c>
      <c r="BC90" s="368" t="e">
        <f ca="1">+IF(AND(ISNUMBER(OFFSET('Hygiene Data'!$E$5,0,10*ROW('Hygiene Data'!E84))),'Data Summary'!DR90="Yes"),OFFSET('Hygiene Data'!$E$5,0,10*ROW('Hygiene Data'!E84)),NA())</f>
        <v>#N/A</v>
      </c>
      <c r="BD90" s="368" t="e">
        <f ca="1">+IF(AND(ISNUMBER(OFFSET('Hygiene Data'!$E$7,0,10*ROW('Hygiene Data'!E84))),'Data Summary'!DS90="Yes"),OFFSET('Hygiene Data'!$E$7,0,10*ROW('Hygiene Data'!E84)),NA())</f>
        <v>#N/A</v>
      </c>
      <c r="BE90" s="368" t="e">
        <f ca="1">+IF(AND(ISNUMBER(OFFSET('Hygiene Data'!$E$9,0,10*ROW('Hygiene Data'!E84))),'Data Summary'!DT90="Yes"),OFFSET('Hygiene Data'!$E$9,0,10*ROW('Hygiene Data'!E84)),NA())</f>
        <v>#N/A</v>
      </c>
      <c r="BF90" s="368" t="e">
        <f ca="1">+IF(AND(ISNUMBER(OFFSET('Hygiene Data'!$F$5,0,10*ROW('Hygiene Data'!F84))),'Data Summary'!DU90="Yes"),OFFSET('Hygiene Data'!$F$5,0,10*ROW('Hygiene Data'!F84)),NA())</f>
        <v>#N/A</v>
      </c>
      <c r="BG90" s="368" t="e">
        <f ca="1">+IF(AND(ISNUMBER(OFFSET('Hygiene Data'!$F$7,0,10*ROW('Hygiene Data'!F84))),'Data Summary'!DV90="Yes"),OFFSET('Hygiene Data'!$F$7,0,10*ROW('Hygiene Data'!F84)),NA())</f>
        <v>#N/A</v>
      </c>
      <c r="BH90" s="368" t="e">
        <f ca="1">+IF(AND(ISNUMBER(OFFSET('Hygiene Data'!$F$9,0,10*ROW('Hygiene Data'!F84))),'Data Summary'!DW90="Yes"),OFFSET('Hygiene Data'!$F$9,0,10*ROW('Hygiene Data'!F84)),NA())</f>
        <v>#N/A</v>
      </c>
      <c r="BI90" s="368" t="e">
        <f ca="1">+IF(AND(ISNUMBER(OFFSET('Hygiene Data'!$G$5,0,10*ROW('Hygiene Data'!G84))),'Data Summary'!DX90="Yes"),OFFSET('Hygiene Data'!$G$5,0,10*ROW('Hygiene Data'!G84)),NA())</f>
        <v>#N/A</v>
      </c>
      <c r="BJ90" s="368" t="e">
        <f ca="1">+IF(AND(ISNUMBER(OFFSET('Hygiene Data'!$G$7,0,10*ROW('Hygiene Data'!G84))),'Data Summary'!DY90="Yes"),OFFSET('Hygiene Data'!$G$7,0,10*ROW('Hygiene Data'!G84)),NA())</f>
        <v>#N/A</v>
      </c>
      <c r="BK90" s="368" t="e">
        <f ca="1">+IF(AND(ISNUMBER(OFFSET('Hygiene Data'!$G$9,0,10*ROW('Hygiene Data'!G84))),'Data Summary'!DZ90="Yes"),OFFSET('Hygiene Data'!$G$9,0,10*ROW('Hygiene Data'!G84)),NA())</f>
        <v>#N/A</v>
      </c>
      <c r="BL90" s="368" t="e">
        <f ca="1">+IF(AND(ISNUMBER(OFFSET('Hygiene Data'!$H$5,0,10*ROW('Hygiene Data'!H84))),'Data Summary'!EA90="Yes"),OFFSET('Hygiene Data'!$H$5,0,10*ROW('Hygiene Data'!H84)),NA())</f>
        <v>#N/A</v>
      </c>
      <c r="BM90" s="368" t="e">
        <f ca="1">+IF(AND(ISNUMBER(OFFSET('Hygiene Data'!$H$7,0,10*ROW('Hygiene Data'!H84))),'Data Summary'!EB90="Yes"),OFFSET('Hygiene Data'!$H$7,0,10*ROW('Hygiene Data'!H84)),NA())</f>
        <v>#N/A</v>
      </c>
      <c r="BN90" s="368" t="e">
        <f ca="1">+IF(AND(ISNUMBER(OFFSET('Hygiene Data'!$H$9,0,10*ROW('Hygiene Data'!H84))),'Data Summary'!EC90="Yes"),OFFSET('Hygiene Data'!$H$9,0,10*ROW('Hygiene Data'!H84)),NA())</f>
        <v>#N/A</v>
      </c>
      <c r="BO90" s="368" t="e">
        <f ca="1">+IF(AND(ISNUMBER(OFFSET('Hygiene Data'!$I$5,0,10*ROW('Hygiene Data'!I84))),'Data Summary'!ED90="Yes"),OFFSET('Hygiene Data'!$I$5,0,10*ROW('Hygiene Data'!I84)),NA())</f>
        <v>#N/A</v>
      </c>
      <c r="BP90" s="368" t="e">
        <f ca="1">+IF(AND(ISNUMBER(OFFSET('Hygiene Data'!$I$7,0,10*ROW('Hygiene Data'!I84))),'Data Summary'!EE90="Yes"),OFFSET('Hygiene Data'!$I$7,0,10*ROW('Hygiene Data'!I84)),NA())</f>
        <v>#N/A</v>
      </c>
      <c r="BQ90" s="368" t="e">
        <f ca="1">+IF(AND(ISNUMBER(OFFSET('Hygiene Data'!$I$9,0,10*ROW('Hygiene Data'!I84))),'Data Summary'!EF90="Yes"),OFFSET('Hygiene Data'!$I$9,0,10*ROW('Hygiene Data'!I84)),NA())</f>
        <v>#N/A</v>
      </c>
    </row>
    <row r="91" spans="1:69" x14ac:dyDescent="0.25">
      <c r="A91" s="364" t="e">
        <f ca="1">+RIGHT('Data Summary'!A91,LEN('Data Summary'!A91)-9)</f>
        <v>#VALUE!</v>
      </c>
      <c r="B91" s="338" t="str">
        <f ca="1">+IF(ISTEXT('Data Summary'!B91),'Data Summary'!B91,"")</f>
        <v/>
      </c>
      <c r="C91" s="365" t="e">
        <f ca="1">+VALUE('Data Summary'!C91)</f>
        <v>#VALUE!</v>
      </c>
      <c r="D91" s="366" t="e">
        <f ca="1">+IF(AND(ISNUMBER(OFFSET('Water Data'!$D$4,0,10*ROW('Water Data'!D85))),'Data Summary'!BS91="Yes"),100-OFFSET('Water Data'!$D$4,0,10*ROW('Water Data'!D85)),NA())</f>
        <v>#N/A</v>
      </c>
      <c r="E91" s="366" t="e">
        <f ca="1">+IF(AND(ISNUMBER(OFFSET('Water Data'!$D$6,0,10*ROW('Water Data'!D85))),'Data Summary'!BT91="Yes"),OFFSET('Water Data'!$D$6,0,10*ROW('Water Data'!D85)),NA())</f>
        <v>#N/A</v>
      </c>
      <c r="F91" s="366" t="e">
        <f ca="1">+IF(AND(ISNUMBER(OFFSET('Water Data'!$D$9,0,10*ROW('Water Data'!D85))),'Data Summary'!BU91="Yes"),OFFSET('Water Data'!$D$9,0,10*ROW('Water Data'!D85)),NA())</f>
        <v>#N/A</v>
      </c>
      <c r="G91" s="366" t="e">
        <f ca="1">+IF(AND(ISNUMBER(OFFSET('Water Data'!$E$4,0,10*ROW('Water Data'!E85))),'Data Summary'!BV91="Yes"),100-OFFSET('Water Data'!$E$4,0,10*ROW('Water Data'!E85)),NA())</f>
        <v>#N/A</v>
      </c>
      <c r="H91" s="366" t="e">
        <f ca="1">+IF(AND(ISNUMBER(OFFSET('Water Data'!$E$6,0,10*ROW('Water Data'!E85))),'Data Summary'!BW91="Yes"),OFFSET('Water Data'!$E$6,0,10*ROW('Water Data'!E85)),NA())</f>
        <v>#N/A</v>
      </c>
      <c r="I91" s="366" t="e">
        <f ca="1">+IF(AND(ISNUMBER(OFFSET('Water Data'!$E$9,0,10*ROW('Water Data'!E85))),'Data Summary'!BX91="Yes"),OFFSET('Water Data'!$E$9,0,10*ROW('Water Data'!E85)),NA())</f>
        <v>#N/A</v>
      </c>
      <c r="J91" s="366" t="e">
        <f ca="1">+IF(AND(ISNUMBER(OFFSET('Water Data'!$F$4,0,10*ROW('Water Data'!F85))),'Data Summary'!BY91="Yes"),100-OFFSET('Water Data'!$F$4,0,10*ROW('Water Data'!F85)),NA())</f>
        <v>#N/A</v>
      </c>
      <c r="K91" s="366" t="e">
        <f ca="1">+IF(AND(ISNUMBER(OFFSET('Water Data'!$F$6,0,10*ROW('Water Data'!F85))),'Data Summary'!BZ91="Yes"),OFFSET('Water Data'!$F$6,0,10*ROW('Water Data'!F85)),NA())</f>
        <v>#N/A</v>
      </c>
      <c r="L91" s="366" t="e">
        <f ca="1">+IF(AND(ISNUMBER(OFFSET('Water Data'!$F$9,0,10*ROW('Water Data'!F85))),'Data Summary'!CA91="Yes"),OFFSET('Water Data'!$F$9,0,10*ROW('Water Data'!F85)),NA())</f>
        <v>#N/A</v>
      </c>
      <c r="M91" s="366" t="e">
        <f ca="1">+IF(AND(ISNUMBER(OFFSET('Water Data'!$G$4,0,10*ROW('Water Data'!G85))),'Data Summary'!CB91="Yes"),100-OFFSET('Water Data'!$G$4,0,10*ROW('Water Data'!G85)),NA())</f>
        <v>#N/A</v>
      </c>
      <c r="N91" s="366" t="e">
        <f ca="1">+IF(AND(ISNUMBER(OFFSET('Water Data'!$G$6,0,10*ROW('Water Data'!G85))),'Data Summary'!CC91="Yes"),OFFSET('Water Data'!$G$6,0,10*ROW('Water Data'!G85)),NA())</f>
        <v>#N/A</v>
      </c>
      <c r="O91" s="366" t="e">
        <f ca="1">+IF(AND(ISNUMBER(OFFSET('Water Data'!$G$9,0,10*ROW('Water Data'!G85))),'Data Summary'!CD91="Yes"),OFFSET('Water Data'!$G$9,0,10*ROW('Water Data'!G85)),NA())</f>
        <v>#N/A</v>
      </c>
      <c r="P91" s="366" t="e">
        <f ca="1">+IF(AND(ISNUMBER(OFFSET('Water Data'!$H$4,0,10*ROW('Water Data'!H85))),'Data Summary'!CE91="Yes"),100-OFFSET('Water Data'!$H$4,0,10*ROW('Water Data'!H85)),NA())</f>
        <v>#N/A</v>
      </c>
      <c r="Q91" s="366" t="e">
        <f ca="1">+IF(AND(ISNUMBER(OFFSET('Water Data'!$H$6,0,10*ROW('Water Data'!H85))),'Data Summary'!CF91="Yes"),OFFSET('Water Data'!$H$6,0,10*ROW('Water Data'!H85)),NA())</f>
        <v>#N/A</v>
      </c>
      <c r="R91" s="366" t="e">
        <f ca="1">+IF(AND(ISNUMBER(OFFSET('Water Data'!$H$9,0,10*ROW('Water Data'!H85))),'Data Summary'!CG91="Yes"),OFFSET('Water Data'!$H$9,0,10*ROW('Water Data'!H85)),NA())</f>
        <v>#N/A</v>
      </c>
      <c r="S91" s="366" t="e">
        <f ca="1">+IF(AND(ISNUMBER(OFFSET('Water Data'!$I$4,0,10*ROW('Water Data'!I85))),'Data Summary'!CH91="Yes"),100-OFFSET('Water Data'!$I$4,0,10*ROW('Water Data'!I85)),NA())</f>
        <v>#N/A</v>
      </c>
      <c r="T91" s="366" t="e">
        <f ca="1">+IF(AND(ISNUMBER(OFFSET('Water Data'!$I$6,0,10*ROW('Water Data'!I85))),'Data Summary'!CI91="Yes"),OFFSET('Water Data'!$I$6,0,10*ROW('Water Data'!I85)),NA())</f>
        <v>#N/A</v>
      </c>
      <c r="U91" s="366" t="e">
        <f ca="1">+IF(AND(ISNUMBER(OFFSET('Water Data'!$I$9,0,10*ROW('Water Data'!I85))),'Data Summary'!CJ91="Yes"),OFFSET('Water Data'!$I$9,0,10*ROW('Water Data'!I85)),NA())</f>
        <v>#N/A</v>
      </c>
      <c r="V91" s="367" t="e">
        <f ca="1">+IF(AND(ISNUMBER(OFFSET('Sanitation Data'!$D$4,0,10*ROW('Sanitation Data'!D85))),'Data Summary'!CK91="Yes"),100-OFFSET('Sanitation Data'!$D$4,0,10*ROW('Sanitation Data'!D85)),NA())</f>
        <v>#N/A</v>
      </c>
      <c r="W91" s="367" t="e">
        <f ca="1">+IF(AND(ISNUMBER(OFFSET('Sanitation Data'!$D$6,0,10*ROW('Sanitation Data'!D85))),'Data Summary'!CL91="Yes"),OFFSET('Sanitation Data'!$D$6,0,10*ROW('Sanitation Data'!D85)),NA())</f>
        <v>#N/A</v>
      </c>
      <c r="X91" s="367" t="e">
        <f ca="1">+IF(AND(ISNUMBER(OFFSET('Sanitation Data'!$D$10,0,10*ROW('Sanitation Data'!D85))),'Data Summary'!CM91="Yes"),OFFSET('Sanitation Data'!$D$10,0,10*ROW('Sanitation Data'!D85)),NA())</f>
        <v>#N/A</v>
      </c>
      <c r="Y91" s="367" t="e">
        <f ca="1">+IF(AND(ISNUMBER(OFFSET('Sanitation Data'!$D$11,0,10*ROW('Sanitation Data'!D85))),'Data Summary'!CN91="Yes"),OFFSET('Sanitation Data'!$D$11,0,10*ROW('Sanitation Data'!D85)),NA())</f>
        <v>#N/A</v>
      </c>
      <c r="Z91" s="367" t="e">
        <f ca="1">+IF(AND(ISNUMBER(OFFSET('Sanitation Data'!$D$12,0,10*ROW('Sanitation Data'!D85))),'Data Summary'!CO91="Yes"),OFFSET('Sanitation Data'!$D$12,0,10*ROW('Sanitation Data'!D85)),NA())</f>
        <v>#N/A</v>
      </c>
      <c r="AA91" s="367" t="e">
        <f ca="1">+IF(AND(ISNUMBER(OFFSET('Sanitation Data'!$E$4,0,10*ROW('Sanitation Data'!E85))),'Data Summary'!CP91="Yes"),100-OFFSET('Sanitation Data'!$E$4,0,10*ROW('Sanitation Data'!E85)),NA())</f>
        <v>#N/A</v>
      </c>
      <c r="AB91" s="367" t="e">
        <f ca="1">+IF(AND(ISNUMBER(OFFSET('Sanitation Data'!$E$6,0,10*ROW('Sanitation Data'!E85))),'Data Summary'!CQ91="Yes"),OFFSET('Sanitation Data'!$E$6,0,10*ROW('Sanitation Data'!E85)),NA())</f>
        <v>#N/A</v>
      </c>
      <c r="AC91" s="367" t="e">
        <f ca="1">+IF(AND(ISNUMBER(OFFSET('Sanitation Data'!$E$10,0,10*ROW('Sanitation Data'!E85))),'Data Summary'!CR91="Yes"),OFFSET('Sanitation Data'!$E$10,0,10*ROW('Sanitation Data'!E85)),NA())</f>
        <v>#N/A</v>
      </c>
      <c r="AD91" s="367" t="e">
        <f ca="1">+IF(AND(ISNUMBER(OFFSET('Sanitation Data'!$E$11,0,10*ROW('Sanitation Data'!E85))),'Data Summary'!CS91="Yes"),OFFSET('Sanitation Data'!$E$11,0,10*ROW('Sanitation Data'!E85)),NA())</f>
        <v>#N/A</v>
      </c>
      <c r="AE91" s="367" t="e">
        <f ca="1">+IF(AND(ISNUMBER(OFFSET('Sanitation Data'!$E$12,0,10*ROW('Sanitation Data'!E85))),'Data Summary'!CT91="Yes"),OFFSET('Sanitation Data'!$E$12,0,10*ROW('Sanitation Data'!E85)),NA())</f>
        <v>#N/A</v>
      </c>
      <c r="AF91" s="367" t="e">
        <f ca="1">+IF(AND(ISNUMBER(OFFSET('Sanitation Data'!$F$4,0,10*ROW('Sanitation Data'!F85))),'Data Summary'!CU91="Yes"),100-OFFSET('Sanitation Data'!$F$4,0,10*ROW('Sanitation Data'!F85)),NA())</f>
        <v>#N/A</v>
      </c>
      <c r="AG91" s="367" t="e">
        <f ca="1">+IF(AND(ISNUMBER(OFFSET('Sanitation Data'!$F$6,0,10*ROW('Sanitation Data'!F85))),'Data Summary'!CV91="Yes"),OFFSET('Sanitation Data'!$F$6,0,10*ROW('Sanitation Data'!F85)),NA())</f>
        <v>#N/A</v>
      </c>
      <c r="AH91" s="367" t="e">
        <f ca="1">+IF(AND(ISNUMBER(OFFSET('Sanitation Data'!$F$10,0,10*ROW('Sanitation Data'!F85))),'Data Summary'!CW91="Yes"),OFFSET('Sanitation Data'!$F$10,0,10*ROW('Sanitation Data'!F85)),NA())</f>
        <v>#N/A</v>
      </c>
      <c r="AI91" s="367" t="e">
        <f ca="1">+IF(AND(ISNUMBER(OFFSET('Sanitation Data'!$F$11,0,10*ROW('Sanitation Data'!F85))),'Data Summary'!CX91="Yes"),OFFSET('Sanitation Data'!$F$11,0,10*ROW('Sanitation Data'!F85)),NA())</f>
        <v>#N/A</v>
      </c>
      <c r="AJ91" s="367" t="e">
        <f ca="1">+IF(AND(ISNUMBER(OFFSET('Sanitation Data'!$F$12,0,10*ROW('Sanitation Data'!F85))),'Data Summary'!CY91="Yes"),OFFSET('Sanitation Data'!$F$12,0,10*ROW('Sanitation Data'!F85)),NA())</f>
        <v>#N/A</v>
      </c>
      <c r="AK91" s="367" t="e">
        <f ca="1">+IF(AND(ISNUMBER(OFFSET('Sanitation Data'!$G$4,0,10*ROW('Sanitation Data'!G85))),'Data Summary'!CZ91="Yes"),100-OFFSET('Sanitation Data'!$G$4,0,10*ROW('Sanitation Data'!G85)),NA())</f>
        <v>#N/A</v>
      </c>
      <c r="AL91" s="367" t="e">
        <f ca="1">+IF(AND(ISNUMBER(OFFSET('Sanitation Data'!$G$6,0,10*ROW('Sanitation Data'!G85))),'Data Summary'!DA91="Yes"),OFFSET('Sanitation Data'!$G$6,0,10*ROW('Sanitation Data'!G85)),NA())</f>
        <v>#N/A</v>
      </c>
      <c r="AM91" s="367" t="e">
        <f ca="1">+IF(AND(ISNUMBER(OFFSET('Sanitation Data'!$G$10,0,10*ROW('Sanitation Data'!G85))),'Data Summary'!DB91="Yes"),OFFSET('Sanitation Data'!$G$10,0,10*ROW('Sanitation Data'!G85)),NA())</f>
        <v>#N/A</v>
      </c>
      <c r="AN91" s="367" t="e">
        <f ca="1">+IF(AND(ISNUMBER(OFFSET('Sanitation Data'!$G$11,0,10*ROW('Sanitation Data'!G85))),'Data Summary'!DC91="Yes"),OFFSET('Sanitation Data'!$G$11,0,10*ROW('Sanitation Data'!G85)),NA())</f>
        <v>#N/A</v>
      </c>
      <c r="AO91" s="367" t="e">
        <f ca="1">+IF(AND(ISNUMBER(OFFSET('Sanitation Data'!$G$12,0,10*ROW('Sanitation Data'!G85))),'Data Summary'!DD91="Yes"),OFFSET('Sanitation Data'!$G$12,0,10*ROW('Sanitation Data'!G85)),NA())</f>
        <v>#N/A</v>
      </c>
      <c r="AP91" s="367" t="e">
        <f ca="1">+IF(AND(ISNUMBER(OFFSET('Sanitation Data'!$H$4,0,10*ROW('Sanitation Data'!H85))),'Data Summary'!DE91="Yes"),100-OFFSET('Sanitation Data'!$H$4,0,10*ROW('Sanitation Data'!H85)),NA())</f>
        <v>#N/A</v>
      </c>
      <c r="AQ91" s="367" t="e">
        <f ca="1">+IF(AND(ISNUMBER(OFFSET('Sanitation Data'!$H$6,0,10*ROW('Sanitation Data'!H85))),'Data Summary'!DF91="Yes"),OFFSET('Sanitation Data'!$H$6,0,10*ROW('Sanitation Data'!H85)),NA())</f>
        <v>#N/A</v>
      </c>
      <c r="AR91" s="367" t="e">
        <f ca="1">+IF(AND(ISNUMBER(OFFSET('Sanitation Data'!$H$10,0,10*ROW('Sanitation Data'!H85))),'Data Summary'!DG91="Yes"),OFFSET('Sanitation Data'!$H$10,0,10*ROW('Sanitation Data'!H85)),NA())</f>
        <v>#N/A</v>
      </c>
      <c r="AS91" s="367" t="e">
        <f ca="1">+IF(AND(ISNUMBER(OFFSET('Sanitation Data'!$H$11,0,10*ROW('Sanitation Data'!H85))),'Data Summary'!DH91="Yes"),OFFSET('Sanitation Data'!$H$11,0,10*ROW('Sanitation Data'!H85)),NA())</f>
        <v>#N/A</v>
      </c>
      <c r="AT91" s="367" t="e">
        <f ca="1">+IF(AND(ISNUMBER(OFFSET('Sanitation Data'!$H$12,0,10*ROW('Sanitation Data'!H85))),'Data Summary'!DI91="Yes"),OFFSET('Sanitation Data'!$H$12,0,10*ROW('Sanitation Data'!H85)),NA())</f>
        <v>#N/A</v>
      </c>
      <c r="AU91" s="367" t="e">
        <f ca="1">+IF(AND(ISNUMBER(OFFSET('Sanitation Data'!$I$4,0,10*ROW('Sanitation Data'!I85))),'Data Summary'!DJ91="Yes"),100-OFFSET('Sanitation Data'!$I$4,0,10*ROW('Sanitation Data'!I85)),NA())</f>
        <v>#N/A</v>
      </c>
      <c r="AV91" s="367" t="e">
        <f ca="1">+IF(AND(ISNUMBER(OFFSET('Sanitation Data'!$I$6,0,10*ROW('Sanitation Data'!I85))),'Data Summary'!DK91="Yes"),OFFSET('Sanitation Data'!$I$6,0,10*ROW('Sanitation Data'!I85)),NA())</f>
        <v>#N/A</v>
      </c>
      <c r="AW91" s="367" t="e">
        <f ca="1">+IF(AND(ISNUMBER(OFFSET('Sanitation Data'!$I$10,0,10*ROW('Sanitation Data'!I85))),'Data Summary'!DL91="Yes"),OFFSET('Sanitation Data'!$I$10,0,10*ROW('Sanitation Data'!I85)),NA())</f>
        <v>#N/A</v>
      </c>
      <c r="AX91" s="367" t="e">
        <f ca="1">+IF(AND(ISNUMBER(OFFSET('Sanitation Data'!$I$11,0,10*ROW('Sanitation Data'!I85))),'Data Summary'!DM91="Yes"),OFFSET('Sanitation Data'!$I$11,0,10*ROW('Sanitation Data'!I85)),NA())</f>
        <v>#N/A</v>
      </c>
      <c r="AY91" s="367" t="e">
        <f ca="1">+IF(AND(ISNUMBER(OFFSET('Sanitation Data'!$I$12,0,10*ROW('Sanitation Data'!I85))),'Data Summary'!DN91="Yes"),OFFSET('Sanitation Data'!$I$12,0,10*ROW('Sanitation Data'!I85)),NA())</f>
        <v>#N/A</v>
      </c>
      <c r="AZ91" s="368" t="e">
        <f ca="1">+IF(AND(ISNUMBER(OFFSET('Hygiene Data'!$D$5,0,10*ROW('Hygiene Data'!D85))),'Data Summary'!DO91="Yes"),OFFSET('Hygiene Data'!$D$5,0,10*ROW('Hygiene Data'!D85)),NA())</f>
        <v>#N/A</v>
      </c>
      <c r="BA91" s="368" t="e">
        <f ca="1">+IF(AND(ISNUMBER(OFFSET('Hygiene Data'!$D$7,0,10*ROW('Hygiene Data'!D85))),'Data Summary'!DP91="Yes"),OFFSET('Hygiene Data'!$D$7,0,10*ROW('Hygiene Data'!D85)),NA())</f>
        <v>#N/A</v>
      </c>
      <c r="BB91" s="368" t="e">
        <f ca="1">+IF(AND(ISNUMBER(OFFSET('Hygiene Data'!$D$9,0,10*ROW('Hygiene Data'!D85))),'Data Summary'!DQ91="Yes"),OFFSET('Hygiene Data'!$D$9,0,10*ROW('Hygiene Data'!D85)),NA())</f>
        <v>#N/A</v>
      </c>
      <c r="BC91" s="368" t="e">
        <f ca="1">+IF(AND(ISNUMBER(OFFSET('Hygiene Data'!$E$5,0,10*ROW('Hygiene Data'!E85))),'Data Summary'!DR91="Yes"),OFFSET('Hygiene Data'!$E$5,0,10*ROW('Hygiene Data'!E85)),NA())</f>
        <v>#N/A</v>
      </c>
      <c r="BD91" s="368" t="e">
        <f ca="1">+IF(AND(ISNUMBER(OFFSET('Hygiene Data'!$E$7,0,10*ROW('Hygiene Data'!E85))),'Data Summary'!DS91="Yes"),OFFSET('Hygiene Data'!$E$7,0,10*ROW('Hygiene Data'!E85)),NA())</f>
        <v>#N/A</v>
      </c>
      <c r="BE91" s="368" t="e">
        <f ca="1">+IF(AND(ISNUMBER(OFFSET('Hygiene Data'!$E$9,0,10*ROW('Hygiene Data'!E85))),'Data Summary'!DT91="Yes"),OFFSET('Hygiene Data'!$E$9,0,10*ROW('Hygiene Data'!E85)),NA())</f>
        <v>#N/A</v>
      </c>
      <c r="BF91" s="368" t="e">
        <f ca="1">+IF(AND(ISNUMBER(OFFSET('Hygiene Data'!$F$5,0,10*ROW('Hygiene Data'!F85))),'Data Summary'!DU91="Yes"),OFFSET('Hygiene Data'!$F$5,0,10*ROW('Hygiene Data'!F85)),NA())</f>
        <v>#N/A</v>
      </c>
      <c r="BG91" s="368" t="e">
        <f ca="1">+IF(AND(ISNUMBER(OFFSET('Hygiene Data'!$F$7,0,10*ROW('Hygiene Data'!F85))),'Data Summary'!DV91="Yes"),OFFSET('Hygiene Data'!$F$7,0,10*ROW('Hygiene Data'!F85)),NA())</f>
        <v>#N/A</v>
      </c>
      <c r="BH91" s="368" t="e">
        <f ca="1">+IF(AND(ISNUMBER(OFFSET('Hygiene Data'!$F$9,0,10*ROW('Hygiene Data'!F85))),'Data Summary'!DW91="Yes"),OFFSET('Hygiene Data'!$F$9,0,10*ROW('Hygiene Data'!F85)),NA())</f>
        <v>#N/A</v>
      </c>
      <c r="BI91" s="368" t="e">
        <f ca="1">+IF(AND(ISNUMBER(OFFSET('Hygiene Data'!$G$5,0,10*ROW('Hygiene Data'!G85))),'Data Summary'!DX91="Yes"),OFFSET('Hygiene Data'!$G$5,0,10*ROW('Hygiene Data'!G85)),NA())</f>
        <v>#N/A</v>
      </c>
      <c r="BJ91" s="368" t="e">
        <f ca="1">+IF(AND(ISNUMBER(OFFSET('Hygiene Data'!$G$7,0,10*ROW('Hygiene Data'!G85))),'Data Summary'!DY91="Yes"),OFFSET('Hygiene Data'!$G$7,0,10*ROW('Hygiene Data'!G85)),NA())</f>
        <v>#N/A</v>
      </c>
      <c r="BK91" s="368" t="e">
        <f ca="1">+IF(AND(ISNUMBER(OFFSET('Hygiene Data'!$G$9,0,10*ROW('Hygiene Data'!G85))),'Data Summary'!DZ91="Yes"),OFFSET('Hygiene Data'!$G$9,0,10*ROW('Hygiene Data'!G85)),NA())</f>
        <v>#N/A</v>
      </c>
      <c r="BL91" s="368" t="e">
        <f ca="1">+IF(AND(ISNUMBER(OFFSET('Hygiene Data'!$H$5,0,10*ROW('Hygiene Data'!H85))),'Data Summary'!EA91="Yes"),OFFSET('Hygiene Data'!$H$5,0,10*ROW('Hygiene Data'!H85)),NA())</f>
        <v>#N/A</v>
      </c>
      <c r="BM91" s="368" t="e">
        <f ca="1">+IF(AND(ISNUMBER(OFFSET('Hygiene Data'!$H$7,0,10*ROW('Hygiene Data'!H85))),'Data Summary'!EB91="Yes"),OFFSET('Hygiene Data'!$H$7,0,10*ROW('Hygiene Data'!H85)),NA())</f>
        <v>#N/A</v>
      </c>
      <c r="BN91" s="368" t="e">
        <f ca="1">+IF(AND(ISNUMBER(OFFSET('Hygiene Data'!$H$9,0,10*ROW('Hygiene Data'!H85))),'Data Summary'!EC91="Yes"),OFFSET('Hygiene Data'!$H$9,0,10*ROW('Hygiene Data'!H85)),NA())</f>
        <v>#N/A</v>
      </c>
      <c r="BO91" s="368" t="e">
        <f ca="1">+IF(AND(ISNUMBER(OFFSET('Hygiene Data'!$I$5,0,10*ROW('Hygiene Data'!I85))),'Data Summary'!ED91="Yes"),OFFSET('Hygiene Data'!$I$5,0,10*ROW('Hygiene Data'!I85)),NA())</f>
        <v>#N/A</v>
      </c>
      <c r="BP91" s="368" t="e">
        <f ca="1">+IF(AND(ISNUMBER(OFFSET('Hygiene Data'!$I$7,0,10*ROW('Hygiene Data'!I85))),'Data Summary'!EE91="Yes"),OFFSET('Hygiene Data'!$I$7,0,10*ROW('Hygiene Data'!I85)),NA())</f>
        <v>#N/A</v>
      </c>
      <c r="BQ91" s="368" t="e">
        <f ca="1">+IF(AND(ISNUMBER(OFFSET('Hygiene Data'!$I$9,0,10*ROW('Hygiene Data'!I85))),'Data Summary'!EF91="Yes"),OFFSET('Hygiene Data'!$I$9,0,10*ROW('Hygiene Data'!I85)),NA())</f>
        <v>#N/A</v>
      </c>
    </row>
    <row r="92" spans="1:69" x14ac:dyDescent="0.25">
      <c r="A92" s="364" t="e">
        <f ca="1">+RIGHT('Data Summary'!A92,LEN('Data Summary'!A92)-9)</f>
        <v>#VALUE!</v>
      </c>
      <c r="B92" s="338" t="str">
        <f ca="1">+IF(ISTEXT('Data Summary'!B92),'Data Summary'!B92,"")</f>
        <v/>
      </c>
      <c r="C92" s="365" t="e">
        <f ca="1">+VALUE('Data Summary'!C92)</f>
        <v>#VALUE!</v>
      </c>
      <c r="D92" s="366" t="e">
        <f ca="1">+IF(AND(ISNUMBER(OFFSET('Water Data'!$D$4,0,10*ROW('Water Data'!D86))),'Data Summary'!BS92="Yes"),100-OFFSET('Water Data'!$D$4,0,10*ROW('Water Data'!D86)),NA())</f>
        <v>#N/A</v>
      </c>
      <c r="E92" s="366" t="e">
        <f ca="1">+IF(AND(ISNUMBER(OFFSET('Water Data'!$D$6,0,10*ROW('Water Data'!D86))),'Data Summary'!BT92="Yes"),OFFSET('Water Data'!$D$6,0,10*ROW('Water Data'!D86)),NA())</f>
        <v>#N/A</v>
      </c>
      <c r="F92" s="366" t="e">
        <f ca="1">+IF(AND(ISNUMBER(OFFSET('Water Data'!$D$9,0,10*ROW('Water Data'!D86))),'Data Summary'!BU92="Yes"),OFFSET('Water Data'!$D$9,0,10*ROW('Water Data'!D86)),NA())</f>
        <v>#N/A</v>
      </c>
      <c r="G92" s="366" t="e">
        <f ca="1">+IF(AND(ISNUMBER(OFFSET('Water Data'!$E$4,0,10*ROW('Water Data'!E86))),'Data Summary'!BV92="Yes"),100-OFFSET('Water Data'!$E$4,0,10*ROW('Water Data'!E86)),NA())</f>
        <v>#N/A</v>
      </c>
      <c r="H92" s="366" t="e">
        <f ca="1">+IF(AND(ISNUMBER(OFFSET('Water Data'!$E$6,0,10*ROW('Water Data'!E86))),'Data Summary'!BW92="Yes"),OFFSET('Water Data'!$E$6,0,10*ROW('Water Data'!E86)),NA())</f>
        <v>#N/A</v>
      </c>
      <c r="I92" s="366" t="e">
        <f ca="1">+IF(AND(ISNUMBER(OFFSET('Water Data'!$E$9,0,10*ROW('Water Data'!E86))),'Data Summary'!BX92="Yes"),OFFSET('Water Data'!$E$9,0,10*ROW('Water Data'!E86)),NA())</f>
        <v>#N/A</v>
      </c>
      <c r="J92" s="366" t="e">
        <f ca="1">+IF(AND(ISNUMBER(OFFSET('Water Data'!$F$4,0,10*ROW('Water Data'!F86))),'Data Summary'!BY92="Yes"),100-OFFSET('Water Data'!$F$4,0,10*ROW('Water Data'!F86)),NA())</f>
        <v>#N/A</v>
      </c>
      <c r="K92" s="366" t="e">
        <f ca="1">+IF(AND(ISNUMBER(OFFSET('Water Data'!$F$6,0,10*ROW('Water Data'!F86))),'Data Summary'!BZ92="Yes"),OFFSET('Water Data'!$F$6,0,10*ROW('Water Data'!F86)),NA())</f>
        <v>#N/A</v>
      </c>
      <c r="L92" s="366" t="e">
        <f ca="1">+IF(AND(ISNUMBER(OFFSET('Water Data'!$F$9,0,10*ROW('Water Data'!F86))),'Data Summary'!CA92="Yes"),OFFSET('Water Data'!$F$9,0,10*ROW('Water Data'!F86)),NA())</f>
        <v>#N/A</v>
      </c>
      <c r="M92" s="366" t="e">
        <f ca="1">+IF(AND(ISNUMBER(OFFSET('Water Data'!$G$4,0,10*ROW('Water Data'!G86))),'Data Summary'!CB92="Yes"),100-OFFSET('Water Data'!$G$4,0,10*ROW('Water Data'!G86)),NA())</f>
        <v>#N/A</v>
      </c>
      <c r="N92" s="366" t="e">
        <f ca="1">+IF(AND(ISNUMBER(OFFSET('Water Data'!$G$6,0,10*ROW('Water Data'!G86))),'Data Summary'!CC92="Yes"),OFFSET('Water Data'!$G$6,0,10*ROW('Water Data'!G86)),NA())</f>
        <v>#N/A</v>
      </c>
      <c r="O92" s="366" t="e">
        <f ca="1">+IF(AND(ISNUMBER(OFFSET('Water Data'!$G$9,0,10*ROW('Water Data'!G86))),'Data Summary'!CD92="Yes"),OFFSET('Water Data'!$G$9,0,10*ROW('Water Data'!G86)),NA())</f>
        <v>#N/A</v>
      </c>
      <c r="P92" s="366" t="e">
        <f ca="1">+IF(AND(ISNUMBER(OFFSET('Water Data'!$H$4,0,10*ROW('Water Data'!H86))),'Data Summary'!CE92="Yes"),100-OFFSET('Water Data'!$H$4,0,10*ROW('Water Data'!H86)),NA())</f>
        <v>#N/A</v>
      </c>
      <c r="Q92" s="366" t="e">
        <f ca="1">+IF(AND(ISNUMBER(OFFSET('Water Data'!$H$6,0,10*ROW('Water Data'!H86))),'Data Summary'!CF92="Yes"),OFFSET('Water Data'!$H$6,0,10*ROW('Water Data'!H86)),NA())</f>
        <v>#N/A</v>
      </c>
      <c r="R92" s="366" t="e">
        <f ca="1">+IF(AND(ISNUMBER(OFFSET('Water Data'!$H$9,0,10*ROW('Water Data'!H86))),'Data Summary'!CG92="Yes"),OFFSET('Water Data'!$H$9,0,10*ROW('Water Data'!H86)),NA())</f>
        <v>#N/A</v>
      </c>
      <c r="S92" s="366" t="e">
        <f ca="1">+IF(AND(ISNUMBER(OFFSET('Water Data'!$I$4,0,10*ROW('Water Data'!I86))),'Data Summary'!CH92="Yes"),100-OFFSET('Water Data'!$I$4,0,10*ROW('Water Data'!I86)),NA())</f>
        <v>#N/A</v>
      </c>
      <c r="T92" s="366" t="e">
        <f ca="1">+IF(AND(ISNUMBER(OFFSET('Water Data'!$I$6,0,10*ROW('Water Data'!I86))),'Data Summary'!CI92="Yes"),OFFSET('Water Data'!$I$6,0,10*ROW('Water Data'!I86)),NA())</f>
        <v>#N/A</v>
      </c>
      <c r="U92" s="366" t="e">
        <f ca="1">+IF(AND(ISNUMBER(OFFSET('Water Data'!$I$9,0,10*ROW('Water Data'!I86))),'Data Summary'!CJ92="Yes"),OFFSET('Water Data'!$I$9,0,10*ROW('Water Data'!I86)),NA())</f>
        <v>#N/A</v>
      </c>
      <c r="V92" s="367" t="e">
        <f ca="1">+IF(AND(ISNUMBER(OFFSET('Sanitation Data'!$D$4,0,10*ROW('Sanitation Data'!D86))),'Data Summary'!CK92="Yes"),100-OFFSET('Sanitation Data'!$D$4,0,10*ROW('Sanitation Data'!D86)),NA())</f>
        <v>#N/A</v>
      </c>
      <c r="W92" s="367" t="e">
        <f ca="1">+IF(AND(ISNUMBER(OFFSET('Sanitation Data'!$D$6,0,10*ROW('Sanitation Data'!D86))),'Data Summary'!CL92="Yes"),OFFSET('Sanitation Data'!$D$6,0,10*ROW('Sanitation Data'!D86)),NA())</f>
        <v>#N/A</v>
      </c>
      <c r="X92" s="367" t="e">
        <f ca="1">+IF(AND(ISNUMBER(OFFSET('Sanitation Data'!$D$10,0,10*ROW('Sanitation Data'!D86))),'Data Summary'!CM92="Yes"),OFFSET('Sanitation Data'!$D$10,0,10*ROW('Sanitation Data'!D86)),NA())</f>
        <v>#N/A</v>
      </c>
      <c r="Y92" s="367" t="e">
        <f ca="1">+IF(AND(ISNUMBER(OFFSET('Sanitation Data'!$D$11,0,10*ROW('Sanitation Data'!D86))),'Data Summary'!CN92="Yes"),OFFSET('Sanitation Data'!$D$11,0,10*ROW('Sanitation Data'!D86)),NA())</f>
        <v>#N/A</v>
      </c>
      <c r="Z92" s="367" t="e">
        <f ca="1">+IF(AND(ISNUMBER(OFFSET('Sanitation Data'!$D$12,0,10*ROW('Sanitation Data'!D86))),'Data Summary'!CO92="Yes"),OFFSET('Sanitation Data'!$D$12,0,10*ROW('Sanitation Data'!D86)),NA())</f>
        <v>#N/A</v>
      </c>
      <c r="AA92" s="367" t="e">
        <f ca="1">+IF(AND(ISNUMBER(OFFSET('Sanitation Data'!$E$4,0,10*ROW('Sanitation Data'!E86))),'Data Summary'!CP92="Yes"),100-OFFSET('Sanitation Data'!$E$4,0,10*ROW('Sanitation Data'!E86)),NA())</f>
        <v>#N/A</v>
      </c>
      <c r="AB92" s="367" t="e">
        <f ca="1">+IF(AND(ISNUMBER(OFFSET('Sanitation Data'!$E$6,0,10*ROW('Sanitation Data'!E86))),'Data Summary'!CQ92="Yes"),OFFSET('Sanitation Data'!$E$6,0,10*ROW('Sanitation Data'!E86)),NA())</f>
        <v>#N/A</v>
      </c>
      <c r="AC92" s="367" t="e">
        <f ca="1">+IF(AND(ISNUMBER(OFFSET('Sanitation Data'!$E$10,0,10*ROW('Sanitation Data'!E86))),'Data Summary'!CR92="Yes"),OFFSET('Sanitation Data'!$E$10,0,10*ROW('Sanitation Data'!E86)),NA())</f>
        <v>#N/A</v>
      </c>
      <c r="AD92" s="367" t="e">
        <f ca="1">+IF(AND(ISNUMBER(OFFSET('Sanitation Data'!$E$11,0,10*ROW('Sanitation Data'!E86))),'Data Summary'!CS92="Yes"),OFFSET('Sanitation Data'!$E$11,0,10*ROW('Sanitation Data'!E86)),NA())</f>
        <v>#N/A</v>
      </c>
      <c r="AE92" s="367" t="e">
        <f ca="1">+IF(AND(ISNUMBER(OFFSET('Sanitation Data'!$E$12,0,10*ROW('Sanitation Data'!E86))),'Data Summary'!CT92="Yes"),OFFSET('Sanitation Data'!$E$12,0,10*ROW('Sanitation Data'!E86)),NA())</f>
        <v>#N/A</v>
      </c>
      <c r="AF92" s="367" t="e">
        <f ca="1">+IF(AND(ISNUMBER(OFFSET('Sanitation Data'!$F$4,0,10*ROW('Sanitation Data'!F86))),'Data Summary'!CU92="Yes"),100-OFFSET('Sanitation Data'!$F$4,0,10*ROW('Sanitation Data'!F86)),NA())</f>
        <v>#N/A</v>
      </c>
      <c r="AG92" s="367" t="e">
        <f ca="1">+IF(AND(ISNUMBER(OFFSET('Sanitation Data'!$F$6,0,10*ROW('Sanitation Data'!F86))),'Data Summary'!CV92="Yes"),OFFSET('Sanitation Data'!$F$6,0,10*ROW('Sanitation Data'!F86)),NA())</f>
        <v>#N/A</v>
      </c>
      <c r="AH92" s="367" t="e">
        <f ca="1">+IF(AND(ISNUMBER(OFFSET('Sanitation Data'!$F$10,0,10*ROW('Sanitation Data'!F86))),'Data Summary'!CW92="Yes"),OFFSET('Sanitation Data'!$F$10,0,10*ROW('Sanitation Data'!F86)),NA())</f>
        <v>#N/A</v>
      </c>
      <c r="AI92" s="367" t="e">
        <f ca="1">+IF(AND(ISNUMBER(OFFSET('Sanitation Data'!$F$11,0,10*ROW('Sanitation Data'!F86))),'Data Summary'!CX92="Yes"),OFFSET('Sanitation Data'!$F$11,0,10*ROW('Sanitation Data'!F86)),NA())</f>
        <v>#N/A</v>
      </c>
      <c r="AJ92" s="367" t="e">
        <f ca="1">+IF(AND(ISNUMBER(OFFSET('Sanitation Data'!$F$12,0,10*ROW('Sanitation Data'!F86))),'Data Summary'!CY92="Yes"),OFFSET('Sanitation Data'!$F$12,0,10*ROW('Sanitation Data'!F86)),NA())</f>
        <v>#N/A</v>
      </c>
      <c r="AK92" s="367" t="e">
        <f ca="1">+IF(AND(ISNUMBER(OFFSET('Sanitation Data'!$G$4,0,10*ROW('Sanitation Data'!G86))),'Data Summary'!CZ92="Yes"),100-OFFSET('Sanitation Data'!$G$4,0,10*ROW('Sanitation Data'!G86)),NA())</f>
        <v>#N/A</v>
      </c>
      <c r="AL92" s="367" t="e">
        <f ca="1">+IF(AND(ISNUMBER(OFFSET('Sanitation Data'!$G$6,0,10*ROW('Sanitation Data'!G86))),'Data Summary'!DA92="Yes"),OFFSET('Sanitation Data'!$G$6,0,10*ROW('Sanitation Data'!G86)),NA())</f>
        <v>#N/A</v>
      </c>
      <c r="AM92" s="367" t="e">
        <f ca="1">+IF(AND(ISNUMBER(OFFSET('Sanitation Data'!$G$10,0,10*ROW('Sanitation Data'!G86))),'Data Summary'!DB92="Yes"),OFFSET('Sanitation Data'!$G$10,0,10*ROW('Sanitation Data'!G86)),NA())</f>
        <v>#N/A</v>
      </c>
      <c r="AN92" s="367" t="e">
        <f ca="1">+IF(AND(ISNUMBER(OFFSET('Sanitation Data'!$G$11,0,10*ROW('Sanitation Data'!G86))),'Data Summary'!DC92="Yes"),OFFSET('Sanitation Data'!$G$11,0,10*ROW('Sanitation Data'!G86)),NA())</f>
        <v>#N/A</v>
      </c>
      <c r="AO92" s="367" t="e">
        <f ca="1">+IF(AND(ISNUMBER(OFFSET('Sanitation Data'!$G$12,0,10*ROW('Sanitation Data'!G86))),'Data Summary'!DD92="Yes"),OFFSET('Sanitation Data'!$G$12,0,10*ROW('Sanitation Data'!G86)),NA())</f>
        <v>#N/A</v>
      </c>
      <c r="AP92" s="367" t="e">
        <f ca="1">+IF(AND(ISNUMBER(OFFSET('Sanitation Data'!$H$4,0,10*ROW('Sanitation Data'!H86))),'Data Summary'!DE92="Yes"),100-OFFSET('Sanitation Data'!$H$4,0,10*ROW('Sanitation Data'!H86)),NA())</f>
        <v>#N/A</v>
      </c>
      <c r="AQ92" s="367" t="e">
        <f ca="1">+IF(AND(ISNUMBER(OFFSET('Sanitation Data'!$H$6,0,10*ROW('Sanitation Data'!H86))),'Data Summary'!DF92="Yes"),OFFSET('Sanitation Data'!$H$6,0,10*ROW('Sanitation Data'!H86)),NA())</f>
        <v>#N/A</v>
      </c>
      <c r="AR92" s="367" t="e">
        <f ca="1">+IF(AND(ISNUMBER(OFFSET('Sanitation Data'!$H$10,0,10*ROW('Sanitation Data'!H86))),'Data Summary'!DG92="Yes"),OFFSET('Sanitation Data'!$H$10,0,10*ROW('Sanitation Data'!H86)),NA())</f>
        <v>#N/A</v>
      </c>
      <c r="AS92" s="367" t="e">
        <f ca="1">+IF(AND(ISNUMBER(OFFSET('Sanitation Data'!$H$11,0,10*ROW('Sanitation Data'!H86))),'Data Summary'!DH92="Yes"),OFFSET('Sanitation Data'!$H$11,0,10*ROW('Sanitation Data'!H86)),NA())</f>
        <v>#N/A</v>
      </c>
      <c r="AT92" s="367" t="e">
        <f ca="1">+IF(AND(ISNUMBER(OFFSET('Sanitation Data'!$H$12,0,10*ROW('Sanitation Data'!H86))),'Data Summary'!DI92="Yes"),OFFSET('Sanitation Data'!$H$12,0,10*ROW('Sanitation Data'!H86)),NA())</f>
        <v>#N/A</v>
      </c>
      <c r="AU92" s="367" t="e">
        <f ca="1">+IF(AND(ISNUMBER(OFFSET('Sanitation Data'!$I$4,0,10*ROW('Sanitation Data'!I86))),'Data Summary'!DJ92="Yes"),100-OFFSET('Sanitation Data'!$I$4,0,10*ROW('Sanitation Data'!I86)),NA())</f>
        <v>#N/A</v>
      </c>
      <c r="AV92" s="367" t="e">
        <f ca="1">+IF(AND(ISNUMBER(OFFSET('Sanitation Data'!$I$6,0,10*ROW('Sanitation Data'!I86))),'Data Summary'!DK92="Yes"),OFFSET('Sanitation Data'!$I$6,0,10*ROW('Sanitation Data'!I86)),NA())</f>
        <v>#N/A</v>
      </c>
      <c r="AW92" s="367" t="e">
        <f ca="1">+IF(AND(ISNUMBER(OFFSET('Sanitation Data'!$I$10,0,10*ROW('Sanitation Data'!I86))),'Data Summary'!DL92="Yes"),OFFSET('Sanitation Data'!$I$10,0,10*ROW('Sanitation Data'!I86)),NA())</f>
        <v>#N/A</v>
      </c>
      <c r="AX92" s="367" t="e">
        <f ca="1">+IF(AND(ISNUMBER(OFFSET('Sanitation Data'!$I$11,0,10*ROW('Sanitation Data'!I86))),'Data Summary'!DM92="Yes"),OFFSET('Sanitation Data'!$I$11,0,10*ROW('Sanitation Data'!I86)),NA())</f>
        <v>#N/A</v>
      </c>
      <c r="AY92" s="367" t="e">
        <f ca="1">+IF(AND(ISNUMBER(OFFSET('Sanitation Data'!$I$12,0,10*ROW('Sanitation Data'!I86))),'Data Summary'!DN92="Yes"),OFFSET('Sanitation Data'!$I$12,0,10*ROW('Sanitation Data'!I86)),NA())</f>
        <v>#N/A</v>
      </c>
      <c r="AZ92" s="368" t="e">
        <f ca="1">+IF(AND(ISNUMBER(OFFSET('Hygiene Data'!$D$5,0,10*ROW('Hygiene Data'!D86))),'Data Summary'!DO92="Yes"),OFFSET('Hygiene Data'!$D$5,0,10*ROW('Hygiene Data'!D86)),NA())</f>
        <v>#N/A</v>
      </c>
      <c r="BA92" s="368" t="e">
        <f ca="1">+IF(AND(ISNUMBER(OFFSET('Hygiene Data'!$D$7,0,10*ROW('Hygiene Data'!D86))),'Data Summary'!DP92="Yes"),OFFSET('Hygiene Data'!$D$7,0,10*ROW('Hygiene Data'!D86)),NA())</f>
        <v>#N/A</v>
      </c>
      <c r="BB92" s="368" t="e">
        <f ca="1">+IF(AND(ISNUMBER(OFFSET('Hygiene Data'!$D$9,0,10*ROW('Hygiene Data'!D86))),'Data Summary'!DQ92="Yes"),OFFSET('Hygiene Data'!$D$9,0,10*ROW('Hygiene Data'!D86)),NA())</f>
        <v>#N/A</v>
      </c>
      <c r="BC92" s="368" t="e">
        <f ca="1">+IF(AND(ISNUMBER(OFFSET('Hygiene Data'!$E$5,0,10*ROW('Hygiene Data'!E86))),'Data Summary'!DR92="Yes"),OFFSET('Hygiene Data'!$E$5,0,10*ROW('Hygiene Data'!E86)),NA())</f>
        <v>#N/A</v>
      </c>
      <c r="BD92" s="368" t="e">
        <f ca="1">+IF(AND(ISNUMBER(OFFSET('Hygiene Data'!$E$7,0,10*ROW('Hygiene Data'!E86))),'Data Summary'!DS92="Yes"),OFFSET('Hygiene Data'!$E$7,0,10*ROW('Hygiene Data'!E86)),NA())</f>
        <v>#N/A</v>
      </c>
      <c r="BE92" s="368" t="e">
        <f ca="1">+IF(AND(ISNUMBER(OFFSET('Hygiene Data'!$E$9,0,10*ROW('Hygiene Data'!E86))),'Data Summary'!DT92="Yes"),OFFSET('Hygiene Data'!$E$9,0,10*ROW('Hygiene Data'!E86)),NA())</f>
        <v>#N/A</v>
      </c>
      <c r="BF92" s="368" t="e">
        <f ca="1">+IF(AND(ISNUMBER(OFFSET('Hygiene Data'!$F$5,0,10*ROW('Hygiene Data'!F86))),'Data Summary'!DU92="Yes"),OFFSET('Hygiene Data'!$F$5,0,10*ROW('Hygiene Data'!F86)),NA())</f>
        <v>#N/A</v>
      </c>
      <c r="BG92" s="368" t="e">
        <f ca="1">+IF(AND(ISNUMBER(OFFSET('Hygiene Data'!$F$7,0,10*ROW('Hygiene Data'!F86))),'Data Summary'!DV92="Yes"),OFFSET('Hygiene Data'!$F$7,0,10*ROW('Hygiene Data'!F86)),NA())</f>
        <v>#N/A</v>
      </c>
      <c r="BH92" s="368" t="e">
        <f ca="1">+IF(AND(ISNUMBER(OFFSET('Hygiene Data'!$F$9,0,10*ROW('Hygiene Data'!F86))),'Data Summary'!DW92="Yes"),OFFSET('Hygiene Data'!$F$9,0,10*ROW('Hygiene Data'!F86)),NA())</f>
        <v>#N/A</v>
      </c>
      <c r="BI92" s="368" t="e">
        <f ca="1">+IF(AND(ISNUMBER(OFFSET('Hygiene Data'!$G$5,0,10*ROW('Hygiene Data'!G86))),'Data Summary'!DX92="Yes"),OFFSET('Hygiene Data'!$G$5,0,10*ROW('Hygiene Data'!G86)),NA())</f>
        <v>#N/A</v>
      </c>
      <c r="BJ92" s="368" t="e">
        <f ca="1">+IF(AND(ISNUMBER(OFFSET('Hygiene Data'!$G$7,0,10*ROW('Hygiene Data'!G86))),'Data Summary'!DY92="Yes"),OFFSET('Hygiene Data'!$G$7,0,10*ROW('Hygiene Data'!G86)),NA())</f>
        <v>#N/A</v>
      </c>
      <c r="BK92" s="368" t="e">
        <f ca="1">+IF(AND(ISNUMBER(OFFSET('Hygiene Data'!$G$9,0,10*ROW('Hygiene Data'!G86))),'Data Summary'!DZ92="Yes"),OFFSET('Hygiene Data'!$G$9,0,10*ROW('Hygiene Data'!G86)),NA())</f>
        <v>#N/A</v>
      </c>
      <c r="BL92" s="368" t="e">
        <f ca="1">+IF(AND(ISNUMBER(OFFSET('Hygiene Data'!$H$5,0,10*ROW('Hygiene Data'!H86))),'Data Summary'!EA92="Yes"),OFFSET('Hygiene Data'!$H$5,0,10*ROW('Hygiene Data'!H86)),NA())</f>
        <v>#N/A</v>
      </c>
      <c r="BM92" s="368" t="e">
        <f ca="1">+IF(AND(ISNUMBER(OFFSET('Hygiene Data'!$H$7,0,10*ROW('Hygiene Data'!H86))),'Data Summary'!EB92="Yes"),OFFSET('Hygiene Data'!$H$7,0,10*ROW('Hygiene Data'!H86)),NA())</f>
        <v>#N/A</v>
      </c>
      <c r="BN92" s="368" t="e">
        <f ca="1">+IF(AND(ISNUMBER(OFFSET('Hygiene Data'!$H$9,0,10*ROW('Hygiene Data'!H86))),'Data Summary'!EC92="Yes"),OFFSET('Hygiene Data'!$H$9,0,10*ROW('Hygiene Data'!H86)),NA())</f>
        <v>#N/A</v>
      </c>
      <c r="BO92" s="368" t="e">
        <f ca="1">+IF(AND(ISNUMBER(OFFSET('Hygiene Data'!$I$5,0,10*ROW('Hygiene Data'!I86))),'Data Summary'!ED92="Yes"),OFFSET('Hygiene Data'!$I$5,0,10*ROW('Hygiene Data'!I86)),NA())</f>
        <v>#N/A</v>
      </c>
      <c r="BP92" s="368" t="e">
        <f ca="1">+IF(AND(ISNUMBER(OFFSET('Hygiene Data'!$I$7,0,10*ROW('Hygiene Data'!I86))),'Data Summary'!EE92="Yes"),OFFSET('Hygiene Data'!$I$7,0,10*ROW('Hygiene Data'!I86)),NA())</f>
        <v>#N/A</v>
      </c>
      <c r="BQ92" s="368" t="e">
        <f ca="1">+IF(AND(ISNUMBER(OFFSET('Hygiene Data'!$I$9,0,10*ROW('Hygiene Data'!I86))),'Data Summary'!EF92="Yes"),OFFSET('Hygiene Data'!$I$9,0,10*ROW('Hygiene Data'!I86)),NA())</f>
        <v>#N/A</v>
      </c>
    </row>
    <row r="93" spans="1:69" x14ac:dyDescent="0.25">
      <c r="A93" s="364" t="e">
        <f ca="1">+RIGHT('Data Summary'!A93,LEN('Data Summary'!A93)-9)</f>
        <v>#VALUE!</v>
      </c>
      <c r="B93" s="338" t="str">
        <f ca="1">+IF(ISTEXT('Data Summary'!B93),'Data Summary'!B93,"")</f>
        <v/>
      </c>
      <c r="C93" s="365" t="e">
        <f ca="1">+VALUE('Data Summary'!C93)</f>
        <v>#VALUE!</v>
      </c>
      <c r="D93" s="366" t="e">
        <f ca="1">+IF(AND(ISNUMBER(OFFSET('Water Data'!$D$4,0,10*ROW('Water Data'!D87))),'Data Summary'!BS93="Yes"),100-OFFSET('Water Data'!$D$4,0,10*ROW('Water Data'!D87)),NA())</f>
        <v>#N/A</v>
      </c>
      <c r="E93" s="366" t="e">
        <f ca="1">+IF(AND(ISNUMBER(OFFSET('Water Data'!$D$6,0,10*ROW('Water Data'!D87))),'Data Summary'!BT93="Yes"),OFFSET('Water Data'!$D$6,0,10*ROW('Water Data'!D87)),NA())</f>
        <v>#N/A</v>
      </c>
      <c r="F93" s="366" t="e">
        <f ca="1">+IF(AND(ISNUMBER(OFFSET('Water Data'!$D$9,0,10*ROW('Water Data'!D87))),'Data Summary'!BU93="Yes"),OFFSET('Water Data'!$D$9,0,10*ROW('Water Data'!D87)),NA())</f>
        <v>#N/A</v>
      </c>
      <c r="G93" s="366" t="e">
        <f ca="1">+IF(AND(ISNUMBER(OFFSET('Water Data'!$E$4,0,10*ROW('Water Data'!E87))),'Data Summary'!BV93="Yes"),100-OFFSET('Water Data'!$E$4,0,10*ROW('Water Data'!E87)),NA())</f>
        <v>#N/A</v>
      </c>
      <c r="H93" s="366" t="e">
        <f ca="1">+IF(AND(ISNUMBER(OFFSET('Water Data'!$E$6,0,10*ROW('Water Data'!E87))),'Data Summary'!BW93="Yes"),OFFSET('Water Data'!$E$6,0,10*ROW('Water Data'!E87)),NA())</f>
        <v>#N/A</v>
      </c>
      <c r="I93" s="366" t="e">
        <f ca="1">+IF(AND(ISNUMBER(OFFSET('Water Data'!$E$9,0,10*ROW('Water Data'!E87))),'Data Summary'!BX93="Yes"),OFFSET('Water Data'!$E$9,0,10*ROW('Water Data'!E87)),NA())</f>
        <v>#N/A</v>
      </c>
      <c r="J93" s="366" t="e">
        <f ca="1">+IF(AND(ISNUMBER(OFFSET('Water Data'!$F$4,0,10*ROW('Water Data'!F87))),'Data Summary'!BY93="Yes"),100-OFFSET('Water Data'!$F$4,0,10*ROW('Water Data'!F87)),NA())</f>
        <v>#N/A</v>
      </c>
      <c r="K93" s="366" t="e">
        <f ca="1">+IF(AND(ISNUMBER(OFFSET('Water Data'!$F$6,0,10*ROW('Water Data'!F87))),'Data Summary'!BZ93="Yes"),OFFSET('Water Data'!$F$6,0,10*ROW('Water Data'!F87)),NA())</f>
        <v>#N/A</v>
      </c>
      <c r="L93" s="366" t="e">
        <f ca="1">+IF(AND(ISNUMBER(OFFSET('Water Data'!$F$9,0,10*ROW('Water Data'!F87))),'Data Summary'!CA93="Yes"),OFFSET('Water Data'!$F$9,0,10*ROW('Water Data'!F87)),NA())</f>
        <v>#N/A</v>
      </c>
      <c r="M93" s="366" t="e">
        <f ca="1">+IF(AND(ISNUMBER(OFFSET('Water Data'!$G$4,0,10*ROW('Water Data'!G87))),'Data Summary'!CB93="Yes"),100-OFFSET('Water Data'!$G$4,0,10*ROW('Water Data'!G87)),NA())</f>
        <v>#N/A</v>
      </c>
      <c r="N93" s="366" t="e">
        <f ca="1">+IF(AND(ISNUMBER(OFFSET('Water Data'!$G$6,0,10*ROW('Water Data'!G87))),'Data Summary'!CC93="Yes"),OFFSET('Water Data'!$G$6,0,10*ROW('Water Data'!G87)),NA())</f>
        <v>#N/A</v>
      </c>
      <c r="O93" s="366" t="e">
        <f ca="1">+IF(AND(ISNUMBER(OFFSET('Water Data'!$G$9,0,10*ROW('Water Data'!G87))),'Data Summary'!CD93="Yes"),OFFSET('Water Data'!$G$9,0,10*ROW('Water Data'!G87)),NA())</f>
        <v>#N/A</v>
      </c>
      <c r="P93" s="366" t="e">
        <f ca="1">+IF(AND(ISNUMBER(OFFSET('Water Data'!$H$4,0,10*ROW('Water Data'!H87))),'Data Summary'!CE93="Yes"),100-OFFSET('Water Data'!$H$4,0,10*ROW('Water Data'!H87)),NA())</f>
        <v>#N/A</v>
      </c>
      <c r="Q93" s="366" t="e">
        <f ca="1">+IF(AND(ISNUMBER(OFFSET('Water Data'!$H$6,0,10*ROW('Water Data'!H87))),'Data Summary'!CF93="Yes"),OFFSET('Water Data'!$H$6,0,10*ROW('Water Data'!H87)),NA())</f>
        <v>#N/A</v>
      </c>
      <c r="R93" s="366" t="e">
        <f ca="1">+IF(AND(ISNUMBER(OFFSET('Water Data'!$H$9,0,10*ROW('Water Data'!H87))),'Data Summary'!CG93="Yes"),OFFSET('Water Data'!$H$9,0,10*ROW('Water Data'!H87)),NA())</f>
        <v>#N/A</v>
      </c>
      <c r="S93" s="366" t="e">
        <f ca="1">+IF(AND(ISNUMBER(OFFSET('Water Data'!$I$4,0,10*ROW('Water Data'!I87))),'Data Summary'!CH93="Yes"),100-OFFSET('Water Data'!$I$4,0,10*ROW('Water Data'!I87)),NA())</f>
        <v>#N/A</v>
      </c>
      <c r="T93" s="366" t="e">
        <f ca="1">+IF(AND(ISNUMBER(OFFSET('Water Data'!$I$6,0,10*ROW('Water Data'!I87))),'Data Summary'!CI93="Yes"),OFFSET('Water Data'!$I$6,0,10*ROW('Water Data'!I87)),NA())</f>
        <v>#N/A</v>
      </c>
      <c r="U93" s="366" t="e">
        <f ca="1">+IF(AND(ISNUMBER(OFFSET('Water Data'!$I$9,0,10*ROW('Water Data'!I87))),'Data Summary'!CJ93="Yes"),OFFSET('Water Data'!$I$9,0,10*ROW('Water Data'!I87)),NA())</f>
        <v>#N/A</v>
      </c>
      <c r="V93" s="367" t="e">
        <f ca="1">+IF(AND(ISNUMBER(OFFSET('Sanitation Data'!$D$4,0,10*ROW('Sanitation Data'!D87))),'Data Summary'!CK93="Yes"),100-OFFSET('Sanitation Data'!$D$4,0,10*ROW('Sanitation Data'!D87)),NA())</f>
        <v>#N/A</v>
      </c>
      <c r="W93" s="367" t="e">
        <f ca="1">+IF(AND(ISNUMBER(OFFSET('Sanitation Data'!$D$6,0,10*ROW('Sanitation Data'!D87))),'Data Summary'!CL93="Yes"),OFFSET('Sanitation Data'!$D$6,0,10*ROW('Sanitation Data'!D87)),NA())</f>
        <v>#N/A</v>
      </c>
      <c r="X93" s="367" t="e">
        <f ca="1">+IF(AND(ISNUMBER(OFFSET('Sanitation Data'!$D$10,0,10*ROW('Sanitation Data'!D87))),'Data Summary'!CM93="Yes"),OFFSET('Sanitation Data'!$D$10,0,10*ROW('Sanitation Data'!D87)),NA())</f>
        <v>#N/A</v>
      </c>
      <c r="Y93" s="367" t="e">
        <f ca="1">+IF(AND(ISNUMBER(OFFSET('Sanitation Data'!$D$11,0,10*ROW('Sanitation Data'!D87))),'Data Summary'!CN93="Yes"),OFFSET('Sanitation Data'!$D$11,0,10*ROW('Sanitation Data'!D87)),NA())</f>
        <v>#N/A</v>
      </c>
      <c r="Z93" s="367" t="e">
        <f ca="1">+IF(AND(ISNUMBER(OFFSET('Sanitation Data'!$D$12,0,10*ROW('Sanitation Data'!D87))),'Data Summary'!CO93="Yes"),OFFSET('Sanitation Data'!$D$12,0,10*ROW('Sanitation Data'!D87)),NA())</f>
        <v>#N/A</v>
      </c>
      <c r="AA93" s="367" t="e">
        <f ca="1">+IF(AND(ISNUMBER(OFFSET('Sanitation Data'!$E$4,0,10*ROW('Sanitation Data'!E87))),'Data Summary'!CP93="Yes"),100-OFFSET('Sanitation Data'!$E$4,0,10*ROW('Sanitation Data'!E87)),NA())</f>
        <v>#N/A</v>
      </c>
      <c r="AB93" s="367" t="e">
        <f ca="1">+IF(AND(ISNUMBER(OFFSET('Sanitation Data'!$E$6,0,10*ROW('Sanitation Data'!E87))),'Data Summary'!CQ93="Yes"),OFFSET('Sanitation Data'!$E$6,0,10*ROW('Sanitation Data'!E87)),NA())</f>
        <v>#N/A</v>
      </c>
      <c r="AC93" s="367" t="e">
        <f ca="1">+IF(AND(ISNUMBER(OFFSET('Sanitation Data'!$E$10,0,10*ROW('Sanitation Data'!E87))),'Data Summary'!CR93="Yes"),OFFSET('Sanitation Data'!$E$10,0,10*ROW('Sanitation Data'!E87)),NA())</f>
        <v>#N/A</v>
      </c>
      <c r="AD93" s="367" t="e">
        <f ca="1">+IF(AND(ISNUMBER(OFFSET('Sanitation Data'!$E$11,0,10*ROW('Sanitation Data'!E87))),'Data Summary'!CS93="Yes"),OFFSET('Sanitation Data'!$E$11,0,10*ROW('Sanitation Data'!E87)),NA())</f>
        <v>#N/A</v>
      </c>
      <c r="AE93" s="367" t="e">
        <f ca="1">+IF(AND(ISNUMBER(OFFSET('Sanitation Data'!$E$12,0,10*ROW('Sanitation Data'!E87))),'Data Summary'!CT93="Yes"),OFFSET('Sanitation Data'!$E$12,0,10*ROW('Sanitation Data'!E87)),NA())</f>
        <v>#N/A</v>
      </c>
      <c r="AF93" s="367" t="e">
        <f ca="1">+IF(AND(ISNUMBER(OFFSET('Sanitation Data'!$F$4,0,10*ROW('Sanitation Data'!F87))),'Data Summary'!CU93="Yes"),100-OFFSET('Sanitation Data'!$F$4,0,10*ROW('Sanitation Data'!F87)),NA())</f>
        <v>#N/A</v>
      </c>
      <c r="AG93" s="367" t="e">
        <f ca="1">+IF(AND(ISNUMBER(OFFSET('Sanitation Data'!$F$6,0,10*ROW('Sanitation Data'!F87))),'Data Summary'!CV93="Yes"),OFFSET('Sanitation Data'!$F$6,0,10*ROW('Sanitation Data'!F87)),NA())</f>
        <v>#N/A</v>
      </c>
      <c r="AH93" s="367" t="e">
        <f ca="1">+IF(AND(ISNUMBER(OFFSET('Sanitation Data'!$F$10,0,10*ROW('Sanitation Data'!F87))),'Data Summary'!CW93="Yes"),OFFSET('Sanitation Data'!$F$10,0,10*ROW('Sanitation Data'!F87)),NA())</f>
        <v>#N/A</v>
      </c>
      <c r="AI93" s="367" t="e">
        <f ca="1">+IF(AND(ISNUMBER(OFFSET('Sanitation Data'!$F$11,0,10*ROW('Sanitation Data'!F87))),'Data Summary'!CX93="Yes"),OFFSET('Sanitation Data'!$F$11,0,10*ROW('Sanitation Data'!F87)),NA())</f>
        <v>#N/A</v>
      </c>
      <c r="AJ93" s="367" t="e">
        <f ca="1">+IF(AND(ISNUMBER(OFFSET('Sanitation Data'!$F$12,0,10*ROW('Sanitation Data'!F87))),'Data Summary'!CY93="Yes"),OFFSET('Sanitation Data'!$F$12,0,10*ROW('Sanitation Data'!F87)),NA())</f>
        <v>#N/A</v>
      </c>
      <c r="AK93" s="367" t="e">
        <f ca="1">+IF(AND(ISNUMBER(OFFSET('Sanitation Data'!$G$4,0,10*ROW('Sanitation Data'!G87))),'Data Summary'!CZ93="Yes"),100-OFFSET('Sanitation Data'!$G$4,0,10*ROW('Sanitation Data'!G87)),NA())</f>
        <v>#N/A</v>
      </c>
      <c r="AL93" s="367" t="e">
        <f ca="1">+IF(AND(ISNUMBER(OFFSET('Sanitation Data'!$G$6,0,10*ROW('Sanitation Data'!G87))),'Data Summary'!DA93="Yes"),OFFSET('Sanitation Data'!$G$6,0,10*ROW('Sanitation Data'!G87)),NA())</f>
        <v>#N/A</v>
      </c>
      <c r="AM93" s="367" t="e">
        <f ca="1">+IF(AND(ISNUMBER(OFFSET('Sanitation Data'!$G$10,0,10*ROW('Sanitation Data'!G87))),'Data Summary'!DB93="Yes"),OFFSET('Sanitation Data'!$G$10,0,10*ROW('Sanitation Data'!G87)),NA())</f>
        <v>#N/A</v>
      </c>
      <c r="AN93" s="367" t="e">
        <f ca="1">+IF(AND(ISNUMBER(OFFSET('Sanitation Data'!$G$11,0,10*ROW('Sanitation Data'!G87))),'Data Summary'!DC93="Yes"),OFFSET('Sanitation Data'!$G$11,0,10*ROW('Sanitation Data'!G87)),NA())</f>
        <v>#N/A</v>
      </c>
      <c r="AO93" s="367" t="e">
        <f ca="1">+IF(AND(ISNUMBER(OFFSET('Sanitation Data'!$G$12,0,10*ROW('Sanitation Data'!G87))),'Data Summary'!DD93="Yes"),OFFSET('Sanitation Data'!$G$12,0,10*ROW('Sanitation Data'!G87)),NA())</f>
        <v>#N/A</v>
      </c>
      <c r="AP93" s="367" t="e">
        <f ca="1">+IF(AND(ISNUMBER(OFFSET('Sanitation Data'!$H$4,0,10*ROW('Sanitation Data'!H87))),'Data Summary'!DE93="Yes"),100-OFFSET('Sanitation Data'!$H$4,0,10*ROW('Sanitation Data'!H87)),NA())</f>
        <v>#N/A</v>
      </c>
      <c r="AQ93" s="367" t="e">
        <f ca="1">+IF(AND(ISNUMBER(OFFSET('Sanitation Data'!$H$6,0,10*ROW('Sanitation Data'!H87))),'Data Summary'!DF93="Yes"),OFFSET('Sanitation Data'!$H$6,0,10*ROW('Sanitation Data'!H87)),NA())</f>
        <v>#N/A</v>
      </c>
      <c r="AR93" s="367" t="e">
        <f ca="1">+IF(AND(ISNUMBER(OFFSET('Sanitation Data'!$H$10,0,10*ROW('Sanitation Data'!H87))),'Data Summary'!DG93="Yes"),OFFSET('Sanitation Data'!$H$10,0,10*ROW('Sanitation Data'!H87)),NA())</f>
        <v>#N/A</v>
      </c>
      <c r="AS93" s="367" t="e">
        <f ca="1">+IF(AND(ISNUMBER(OFFSET('Sanitation Data'!$H$11,0,10*ROW('Sanitation Data'!H87))),'Data Summary'!DH93="Yes"),OFFSET('Sanitation Data'!$H$11,0,10*ROW('Sanitation Data'!H87)),NA())</f>
        <v>#N/A</v>
      </c>
      <c r="AT93" s="367" t="e">
        <f ca="1">+IF(AND(ISNUMBER(OFFSET('Sanitation Data'!$H$12,0,10*ROW('Sanitation Data'!H87))),'Data Summary'!DI93="Yes"),OFFSET('Sanitation Data'!$H$12,0,10*ROW('Sanitation Data'!H87)),NA())</f>
        <v>#N/A</v>
      </c>
      <c r="AU93" s="367" t="e">
        <f ca="1">+IF(AND(ISNUMBER(OFFSET('Sanitation Data'!$I$4,0,10*ROW('Sanitation Data'!I87))),'Data Summary'!DJ93="Yes"),100-OFFSET('Sanitation Data'!$I$4,0,10*ROW('Sanitation Data'!I87)),NA())</f>
        <v>#N/A</v>
      </c>
      <c r="AV93" s="367" t="e">
        <f ca="1">+IF(AND(ISNUMBER(OFFSET('Sanitation Data'!$I$6,0,10*ROW('Sanitation Data'!I87))),'Data Summary'!DK93="Yes"),OFFSET('Sanitation Data'!$I$6,0,10*ROW('Sanitation Data'!I87)),NA())</f>
        <v>#N/A</v>
      </c>
      <c r="AW93" s="367" t="e">
        <f ca="1">+IF(AND(ISNUMBER(OFFSET('Sanitation Data'!$I$10,0,10*ROW('Sanitation Data'!I87))),'Data Summary'!DL93="Yes"),OFFSET('Sanitation Data'!$I$10,0,10*ROW('Sanitation Data'!I87)),NA())</f>
        <v>#N/A</v>
      </c>
      <c r="AX93" s="367" t="e">
        <f ca="1">+IF(AND(ISNUMBER(OFFSET('Sanitation Data'!$I$11,0,10*ROW('Sanitation Data'!I87))),'Data Summary'!DM93="Yes"),OFFSET('Sanitation Data'!$I$11,0,10*ROW('Sanitation Data'!I87)),NA())</f>
        <v>#N/A</v>
      </c>
      <c r="AY93" s="367" t="e">
        <f ca="1">+IF(AND(ISNUMBER(OFFSET('Sanitation Data'!$I$12,0,10*ROW('Sanitation Data'!I87))),'Data Summary'!DN93="Yes"),OFFSET('Sanitation Data'!$I$12,0,10*ROW('Sanitation Data'!I87)),NA())</f>
        <v>#N/A</v>
      </c>
      <c r="AZ93" s="368" t="e">
        <f ca="1">+IF(AND(ISNUMBER(OFFSET('Hygiene Data'!$D$5,0,10*ROW('Hygiene Data'!D87))),'Data Summary'!DO93="Yes"),OFFSET('Hygiene Data'!$D$5,0,10*ROW('Hygiene Data'!D87)),NA())</f>
        <v>#N/A</v>
      </c>
      <c r="BA93" s="368" t="e">
        <f ca="1">+IF(AND(ISNUMBER(OFFSET('Hygiene Data'!$D$7,0,10*ROW('Hygiene Data'!D87))),'Data Summary'!DP93="Yes"),OFFSET('Hygiene Data'!$D$7,0,10*ROW('Hygiene Data'!D87)),NA())</f>
        <v>#N/A</v>
      </c>
      <c r="BB93" s="368" t="e">
        <f ca="1">+IF(AND(ISNUMBER(OFFSET('Hygiene Data'!$D$9,0,10*ROW('Hygiene Data'!D87))),'Data Summary'!DQ93="Yes"),OFFSET('Hygiene Data'!$D$9,0,10*ROW('Hygiene Data'!D87)),NA())</f>
        <v>#N/A</v>
      </c>
      <c r="BC93" s="368" t="e">
        <f ca="1">+IF(AND(ISNUMBER(OFFSET('Hygiene Data'!$E$5,0,10*ROW('Hygiene Data'!E87))),'Data Summary'!DR93="Yes"),OFFSET('Hygiene Data'!$E$5,0,10*ROW('Hygiene Data'!E87)),NA())</f>
        <v>#N/A</v>
      </c>
      <c r="BD93" s="368" t="e">
        <f ca="1">+IF(AND(ISNUMBER(OFFSET('Hygiene Data'!$E$7,0,10*ROW('Hygiene Data'!E87))),'Data Summary'!DS93="Yes"),OFFSET('Hygiene Data'!$E$7,0,10*ROW('Hygiene Data'!E87)),NA())</f>
        <v>#N/A</v>
      </c>
      <c r="BE93" s="368" t="e">
        <f ca="1">+IF(AND(ISNUMBER(OFFSET('Hygiene Data'!$E$9,0,10*ROW('Hygiene Data'!E87))),'Data Summary'!DT93="Yes"),OFFSET('Hygiene Data'!$E$9,0,10*ROW('Hygiene Data'!E87)),NA())</f>
        <v>#N/A</v>
      </c>
      <c r="BF93" s="368" t="e">
        <f ca="1">+IF(AND(ISNUMBER(OFFSET('Hygiene Data'!$F$5,0,10*ROW('Hygiene Data'!F87))),'Data Summary'!DU93="Yes"),OFFSET('Hygiene Data'!$F$5,0,10*ROW('Hygiene Data'!F87)),NA())</f>
        <v>#N/A</v>
      </c>
      <c r="BG93" s="368" t="e">
        <f ca="1">+IF(AND(ISNUMBER(OFFSET('Hygiene Data'!$F$7,0,10*ROW('Hygiene Data'!F87))),'Data Summary'!DV93="Yes"),OFFSET('Hygiene Data'!$F$7,0,10*ROW('Hygiene Data'!F87)),NA())</f>
        <v>#N/A</v>
      </c>
      <c r="BH93" s="368" t="e">
        <f ca="1">+IF(AND(ISNUMBER(OFFSET('Hygiene Data'!$F$9,0,10*ROW('Hygiene Data'!F87))),'Data Summary'!DW93="Yes"),OFFSET('Hygiene Data'!$F$9,0,10*ROW('Hygiene Data'!F87)),NA())</f>
        <v>#N/A</v>
      </c>
      <c r="BI93" s="368" t="e">
        <f ca="1">+IF(AND(ISNUMBER(OFFSET('Hygiene Data'!$G$5,0,10*ROW('Hygiene Data'!G87))),'Data Summary'!DX93="Yes"),OFFSET('Hygiene Data'!$G$5,0,10*ROW('Hygiene Data'!G87)),NA())</f>
        <v>#N/A</v>
      </c>
      <c r="BJ93" s="368" t="e">
        <f ca="1">+IF(AND(ISNUMBER(OFFSET('Hygiene Data'!$G$7,0,10*ROW('Hygiene Data'!G87))),'Data Summary'!DY93="Yes"),OFFSET('Hygiene Data'!$G$7,0,10*ROW('Hygiene Data'!G87)),NA())</f>
        <v>#N/A</v>
      </c>
      <c r="BK93" s="368" t="e">
        <f ca="1">+IF(AND(ISNUMBER(OFFSET('Hygiene Data'!$G$9,0,10*ROW('Hygiene Data'!G87))),'Data Summary'!DZ93="Yes"),OFFSET('Hygiene Data'!$G$9,0,10*ROW('Hygiene Data'!G87)),NA())</f>
        <v>#N/A</v>
      </c>
      <c r="BL93" s="368" t="e">
        <f ca="1">+IF(AND(ISNUMBER(OFFSET('Hygiene Data'!$H$5,0,10*ROW('Hygiene Data'!H87))),'Data Summary'!EA93="Yes"),OFFSET('Hygiene Data'!$H$5,0,10*ROW('Hygiene Data'!H87)),NA())</f>
        <v>#N/A</v>
      </c>
      <c r="BM93" s="368" t="e">
        <f ca="1">+IF(AND(ISNUMBER(OFFSET('Hygiene Data'!$H$7,0,10*ROW('Hygiene Data'!H87))),'Data Summary'!EB93="Yes"),OFFSET('Hygiene Data'!$H$7,0,10*ROW('Hygiene Data'!H87)),NA())</f>
        <v>#N/A</v>
      </c>
      <c r="BN93" s="368" t="e">
        <f ca="1">+IF(AND(ISNUMBER(OFFSET('Hygiene Data'!$H$9,0,10*ROW('Hygiene Data'!H87))),'Data Summary'!EC93="Yes"),OFFSET('Hygiene Data'!$H$9,0,10*ROW('Hygiene Data'!H87)),NA())</f>
        <v>#N/A</v>
      </c>
      <c r="BO93" s="368" t="e">
        <f ca="1">+IF(AND(ISNUMBER(OFFSET('Hygiene Data'!$I$5,0,10*ROW('Hygiene Data'!I87))),'Data Summary'!ED93="Yes"),OFFSET('Hygiene Data'!$I$5,0,10*ROW('Hygiene Data'!I87)),NA())</f>
        <v>#N/A</v>
      </c>
      <c r="BP93" s="368" t="e">
        <f ca="1">+IF(AND(ISNUMBER(OFFSET('Hygiene Data'!$I$7,0,10*ROW('Hygiene Data'!I87))),'Data Summary'!EE93="Yes"),OFFSET('Hygiene Data'!$I$7,0,10*ROW('Hygiene Data'!I87)),NA())</f>
        <v>#N/A</v>
      </c>
      <c r="BQ93" s="368" t="e">
        <f ca="1">+IF(AND(ISNUMBER(OFFSET('Hygiene Data'!$I$9,0,10*ROW('Hygiene Data'!I87))),'Data Summary'!EF93="Yes"),OFFSET('Hygiene Data'!$I$9,0,10*ROW('Hygiene Data'!I87)),NA())</f>
        <v>#N/A</v>
      </c>
    </row>
    <row r="94" spans="1:69" x14ac:dyDescent="0.25">
      <c r="A94" s="364" t="e">
        <f ca="1">+RIGHT('Data Summary'!A94,LEN('Data Summary'!A94)-9)</f>
        <v>#VALUE!</v>
      </c>
      <c r="B94" s="338" t="str">
        <f ca="1">+IF(ISTEXT('Data Summary'!B94),'Data Summary'!B94,"")</f>
        <v/>
      </c>
      <c r="C94" s="365" t="e">
        <f ca="1">+VALUE('Data Summary'!C94)</f>
        <v>#VALUE!</v>
      </c>
      <c r="D94" s="366" t="e">
        <f ca="1">+IF(AND(ISNUMBER(OFFSET('Water Data'!$D$4,0,10*ROW('Water Data'!D88))),'Data Summary'!BS94="Yes"),100-OFFSET('Water Data'!$D$4,0,10*ROW('Water Data'!D88)),NA())</f>
        <v>#N/A</v>
      </c>
      <c r="E94" s="366" t="e">
        <f ca="1">+IF(AND(ISNUMBER(OFFSET('Water Data'!$D$6,0,10*ROW('Water Data'!D88))),'Data Summary'!BT94="Yes"),OFFSET('Water Data'!$D$6,0,10*ROW('Water Data'!D88)),NA())</f>
        <v>#N/A</v>
      </c>
      <c r="F94" s="366" t="e">
        <f ca="1">+IF(AND(ISNUMBER(OFFSET('Water Data'!$D$9,0,10*ROW('Water Data'!D88))),'Data Summary'!BU94="Yes"),OFFSET('Water Data'!$D$9,0,10*ROW('Water Data'!D88)),NA())</f>
        <v>#N/A</v>
      </c>
      <c r="G94" s="366" t="e">
        <f ca="1">+IF(AND(ISNUMBER(OFFSET('Water Data'!$E$4,0,10*ROW('Water Data'!E88))),'Data Summary'!BV94="Yes"),100-OFFSET('Water Data'!$E$4,0,10*ROW('Water Data'!E88)),NA())</f>
        <v>#N/A</v>
      </c>
      <c r="H94" s="366" t="e">
        <f ca="1">+IF(AND(ISNUMBER(OFFSET('Water Data'!$E$6,0,10*ROW('Water Data'!E88))),'Data Summary'!BW94="Yes"),OFFSET('Water Data'!$E$6,0,10*ROW('Water Data'!E88)),NA())</f>
        <v>#N/A</v>
      </c>
      <c r="I94" s="366" t="e">
        <f ca="1">+IF(AND(ISNUMBER(OFFSET('Water Data'!$E$9,0,10*ROW('Water Data'!E88))),'Data Summary'!BX94="Yes"),OFFSET('Water Data'!$E$9,0,10*ROW('Water Data'!E88)),NA())</f>
        <v>#N/A</v>
      </c>
      <c r="J94" s="366" t="e">
        <f ca="1">+IF(AND(ISNUMBER(OFFSET('Water Data'!$F$4,0,10*ROW('Water Data'!F88))),'Data Summary'!BY94="Yes"),100-OFFSET('Water Data'!$F$4,0,10*ROW('Water Data'!F88)),NA())</f>
        <v>#N/A</v>
      </c>
      <c r="K94" s="366" t="e">
        <f ca="1">+IF(AND(ISNUMBER(OFFSET('Water Data'!$F$6,0,10*ROW('Water Data'!F88))),'Data Summary'!BZ94="Yes"),OFFSET('Water Data'!$F$6,0,10*ROW('Water Data'!F88)),NA())</f>
        <v>#N/A</v>
      </c>
      <c r="L94" s="366" t="e">
        <f ca="1">+IF(AND(ISNUMBER(OFFSET('Water Data'!$F$9,0,10*ROW('Water Data'!F88))),'Data Summary'!CA94="Yes"),OFFSET('Water Data'!$F$9,0,10*ROW('Water Data'!F88)),NA())</f>
        <v>#N/A</v>
      </c>
      <c r="M94" s="366" t="e">
        <f ca="1">+IF(AND(ISNUMBER(OFFSET('Water Data'!$G$4,0,10*ROW('Water Data'!G88))),'Data Summary'!CB94="Yes"),100-OFFSET('Water Data'!$G$4,0,10*ROW('Water Data'!G88)),NA())</f>
        <v>#N/A</v>
      </c>
      <c r="N94" s="366" t="e">
        <f ca="1">+IF(AND(ISNUMBER(OFFSET('Water Data'!$G$6,0,10*ROW('Water Data'!G88))),'Data Summary'!CC94="Yes"),OFFSET('Water Data'!$G$6,0,10*ROW('Water Data'!G88)),NA())</f>
        <v>#N/A</v>
      </c>
      <c r="O94" s="366" t="e">
        <f ca="1">+IF(AND(ISNUMBER(OFFSET('Water Data'!$G$9,0,10*ROW('Water Data'!G88))),'Data Summary'!CD94="Yes"),OFFSET('Water Data'!$G$9,0,10*ROW('Water Data'!G88)),NA())</f>
        <v>#N/A</v>
      </c>
      <c r="P94" s="366" t="e">
        <f ca="1">+IF(AND(ISNUMBER(OFFSET('Water Data'!$H$4,0,10*ROW('Water Data'!H88))),'Data Summary'!CE94="Yes"),100-OFFSET('Water Data'!$H$4,0,10*ROW('Water Data'!H88)),NA())</f>
        <v>#N/A</v>
      </c>
      <c r="Q94" s="366" t="e">
        <f ca="1">+IF(AND(ISNUMBER(OFFSET('Water Data'!$H$6,0,10*ROW('Water Data'!H88))),'Data Summary'!CF94="Yes"),OFFSET('Water Data'!$H$6,0,10*ROW('Water Data'!H88)),NA())</f>
        <v>#N/A</v>
      </c>
      <c r="R94" s="366" t="e">
        <f ca="1">+IF(AND(ISNUMBER(OFFSET('Water Data'!$H$9,0,10*ROW('Water Data'!H88))),'Data Summary'!CG94="Yes"),OFFSET('Water Data'!$H$9,0,10*ROW('Water Data'!H88)),NA())</f>
        <v>#N/A</v>
      </c>
      <c r="S94" s="366" t="e">
        <f ca="1">+IF(AND(ISNUMBER(OFFSET('Water Data'!$I$4,0,10*ROW('Water Data'!I88))),'Data Summary'!CH94="Yes"),100-OFFSET('Water Data'!$I$4,0,10*ROW('Water Data'!I88)),NA())</f>
        <v>#N/A</v>
      </c>
      <c r="T94" s="366" t="e">
        <f ca="1">+IF(AND(ISNUMBER(OFFSET('Water Data'!$I$6,0,10*ROW('Water Data'!I88))),'Data Summary'!CI94="Yes"),OFFSET('Water Data'!$I$6,0,10*ROW('Water Data'!I88)),NA())</f>
        <v>#N/A</v>
      </c>
      <c r="U94" s="366" t="e">
        <f ca="1">+IF(AND(ISNUMBER(OFFSET('Water Data'!$I$9,0,10*ROW('Water Data'!I88))),'Data Summary'!CJ94="Yes"),OFFSET('Water Data'!$I$9,0,10*ROW('Water Data'!I88)),NA())</f>
        <v>#N/A</v>
      </c>
      <c r="V94" s="367" t="e">
        <f ca="1">+IF(AND(ISNUMBER(OFFSET('Sanitation Data'!$D$4,0,10*ROW('Sanitation Data'!D88))),'Data Summary'!CK94="Yes"),100-OFFSET('Sanitation Data'!$D$4,0,10*ROW('Sanitation Data'!D88)),NA())</f>
        <v>#N/A</v>
      </c>
      <c r="W94" s="367" t="e">
        <f ca="1">+IF(AND(ISNUMBER(OFFSET('Sanitation Data'!$D$6,0,10*ROW('Sanitation Data'!D88))),'Data Summary'!CL94="Yes"),OFFSET('Sanitation Data'!$D$6,0,10*ROW('Sanitation Data'!D88)),NA())</f>
        <v>#N/A</v>
      </c>
      <c r="X94" s="367" t="e">
        <f ca="1">+IF(AND(ISNUMBER(OFFSET('Sanitation Data'!$D$10,0,10*ROW('Sanitation Data'!D88))),'Data Summary'!CM94="Yes"),OFFSET('Sanitation Data'!$D$10,0,10*ROW('Sanitation Data'!D88)),NA())</f>
        <v>#N/A</v>
      </c>
      <c r="Y94" s="367" t="e">
        <f ca="1">+IF(AND(ISNUMBER(OFFSET('Sanitation Data'!$D$11,0,10*ROW('Sanitation Data'!D88))),'Data Summary'!CN94="Yes"),OFFSET('Sanitation Data'!$D$11,0,10*ROW('Sanitation Data'!D88)),NA())</f>
        <v>#N/A</v>
      </c>
      <c r="Z94" s="367" t="e">
        <f ca="1">+IF(AND(ISNUMBER(OFFSET('Sanitation Data'!$D$12,0,10*ROW('Sanitation Data'!D88))),'Data Summary'!CO94="Yes"),OFFSET('Sanitation Data'!$D$12,0,10*ROW('Sanitation Data'!D88)),NA())</f>
        <v>#N/A</v>
      </c>
      <c r="AA94" s="367" t="e">
        <f ca="1">+IF(AND(ISNUMBER(OFFSET('Sanitation Data'!$E$4,0,10*ROW('Sanitation Data'!E88))),'Data Summary'!CP94="Yes"),100-OFFSET('Sanitation Data'!$E$4,0,10*ROW('Sanitation Data'!E88)),NA())</f>
        <v>#N/A</v>
      </c>
      <c r="AB94" s="367" t="e">
        <f ca="1">+IF(AND(ISNUMBER(OFFSET('Sanitation Data'!$E$6,0,10*ROW('Sanitation Data'!E88))),'Data Summary'!CQ94="Yes"),OFFSET('Sanitation Data'!$E$6,0,10*ROW('Sanitation Data'!E88)),NA())</f>
        <v>#N/A</v>
      </c>
      <c r="AC94" s="367" t="e">
        <f ca="1">+IF(AND(ISNUMBER(OFFSET('Sanitation Data'!$E$10,0,10*ROW('Sanitation Data'!E88))),'Data Summary'!CR94="Yes"),OFFSET('Sanitation Data'!$E$10,0,10*ROW('Sanitation Data'!E88)),NA())</f>
        <v>#N/A</v>
      </c>
      <c r="AD94" s="367" t="e">
        <f ca="1">+IF(AND(ISNUMBER(OFFSET('Sanitation Data'!$E$11,0,10*ROW('Sanitation Data'!E88))),'Data Summary'!CS94="Yes"),OFFSET('Sanitation Data'!$E$11,0,10*ROW('Sanitation Data'!E88)),NA())</f>
        <v>#N/A</v>
      </c>
      <c r="AE94" s="367" t="e">
        <f ca="1">+IF(AND(ISNUMBER(OFFSET('Sanitation Data'!$E$12,0,10*ROW('Sanitation Data'!E88))),'Data Summary'!CT94="Yes"),OFFSET('Sanitation Data'!$E$12,0,10*ROW('Sanitation Data'!E88)),NA())</f>
        <v>#N/A</v>
      </c>
      <c r="AF94" s="367" t="e">
        <f ca="1">+IF(AND(ISNUMBER(OFFSET('Sanitation Data'!$F$4,0,10*ROW('Sanitation Data'!F88))),'Data Summary'!CU94="Yes"),100-OFFSET('Sanitation Data'!$F$4,0,10*ROW('Sanitation Data'!F88)),NA())</f>
        <v>#N/A</v>
      </c>
      <c r="AG94" s="367" t="e">
        <f ca="1">+IF(AND(ISNUMBER(OFFSET('Sanitation Data'!$F$6,0,10*ROW('Sanitation Data'!F88))),'Data Summary'!CV94="Yes"),OFFSET('Sanitation Data'!$F$6,0,10*ROW('Sanitation Data'!F88)),NA())</f>
        <v>#N/A</v>
      </c>
      <c r="AH94" s="367" t="e">
        <f ca="1">+IF(AND(ISNUMBER(OFFSET('Sanitation Data'!$F$10,0,10*ROW('Sanitation Data'!F88))),'Data Summary'!CW94="Yes"),OFFSET('Sanitation Data'!$F$10,0,10*ROW('Sanitation Data'!F88)),NA())</f>
        <v>#N/A</v>
      </c>
      <c r="AI94" s="367" t="e">
        <f ca="1">+IF(AND(ISNUMBER(OFFSET('Sanitation Data'!$F$11,0,10*ROW('Sanitation Data'!F88))),'Data Summary'!CX94="Yes"),OFFSET('Sanitation Data'!$F$11,0,10*ROW('Sanitation Data'!F88)),NA())</f>
        <v>#N/A</v>
      </c>
      <c r="AJ94" s="367" t="e">
        <f ca="1">+IF(AND(ISNUMBER(OFFSET('Sanitation Data'!$F$12,0,10*ROW('Sanitation Data'!F88))),'Data Summary'!CY94="Yes"),OFFSET('Sanitation Data'!$F$12,0,10*ROW('Sanitation Data'!F88)),NA())</f>
        <v>#N/A</v>
      </c>
      <c r="AK94" s="367" t="e">
        <f ca="1">+IF(AND(ISNUMBER(OFFSET('Sanitation Data'!$G$4,0,10*ROW('Sanitation Data'!G88))),'Data Summary'!CZ94="Yes"),100-OFFSET('Sanitation Data'!$G$4,0,10*ROW('Sanitation Data'!G88)),NA())</f>
        <v>#N/A</v>
      </c>
      <c r="AL94" s="367" t="e">
        <f ca="1">+IF(AND(ISNUMBER(OFFSET('Sanitation Data'!$G$6,0,10*ROW('Sanitation Data'!G88))),'Data Summary'!DA94="Yes"),OFFSET('Sanitation Data'!$G$6,0,10*ROW('Sanitation Data'!G88)),NA())</f>
        <v>#N/A</v>
      </c>
      <c r="AM94" s="367" t="e">
        <f ca="1">+IF(AND(ISNUMBER(OFFSET('Sanitation Data'!$G$10,0,10*ROW('Sanitation Data'!G88))),'Data Summary'!DB94="Yes"),OFFSET('Sanitation Data'!$G$10,0,10*ROW('Sanitation Data'!G88)),NA())</f>
        <v>#N/A</v>
      </c>
      <c r="AN94" s="367" t="e">
        <f ca="1">+IF(AND(ISNUMBER(OFFSET('Sanitation Data'!$G$11,0,10*ROW('Sanitation Data'!G88))),'Data Summary'!DC94="Yes"),OFFSET('Sanitation Data'!$G$11,0,10*ROW('Sanitation Data'!G88)),NA())</f>
        <v>#N/A</v>
      </c>
      <c r="AO94" s="367" t="e">
        <f ca="1">+IF(AND(ISNUMBER(OFFSET('Sanitation Data'!$G$12,0,10*ROW('Sanitation Data'!G88))),'Data Summary'!DD94="Yes"),OFFSET('Sanitation Data'!$G$12,0,10*ROW('Sanitation Data'!G88)),NA())</f>
        <v>#N/A</v>
      </c>
      <c r="AP94" s="367" t="e">
        <f ca="1">+IF(AND(ISNUMBER(OFFSET('Sanitation Data'!$H$4,0,10*ROW('Sanitation Data'!H88))),'Data Summary'!DE94="Yes"),100-OFFSET('Sanitation Data'!$H$4,0,10*ROW('Sanitation Data'!H88)),NA())</f>
        <v>#N/A</v>
      </c>
      <c r="AQ94" s="367" t="e">
        <f ca="1">+IF(AND(ISNUMBER(OFFSET('Sanitation Data'!$H$6,0,10*ROW('Sanitation Data'!H88))),'Data Summary'!DF94="Yes"),OFFSET('Sanitation Data'!$H$6,0,10*ROW('Sanitation Data'!H88)),NA())</f>
        <v>#N/A</v>
      </c>
      <c r="AR94" s="367" t="e">
        <f ca="1">+IF(AND(ISNUMBER(OFFSET('Sanitation Data'!$H$10,0,10*ROW('Sanitation Data'!H88))),'Data Summary'!DG94="Yes"),OFFSET('Sanitation Data'!$H$10,0,10*ROW('Sanitation Data'!H88)),NA())</f>
        <v>#N/A</v>
      </c>
      <c r="AS94" s="367" t="e">
        <f ca="1">+IF(AND(ISNUMBER(OFFSET('Sanitation Data'!$H$11,0,10*ROW('Sanitation Data'!H88))),'Data Summary'!DH94="Yes"),OFFSET('Sanitation Data'!$H$11,0,10*ROW('Sanitation Data'!H88)),NA())</f>
        <v>#N/A</v>
      </c>
      <c r="AT94" s="367" t="e">
        <f ca="1">+IF(AND(ISNUMBER(OFFSET('Sanitation Data'!$H$12,0,10*ROW('Sanitation Data'!H88))),'Data Summary'!DI94="Yes"),OFFSET('Sanitation Data'!$H$12,0,10*ROW('Sanitation Data'!H88)),NA())</f>
        <v>#N/A</v>
      </c>
      <c r="AU94" s="367" t="e">
        <f ca="1">+IF(AND(ISNUMBER(OFFSET('Sanitation Data'!$I$4,0,10*ROW('Sanitation Data'!I88))),'Data Summary'!DJ94="Yes"),100-OFFSET('Sanitation Data'!$I$4,0,10*ROW('Sanitation Data'!I88)),NA())</f>
        <v>#N/A</v>
      </c>
      <c r="AV94" s="367" t="e">
        <f ca="1">+IF(AND(ISNUMBER(OFFSET('Sanitation Data'!$I$6,0,10*ROW('Sanitation Data'!I88))),'Data Summary'!DK94="Yes"),OFFSET('Sanitation Data'!$I$6,0,10*ROW('Sanitation Data'!I88)),NA())</f>
        <v>#N/A</v>
      </c>
      <c r="AW94" s="367" t="e">
        <f ca="1">+IF(AND(ISNUMBER(OFFSET('Sanitation Data'!$I$10,0,10*ROW('Sanitation Data'!I88))),'Data Summary'!DL94="Yes"),OFFSET('Sanitation Data'!$I$10,0,10*ROW('Sanitation Data'!I88)),NA())</f>
        <v>#N/A</v>
      </c>
      <c r="AX94" s="367" t="e">
        <f ca="1">+IF(AND(ISNUMBER(OFFSET('Sanitation Data'!$I$11,0,10*ROW('Sanitation Data'!I88))),'Data Summary'!DM94="Yes"),OFFSET('Sanitation Data'!$I$11,0,10*ROW('Sanitation Data'!I88)),NA())</f>
        <v>#N/A</v>
      </c>
      <c r="AY94" s="367" t="e">
        <f ca="1">+IF(AND(ISNUMBER(OFFSET('Sanitation Data'!$I$12,0,10*ROW('Sanitation Data'!I88))),'Data Summary'!DN94="Yes"),OFFSET('Sanitation Data'!$I$12,0,10*ROW('Sanitation Data'!I88)),NA())</f>
        <v>#N/A</v>
      </c>
      <c r="AZ94" s="368" t="e">
        <f ca="1">+IF(AND(ISNUMBER(OFFSET('Hygiene Data'!$D$5,0,10*ROW('Hygiene Data'!D88))),'Data Summary'!DO94="Yes"),OFFSET('Hygiene Data'!$D$5,0,10*ROW('Hygiene Data'!D88)),NA())</f>
        <v>#N/A</v>
      </c>
      <c r="BA94" s="368" t="e">
        <f ca="1">+IF(AND(ISNUMBER(OFFSET('Hygiene Data'!$D$7,0,10*ROW('Hygiene Data'!D88))),'Data Summary'!DP94="Yes"),OFFSET('Hygiene Data'!$D$7,0,10*ROW('Hygiene Data'!D88)),NA())</f>
        <v>#N/A</v>
      </c>
      <c r="BB94" s="368" t="e">
        <f ca="1">+IF(AND(ISNUMBER(OFFSET('Hygiene Data'!$D$9,0,10*ROW('Hygiene Data'!D88))),'Data Summary'!DQ94="Yes"),OFFSET('Hygiene Data'!$D$9,0,10*ROW('Hygiene Data'!D88)),NA())</f>
        <v>#N/A</v>
      </c>
      <c r="BC94" s="368" t="e">
        <f ca="1">+IF(AND(ISNUMBER(OFFSET('Hygiene Data'!$E$5,0,10*ROW('Hygiene Data'!E88))),'Data Summary'!DR94="Yes"),OFFSET('Hygiene Data'!$E$5,0,10*ROW('Hygiene Data'!E88)),NA())</f>
        <v>#N/A</v>
      </c>
      <c r="BD94" s="368" t="e">
        <f ca="1">+IF(AND(ISNUMBER(OFFSET('Hygiene Data'!$E$7,0,10*ROW('Hygiene Data'!E88))),'Data Summary'!DS94="Yes"),OFFSET('Hygiene Data'!$E$7,0,10*ROW('Hygiene Data'!E88)),NA())</f>
        <v>#N/A</v>
      </c>
      <c r="BE94" s="368" t="e">
        <f ca="1">+IF(AND(ISNUMBER(OFFSET('Hygiene Data'!$E$9,0,10*ROW('Hygiene Data'!E88))),'Data Summary'!DT94="Yes"),OFFSET('Hygiene Data'!$E$9,0,10*ROW('Hygiene Data'!E88)),NA())</f>
        <v>#N/A</v>
      </c>
      <c r="BF94" s="368" t="e">
        <f ca="1">+IF(AND(ISNUMBER(OFFSET('Hygiene Data'!$F$5,0,10*ROW('Hygiene Data'!F88))),'Data Summary'!DU94="Yes"),OFFSET('Hygiene Data'!$F$5,0,10*ROW('Hygiene Data'!F88)),NA())</f>
        <v>#N/A</v>
      </c>
      <c r="BG94" s="368" t="e">
        <f ca="1">+IF(AND(ISNUMBER(OFFSET('Hygiene Data'!$F$7,0,10*ROW('Hygiene Data'!F88))),'Data Summary'!DV94="Yes"),OFFSET('Hygiene Data'!$F$7,0,10*ROW('Hygiene Data'!F88)),NA())</f>
        <v>#N/A</v>
      </c>
      <c r="BH94" s="368" t="e">
        <f ca="1">+IF(AND(ISNUMBER(OFFSET('Hygiene Data'!$F$9,0,10*ROW('Hygiene Data'!F88))),'Data Summary'!DW94="Yes"),OFFSET('Hygiene Data'!$F$9,0,10*ROW('Hygiene Data'!F88)),NA())</f>
        <v>#N/A</v>
      </c>
      <c r="BI94" s="368" t="e">
        <f ca="1">+IF(AND(ISNUMBER(OFFSET('Hygiene Data'!$G$5,0,10*ROW('Hygiene Data'!G88))),'Data Summary'!DX94="Yes"),OFFSET('Hygiene Data'!$G$5,0,10*ROW('Hygiene Data'!G88)),NA())</f>
        <v>#N/A</v>
      </c>
      <c r="BJ94" s="368" t="e">
        <f ca="1">+IF(AND(ISNUMBER(OFFSET('Hygiene Data'!$G$7,0,10*ROW('Hygiene Data'!G88))),'Data Summary'!DY94="Yes"),OFFSET('Hygiene Data'!$G$7,0,10*ROW('Hygiene Data'!G88)),NA())</f>
        <v>#N/A</v>
      </c>
      <c r="BK94" s="368" t="e">
        <f ca="1">+IF(AND(ISNUMBER(OFFSET('Hygiene Data'!$G$9,0,10*ROW('Hygiene Data'!G88))),'Data Summary'!DZ94="Yes"),OFFSET('Hygiene Data'!$G$9,0,10*ROW('Hygiene Data'!G88)),NA())</f>
        <v>#N/A</v>
      </c>
      <c r="BL94" s="368" t="e">
        <f ca="1">+IF(AND(ISNUMBER(OFFSET('Hygiene Data'!$H$5,0,10*ROW('Hygiene Data'!H88))),'Data Summary'!EA94="Yes"),OFFSET('Hygiene Data'!$H$5,0,10*ROW('Hygiene Data'!H88)),NA())</f>
        <v>#N/A</v>
      </c>
      <c r="BM94" s="368" t="e">
        <f ca="1">+IF(AND(ISNUMBER(OFFSET('Hygiene Data'!$H$7,0,10*ROW('Hygiene Data'!H88))),'Data Summary'!EB94="Yes"),OFFSET('Hygiene Data'!$H$7,0,10*ROW('Hygiene Data'!H88)),NA())</f>
        <v>#N/A</v>
      </c>
      <c r="BN94" s="368" t="e">
        <f ca="1">+IF(AND(ISNUMBER(OFFSET('Hygiene Data'!$H$9,0,10*ROW('Hygiene Data'!H88))),'Data Summary'!EC94="Yes"),OFFSET('Hygiene Data'!$H$9,0,10*ROW('Hygiene Data'!H88)),NA())</f>
        <v>#N/A</v>
      </c>
      <c r="BO94" s="368" t="e">
        <f ca="1">+IF(AND(ISNUMBER(OFFSET('Hygiene Data'!$I$5,0,10*ROW('Hygiene Data'!I88))),'Data Summary'!ED94="Yes"),OFFSET('Hygiene Data'!$I$5,0,10*ROW('Hygiene Data'!I88)),NA())</f>
        <v>#N/A</v>
      </c>
      <c r="BP94" s="368" t="e">
        <f ca="1">+IF(AND(ISNUMBER(OFFSET('Hygiene Data'!$I$7,0,10*ROW('Hygiene Data'!I88))),'Data Summary'!EE94="Yes"),OFFSET('Hygiene Data'!$I$7,0,10*ROW('Hygiene Data'!I88)),NA())</f>
        <v>#N/A</v>
      </c>
      <c r="BQ94" s="368" t="e">
        <f ca="1">+IF(AND(ISNUMBER(OFFSET('Hygiene Data'!$I$9,0,10*ROW('Hygiene Data'!I88))),'Data Summary'!EF94="Yes"),OFFSET('Hygiene Data'!$I$9,0,10*ROW('Hygiene Data'!I88)),NA())</f>
        <v>#N/A</v>
      </c>
    </row>
    <row r="95" spans="1:69" x14ac:dyDescent="0.25">
      <c r="A95" s="364" t="e">
        <f ca="1">+RIGHT('Data Summary'!A95,LEN('Data Summary'!A95)-9)</f>
        <v>#VALUE!</v>
      </c>
      <c r="B95" s="338" t="str">
        <f ca="1">+IF(ISTEXT('Data Summary'!B95),'Data Summary'!B95,"")</f>
        <v/>
      </c>
      <c r="C95" s="365" t="e">
        <f ca="1">+VALUE('Data Summary'!C95)</f>
        <v>#VALUE!</v>
      </c>
      <c r="D95" s="366" t="e">
        <f ca="1">+IF(AND(ISNUMBER(OFFSET('Water Data'!$D$4,0,10*ROW('Water Data'!D89))),'Data Summary'!BS95="Yes"),100-OFFSET('Water Data'!$D$4,0,10*ROW('Water Data'!D89)),NA())</f>
        <v>#N/A</v>
      </c>
      <c r="E95" s="366" t="e">
        <f ca="1">+IF(AND(ISNUMBER(OFFSET('Water Data'!$D$6,0,10*ROW('Water Data'!D89))),'Data Summary'!BT95="Yes"),OFFSET('Water Data'!$D$6,0,10*ROW('Water Data'!D89)),NA())</f>
        <v>#N/A</v>
      </c>
      <c r="F95" s="366" t="e">
        <f ca="1">+IF(AND(ISNUMBER(OFFSET('Water Data'!$D$9,0,10*ROW('Water Data'!D89))),'Data Summary'!BU95="Yes"),OFFSET('Water Data'!$D$9,0,10*ROW('Water Data'!D89)),NA())</f>
        <v>#N/A</v>
      </c>
      <c r="G95" s="366" t="e">
        <f ca="1">+IF(AND(ISNUMBER(OFFSET('Water Data'!$E$4,0,10*ROW('Water Data'!E89))),'Data Summary'!BV95="Yes"),100-OFFSET('Water Data'!$E$4,0,10*ROW('Water Data'!E89)),NA())</f>
        <v>#N/A</v>
      </c>
      <c r="H95" s="366" t="e">
        <f ca="1">+IF(AND(ISNUMBER(OFFSET('Water Data'!$E$6,0,10*ROW('Water Data'!E89))),'Data Summary'!BW95="Yes"),OFFSET('Water Data'!$E$6,0,10*ROW('Water Data'!E89)),NA())</f>
        <v>#N/A</v>
      </c>
      <c r="I95" s="366" t="e">
        <f ca="1">+IF(AND(ISNUMBER(OFFSET('Water Data'!$E$9,0,10*ROW('Water Data'!E89))),'Data Summary'!BX95="Yes"),OFFSET('Water Data'!$E$9,0,10*ROW('Water Data'!E89)),NA())</f>
        <v>#N/A</v>
      </c>
      <c r="J95" s="366" t="e">
        <f ca="1">+IF(AND(ISNUMBER(OFFSET('Water Data'!$F$4,0,10*ROW('Water Data'!F89))),'Data Summary'!BY95="Yes"),100-OFFSET('Water Data'!$F$4,0,10*ROW('Water Data'!F89)),NA())</f>
        <v>#N/A</v>
      </c>
      <c r="K95" s="366" t="e">
        <f ca="1">+IF(AND(ISNUMBER(OFFSET('Water Data'!$F$6,0,10*ROW('Water Data'!F89))),'Data Summary'!BZ95="Yes"),OFFSET('Water Data'!$F$6,0,10*ROW('Water Data'!F89)),NA())</f>
        <v>#N/A</v>
      </c>
      <c r="L95" s="366" t="e">
        <f ca="1">+IF(AND(ISNUMBER(OFFSET('Water Data'!$F$9,0,10*ROW('Water Data'!F89))),'Data Summary'!CA95="Yes"),OFFSET('Water Data'!$F$9,0,10*ROW('Water Data'!F89)),NA())</f>
        <v>#N/A</v>
      </c>
      <c r="M95" s="366" t="e">
        <f ca="1">+IF(AND(ISNUMBER(OFFSET('Water Data'!$G$4,0,10*ROW('Water Data'!G89))),'Data Summary'!CB95="Yes"),100-OFFSET('Water Data'!$G$4,0,10*ROW('Water Data'!G89)),NA())</f>
        <v>#N/A</v>
      </c>
      <c r="N95" s="366" t="e">
        <f ca="1">+IF(AND(ISNUMBER(OFFSET('Water Data'!$G$6,0,10*ROW('Water Data'!G89))),'Data Summary'!CC95="Yes"),OFFSET('Water Data'!$G$6,0,10*ROW('Water Data'!G89)),NA())</f>
        <v>#N/A</v>
      </c>
      <c r="O95" s="366" t="e">
        <f ca="1">+IF(AND(ISNUMBER(OFFSET('Water Data'!$G$9,0,10*ROW('Water Data'!G89))),'Data Summary'!CD95="Yes"),OFFSET('Water Data'!$G$9,0,10*ROW('Water Data'!G89)),NA())</f>
        <v>#N/A</v>
      </c>
      <c r="P95" s="366" t="e">
        <f ca="1">+IF(AND(ISNUMBER(OFFSET('Water Data'!$H$4,0,10*ROW('Water Data'!H89))),'Data Summary'!CE95="Yes"),100-OFFSET('Water Data'!$H$4,0,10*ROW('Water Data'!H89)),NA())</f>
        <v>#N/A</v>
      </c>
      <c r="Q95" s="366" t="e">
        <f ca="1">+IF(AND(ISNUMBER(OFFSET('Water Data'!$H$6,0,10*ROW('Water Data'!H89))),'Data Summary'!CF95="Yes"),OFFSET('Water Data'!$H$6,0,10*ROW('Water Data'!H89)),NA())</f>
        <v>#N/A</v>
      </c>
      <c r="R95" s="366" t="e">
        <f ca="1">+IF(AND(ISNUMBER(OFFSET('Water Data'!$H$9,0,10*ROW('Water Data'!H89))),'Data Summary'!CG95="Yes"),OFFSET('Water Data'!$H$9,0,10*ROW('Water Data'!H89)),NA())</f>
        <v>#N/A</v>
      </c>
      <c r="S95" s="366" t="e">
        <f ca="1">+IF(AND(ISNUMBER(OFFSET('Water Data'!$I$4,0,10*ROW('Water Data'!I89))),'Data Summary'!CH95="Yes"),100-OFFSET('Water Data'!$I$4,0,10*ROW('Water Data'!I89)),NA())</f>
        <v>#N/A</v>
      </c>
      <c r="T95" s="366" t="e">
        <f ca="1">+IF(AND(ISNUMBER(OFFSET('Water Data'!$I$6,0,10*ROW('Water Data'!I89))),'Data Summary'!CI95="Yes"),OFFSET('Water Data'!$I$6,0,10*ROW('Water Data'!I89)),NA())</f>
        <v>#N/A</v>
      </c>
      <c r="U95" s="366" t="e">
        <f ca="1">+IF(AND(ISNUMBER(OFFSET('Water Data'!$I$9,0,10*ROW('Water Data'!I89))),'Data Summary'!CJ95="Yes"),OFFSET('Water Data'!$I$9,0,10*ROW('Water Data'!I89)),NA())</f>
        <v>#N/A</v>
      </c>
      <c r="V95" s="367" t="e">
        <f ca="1">+IF(AND(ISNUMBER(OFFSET('Sanitation Data'!$D$4,0,10*ROW('Sanitation Data'!D89))),'Data Summary'!CK95="Yes"),100-OFFSET('Sanitation Data'!$D$4,0,10*ROW('Sanitation Data'!D89)),NA())</f>
        <v>#N/A</v>
      </c>
      <c r="W95" s="367" t="e">
        <f ca="1">+IF(AND(ISNUMBER(OFFSET('Sanitation Data'!$D$6,0,10*ROW('Sanitation Data'!D89))),'Data Summary'!CL95="Yes"),OFFSET('Sanitation Data'!$D$6,0,10*ROW('Sanitation Data'!D89)),NA())</f>
        <v>#N/A</v>
      </c>
      <c r="X95" s="367" t="e">
        <f ca="1">+IF(AND(ISNUMBER(OFFSET('Sanitation Data'!$D$10,0,10*ROW('Sanitation Data'!D89))),'Data Summary'!CM95="Yes"),OFFSET('Sanitation Data'!$D$10,0,10*ROW('Sanitation Data'!D89)),NA())</f>
        <v>#N/A</v>
      </c>
      <c r="Y95" s="367" t="e">
        <f ca="1">+IF(AND(ISNUMBER(OFFSET('Sanitation Data'!$D$11,0,10*ROW('Sanitation Data'!D89))),'Data Summary'!CN95="Yes"),OFFSET('Sanitation Data'!$D$11,0,10*ROW('Sanitation Data'!D89)),NA())</f>
        <v>#N/A</v>
      </c>
      <c r="Z95" s="367" t="e">
        <f ca="1">+IF(AND(ISNUMBER(OFFSET('Sanitation Data'!$D$12,0,10*ROW('Sanitation Data'!D89))),'Data Summary'!CO95="Yes"),OFFSET('Sanitation Data'!$D$12,0,10*ROW('Sanitation Data'!D89)),NA())</f>
        <v>#N/A</v>
      </c>
      <c r="AA95" s="367" t="e">
        <f ca="1">+IF(AND(ISNUMBER(OFFSET('Sanitation Data'!$E$4,0,10*ROW('Sanitation Data'!E89))),'Data Summary'!CP95="Yes"),100-OFFSET('Sanitation Data'!$E$4,0,10*ROW('Sanitation Data'!E89)),NA())</f>
        <v>#N/A</v>
      </c>
      <c r="AB95" s="367" t="e">
        <f ca="1">+IF(AND(ISNUMBER(OFFSET('Sanitation Data'!$E$6,0,10*ROW('Sanitation Data'!E89))),'Data Summary'!CQ95="Yes"),OFFSET('Sanitation Data'!$E$6,0,10*ROW('Sanitation Data'!E89)),NA())</f>
        <v>#N/A</v>
      </c>
      <c r="AC95" s="367" t="e">
        <f ca="1">+IF(AND(ISNUMBER(OFFSET('Sanitation Data'!$E$10,0,10*ROW('Sanitation Data'!E89))),'Data Summary'!CR95="Yes"),OFFSET('Sanitation Data'!$E$10,0,10*ROW('Sanitation Data'!E89)),NA())</f>
        <v>#N/A</v>
      </c>
      <c r="AD95" s="367" t="e">
        <f ca="1">+IF(AND(ISNUMBER(OFFSET('Sanitation Data'!$E$11,0,10*ROW('Sanitation Data'!E89))),'Data Summary'!CS95="Yes"),OFFSET('Sanitation Data'!$E$11,0,10*ROW('Sanitation Data'!E89)),NA())</f>
        <v>#N/A</v>
      </c>
      <c r="AE95" s="367" t="e">
        <f ca="1">+IF(AND(ISNUMBER(OFFSET('Sanitation Data'!$E$12,0,10*ROW('Sanitation Data'!E89))),'Data Summary'!CT95="Yes"),OFFSET('Sanitation Data'!$E$12,0,10*ROW('Sanitation Data'!E89)),NA())</f>
        <v>#N/A</v>
      </c>
      <c r="AF95" s="367" t="e">
        <f ca="1">+IF(AND(ISNUMBER(OFFSET('Sanitation Data'!$F$4,0,10*ROW('Sanitation Data'!F89))),'Data Summary'!CU95="Yes"),100-OFFSET('Sanitation Data'!$F$4,0,10*ROW('Sanitation Data'!F89)),NA())</f>
        <v>#N/A</v>
      </c>
      <c r="AG95" s="367" t="e">
        <f ca="1">+IF(AND(ISNUMBER(OFFSET('Sanitation Data'!$F$6,0,10*ROW('Sanitation Data'!F89))),'Data Summary'!CV95="Yes"),OFFSET('Sanitation Data'!$F$6,0,10*ROW('Sanitation Data'!F89)),NA())</f>
        <v>#N/A</v>
      </c>
      <c r="AH95" s="367" t="e">
        <f ca="1">+IF(AND(ISNUMBER(OFFSET('Sanitation Data'!$F$10,0,10*ROW('Sanitation Data'!F89))),'Data Summary'!CW95="Yes"),OFFSET('Sanitation Data'!$F$10,0,10*ROW('Sanitation Data'!F89)),NA())</f>
        <v>#N/A</v>
      </c>
      <c r="AI95" s="367" t="e">
        <f ca="1">+IF(AND(ISNUMBER(OFFSET('Sanitation Data'!$F$11,0,10*ROW('Sanitation Data'!F89))),'Data Summary'!CX95="Yes"),OFFSET('Sanitation Data'!$F$11,0,10*ROW('Sanitation Data'!F89)),NA())</f>
        <v>#N/A</v>
      </c>
      <c r="AJ95" s="367" t="e">
        <f ca="1">+IF(AND(ISNUMBER(OFFSET('Sanitation Data'!$F$12,0,10*ROW('Sanitation Data'!F89))),'Data Summary'!CY95="Yes"),OFFSET('Sanitation Data'!$F$12,0,10*ROW('Sanitation Data'!F89)),NA())</f>
        <v>#N/A</v>
      </c>
      <c r="AK95" s="367" t="e">
        <f ca="1">+IF(AND(ISNUMBER(OFFSET('Sanitation Data'!$G$4,0,10*ROW('Sanitation Data'!G89))),'Data Summary'!CZ95="Yes"),100-OFFSET('Sanitation Data'!$G$4,0,10*ROW('Sanitation Data'!G89)),NA())</f>
        <v>#N/A</v>
      </c>
      <c r="AL95" s="367" t="e">
        <f ca="1">+IF(AND(ISNUMBER(OFFSET('Sanitation Data'!$G$6,0,10*ROW('Sanitation Data'!G89))),'Data Summary'!DA95="Yes"),OFFSET('Sanitation Data'!$G$6,0,10*ROW('Sanitation Data'!G89)),NA())</f>
        <v>#N/A</v>
      </c>
      <c r="AM95" s="367" t="e">
        <f ca="1">+IF(AND(ISNUMBER(OFFSET('Sanitation Data'!$G$10,0,10*ROW('Sanitation Data'!G89))),'Data Summary'!DB95="Yes"),OFFSET('Sanitation Data'!$G$10,0,10*ROW('Sanitation Data'!G89)),NA())</f>
        <v>#N/A</v>
      </c>
      <c r="AN95" s="367" t="e">
        <f ca="1">+IF(AND(ISNUMBER(OFFSET('Sanitation Data'!$G$11,0,10*ROW('Sanitation Data'!G89))),'Data Summary'!DC95="Yes"),OFFSET('Sanitation Data'!$G$11,0,10*ROW('Sanitation Data'!G89)),NA())</f>
        <v>#N/A</v>
      </c>
      <c r="AO95" s="367" t="e">
        <f ca="1">+IF(AND(ISNUMBER(OFFSET('Sanitation Data'!$G$12,0,10*ROW('Sanitation Data'!G89))),'Data Summary'!DD95="Yes"),OFFSET('Sanitation Data'!$G$12,0,10*ROW('Sanitation Data'!G89)),NA())</f>
        <v>#N/A</v>
      </c>
      <c r="AP95" s="367" t="e">
        <f ca="1">+IF(AND(ISNUMBER(OFFSET('Sanitation Data'!$H$4,0,10*ROW('Sanitation Data'!H89))),'Data Summary'!DE95="Yes"),100-OFFSET('Sanitation Data'!$H$4,0,10*ROW('Sanitation Data'!H89)),NA())</f>
        <v>#N/A</v>
      </c>
      <c r="AQ95" s="367" t="e">
        <f ca="1">+IF(AND(ISNUMBER(OFFSET('Sanitation Data'!$H$6,0,10*ROW('Sanitation Data'!H89))),'Data Summary'!DF95="Yes"),OFFSET('Sanitation Data'!$H$6,0,10*ROW('Sanitation Data'!H89)),NA())</f>
        <v>#N/A</v>
      </c>
      <c r="AR95" s="367" t="e">
        <f ca="1">+IF(AND(ISNUMBER(OFFSET('Sanitation Data'!$H$10,0,10*ROW('Sanitation Data'!H89))),'Data Summary'!DG95="Yes"),OFFSET('Sanitation Data'!$H$10,0,10*ROW('Sanitation Data'!H89)),NA())</f>
        <v>#N/A</v>
      </c>
      <c r="AS95" s="367" t="e">
        <f ca="1">+IF(AND(ISNUMBER(OFFSET('Sanitation Data'!$H$11,0,10*ROW('Sanitation Data'!H89))),'Data Summary'!DH95="Yes"),OFFSET('Sanitation Data'!$H$11,0,10*ROW('Sanitation Data'!H89)),NA())</f>
        <v>#N/A</v>
      </c>
      <c r="AT95" s="367" t="e">
        <f ca="1">+IF(AND(ISNUMBER(OFFSET('Sanitation Data'!$H$12,0,10*ROW('Sanitation Data'!H89))),'Data Summary'!DI95="Yes"),OFFSET('Sanitation Data'!$H$12,0,10*ROW('Sanitation Data'!H89)),NA())</f>
        <v>#N/A</v>
      </c>
      <c r="AU95" s="367" t="e">
        <f ca="1">+IF(AND(ISNUMBER(OFFSET('Sanitation Data'!$I$4,0,10*ROW('Sanitation Data'!I89))),'Data Summary'!DJ95="Yes"),100-OFFSET('Sanitation Data'!$I$4,0,10*ROW('Sanitation Data'!I89)),NA())</f>
        <v>#N/A</v>
      </c>
      <c r="AV95" s="367" t="e">
        <f ca="1">+IF(AND(ISNUMBER(OFFSET('Sanitation Data'!$I$6,0,10*ROW('Sanitation Data'!I89))),'Data Summary'!DK95="Yes"),OFFSET('Sanitation Data'!$I$6,0,10*ROW('Sanitation Data'!I89)),NA())</f>
        <v>#N/A</v>
      </c>
      <c r="AW95" s="367" t="e">
        <f ca="1">+IF(AND(ISNUMBER(OFFSET('Sanitation Data'!$I$10,0,10*ROW('Sanitation Data'!I89))),'Data Summary'!DL95="Yes"),OFFSET('Sanitation Data'!$I$10,0,10*ROW('Sanitation Data'!I89)),NA())</f>
        <v>#N/A</v>
      </c>
      <c r="AX95" s="367" t="e">
        <f ca="1">+IF(AND(ISNUMBER(OFFSET('Sanitation Data'!$I$11,0,10*ROW('Sanitation Data'!I89))),'Data Summary'!DM95="Yes"),OFFSET('Sanitation Data'!$I$11,0,10*ROW('Sanitation Data'!I89)),NA())</f>
        <v>#N/A</v>
      </c>
      <c r="AY95" s="367" t="e">
        <f ca="1">+IF(AND(ISNUMBER(OFFSET('Sanitation Data'!$I$12,0,10*ROW('Sanitation Data'!I89))),'Data Summary'!DN95="Yes"),OFFSET('Sanitation Data'!$I$12,0,10*ROW('Sanitation Data'!I89)),NA())</f>
        <v>#N/A</v>
      </c>
      <c r="AZ95" s="368" t="e">
        <f ca="1">+IF(AND(ISNUMBER(OFFSET('Hygiene Data'!$D$5,0,10*ROW('Hygiene Data'!D89))),'Data Summary'!DO95="Yes"),OFFSET('Hygiene Data'!$D$5,0,10*ROW('Hygiene Data'!D89)),NA())</f>
        <v>#N/A</v>
      </c>
      <c r="BA95" s="368" t="e">
        <f ca="1">+IF(AND(ISNUMBER(OFFSET('Hygiene Data'!$D$7,0,10*ROW('Hygiene Data'!D89))),'Data Summary'!DP95="Yes"),OFFSET('Hygiene Data'!$D$7,0,10*ROW('Hygiene Data'!D89)),NA())</f>
        <v>#N/A</v>
      </c>
      <c r="BB95" s="368" t="e">
        <f ca="1">+IF(AND(ISNUMBER(OFFSET('Hygiene Data'!$D$9,0,10*ROW('Hygiene Data'!D89))),'Data Summary'!DQ95="Yes"),OFFSET('Hygiene Data'!$D$9,0,10*ROW('Hygiene Data'!D89)),NA())</f>
        <v>#N/A</v>
      </c>
      <c r="BC95" s="368" t="e">
        <f ca="1">+IF(AND(ISNUMBER(OFFSET('Hygiene Data'!$E$5,0,10*ROW('Hygiene Data'!E89))),'Data Summary'!DR95="Yes"),OFFSET('Hygiene Data'!$E$5,0,10*ROW('Hygiene Data'!E89)),NA())</f>
        <v>#N/A</v>
      </c>
      <c r="BD95" s="368" t="e">
        <f ca="1">+IF(AND(ISNUMBER(OFFSET('Hygiene Data'!$E$7,0,10*ROW('Hygiene Data'!E89))),'Data Summary'!DS95="Yes"),OFFSET('Hygiene Data'!$E$7,0,10*ROW('Hygiene Data'!E89)),NA())</f>
        <v>#N/A</v>
      </c>
      <c r="BE95" s="368" t="e">
        <f ca="1">+IF(AND(ISNUMBER(OFFSET('Hygiene Data'!$E$9,0,10*ROW('Hygiene Data'!E89))),'Data Summary'!DT95="Yes"),OFFSET('Hygiene Data'!$E$9,0,10*ROW('Hygiene Data'!E89)),NA())</f>
        <v>#N/A</v>
      </c>
      <c r="BF95" s="368" t="e">
        <f ca="1">+IF(AND(ISNUMBER(OFFSET('Hygiene Data'!$F$5,0,10*ROW('Hygiene Data'!F89))),'Data Summary'!DU95="Yes"),OFFSET('Hygiene Data'!$F$5,0,10*ROW('Hygiene Data'!F89)),NA())</f>
        <v>#N/A</v>
      </c>
      <c r="BG95" s="368" t="e">
        <f ca="1">+IF(AND(ISNUMBER(OFFSET('Hygiene Data'!$F$7,0,10*ROW('Hygiene Data'!F89))),'Data Summary'!DV95="Yes"),OFFSET('Hygiene Data'!$F$7,0,10*ROW('Hygiene Data'!F89)),NA())</f>
        <v>#N/A</v>
      </c>
      <c r="BH95" s="368" t="e">
        <f ca="1">+IF(AND(ISNUMBER(OFFSET('Hygiene Data'!$F$9,0,10*ROW('Hygiene Data'!F89))),'Data Summary'!DW95="Yes"),OFFSET('Hygiene Data'!$F$9,0,10*ROW('Hygiene Data'!F89)),NA())</f>
        <v>#N/A</v>
      </c>
      <c r="BI95" s="368" t="e">
        <f ca="1">+IF(AND(ISNUMBER(OFFSET('Hygiene Data'!$G$5,0,10*ROW('Hygiene Data'!G89))),'Data Summary'!DX95="Yes"),OFFSET('Hygiene Data'!$G$5,0,10*ROW('Hygiene Data'!G89)),NA())</f>
        <v>#N/A</v>
      </c>
      <c r="BJ95" s="368" t="e">
        <f ca="1">+IF(AND(ISNUMBER(OFFSET('Hygiene Data'!$G$7,0,10*ROW('Hygiene Data'!G89))),'Data Summary'!DY95="Yes"),OFFSET('Hygiene Data'!$G$7,0,10*ROW('Hygiene Data'!G89)),NA())</f>
        <v>#N/A</v>
      </c>
      <c r="BK95" s="368" t="e">
        <f ca="1">+IF(AND(ISNUMBER(OFFSET('Hygiene Data'!$G$9,0,10*ROW('Hygiene Data'!G89))),'Data Summary'!DZ95="Yes"),OFFSET('Hygiene Data'!$G$9,0,10*ROW('Hygiene Data'!G89)),NA())</f>
        <v>#N/A</v>
      </c>
      <c r="BL95" s="368" t="e">
        <f ca="1">+IF(AND(ISNUMBER(OFFSET('Hygiene Data'!$H$5,0,10*ROW('Hygiene Data'!H89))),'Data Summary'!EA95="Yes"),OFFSET('Hygiene Data'!$H$5,0,10*ROW('Hygiene Data'!H89)),NA())</f>
        <v>#N/A</v>
      </c>
      <c r="BM95" s="368" t="e">
        <f ca="1">+IF(AND(ISNUMBER(OFFSET('Hygiene Data'!$H$7,0,10*ROW('Hygiene Data'!H89))),'Data Summary'!EB95="Yes"),OFFSET('Hygiene Data'!$H$7,0,10*ROW('Hygiene Data'!H89)),NA())</f>
        <v>#N/A</v>
      </c>
      <c r="BN95" s="368" t="e">
        <f ca="1">+IF(AND(ISNUMBER(OFFSET('Hygiene Data'!$H$9,0,10*ROW('Hygiene Data'!H89))),'Data Summary'!EC95="Yes"),OFFSET('Hygiene Data'!$H$9,0,10*ROW('Hygiene Data'!H89)),NA())</f>
        <v>#N/A</v>
      </c>
      <c r="BO95" s="368" t="e">
        <f ca="1">+IF(AND(ISNUMBER(OFFSET('Hygiene Data'!$I$5,0,10*ROW('Hygiene Data'!I89))),'Data Summary'!ED95="Yes"),OFFSET('Hygiene Data'!$I$5,0,10*ROW('Hygiene Data'!I89)),NA())</f>
        <v>#N/A</v>
      </c>
      <c r="BP95" s="368" t="e">
        <f ca="1">+IF(AND(ISNUMBER(OFFSET('Hygiene Data'!$I$7,0,10*ROW('Hygiene Data'!I89))),'Data Summary'!EE95="Yes"),OFFSET('Hygiene Data'!$I$7,0,10*ROW('Hygiene Data'!I89)),NA())</f>
        <v>#N/A</v>
      </c>
      <c r="BQ95" s="368" t="e">
        <f ca="1">+IF(AND(ISNUMBER(OFFSET('Hygiene Data'!$I$9,0,10*ROW('Hygiene Data'!I89))),'Data Summary'!EF95="Yes"),OFFSET('Hygiene Data'!$I$9,0,10*ROW('Hygiene Data'!I89)),NA())</f>
        <v>#N/A</v>
      </c>
    </row>
    <row r="96" spans="1:69" x14ac:dyDescent="0.25">
      <c r="A96" s="364" t="e">
        <f ca="1">+RIGHT('Data Summary'!A96,LEN('Data Summary'!A96)-9)</f>
        <v>#VALUE!</v>
      </c>
      <c r="B96" s="338" t="str">
        <f ca="1">+IF(ISTEXT('Data Summary'!B96),'Data Summary'!B96,"")</f>
        <v/>
      </c>
      <c r="C96" s="365" t="e">
        <f ca="1">+VALUE('Data Summary'!C96)</f>
        <v>#VALUE!</v>
      </c>
      <c r="D96" s="366" t="e">
        <f ca="1">+IF(AND(ISNUMBER(OFFSET('Water Data'!$D$4,0,10*ROW('Water Data'!D90))),'Data Summary'!BS96="Yes"),100-OFFSET('Water Data'!$D$4,0,10*ROW('Water Data'!D90)),NA())</f>
        <v>#N/A</v>
      </c>
      <c r="E96" s="366" t="e">
        <f ca="1">+IF(AND(ISNUMBER(OFFSET('Water Data'!$D$6,0,10*ROW('Water Data'!D90))),'Data Summary'!BT96="Yes"),OFFSET('Water Data'!$D$6,0,10*ROW('Water Data'!D90)),NA())</f>
        <v>#N/A</v>
      </c>
      <c r="F96" s="366" t="e">
        <f ca="1">+IF(AND(ISNUMBER(OFFSET('Water Data'!$D$9,0,10*ROW('Water Data'!D90))),'Data Summary'!BU96="Yes"),OFFSET('Water Data'!$D$9,0,10*ROW('Water Data'!D90)),NA())</f>
        <v>#N/A</v>
      </c>
      <c r="G96" s="366" t="e">
        <f ca="1">+IF(AND(ISNUMBER(OFFSET('Water Data'!$E$4,0,10*ROW('Water Data'!E90))),'Data Summary'!BV96="Yes"),100-OFFSET('Water Data'!$E$4,0,10*ROW('Water Data'!E90)),NA())</f>
        <v>#N/A</v>
      </c>
      <c r="H96" s="366" t="e">
        <f ca="1">+IF(AND(ISNUMBER(OFFSET('Water Data'!$E$6,0,10*ROW('Water Data'!E90))),'Data Summary'!BW96="Yes"),OFFSET('Water Data'!$E$6,0,10*ROW('Water Data'!E90)),NA())</f>
        <v>#N/A</v>
      </c>
      <c r="I96" s="366" t="e">
        <f ca="1">+IF(AND(ISNUMBER(OFFSET('Water Data'!$E$9,0,10*ROW('Water Data'!E90))),'Data Summary'!BX96="Yes"),OFFSET('Water Data'!$E$9,0,10*ROW('Water Data'!E90)),NA())</f>
        <v>#N/A</v>
      </c>
      <c r="J96" s="366" t="e">
        <f ca="1">+IF(AND(ISNUMBER(OFFSET('Water Data'!$F$4,0,10*ROW('Water Data'!F90))),'Data Summary'!BY96="Yes"),100-OFFSET('Water Data'!$F$4,0,10*ROW('Water Data'!F90)),NA())</f>
        <v>#N/A</v>
      </c>
      <c r="K96" s="366" t="e">
        <f ca="1">+IF(AND(ISNUMBER(OFFSET('Water Data'!$F$6,0,10*ROW('Water Data'!F90))),'Data Summary'!BZ96="Yes"),OFFSET('Water Data'!$F$6,0,10*ROW('Water Data'!F90)),NA())</f>
        <v>#N/A</v>
      </c>
      <c r="L96" s="366" t="e">
        <f ca="1">+IF(AND(ISNUMBER(OFFSET('Water Data'!$F$9,0,10*ROW('Water Data'!F90))),'Data Summary'!CA96="Yes"),OFFSET('Water Data'!$F$9,0,10*ROW('Water Data'!F90)),NA())</f>
        <v>#N/A</v>
      </c>
      <c r="M96" s="366" t="e">
        <f ca="1">+IF(AND(ISNUMBER(OFFSET('Water Data'!$G$4,0,10*ROW('Water Data'!G90))),'Data Summary'!CB96="Yes"),100-OFFSET('Water Data'!$G$4,0,10*ROW('Water Data'!G90)),NA())</f>
        <v>#N/A</v>
      </c>
      <c r="N96" s="366" t="e">
        <f ca="1">+IF(AND(ISNUMBER(OFFSET('Water Data'!$G$6,0,10*ROW('Water Data'!G90))),'Data Summary'!CC96="Yes"),OFFSET('Water Data'!$G$6,0,10*ROW('Water Data'!G90)),NA())</f>
        <v>#N/A</v>
      </c>
      <c r="O96" s="366" t="e">
        <f ca="1">+IF(AND(ISNUMBER(OFFSET('Water Data'!$G$9,0,10*ROW('Water Data'!G90))),'Data Summary'!CD96="Yes"),OFFSET('Water Data'!$G$9,0,10*ROW('Water Data'!G90)),NA())</f>
        <v>#N/A</v>
      </c>
      <c r="P96" s="366" t="e">
        <f ca="1">+IF(AND(ISNUMBER(OFFSET('Water Data'!$H$4,0,10*ROW('Water Data'!H90))),'Data Summary'!CE96="Yes"),100-OFFSET('Water Data'!$H$4,0,10*ROW('Water Data'!H90)),NA())</f>
        <v>#N/A</v>
      </c>
      <c r="Q96" s="366" t="e">
        <f ca="1">+IF(AND(ISNUMBER(OFFSET('Water Data'!$H$6,0,10*ROW('Water Data'!H90))),'Data Summary'!CF96="Yes"),OFFSET('Water Data'!$H$6,0,10*ROW('Water Data'!H90)),NA())</f>
        <v>#N/A</v>
      </c>
      <c r="R96" s="366" t="e">
        <f ca="1">+IF(AND(ISNUMBER(OFFSET('Water Data'!$H$9,0,10*ROW('Water Data'!H90))),'Data Summary'!CG96="Yes"),OFFSET('Water Data'!$H$9,0,10*ROW('Water Data'!H90)),NA())</f>
        <v>#N/A</v>
      </c>
      <c r="S96" s="366" t="e">
        <f ca="1">+IF(AND(ISNUMBER(OFFSET('Water Data'!$I$4,0,10*ROW('Water Data'!I90))),'Data Summary'!CH96="Yes"),100-OFFSET('Water Data'!$I$4,0,10*ROW('Water Data'!I90)),NA())</f>
        <v>#N/A</v>
      </c>
      <c r="T96" s="366" t="e">
        <f ca="1">+IF(AND(ISNUMBER(OFFSET('Water Data'!$I$6,0,10*ROW('Water Data'!I90))),'Data Summary'!CI96="Yes"),OFFSET('Water Data'!$I$6,0,10*ROW('Water Data'!I90)),NA())</f>
        <v>#N/A</v>
      </c>
      <c r="U96" s="366" t="e">
        <f ca="1">+IF(AND(ISNUMBER(OFFSET('Water Data'!$I$9,0,10*ROW('Water Data'!I90))),'Data Summary'!CJ96="Yes"),OFFSET('Water Data'!$I$9,0,10*ROW('Water Data'!I90)),NA())</f>
        <v>#N/A</v>
      </c>
      <c r="V96" s="367" t="e">
        <f ca="1">+IF(AND(ISNUMBER(OFFSET('Sanitation Data'!$D$4,0,10*ROW('Sanitation Data'!D90))),'Data Summary'!CK96="Yes"),100-OFFSET('Sanitation Data'!$D$4,0,10*ROW('Sanitation Data'!D90)),NA())</f>
        <v>#N/A</v>
      </c>
      <c r="W96" s="367" t="e">
        <f ca="1">+IF(AND(ISNUMBER(OFFSET('Sanitation Data'!$D$6,0,10*ROW('Sanitation Data'!D90))),'Data Summary'!CL96="Yes"),OFFSET('Sanitation Data'!$D$6,0,10*ROW('Sanitation Data'!D90)),NA())</f>
        <v>#N/A</v>
      </c>
      <c r="X96" s="367" t="e">
        <f ca="1">+IF(AND(ISNUMBER(OFFSET('Sanitation Data'!$D$10,0,10*ROW('Sanitation Data'!D90))),'Data Summary'!CM96="Yes"),OFFSET('Sanitation Data'!$D$10,0,10*ROW('Sanitation Data'!D90)),NA())</f>
        <v>#N/A</v>
      </c>
      <c r="Y96" s="367" t="e">
        <f ca="1">+IF(AND(ISNUMBER(OFFSET('Sanitation Data'!$D$11,0,10*ROW('Sanitation Data'!D90))),'Data Summary'!CN96="Yes"),OFFSET('Sanitation Data'!$D$11,0,10*ROW('Sanitation Data'!D90)),NA())</f>
        <v>#N/A</v>
      </c>
      <c r="Z96" s="367" t="e">
        <f ca="1">+IF(AND(ISNUMBER(OFFSET('Sanitation Data'!$D$12,0,10*ROW('Sanitation Data'!D90))),'Data Summary'!CO96="Yes"),OFFSET('Sanitation Data'!$D$12,0,10*ROW('Sanitation Data'!D90)),NA())</f>
        <v>#N/A</v>
      </c>
      <c r="AA96" s="367" t="e">
        <f ca="1">+IF(AND(ISNUMBER(OFFSET('Sanitation Data'!$E$4,0,10*ROW('Sanitation Data'!E90))),'Data Summary'!CP96="Yes"),100-OFFSET('Sanitation Data'!$E$4,0,10*ROW('Sanitation Data'!E90)),NA())</f>
        <v>#N/A</v>
      </c>
      <c r="AB96" s="367" t="e">
        <f ca="1">+IF(AND(ISNUMBER(OFFSET('Sanitation Data'!$E$6,0,10*ROW('Sanitation Data'!E90))),'Data Summary'!CQ96="Yes"),OFFSET('Sanitation Data'!$E$6,0,10*ROW('Sanitation Data'!E90)),NA())</f>
        <v>#N/A</v>
      </c>
      <c r="AC96" s="367" t="e">
        <f ca="1">+IF(AND(ISNUMBER(OFFSET('Sanitation Data'!$E$10,0,10*ROW('Sanitation Data'!E90))),'Data Summary'!CR96="Yes"),OFFSET('Sanitation Data'!$E$10,0,10*ROW('Sanitation Data'!E90)),NA())</f>
        <v>#N/A</v>
      </c>
      <c r="AD96" s="367" t="e">
        <f ca="1">+IF(AND(ISNUMBER(OFFSET('Sanitation Data'!$E$11,0,10*ROW('Sanitation Data'!E90))),'Data Summary'!CS96="Yes"),OFFSET('Sanitation Data'!$E$11,0,10*ROW('Sanitation Data'!E90)),NA())</f>
        <v>#N/A</v>
      </c>
      <c r="AE96" s="367" t="e">
        <f ca="1">+IF(AND(ISNUMBER(OFFSET('Sanitation Data'!$E$12,0,10*ROW('Sanitation Data'!E90))),'Data Summary'!CT96="Yes"),OFFSET('Sanitation Data'!$E$12,0,10*ROW('Sanitation Data'!E90)),NA())</f>
        <v>#N/A</v>
      </c>
      <c r="AF96" s="367" t="e">
        <f ca="1">+IF(AND(ISNUMBER(OFFSET('Sanitation Data'!$F$4,0,10*ROW('Sanitation Data'!F90))),'Data Summary'!CU96="Yes"),100-OFFSET('Sanitation Data'!$F$4,0,10*ROW('Sanitation Data'!F90)),NA())</f>
        <v>#N/A</v>
      </c>
      <c r="AG96" s="367" t="e">
        <f ca="1">+IF(AND(ISNUMBER(OFFSET('Sanitation Data'!$F$6,0,10*ROW('Sanitation Data'!F90))),'Data Summary'!CV96="Yes"),OFFSET('Sanitation Data'!$F$6,0,10*ROW('Sanitation Data'!F90)),NA())</f>
        <v>#N/A</v>
      </c>
      <c r="AH96" s="367" t="e">
        <f ca="1">+IF(AND(ISNUMBER(OFFSET('Sanitation Data'!$F$10,0,10*ROW('Sanitation Data'!F90))),'Data Summary'!CW96="Yes"),OFFSET('Sanitation Data'!$F$10,0,10*ROW('Sanitation Data'!F90)),NA())</f>
        <v>#N/A</v>
      </c>
      <c r="AI96" s="367" t="e">
        <f ca="1">+IF(AND(ISNUMBER(OFFSET('Sanitation Data'!$F$11,0,10*ROW('Sanitation Data'!F90))),'Data Summary'!CX96="Yes"),OFFSET('Sanitation Data'!$F$11,0,10*ROW('Sanitation Data'!F90)),NA())</f>
        <v>#N/A</v>
      </c>
      <c r="AJ96" s="367" t="e">
        <f ca="1">+IF(AND(ISNUMBER(OFFSET('Sanitation Data'!$F$12,0,10*ROW('Sanitation Data'!F90))),'Data Summary'!CY96="Yes"),OFFSET('Sanitation Data'!$F$12,0,10*ROW('Sanitation Data'!F90)),NA())</f>
        <v>#N/A</v>
      </c>
      <c r="AK96" s="367" t="e">
        <f ca="1">+IF(AND(ISNUMBER(OFFSET('Sanitation Data'!$G$4,0,10*ROW('Sanitation Data'!G90))),'Data Summary'!CZ96="Yes"),100-OFFSET('Sanitation Data'!$G$4,0,10*ROW('Sanitation Data'!G90)),NA())</f>
        <v>#N/A</v>
      </c>
      <c r="AL96" s="367" t="e">
        <f ca="1">+IF(AND(ISNUMBER(OFFSET('Sanitation Data'!$G$6,0,10*ROW('Sanitation Data'!G90))),'Data Summary'!DA96="Yes"),OFFSET('Sanitation Data'!$G$6,0,10*ROW('Sanitation Data'!G90)),NA())</f>
        <v>#N/A</v>
      </c>
      <c r="AM96" s="367" t="e">
        <f ca="1">+IF(AND(ISNUMBER(OFFSET('Sanitation Data'!$G$10,0,10*ROW('Sanitation Data'!G90))),'Data Summary'!DB96="Yes"),OFFSET('Sanitation Data'!$G$10,0,10*ROW('Sanitation Data'!G90)),NA())</f>
        <v>#N/A</v>
      </c>
      <c r="AN96" s="367" t="e">
        <f ca="1">+IF(AND(ISNUMBER(OFFSET('Sanitation Data'!$G$11,0,10*ROW('Sanitation Data'!G90))),'Data Summary'!DC96="Yes"),OFFSET('Sanitation Data'!$G$11,0,10*ROW('Sanitation Data'!G90)),NA())</f>
        <v>#N/A</v>
      </c>
      <c r="AO96" s="367" t="e">
        <f ca="1">+IF(AND(ISNUMBER(OFFSET('Sanitation Data'!$G$12,0,10*ROW('Sanitation Data'!G90))),'Data Summary'!DD96="Yes"),OFFSET('Sanitation Data'!$G$12,0,10*ROW('Sanitation Data'!G90)),NA())</f>
        <v>#N/A</v>
      </c>
      <c r="AP96" s="367" t="e">
        <f ca="1">+IF(AND(ISNUMBER(OFFSET('Sanitation Data'!$H$4,0,10*ROW('Sanitation Data'!H90))),'Data Summary'!DE96="Yes"),100-OFFSET('Sanitation Data'!$H$4,0,10*ROW('Sanitation Data'!H90)),NA())</f>
        <v>#N/A</v>
      </c>
      <c r="AQ96" s="367" t="e">
        <f ca="1">+IF(AND(ISNUMBER(OFFSET('Sanitation Data'!$H$6,0,10*ROW('Sanitation Data'!H90))),'Data Summary'!DF96="Yes"),OFFSET('Sanitation Data'!$H$6,0,10*ROW('Sanitation Data'!H90)),NA())</f>
        <v>#N/A</v>
      </c>
      <c r="AR96" s="367" t="e">
        <f ca="1">+IF(AND(ISNUMBER(OFFSET('Sanitation Data'!$H$10,0,10*ROW('Sanitation Data'!H90))),'Data Summary'!DG96="Yes"),OFFSET('Sanitation Data'!$H$10,0,10*ROW('Sanitation Data'!H90)),NA())</f>
        <v>#N/A</v>
      </c>
      <c r="AS96" s="367" t="e">
        <f ca="1">+IF(AND(ISNUMBER(OFFSET('Sanitation Data'!$H$11,0,10*ROW('Sanitation Data'!H90))),'Data Summary'!DH96="Yes"),OFFSET('Sanitation Data'!$H$11,0,10*ROW('Sanitation Data'!H90)),NA())</f>
        <v>#N/A</v>
      </c>
      <c r="AT96" s="367" t="e">
        <f ca="1">+IF(AND(ISNUMBER(OFFSET('Sanitation Data'!$H$12,0,10*ROW('Sanitation Data'!H90))),'Data Summary'!DI96="Yes"),OFFSET('Sanitation Data'!$H$12,0,10*ROW('Sanitation Data'!H90)),NA())</f>
        <v>#N/A</v>
      </c>
      <c r="AU96" s="367" t="e">
        <f ca="1">+IF(AND(ISNUMBER(OFFSET('Sanitation Data'!$I$4,0,10*ROW('Sanitation Data'!I90))),'Data Summary'!DJ96="Yes"),100-OFFSET('Sanitation Data'!$I$4,0,10*ROW('Sanitation Data'!I90)),NA())</f>
        <v>#N/A</v>
      </c>
      <c r="AV96" s="367" t="e">
        <f ca="1">+IF(AND(ISNUMBER(OFFSET('Sanitation Data'!$I$6,0,10*ROW('Sanitation Data'!I90))),'Data Summary'!DK96="Yes"),OFFSET('Sanitation Data'!$I$6,0,10*ROW('Sanitation Data'!I90)),NA())</f>
        <v>#N/A</v>
      </c>
      <c r="AW96" s="367" t="e">
        <f ca="1">+IF(AND(ISNUMBER(OFFSET('Sanitation Data'!$I$10,0,10*ROW('Sanitation Data'!I90))),'Data Summary'!DL96="Yes"),OFFSET('Sanitation Data'!$I$10,0,10*ROW('Sanitation Data'!I90)),NA())</f>
        <v>#N/A</v>
      </c>
      <c r="AX96" s="367" t="e">
        <f ca="1">+IF(AND(ISNUMBER(OFFSET('Sanitation Data'!$I$11,0,10*ROW('Sanitation Data'!I90))),'Data Summary'!DM96="Yes"),OFFSET('Sanitation Data'!$I$11,0,10*ROW('Sanitation Data'!I90)),NA())</f>
        <v>#N/A</v>
      </c>
      <c r="AY96" s="367" t="e">
        <f ca="1">+IF(AND(ISNUMBER(OFFSET('Sanitation Data'!$I$12,0,10*ROW('Sanitation Data'!I90))),'Data Summary'!DN96="Yes"),OFFSET('Sanitation Data'!$I$12,0,10*ROW('Sanitation Data'!I90)),NA())</f>
        <v>#N/A</v>
      </c>
      <c r="AZ96" s="368" t="e">
        <f ca="1">+IF(AND(ISNUMBER(OFFSET('Hygiene Data'!$D$5,0,10*ROW('Hygiene Data'!D90))),'Data Summary'!DO96="Yes"),OFFSET('Hygiene Data'!$D$5,0,10*ROW('Hygiene Data'!D90)),NA())</f>
        <v>#N/A</v>
      </c>
      <c r="BA96" s="368" t="e">
        <f ca="1">+IF(AND(ISNUMBER(OFFSET('Hygiene Data'!$D$7,0,10*ROW('Hygiene Data'!D90))),'Data Summary'!DP96="Yes"),OFFSET('Hygiene Data'!$D$7,0,10*ROW('Hygiene Data'!D90)),NA())</f>
        <v>#N/A</v>
      </c>
      <c r="BB96" s="368" t="e">
        <f ca="1">+IF(AND(ISNUMBER(OFFSET('Hygiene Data'!$D$9,0,10*ROW('Hygiene Data'!D90))),'Data Summary'!DQ96="Yes"),OFFSET('Hygiene Data'!$D$9,0,10*ROW('Hygiene Data'!D90)),NA())</f>
        <v>#N/A</v>
      </c>
      <c r="BC96" s="368" t="e">
        <f ca="1">+IF(AND(ISNUMBER(OFFSET('Hygiene Data'!$E$5,0,10*ROW('Hygiene Data'!E90))),'Data Summary'!DR96="Yes"),OFFSET('Hygiene Data'!$E$5,0,10*ROW('Hygiene Data'!E90)),NA())</f>
        <v>#N/A</v>
      </c>
      <c r="BD96" s="368" t="e">
        <f ca="1">+IF(AND(ISNUMBER(OFFSET('Hygiene Data'!$E$7,0,10*ROW('Hygiene Data'!E90))),'Data Summary'!DS96="Yes"),OFFSET('Hygiene Data'!$E$7,0,10*ROW('Hygiene Data'!E90)),NA())</f>
        <v>#N/A</v>
      </c>
      <c r="BE96" s="368" t="e">
        <f ca="1">+IF(AND(ISNUMBER(OFFSET('Hygiene Data'!$E$9,0,10*ROW('Hygiene Data'!E90))),'Data Summary'!DT96="Yes"),OFFSET('Hygiene Data'!$E$9,0,10*ROW('Hygiene Data'!E90)),NA())</f>
        <v>#N/A</v>
      </c>
      <c r="BF96" s="368" t="e">
        <f ca="1">+IF(AND(ISNUMBER(OFFSET('Hygiene Data'!$F$5,0,10*ROW('Hygiene Data'!F90))),'Data Summary'!DU96="Yes"),OFFSET('Hygiene Data'!$F$5,0,10*ROW('Hygiene Data'!F90)),NA())</f>
        <v>#N/A</v>
      </c>
      <c r="BG96" s="368" t="e">
        <f ca="1">+IF(AND(ISNUMBER(OFFSET('Hygiene Data'!$F$7,0,10*ROW('Hygiene Data'!F90))),'Data Summary'!DV96="Yes"),OFFSET('Hygiene Data'!$F$7,0,10*ROW('Hygiene Data'!F90)),NA())</f>
        <v>#N/A</v>
      </c>
      <c r="BH96" s="368" t="e">
        <f ca="1">+IF(AND(ISNUMBER(OFFSET('Hygiene Data'!$F$9,0,10*ROW('Hygiene Data'!F90))),'Data Summary'!DW96="Yes"),OFFSET('Hygiene Data'!$F$9,0,10*ROW('Hygiene Data'!F90)),NA())</f>
        <v>#N/A</v>
      </c>
      <c r="BI96" s="368" t="e">
        <f ca="1">+IF(AND(ISNUMBER(OFFSET('Hygiene Data'!$G$5,0,10*ROW('Hygiene Data'!G90))),'Data Summary'!DX96="Yes"),OFFSET('Hygiene Data'!$G$5,0,10*ROW('Hygiene Data'!G90)),NA())</f>
        <v>#N/A</v>
      </c>
      <c r="BJ96" s="368" t="e">
        <f ca="1">+IF(AND(ISNUMBER(OFFSET('Hygiene Data'!$G$7,0,10*ROW('Hygiene Data'!G90))),'Data Summary'!DY96="Yes"),OFFSET('Hygiene Data'!$G$7,0,10*ROW('Hygiene Data'!G90)),NA())</f>
        <v>#N/A</v>
      </c>
      <c r="BK96" s="368" t="e">
        <f ca="1">+IF(AND(ISNUMBER(OFFSET('Hygiene Data'!$G$9,0,10*ROW('Hygiene Data'!G90))),'Data Summary'!DZ96="Yes"),OFFSET('Hygiene Data'!$G$9,0,10*ROW('Hygiene Data'!G90)),NA())</f>
        <v>#N/A</v>
      </c>
      <c r="BL96" s="368" t="e">
        <f ca="1">+IF(AND(ISNUMBER(OFFSET('Hygiene Data'!$H$5,0,10*ROW('Hygiene Data'!H90))),'Data Summary'!EA96="Yes"),OFFSET('Hygiene Data'!$H$5,0,10*ROW('Hygiene Data'!H90)),NA())</f>
        <v>#N/A</v>
      </c>
      <c r="BM96" s="368" t="e">
        <f ca="1">+IF(AND(ISNUMBER(OFFSET('Hygiene Data'!$H$7,0,10*ROW('Hygiene Data'!H90))),'Data Summary'!EB96="Yes"),OFFSET('Hygiene Data'!$H$7,0,10*ROW('Hygiene Data'!H90)),NA())</f>
        <v>#N/A</v>
      </c>
      <c r="BN96" s="368" t="e">
        <f ca="1">+IF(AND(ISNUMBER(OFFSET('Hygiene Data'!$H$9,0,10*ROW('Hygiene Data'!H90))),'Data Summary'!EC96="Yes"),OFFSET('Hygiene Data'!$H$9,0,10*ROW('Hygiene Data'!H90)),NA())</f>
        <v>#N/A</v>
      </c>
      <c r="BO96" s="368" t="e">
        <f ca="1">+IF(AND(ISNUMBER(OFFSET('Hygiene Data'!$I$5,0,10*ROW('Hygiene Data'!I90))),'Data Summary'!ED96="Yes"),OFFSET('Hygiene Data'!$I$5,0,10*ROW('Hygiene Data'!I90)),NA())</f>
        <v>#N/A</v>
      </c>
      <c r="BP96" s="368" t="e">
        <f ca="1">+IF(AND(ISNUMBER(OFFSET('Hygiene Data'!$I$7,0,10*ROW('Hygiene Data'!I90))),'Data Summary'!EE96="Yes"),OFFSET('Hygiene Data'!$I$7,0,10*ROW('Hygiene Data'!I90)),NA())</f>
        <v>#N/A</v>
      </c>
      <c r="BQ96" s="368" t="e">
        <f ca="1">+IF(AND(ISNUMBER(OFFSET('Hygiene Data'!$I$9,0,10*ROW('Hygiene Data'!I90))),'Data Summary'!EF96="Yes"),OFFSET('Hygiene Data'!$I$9,0,10*ROW('Hygiene Data'!I90)),NA())</f>
        <v>#N/A</v>
      </c>
    </row>
    <row r="97" spans="1:69" x14ac:dyDescent="0.25">
      <c r="A97" s="364" t="e">
        <f ca="1">+RIGHT('Data Summary'!A97,LEN('Data Summary'!A97)-9)</f>
        <v>#VALUE!</v>
      </c>
      <c r="B97" s="338" t="str">
        <f ca="1">+IF(ISTEXT('Data Summary'!B97),'Data Summary'!B97,"")</f>
        <v/>
      </c>
      <c r="C97" s="365" t="e">
        <f ca="1">+VALUE('Data Summary'!C97)</f>
        <v>#VALUE!</v>
      </c>
      <c r="D97" s="366" t="e">
        <f ca="1">+IF(AND(ISNUMBER(OFFSET('Water Data'!$D$4,0,10*ROW('Water Data'!D91))),'Data Summary'!BS97="Yes"),100-OFFSET('Water Data'!$D$4,0,10*ROW('Water Data'!D91)),NA())</f>
        <v>#N/A</v>
      </c>
      <c r="E97" s="366" t="e">
        <f ca="1">+IF(AND(ISNUMBER(OFFSET('Water Data'!$D$6,0,10*ROW('Water Data'!D91))),'Data Summary'!BT97="Yes"),OFFSET('Water Data'!$D$6,0,10*ROW('Water Data'!D91)),NA())</f>
        <v>#N/A</v>
      </c>
      <c r="F97" s="366" t="e">
        <f ca="1">+IF(AND(ISNUMBER(OFFSET('Water Data'!$D$9,0,10*ROW('Water Data'!D91))),'Data Summary'!BU97="Yes"),OFFSET('Water Data'!$D$9,0,10*ROW('Water Data'!D91)),NA())</f>
        <v>#N/A</v>
      </c>
      <c r="G97" s="366" t="e">
        <f ca="1">+IF(AND(ISNUMBER(OFFSET('Water Data'!$E$4,0,10*ROW('Water Data'!E91))),'Data Summary'!BV97="Yes"),100-OFFSET('Water Data'!$E$4,0,10*ROW('Water Data'!E91)),NA())</f>
        <v>#N/A</v>
      </c>
      <c r="H97" s="366" t="e">
        <f ca="1">+IF(AND(ISNUMBER(OFFSET('Water Data'!$E$6,0,10*ROW('Water Data'!E91))),'Data Summary'!BW97="Yes"),OFFSET('Water Data'!$E$6,0,10*ROW('Water Data'!E91)),NA())</f>
        <v>#N/A</v>
      </c>
      <c r="I97" s="366" t="e">
        <f ca="1">+IF(AND(ISNUMBER(OFFSET('Water Data'!$E$9,0,10*ROW('Water Data'!E91))),'Data Summary'!BX97="Yes"),OFFSET('Water Data'!$E$9,0,10*ROW('Water Data'!E91)),NA())</f>
        <v>#N/A</v>
      </c>
      <c r="J97" s="366" t="e">
        <f ca="1">+IF(AND(ISNUMBER(OFFSET('Water Data'!$F$4,0,10*ROW('Water Data'!F91))),'Data Summary'!BY97="Yes"),100-OFFSET('Water Data'!$F$4,0,10*ROW('Water Data'!F91)),NA())</f>
        <v>#N/A</v>
      </c>
      <c r="K97" s="366" t="e">
        <f ca="1">+IF(AND(ISNUMBER(OFFSET('Water Data'!$F$6,0,10*ROW('Water Data'!F91))),'Data Summary'!BZ97="Yes"),OFFSET('Water Data'!$F$6,0,10*ROW('Water Data'!F91)),NA())</f>
        <v>#N/A</v>
      </c>
      <c r="L97" s="366" t="e">
        <f ca="1">+IF(AND(ISNUMBER(OFFSET('Water Data'!$F$9,0,10*ROW('Water Data'!F91))),'Data Summary'!CA97="Yes"),OFFSET('Water Data'!$F$9,0,10*ROW('Water Data'!F91)),NA())</f>
        <v>#N/A</v>
      </c>
      <c r="M97" s="366" t="e">
        <f ca="1">+IF(AND(ISNUMBER(OFFSET('Water Data'!$G$4,0,10*ROW('Water Data'!G91))),'Data Summary'!CB97="Yes"),100-OFFSET('Water Data'!$G$4,0,10*ROW('Water Data'!G91)),NA())</f>
        <v>#N/A</v>
      </c>
      <c r="N97" s="366" t="e">
        <f ca="1">+IF(AND(ISNUMBER(OFFSET('Water Data'!$G$6,0,10*ROW('Water Data'!G91))),'Data Summary'!CC97="Yes"),OFFSET('Water Data'!$G$6,0,10*ROW('Water Data'!G91)),NA())</f>
        <v>#N/A</v>
      </c>
      <c r="O97" s="366" t="e">
        <f ca="1">+IF(AND(ISNUMBER(OFFSET('Water Data'!$G$9,0,10*ROW('Water Data'!G91))),'Data Summary'!CD97="Yes"),OFFSET('Water Data'!$G$9,0,10*ROW('Water Data'!G91)),NA())</f>
        <v>#N/A</v>
      </c>
      <c r="P97" s="366" t="e">
        <f ca="1">+IF(AND(ISNUMBER(OFFSET('Water Data'!$H$4,0,10*ROW('Water Data'!H91))),'Data Summary'!CE97="Yes"),100-OFFSET('Water Data'!$H$4,0,10*ROW('Water Data'!H91)),NA())</f>
        <v>#N/A</v>
      </c>
      <c r="Q97" s="366" t="e">
        <f ca="1">+IF(AND(ISNUMBER(OFFSET('Water Data'!$H$6,0,10*ROW('Water Data'!H91))),'Data Summary'!CF97="Yes"),OFFSET('Water Data'!$H$6,0,10*ROW('Water Data'!H91)),NA())</f>
        <v>#N/A</v>
      </c>
      <c r="R97" s="366" t="e">
        <f ca="1">+IF(AND(ISNUMBER(OFFSET('Water Data'!$H$9,0,10*ROW('Water Data'!H91))),'Data Summary'!CG97="Yes"),OFFSET('Water Data'!$H$9,0,10*ROW('Water Data'!H91)),NA())</f>
        <v>#N/A</v>
      </c>
      <c r="S97" s="366" t="e">
        <f ca="1">+IF(AND(ISNUMBER(OFFSET('Water Data'!$I$4,0,10*ROW('Water Data'!I91))),'Data Summary'!CH97="Yes"),100-OFFSET('Water Data'!$I$4,0,10*ROW('Water Data'!I91)),NA())</f>
        <v>#N/A</v>
      </c>
      <c r="T97" s="366" t="e">
        <f ca="1">+IF(AND(ISNUMBER(OFFSET('Water Data'!$I$6,0,10*ROW('Water Data'!I91))),'Data Summary'!CI97="Yes"),OFFSET('Water Data'!$I$6,0,10*ROW('Water Data'!I91)),NA())</f>
        <v>#N/A</v>
      </c>
      <c r="U97" s="366" t="e">
        <f ca="1">+IF(AND(ISNUMBER(OFFSET('Water Data'!$I$9,0,10*ROW('Water Data'!I91))),'Data Summary'!CJ97="Yes"),OFFSET('Water Data'!$I$9,0,10*ROW('Water Data'!I91)),NA())</f>
        <v>#N/A</v>
      </c>
      <c r="V97" s="367" t="e">
        <f ca="1">+IF(AND(ISNUMBER(OFFSET('Sanitation Data'!$D$4,0,10*ROW('Sanitation Data'!D91))),'Data Summary'!CK97="Yes"),100-OFFSET('Sanitation Data'!$D$4,0,10*ROW('Sanitation Data'!D91)),NA())</f>
        <v>#N/A</v>
      </c>
      <c r="W97" s="367" t="e">
        <f ca="1">+IF(AND(ISNUMBER(OFFSET('Sanitation Data'!$D$6,0,10*ROW('Sanitation Data'!D91))),'Data Summary'!CL97="Yes"),OFFSET('Sanitation Data'!$D$6,0,10*ROW('Sanitation Data'!D91)),NA())</f>
        <v>#N/A</v>
      </c>
      <c r="X97" s="367" t="e">
        <f ca="1">+IF(AND(ISNUMBER(OFFSET('Sanitation Data'!$D$10,0,10*ROW('Sanitation Data'!D91))),'Data Summary'!CM97="Yes"),OFFSET('Sanitation Data'!$D$10,0,10*ROW('Sanitation Data'!D91)),NA())</f>
        <v>#N/A</v>
      </c>
      <c r="Y97" s="367" t="e">
        <f ca="1">+IF(AND(ISNUMBER(OFFSET('Sanitation Data'!$D$11,0,10*ROW('Sanitation Data'!D91))),'Data Summary'!CN97="Yes"),OFFSET('Sanitation Data'!$D$11,0,10*ROW('Sanitation Data'!D91)),NA())</f>
        <v>#N/A</v>
      </c>
      <c r="Z97" s="367" t="e">
        <f ca="1">+IF(AND(ISNUMBER(OFFSET('Sanitation Data'!$D$12,0,10*ROW('Sanitation Data'!D91))),'Data Summary'!CO97="Yes"),OFFSET('Sanitation Data'!$D$12,0,10*ROW('Sanitation Data'!D91)),NA())</f>
        <v>#N/A</v>
      </c>
      <c r="AA97" s="367" t="e">
        <f ca="1">+IF(AND(ISNUMBER(OFFSET('Sanitation Data'!$E$4,0,10*ROW('Sanitation Data'!E91))),'Data Summary'!CP97="Yes"),100-OFFSET('Sanitation Data'!$E$4,0,10*ROW('Sanitation Data'!E91)),NA())</f>
        <v>#N/A</v>
      </c>
      <c r="AB97" s="367" t="e">
        <f ca="1">+IF(AND(ISNUMBER(OFFSET('Sanitation Data'!$E$6,0,10*ROW('Sanitation Data'!E91))),'Data Summary'!CQ97="Yes"),OFFSET('Sanitation Data'!$E$6,0,10*ROW('Sanitation Data'!E91)),NA())</f>
        <v>#N/A</v>
      </c>
      <c r="AC97" s="367" t="e">
        <f ca="1">+IF(AND(ISNUMBER(OFFSET('Sanitation Data'!$E$10,0,10*ROW('Sanitation Data'!E91))),'Data Summary'!CR97="Yes"),OFFSET('Sanitation Data'!$E$10,0,10*ROW('Sanitation Data'!E91)),NA())</f>
        <v>#N/A</v>
      </c>
      <c r="AD97" s="367" t="e">
        <f ca="1">+IF(AND(ISNUMBER(OFFSET('Sanitation Data'!$E$11,0,10*ROW('Sanitation Data'!E91))),'Data Summary'!CS97="Yes"),OFFSET('Sanitation Data'!$E$11,0,10*ROW('Sanitation Data'!E91)),NA())</f>
        <v>#N/A</v>
      </c>
      <c r="AE97" s="367" t="e">
        <f ca="1">+IF(AND(ISNUMBER(OFFSET('Sanitation Data'!$E$12,0,10*ROW('Sanitation Data'!E91))),'Data Summary'!CT97="Yes"),OFFSET('Sanitation Data'!$E$12,0,10*ROW('Sanitation Data'!E91)),NA())</f>
        <v>#N/A</v>
      </c>
      <c r="AF97" s="367" t="e">
        <f ca="1">+IF(AND(ISNUMBER(OFFSET('Sanitation Data'!$F$4,0,10*ROW('Sanitation Data'!F91))),'Data Summary'!CU97="Yes"),100-OFFSET('Sanitation Data'!$F$4,0,10*ROW('Sanitation Data'!F91)),NA())</f>
        <v>#N/A</v>
      </c>
      <c r="AG97" s="367" t="e">
        <f ca="1">+IF(AND(ISNUMBER(OFFSET('Sanitation Data'!$F$6,0,10*ROW('Sanitation Data'!F91))),'Data Summary'!CV97="Yes"),OFFSET('Sanitation Data'!$F$6,0,10*ROW('Sanitation Data'!F91)),NA())</f>
        <v>#N/A</v>
      </c>
      <c r="AH97" s="367" t="e">
        <f ca="1">+IF(AND(ISNUMBER(OFFSET('Sanitation Data'!$F$10,0,10*ROW('Sanitation Data'!F91))),'Data Summary'!CW97="Yes"),OFFSET('Sanitation Data'!$F$10,0,10*ROW('Sanitation Data'!F91)),NA())</f>
        <v>#N/A</v>
      </c>
      <c r="AI97" s="367" t="e">
        <f ca="1">+IF(AND(ISNUMBER(OFFSET('Sanitation Data'!$F$11,0,10*ROW('Sanitation Data'!F91))),'Data Summary'!CX97="Yes"),OFFSET('Sanitation Data'!$F$11,0,10*ROW('Sanitation Data'!F91)),NA())</f>
        <v>#N/A</v>
      </c>
      <c r="AJ97" s="367" t="e">
        <f ca="1">+IF(AND(ISNUMBER(OFFSET('Sanitation Data'!$F$12,0,10*ROW('Sanitation Data'!F91))),'Data Summary'!CY97="Yes"),OFFSET('Sanitation Data'!$F$12,0,10*ROW('Sanitation Data'!F91)),NA())</f>
        <v>#N/A</v>
      </c>
      <c r="AK97" s="367" t="e">
        <f ca="1">+IF(AND(ISNUMBER(OFFSET('Sanitation Data'!$G$4,0,10*ROW('Sanitation Data'!G91))),'Data Summary'!CZ97="Yes"),100-OFFSET('Sanitation Data'!$G$4,0,10*ROW('Sanitation Data'!G91)),NA())</f>
        <v>#N/A</v>
      </c>
      <c r="AL97" s="367" t="e">
        <f ca="1">+IF(AND(ISNUMBER(OFFSET('Sanitation Data'!$G$6,0,10*ROW('Sanitation Data'!G91))),'Data Summary'!DA97="Yes"),OFFSET('Sanitation Data'!$G$6,0,10*ROW('Sanitation Data'!G91)),NA())</f>
        <v>#N/A</v>
      </c>
      <c r="AM97" s="367" t="e">
        <f ca="1">+IF(AND(ISNUMBER(OFFSET('Sanitation Data'!$G$10,0,10*ROW('Sanitation Data'!G91))),'Data Summary'!DB97="Yes"),OFFSET('Sanitation Data'!$G$10,0,10*ROW('Sanitation Data'!G91)),NA())</f>
        <v>#N/A</v>
      </c>
      <c r="AN97" s="367" t="e">
        <f ca="1">+IF(AND(ISNUMBER(OFFSET('Sanitation Data'!$G$11,0,10*ROW('Sanitation Data'!G91))),'Data Summary'!DC97="Yes"),OFFSET('Sanitation Data'!$G$11,0,10*ROW('Sanitation Data'!G91)),NA())</f>
        <v>#N/A</v>
      </c>
      <c r="AO97" s="367" t="e">
        <f ca="1">+IF(AND(ISNUMBER(OFFSET('Sanitation Data'!$G$12,0,10*ROW('Sanitation Data'!G91))),'Data Summary'!DD97="Yes"),OFFSET('Sanitation Data'!$G$12,0,10*ROW('Sanitation Data'!G91)),NA())</f>
        <v>#N/A</v>
      </c>
      <c r="AP97" s="367" t="e">
        <f ca="1">+IF(AND(ISNUMBER(OFFSET('Sanitation Data'!$H$4,0,10*ROW('Sanitation Data'!H91))),'Data Summary'!DE97="Yes"),100-OFFSET('Sanitation Data'!$H$4,0,10*ROW('Sanitation Data'!H91)),NA())</f>
        <v>#N/A</v>
      </c>
      <c r="AQ97" s="367" t="e">
        <f ca="1">+IF(AND(ISNUMBER(OFFSET('Sanitation Data'!$H$6,0,10*ROW('Sanitation Data'!H91))),'Data Summary'!DF97="Yes"),OFFSET('Sanitation Data'!$H$6,0,10*ROW('Sanitation Data'!H91)),NA())</f>
        <v>#N/A</v>
      </c>
      <c r="AR97" s="367" t="e">
        <f ca="1">+IF(AND(ISNUMBER(OFFSET('Sanitation Data'!$H$10,0,10*ROW('Sanitation Data'!H91))),'Data Summary'!DG97="Yes"),OFFSET('Sanitation Data'!$H$10,0,10*ROW('Sanitation Data'!H91)),NA())</f>
        <v>#N/A</v>
      </c>
      <c r="AS97" s="367" t="e">
        <f ca="1">+IF(AND(ISNUMBER(OFFSET('Sanitation Data'!$H$11,0,10*ROW('Sanitation Data'!H91))),'Data Summary'!DH97="Yes"),OFFSET('Sanitation Data'!$H$11,0,10*ROW('Sanitation Data'!H91)),NA())</f>
        <v>#N/A</v>
      </c>
      <c r="AT97" s="367" t="e">
        <f ca="1">+IF(AND(ISNUMBER(OFFSET('Sanitation Data'!$H$12,0,10*ROW('Sanitation Data'!H91))),'Data Summary'!DI97="Yes"),OFFSET('Sanitation Data'!$H$12,0,10*ROW('Sanitation Data'!H91)),NA())</f>
        <v>#N/A</v>
      </c>
      <c r="AU97" s="367" t="e">
        <f ca="1">+IF(AND(ISNUMBER(OFFSET('Sanitation Data'!$I$4,0,10*ROW('Sanitation Data'!I91))),'Data Summary'!DJ97="Yes"),100-OFFSET('Sanitation Data'!$I$4,0,10*ROW('Sanitation Data'!I91)),NA())</f>
        <v>#N/A</v>
      </c>
      <c r="AV97" s="367" t="e">
        <f ca="1">+IF(AND(ISNUMBER(OFFSET('Sanitation Data'!$I$6,0,10*ROW('Sanitation Data'!I91))),'Data Summary'!DK97="Yes"),OFFSET('Sanitation Data'!$I$6,0,10*ROW('Sanitation Data'!I91)),NA())</f>
        <v>#N/A</v>
      </c>
      <c r="AW97" s="367" t="e">
        <f ca="1">+IF(AND(ISNUMBER(OFFSET('Sanitation Data'!$I$10,0,10*ROW('Sanitation Data'!I91))),'Data Summary'!DL97="Yes"),OFFSET('Sanitation Data'!$I$10,0,10*ROW('Sanitation Data'!I91)),NA())</f>
        <v>#N/A</v>
      </c>
      <c r="AX97" s="367" t="e">
        <f ca="1">+IF(AND(ISNUMBER(OFFSET('Sanitation Data'!$I$11,0,10*ROW('Sanitation Data'!I91))),'Data Summary'!DM97="Yes"),OFFSET('Sanitation Data'!$I$11,0,10*ROW('Sanitation Data'!I91)),NA())</f>
        <v>#N/A</v>
      </c>
      <c r="AY97" s="367" t="e">
        <f ca="1">+IF(AND(ISNUMBER(OFFSET('Sanitation Data'!$I$12,0,10*ROW('Sanitation Data'!I91))),'Data Summary'!DN97="Yes"),OFFSET('Sanitation Data'!$I$12,0,10*ROW('Sanitation Data'!I91)),NA())</f>
        <v>#N/A</v>
      </c>
      <c r="AZ97" s="368" t="e">
        <f ca="1">+IF(AND(ISNUMBER(OFFSET('Hygiene Data'!$D$5,0,10*ROW('Hygiene Data'!D91))),'Data Summary'!DO97="Yes"),OFFSET('Hygiene Data'!$D$5,0,10*ROW('Hygiene Data'!D91)),NA())</f>
        <v>#N/A</v>
      </c>
      <c r="BA97" s="368" t="e">
        <f ca="1">+IF(AND(ISNUMBER(OFFSET('Hygiene Data'!$D$7,0,10*ROW('Hygiene Data'!D91))),'Data Summary'!DP97="Yes"),OFFSET('Hygiene Data'!$D$7,0,10*ROW('Hygiene Data'!D91)),NA())</f>
        <v>#N/A</v>
      </c>
      <c r="BB97" s="368" t="e">
        <f ca="1">+IF(AND(ISNUMBER(OFFSET('Hygiene Data'!$D$9,0,10*ROW('Hygiene Data'!D91))),'Data Summary'!DQ97="Yes"),OFFSET('Hygiene Data'!$D$9,0,10*ROW('Hygiene Data'!D91)),NA())</f>
        <v>#N/A</v>
      </c>
      <c r="BC97" s="368" t="e">
        <f ca="1">+IF(AND(ISNUMBER(OFFSET('Hygiene Data'!$E$5,0,10*ROW('Hygiene Data'!E91))),'Data Summary'!DR97="Yes"),OFFSET('Hygiene Data'!$E$5,0,10*ROW('Hygiene Data'!E91)),NA())</f>
        <v>#N/A</v>
      </c>
      <c r="BD97" s="368" t="e">
        <f ca="1">+IF(AND(ISNUMBER(OFFSET('Hygiene Data'!$E$7,0,10*ROW('Hygiene Data'!E91))),'Data Summary'!DS97="Yes"),OFFSET('Hygiene Data'!$E$7,0,10*ROW('Hygiene Data'!E91)),NA())</f>
        <v>#N/A</v>
      </c>
      <c r="BE97" s="368" t="e">
        <f ca="1">+IF(AND(ISNUMBER(OFFSET('Hygiene Data'!$E$9,0,10*ROW('Hygiene Data'!E91))),'Data Summary'!DT97="Yes"),OFFSET('Hygiene Data'!$E$9,0,10*ROW('Hygiene Data'!E91)),NA())</f>
        <v>#N/A</v>
      </c>
      <c r="BF97" s="368" t="e">
        <f ca="1">+IF(AND(ISNUMBER(OFFSET('Hygiene Data'!$F$5,0,10*ROW('Hygiene Data'!F91))),'Data Summary'!DU97="Yes"),OFFSET('Hygiene Data'!$F$5,0,10*ROW('Hygiene Data'!F91)),NA())</f>
        <v>#N/A</v>
      </c>
      <c r="BG97" s="368" t="e">
        <f ca="1">+IF(AND(ISNUMBER(OFFSET('Hygiene Data'!$F$7,0,10*ROW('Hygiene Data'!F91))),'Data Summary'!DV97="Yes"),OFFSET('Hygiene Data'!$F$7,0,10*ROW('Hygiene Data'!F91)),NA())</f>
        <v>#N/A</v>
      </c>
      <c r="BH97" s="368" t="e">
        <f ca="1">+IF(AND(ISNUMBER(OFFSET('Hygiene Data'!$F$9,0,10*ROW('Hygiene Data'!F91))),'Data Summary'!DW97="Yes"),OFFSET('Hygiene Data'!$F$9,0,10*ROW('Hygiene Data'!F91)),NA())</f>
        <v>#N/A</v>
      </c>
      <c r="BI97" s="368" t="e">
        <f ca="1">+IF(AND(ISNUMBER(OFFSET('Hygiene Data'!$G$5,0,10*ROW('Hygiene Data'!G91))),'Data Summary'!DX97="Yes"),OFFSET('Hygiene Data'!$G$5,0,10*ROW('Hygiene Data'!G91)),NA())</f>
        <v>#N/A</v>
      </c>
      <c r="BJ97" s="368" t="e">
        <f ca="1">+IF(AND(ISNUMBER(OFFSET('Hygiene Data'!$G$7,0,10*ROW('Hygiene Data'!G91))),'Data Summary'!DY97="Yes"),OFFSET('Hygiene Data'!$G$7,0,10*ROW('Hygiene Data'!G91)),NA())</f>
        <v>#N/A</v>
      </c>
      <c r="BK97" s="368" t="e">
        <f ca="1">+IF(AND(ISNUMBER(OFFSET('Hygiene Data'!$G$9,0,10*ROW('Hygiene Data'!G91))),'Data Summary'!DZ97="Yes"),OFFSET('Hygiene Data'!$G$9,0,10*ROW('Hygiene Data'!G91)),NA())</f>
        <v>#N/A</v>
      </c>
      <c r="BL97" s="368" t="e">
        <f ca="1">+IF(AND(ISNUMBER(OFFSET('Hygiene Data'!$H$5,0,10*ROW('Hygiene Data'!H91))),'Data Summary'!EA97="Yes"),OFFSET('Hygiene Data'!$H$5,0,10*ROW('Hygiene Data'!H91)),NA())</f>
        <v>#N/A</v>
      </c>
      <c r="BM97" s="368" t="e">
        <f ca="1">+IF(AND(ISNUMBER(OFFSET('Hygiene Data'!$H$7,0,10*ROW('Hygiene Data'!H91))),'Data Summary'!EB97="Yes"),OFFSET('Hygiene Data'!$H$7,0,10*ROW('Hygiene Data'!H91)),NA())</f>
        <v>#N/A</v>
      </c>
      <c r="BN97" s="368" t="e">
        <f ca="1">+IF(AND(ISNUMBER(OFFSET('Hygiene Data'!$H$9,0,10*ROW('Hygiene Data'!H91))),'Data Summary'!EC97="Yes"),OFFSET('Hygiene Data'!$H$9,0,10*ROW('Hygiene Data'!H91)),NA())</f>
        <v>#N/A</v>
      </c>
      <c r="BO97" s="368" t="e">
        <f ca="1">+IF(AND(ISNUMBER(OFFSET('Hygiene Data'!$I$5,0,10*ROW('Hygiene Data'!I91))),'Data Summary'!ED97="Yes"),OFFSET('Hygiene Data'!$I$5,0,10*ROW('Hygiene Data'!I91)),NA())</f>
        <v>#N/A</v>
      </c>
      <c r="BP97" s="368" t="e">
        <f ca="1">+IF(AND(ISNUMBER(OFFSET('Hygiene Data'!$I$7,0,10*ROW('Hygiene Data'!I91))),'Data Summary'!EE97="Yes"),OFFSET('Hygiene Data'!$I$7,0,10*ROW('Hygiene Data'!I91)),NA())</f>
        <v>#N/A</v>
      </c>
      <c r="BQ97" s="368" t="e">
        <f ca="1">+IF(AND(ISNUMBER(OFFSET('Hygiene Data'!$I$9,0,10*ROW('Hygiene Data'!I91))),'Data Summary'!EF97="Yes"),OFFSET('Hygiene Data'!$I$9,0,10*ROW('Hygiene Data'!I91)),NA())</f>
        <v>#N/A</v>
      </c>
    </row>
    <row r="98" spans="1:69" x14ac:dyDescent="0.25">
      <c r="A98" s="364" t="e">
        <f ca="1">+RIGHT('Data Summary'!A98,LEN('Data Summary'!A98)-9)</f>
        <v>#VALUE!</v>
      </c>
      <c r="B98" s="338" t="str">
        <f ca="1">+IF(ISTEXT('Data Summary'!B98),'Data Summary'!B98,"")</f>
        <v/>
      </c>
      <c r="C98" s="365" t="e">
        <f ca="1">+VALUE('Data Summary'!C98)</f>
        <v>#VALUE!</v>
      </c>
      <c r="D98" s="366" t="e">
        <f ca="1">+IF(AND(ISNUMBER(OFFSET('Water Data'!$D$4,0,10*ROW('Water Data'!D92))),'Data Summary'!BS98="Yes"),100-OFFSET('Water Data'!$D$4,0,10*ROW('Water Data'!D92)),NA())</f>
        <v>#N/A</v>
      </c>
      <c r="E98" s="366" t="e">
        <f ca="1">+IF(AND(ISNUMBER(OFFSET('Water Data'!$D$6,0,10*ROW('Water Data'!D92))),'Data Summary'!BT98="Yes"),OFFSET('Water Data'!$D$6,0,10*ROW('Water Data'!D92)),NA())</f>
        <v>#N/A</v>
      </c>
      <c r="F98" s="366" t="e">
        <f ca="1">+IF(AND(ISNUMBER(OFFSET('Water Data'!$D$9,0,10*ROW('Water Data'!D92))),'Data Summary'!BU98="Yes"),OFFSET('Water Data'!$D$9,0,10*ROW('Water Data'!D92)),NA())</f>
        <v>#N/A</v>
      </c>
      <c r="G98" s="366" t="e">
        <f ca="1">+IF(AND(ISNUMBER(OFFSET('Water Data'!$E$4,0,10*ROW('Water Data'!E92))),'Data Summary'!BV98="Yes"),100-OFFSET('Water Data'!$E$4,0,10*ROW('Water Data'!E92)),NA())</f>
        <v>#N/A</v>
      </c>
      <c r="H98" s="366" t="e">
        <f ca="1">+IF(AND(ISNUMBER(OFFSET('Water Data'!$E$6,0,10*ROW('Water Data'!E92))),'Data Summary'!BW98="Yes"),OFFSET('Water Data'!$E$6,0,10*ROW('Water Data'!E92)),NA())</f>
        <v>#N/A</v>
      </c>
      <c r="I98" s="366" t="e">
        <f ca="1">+IF(AND(ISNUMBER(OFFSET('Water Data'!$E$9,0,10*ROW('Water Data'!E92))),'Data Summary'!BX98="Yes"),OFFSET('Water Data'!$E$9,0,10*ROW('Water Data'!E92)),NA())</f>
        <v>#N/A</v>
      </c>
      <c r="J98" s="366" t="e">
        <f ca="1">+IF(AND(ISNUMBER(OFFSET('Water Data'!$F$4,0,10*ROW('Water Data'!F92))),'Data Summary'!BY98="Yes"),100-OFFSET('Water Data'!$F$4,0,10*ROW('Water Data'!F92)),NA())</f>
        <v>#N/A</v>
      </c>
      <c r="K98" s="366" t="e">
        <f ca="1">+IF(AND(ISNUMBER(OFFSET('Water Data'!$F$6,0,10*ROW('Water Data'!F92))),'Data Summary'!BZ98="Yes"),OFFSET('Water Data'!$F$6,0,10*ROW('Water Data'!F92)),NA())</f>
        <v>#N/A</v>
      </c>
      <c r="L98" s="366" t="e">
        <f ca="1">+IF(AND(ISNUMBER(OFFSET('Water Data'!$F$9,0,10*ROW('Water Data'!F92))),'Data Summary'!CA98="Yes"),OFFSET('Water Data'!$F$9,0,10*ROW('Water Data'!F92)),NA())</f>
        <v>#N/A</v>
      </c>
      <c r="M98" s="366" t="e">
        <f ca="1">+IF(AND(ISNUMBER(OFFSET('Water Data'!$G$4,0,10*ROW('Water Data'!G92))),'Data Summary'!CB98="Yes"),100-OFFSET('Water Data'!$G$4,0,10*ROW('Water Data'!G92)),NA())</f>
        <v>#N/A</v>
      </c>
      <c r="N98" s="366" t="e">
        <f ca="1">+IF(AND(ISNUMBER(OFFSET('Water Data'!$G$6,0,10*ROW('Water Data'!G92))),'Data Summary'!CC98="Yes"),OFFSET('Water Data'!$G$6,0,10*ROW('Water Data'!G92)),NA())</f>
        <v>#N/A</v>
      </c>
      <c r="O98" s="366" t="e">
        <f ca="1">+IF(AND(ISNUMBER(OFFSET('Water Data'!$G$9,0,10*ROW('Water Data'!G92))),'Data Summary'!CD98="Yes"),OFFSET('Water Data'!$G$9,0,10*ROW('Water Data'!G92)),NA())</f>
        <v>#N/A</v>
      </c>
      <c r="P98" s="366" t="e">
        <f ca="1">+IF(AND(ISNUMBER(OFFSET('Water Data'!$H$4,0,10*ROW('Water Data'!H92))),'Data Summary'!CE98="Yes"),100-OFFSET('Water Data'!$H$4,0,10*ROW('Water Data'!H92)),NA())</f>
        <v>#N/A</v>
      </c>
      <c r="Q98" s="366" t="e">
        <f ca="1">+IF(AND(ISNUMBER(OFFSET('Water Data'!$H$6,0,10*ROW('Water Data'!H92))),'Data Summary'!CF98="Yes"),OFFSET('Water Data'!$H$6,0,10*ROW('Water Data'!H92)),NA())</f>
        <v>#N/A</v>
      </c>
      <c r="R98" s="366" t="e">
        <f ca="1">+IF(AND(ISNUMBER(OFFSET('Water Data'!$H$9,0,10*ROW('Water Data'!H92))),'Data Summary'!CG98="Yes"),OFFSET('Water Data'!$H$9,0,10*ROW('Water Data'!H92)),NA())</f>
        <v>#N/A</v>
      </c>
      <c r="S98" s="366" t="e">
        <f ca="1">+IF(AND(ISNUMBER(OFFSET('Water Data'!$I$4,0,10*ROW('Water Data'!I92))),'Data Summary'!CH98="Yes"),100-OFFSET('Water Data'!$I$4,0,10*ROW('Water Data'!I92)),NA())</f>
        <v>#N/A</v>
      </c>
      <c r="T98" s="366" t="e">
        <f ca="1">+IF(AND(ISNUMBER(OFFSET('Water Data'!$I$6,0,10*ROW('Water Data'!I92))),'Data Summary'!CI98="Yes"),OFFSET('Water Data'!$I$6,0,10*ROW('Water Data'!I92)),NA())</f>
        <v>#N/A</v>
      </c>
      <c r="U98" s="366" t="e">
        <f ca="1">+IF(AND(ISNUMBER(OFFSET('Water Data'!$I$9,0,10*ROW('Water Data'!I92))),'Data Summary'!CJ98="Yes"),OFFSET('Water Data'!$I$9,0,10*ROW('Water Data'!I92)),NA())</f>
        <v>#N/A</v>
      </c>
      <c r="V98" s="367" t="e">
        <f ca="1">+IF(AND(ISNUMBER(OFFSET('Sanitation Data'!$D$4,0,10*ROW('Sanitation Data'!D92))),'Data Summary'!CK98="Yes"),100-OFFSET('Sanitation Data'!$D$4,0,10*ROW('Sanitation Data'!D92)),NA())</f>
        <v>#N/A</v>
      </c>
      <c r="W98" s="367" t="e">
        <f ca="1">+IF(AND(ISNUMBER(OFFSET('Sanitation Data'!$D$6,0,10*ROW('Sanitation Data'!D92))),'Data Summary'!CL98="Yes"),OFFSET('Sanitation Data'!$D$6,0,10*ROW('Sanitation Data'!D92)),NA())</f>
        <v>#N/A</v>
      </c>
      <c r="X98" s="367" t="e">
        <f ca="1">+IF(AND(ISNUMBER(OFFSET('Sanitation Data'!$D$10,0,10*ROW('Sanitation Data'!D92))),'Data Summary'!CM98="Yes"),OFFSET('Sanitation Data'!$D$10,0,10*ROW('Sanitation Data'!D92)),NA())</f>
        <v>#N/A</v>
      </c>
      <c r="Y98" s="367" t="e">
        <f ca="1">+IF(AND(ISNUMBER(OFFSET('Sanitation Data'!$D$11,0,10*ROW('Sanitation Data'!D92))),'Data Summary'!CN98="Yes"),OFFSET('Sanitation Data'!$D$11,0,10*ROW('Sanitation Data'!D92)),NA())</f>
        <v>#N/A</v>
      </c>
      <c r="Z98" s="367" t="e">
        <f ca="1">+IF(AND(ISNUMBER(OFFSET('Sanitation Data'!$D$12,0,10*ROW('Sanitation Data'!D92))),'Data Summary'!CO98="Yes"),OFFSET('Sanitation Data'!$D$12,0,10*ROW('Sanitation Data'!D92)),NA())</f>
        <v>#N/A</v>
      </c>
      <c r="AA98" s="367" t="e">
        <f ca="1">+IF(AND(ISNUMBER(OFFSET('Sanitation Data'!$E$4,0,10*ROW('Sanitation Data'!E92))),'Data Summary'!CP98="Yes"),100-OFFSET('Sanitation Data'!$E$4,0,10*ROW('Sanitation Data'!E92)),NA())</f>
        <v>#N/A</v>
      </c>
      <c r="AB98" s="367" t="e">
        <f ca="1">+IF(AND(ISNUMBER(OFFSET('Sanitation Data'!$E$6,0,10*ROW('Sanitation Data'!E92))),'Data Summary'!CQ98="Yes"),OFFSET('Sanitation Data'!$E$6,0,10*ROW('Sanitation Data'!E92)),NA())</f>
        <v>#N/A</v>
      </c>
      <c r="AC98" s="367" t="e">
        <f ca="1">+IF(AND(ISNUMBER(OFFSET('Sanitation Data'!$E$10,0,10*ROW('Sanitation Data'!E92))),'Data Summary'!CR98="Yes"),OFFSET('Sanitation Data'!$E$10,0,10*ROW('Sanitation Data'!E92)),NA())</f>
        <v>#N/A</v>
      </c>
      <c r="AD98" s="367" t="e">
        <f ca="1">+IF(AND(ISNUMBER(OFFSET('Sanitation Data'!$E$11,0,10*ROW('Sanitation Data'!E92))),'Data Summary'!CS98="Yes"),OFFSET('Sanitation Data'!$E$11,0,10*ROW('Sanitation Data'!E92)),NA())</f>
        <v>#N/A</v>
      </c>
      <c r="AE98" s="367" t="e">
        <f ca="1">+IF(AND(ISNUMBER(OFFSET('Sanitation Data'!$E$12,0,10*ROW('Sanitation Data'!E92))),'Data Summary'!CT98="Yes"),OFFSET('Sanitation Data'!$E$12,0,10*ROW('Sanitation Data'!E92)),NA())</f>
        <v>#N/A</v>
      </c>
      <c r="AF98" s="367" t="e">
        <f ca="1">+IF(AND(ISNUMBER(OFFSET('Sanitation Data'!$F$4,0,10*ROW('Sanitation Data'!F92))),'Data Summary'!CU98="Yes"),100-OFFSET('Sanitation Data'!$F$4,0,10*ROW('Sanitation Data'!F92)),NA())</f>
        <v>#N/A</v>
      </c>
      <c r="AG98" s="367" t="e">
        <f ca="1">+IF(AND(ISNUMBER(OFFSET('Sanitation Data'!$F$6,0,10*ROW('Sanitation Data'!F92))),'Data Summary'!CV98="Yes"),OFFSET('Sanitation Data'!$F$6,0,10*ROW('Sanitation Data'!F92)),NA())</f>
        <v>#N/A</v>
      </c>
      <c r="AH98" s="367" t="e">
        <f ca="1">+IF(AND(ISNUMBER(OFFSET('Sanitation Data'!$F$10,0,10*ROW('Sanitation Data'!F92))),'Data Summary'!CW98="Yes"),OFFSET('Sanitation Data'!$F$10,0,10*ROW('Sanitation Data'!F92)),NA())</f>
        <v>#N/A</v>
      </c>
      <c r="AI98" s="367" t="e">
        <f ca="1">+IF(AND(ISNUMBER(OFFSET('Sanitation Data'!$F$11,0,10*ROW('Sanitation Data'!F92))),'Data Summary'!CX98="Yes"),OFFSET('Sanitation Data'!$F$11,0,10*ROW('Sanitation Data'!F92)),NA())</f>
        <v>#N/A</v>
      </c>
      <c r="AJ98" s="367" t="e">
        <f ca="1">+IF(AND(ISNUMBER(OFFSET('Sanitation Data'!$F$12,0,10*ROW('Sanitation Data'!F92))),'Data Summary'!CY98="Yes"),OFFSET('Sanitation Data'!$F$12,0,10*ROW('Sanitation Data'!F92)),NA())</f>
        <v>#N/A</v>
      </c>
      <c r="AK98" s="367" t="e">
        <f ca="1">+IF(AND(ISNUMBER(OFFSET('Sanitation Data'!$G$4,0,10*ROW('Sanitation Data'!G92))),'Data Summary'!CZ98="Yes"),100-OFFSET('Sanitation Data'!$G$4,0,10*ROW('Sanitation Data'!G92)),NA())</f>
        <v>#N/A</v>
      </c>
      <c r="AL98" s="367" t="e">
        <f ca="1">+IF(AND(ISNUMBER(OFFSET('Sanitation Data'!$G$6,0,10*ROW('Sanitation Data'!G92))),'Data Summary'!DA98="Yes"),OFFSET('Sanitation Data'!$G$6,0,10*ROW('Sanitation Data'!G92)),NA())</f>
        <v>#N/A</v>
      </c>
      <c r="AM98" s="367" t="e">
        <f ca="1">+IF(AND(ISNUMBER(OFFSET('Sanitation Data'!$G$10,0,10*ROW('Sanitation Data'!G92))),'Data Summary'!DB98="Yes"),OFFSET('Sanitation Data'!$G$10,0,10*ROW('Sanitation Data'!G92)),NA())</f>
        <v>#N/A</v>
      </c>
      <c r="AN98" s="367" t="e">
        <f ca="1">+IF(AND(ISNUMBER(OFFSET('Sanitation Data'!$G$11,0,10*ROW('Sanitation Data'!G92))),'Data Summary'!DC98="Yes"),OFFSET('Sanitation Data'!$G$11,0,10*ROW('Sanitation Data'!G92)),NA())</f>
        <v>#N/A</v>
      </c>
      <c r="AO98" s="367" t="e">
        <f ca="1">+IF(AND(ISNUMBER(OFFSET('Sanitation Data'!$G$12,0,10*ROW('Sanitation Data'!G92))),'Data Summary'!DD98="Yes"),OFFSET('Sanitation Data'!$G$12,0,10*ROW('Sanitation Data'!G92)),NA())</f>
        <v>#N/A</v>
      </c>
      <c r="AP98" s="367" t="e">
        <f ca="1">+IF(AND(ISNUMBER(OFFSET('Sanitation Data'!$H$4,0,10*ROW('Sanitation Data'!H92))),'Data Summary'!DE98="Yes"),100-OFFSET('Sanitation Data'!$H$4,0,10*ROW('Sanitation Data'!H92)),NA())</f>
        <v>#N/A</v>
      </c>
      <c r="AQ98" s="367" t="e">
        <f ca="1">+IF(AND(ISNUMBER(OFFSET('Sanitation Data'!$H$6,0,10*ROW('Sanitation Data'!H92))),'Data Summary'!DF98="Yes"),OFFSET('Sanitation Data'!$H$6,0,10*ROW('Sanitation Data'!H92)),NA())</f>
        <v>#N/A</v>
      </c>
      <c r="AR98" s="367" t="e">
        <f ca="1">+IF(AND(ISNUMBER(OFFSET('Sanitation Data'!$H$10,0,10*ROW('Sanitation Data'!H92))),'Data Summary'!DG98="Yes"),OFFSET('Sanitation Data'!$H$10,0,10*ROW('Sanitation Data'!H92)),NA())</f>
        <v>#N/A</v>
      </c>
      <c r="AS98" s="367" t="e">
        <f ca="1">+IF(AND(ISNUMBER(OFFSET('Sanitation Data'!$H$11,0,10*ROW('Sanitation Data'!H92))),'Data Summary'!DH98="Yes"),OFFSET('Sanitation Data'!$H$11,0,10*ROW('Sanitation Data'!H92)),NA())</f>
        <v>#N/A</v>
      </c>
      <c r="AT98" s="367" t="e">
        <f ca="1">+IF(AND(ISNUMBER(OFFSET('Sanitation Data'!$H$12,0,10*ROW('Sanitation Data'!H92))),'Data Summary'!DI98="Yes"),OFFSET('Sanitation Data'!$H$12,0,10*ROW('Sanitation Data'!H92)),NA())</f>
        <v>#N/A</v>
      </c>
      <c r="AU98" s="367" t="e">
        <f ca="1">+IF(AND(ISNUMBER(OFFSET('Sanitation Data'!$I$4,0,10*ROW('Sanitation Data'!I92))),'Data Summary'!DJ98="Yes"),100-OFFSET('Sanitation Data'!$I$4,0,10*ROW('Sanitation Data'!I92)),NA())</f>
        <v>#N/A</v>
      </c>
      <c r="AV98" s="367" t="e">
        <f ca="1">+IF(AND(ISNUMBER(OFFSET('Sanitation Data'!$I$6,0,10*ROW('Sanitation Data'!I92))),'Data Summary'!DK98="Yes"),OFFSET('Sanitation Data'!$I$6,0,10*ROW('Sanitation Data'!I92)),NA())</f>
        <v>#N/A</v>
      </c>
      <c r="AW98" s="367" t="e">
        <f ca="1">+IF(AND(ISNUMBER(OFFSET('Sanitation Data'!$I$10,0,10*ROW('Sanitation Data'!I92))),'Data Summary'!DL98="Yes"),OFFSET('Sanitation Data'!$I$10,0,10*ROW('Sanitation Data'!I92)),NA())</f>
        <v>#N/A</v>
      </c>
      <c r="AX98" s="367" t="e">
        <f ca="1">+IF(AND(ISNUMBER(OFFSET('Sanitation Data'!$I$11,0,10*ROW('Sanitation Data'!I92))),'Data Summary'!DM98="Yes"),OFFSET('Sanitation Data'!$I$11,0,10*ROW('Sanitation Data'!I92)),NA())</f>
        <v>#N/A</v>
      </c>
      <c r="AY98" s="367" t="e">
        <f ca="1">+IF(AND(ISNUMBER(OFFSET('Sanitation Data'!$I$12,0,10*ROW('Sanitation Data'!I92))),'Data Summary'!DN98="Yes"),OFFSET('Sanitation Data'!$I$12,0,10*ROW('Sanitation Data'!I92)),NA())</f>
        <v>#N/A</v>
      </c>
      <c r="AZ98" s="368" t="e">
        <f ca="1">+IF(AND(ISNUMBER(OFFSET('Hygiene Data'!$D$5,0,10*ROW('Hygiene Data'!D92))),'Data Summary'!DO98="Yes"),OFFSET('Hygiene Data'!$D$5,0,10*ROW('Hygiene Data'!D92)),NA())</f>
        <v>#N/A</v>
      </c>
      <c r="BA98" s="368" t="e">
        <f ca="1">+IF(AND(ISNUMBER(OFFSET('Hygiene Data'!$D$7,0,10*ROW('Hygiene Data'!D92))),'Data Summary'!DP98="Yes"),OFFSET('Hygiene Data'!$D$7,0,10*ROW('Hygiene Data'!D92)),NA())</f>
        <v>#N/A</v>
      </c>
      <c r="BB98" s="368" t="e">
        <f ca="1">+IF(AND(ISNUMBER(OFFSET('Hygiene Data'!$D$9,0,10*ROW('Hygiene Data'!D92))),'Data Summary'!DQ98="Yes"),OFFSET('Hygiene Data'!$D$9,0,10*ROW('Hygiene Data'!D92)),NA())</f>
        <v>#N/A</v>
      </c>
      <c r="BC98" s="368" t="e">
        <f ca="1">+IF(AND(ISNUMBER(OFFSET('Hygiene Data'!$E$5,0,10*ROW('Hygiene Data'!E92))),'Data Summary'!DR98="Yes"),OFFSET('Hygiene Data'!$E$5,0,10*ROW('Hygiene Data'!E92)),NA())</f>
        <v>#N/A</v>
      </c>
      <c r="BD98" s="368" t="e">
        <f ca="1">+IF(AND(ISNUMBER(OFFSET('Hygiene Data'!$E$7,0,10*ROW('Hygiene Data'!E92))),'Data Summary'!DS98="Yes"),OFFSET('Hygiene Data'!$E$7,0,10*ROW('Hygiene Data'!E92)),NA())</f>
        <v>#N/A</v>
      </c>
      <c r="BE98" s="368" t="e">
        <f ca="1">+IF(AND(ISNUMBER(OFFSET('Hygiene Data'!$E$9,0,10*ROW('Hygiene Data'!E92))),'Data Summary'!DT98="Yes"),OFFSET('Hygiene Data'!$E$9,0,10*ROW('Hygiene Data'!E92)),NA())</f>
        <v>#N/A</v>
      </c>
      <c r="BF98" s="368" t="e">
        <f ca="1">+IF(AND(ISNUMBER(OFFSET('Hygiene Data'!$F$5,0,10*ROW('Hygiene Data'!F92))),'Data Summary'!DU98="Yes"),OFFSET('Hygiene Data'!$F$5,0,10*ROW('Hygiene Data'!F92)),NA())</f>
        <v>#N/A</v>
      </c>
      <c r="BG98" s="368" t="e">
        <f ca="1">+IF(AND(ISNUMBER(OFFSET('Hygiene Data'!$F$7,0,10*ROW('Hygiene Data'!F92))),'Data Summary'!DV98="Yes"),OFFSET('Hygiene Data'!$F$7,0,10*ROW('Hygiene Data'!F92)),NA())</f>
        <v>#N/A</v>
      </c>
      <c r="BH98" s="368" t="e">
        <f ca="1">+IF(AND(ISNUMBER(OFFSET('Hygiene Data'!$F$9,0,10*ROW('Hygiene Data'!F92))),'Data Summary'!DW98="Yes"),OFFSET('Hygiene Data'!$F$9,0,10*ROW('Hygiene Data'!F92)),NA())</f>
        <v>#N/A</v>
      </c>
      <c r="BI98" s="368" t="e">
        <f ca="1">+IF(AND(ISNUMBER(OFFSET('Hygiene Data'!$G$5,0,10*ROW('Hygiene Data'!G92))),'Data Summary'!DX98="Yes"),OFFSET('Hygiene Data'!$G$5,0,10*ROW('Hygiene Data'!G92)),NA())</f>
        <v>#N/A</v>
      </c>
      <c r="BJ98" s="368" t="e">
        <f ca="1">+IF(AND(ISNUMBER(OFFSET('Hygiene Data'!$G$7,0,10*ROW('Hygiene Data'!G92))),'Data Summary'!DY98="Yes"),OFFSET('Hygiene Data'!$G$7,0,10*ROW('Hygiene Data'!G92)),NA())</f>
        <v>#N/A</v>
      </c>
      <c r="BK98" s="368" t="e">
        <f ca="1">+IF(AND(ISNUMBER(OFFSET('Hygiene Data'!$G$9,0,10*ROW('Hygiene Data'!G92))),'Data Summary'!DZ98="Yes"),OFFSET('Hygiene Data'!$G$9,0,10*ROW('Hygiene Data'!G92)),NA())</f>
        <v>#N/A</v>
      </c>
      <c r="BL98" s="368" t="e">
        <f ca="1">+IF(AND(ISNUMBER(OFFSET('Hygiene Data'!$H$5,0,10*ROW('Hygiene Data'!H92))),'Data Summary'!EA98="Yes"),OFFSET('Hygiene Data'!$H$5,0,10*ROW('Hygiene Data'!H92)),NA())</f>
        <v>#N/A</v>
      </c>
      <c r="BM98" s="368" t="e">
        <f ca="1">+IF(AND(ISNUMBER(OFFSET('Hygiene Data'!$H$7,0,10*ROW('Hygiene Data'!H92))),'Data Summary'!EB98="Yes"),OFFSET('Hygiene Data'!$H$7,0,10*ROW('Hygiene Data'!H92)),NA())</f>
        <v>#N/A</v>
      </c>
      <c r="BN98" s="368" t="e">
        <f ca="1">+IF(AND(ISNUMBER(OFFSET('Hygiene Data'!$H$9,0,10*ROW('Hygiene Data'!H92))),'Data Summary'!EC98="Yes"),OFFSET('Hygiene Data'!$H$9,0,10*ROW('Hygiene Data'!H92)),NA())</f>
        <v>#N/A</v>
      </c>
      <c r="BO98" s="368" t="e">
        <f ca="1">+IF(AND(ISNUMBER(OFFSET('Hygiene Data'!$I$5,0,10*ROW('Hygiene Data'!I92))),'Data Summary'!ED98="Yes"),OFFSET('Hygiene Data'!$I$5,0,10*ROW('Hygiene Data'!I92)),NA())</f>
        <v>#N/A</v>
      </c>
      <c r="BP98" s="368" t="e">
        <f ca="1">+IF(AND(ISNUMBER(OFFSET('Hygiene Data'!$I$7,0,10*ROW('Hygiene Data'!I92))),'Data Summary'!EE98="Yes"),OFFSET('Hygiene Data'!$I$7,0,10*ROW('Hygiene Data'!I92)),NA())</f>
        <v>#N/A</v>
      </c>
      <c r="BQ98" s="368" t="e">
        <f ca="1">+IF(AND(ISNUMBER(OFFSET('Hygiene Data'!$I$9,0,10*ROW('Hygiene Data'!I92))),'Data Summary'!EF98="Yes"),OFFSET('Hygiene Data'!$I$9,0,10*ROW('Hygiene Data'!I92)),NA())</f>
        <v>#N/A</v>
      </c>
    </row>
    <row r="99" spans="1:69" x14ac:dyDescent="0.25">
      <c r="A99" s="364" t="e">
        <f ca="1">+RIGHT('Data Summary'!A99,LEN('Data Summary'!A99)-9)</f>
        <v>#VALUE!</v>
      </c>
      <c r="B99" s="338" t="str">
        <f ca="1">+IF(ISTEXT('Data Summary'!B99),'Data Summary'!B99,"")</f>
        <v/>
      </c>
      <c r="C99" s="365" t="e">
        <f ca="1">+VALUE('Data Summary'!C99)</f>
        <v>#VALUE!</v>
      </c>
      <c r="D99" s="366" t="e">
        <f ca="1">+IF(AND(ISNUMBER(OFFSET('Water Data'!$D$4,0,10*ROW('Water Data'!D93))),'Data Summary'!BS99="Yes"),100-OFFSET('Water Data'!$D$4,0,10*ROW('Water Data'!D93)),NA())</f>
        <v>#N/A</v>
      </c>
      <c r="E99" s="366" t="e">
        <f ca="1">+IF(AND(ISNUMBER(OFFSET('Water Data'!$D$6,0,10*ROW('Water Data'!D93))),'Data Summary'!BT99="Yes"),OFFSET('Water Data'!$D$6,0,10*ROW('Water Data'!D93)),NA())</f>
        <v>#N/A</v>
      </c>
      <c r="F99" s="366" t="e">
        <f ca="1">+IF(AND(ISNUMBER(OFFSET('Water Data'!$D$9,0,10*ROW('Water Data'!D93))),'Data Summary'!BU99="Yes"),OFFSET('Water Data'!$D$9,0,10*ROW('Water Data'!D93)),NA())</f>
        <v>#N/A</v>
      </c>
      <c r="G99" s="366" t="e">
        <f ca="1">+IF(AND(ISNUMBER(OFFSET('Water Data'!$E$4,0,10*ROW('Water Data'!E93))),'Data Summary'!BV99="Yes"),100-OFFSET('Water Data'!$E$4,0,10*ROW('Water Data'!E93)),NA())</f>
        <v>#N/A</v>
      </c>
      <c r="H99" s="366" t="e">
        <f ca="1">+IF(AND(ISNUMBER(OFFSET('Water Data'!$E$6,0,10*ROW('Water Data'!E93))),'Data Summary'!BW99="Yes"),OFFSET('Water Data'!$E$6,0,10*ROW('Water Data'!E93)),NA())</f>
        <v>#N/A</v>
      </c>
      <c r="I99" s="366" t="e">
        <f ca="1">+IF(AND(ISNUMBER(OFFSET('Water Data'!$E$9,0,10*ROW('Water Data'!E93))),'Data Summary'!BX99="Yes"),OFFSET('Water Data'!$E$9,0,10*ROW('Water Data'!E93)),NA())</f>
        <v>#N/A</v>
      </c>
      <c r="J99" s="366" t="e">
        <f ca="1">+IF(AND(ISNUMBER(OFFSET('Water Data'!$F$4,0,10*ROW('Water Data'!F93))),'Data Summary'!BY99="Yes"),100-OFFSET('Water Data'!$F$4,0,10*ROW('Water Data'!F93)),NA())</f>
        <v>#N/A</v>
      </c>
      <c r="K99" s="366" t="e">
        <f ca="1">+IF(AND(ISNUMBER(OFFSET('Water Data'!$F$6,0,10*ROW('Water Data'!F93))),'Data Summary'!BZ99="Yes"),OFFSET('Water Data'!$F$6,0,10*ROW('Water Data'!F93)),NA())</f>
        <v>#N/A</v>
      </c>
      <c r="L99" s="366" t="e">
        <f ca="1">+IF(AND(ISNUMBER(OFFSET('Water Data'!$F$9,0,10*ROW('Water Data'!F93))),'Data Summary'!CA99="Yes"),OFFSET('Water Data'!$F$9,0,10*ROW('Water Data'!F93)),NA())</f>
        <v>#N/A</v>
      </c>
      <c r="M99" s="366" t="e">
        <f ca="1">+IF(AND(ISNUMBER(OFFSET('Water Data'!$G$4,0,10*ROW('Water Data'!G93))),'Data Summary'!CB99="Yes"),100-OFFSET('Water Data'!$G$4,0,10*ROW('Water Data'!G93)),NA())</f>
        <v>#N/A</v>
      </c>
      <c r="N99" s="366" t="e">
        <f ca="1">+IF(AND(ISNUMBER(OFFSET('Water Data'!$G$6,0,10*ROW('Water Data'!G93))),'Data Summary'!CC99="Yes"),OFFSET('Water Data'!$G$6,0,10*ROW('Water Data'!G93)),NA())</f>
        <v>#N/A</v>
      </c>
      <c r="O99" s="366" t="e">
        <f ca="1">+IF(AND(ISNUMBER(OFFSET('Water Data'!$G$9,0,10*ROW('Water Data'!G93))),'Data Summary'!CD99="Yes"),OFFSET('Water Data'!$G$9,0,10*ROW('Water Data'!G93)),NA())</f>
        <v>#N/A</v>
      </c>
      <c r="P99" s="366" t="e">
        <f ca="1">+IF(AND(ISNUMBER(OFFSET('Water Data'!$H$4,0,10*ROW('Water Data'!H93))),'Data Summary'!CE99="Yes"),100-OFFSET('Water Data'!$H$4,0,10*ROW('Water Data'!H93)),NA())</f>
        <v>#N/A</v>
      </c>
      <c r="Q99" s="366" t="e">
        <f ca="1">+IF(AND(ISNUMBER(OFFSET('Water Data'!$H$6,0,10*ROW('Water Data'!H93))),'Data Summary'!CF99="Yes"),OFFSET('Water Data'!$H$6,0,10*ROW('Water Data'!H93)),NA())</f>
        <v>#N/A</v>
      </c>
      <c r="R99" s="366" t="e">
        <f ca="1">+IF(AND(ISNUMBER(OFFSET('Water Data'!$H$9,0,10*ROW('Water Data'!H93))),'Data Summary'!CG99="Yes"),OFFSET('Water Data'!$H$9,0,10*ROW('Water Data'!H93)),NA())</f>
        <v>#N/A</v>
      </c>
      <c r="S99" s="366" t="e">
        <f ca="1">+IF(AND(ISNUMBER(OFFSET('Water Data'!$I$4,0,10*ROW('Water Data'!I93))),'Data Summary'!CH99="Yes"),100-OFFSET('Water Data'!$I$4,0,10*ROW('Water Data'!I93)),NA())</f>
        <v>#N/A</v>
      </c>
      <c r="T99" s="366" t="e">
        <f ca="1">+IF(AND(ISNUMBER(OFFSET('Water Data'!$I$6,0,10*ROW('Water Data'!I93))),'Data Summary'!CI99="Yes"),OFFSET('Water Data'!$I$6,0,10*ROW('Water Data'!I93)),NA())</f>
        <v>#N/A</v>
      </c>
      <c r="U99" s="366" t="e">
        <f ca="1">+IF(AND(ISNUMBER(OFFSET('Water Data'!$I$9,0,10*ROW('Water Data'!I93))),'Data Summary'!CJ99="Yes"),OFFSET('Water Data'!$I$9,0,10*ROW('Water Data'!I93)),NA())</f>
        <v>#N/A</v>
      </c>
      <c r="V99" s="367" t="e">
        <f ca="1">+IF(AND(ISNUMBER(OFFSET('Sanitation Data'!$D$4,0,10*ROW('Sanitation Data'!D93))),'Data Summary'!CK99="Yes"),100-OFFSET('Sanitation Data'!$D$4,0,10*ROW('Sanitation Data'!D93)),NA())</f>
        <v>#N/A</v>
      </c>
      <c r="W99" s="367" t="e">
        <f ca="1">+IF(AND(ISNUMBER(OFFSET('Sanitation Data'!$D$6,0,10*ROW('Sanitation Data'!D93))),'Data Summary'!CL99="Yes"),OFFSET('Sanitation Data'!$D$6,0,10*ROW('Sanitation Data'!D93)),NA())</f>
        <v>#N/A</v>
      </c>
      <c r="X99" s="367" t="e">
        <f ca="1">+IF(AND(ISNUMBER(OFFSET('Sanitation Data'!$D$10,0,10*ROW('Sanitation Data'!D93))),'Data Summary'!CM99="Yes"),OFFSET('Sanitation Data'!$D$10,0,10*ROW('Sanitation Data'!D93)),NA())</f>
        <v>#N/A</v>
      </c>
      <c r="Y99" s="367" t="e">
        <f ca="1">+IF(AND(ISNUMBER(OFFSET('Sanitation Data'!$D$11,0,10*ROW('Sanitation Data'!D93))),'Data Summary'!CN99="Yes"),OFFSET('Sanitation Data'!$D$11,0,10*ROW('Sanitation Data'!D93)),NA())</f>
        <v>#N/A</v>
      </c>
      <c r="Z99" s="367" t="e">
        <f ca="1">+IF(AND(ISNUMBER(OFFSET('Sanitation Data'!$D$12,0,10*ROW('Sanitation Data'!D93))),'Data Summary'!CO99="Yes"),OFFSET('Sanitation Data'!$D$12,0,10*ROW('Sanitation Data'!D93)),NA())</f>
        <v>#N/A</v>
      </c>
      <c r="AA99" s="367" t="e">
        <f ca="1">+IF(AND(ISNUMBER(OFFSET('Sanitation Data'!$E$4,0,10*ROW('Sanitation Data'!E93))),'Data Summary'!CP99="Yes"),100-OFFSET('Sanitation Data'!$E$4,0,10*ROW('Sanitation Data'!E93)),NA())</f>
        <v>#N/A</v>
      </c>
      <c r="AB99" s="367" t="e">
        <f ca="1">+IF(AND(ISNUMBER(OFFSET('Sanitation Data'!$E$6,0,10*ROW('Sanitation Data'!E93))),'Data Summary'!CQ99="Yes"),OFFSET('Sanitation Data'!$E$6,0,10*ROW('Sanitation Data'!E93)),NA())</f>
        <v>#N/A</v>
      </c>
      <c r="AC99" s="367" t="e">
        <f ca="1">+IF(AND(ISNUMBER(OFFSET('Sanitation Data'!$E$10,0,10*ROW('Sanitation Data'!E93))),'Data Summary'!CR99="Yes"),OFFSET('Sanitation Data'!$E$10,0,10*ROW('Sanitation Data'!E93)),NA())</f>
        <v>#N/A</v>
      </c>
      <c r="AD99" s="367" t="e">
        <f ca="1">+IF(AND(ISNUMBER(OFFSET('Sanitation Data'!$E$11,0,10*ROW('Sanitation Data'!E93))),'Data Summary'!CS99="Yes"),OFFSET('Sanitation Data'!$E$11,0,10*ROW('Sanitation Data'!E93)),NA())</f>
        <v>#N/A</v>
      </c>
      <c r="AE99" s="367" t="e">
        <f ca="1">+IF(AND(ISNUMBER(OFFSET('Sanitation Data'!$E$12,0,10*ROW('Sanitation Data'!E93))),'Data Summary'!CT99="Yes"),OFFSET('Sanitation Data'!$E$12,0,10*ROW('Sanitation Data'!E93)),NA())</f>
        <v>#N/A</v>
      </c>
      <c r="AF99" s="367" t="e">
        <f ca="1">+IF(AND(ISNUMBER(OFFSET('Sanitation Data'!$F$4,0,10*ROW('Sanitation Data'!F93))),'Data Summary'!CU99="Yes"),100-OFFSET('Sanitation Data'!$F$4,0,10*ROW('Sanitation Data'!F93)),NA())</f>
        <v>#N/A</v>
      </c>
      <c r="AG99" s="367" t="e">
        <f ca="1">+IF(AND(ISNUMBER(OFFSET('Sanitation Data'!$F$6,0,10*ROW('Sanitation Data'!F93))),'Data Summary'!CV99="Yes"),OFFSET('Sanitation Data'!$F$6,0,10*ROW('Sanitation Data'!F93)),NA())</f>
        <v>#N/A</v>
      </c>
      <c r="AH99" s="367" t="e">
        <f ca="1">+IF(AND(ISNUMBER(OFFSET('Sanitation Data'!$F$10,0,10*ROW('Sanitation Data'!F93))),'Data Summary'!CW99="Yes"),OFFSET('Sanitation Data'!$F$10,0,10*ROW('Sanitation Data'!F93)),NA())</f>
        <v>#N/A</v>
      </c>
      <c r="AI99" s="367" t="e">
        <f ca="1">+IF(AND(ISNUMBER(OFFSET('Sanitation Data'!$F$11,0,10*ROW('Sanitation Data'!F93))),'Data Summary'!CX99="Yes"),OFFSET('Sanitation Data'!$F$11,0,10*ROW('Sanitation Data'!F93)),NA())</f>
        <v>#N/A</v>
      </c>
      <c r="AJ99" s="367" t="e">
        <f ca="1">+IF(AND(ISNUMBER(OFFSET('Sanitation Data'!$F$12,0,10*ROW('Sanitation Data'!F93))),'Data Summary'!CY99="Yes"),OFFSET('Sanitation Data'!$F$12,0,10*ROW('Sanitation Data'!F93)),NA())</f>
        <v>#N/A</v>
      </c>
      <c r="AK99" s="367" t="e">
        <f ca="1">+IF(AND(ISNUMBER(OFFSET('Sanitation Data'!$G$4,0,10*ROW('Sanitation Data'!G93))),'Data Summary'!CZ99="Yes"),100-OFFSET('Sanitation Data'!$G$4,0,10*ROW('Sanitation Data'!G93)),NA())</f>
        <v>#N/A</v>
      </c>
      <c r="AL99" s="367" t="e">
        <f ca="1">+IF(AND(ISNUMBER(OFFSET('Sanitation Data'!$G$6,0,10*ROW('Sanitation Data'!G93))),'Data Summary'!DA99="Yes"),OFFSET('Sanitation Data'!$G$6,0,10*ROW('Sanitation Data'!G93)),NA())</f>
        <v>#N/A</v>
      </c>
      <c r="AM99" s="367" t="e">
        <f ca="1">+IF(AND(ISNUMBER(OFFSET('Sanitation Data'!$G$10,0,10*ROW('Sanitation Data'!G93))),'Data Summary'!DB99="Yes"),OFFSET('Sanitation Data'!$G$10,0,10*ROW('Sanitation Data'!G93)),NA())</f>
        <v>#N/A</v>
      </c>
      <c r="AN99" s="367" t="e">
        <f ca="1">+IF(AND(ISNUMBER(OFFSET('Sanitation Data'!$G$11,0,10*ROW('Sanitation Data'!G93))),'Data Summary'!DC99="Yes"),OFFSET('Sanitation Data'!$G$11,0,10*ROW('Sanitation Data'!G93)),NA())</f>
        <v>#N/A</v>
      </c>
      <c r="AO99" s="367" t="e">
        <f ca="1">+IF(AND(ISNUMBER(OFFSET('Sanitation Data'!$G$12,0,10*ROW('Sanitation Data'!G93))),'Data Summary'!DD99="Yes"),OFFSET('Sanitation Data'!$G$12,0,10*ROW('Sanitation Data'!G93)),NA())</f>
        <v>#N/A</v>
      </c>
      <c r="AP99" s="367" t="e">
        <f ca="1">+IF(AND(ISNUMBER(OFFSET('Sanitation Data'!$H$4,0,10*ROW('Sanitation Data'!H93))),'Data Summary'!DE99="Yes"),100-OFFSET('Sanitation Data'!$H$4,0,10*ROW('Sanitation Data'!H93)),NA())</f>
        <v>#N/A</v>
      </c>
      <c r="AQ99" s="367" t="e">
        <f ca="1">+IF(AND(ISNUMBER(OFFSET('Sanitation Data'!$H$6,0,10*ROW('Sanitation Data'!H93))),'Data Summary'!DF99="Yes"),OFFSET('Sanitation Data'!$H$6,0,10*ROW('Sanitation Data'!H93)),NA())</f>
        <v>#N/A</v>
      </c>
      <c r="AR99" s="367" t="e">
        <f ca="1">+IF(AND(ISNUMBER(OFFSET('Sanitation Data'!$H$10,0,10*ROW('Sanitation Data'!H93))),'Data Summary'!DG99="Yes"),OFFSET('Sanitation Data'!$H$10,0,10*ROW('Sanitation Data'!H93)),NA())</f>
        <v>#N/A</v>
      </c>
      <c r="AS99" s="367" t="e">
        <f ca="1">+IF(AND(ISNUMBER(OFFSET('Sanitation Data'!$H$11,0,10*ROW('Sanitation Data'!H93))),'Data Summary'!DH99="Yes"),OFFSET('Sanitation Data'!$H$11,0,10*ROW('Sanitation Data'!H93)),NA())</f>
        <v>#N/A</v>
      </c>
      <c r="AT99" s="367" t="e">
        <f ca="1">+IF(AND(ISNUMBER(OFFSET('Sanitation Data'!$H$12,0,10*ROW('Sanitation Data'!H93))),'Data Summary'!DI99="Yes"),OFFSET('Sanitation Data'!$H$12,0,10*ROW('Sanitation Data'!H93)),NA())</f>
        <v>#N/A</v>
      </c>
      <c r="AU99" s="367" t="e">
        <f ca="1">+IF(AND(ISNUMBER(OFFSET('Sanitation Data'!$I$4,0,10*ROW('Sanitation Data'!I93))),'Data Summary'!DJ99="Yes"),100-OFFSET('Sanitation Data'!$I$4,0,10*ROW('Sanitation Data'!I93)),NA())</f>
        <v>#N/A</v>
      </c>
      <c r="AV99" s="367" t="e">
        <f ca="1">+IF(AND(ISNUMBER(OFFSET('Sanitation Data'!$I$6,0,10*ROW('Sanitation Data'!I93))),'Data Summary'!DK99="Yes"),OFFSET('Sanitation Data'!$I$6,0,10*ROW('Sanitation Data'!I93)),NA())</f>
        <v>#N/A</v>
      </c>
      <c r="AW99" s="367" t="e">
        <f ca="1">+IF(AND(ISNUMBER(OFFSET('Sanitation Data'!$I$10,0,10*ROW('Sanitation Data'!I93))),'Data Summary'!DL99="Yes"),OFFSET('Sanitation Data'!$I$10,0,10*ROW('Sanitation Data'!I93)),NA())</f>
        <v>#N/A</v>
      </c>
      <c r="AX99" s="367" t="e">
        <f ca="1">+IF(AND(ISNUMBER(OFFSET('Sanitation Data'!$I$11,0,10*ROW('Sanitation Data'!I93))),'Data Summary'!DM99="Yes"),OFFSET('Sanitation Data'!$I$11,0,10*ROW('Sanitation Data'!I93)),NA())</f>
        <v>#N/A</v>
      </c>
      <c r="AY99" s="367" t="e">
        <f ca="1">+IF(AND(ISNUMBER(OFFSET('Sanitation Data'!$I$12,0,10*ROW('Sanitation Data'!I93))),'Data Summary'!DN99="Yes"),OFFSET('Sanitation Data'!$I$12,0,10*ROW('Sanitation Data'!I93)),NA())</f>
        <v>#N/A</v>
      </c>
      <c r="AZ99" s="368" t="e">
        <f ca="1">+IF(AND(ISNUMBER(OFFSET('Hygiene Data'!$D$5,0,10*ROW('Hygiene Data'!D93))),'Data Summary'!DO99="Yes"),OFFSET('Hygiene Data'!$D$5,0,10*ROW('Hygiene Data'!D93)),NA())</f>
        <v>#N/A</v>
      </c>
      <c r="BA99" s="368" t="e">
        <f ca="1">+IF(AND(ISNUMBER(OFFSET('Hygiene Data'!$D$7,0,10*ROW('Hygiene Data'!D93))),'Data Summary'!DP99="Yes"),OFFSET('Hygiene Data'!$D$7,0,10*ROW('Hygiene Data'!D93)),NA())</f>
        <v>#N/A</v>
      </c>
      <c r="BB99" s="368" t="e">
        <f ca="1">+IF(AND(ISNUMBER(OFFSET('Hygiene Data'!$D$9,0,10*ROW('Hygiene Data'!D93))),'Data Summary'!DQ99="Yes"),OFFSET('Hygiene Data'!$D$9,0,10*ROW('Hygiene Data'!D93)),NA())</f>
        <v>#N/A</v>
      </c>
      <c r="BC99" s="368" t="e">
        <f ca="1">+IF(AND(ISNUMBER(OFFSET('Hygiene Data'!$E$5,0,10*ROW('Hygiene Data'!E93))),'Data Summary'!DR99="Yes"),OFFSET('Hygiene Data'!$E$5,0,10*ROW('Hygiene Data'!E93)),NA())</f>
        <v>#N/A</v>
      </c>
      <c r="BD99" s="368" t="e">
        <f ca="1">+IF(AND(ISNUMBER(OFFSET('Hygiene Data'!$E$7,0,10*ROW('Hygiene Data'!E93))),'Data Summary'!DS99="Yes"),OFFSET('Hygiene Data'!$E$7,0,10*ROW('Hygiene Data'!E93)),NA())</f>
        <v>#N/A</v>
      </c>
      <c r="BE99" s="368" t="e">
        <f ca="1">+IF(AND(ISNUMBER(OFFSET('Hygiene Data'!$E$9,0,10*ROW('Hygiene Data'!E93))),'Data Summary'!DT99="Yes"),OFFSET('Hygiene Data'!$E$9,0,10*ROW('Hygiene Data'!E93)),NA())</f>
        <v>#N/A</v>
      </c>
      <c r="BF99" s="368" t="e">
        <f ca="1">+IF(AND(ISNUMBER(OFFSET('Hygiene Data'!$F$5,0,10*ROW('Hygiene Data'!F93))),'Data Summary'!DU99="Yes"),OFFSET('Hygiene Data'!$F$5,0,10*ROW('Hygiene Data'!F93)),NA())</f>
        <v>#N/A</v>
      </c>
      <c r="BG99" s="368" t="e">
        <f ca="1">+IF(AND(ISNUMBER(OFFSET('Hygiene Data'!$F$7,0,10*ROW('Hygiene Data'!F93))),'Data Summary'!DV99="Yes"),OFFSET('Hygiene Data'!$F$7,0,10*ROW('Hygiene Data'!F93)),NA())</f>
        <v>#N/A</v>
      </c>
      <c r="BH99" s="368" t="e">
        <f ca="1">+IF(AND(ISNUMBER(OFFSET('Hygiene Data'!$F$9,0,10*ROW('Hygiene Data'!F93))),'Data Summary'!DW99="Yes"),OFFSET('Hygiene Data'!$F$9,0,10*ROW('Hygiene Data'!F93)),NA())</f>
        <v>#N/A</v>
      </c>
      <c r="BI99" s="368" t="e">
        <f ca="1">+IF(AND(ISNUMBER(OFFSET('Hygiene Data'!$G$5,0,10*ROW('Hygiene Data'!G93))),'Data Summary'!DX99="Yes"),OFFSET('Hygiene Data'!$G$5,0,10*ROW('Hygiene Data'!G93)),NA())</f>
        <v>#N/A</v>
      </c>
      <c r="BJ99" s="368" t="e">
        <f ca="1">+IF(AND(ISNUMBER(OFFSET('Hygiene Data'!$G$7,0,10*ROW('Hygiene Data'!G93))),'Data Summary'!DY99="Yes"),OFFSET('Hygiene Data'!$G$7,0,10*ROW('Hygiene Data'!G93)),NA())</f>
        <v>#N/A</v>
      </c>
      <c r="BK99" s="368" t="e">
        <f ca="1">+IF(AND(ISNUMBER(OFFSET('Hygiene Data'!$G$9,0,10*ROW('Hygiene Data'!G93))),'Data Summary'!DZ99="Yes"),OFFSET('Hygiene Data'!$G$9,0,10*ROW('Hygiene Data'!G93)),NA())</f>
        <v>#N/A</v>
      </c>
      <c r="BL99" s="368" t="e">
        <f ca="1">+IF(AND(ISNUMBER(OFFSET('Hygiene Data'!$H$5,0,10*ROW('Hygiene Data'!H93))),'Data Summary'!EA99="Yes"),OFFSET('Hygiene Data'!$H$5,0,10*ROW('Hygiene Data'!H93)),NA())</f>
        <v>#N/A</v>
      </c>
      <c r="BM99" s="368" t="e">
        <f ca="1">+IF(AND(ISNUMBER(OFFSET('Hygiene Data'!$H$7,0,10*ROW('Hygiene Data'!H93))),'Data Summary'!EB99="Yes"),OFFSET('Hygiene Data'!$H$7,0,10*ROW('Hygiene Data'!H93)),NA())</f>
        <v>#N/A</v>
      </c>
      <c r="BN99" s="368" t="e">
        <f ca="1">+IF(AND(ISNUMBER(OFFSET('Hygiene Data'!$H$9,0,10*ROW('Hygiene Data'!H93))),'Data Summary'!EC99="Yes"),OFFSET('Hygiene Data'!$H$9,0,10*ROW('Hygiene Data'!H93)),NA())</f>
        <v>#N/A</v>
      </c>
      <c r="BO99" s="368" t="e">
        <f ca="1">+IF(AND(ISNUMBER(OFFSET('Hygiene Data'!$I$5,0,10*ROW('Hygiene Data'!I93))),'Data Summary'!ED99="Yes"),OFFSET('Hygiene Data'!$I$5,0,10*ROW('Hygiene Data'!I93)),NA())</f>
        <v>#N/A</v>
      </c>
      <c r="BP99" s="368" t="e">
        <f ca="1">+IF(AND(ISNUMBER(OFFSET('Hygiene Data'!$I$7,0,10*ROW('Hygiene Data'!I93))),'Data Summary'!EE99="Yes"),OFFSET('Hygiene Data'!$I$7,0,10*ROW('Hygiene Data'!I93)),NA())</f>
        <v>#N/A</v>
      </c>
      <c r="BQ99" s="368" t="e">
        <f ca="1">+IF(AND(ISNUMBER(OFFSET('Hygiene Data'!$I$9,0,10*ROW('Hygiene Data'!I93))),'Data Summary'!EF99="Yes"),OFFSET('Hygiene Data'!$I$9,0,10*ROW('Hygiene Data'!I93)),NA())</f>
        <v>#N/A</v>
      </c>
    </row>
    <row r="100" spans="1:69" x14ac:dyDescent="0.25">
      <c r="A100" s="364" t="e">
        <f ca="1">+RIGHT('Data Summary'!A100,LEN('Data Summary'!A100)-9)</f>
        <v>#VALUE!</v>
      </c>
      <c r="B100" s="338" t="str">
        <f ca="1">+IF(ISTEXT('Data Summary'!B100),'Data Summary'!B100,"")</f>
        <v/>
      </c>
      <c r="C100" s="365" t="e">
        <f ca="1">+VALUE('Data Summary'!C100)</f>
        <v>#VALUE!</v>
      </c>
      <c r="D100" s="366" t="e">
        <f ca="1">+IF(AND(ISNUMBER(OFFSET('Water Data'!$D$4,0,10*ROW('Water Data'!D94))),'Data Summary'!BS100="Yes"),100-OFFSET('Water Data'!$D$4,0,10*ROW('Water Data'!D94)),NA())</f>
        <v>#N/A</v>
      </c>
      <c r="E100" s="366" t="e">
        <f ca="1">+IF(AND(ISNUMBER(OFFSET('Water Data'!$D$6,0,10*ROW('Water Data'!D94))),'Data Summary'!BT100="Yes"),OFFSET('Water Data'!$D$6,0,10*ROW('Water Data'!D94)),NA())</f>
        <v>#N/A</v>
      </c>
      <c r="F100" s="366" t="e">
        <f ca="1">+IF(AND(ISNUMBER(OFFSET('Water Data'!$D$9,0,10*ROW('Water Data'!D94))),'Data Summary'!BU100="Yes"),OFFSET('Water Data'!$D$9,0,10*ROW('Water Data'!D94)),NA())</f>
        <v>#N/A</v>
      </c>
      <c r="G100" s="366" t="e">
        <f ca="1">+IF(AND(ISNUMBER(OFFSET('Water Data'!$E$4,0,10*ROW('Water Data'!E94))),'Data Summary'!BV100="Yes"),100-OFFSET('Water Data'!$E$4,0,10*ROW('Water Data'!E94)),NA())</f>
        <v>#N/A</v>
      </c>
      <c r="H100" s="366" t="e">
        <f ca="1">+IF(AND(ISNUMBER(OFFSET('Water Data'!$E$6,0,10*ROW('Water Data'!E94))),'Data Summary'!BW100="Yes"),OFFSET('Water Data'!$E$6,0,10*ROW('Water Data'!E94)),NA())</f>
        <v>#N/A</v>
      </c>
      <c r="I100" s="366" t="e">
        <f ca="1">+IF(AND(ISNUMBER(OFFSET('Water Data'!$E$9,0,10*ROW('Water Data'!E94))),'Data Summary'!BX100="Yes"),OFFSET('Water Data'!$E$9,0,10*ROW('Water Data'!E94)),NA())</f>
        <v>#N/A</v>
      </c>
      <c r="J100" s="366" t="e">
        <f ca="1">+IF(AND(ISNUMBER(OFFSET('Water Data'!$F$4,0,10*ROW('Water Data'!F94))),'Data Summary'!BY100="Yes"),100-OFFSET('Water Data'!$F$4,0,10*ROW('Water Data'!F94)),NA())</f>
        <v>#N/A</v>
      </c>
      <c r="K100" s="366" t="e">
        <f ca="1">+IF(AND(ISNUMBER(OFFSET('Water Data'!$F$6,0,10*ROW('Water Data'!F94))),'Data Summary'!BZ100="Yes"),OFFSET('Water Data'!$F$6,0,10*ROW('Water Data'!F94)),NA())</f>
        <v>#N/A</v>
      </c>
      <c r="L100" s="366" t="e">
        <f ca="1">+IF(AND(ISNUMBER(OFFSET('Water Data'!$F$9,0,10*ROW('Water Data'!F94))),'Data Summary'!CA100="Yes"),OFFSET('Water Data'!$F$9,0,10*ROW('Water Data'!F94)),NA())</f>
        <v>#N/A</v>
      </c>
      <c r="M100" s="366" t="e">
        <f ca="1">+IF(AND(ISNUMBER(OFFSET('Water Data'!$G$4,0,10*ROW('Water Data'!G94))),'Data Summary'!CB100="Yes"),100-OFFSET('Water Data'!$G$4,0,10*ROW('Water Data'!G94)),NA())</f>
        <v>#N/A</v>
      </c>
      <c r="N100" s="366" t="e">
        <f ca="1">+IF(AND(ISNUMBER(OFFSET('Water Data'!$G$6,0,10*ROW('Water Data'!G94))),'Data Summary'!CC100="Yes"),OFFSET('Water Data'!$G$6,0,10*ROW('Water Data'!G94)),NA())</f>
        <v>#N/A</v>
      </c>
      <c r="O100" s="366" t="e">
        <f ca="1">+IF(AND(ISNUMBER(OFFSET('Water Data'!$G$9,0,10*ROW('Water Data'!G94))),'Data Summary'!CD100="Yes"),OFFSET('Water Data'!$G$9,0,10*ROW('Water Data'!G94)),NA())</f>
        <v>#N/A</v>
      </c>
      <c r="P100" s="366" t="e">
        <f ca="1">+IF(AND(ISNUMBER(OFFSET('Water Data'!$H$4,0,10*ROW('Water Data'!H94))),'Data Summary'!CE100="Yes"),100-OFFSET('Water Data'!$H$4,0,10*ROW('Water Data'!H94)),NA())</f>
        <v>#N/A</v>
      </c>
      <c r="Q100" s="366" t="e">
        <f ca="1">+IF(AND(ISNUMBER(OFFSET('Water Data'!$H$6,0,10*ROW('Water Data'!H94))),'Data Summary'!CF100="Yes"),OFFSET('Water Data'!$H$6,0,10*ROW('Water Data'!H94)),NA())</f>
        <v>#N/A</v>
      </c>
      <c r="R100" s="366" t="e">
        <f ca="1">+IF(AND(ISNUMBER(OFFSET('Water Data'!$H$9,0,10*ROW('Water Data'!H94))),'Data Summary'!CG100="Yes"),OFFSET('Water Data'!$H$9,0,10*ROW('Water Data'!H94)),NA())</f>
        <v>#N/A</v>
      </c>
      <c r="S100" s="366" t="e">
        <f ca="1">+IF(AND(ISNUMBER(OFFSET('Water Data'!$I$4,0,10*ROW('Water Data'!I94))),'Data Summary'!CH100="Yes"),100-OFFSET('Water Data'!$I$4,0,10*ROW('Water Data'!I94)),NA())</f>
        <v>#N/A</v>
      </c>
      <c r="T100" s="366" t="e">
        <f ca="1">+IF(AND(ISNUMBER(OFFSET('Water Data'!$I$6,0,10*ROW('Water Data'!I94))),'Data Summary'!CI100="Yes"),OFFSET('Water Data'!$I$6,0,10*ROW('Water Data'!I94)),NA())</f>
        <v>#N/A</v>
      </c>
      <c r="U100" s="366" t="e">
        <f ca="1">+IF(AND(ISNUMBER(OFFSET('Water Data'!$I$9,0,10*ROW('Water Data'!I94))),'Data Summary'!CJ100="Yes"),OFFSET('Water Data'!$I$9,0,10*ROW('Water Data'!I94)),NA())</f>
        <v>#N/A</v>
      </c>
      <c r="V100" s="367" t="e">
        <f ca="1">+IF(AND(ISNUMBER(OFFSET('Sanitation Data'!$D$4,0,10*ROW('Sanitation Data'!D94))),'Data Summary'!CK100="Yes"),100-OFFSET('Sanitation Data'!$D$4,0,10*ROW('Sanitation Data'!D94)),NA())</f>
        <v>#N/A</v>
      </c>
      <c r="W100" s="367" t="e">
        <f ca="1">+IF(AND(ISNUMBER(OFFSET('Sanitation Data'!$D$6,0,10*ROW('Sanitation Data'!D94))),'Data Summary'!CL100="Yes"),OFFSET('Sanitation Data'!$D$6,0,10*ROW('Sanitation Data'!D94)),NA())</f>
        <v>#N/A</v>
      </c>
      <c r="X100" s="367" t="e">
        <f ca="1">+IF(AND(ISNUMBER(OFFSET('Sanitation Data'!$D$10,0,10*ROW('Sanitation Data'!D94))),'Data Summary'!CM100="Yes"),OFFSET('Sanitation Data'!$D$10,0,10*ROW('Sanitation Data'!D94)),NA())</f>
        <v>#N/A</v>
      </c>
      <c r="Y100" s="367" t="e">
        <f ca="1">+IF(AND(ISNUMBER(OFFSET('Sanitation Data'!$D$11,0,10*ROW('Sanitation Data'!D94))),'Data Summary'!CN100="Yes"),OFFSET('Sanitation Data'!$D$11,0,10*ROW('Sanitation Data'!D94)),NA())</f>
        <v>#N/A</v>
      </c>
      <c r="Z100" s="367" t="e">
        <f ca="1">+IF(AND(ISNUMBER(OFFSET('Sanitation Data'!$D$12,0,10*ROW('Sanitation Data'!D94))),'Data Summary'!CO100="Yes"),OFFSET('Sanitation Data'!$D$12,0,10*ROW('Sanitation Data'!D94)),NA())</f>
        <v>#N/A</v>
      </c>
      <c r="AA100" s="367" t="e">
        <f ca="1">+IF(AND(ISNUMBER(OFFSET('Sanitation Data'!$E$4,0,10*ROW('Sanitation Data'!E94))),'Data Summary'!CP100="Yes"),100-OFFSET('Sanitation Data'!$E$4,0,10*ROW('Sanitation Data'!E94)),NA())</f>
        <v>#N/A</v>
      </c>
      <c r="AB100" s="367" t="e">
        <f ca="1">+IF(AND(ISNUMBER(OFFSET('Sanitation Data'!$E$6,0,10*ROW('Sanitation Data'!E94))),'Data Summary'!CQ100="Yes"),OFFSET('Sanitation Data'!$E$6,0,10*ROW('Sanitation Data'!E94)),NA())</f>
        <v>#N/A</v>
      </c>
      <c r="AC100" s="367" t="e">
        <f ca="1">+IF(AND(ISNUMBER(OFFSET('Sanitation Data'!$E$10,0,10*ROW('Sanitation Data'!E94))),'Data Summary'!CR100="Yes"),OFFSET('Sanitation Data'!$E$10,0,10*ROW('Sanitation Data'!E94)),NA())</f>
        <v>#N/A</v>
      </c>
      <c r="AD100" s="367" t="e">
        <f ca="1">+IF(AND(ISNUMBER(OFFSET('Sanitation Data'!$E$11,0,10*ROW('Sanitation Data'!E94))),'Data Summary'!CS100="Yes"),OFFSET('Sanitation Data'!$E$11,0,10*ROW('Sanitation Data'!E94)),NA())</f>
        <v>#N/A</v>
      </c>
      <c r="AE100" s="367" t="e">
        <f ca="1">+IF(AND(ISNUMBER(OFFSET('Sanitation Data'!$E$12,0,10*ROW('Sanitation Data'!E94))),'Data Summary'!CT100="Yes"),OFFSET('Sanitation Data'!$E$12,0,10*ROW('Sanitation Data'!E94)),NA())</f>
        <v>#N/A</v>
      </c>
      <c r="AF100" s="367" t="e">
        <f ca="1">+IF(AND(ISNUMBER(OFFSET('Sanitation Data'!$F$4,0,10*ROW('Sanitation Data'!F94))),'Data Summary'!CU100="Yes"),100-OFFSET('Sanitation Data'!$F$4,0,10*ROW('Sanitation Data'!F94)),NA())</f>
        <v>#N/A</v>
      </c>
      <c r="AG100" s="367" t="e">
        <f ca="1">+IF(AND(ISNUMBER(OFFSET('Sanitation Data'!$F$6,0,10*ROW('Sanitation Data'!F94))),'Data Summary'!CV100="Yes"),OFFSET('Sanitation Data'!$F$6,0,10*ROW('Sanitation Data'!F94)),NA())</f>
        <v>#N/A</v>
      </c>
      <c r="AH100" s="367" t="e">
        <f ca="1">+IF(AND(ISNUMBER(OFFSET('Sanitation Data'!$F$10,0,10*ROW('Sanitation Data'!F94))),'Data Summary'!CW100="Yes"),OFFSET('Sanitation Data'!$F$10,0,10*ROW('Sanitation Data'!F94)),NA())</f>
        <v>#N/A</v>
      </c>
      <c r="AI100" s="367" t="e">
        <f ca="1">+IF(AND(ISNUMBER(OFFSET('Sanitation Data'!$F$11,0,10*ROW('Sanitation Data'!F94))),'Data Summary'!CX100="Yes"),OFFSET('Sanitation Data'!$F$11,0,10*ROW('Sanitation Data'!F94)),NA())</f>
        <v>#N/A</v>
      </c>
      <c r="AJ100" s="367" t="e">
        <f ca="1">+IF(AND(ISNUMBER(OFFSET('Sanitation Data'!$F$12,0,10*ROW('Sanitation Data'!F94))),'Data Summary'!CY100="Yes"),OFFSET('Sanitation Data'!$F$12,0,10*ROW('Sanitation Data'!F94)),NA())</f>
        <v>#N/A</v>
      </c>
      <c r="AK100" s="367" t="e">
        <f ca="1">+IF(AND(ISNUMBER(OFFSET('Sanitation Data'!$G$4,0,10*ROW('Sanitation Data'!G94))),'Data Summary'!CZ100="Yes"),100-OFFSET('Sanitation Data'!$G$4,0,10*ROW('Sanitation Data'!G94)),NA())</f>
        <v>#N/A</v>
      </c>
      <c r="AL100" s="367" t="e">
        <f ca="1">+IF(AND(ISNUMBER(OFFSET('Sanitation Data'!$G$6,0,10*ROW('Sanitation Data'!G94))),'Data Summary'!DA100="Yes"),OFFSET('Sanitation Data'!$G$6,0,10*ROW('Sanitation Data'!G94)),NA())</f>
        <v>#N/A</v>
      </c>
      <c r="AM100" s="367" t="e">
        <f ca="1">+IF(AND(ISNUMBER(OFFSET('Sanitation Data'!$G$10,0,10*ROW('Sanitation Data'!G94))),'Data Summary'!DB100="Yes"),OFFSET('Sanitation Data'!$G$10,0,10*ROW('Sanitation Data'!G94)),NA())</f>
        <v>#N/A</v>
      </c>
      <c r="AN100" s="367" t="e">
        <f ca="1">+IF(AND(ISNUMBER(OFFSET('Sanitation Data'!$G$11,0,10*ROW('Sanitation Data'!G94))),'Data Summary'!DC100="Yes"),OFFSET('Sanitation Data'!$G$11,0,10*ROW('Sanitation Data'!G94)),NA())</f>
        <v>#N/A</v>
      </c>
      <c r="AO100" s="367" t="e">
        <f ca="1">+IF(AND(ISNUMBER(OFFSET('Sanitation Data'!$G$12,0,10*ROW('Sanitation Data'!G94))),'Data Summary'!DD100="Yes"),OFFSET('Sanitation Data'!$G$12,0,10*ROW('Sanitation Data'!G94)),NA())</f>
        <v>#N/A</v>
      </c>
      <c r="AP100" s="367" t="e">
        <f ca="1">+IF(AND(ISNUMBER(OFFSET('Sanitation Data'!$H$4,0,10*ROW('Sanitation Data'!H94))),'Data Summary'!DE100="Yes"),100-OFFSET('Sanitation Data'!$H$4,0,10*ROW('Sanitation Data'!H94)),NA())</f>
        <v>#N/A</v>
      </c>
      <c r="AQ100" s="367" t="e">
        <f ca="1">+IF(AND(ISNUMBER(OFFSET('Sanitation Data'!$H$6,0,10*ROW('Sanitation Data'!H94))),'Data Summary'!DF100="Yes"),OFFSET('Sanitation Data'!$H$6,0,10*ROW('Sanitation Data'!H94)),NA())</f>
        <v>#N/A</v>
      </c>
      <c r="AR100" s="367" t="e">
        <f ca="1">+IF(AND(ISNUMBER(OFFSET('Sanitation Data'!$H$10,0,10*ROW('Sanitation Data'!H94))),'Data Summary'!DG100="Yes"),OFFSET('Sanitation Data'!$H$10,0,10*ROW('Sanitation Data'!H94)),NA())</f>
        <v>#N/A</v>
      </c>
      <c r="AS100" s="367" t="e">
        <f ca="1">+IF(AND(ISNUMBER(OFFSET('Sanitation Data'!$H$11,0,10*ROW('Sanitation Data'!H94))),'Data Summary'!DH100="Yes"),OFFSET('Sanitation Data'!$H$11,0,10*ROW('Sanitation Data'!H94)),NA())</f>
        <v>#N/A</v>
      </c>
      <c r="AT100" s="367" t="e">
        <f ca="1">+IF(AND(ISNUMBER(OFFSET('Sanitation Data'!$H$12,0,10*ROW('Sanitation Data'!H94))),'Data Summary'!DI100="Yes"),OFFSET('Sanitation Data'!$H$12,0,10*ROW('Sanitation Data'!H94)),NA())</f>
        <v>#N/A</v>
      </c>
      <c r="AU100" s="367" t="e">
        <f ca="1">+IF(AND(ISNUMBER(OFFSET('Sanitation Data'!$I$4,0,10*ROW('Sanitation Data'!I94))),'Data Summary'!DJ100="Yes"),100-OFFSET('Sanitation Data'!$I$4,0,10*ROW('Sanitation Data'!I94)),NA())</f>
        <v>#N/A</v>
      </c>
      <c r="AV100" s="367" t="e">
        <f ca="1">+IF(AND(ISNUMBER(OFFSET('Sanitation Data'!$I$6,0,10*ROW('Sanitation Data'!I94))),'Data Summary'!DK100="Yes"),OFFSET('Sanitation Data'!$I$6,0,10*ROW('Sanitation Data'!I94)),NA())</f>
        <v>#N/A</v>
      </c>
      <c r="AW100" s="367" t="e">
        <f ca="1">+IF(AND(ISNUMBER(OFFSET('Sanitation Data'!$I$10,0,10*ROW('Sanitation Data'!I94))),'Data Summary'!DL100="Yes"),OFFSET('Sanitation Data'!$I$10,0,10*ROW('Sanitation Data'!I94)),NA())</f>
        <v>#N/A</v>
      </c>
      <c r="AX100" s="367" t="e">
        <f ca="1">+IF(AND(ISNUMBER(OFFSET('Sanitation Data'!$I$11,0,10*ROW('Sanitation Data'!I94))),'Data Summary'!DM100="Yes"),OFFSET('Sanitation Data'!$I$11,0,10*ROW('Sanitation Data'!I94)),NA())</f>
        <v>#N/A</v>
      </c>
      <c r="AY100" s="367" t="e">
        <f ca="1">+IF(AND(ISNUMBER(OFFSET('Sanitation Data'!$I$12,0,10*ROW('Sanitation Data'!I94))),'Data Summary'!DN100="Yes"),OFFSET('Sanitation Data'!$I$12,0,10*ROW('Sanitation Data'!I94)),NA())</f>
        <v>#N/A</v>
      </c>
      <c r="AZ100" s="368" t="e">
        <f ca="1">+IF(AND(ISNUMBER(OFFSET('Hygiene Data'!$D$5,0,10*ROW('Hygiene Data'!D94))),'Data Summary'!DO100="Yes"),OFFSET('Hygiene Data'!$D$5,0,10*ROW('Hygiene Data'!D94)),NA())</f>
        <v>#N/A</v>
      </c>
      <c r="BA100" s="368" t="e">
        <f ca="1">+IF(AND(ISNUMBER(OFFSET('Hygiene Data'!$D$7,0,10*ROW('Hygiene Data'!D94))),'Data Summary'!DP100="Yes"),OFFSET('Hygiene Data'!$D$7,0,10*ROW('Hygiene Data'!D94)),NA())</f>
        <v>#N/A</v>
      </c>
      <c r="BB100" s="368" t="e">
        <f ca="1">+IF(AND(ISNUMBER(OFFSET('Hygiene Data'!$D$9,0,10*ROW('Hygiene Data'!D94))),'Data Summary'!DQ100="Yes"),OFFSET('Hygiene Data'!$D$9,0,10*ROW('Hygiene Data'!D94)),NA())</f>
        <v>#N/A</v>
      </c>
      <c r="BC100" s="368" t="e">
        <f ca="1">+IF(AND(ISNUMBER(OFFSET('Hygiene Data'!$E$5,0,10*ROW('Hygiene Data'!E94))),'Data Summary'!DR100="Yes"),OFFSET('Hygiene Data'!$E$5,0,10*ROW('Hygiene Data'!E94)),NA())</f>
        <v>#N/A</v>
      </c>
      <c r="BD100" s="368" t="e">
        <f ca="1">+IF(AND(ISNUMBER(OFFSET('Hygiene Data'!$E$7,0,10*ROW('Hygiene Data'!E94))),'Data Summary'!DS100="Yes"),OFFSET('Hygiene Data'!$E$7,0,10*ROW('Hygiene Data'!E94)),NA())</f>
        <v>#N/A</v>
      </c>
      <c r="BE100" s="368" t="e">
        <f ca="1">+IF(AND(ISNUMBER(OFFSET('Hygiene Data'!$E$9,0,10*ROW('Hygiene Data'!E94))),'Data Summary'!DT100="Yes"),OFFSET('Hygiene Data'!$E$9,0,10*ROW('Hygiene Data'!E94)),NA())</f>
        <v>#N/A</v>
      </c>
      <c r="BF100" s="368" t="e">
        <f ca="1">+IF(AND(ISNUMBER(OFFSET('Hygiene Data'!$F$5,0,10*ROW('Hygiene Data'!F94))),'Data Summary'!DU100="Yes"),OFFSET('Hygiene Data'!$F$5,0,10*ROW('Hygiene Data'!F94)),NA())</f>
        <v>#N/A</v>
      </c>
      <c r="BG100" s="368" t="e">
        <f ca="1">+IF(AND(ISNUMBER(OFFSET('Hygiene Data'!$F$7,0,10*ROW('Hygiene Data'!F94))),'Data Summary'!DV100="Yes"),OFFSET('Hygiene Data'!$F$7,0,10*ROW('Hygiene Data'!F94)),NA())</f>
        <v>#N/A</v>
      </c>
      <c r="BH100" s="368" t="e">
        <f ca="1">+IF(AND(ISNUMBER(OFFSET('Hygiene Data'!$F$9,0,10*ROW('Hygiene Data'!F94))),'Data Summary'!DW100="Yes"),OFFSET('Hygiene Data'!$F$9,0,10*ROW('Hygiene Data'!F94)),NA())</f>
        <v>#N/A</v>
      </c>
      <c r="BI100" s="368" t="e">
        <f ca="1">+IF(AND(ISNUMBER(OFFSET('Hygiene Data'!$G$5,0,10*ROW('Hygiene Data'!G94))),'Data Summary'!DX100="Yes"),OFFSET('Hygiene Data'!$G$5,0,10*ROW('Hygiene Data'!G94)),NA())</f>
        <v>#N/A</v>
      </c>
      <c r="BJ100" s="368" t="e">
        <f ca="1">+IF(AND(ISNUMBER(OFFSET('Hygiene Data'!$G$7,0,10*ROW('Hygiene Data'!G94))),'Data Summary'!DY100="Yes"),OFFSET('Hygiene Data'!$G$7,0,10*ROW('Hygiene Data'!G94)),NA())</f>
        <v>#N/A</v>
      </c>
      <c r="BK100" s="368" t="e">
        <f ca="1">+IF(AND(ISNUMBER(OFFSET('Hygiene Data'!$G$9,0,10*ROW('Hygiene Data'!G94))),'Data Summary'!DZ100="Yes"),OFFSET('Hygiene Data'!$G$9,0,10*ROW('Hygiene Data'!G94)),NA())</f>
        <v>#N/A</v>
      </c>
      <c r="BL100" s="368" t="e">
        <f ca="1">+IF(AND(ISNUMBER(OFFSET('Hygiene Data'!$H$5,0,10*ROW('Hygiene Data'!H94))),'Data Summary'!EA100="Yes"),OFFSET('Hygiene Data'!$H$5,0,10*ROW('Hygiene Data'!H94)),NA())</f>
        <v>#N/A</v>
      </c>
      <c r="BM100" s="368" t="e">
        <f ca="1">+IF(AND(ISNUMBER(OFFSET('Hygiene Data'!$H$7,0,10*ROW('Hygiene Data'!H94))),'Data Summary'!EB100="Yes"),OFFSET('Hygiene Data'!$H$7,0,10*ROW('Hygiene Data'!H94)),NA())</f>
        <v>#N/A</v>
      </c>
      <c r="BN100" s="368" t="e">
        <f ca="1">+IF(AND(ISNUMBER(OFFSET('Hygiene Data'!$H$9,0,10*ROW('Hygiene Data'!H94))),'Data Summary'!EC100="Yes"),OFFSET('Hygiene Data'!$H$9,0,10*ROW('Hygiene Data'!H94)),NA())</f>
        <v>#N/A</v>
      </c>
      <c r="BO100" s="368" t="e">
        <f ca="1">+IF(AND(ISNUMBER(OFFSET('Hygiene Data'!$I$5,0,10*ROW('Hygiene Data'!I94))),'Data Summary'!ED100="Yes"),OFFSET('Hygiene Data'!$I$5,0,10*ROW('Hygiene Data'!I94)),NA())</f>
        <v>#N/A</v>
      </c>
      <c r="BP100" s="368" t="e">
        <f ca="1">+IF(AND(ISNUMBER(OFFSET('Hygiene Data'!$I$7,0,10*ROW('Hygiene Data'!I94))),'Data Summary'!EE100="Yes"),OFFSET('Hygiene Data'!$I$7,0,10*ROW('Hygiene Data'!I94)),NA())</f>
        <v>#N/A</v>
      </c>
      <c r="BQ100" s="368" t="e">
        <f ca="1">+IF(AND(ISNUMBER(OFFSET('Hygiene Data'!$I$9,0,10*ROW('Hygiene Data'!I94))),'Data Summary'!EF100="Yes"),OFFSET('Hygiene Data'!$I$9,0,10*ROW('Hygiene Data'!I94)),NA())</f>
        <v>#N/A</v>
      </c>
    </row>
    <row r="101" spans="1:69" x14ac:dyDescent="0.25">
      <c r="A101" s="364" t="e">
        <f ca="1">+RIGHT('Data Summary'!A101,LEN('Data Summary'!A101)-9)</f>
        <v>#VALUE!</v>
      </c>
      <c r="B101" s="338" t="str">
        <f ca="1">+IF(ISTEXT('Data Summary'!B101),'Data Summary'!B101,"")</f>
        <v/>
      </c>
      <c r="C101" s="365" t="e">
        <f ca="1">+VALUE('Data Summary'!C101)</f>
        <v>#VALUE!</v>
      </c>
      <c r="D101" s="366" t="e">
        <f ca="1">+IF(AND(ISNUMBER(OFFSET('Water Data'!$D$4,0,10*ROW('Water Data'!D95))),'Data Summary'!BS101="Yes"),100-OFFSET('Water Data'!$D$4,0,10*ROW('Water Data'!D95)),NA())</f>
        <v>#N/A</v>
      </c>
      <c r="E101" s="366" t="e">
        <f ca="1">+IF(AND(ISNUMBER(OFFSET('Water Data'!$D$6,0,10*ROW('Water Data'!D95))),'Data Summary'!BT101="Yes"),OFFSET('Water Data'!$D$6,0,10*ROW('Water Data'!D95)),NA())</f>
        <v>#N/A</v>
      </c>
      <c r="F101" s="366" t="e">
        <f ca="1">+IF(AND(ISNUMBER(OFFSET('Water Data'!$D$9,0,10*ROW('Water Data'!D95))),'Data Summary'!BU101="Yes"),OFFSET('Water Data'!$D$9,0,10*ROW('Water Data'!D95)),NA())</f>
        <v>#N/A</v>
      </c>
      <c r="G101" s="366" t="e">
        <f ca="1">+IF(AND(ISNUMBER(OFFSET('Water Data'!$E$4,0,10*ROW('Water Data'!E95))),'Data Summary'!BV101="Yes"),100-OFFSET('Water Data'!$E$4,0,10*ROW('Water Data'!E95)),NA())</f>
        <v>#N/A</v>
      </c>
      <c r="H101" s="366" t="e">
        <f ca="1">+IF(AND(ISNUMBER(OFFSET('Water Data'!$E$6,0,10*ROW('Water Data'!E95))),'Data Summary'!BW101="Yes"),OFFSET('Water Data'!$E$6,0,10*ROW('Water Data'!E95)),NA())</f>
        <v>#N/A</v>
      </c>
      <c r="I101" s="366" t="e">
        <f ca="1">+IF(AND(ISNUMBER(OFFSET('Water Data'!$E$9,0,10*ROW('Water Data'!E95))),'Data Summary'!BX101="Yes"),OFFSET('Water Data'!$E$9,0,10*ROW('Water Data'!E95)),NA())</f>
        <v>#N/A</v>
      </c>
      <c r="J101" s="366" t="e">
        <f ca="1">+IF(AND(ISNUMBER(OFFSET('Water Data'!$F$4,0,10*ROW('Water Data'!F95))),'Data Summary'!BY101="Yes"),100-OFFSET('Water Data'!$F$4,0,10*ROW('Water Data'!F95)),NA())</f>
        <v>#N/A</v>
      </c>
      <c r="K101" s="366" t="e">
        <f ca="1">+IF(AND(ISNUMBER(OFFSET('Water Data'!$F$6,0,10*ROW('Water Data'!F95))),'Data Summary'!BZ101="Yes"),OFFSET('Water Data'!$F$6,0,10*ROW('Water Data'!F95)),NA())</f>
        <v>#N/A</v>
      </c>
      <c r="L101" s="366" t="e">
        <f ca="1">+IF(AND(ISNUMBER(OFFSET('Water Data'!$F$9,0,10*ROW('Water Data'!F95))),'Data Summary'!CA101="Yes"),OFFSET('Water Data'!$F$9,0,10*ROW('Water Data'!F95)),NA())</f>
        <v>#N/A</v>
      </c>
      <c r="M101" s="366" t="e">
        <f ca="1">+IF(AND(ISNUMBER(OFFSET('Water Data'!$G$4,0,10*ROW('Water Data'!G95))),'Data Summary'!CB101="Yes"),100-OFFSET('Water Data'!$G$4,0,10*ROW('Water Data'!G95)),NA())</f>
        <v>#N/A</v>
      </c>
      <c r="N101" s="366" t="e">
        <f ca="1">+IF(AND(ISNUMBER(OFFSET('Water Data'!$G$6,0,10*ROW('Water Data'!G95))),'Data Summary'!CC101="Yes"),OFFSET('Water Data'!$G$6,0,10*ROW('Water Data'!G95)),NA())</f>
        <v>#N/A</v>
      </c>
      <c r="O101" s="366" t="e">
        <f ca="1">+IF(AND(ISNUMBER(OFFSET('Water Data'!$G$9,0,10*ROW('Water Data'!G95))),'Data Summary'!CD101="Yes"),OFFSET('Water Data'!$G$9,0,10*ROW('Water Data'!G95)),NA())</f>
        <v>#N/A</v>
      </c>
      <c r="P101" s="366" t="e">
        <f ca="1">+IF(AND(ISNUMBER(OFFSET('Water Data'!$H$4,0,10*ROW('Water Data'!H95))),'Data Summary'!CE101="Yes"),100-OFFSET('Water Data'!$H$4,0,10*ROW('Water Data'!H95)),NA())</f>
        <v>#N/A</v>
      </c>
      <c r="Q101" s="366" t="e">
        <f ca="1">+IF(AND(ISNUMBER(OFFSET('Water Data'!$H$6,0,10*ROW('Water Data'!H95))),'Data Summary'!CF101="Yes"),OFFSET('Water Data'!$H$6,0,10*ROW('Water Data'!H95)),NA())</f>
        <v>#N/A</v>
      </c>
      <c r="R101" s="366" t="e">
        <f ca="1">+IF(AND(ISNUMBER(OFFSET('Water Data'!$H$9,0,10*ROW('Water Data'!H95))),'Data Summary'!CG101="Yes"),OFFSET('Water Data'!$H$9,0,10*ROW('Water Data'!H95)),NA())</f>
        <v>#N/A</v>
      </c>
      <c r="S101" s="366" t="e">
        <f ca="1">+IF(AND(ISNUMBER(OFFSET('Water Data'!$I$4,0,10*ROW('Water Data'!I95))),'Data Summary'!CH101="Yes"),100-OFFSET('Water Data'!$I$4,0,10*ROW('Water Data'!I95)),NA())</f>
        <v>#N/A</v>
      </c>
      <c r="T101" s="366" t="e">
        <f ca="1">+IF(AND(ISNUMBER(OFFSET('Water Data'!$I$6,0,10*ROW('Water Data'!I95))),'Data Summary'!CI101="Yes"),OFFSET('Water Data'!$I$6,0,10*ROW('Water Data'!I95)),NA())</f>
        <v>#N/A</v>
      </c>
      <c r="U101" s="366" t="e">
        <f ca="1">+IF(AND(ISNUMBER(OFFSET('Water Data'!$I$9,0,10*ROW('Water Data'!I95))),'Data Summary'!CJ101="Yes"),OFFSET('Water Data'!$I$9,0,10*ROW('Water Data'!I95)),NA())</f>
        <v>#N/A</v>
      </c>
      <c r="V101" s="367" t="e">
        <f ca="1">+IF(AND(ISNUMBER(OFFSET('Sanitation Data'!$D$4,0,10*ROW('Sanitation Data'!D95))),'Data Summary'!CK101="Yes"),100-OFFSET('Sanitation Data'!$D$4,0,10*ROW('Sanitation Data'!D95)),NA())</f>
        <v>#N/A</v>
      </c>
      <c r="W101" s="367" t="e">
        <f ca="1">+IF(AND(ISNUMBER(OFFSET('Sanitation Data'!$D$6,0,10*ROW('Sanitation Data'!D95))),'Data Summary'!CL101="Yes"),OFFSET('Sanitation Data'!$D$6,0,10*ROW('Sanitation Data'!D95)),NA())</f>
        <v>#N/A</v>
      </c>
      <c r="X101" s="367" t="e">
        <f ca="1">+IF(AND(ISNUMBER(OFFSET('Sanitation Data'!$D$10,0,10*ROW('Sanitation Data'!D95))),'Data Summary'!CM101="Yes"),OFFSET('Sanitation Data'!$D$10,0,10*ROW('Sanitation Data'!D95)),NA())</f>
        <v>#N/A</v>
      </c>
      <c r="Y101" s="367" t="e">
        <f ca="1">+IF(AND(ISNUMBER(OFFSET('Sanitation Data'!$D$11,0,10*ROW('Sanitation Data'!D95))),'Data Summary'!CN101="Yes"),OFFSET('Sanitation Data'!$D$11,0,10*ROW('Sanitation Data'!D95)),NA())</f>
        <v>#N/A</v>
      </c>
      <c r="Z101" s="367" t="e">
        <f ca="1">+IF(AND(ISNUMBER(OFFSET('Sanitation Data'!$D$12,0,10*ROW('Sanitation Data'!D95))),'Data Summary'!CO101="Yes"),OFFSET('Sanitation Data'!$D$12,0,10*ROW('Sanitation Data'!D95)),NA())</f>
        <v>#N/A</v>
      </c>
      <c r="AA101" s="367" t="e">
        <f ca="1">+IF(AND(ISNUMBER(OFFSET('Sanitation Data'!$E$4,0,10*ROW('Sanitation Data'!E95))),'Data Summary'!CP101="Yes"),100-OFFSET('Sanitation Data'!$E$4,0,10*ROW('Sanitation Data'!E95)),NA())</f>
        <v>#N/A</v>
      </c>
      <c r="AB101" s="367" t="e">
        <f ca="1">+IF(AND(ISNUMBER(OFFSET('Sanitation Data'!$E$6,0,10*ROW('Sanitation Data'!E95))),'Data Summary'!CQ101="Yes"),OFFSET('Sanitation Data'!$E$6,0,10*ROW('Sanitation Data'!E95)),NA())</f>
        <v>#N/A</v>
      </c>
      <c r="AC101" s="367" t="e">
        <f ca="1">+IF(AND(ISNUMBER(OFFSET('Sanitation Data'!$E$10,0,10*ROW('Sanitation Data'!E95))),'Data Summary'!CR101="Yes"),OFFSET('Sanitation Data'!$E$10,0,10*ROW('Sanitation Data'!E95)),NA())</f>
        <v>#N/A</v>
      </c>
      <c r="AD101" s="367" t="e">
        <f ca="1">+IF(AND(ISNUMBER(OFFSET('Sanitation Data'!$E$11,0,10*ROW('Sanitation Data'!E95))),'Data Summary'!CS101="Yes"),OFFSET('Sanitation Data'!$E$11,0,10*ROW('Sanitation Data'!E95)),NA())</f>
        <v>#N/A</v>
      </c>
      <c r="AE101" s="367" t="e">
        <f ca="1">+IF(AND(ISNUMBER(OFFSET('Sanitation Data'!$E$12,0,10*ROW('Sanitation Data'!E95))),'Data Summary'!CT101="Yes"),OFFSET('Sanitation Data'!$E$12,0,10*ROW('Sanitation Data'!E95)),NA())</f>
        <v>#N/A</v>
      </c>
      <c r="AF101" s="367" t="e">
        <f ca="1">+IF(AND(ISNUMBER(OFFSET('Sanitation Data'!$F$4,0,10*ROW('Sanitation Data'!F95))),'Data Summary'!CU101="Yes"),100-OFFSET('Sanitation Data'!$F$4,0,10*ROW('Sanitation Data'!F95)),NA())</f>
        <v>#N/A</v>
      </c>
      <c r="AG101" s="367" t="e">
        <f ca="1">+IF(AND(ISNUMBER(OFFSET('Sanitation Data'!$F$6,0,10*ROW('Sanitation Data'!F95))),'Data Summary'!CV101="Yes"),OFFSET('Sanitation Data'!$F$6,0,10*ROW('Sanitation Data'!F95)),NA())</f>
        <v>#N/A</v>
      </c>
      <c r="AH101" s="367" t="e">
        <f ca="1">+IF(AND(ISNUMBER(OFFSET('Sanitation Data'!$F$10,0,10*ROW('Sanitation Data'!F95))),'Data Summary'!CW101="Yes"),OFFSET('Sanitation Data'!$F$10,0,10*ROW('Sanitation Data'!F95)),NA())</f>
        <v>#N/A</v>
      </c>
      <c r="AI101" s="367" t="e">
        <f ca="1">+IF(AND(ISNUMBER(OFFSET('Sanitation Data'!$F$11,0,10*ROW('Sanitation Data'!F95))),'Data Summary'!CX101="Yes"),OFFSET('Sanitation Data'!$F$11,0,10*ROW('Sanitation Data'!F95)),NA())</f>
        <v>#N/A</v>
      </c>
      <c r="AJ101" s="367" t="e">
        <f ca="1">+IF(AND(ISNUMBER(OFFSET('Sanitation Data'!$F$12,0,10*ROW('Sanitation Data'!F95))),'Data Summary'!CY101="Yes"),OFFSET('Sanitation Data'!$F$12,0,10*ROW('Sanitation Data'!F95)),NA())</f>
        <v>#N/A</v>
      </c>
      <c r="AK101" s="367" t="e">
        <f ca="1">+IF(AND(ISNUMBER(OFFSET('Sanitation Data'!$G$4,0,10*ROW('Sanitation Data'!G95))),'Data Summary'!CZ101="Yes"),100-OFFSET('Sanitation Data'!$G$4,0,10*ROW('Sanitation Data'!G95)),NA())</f>
        <v>#N/A</v>
      </c>
      <c r="AL101" s="367" t="e">
        <f ca="1">+IF(AND(ISNUMBER(OFFSET('Sanitation Data'!$G$6,0,10*ROW('Sanitation Data'!G95))),'Data Summary'!DA101="Yes"),OFFSET('Sanitation Data'!$G$6,0,10*ROW('Sanitation Data'!G95)),NA())</f>
        <v>#N/A</v>
      </c>
      <c r="AM101" s="367" t="e">
        <f ca="1">+IF(AND(ISNUMBER(OFFSET('Sanitation Data'!$G$10,0,10*ROW('Sanitation Data'!G95))),'Data Summary'!DB101="Yes"),OFFSET('Sanitation Data'!$G$10,0,10*ROW('Sanitation Data'!G95)),NA())</f>
        <v>#N/A</v>
      </c>
      <c r="AN101" s="367" t="e">
        <f ca="1">+IF(AND(ISNUMBER(OFFSET('Sanitation Data'!$G$11,0,10*ROW('Sanitation Data'!G95))),'Data Summary'!DC101="Yes"),OFFSET('Sanitation Data'!$G$11,0,10*ROW('Sanitation Data'!G95)),NA())</f>
        <v>#N/A</v>
      </c>
      <c r="AO101" s="367" t="e">
        <f ca="1">+IF(AND(ISNUMBER(OFFSET('Sanitation Data'!$G$12,0,10*ROW('Sanitation Data'!G95))),'Data Summary'!DD101="Yes"),OFFSET('Sanitation Data'!$G$12,0,10*ROW('Sanitation Data'!G95)),NA())</f>
        <v>#N/A</v>
      </c>
      <c r="AP101" s="367" t="e">
        <f ca="1">+IF(AND(ISNUMBER(OFFSET('Sanitation Data'!$H$4,0,10*ROW('Sanitation Data'!H95))),'Data Summary'!DE101="Yes"),100-OFFSET('Sanitation Data'!$H$4,0,10*ROW('Sanitation Data'!H95)),NA())</f>
        <v>#N/A</v>
      </c>
      <c r="AQ101" s="367" t="e">
        <f ca="1">+IF(AND(ISNUMBER(OFFSET('Sanitation Data'!$H$6,0,10*ROW('Sanitation Data'!H95))),'Data Summary'!DF101="Yes"),OFFSET('Sanitation Data'!$H$6,0,10*ROW('Sanitation Data'!H95)),NA())</f>
        <v>#N/A</v>
      </c>
      <c r="AR101" s="367" t="e">
        <f ca="1">+IF(AND(ISNUMBER(OFFSET('Sanitation Data'!$H$10,0,10*ROW('Sanitation Data'!H95))),'Data Summary'!DG101="Yes"),OFFSET('Sanitation Data'!$H$10,0,10*ROW('Sanitation Data'!H95)),NA())</f>
        <v>#N/A</v>
      </c>
      <c r="AS101" s="367" t="e">
        <f ca="1">+IF(AND(ISNUMBER(OFFSET('Sanitation Data'!$H$11,0,10*ROW('Sanitation Data'!H95))),'Data Summary'!DH101="Yes"),OFFSET('Sanitation Data'!$H$11,0,10*ROW('Sanitation Data'!H95)),NA())</f>
        <v>#N/A</v>
      </c>
      <c r="AT101" s="367" t="e">
        <f ca="1">+IF(AND(ISNUMBER(OFFSET('Sanitation Data'!$H$12,0,10*ROW('Sanitation Data'!H95))),'Data Summary'!DI101="Yes"),OFFSET('Sanitation Data'!$H$12,0,10*ROW('Sanitation Data'!H95)),NA())</f>
        <v>#N/A</v>
      </c>
      <c r="AU101" s="367" t="e">
        <f ca="1">+IF(AND(ISNUMBER(OFFSET('Sanitation Data'!$I$4,0,10*ROW('Sanitation Data'!I95))),'Data Summary'!DJ101="Yes"),100-OFFSET('Sanitation Data'!$I$4,0,10*ROW('Sanitation Data'!I95)),NA())</f>
        <v>#N/A</v>
      </c>
      <c r="AV101" s="367" t="e">
        <f ca="1">+IF(AND(ISNUMBER(OFFSET('Sanitation Data'!$I$6,0,10*ROW('Sanitation Data'!I95))),'Data Summary'!DK101="Yes"),OFFSET('Sanitation Data'!$I$6,0,10*ROW('Sanitation Data'!I95)),NA())</f>
        <v>#N/A</v>
      </c>
      <c r="AW101" s="367" t="e">
        <f ca="1">+IF(AND(ISNUMBER(OFFSET('Sanitation Data'!$I$10,0,10*ROW('Sanitation Data'!I95))),'Data Summary'!DL101="Yes"),OFFSET('Sanitation Data'!$I$10,0,10*ROW('Sanitation Data'!I95)),NA())</f>
        <v>#N/A</v>
      </c>
      <c r="AX101" s="367" t="e">
        <f ca="1">+IF(AND(ISNUMBER(OFFSET('Sanitation Data'!$I$11,0,10*ROW('Sanitation Data'!I95))),'Data Summary'!DM101="Yes"),OFFSET('Sanitation Data'!$I$11,0,10*ROW('Sanitation Data'!I95)),NA())</f>
        <v>#N/A</v>
      </c>
      <c r="AY101" s="367" t="e">
        <f ca="1">+IF(AND(ISNUMBER(OFFSET('Sanitation Data'!$I$12,0,10*ROW('Sanitation Data'!I95))),'Data Summary'!DN101="Yes"),OFFSET('Sanitation Data'!$I$12,0,10*ROW('Sanitation Data'!I95)),NA())</f>
        <v>#N/A</v>
      </c>
      <c r="AZ101" s="368" t="e">
        <f ca="1">+IF(AND(ISNUMBER(OFFSET('Hygiene Data'!$D$5,0,10*ROW('Hygiene Data'!D95))),'Data Summary'!DO101="Yes"),OFFSET('Hygiene Data'!$D$5,0,10*ROW('Hygiene Data'!D95)),NA())</f>
        <v>#N/A</v>
      </c>
      <c r="BA101" s="368" t="e">
        <f ca="1">+IF(AND(ISNUMBER(OFFSET('Hygiene Data'!$D$7,0,10*ROW('Hygiene Data'!D95))),'Data Summary'!DP101="Yes"),OFFSET('Hygiene Data'!$D$7,0,10*ROW('Hygiene Data'!D95)),NA())</f>
        <v>#N/A</v>
      </c>
      <c r="BB101" s="368" t="e">
        <f ca="1">+IF(AND(ISNUMBER(OFFSET('Hygiene Data'!$D$9,0,10*ROW('Hygiene Data'!D95))),'Data Summary'!DQ101="Yes"),OFFSET('Hygiene Data'!$D$9,0,10*ROW('Hygiene Data'!D95)),NA())</f>
        <v>#N/A</v>
      </c>
      <c r="BC101" s="368" t="e">
        <f ca="1">+IF(AND(ISNUMBER(OFFSET('Hygiene Data'!$E$5,0,10*ROW('Hygiene Data'!E95))),'Data Summary'!DR101="Yes"),OFFSET('Hygiene Data'!$E$5,0,10*ROW('Hygiene Data'!E95)),NA())</f>
        <v>#N/A</v>
      </c>
      <c r="BD101" s="368" t="e">
        <f ca="1">+IF(AND(ISNUMBER(OFFSET('Hygiene Data'!$E$7,0,10*ROW('Hygiene Data'!E95))),'Data Summary'!DS101="Yes"),OFFSET('Hygiene Data'!$E$7,0,10*ROW('Hygiene Data'!E95)),NA())</f>
        <v>#N/A</v>
      </c>
      <c r="BE101" s="368" t="e">
        <f ca="1">+IF(AND(ISNUMBER(OFFSET('Hygiene Data'!$E$9,0,10*ROW('Hygiene Data'!E95))),'Data Summary'!DT101="Yes"),OFFSET('Hygiene Data'!$E$9,0,10*ROW('Hygiene Data'!E95)),NA())</f>
        <v>#N/A</v>
      </c>
      <c r="BF101" s="368" t="e">
        <f ca="1">+IF(AND(ISNUMBER(OFFSET('Hygiene Data'!$F$5,0,10*ROW('Hygiene Data'!F95))),'Data Summary'!DU101="Yes"),OFFSET('Hygiene Data'!$F$5,0,10*ROW('Hygiene Data'!F95)),NA())</f>
        <v>#N/A</v>
      </c>
      <c r="BG101" s="368" t="e">
        <f ca="1">+IF(AND(ISNUMBER(OFFSET('Hygiene Data'!$F$7,0,10*ROW('Hygiene Data'!F95))),'Data Summary'!DV101="Yes"),OFFSET('Hygiene Data'!$F$7,0,10*ROW('Hygiene Data'!F95)),NA())</f>
        <v>#N/A</v>
      </c>
      <c r="BH101" s="368" t="e">
        <f ca="1">+IF(AND(ISNUMBER(OFFSET('Hygiene Data'!$F$9,0,10*ROW('Hygiene Data'!F95))),'Data Summary'!DW101="Yes"),OFFSET('Hygiene Data'!$F$9,0,10*ROW('Hygiene Data'!F95)),NA())</f>
        <v>#N/A</v>
      </c>
      <c r="BI101" s="368" t="e">
        <f ca="1">+IF(AND(ISNUMBER(OFFSET('Hygiene Data'!$G$5,0,10*ROW('Hygiene Data'!G95))),'Data Summary'!DX101="Yes"),OFFSET('Hygiene Data'!$G$5,0,10*ROW('Hygiene Data'!G95)),NA())</f>
        <v>#N/A</v>
      </c>
      <c r="BJ101" s="368" t="e">
        <f ca="1">+IF(AND(ISNUMBER(OFFSET('Hygiene Data'!$G$7,0,10*ROW('Hygiene Data'!G95))),'Data Summary'!DY101="Yes"),OFFSET('Hygiene Data'!$G$7,0,10*ROW('Hygiene Data'!G95)),NA())</f>
        <v>#N/A</v>
      </c>
      <c r="BK101" s="368" t="e">
        <f ca="1">+IF(AND(ISNUMBER(OFFSET('Hygiene Data'!$G$9,0,10*ROW('Hygiene Data'!G95))),'Data Summary'!DZ101="Yes"),OFFSET('Hygiene Data'!$G$9,0,10*ROW('Hygiene Data'!G95)),NA())</f>
        <v>#N/A</v>
      </c>
      <c r="BL101" s="368" t="e">
        <f ca="1">+IF(AND(ISNUMBER(OFFSET('Hygiene Data'!$H$5,0,10*ROW('Hygiene Data'!H95))),'Data Summary'!EA101="Yes"),OFFSET('Hygiene Data'!$H$5,0,10*ROW('Hygiene Data'!H95)),NA())</f>
        <v>#N/A</v>
      </c>
      <c r="BM101" s="368" t="e">
        <f ca="1">+IF(AND(ISNUMBER(OFFSET('Hygiene Data'!$H$7,0,10*ROW('Hygiene Data'!H95))),'Data Summary'!EB101="Yes"),OFFSET('Hygiene Data'!$H$7,0,10*ROW('Hygiene Data'!H95)),NA())</f>
        <v>#N/A</v>
      </c>
      <c r="BN101" s="368" t="e">
        <f ca="1">+IF(AND(ISNUMBER(OFFSET('Hygiene Data'!$H$9,0,10*ROW('Hygiene Data'!H95))),'Data Summary'!EC101="Yes"),OFFSET('Hygiene Data'!$H$9,0,10*ROW('Hygiene Data'!H95)),NA())</f>
        <v>#N/A</v>
      </c>
      <c r="BO101" s="368" t="e">
        <f ca="1">+IF(AND(ISNUMBER(OFFSET('Hygiene Data'!$I$5,0,10*ROW('Hygiene Data'!I95))),'Data Summary'!ED101="Yes"),OFFSET('Hygiene Data'!$I$5,0,10*ROW('Hygiene Data'!I95)),NA())</f>
        <v>#N/A</v>
      </c>
      <c r="BP101" s="368" t="e">
        <f ca="1">+IF(AND(ISNUMBER(OFFSET('Hygiene Data'!$I$7,0,10*ROW('Hygiene Data'!I95))),'Data Summary'!EE101="Yes"),OFFSET('Hygiene Data'!$I$7,0,10*ROW('Hygiene Data'!I95)),NA())</f>
        <v>#N/A</v>
      </c>
      <c r="BQ101" s="368" t="e">
        <f ca="1">+IF(AND(ISNUMBER(OFFSET('Hygiene Data'!$I$9,0,10*ROW('Hygiene Data'!I95))),'Data Summary'!EF101="Yes"),OFFSET('Hygiene Data'!$I$9,0,10*ROW('Hygiene Data'!I95)),NA())</f>
        <v>#N/A</v>
      </c>
    </row>
    <row r="102" spans="1:69" x14ac:dyDescent="0.25">
      <c r="A102" s="364" t="e">
        <f ca="1">+RIGHT('Data Summary'!A102,LEN('Data Summary'!A102)-9)</f>
        <v>#VALUE!</v>
      </c>
      <c r="B102" s="338" t="str">
        <f ca="1">+IF(ISTEXT('Data Summary'!B102),'Data Summary'!B102,"")</f>
        <v/>
      </c>
      <c r="C102" s="365" t="e">
        <f ca="1">+VALUE('Data Summary'!C102)</f>
        <v>#VALUE!</v>
      </c>
      <c r="D102" s="366" t="e">
        <f ca="1">+IF(AND(ISNUMBER(OFFSET('Water Data'!$D$4,0,10*ROW('Water Data'!D96))),'Data Summary'!BS102="Yes"),100-OFFSET('Water Data'!$D$4,0,10*ROW('Water Data'!D96)),NA())</f>
        <v>#N/A</v>
      </c>
      <c r="E102" s="366" t="e">
        <f ca="1">+IF(AND(ISNUMBER(OFFSET('Water Data'!$D$6,0,10*ROW('Water Data'!D96))),'Data Summary'!BT102="Yes"),OFFSET('Water Data'!$D$6,0,10*ROW('Water Data'!D96)),NA())</f>
        <v>#N/A</v>
      </c>
      <c r="F102" s="366" t="e">
        <f ca="1">+IF(AND(ISNUMBER(OFFSET('Water Data'!$D$9,0,10*ROW('Water Data'!D96))),'Data Summary'!BU102="Yes"),OFFSET('Water Data'!$D$9,0,10*ROW('Water Data'!D96)),NA())</f>
        <v>#N/A</v>
      </c>
      <c r="G102" s="366" t="e">
        <f ca="1">+IF(AND(ISNUMBER(OFFSET('Water Data'!$E$4,0,10*ROW('Water Data'!E96))),'Data Summary'!BV102="Yes"),100-OFFSET('Water Data'!$E$4,0,10*ROW('Water Data'!E96)),NA())</f>
        <v>#N/A</v>
      </c>
      <c r="H102" s="366" t="e">
        <f ca="1">+IF(AND(ISNUMBER(OFFSET('Water Data'!$E$6,0,10*ROW('Water Data'!E96))),'Data Summary'!BW102="Yes"),OFFSET('Water Data'!$E$6,0,10*ROW('Water Data'!E96)),NA())</f>
        <v>#N/A</v>
      </c>
      <c r="I102" s="366" t="e">
        <f ca="1">+IF(AND(ISNUMBER(OFFSET('Water Data'!$E$9,0,10*ROW('Water Data'!E96))),'Data Summary'!BX102="Yes"),OFFSET('Water Data'!$E$9,0,10*ROW('Water Data'!E96)),NA())</f>
        <v>#N/A</v>
      </c>
      <c r="J102" s="366" t="e">
        <f ca="1">+IF(AND(ISNUMBER(OFFSET('Water Data'!$F$4,0,10*ROW('Water Data'!F96))),'Data Summary'!BY102="Yes"),100-OFFSET('Water Data'!$F$4,0,10*ROW('Water Data'!F96)),NA())</f>
        <v>#N/A</v>
      </c>
      <c r="K102" s="366" t="e">
        <f ca="1">+IF(AND(ISNUMBER(OFFSET('Water Data'!$F$6,0,10*ROW('Water Data'!F96))),'Data Summary'!BZ102="Yes"),OFFSET('Water Data'!$F$6,0,10*ROW('Water Data'!F96)),NA())</f>
        <v>#N/A</v>
      </c>
      <c r="L102" s="366" t="e">
        <f ca="1">+IF(AND(ISNUMBER(OFFSET('Water Data'!$F$9,0,10*ROW('Water Data'!F96))),'Data Summary'!CA102="Yes"),OFFSET('Water Data'!$F$9,0,10*ROW('Water Data'!F96)),NA())</f>
        <v>#N/A</v>
      </c>
      <c r="M102" s="366" t="e">
        <f ca="1">+IF(AND(ISNUMBER(OFFSET('Water Data'!$G$4,0,10*ROW('Water Data'!G96))),'Data Summary'!CB102="Yes"),100-OFFSET('Water Data'!$G$4,0,10*ROW('Water Data'!G96)),NA())</f>
        <v>#N/A</v>
      </c>
      <c r="N102" s="366" t="e">
        <f ca="1">+IF(AND(ISNUMBER(OFFSET('Water Data'!$G$6,0,10*ROW('Water Data'!G96))),'Data Summary'!CC102="Yes"),OFFSET('Water Data'!$G$6,0,10*ROW('Water Data'!G96)),NA())</f>
        <v>#N/A</v>
      </c>
      <c r="O102" s="366" t="e">
        <f ca="1">+IF(AND(ISNUMBER(OFFSET('Water Data'!$G$9,0,10*ROW('Water Data'!G96))),'Data Summary'!CD102="Yes"),OFFSET('Water Data'!$G$9,0,10*ROW('Water Data'!G96)),NA())</f>
        <v>#N/A</v>
      </c>
      <c r="P102" s="366" t="e">
        <f ca="1">+IF(AND(ISNUMBER(OFFSET('Water Data'!$H$4,0,10*ROW('Water Data'!H96))),'Data Summary'!CE102="Yes"),100-OFFSET('Water Data'!$H$4,0,10*ROW('Water Data'!H96)),NA())</f>
        <v>#N/A</v>
      </c>
      <c r="Q102" s="366" t="e">
        <f ca="1">+IF(AND(ISNUMBER(OFFSET('Water Data'!$H$6,0,10*ROW('Water Data'!H96))),'Data Summary'!CF102="Yes"),OFFSET('Water Data'!$H$6,0,10*ROW('Water Data'!H96)),NA())</f>
        <v>#N/A</v>
      </c>
      <c r="R102" s="366" t="e">
        <f ca="1">+IF(AND(ISNUMBER(OFFSET('Water Data'!$H$9,0,10*ROW('Water Data'!H96))),'Data Summary'!CG102="Yes"),OFFSET('Water Data'!$H$9,0,10*ROW('Water Data'!H96)),NA())</f>
        <v>#N/A</v>
      </c>
      <c r="S102" s="366" t="e">
        <f ca="1">+IF(AND(ISNUMBER(OFFSET('Water Data'!$I$4,0,10*ROW('Water Data'!I96))),'Data Summary'!CH102="Yes"),100-OFFSET('Water Data'!$I$4,0,10*ROW('Water Data'!I96)),NA())</f>
        <v>#N/A</v>
      </c>
      <c r="T102" s="366" t="e">
        <f ca="1">+IF(AND(ISNUMBER(OFFSET('Water Data'!$I$6,0,10*ROW('Water Data'!I96))),'Data Summary'!CI102="Yes"),OFFSET('Water Data'!$I$6,0,10*ROW('Water Data'!I96)),NA())</f>
        <v>#N/A</v>
      </c>
      <c r="U102" s="366" t="e">
        <f ca="1">+IF(AND(ISNUMBER(OFFSET('Water Data'!$I$9,0,10*ROW('Water Data'!I96))),'Data Summary'!CJ102="Yes"),OFFSET('Water Data'!$I$9,0,10*ROW('Water Data'!I96)),NA())</f>
        <v>#N/A</v>
      </c>
      <c r="V102" s="367" t="e">
        <f ca="1">+IF(AND(ISNUMBER(OFFSET('Sanitation Data'!$D$4,0,10*ROW('Sanitation Data'!D96))),'Data Summary'!CK102="Yes"),100-OFFSET('Sanitation Data'!$D$4,0,10*ROW('Sanitation Data'!D96)),NA())</f>
        <v>#N/A</v>
      </c>
      <c r="W102" s="367" t="e">
        <f ca="1">+IF(AND(ISNUMBER(OFFSET('Sanitation Data'!$D$6,0,10*ROW('Sanitation Data'!D96))),'Data Summary'!CL102="Yes"),OFFSET('Sanitation Data'!$D$6,0,10*ROW('Sanitation Data'!D96)),NA())</f>
        <v>#N/A</v>
      </c>
      <c r="X102" s="367" t="e">
        <f ca="1">+IF(AND(ISNUMBER(OFFSET('Sanitation Data'!$D$10,0,10*ROW('Sanitation Data'!D96))),'Data Summary'!CM102="Yes"),OFFSET('Sanitation Data'!$D$10,0,10*ROW('Sanitation Data'!D96)),NA())</f>
        <v>#N/A</v>
      </c>
      <c r="Y102" s="367" t="e">
        <f ca="1">+IF(AND(ISNUMBER(OFFSET('Sanitation Data'!$D$11,0,10*ROW('Sanitation Data'!D96))),'Data Summary'!CN102="Yes"),OFFSET('Sanitation Data'!$D$11,0,10*ROW('Sanitation Data'!D96)),NA())</f>
        <v>#N/A</v>
      </c>
      <c r="Z102" s="367" t="e">
        <f ca="1">+IF(AND(ISNUMBER(OFFSET('Sanitation Data'!$D$12,0,10*ROW('Sanitation Data'!D96))),'Data Summary'!CO102="Yes"),OFFSET('Sanitation Data'!$D$12,0,10*ROW('Sanitation Data'!D96)),NA())</f>
        <v>#N/A</v>
      </c>
      <c r="AA102" s="367" t="e">
        <f ca="1">+IF(AND(ISNUMBER(OFFSET('Sanitation Data'!$E$4,0,10*ROW('Sanitation Data'!E96))),'Data Summary'!CP102="Yes"),100-OFFSET('Sanitation Data'!$E$4,0,10*ROW('Sanitation Data'!E96)),NA())</f>
        <v>#N/A</v>
      </c>
      <c r="AB102" s="367" t="e">
        <f ca="1">+IF(AND(ISNUMBER(OFFSET('Sanitation Data'!$E$6,0,10*ROW('Sanitation Data'!E96))),'Data Summary'!CQ102="Yes"),OFFSET('Sanitation Data'!$E$6,0,10*ROW('Sanitation Data'!E96)),NA())</f>
        <v>#N/A</v>
      </c>
      <c r="AC102" s="367" t="e">
        <f ca="1">+IF(AND(ISNUMBER(OFFSET('Sanitation Data'!$E$10,0,10*ROW('Sanitation Data'!E96))),'Data Summary'!CR102="Yes"),OFFSET('Sanitation Data'!$E$10,0,10*ROW('Sanitation Data'!E96)),NA())</f>
        <v>#N/A</v>
      </c>
      <c r="AD102" s="367" t="e">
        <f ca="1">+IF(AND(ISNUMBER(OFFSET('Sanitation Data'!$E$11,0,10*ROW('Sanitation Data'!E96))),'Data Summary'!CS102="Yes"),OFFSET('Sanitation Data'!$E$11,0,10*ROW('Sanitation Data'!E96)),NA())</f>
        <v>#N/A</v>
      </c>
      <c r="AE102" s="367" t="e">
        <f ca="1">+IF(AND(ISNUMBER(OFFSET('Sanitation Data'!$E$12,0,10*ROW('Sanitation Data'!E96))),'Data Summary'!CT102="Yes"),OFFSET('Sanitation Data'!$E$12,0,10*ROW('Sanitation Data'!E96)),NA())</f>
        <v>#N/A</v>
      </c>
      <c r="AF102" s="367" t="e">
        <f ca="1">+IF(AND(ISNUMBER(OFFSET('Sanitation Data'!$F$4,0,10*ROW('Sanitation Data'!F96))),'Data Summary'!CU102="Yes"),100-OFFSET('Sanitation Data'!$F$4,0,10*ROW('Sanitation Data'!F96)),NA())</f>
        <v>#N/A</v>
      </c>
      <c r="AG102" s="367" t="e">
        <f ca="1">+IF(AND(ISNUMBER(OFFSET('Sanitation Data'!$F$6,0,10*ROW('Sanitation Data'!F96))),'Data Summary'!CV102="Yes"),OFFSET('Sanitation Data'!$F$6,0,10*ROW('Sanitation Data'!F96)),NA())</f>
        <v>#N/A</v>
      </c>
      <c r="AH102" s="367" t="e">
        <f ca="1">+IF(AND(ISNUMBER(OFFSET('Sanitation Data'!$F$10,0,10*ROW('Sanitation Data'!F96))),'Data Summary'!CW102="Yes"),OFFSET('Sanitation Data'!$F$10,0,10*ROW('Sanitation Data'!F96)),NA())</f>
        <v>#N/A</v>
      </c>
      <c r="AI102" s="367" t="e">
        <f ca="1">+IF(AND(ISNUMBER(OFFSET('Sanitation Data'!$F$11,0,10*ROW('Sanitation Data'!F96))),'Data Summary'!CX102="Yes"),OFFSET('Sanitation Data'!$F$11,0,10*ROW('Sanitation Data'!F96)),NA())</f>
        <v>#N/A</v>
      </c>
      <c r="AJ102" s="367" t="e">
        <f ca="1">+IF(AND(ISNUMBER(OFFSET('Sanitation Data'!$F$12,0,10*ROW('Sanitation Data'!F96))),'Data Summary'!CY102="Yes"),OFFSET('Sanitation Data'!$F$12,0,10*ROW('Sanitation Data'!F96)),NA())</f>
        <v>#N/A</v>
      </c>
      <c r="AK102" s="367" t="e">
        <f ca="1">+IF(AND(ISNUMBER(OFFSET('Sanitation Data'!$G$4,0,10*ROW('Sanitation Data'!G96))),'Data Summary'!CZ102="Yes"),100-OFFSET('Sanitation Data'!$G$4,0,10*ROW('Sanitation Data'!G96)),NA())</f>
        <v>#N/A</v>
      </c>
      <c r="AL102" s="367" t="e">
        <f ca="1">+IF(AND(ISNUMBER(OFFSET('Sanitation Data'!$G$6,0,10*ROW('Sanitation Data'!G96))),'Data Summary'!DA102="Yes"),OFFSET('Sanitation Data'!$G$6,0,10*ROW('Sanitation Data'!G96)),NA())</f>
        <v>#N/A</v>
      </c>
      <c r="AM102" s="367" t="e">
        <f ca="1">+IF(AND(ISNUMBER(OFFSET('Sanitation Data'!$G$10,0,10*ROW('Sanitation Data'!G96))),'Data Summary'!DB102="Yes"),OFFSET('Sanitation Data'!$G$10,0,10*ROW('Sanitation Data'!G96)),NA())</f>
        <v>#N/A</v>
      </c>
      <c r="AN102" s="367" t="e">
        <f ca="1">+IF(AND(ISNUMBER(OFFSET('Sanitation Data'!$G$11,0,10*ROW('Sanitation Data'!G96))),'Data Summary'!DC102="Yes"),OFFSET('Sanitation Data'!$G$11,0,10*ROW('Sanitation Data'!G96)),NA())</f>
        <v>#N/A</v>
      </c>
      <c r="AO102" s="367" t="e">
        <f ca="1">+IF(AND(ISNUMBER(OFFSET('Sanitation Data'!$G$12,0,10*ROW('Sanitation Data'!G96))),'Data Summary'!DD102="Yes"),OFFSET('Sanitation Data'!$G$12,0,10*ROW('Sanitation Data'!G96)),NA())</f>
        <v>#N/A</v>
      </c>
      <c r="AP102" s="367" t="e">
        <f ca="1">+IF(AND(ISNUMBER(OFFSET('Sanitation Data'!$H$4,0,10*ROW('Sanitation Data'!H96))),'Data Summary'!DE102="Yes"),100-OFFSET('Sanitation Data'!$H$4,0,10*ROW('Sanitation Data'!H96)),NA())</f>
        <v>#N/A</v>
      </c>
      <c r="AQ102" s="367" t="e">
        <f ca="1">+IF(AND(ISNUMBER(OFFSET('Sanitation Data'!$H$6,0,10*ROW('Sanitation Data'!H96))),'Data Summary'!DF102="Yes"),OFFSET('Sanitation Data'!$H$6,0,10*ROW('Sanitation Data'!H96)),NA())</f>
        <v>#N/A</v>
      </c>
      <c r="AR102" s="367" t="e">
        <f ca="1">+IF(AND(ISNUMBER(OFFSET('Sanitation Data'!$H$10,0,10*ROW('Sanitation Data'!H96))),'Data Summary'!DG102="Yes"),OFFSET('Sanitation Data'!$H$10,0,10*ROW('Sanitation Data'!H96)),NA())</f>
        <v>#N/A</v>
      </c>
      <c r="AS102" s="367" t="e">
        <f ca="1">+IF(AND(ISNUMBER(OFFSET('Sanitation Data'!$H$11,0,10*ROW('Sanitation Data'!H96))),'Data Summary'!DH102="Yes"),OFFSET('Sanitation Data'!$H$11,0,10*ROW('Sanitation Data'!H96)),NA())</f>
        <v>#N/A</v>
      </c>
      <c r="AT102" s="367" t="e">
        <f ca="1">+IF(AND(ISNUMBER(OFFSET('Sanitation Data'!$H$12,0,10*ROW('Sanitation Data'!H96))),'Data Summary'!DI102="Yes"),OFFSET('Sanitation Data'!$H$12,0,10*ROW('Sanitation Data'!H96)),NA())</f>
        <v>#N/A</v>
      </c>
      <c r="AU102" s="367" t="e">
        <f ca="1">+IF(AND(ISNUMBER(OFFSET('Sanitation Data'!$I$4,0,10*ROW('Sanitation Data'!I96))),'Data Summary'!DJ102="Yes"),100-OFFSET('Sanitation Data'!$I$4,0,10*ROW('Sanitation Data'!I96)),NA())</f>
        <v>#N/A</v>
      </c>
      <c r="AV102" s="367" t="e">
        <f ca="1">+IF(AND(ISNUMBER(OFFSET('Sanitation Data'!$I$6,0,10*ROW('Sanitation Data'!I96))),'Data Summary'!DK102="Yes"),OFFSET('Sanitation Data'!$I$6,0,10*ROW('Sanitation Data'!I96)),NA())</f>
        <v>#N/A</v>
      </c>
      <c r="AW102" s="367" t="e">
        <f ca="1">+IF(AND(ISNUMBER(OFFSET('Sanitation Data'!$I$10,0,10*ROW('Sanitation Data'!I96))),'Data Summary'!DL102="Yes"),OFFSET('Sanitation Data'!$I$10,0,10*ROW('Sanitation Data'!I96)),NA())</f>
        <v>#N/A</v>
      </c>
      <c r="AX102" s="367" t="e">
        <f ca="1">+IF(AND(ISNUMBER(OFFSET('Sanitation Data'!$I$11,0,10*ROW('Sanitation Data'!I96))),'Data Summary'!DM102="Yes"),OFFSET('Sanitation Data'!$I$11,0,10*ROW('Sanitation Data'!I96)),NA())</f>
        <v>#N/A</v>
      </c>
      <c r="AY102" s="367" t="e">
        <f ca="1">+IF(AND(ISNUMBER(OFFSET('Sanitation Data'!$I$12,0,10*ROW('Sanitation Data'!I96))),'Data Summary'!DN102="Yes"),OFFSET('Sanitation Data'!$I$12,0,10*ROW('Sanitation Data'!I96)),NA())</f>
        <v>#N/A</v>
      </c>
      <c r="AZ102" s="368" t="e">
        <f ca="1">+IF(AND(ISNUMBER(OFFSET('Hygiene Data'!$D$5,0,10*ROW('Hygiene Data'!D96))),'Data Summary'!DO102="Yes"),OFFSET('Hygiene Data'!$D$5,0,10*ROW('Hygiene Data'!D96)),NA())</f>
        <v>#N/A</v>
      </c>
      <c r="BA102" s="368" t="e">
        <f ca="1">+IF(AND(ISNUMBER(OFFSET('Hygiene Data'!$D$7,0,10*ROW('Hygiene Data'!D96))),'Data Summary'!DP102="Yes"),OFFSET('Hygiene Data'!$D$7,0,10*ROW('Hygiene Data'!D96)),NA())</f>
        <v>#N/A</v>
      </c>
      <c r="BB102" s="368" t="e">
        <f ca="1">+IF(AND(ISNUMBER(OFFSET('Hygiene Data'!$D$9,0,10*ROW('Hygiene Data'!D96))),'Data Summary'!DQ102="Yes"),OFFSET('Hygiene Data'!$D$9,0,10*ROW('Hygiene Data'!D96)),NA())</f>
        <v>#N/A</v>
      </c>
      <c r="BC102" s="368" t="e">
        <f ca="1">+IF(AND(ISNUMBER(OFFSET('Hygiene Data'!$E$5,0,10*ROW('Hygiene Data'!E96))),'Data Summary'!DR102="Yes"),OFFSET('Hygiene Data'!$E$5,0,10*ROW('Hygiene Data'!E96)),NA())</f>
        <v>#N/A</v>
      </c>
      <c r="BD102" s="368" t="e">
        <f ca="1">+IF(AND(ISNUMBER(OFFSET('Hygiene Data'!$E$7,0,10*ROW('Hygiene Data'!E96))),'Data Summary'!DS102="Yes"),OFFSET('Hygiene Data'!$E$7,0,10*ROW('Hygiene Data'!E96)),NA())</f>
        <v>#N/A</v>
      </c>
      <c r="BE102" s="368" t="e">
        <f ca="1">+IF(AND(ISNUMBER(OFFSET('Hygiene Data'!$E$9,0,10*ROW('Hygiene Data'!E96))),'Data Summary'!DT102="Yes"),OFFSET('Hygiene Data'!$E$9,0,10*ROW('Hygiene Data'!E96)),NA())</f>
        <v>#N/A</v>
      </c>
      <c r="BF102" s="368" t="e">
        <f ca="1">+IF(AND(ISNUMBER(OFFSET('Hygiene Data'!$F$5,0,10*ROW('Hygiene Data'!F96))),'Data Summary'!DU102="Yes"),OFFSET('Hygiene Data'!$F$5,0,10*ROW('Hygiene Data'!F96)),NA())</f>
        <v>#N/A</v>
      </c>
      <c r="BG102" s="368" t="e">
        <f ca="1">+IF(AND(ISNUMBER(OFFSET('Hygiene Data'!$F$7,0,10*ROW('Hygiene Data'!F96))),'Data Summary'!DV102="Yes"),OFFSET('Hygiene Data'!$F$7,0,10*ROW('Hygiene Data'!F96)),NA())</f>
        <v>#N/A</v>
      </c>
      <c r="BH102" s="368" t="e">
        <f ca="1">+IF(AND(ISNUMBER(OFFSET('Hygiene Data'!$F$9,0,10*ROW('Hygiene Data'!F96))),'Data Summary'!DW102="Yes"),OFFSET('Hygiene Data'!$F$9,0,10*ROW('Hygiene Data'!F96)),NA())</f>
        <v>#N/A</v>
      </c>
      <c r="BI102" s="368" t="e">
        <f ca="1">+IF(AND(ISNUMBER(OFFSET('Hygiene Data'!$G$5,0,10*ROW('Hygiene Data'!G96))),'Data Summary'!DX102="Yes"),OFFSET('Hygiene Data'!$G$5,0,10*ROW('Hygiene Data'!G96)),NA())</f>
        <v>#N/A</v>
      </c>
      <c r="BJ102" s="368" t="e">
        <f ca="1">+IF(AND(ISNUMBER(OFFSET('Hygiene Data'!$G$7,0,10*ROW('Hygiene Data'!G96))),'Data Summary'!DY102="Yes"),OFFSET('Hygiene Data'!$G$7,0,10*ROW('Hygiene Data'!G96)),NA())</f>
        <v>#N/A</v>
      </c>
      <c r="BK102" s="368" t="e">
        <f ca="1">+IF(AND(ISNUMBER(OFFSET('Hygiene Data'!$G$9,0,10*ROW('Hygiene Data'!G96))),'Data Summary'!DZ102="Yes"),OFFSET('Hygiene Data'!$G$9,0,10*ROW('Hygiene Data'!G96)),NA())</f>
        <v>#N/A</v>
      </c>
      <c r="BL102" s="368" t="e">
        <f ca="1">+IF(AND(ISNUMBER(OFFSET('Hygiene Data'!$H$5,0,10*ROW('Hygiene Data'!H96))),'Data Summary'!EA102="Yes"),OFFSET('Hygiene Data'!$H$5,0,10*ROW('Hygiene Data'!H96)),NA())</f>
        <v>#N/A</v>
      </c>
      <c r="BM102" s="368" t="e">
        <f ca="1">+IF(AND(ISNUMBER(OFFSET('Hygiene Data'!$H$7,0,10*ROW('Hygiene Data'!H96))),'Data Summary'!EB102="Yes"),OFFSET('Hygiene Data'!$H$7,0,10*ROW('Hygiene Data'!H96)),NA())</f>
        <v>#N/A</v>
      </c>
      <c r="BN102" s="368" t="e">
        <f ca="1">+IF(AND(ISNUMBER(OFFSET('Hygiene Data'!$H$9,0,10*ROW('Hygiene Data'!H96))),'Data Summary'!EC102="Yes"),OFFSET('Hygiene Data'!$H$9,0,10*ROW('Hygiene Data'!H96)),NA())</f>
        <v>#N/A</v>
      </c>
      <c r="BO102" s="368" t="e">
        <f ca="1">+IF(AND(ISNUMBER(OFFSET('Hygiene Data'!$I$5,0,10*ROW('Hygiene Data'!I96))),'Data Summary'!ED102="Yes"),OFFSET('Hygiene Data'!$I$5,0,10*ROW('Hygiene Data'!I96)),NA())</f>
        <v>#N/A</v>
      </c>
      <c r="BP102" s="368" t="e">
        <f ca="1">+IF(AND(ISNUMBER(OFFSET('Hygiene Data'!$I$7,0,10*ROW('Hygiene Data'!I96))),'Data Summary'!EE102="Yes"),OFFSET('Hygiene Data'!$I$7,0,10*ROW('Hygiene Data'!I96)),NA())</f>
        <v>#N/A</v>
      </c>
      <c r="BQ102" s="368" t="e">
        <f ca="1">+IF(AND(ISNUMBER(OFFSET('Hygiene Data'!$I$9,0,10*ROW('Hygiene Data'!I96))),'Data Summary'!EF102="Yes"),OFFSET('Hygiene Data'!$I$9,0,10*ROW('Hygiene Data'!I96)),NA())</f>
        <v>#N/A</v>
      </c>
    </row>
    <row r="103" spans="1:69" x14ac:dyDescent="0.25">
      <c r="A103" s="364" t="e">
        <f ca="1">+RIGHT('Data Summary'!A103,LEN('Data Summary'!A103)-9)</f>
        <v>#VALUE!</v>
      </c>
      <c r="B103" s="338" t="str">
        <f ca="1">+IF(ISTEXT('Data Summary'!B103),'Data Summary'!B103,"")</f>
        <v/>
      </c>
      <c r="C103" s="365" t="e">
        <f ca="1">+VALUE('Data Summary'!C103)</f>
        <v>#VALUE!</v>
      </c>
      <c r="D103" s="366" t="e">
        <f ca="1">+IF(AND(ISNUMBER(OFFSET('Water Data'!$D$4,0,10*ROW('Water Data'!D97))),'Data Summary'!BS103="Yes"),100-OFFSET('Water Data'!$D$4,0,10*ROW('Water Data'!D97)),NA())</f>
        <v>#N/A</v>
      </c>
      <c r="E103" s="366" t="e">
        <f ca="1">+IF(AND(ISNUMBER(OFFSET('Water Data'!$D$6,0,10*ROW('Water Data'!D97))),'Data Summary'!BT103="Yes"),OFFSET('Water Data'!$D$6,0,10*ROW('Water Data'!D97)),NA())</f>
        <v>#N/A</v>
      </c>
      <c r="F103" s="366" t="e">
        <f ca="1">+IF(AND(ISNUMBER(OFFSET('Water Data'!$D$9,0,10*ROW('Water Data'!D97))),'Data Summary'!BU103="Yes"),OFFSET('Water Data'!$D$9,0,10*ROW('Water Data'!D97)),NA())</f>
        <v>#N/A</v>
      </c>
      <c r="G103" s="366" t="e">
        <f ca="1">+IF(AND(ISNUMBER(OFFSET('Water Data'!$E$4,0,10*ROW('Water Data'!E97))),'Data Summary'!BV103="Yes"),100-OFFSET('Water Data'!$E$4,0,10*ROW('Water Data'!E97)),NA())</f>
        <v>#N/A</v>
      </c>
      <c r="H103" s="366" t="e">
        <f ca="1">+IF(AND(ISNUMBER(OFFSET('Water Data'!$E$6,0,10*ROW('Water Data'!E97))),'Data Summary'!BW103="Yes"),OFFSET('Water Data'!$E$6,0,10*ROW('Water Data'!E97)),NA())</f>
        <v>#N/A</v>
      </c>
      <c r="I103" s="366" t="e">
        <f ca="1">+IF(AND(ISNUMBER(OFFSET('Water Data'!$E$9,0,10*ROW('Water Data'!E97))),'Data Summary'!BX103="Yes"),OFFSET('Water Data'!$E$9,0,10*ROW('Water Data'!E97)),NA())</f>
        <v>#N/A</v>
      </c>
      <c r="J103" s="366" t="e">
        <f ca="1">+IF(AND(ISNUMBER(OFFSET('Water Data'!$F$4,0,10*ROW('Water Data'!F97))),'Data Summary'!BY103="Yes"),100-OFFSET('Water Data'!$F$4,0,10*ROW('Water Data'!F97)),NA())</f>
        <v>#N/A</v>
      </c>
      <c r="K103" s="366" t="e">
        <f ca="1">+IF(AND(ISNUMBER(OFFSET('Water Data'!$F$6,0,10*ROW('Water Data'!F97))),'Data Summary'!BZ103="Yes"),OFFSET('Water Data'!$F$6,0,10*ROW('Water Data'!F97)),NA())</f>
        <v>#N/A</v>
      </c>
      <c r="L103" s="366" t="e">
        <f ca="1">+IF(AND(ISNUMBER(OFFSET('Water Data'!$F$9,0,10*ROW('Water Data'!F97))),'Data Summary'!CA103="Yes"),OFFSET('Water Data'!$F$9,0,10*ROW('Water Data'!F97)),NA())</f>
        <v>#N/A</v>
      </c>
      <c r="M103" s="366" t="e">
        <f ca="1">+IF(AND(ISNUMBER(OFFSET('Water Data'!$G$4,0,10*ROW('Water Data'!G97))),'Data Summary'!CB103="Yes"),100-OFFSET('Water Data'!$G$4,0,10*ROW('Water Data'!G97)),NA())</f>
        <v>#N/A</v>
      </c>
      <c r="N103" s="366" t="e">
        <f ca="1">+IF(AND(ISNUMBER(OFFSET('Water Data'!$G$6,0,10*ROW('Water Data'!G97))),'Data Summary'!CC103="Yes"),OFFSET('Water Data'!$G$6,0,10*ROW('Water Data'!G97)),NA())</f>
        <v>#N/A</v>
      </c>
      <c r="O103" s="366" t="e">
        <f ca="1">+IF(AND(ISNUMBER(OFFSET('Water Data'!$G$9,0,10*ROW('Water Data'!G97))),'Data Summary'!CD103="Yes"),OFFSET('Water Data'!$G$9,0,10*ROW('Water Data'!G97)),NA())</f>
        <v>#N/A</v>
      </c>
      <c r="P103" s="366" t="e">
        <f ca="1">+IF(AND(ISNUMBER(OFFSET('Water Data'!$H$4,0,10*ROW('Water Data'!H97))),'Data Summary'!CE103="Yes"),100-OFFSET('Water Data'!$H$4,0,10*ROW('Water Data'!H97)),NA())</f>
        <v>#N/A</v>
      </c>
      <c r="Q103" s="366" t="e">
        <f ca="1">+IF(AND(ISNUMBER(OFFSET('Water Data'!$H$6,0,10*ROW('Water Data'!H97))),'Data Summary'!CF103="Yes"),OFFSET('Water Data'!$H$6,0,10*ROW('Water Data'!H97)),NA())</f>
        <v>#N/A</v>
      </c>
      <c r="R103" s="366" t="e">
        <f ca="1">+IF(AND(ISNUMBER(OFFSET('Water Data'!$H$9,0,10*ROW('Water Data'!H97))),'Data Summary'!CG103="Yes"),OFFSET('Water Data'!$H$9,0,10*ROW('Water Data'!H97)),NA())</f>
        <v>#N/A</v>
      </c>
      <c r="S103" s="366" t="e">
        <f ca="1">+IF(AND(ISNUMBER(OFFSET('Water Data'!$I$4,0,10*ROW('Water Data'!I97))),'Data Summary'!CH103="Yes"),100-OFFSET('Water Data'!$I$4,0,10*ROW('Water Data'!I97)),NA())</f>
        <v>#N/A</v>
      </c>
      <c r="T103" s="366" t="e">
        <f ca="1">+IF(AND(ISNUMBER(OFFSET('Water Data'!$I$6,0,10*ROW('Water Data'!I97))),'Data Summary'!CI103="Yes"),OFFSET('Water Data'!$I$6,0,10*ROW('Water Data'!I97)),NA())</f>
        <v>#N/A</v>
      </c>
      <c r="U103" s="366" t="e">
        <f ca="1">+IF(AND(ISNUMBER(OFFSET('Water Data'!$I$9,0,10*ROW('Water Data'!I97))),'Data Summary'!CJ103="Yes"),OFFSET('Water Data'!$I$9,0,10*ROW('Water Data'!I97)),NA())</f>
        <v>#N/A</v>
      </c>
      <c r="V103" s="367" t="e">
        <f ca="1">+IF(AND(ISNUMBER(OFFSET('Sanitation Data'!$D$4,0,10*ROW('Sanitation Data'!D97))),'Data Summary'!CK103="Yes"),100-OFFSET('Sanitation Data'!$D$4,0,10*ROW('Sanitation Data'!D97)),NA())</f>
        <v>#N/A</v>
      </c>
      <c r="W103" s="367" t="e">
        <f ca="1">+IF(AND(ISNUMBER(OFFSET('Sanitation Data'!$D$6,0,10*ROW('Sanitation Data'!D97))),'Data Summary'!CL103="Yes"),OFFSET('Sanitation Data'!$D$6,0,10*ROW('Sanitation Data'!D97)),NA())</f>
        <v>#N/A</v>
      </c>
      <c r="X103" s="367" t="e">
        <f ca="1">+IF(AND(ISNUMBER(OFFSET('Sanitation Data'!$D$10,0,10*ROW('Sanitation Data'!D97))),'Data Summary'!CM103="Yes"),OFFSET('Sanitation Data'!$D$10,0,10*ROW('Sanitation Data'!D97)),NA())</f>
        <v>#N/A</v>
      </c>
      <c r="Y103" s="367" t="e">
        <f ca="1">+IF(AND(ISNUMBER(OFFSET('Sanitation Data'!$D$11,0,10*ROW('Sanitation Data'!D97))),'Data Summary'!CN103="Yes"),OFFSET('Sanitation Data'!$D$11,0,10*ROW('Sanitation Data'!D97)),NA())</f>
        <v>#N/A</v>
      </c>
      <c r="Z103" s="367" t="e">
        <f ca="1">+IF(AND(ISNUMBER(OFFSET('Sanitation Data'!$D$12,0,10*ROW('Sanitation Data'!D97))),'Data Summary'!CO103="Yes"),OFFSET('Sanitation Data'!$D$12,0,10*ROW('Sanitation Data'!D97)),NA())</f>
        <v>#N/A</v>
      </c>
      <c r="AA103" s="367" t="e">
        <f ca="1">+IF(AND(ISNUMBER(OFFSET('Sanitation Data'!$E$4,0,10*ROW('Sanitation Data'!E97))),'Data Summary'!CP103="Yes"),100-OFFSET('Sanitation Data'!$E$4,0,10*ROW('Sanitation Data'!E97)),NA())</f>
        <v>#N/A</v>
      </c>
      <c r="AB103" s="367" t="e">
        <f ca="1">+IF(AND(ISNUMBER(OFFSET('Sanitation Data'!$E$6,0,10*ROW('Sanitation Data'!E97))),'Data Summary'!CQ103="Yes"),OFFSET('Sanitation Data'!$E$6,0,10*ROW('Sanitation Data'!E97)),NA())</f>
        <v>#N/A</v>
      </c>
      <c r="AC103" s="367" t="e">
        <f ca="1">+IF(AND(ISNUMBER(OFFSET('Sanitation Data'!$E$10,0,10*ROW('Sanitation Data'!E97))),'Data Summary'!CR103="Yes"),OFFSET('Sanitation Data'!$E$10,0,10*ROW('Sanitation Data'!E97)),NA())</f>
        <v>#N/A</v>
      </c>
      <c r="AD103" s="367" t="e">
        <f ca="1">+IF(AND(ISNUMBER(OFFSET('Sanitation Data'!$E$11,0,10*ROW('Sanitation Data'!E97))),'Data Summary'!CS103="Yes"),OFFSET('Sanitation Data'!$E$11,0,10*ROW('Sanitation Data'!E97)),NA())</f>
        <v>#N/A</v>
      </c>
      <c r="AE103" s="367" t="e">
        <f ca="1">+IF(AND(ISNUMBER(OFFSET('Sanitation Data'!$E$12,0,10*ROW('Sanitation Data'!E97))),'Data Summary'!CT103="Yes"),OFFSET('Sanitation Data'!$E$12,0,10*ROW('Sanitation Data'!E97)),NA())</f>
        <v>#N/A</v>
      </c>
      <c r="AF103" s="367" t="e">
        <f ca="1">+IF(AND(ISNUMBER(OFFSET('Sanitation Data'!$F$4,0,10*ROW('Sanitation Data'!F97))),'Data Summary'!CU103="Yes"),100-OFFSET('Sanitation Data'!$F$4,0,10*ROW('Sanitation Data'!F97)),NA())</f>
        <v>#N/A</v>
      </c>
      <c r="AG103" s="367" t="e">
        <f ca="1">+IF(AND(ISNUMBER(OFFSET('Sanitation Data'!$F$6,0,10*ROW('Sanitation Data'!F97))),'Data Summary'!CV103="Yes"),OFFSET('Sanitation Data'!$F$6,0,10*ROW('Sanitation Data'!F97)),NA())</f>
        <v>#N/A</v>
      </c>
      <c r="AH103" s="367" t="e">
        <f ca="1">+IF(AND(ISNUMBER(OFFSET('Sanitation Data'!$F$10,0,10*ROW('Sanitation Data'!F97))),'Data Summary'!CW103="Yes"),OFFSET('Sanitation Data'!$F$10,0,10*ROW('Sanitation Data'!F97)),NA())</f>
        <v>#N/A</v>
      </c>
      <c r="AI103" s="367" t="e">
        <f ca="1">+IF(AND(ISNUMBER(OFFSET('Sanitation Data'!$F$11,0,10*ROW('Sanitation Data'!F97))),'Data Summary'!CX103="Yes"),OFFSET('Sanitation Data'!$F$11,0,10*ROW('Sanitation Data'!F97)),NA())</f>
        <v>#N/A</v>
      </c>
      <c r="AJ103" s="367" t="e">
        <f ca="1">+IF(AND(ISNUMBER(OFFSET('Sanitation Data'!$F$12,0,10*ROW('Sanitation Data'!F97))),'Data Summary'!CY103="Yes"),OFFSET('Sanitation Data'!$F$12,0,10*ROW('Sanitation Data'!F97)),NA())</f>
        <v>#N/A</v>
      </c>
      <c r="AK103" s="367" t="e">
        <f ca="1">+IF(AND(ISNUMBER(OFFSET('Sanitation Data'!$G$4,0,10*ROW('Sanitation Data'!G97))),'Data Summary'!CZ103="Yes"),100-OFFSET('Sanitation Data'!$G$4,0,10*ROW('Sanitation Data'!G97)),NA())</f>
        <v>#N/A</v>
      </c>
      <c r="AL103" s="367" t="e">
        <f ca="1">+IF(AND(ISNUMBER(OFFSET('Sanitation Data'!$G$6,0,10*ROW('Sanitation Data'!G97))),'Data Summary'!DA103="Yes"),OFFSET('Sanitation Data'!$G$6,0,10*ROW('Sanitation Data'!G97)),NA())</f>
        <v>#N/A</v>
      </c>
      <c r="AM103" s="367" t="e">
        <f ca="1">+IF(AND(ISNUMBER(OFFSET('Sanitation Data'!$G$10,0,10*ROW('Sanitation Data'!G97))),'Data Summary'!DB103="Yes"),OFFSET('Sanitation Data'!$G$10,0,10*ROW('Sanitation Data'!G97)),NA())</f>
        <v>#N/A</v>
      </c>
      <c r="AN103" s="367" t="e">
        <f ca="1">+IF(AND(ISNUMBER(OFFSET('Sanitation Data'!$G$11,0,10*ROW('Sanitation Data'!G97))),'Data Summary'!DC103="Yes"),OFFSET('Sanitation Data'!$G$11,0,10*ROW('Sanitation Data'!G97)),NA())</f>
        <v>#N/A</v>
      </c>
      <c r="AO103" s="367" t="e">
        <f ca="1">+IF(AND(ISNUMBER(OFFSET('Sanitation Data'!$G$12,0,10*ROW('Sanitation Data'!G97))),'Data Summary'!DD103="Yes"),OFFSET('Sanitation Data'!$G$12,0,10*ROW('Sanitation Data'!G97)),NA())</f>
        <v>#N/A</v>
      </c>
      <c r="AP103" s="367" t="e">
        <f ca="1">+IF(AND(ISNUMBER(OFFSET('Sanitation Data'!$H$4,0,10*ROW('Sanitation Data'!H97))),'Data Summary'!DE103="Yes"),100-OFFSET('Sanitation Data'!$H$4,0,10*ROW('Sanitation Data'!H97)),NA())</f>
        <v>#N/A</v>
      </c>
      <c r="AQ103" s="367" t="e">
        <f ca="1">+IF(AND(ISNUMBER(OFFSET('Sanitation Data'!$H$6,0,10*ROW('Sanitation Data'!H97))),'Data Summary'!DF103="Yes"),OFFSET('Sanitation Data'!$H$6,0,10*ROW('Sanitation Data'!H97)),NA())</f>
        <v>#N/A</v>
      </c>
      <c r="AR103" s="367" t="e">
        <f ca="1">+IF(AND(ISNUMBER(OFFSET('Sanitation Data'!$H$10,0,10*ROW('Sanitation Data'!H97))),'Data Summary'!DG103="Yes"),OFFSET('Sanitation Data'!$H$10,0,10*ROW('Sanitation Data'!H97)),NA())</f>
        <v>#N/A</v>
      </c>
      <c r="AS103" s="367" t="e">
        <f ca="1">+IF(AND(ISNUMBER(OFFSET('Sanitation Data'!$H$11,0,10*ROW('Sanitation Data'!H97))),'Data Summary'!DH103="Yes"),OFFSET('Sanitation Data'!$H$11,0,10*ROW('Sanitation Data'!H97)),NA())</f>
        <v>#N/A</v>
      </c>
      <c r="AT103" s="367" t="e">
        <f ca="1">+IF(AND(ISNUMBER(OFFSET('Sanitation Data'!$H$12,0,10*ROW('Sanitation Data'!H97))),'Data Summary'!DI103="Yes"),OFFSET('Sanitation Data'!$H$12,0,10*ROW('Sanitation Data'!H97)),NA())</f>
        <v>#N/A</v>
      </c>
      <c r="AU103" s="367" t="e">
        <f ca="1">+IF(AND(ISNUMBER(OFFSET('Sanitation Data'!$I$4,0,10*ROW('Sanitation Data'!I97))),'Data Summary'!DJ103="Yes"),100-OFFSET('Sanitation Data'!$I$4,0,10*ROW('Sanitation Data'!I97)),NA())</f>
        <v>#N/A</v>
      </c>
      <c r="AV103" s="367" t="e">
        <f ca="1">+IF(AND(ISNUMBER(OFFSET('Sanitation Data'!$I$6,0,10*ROW('Sanitation Data'!I97))),'Data Summary'!DK103="Yes"),OFFSET('Sanitation Data'!$I$6,0,10*ROW('Sanitation Data'!I97)),NA())</f>
        <v>#N/A</v>
      </c>
      <c r="AW103" s="367" t="e">
        <f ca="1">+IF(AND(ISNUMBER(OFFSET('Sanitation Data'!$I$10,0,10*ROW('Sanitation Data'!I97))),'Data Summary'!DL103="Yes"),OFFSET('Sanitation Data'!$I$10,0,10*ROW('Sanitation Data'!I97)),NA())</f>
        <v>#N/A</v>
      </c>
      <c r="AX103" s="367" t="e">
        <f ca="1">+IF(AND(ISNUMBER(OFFSET('Sanitation Data'!$I$11,0,10*ROW('Sanitation Data'!I97))),'Data Summary'!DM103="Yes"),OFFSET('Sanitation Data'!$I$11,0,10*ROW('Sanitation Data'!I97)),NA())</f>
        <v>#N/A</v>
      </c>
      <c r="AY103" s="367" t="e">
        <f ca="1">+IF(AND(ISNUMBER(OFFSET('Sanitation Data'!$I$12,0,10*ROW('Sanitation Data'!I97))),'Data Summary'!DN103="Yes"),OFFSET('Sanitation Data'!$I$12,0,10*ROW('Sanitation Data'!I97)),NA())</f>
        <v>#N/A</v>
      </c>
      <c r="AZ103" s="368" t="e">
        <f ca="1">+IF(AND(ISNUMBER(OFFSET('Hygiene Data'!$D$5,0,10*ROW('Hygiene Data'!D97))),'Data Summary'!DO103="Yes"),OFFSET('Hygiene Data'!$D$5,0,10*ROW('Hygiene Data'!D97)),NA())</f>
        <v>#N/A</v>
      </c>
      <c r="BA103" s="368" t="e">
        <f ca="1">+IF(AND(ISNUMBER(OFFSET('Hygiene Data'!$D$7,0,10*ROW('Hygiene Data'!D97))),'Data Summary'!DP103="Yes"),OFFSET('Hygiene Data'!$D$7,0,10*ROW('Hygiene Data'!D97)),NA())</f>
        <v>#N/A</v>
      </c>
      <c r="BB103" s="368" t="e">
        <f ca="1">+IF(AND(ISNUMBER(OFFSET('Hygiene Data'!$D$9,0,10*ROW('Hygiene Data'!D97))),'Data Summary'!DQ103="Yes"),OFFSET('Hygiene Data'!$D$9,0,10*ROW('Hygiene Data'!D97)),NA())</f>
        <v>#N/A</v>
      </c>
      <c r="BC103" s="368" t="e">
        <f ca="1">+IF(AND(ISNUMBER(OFFSET('Hygiene Data'!$E$5,0,10*ROW('Hygiene Data'!E97))),'Data Summary'!DR103="Yes"),OFFSET('Hygiene Data'!$E$5,0,10*ROW('Hygiene Data'!E97)),NA())</f>
        <v>#N/A</v>
      </c>
      <c r="BD103" s="368" t="e">
        <f ca="1">+IF(AND(ISNUMBER(OFFSET('Hygiene Data'!$E$7,0,10*ROW('Hygiene Data'!E97))),'Data Summary'!DS103="Yes"),OFFSET('Hygiene Data'!$E$7,0,10*ROW('Hygiene Data'!E97)),NA())</f>
        <v>#N/A</v>
      </c>
      <c r="BE103" s="368" t="e">
        <f ca="1">+IF(AND(ISNUMBER(OFFSET('Hygiene Data'!$E$9,0,10*ROW('Hygiene Data'!E97))),'Data Summary'!DT103="Yes"),OFFSET('Hygiene Data'!$E$9,0,10*ROW('Hygiene Data'!E97)),NA())</f>
        <v>#N/A</v>
      </c>
      <c r="BF103" s="368" t="e">
        <f ca="1">+IF(AND(ISNUMBER(OFFSET('Hygiene Data'!$F$5,0,10*ROW('Hygiene Data'!F97))),'Data Summary'!DU103="Yes"),OFFSET('Hygiene Data'!$F$5,0,10*ROW('Hygiene Data'!F97)),NA())</f>
        <v>#N/A</v>
      </c>
      <c r="BG103" s="368" t="e">
        <f ca="1">+IF(AND(ISNUMBER(OFFSET('Hygiene Data'!$F$7,0,10*ROW('Hygiene Data'!F97))),'Data Summary'!DV103="Yes"),OFFSET('Hygiene Data'!$F$7,0,10*ROW('Hygiene Data'!F97)),NA())</f>
        <v>#N/A</v>
      </c>
      <c r="BH103" s="368" t="e">
        <f ca="1">+IF(AND(ISNUMBER(OFFSET('Hygiene Data'!$F$9,0,10*ROW('Hygiene Data'!F97))),'Data Summary'!DW103="Yes"),OFFSET('Hygiene Data'!$F$9,0,10*ROW('Hygiene Data'!F97)),NA())</f>
        <v>#N/A</v>
      </c>
      <c r="BI103" s="368" t="e">
        <f ca="1">+IF(AND(ISNUMBER(OFFSET('Hygiene Data'!$G$5,0,10*ROW('Hygiene Data'!G97))),'Data Summary'!DX103="Yes"),OFFSET('Hygiene Data'!$G$5,0,10*ROW('Hygiene Data'!G97)),NA())</f>
        <v>#N/A</v>
      </c>
      <c r="BJ103" s="368" t="e">
        <f ca="1">+IF(AND(ISNUMBER(OFFSET('Hygiene Data'!$G$7,0,10*ROW('Hygiene Data'!G97))),'Data Summary'!DY103="Yes"),OFFSET('Hygiene Data'!$G$7,0,10*ROW('Hygiene Data'!G97)),NA())</f>
        <v>#N/A</v>
      </c>
      <c r="BK103" s="368" t="e">
        <f ca="1">+IF(AND(ISNUMBER(OFFSET('Hygiene Data'!$G$9,0,10*ROW('Hygiene Data'!G97))),'Data Summary'!DZ103="Yes"),OFFSET('Hygiene Data'!$G$9,0,10*ROW('Hygiene Data'!G97)),NA())</f>
        <v>#N/A</v>
      </c>
      <c r="BL103" s="368" t="e">
        <f ca="1">+IF(AND(ISNUMBER(OFFSET('Hygiene Data'!$H$5,0,10*ROW('Hygiene Data'!H97))),'Data Summary'!EA103="Yes"),OFFSET('Hygiene Data'!$H$5,0,10*ROW('Hygiene Data'!H97)),NA())</f>
        <v>#N/A</v>
      </c>
      <c r="BM103" s="368" t="e">
        <f ca="1">+IF(AND(ISNUMBER(OFFSET('Hygiene Data'!$H$7,0,10*ROW('Hygiene Data'!H97))),'Data Summary'!EB103="Yes"),OFFSET('Hygiene Data'!$H$7,0,10*ROW('Hygiene Data'!H97)),NA())</f>
        <v>#N/A</v>
      </c>
      <c r="BN103" s="368" t="e">
        <f ca="1">+IF(AND(ISNUMBER(OFFSET('Hygiene Data'!$H$9,0,10*ROW('Hygiene Data'!H97))),'Data Summary'!EC103="Yes"),OFFSET('Hygiene Data'!$H$9,0,10*ROW('Hygiene Data'!H97)),NA())</f>
        <v>#N/A</v>
      </c>
      <c r="BO103" s="368" t="e">
        <f ca="1">+IF(AND(ISNUMBER(OFFSET('Hygiene Data'!$I$5,0,10*ROW('Hygiene Data'!I97))),'Data Summary'!ED103="Yes"),OFFSET('Hygiene Data'!$I$5,0,10*ROW('Hygiene Data'!I97)),NA())</f>
        <v>#N/A</v>
      </c>
      <c r="BP103" s="368" t="e">
        <f ca="1">+IF(AND(ISNUMBER(OFFSET('Hygiene Data'!$I$7,0,10*ROW('Hygiene Data'!I97))),'Data Summary'!EE103="Yes"),OFFSET('Hygiene Data'!$I$7,0,10*ROW('Hygiene Data'!I97)),NA())</f>
        <v>#N/A</v>
      </c>
      <c r="BQ103" s="368" t="e">
        <f ca="1">+IF(AND(ISNUMBER(OFFSET('Hygiene Data'!$I$9,0,10*ROW('Hygiene Data'!I97))),'Data Summary'!EF103="Yes"),OFFSET('Hygiene Data'!$I$9,0,10*ROW('Hygiene Data'!I97)),NA())</f>
        <v>#N/A</v>
      </c>
    </row>
    <row r="104" spans="1:69" x14ac:dyDescent="0.25">
      <c r="A104" s="364" t="e">
        <f ca="1">+RIGHT('Data Summary'!A104,LEN('Data Summary'!A104)-9)</f>
        <v>#VALUE!</v>
      </c>
      <c r="B104" s="338" t="str">
        <f ca="1">+IF(ISTEXT('Data Summary'!B104),'Data Summary'!B104,"")</f>
        <v/>
      </c>
      <c r="C104" s="365" t="e">
        <f ca="1">+VALUE('Data Summary'!C104)</f>
        <v>#VALUE!</v>
      </c>
      <c r="D104" s="366" t="e">
        <f ca="1">+IF(AND(ISNUMBER(OFFSET('Water Data'!$D$4,0,10*ROW('Water Data'!D98))),'Data Summary'!BS104="Yes"),100-OFFSET('Water Data'!$D$4,0,10*ROW('Water Data'!D98)),NA())</f>
        <v>#N/A</v>
      </c>
      <c r="E104" s="366" t="e">
        <f ca="1">+IF(AND(ISNUMBER(OFFSET('Water Data'!$D$6,0,10*ROW('Water Data'!D98))),'Data Summary'!BT104="Yes"),OFFSET('Water Data'!$D$6,0,10*ROW('Water Data'!D98)),NA())</f>
        <v>#N/A</v>
      </c>
      <c r="F104" s="366" t="e">
        <f ca="1">+IF(AND(ISNUMBER(OFFSET('Water Data'!$D$9,0,10*ROW('Water Data'!D98))),'Data Summary'!BU104="Yes"),OFFSET('Water Data'!$D$9,0,10*ROW('Water Data'!D98)),NA())</f>
        <v>#N/A</v>
      </c>
      <c r="G104" s="366" t="e">
        <f ca="1">+IF(AND(ISNUMBER(OFFSET('Water Data'!$E$4,0,10*ROW('Water Data'!E98))),'Data Summary'!BV104="Yes"),100-OFFSET('Water Data'!$E$4,0,10*ROW('Water Data'!E98)),NA())</f>
        <v>#N/A</v>
      </c>
      <c r="H104" s="366" t="e">
        <f ca="1">+IF(AND(ISNUMBER(OFFSET('Water Data'!$E$6,0,10*ROW('Water Data'!E98))),'Data Summary'!BW104="Yes"),OFFSET('Water Data'!$E$6,0,10*ROW('Water Data'!E98)),NA())</f>
        <v>#N/A</v>
      </c>
      <c r="I104" s="366" t="e">
        <f ca="1">+IF(AND(ISNUMBER(OFFSET('Water Data'!$E$9,0,10*ROW('Water Data'!E98))),'Data Summary'!BX104="Yes"),OFFSET('Water Data'!$E$9,0,10*ROW('Water Data'!E98)),NA())</f>
        <v>#N/A</v>
      </c>
      <c r="J104" s="366" t="e">
        <f ca="1">+IF(AND(ISNUMBER(OFFSET('Water Data'!$F$4,0,10*ROW('Water Data'!F98))),'Data Summary'!BY104="Yes"),100-OFFSET('Water Data'!$F$4,0,10*ROW('Water Data'!F98)),NA())</f>
        <v>#N/A</v>
      </c>
      <c r="K104" s="366" t="e">
        <f ca="1">+IF(AND(ISNUMBER(OFFSET('Water Data'!$F$6,0,10*ROW('Water Data'!F98))),'Data Summary'!BZ104="Yes"),OFFSET('Water Data'!$F$6,0,10*ROW('Water Data'!F98)),NA())</f>
        <v>#N/A</v>
      </c>
      <c r="L104" s="366" t="e">
        <f ca="1">+IF(AND(ISNUMBER(OFFSET('Water Data'!$F$9,0,10*ROW('Water Data'!F98))),'Data Summary'!CA104="Yes"),OFFSET('Water Data'!$F$9,0,10*ROW('Water Data'!F98)),NA())</f>
        <v>#N/A</v>
      </c>
      <c r="M104" s="366" t="e">
        <f ca="1">+IF(AND(ISNUMBER(OFFSET('Water Data'!$G$4,0,10*ROW('Water Data'!G98))),'Data Summary'!CB104="Yes"),100-OFFSET('Water Data'!$G$4,0,10*ROW('Water Data'!G98)),NA())</f>
        <v>#N/A</v>
      </c>
      <c r="N104" s="366" t="e">
        <f ca="1">+IF(AND(ISNUMBER(OFFSET('Water Data'!$G$6,0,10*ROW('Water Data'!G98))),'Data Summary'!CC104="Yes"),OFFSET('Water Data'!$G$6,0,10*ROW('Water Data'!G98)),NA())</f>
        <v>#N/A</v>
      </c>
      <c r="O104" s="366" t="e">
        <f ca="1">+IF(AND(ISNUMBER(OFFSET('Water Data'!$G$9,0,10*ROW('Water Data'!G98))),'Data Summary'!CD104="Yes"),OFFSET('Water Data'!$G$9,0,10*ROW('Water Data'!G98)),NA())</f>
        <v>#N/A</v>
      </c>
      <c r="P104" s="366" t="e">
        <f ca="1">+IF(AND(ISNUMBER(OFFSET('Water Data'!$H$4,0,10*ROW('Water Data'!H98))),'Data Summary'!CE104="Yes"),100-OFFSET('Water Data'!$H$4,0,10*ROW('Water Data'!H98)),NA())</f>
        <v>#N/A</v>
      </c>
      <c r="Q104" s="366" t="e">
        <f ca="1">+IF(AND(ISNUMBER(OFFSET('Water Data'!$H$6,0,10*ROW('Water Data'!H98))),'Data Summary'!CF104="Yes"),OFFSET('Water Data'!$H$6,0,10*ROW('Water Data'!H98)),NA())</f>
        <v>#N/A</v>
      </c>
      <c r="R104" s="366" t="e">
        <f ca="1">+IF(AND(ISNUMBER(OFFSET('Water Data'!$H$9,0,10*ROW('Water Data'!H98))),'Data Summary'!CG104="Yes"),OFFSET('Water Data'!$H$9,0,10*ROW('Water Data'!H98)),NA())</f>
        <v>#N/A</v>
      </c>
      <c r="S104" s="366" t="e">
        <f ca="1">+IF(AND(ISNUMBER(OFFSET('Water Data'!$I$4,0,10*ROW('Water Data'!I98))),'Data Summary'!CH104="Yes"),100-OFFSET('Water Data'!$I$4,0,10*ROW('Water Data'!I98)),NA())</f>
        <v>#N/A</v>
      </c>
      <c r="T104" s="366" t="e">
        <f ca="1">+IF(AND(ISNUMBER(OFFSET('Water Data'!$I$6,0,10*ROW('Water Data'!I98))),'Data Summary'!CI104="Yes"),OFFSET('Water Data'!$I$6,0,10*ROW('Water Data'!I98)),NA())</f>
        <v>#N/A</v>
      </c>
      <c r="U104" s="366" t="e">
        <f ca="1">+IF(AND(ISNUMBER(OFFSET('Water Data'!$I$9,0,10*ROW('Water Data'!I98))),'Data Summary'!CJ104="Yes"),OFFSET('Water Data'!$I$9,0,10*ROW('Water Data'!I98)),NA())</f>
        <v>#N/A</v>
      </c>
      <c r="V104" s="367" t="e">
        <f ca="1">+IF(AND(ISNUMBER(OFFSET('Sanitation Data'!$D$4,0,10*ROW('Sanitation Data'!D98))),'Data Summary'!CK104="Yes"),100-OFFSET('Sanitation Data'!$D$4,0,10*ROW('Sanitation Data'!D98)),NA())</f>
        <v>#N/A</v>
      </c>
      <c r="W104" s="367" t="e">
        <f ca="1">+IF(AND(ISNUMBER(OFFSET('Sanitation Data'!$D$6,0,10*ROW('Sanitation Data'!D98))),'Data Summary'!CL104="Yes"),OFFSET('Sanitation Data'!$D$6,0,10*ROW('Sanitation Data'!D98)),NA())</f>
        <v>#N/A</v>
      </c>
      <c r="X104" s="367" t="e">
        <f ca="1">+IF(AND(ISNUMBER(OFFSET('Sanitation Data'!$D$10,0,10*ROW('Sanitation Data'!D98))),'Data Summary'!CM104="Yes"),OFFSET('Sanitation Data'!$D$10,0,10*ROW('Sanitation Data'!D98)),NA())</f>
        <v>#N/A</v>
      </c>
      <c r="Y104" s="367" t="e">
        <f ca="1">+IF(AND(ISNUMBER(OFFSET('Sanitation Data'!$D$11,0,10*ROW('Sanitation Data'!D98))),'Data Summary'!CN104="Yes"),OFFSET('Sanitation Data'!$D$11,0,10*ROW('Sanitation Data'!D98)),NA())</f>
        <v>#N/A</v>
      </c>
      <c r="Z104" s="367" t="e">
        <f ca="1">+IF(AND(ISNUMBER(OFFSET('Sanitation Data'!$D$12,0,10*ROW('Sanitation Data'!D98))),'Data Summary'!CO104="Yes"),OFFSET('Sanitation Data'!$D$12,0,10*ROW('Sanitation Data'!D98)),NA())</f>
        <v>#N/A</v>
      </c>
      <c r="AA104" s="367" t="e">
        <f ca="1">+IF(AND(ISNUMBER(OFFSET('Sanitation Data'!$E$4,0,10*ROW('Sanitation Data'!E98))),'Data Summary'!CP104="Yes"),100-OFFSET('Sanitation Data'!$E$4,0,10*ROW('Sanitation Data'!E98)),NA())</f>
        <v>#N/A</v>
      </c>
      <c r="AB104" s="367" t="e">
        <f ca="1">+IF(AND(ISNUMBER(OFFSET('Sanitation Data'!$E$6,0,10*ROW('Sanitation Data'!E98))),'Data Summary'!CQ104="Yes"),OFFSET('Sanitation Data'!$E$6,0,10*ROW('Sanitation Data'!E98)),NA())</f>
        <v>#N/A</v>
      </c>
      <c r="AC104" s="367" t="e">
        <f ca="1">+IF(AND(ISNUMBER(OFFSET('Sanitation Data'!$E$10,0,10*ROW('Sanitation Data'!E98))),'Data Summary'!CR104="Yes"),OFFSET('Sanitation Data'!$E$10,0,10*ROW('Sanitation Data'!E98)),NA())</f>
        <v>#N/A</v>
      </c>
      <c r="AD104" s="367" t="e">
        <f ca="1">+IF(AND(ISNUMBER(OFFSET('Sanitation Data'!$E$11,0,10*ROW('Sanitation Data'!E98))),'Data Summary'!CS104="Yes"),OFFSET('Sanitation Data'!$E$11,0,10*ROW('Sanitation Data'!E98)),NA())</f>
        <v>#N/A</v>
      </c>
      <c r="AE104" s="367" t="e">
        <f ca="1">+IF(AND(ISNUMBER(OFFSET('Sanitation Data'!$E$12,0,10*ROW('Sanitation Data'!E98))),'Data Summary'!CT104="Yes"),OFFSET('Sanitation Data'!$E$12,0,10*ROW('Sanitation Data'!E98)),NA())</f>
        <v>#N/A</v>
      </c>
      <c r="AF104" s="367" t="e">
        <f ca="1">+IF(AND(ISNUMBER(OFFSET('Sanitation Data'!$F$4,0,10*ROW('Sanitation Data'!F98))),'Data Summary'!CU104="Yes"),100-OFFSET('Sanitation Data'!$F$4,0,10*ROW('Sanitation Data'!F98)),NA())</f>
        <v>#N/A</v>
      </c>
      <c r="AG104" s="367" t="e">
        <f ca="1">+IF(AND(ISNUMBER(OFFSET('Sanitation Data'!$F$6,0,10*ROW('Sanitation Data'!F98))),'Data Summary'!CV104="Yes"),OFFSET('Sanitation Data'!$F$6,0,10*ROW('Sanitation Data'!F98)),NA())</f>
        <v>#N/A</v>
      </c>
      <c r="AH104" s="367" t="e">
        <f ca="1">+IF(AND(ISNUMBER(OFFSET('Sanitation Data'!$F$10,0,10*ROW('Sanitation Data'!F98))),'Data Summary'!CW104="Yes"),OFFSET('Sanitation Data'!$F$10,0,10*ROW('Sanitation Data'!F98)),NA())</f>
        <v>#N/A</v>
      </c>
      <c r="AI104" s="367" t="e">
        <f ca="1">+IF(AND(ISNUMBER(OFFSET('Sanitation Data'!$F$11,0,10*ROW('Sanitation Data'!F98))),'Data Summary'!CX104="Yes"),OFFSET('Sanitation Data'!$F$11,0,10*ROW('Sanitation Data'!F98)),NA())</f>
        <v>#N/A</v>
      </c>
      <c r="AJ104" s="367" t="e">
        <f ca="1">+IF(AND(ISNUMBER(OFFSET('Sanitation Data'!$F$12,0,10*ROW('Sanitation Data'!F98))),'Data Summary'!CY104="Yes"),OFFSET('Sanitation Data'!$F$12,0,10*ROW('Sanitation Data'!F98)),NA())</f>
        <v>#N/A</v>
      </c>
      <c r="AK104" s="367" t="e">
        <f ca="1">+IF(AND(ISNUMBER(OFFSET('Sanitation Data'!$G$4,0,10*ROW('Sanitation Data'!G98))),'Data Summary'!CZ104="Yes"),100-OFFSET('Sanitation Data'!$G$4,0,10*ROW('Sanitation Data'!G98)),NA())</f>
        <v>#N/A</v>
      </c>
      <c r="AL104" s="367" t="e">
        <f ca="1">+IF(AND(ISNUMBER(OFFSET('Sanitation Data'!$G$6,0,10*ROW('Sanitation Data'!G98))),'Data Summary'!DA104="Yes"),OFFSET('Sanitation Data'!$G$6,0,10*ROW('Sanitation Data'!G98)),NA())</f>
        <v>#N/A</v>
      </c>
      <c r="AM104" s="367" t="e">
        <f ca="1">+IF(AND(ISNUMBER(OFFSET('Sanitation Data'!$G$10,0,10*ROW('Sanitation Data'!G98))),'Data Summary'!DB104="Yes"),OFFSET('Sanitation Data'!$G$10,0,10*ROW('Sanitation Data'!G98)),NA())</f>
        <v>#N/A</v>
      </c>
      <c r="AN104" s="367" t="e">
        <f ca="1">+IF(AND(ISNUMBER(OFFSET('Sanitation Data'!$G$11,0,10*ROW('Sanitation Data'!G98))),'Data Summary'!DC104="Yes"),OFFSET('Sanitation Data'!$G$11,0,10*ROW('Sanitation Data'!G98)),NA())</f>
        <v>#N/A</v>
      </c>
      <c r="AO104" s="367" t="e">
        <f ca="1">+IF(AND(ISNUMBER(OFFSET('Sanitation Data'!$G$12,0,10*ROW('Sanitation Data'!G98))),'Data Summary'!DD104="Yes"),OFFSET('Sanitation Data'!$G$12,0,10*ROW('Sanitation Data'!G98)),NA())</f>
        <v>#N/A</v>
      </c>
      <c r="AP104" s="367" t="e">
        <f ca="1">+IF(AND(ISNUMBER(OFFSET('Sanitation Data'!$H$4,0,10*ROW('Sanitation Data'!H98))),'Data Summary'!DE104="Yes"),100-OFFSET('Sanitation Data'!$H$4,0,10*ROW('Sanitation Data'!H98)),NA())</f>
        <v>#N/A</v>
      </c>
      <c r="AQ104" s="367" t="e">
        <f ca="1">+IF(AND(ISNUMBER(OFFSET('Sanitation Data'!$H$6,0,10*ROW('Sanitation Data'!H98))),'Data Summary'!DF104="Yes"),OFFSET('Sanitation Data'!$H$6,0,10*ROW('Sanitation Data'!H98)),NA())</f>
        <v>#N/A</v>
      </c>
      <c r="AR104" s="367" t="e">
        <f ca="1">+IF(AND(ISNUMBER(OFFSET('Sanitation Data'!$H$10,0,10*ROW('Sanitation Data'!H98))),'Data Summary'!DG104="Yes"),OFFSET('Sanitation Data'!$H$10,0,10*ROW('Sanitation Data'!H98)),NA())</f>
        <v>#N/A</v>
      </c>
      <c r="AS104" s="367" t="e">
        <f ca="1">+IF(AND(ISNUMBER(OFFSET('Sanitation Data'!$H$11,0,10*ROW('Sanitation Data'!H98))),'Data Summary'!DH104="Yes"),OFFSET('Sanitation Data'!$H$11,0,10*ROW('Sanitation Data'!H98)),NA())</f>
        <v>#N/A</v>
      </c>
      <c r="AT104" s="367" t="e">
        <f ca="1">+IF(AND(ISNUMBER(OFFSET('Sanitation Data'!$H$12,0,10*ROW('Sanitation Data'!H98))),'Data Summary'!DI104="Yes"),OFFSET('Sanitation Data'!$H$12,0,10*ROW('Sanitation Data'!H98)),NA())</f>
        <v>#N/A</v>
      </c>
      <c r="AU104" s="367" t="e">
        <f ca="1">+IF(AND(ISNUMBER(OFFSET('Sanitation Data'!$I$4,0,10*ROW('Sanitation Data'!I98))),'Data Summary'!DJ104="Yes"),100-OFFSET('Sanitation Data'!$I$4,0,10*ROW('Sanitation Data'!I98)),NA())</f>
        <v>#N/A</v>
      </c>
      <c r="AV104" s="367" t="e">
        <f ca="1">+IF(AND(ISNUMBER(OFFSET('Sanitation Data'!$I$6,0,10*ROW('Sanitation Data'!I98))),'Data Summary'!DK104="Yes"),OFFSET('Sanitation Data'!$I$6,0,10*ROW('Sanitation Data'!I98)),NA())</f>
        <v>#N/A</v>
      </c>
      <c r="AW104" s="367" t="e">
        <f ca="1">+IF(AND(ISNUMBER(OFFSET('Sanitation Data'!$I$10,0,10*ROW('Sanitation Data'!I98))),'Data Summary'!DL104="Yes"),OFFSET('Sanitation Data'!$I$10,0,10*ROW('Sanitation Data'!I98)),NA())</f>
        <v>#N/A</v>
      </c>
      <c r="AX104" s="367" t="e">
        <f ca="1">+IF(AND(ISNUMBER(OFFSET('Sanitation Data'!$I$11,0,10*ROW('Sanitation Data'!I98))),'Data Summary'!DM104="Yes"),OFFSET('Sanitation Data'!$I$11,0,10*ROW('Sanitation Data'!I98)),NA())</f>
        <v>#N/A</v>
      </c>
      <c r="AY104" s="367" t="e">
        <f ca="1">+IF(AND(ISNUMBER(OFFSET('Sanitation Data'!$I$12,0,10*ROW('Sanitation Data'!I98))),'Data Summary'!DN104="Yes"),OFFSET('Sanitation Data'!$I$12,0,10*ROW('Sanitation Data'!I98)),NA())</f>
        <v>#N/A</v>
      </c>
      <c r="AZ104" s="368" t="e">
        <f ca="1">+IF(AND(ISNUMBER(OFFSET('Hygiene Data'!$D$5,0,10*ROW('Hygiene Data'!D98))),'Data Summary'!DO104="Yes"),OFFSET('Hygiene Data'!$D$5,0,10*ROW('Hygiene Data'!D98)),NA())</f>
        <v>#N/A</v>
      </c>
      <c r="BA104" s="368" t="e">
        <f ca="1">+IF(AND(ISNUMBER(OFFSET('Hygiene Data'!$D$7,0,10*ROW('Hygiene Data'!D98))),'Data Summary'!DP104="Yes"),OFFSET('Hygiene Data'!$D$7,0,10*ROW('Hygiene Data'!D98)),NA())</f>
        <v>#N/A</v>
      </c>
      <c r="BB104" s="368" t="e">
        <f ca="1">+IF(AND(ISNUMBER(OFFSET('Hygiene Data'!$D$9,0,10*ROW('Hygiene Data'!D98))),'Data Summary'!DQ104="Yes"),OFFSET('Hygiene Data'!$D$9,0,10*ROW('Hygiene Data'!D98)),NA())</f>
        <v>#N/A</v>
      </c>
      <c r="BC104" s="368" t="e">
        <f ca="1">+IF(AND(ISNUMBER(OFFSET('Hygiene Data'!$E$5,0,10*ROW('Hygiene Data'!E98))),'Data Summary'!DR104="Yes"),OFFSET('Hygiene Data'!$E$5,0,10*ROW('Hygiene Data'!E98)),NA())</f>
        <v>#N/A</v>
      </c>
      <c r="BD104" s="368" t="e">
        <f ca="1">+IF(AND(ISNUMBER(OFFSET('Hygiene Data'!$E$7,0,10*ROW('Hygiene Data'!E98))),'Data Summary'!DS104="Yes"),OFFSET('Hygiene Data'!$E$7,0,10*ROW('Hygiene Data'!E98)),NA())</f>
        <v>#N/A</v>
      </c>
      <c r="BE104" s="368" t="e">
        <f ca="1">+IF(AND(ISNUMBER(OFFSET('Hygiene Data'!$E$9,0,10*ROW('Hygiene Data'!E98))),'Data Summary'!DT104="Yes"),OFFSET('Hygiene Data'!$E$9,0,10*ROW('Hygiene Data'!E98)),NA())</f>
        <v>#N/A</v>
      </c>
      <c r="BF104" s="368" t="e">
        <f ca="1">+IF(AND(ISNUMBER(OFFSET('Hygiene Data'!$F$5,0,10*ROW('Hygiene Data'!F98))),'Data Summary'!DU104="Yes"),OFFSET('Hygiene Data'!$F$5,0,10*ROW('Hygiene Data'!F98)),NA())</f>
        <v>#N/A</v>
      </c>
      <c r="BG104" s="368" t="e">
        <f ca="1">+IF(AND(ISNUMBER(OFFSET('Hygiene Data'!$F$7,0,10*ROW('Hygiene Data'!F98))),'Data Summary'!DV104="Yes"),OFFSET('Hygiene Data'!$F$7,0,10*ROW('Hygiene Data'!F98)),NA())</f>
        <v>#N/A</v>
      </c>
      <c r="BH104" s="368" t="e">
        <f ca="1">+IF(AND(ISNUMBER(OFFSET('Hygiene Data'!$F$9,0,10*ROW('Hygiene Data'!F98))),'Data Summary'!DW104="Yes"),OFFSET('Hygiene Data'!$F$9,0,10*ROW('Hygiene Data'!F98)),NA())</f>
        <v>#N/A</v>
      </c>
      <c r="BI104" s="368" t="e">
        <f ca="1">+IF(AND(ISNUMBER(OFFSET('Hygiene Data'!$G$5,0,10*ROW('Hygiene Data'!G98))),'Data Summary'!DX104="Yes"),OFFSET('Hygiene Data'!$G$5,0,10*ROW('Hygiene Data'!G98)),NA())</f>
        <v>#N/A</v>
      </c>
      <c r="BJ104" s="368" t="e">
        <f ca="1">+IF(AND(ISNUMBER(OFFSET('Hygiene Data'!$G$7,0,10*ROW('Hygiene Data'!G98))),'Data Summary'!DY104="Yes"),OFFSET('Hygiene Data'!$G$7,0,10*ROW('Hygiene Data'!G98)),NA())</f>
        <v>#N/A</v>
      </c>
      <c r="BK104" s="368" t="e">
        <f ca="1">+IF(AND(ISNUMBER(OFFSET('Hygiene Data'!$G$9,0,10*ROW('Hygiene Data'!G98))),'Data Summary'!DZ104="Yes"),OFFSET('Hygiene Data'!$G$9,0,10*ROW('Hygiene Data'!G98)),NA())</f>
        <v>#N/A</v>
      </c>
      <c r="BL104" s="368" t="e">
        <f ca="1">+IF(AND(ISNUMBER(OFFSET('Hygiene Data'!$H$5,0,10*ROW('Hygiene Data'!H98))),'Data Summary'!EA104="Yes"),OFFSET('Hygiene Data'!$H$5,0,10*ROW('Hygiene Data'!H98)),NA())</f>
        <v>#N/A</v>
      </c>
      <c r="BM104" s="368" t="e">
        <f ca="1">+IF(AND(ISNUMBER(OFFSET('Hygiene Data'!$H$7,0,10*ROW('Hygiene Data'!H98))),'Data Summary'!EB104="Yes"),OFFSET('Hygiene Data'!$H$7,0,10*ROW('Hygiene Data'!H98)),NA())</f>
        <v>#N/A</v>
      </c>
      <c r="BN104" s="368" t="e">
        <f ca="1">+IF(AND(ISNUMBER(OFFSET('Hygiene Data'!$H$9,0,10*ROW('Hygiene Data'!H98))),'Data Summary'!EC104="Yes"),OFFSET('Hygiene Data'!$H$9,0,10*ROW('Hygiene Data'!H98)),NA())</f>
        <v>#N/A</v>
      </c>
      <c r="BO104" s="368" t="e">
        <f ca="1">+IF(AND(ISNUMBER(OFFSET('Hygiene Data'!$I$5,0,10*ROW('Hygiene Data'!I98))),'Data Summary'!ED104="Yes"),OFFSET('Hygiene Data'!$I$5,0,10*ROW('Hygiene Data'!I98)),NA())</f>
        <v>#N/A</v>
      </c>
      <c r="BP104" s="368" t="e">
        <f ca="1">+IF(AND(ISNUMBER(OFFSET('Hygiene Data'!$I$7,0,10*ROW('Hygiene Data'!I98))),'Data Summary'!EE104="Yes"),OFFSET('Hygiene Data'!$I$7,0,10*ROW('Hygiene Data'!I98)),NA())</f>
        <v>#N/A</v>
      </c>
      <c r="BQ104" s="368" t="e">
        <f ca="1">+IF(AND(ISNUMBER(OFFSET('Hygiene Data'!$I$9,0,10*ROW('Hygiene Data'!I98))),'Data Summary'!EF104="Yes"),OFFSET('Hygiene Data'!$I$9,0,10*ROW('Hygiene Data'!I98)),NA())</f>
        <v>#N/A</v>
      </c>
    </row>
    <row r="105" spans="1:69" x14ac:dyDescent="0.25">
      <c r="A105" s="364" t="e">
        <f ca="1">+RIGHT('Data Summary'!A105,LEN('Data Summary'!A105)-9)</f>
        <v>#VALUE!</v>
      </c>
      <c r="B105" s="338" t="str">
        <f ca="1">+IF(ISTEXT('Data Summary'!B105),'Data Summary'!B105,"")</f>
        <v/>
      </c>
      <c r="C105" s="365" t="e">
        <f ca="1">+VALUE('Data Summary'!C105)</f>
        <v>#VALUE!</v>
      </c>
      <c r="D105" s="366" t="e">
        <f ca="1">+IF(AND(ISNUMBER(OFFSET('Water Data'!$D$4,0,10*ROW('Water Data'!D99))),'Data Summary'!BS105="Yes"),100-OFFSET('Water Data'!$D$4,0,10*ROW('Water Data'!D99)),NA())</f>
        <v>#N/A</v>
      </c>
      <c r="E105" s="366" t="e">
        <f ca="1">+IF(AND(ISNUMBER(OFFSET('Water Data'!$D$6,0,10*ROW('Water Data'!D99))),'Data Summary'!BT105="Yes"),OFFSET('Water Data'!$D$6,0,10*ROW('Water Data'!D99)),NA())</f>
        <v>#N/A</v>
      </c>
      <c r="F105" s="366" t="e">
        <f ca="1">+IF(AND(ISNUMBER(OFFSET('Water Data'!$D$9,0,10*ROW('Water Data'!D99))),'Data Summary'!BU105="Yes"),OFFSET('Water Data'!$D$9,0,10*ROW('Water Data'!D99)),NA())</f>
        <v>#N/A</v>
      </c>
      <c r="G105" s="366" t="e">
        <f ca="1">+IF(AND(ISNUMBER(OFFSET('Water Data'!$E$4,0,10*ROW('Water Data'!E99))),'Data Summary'!BV105="Yes"),100-OFFSET('Water Data'!$E$4,0,10*ROW('Water Data'!E99)),NA())</f>
        <v>#N/A</v>
      </c>
      <c r="H105" s="366" t="e">
        <f ca="1">+IF(AND(ISNUMBER(OFFSET('Water Data'!$E$6,0,10*ROW('Water Data'!E99))),'Data Summary'!BW105="Yes"),OFFSET('Water Data'!$E$6,0,10*ROW('Water Data'!E99)),NA())</f>
        <v>#N/A</v>
      </c>
      <c r="I105" s="366" t="e">
        <f ca="1">+IF(AND(ISNUMBER(OFFSET('Water Data'!$E$9,0,10*ROW('Water Data'!E99))),'Data Summary'!BX105="Yes"),OFFSET('Water Data'!$E$9,0,10*ROW('Water Data'!E99)),NA())</f>
        <v>#N/A</v>
      </c>
      <c r="J105" s="366" t="e">
        <f ca="1">+IF(AND(ISNUMBER(OFFSET('Water Data'!$F$4,0,10*ROW('Water Data'!F99))),'Data Summary'!BY105="Yes"),100-OFFSET('Water Data'!$F$4,0,10*ROW('Water Data'!F99)),NA())</f>
        <v>#N/A</v>
      </c>
      <c r="K105" s="366" t="e">
        <f ca="1">+IF(AND(ISNUMBER(OFFSET('Water Data'!$F$6,0,10*ROW('Water Data'!F99))),'Data Summary'!BZ105="Yes"),OFFSET('Water Data'!$F$6,0,10*ROW('Water Data'!F99)),NA())</f>
        <v>#N/A</v>
      </c>
      <c r="L105" s="366" t="e">
        <f ca="1">+IF(AND(ISNUMBER(OFFSET('Water Data'!$F$9,0,10*ROW('Water Data'!F99))),'Data Summary'!CA105="Yes"),OFFSET('Water Data'!$F$9,0,10*ROW('Water Data'!F99)),NA())</f>
        <v>#N/A</v>
      </c>
      <c r="M105" s="366" t="e">
        <f ca="1">+IF(AND(ISNUMBER(OFFSET('Water Data'!$G$4,0,10*ROW('Water Data'!G99))),'Data Summary'!CB105="Yes"),100-OFFSET('Water Data'!$G$4,0,10*ROW('Water Data'!G99)),NA())</f>
        <v>#N/A</v>
      </c>
      <c r="N105" s="366" t="e">
        <f ca="1">+IF(AND(ISNUMBER(OFFSET('Water Data'!$G$6,0,10*ROW('Water Data'!G99))),'Data Summary'!CC105="Yes"),OFFSET('Water Data'!$G$6,0,10*ROW('Water Data'!G99)),NA())</f>
        <v>#N/A</v>
      </c>
      <c r="O105" s="366" t="e">
        <f ca="1">+IF(AND(ISNUMBER(OFFSET('Water Data'!$G$9,0,10*ROW('Water Data'!G99))),'Data Summary'!CD105="Yes"),OFFSET('Water Data'!$G$9,0,10*ROW('Water Data'!G99)),NA())</f>
        <v>#N/A</v>
      </c>
      <c r="P105" s="366" t="e">
        <f ca="1">+IF(AND(ISNUMBER(OFFSET('Water Data'!$H$4,0,10*ROW('Water Data'!H99))),'Data Summary'!CE105="Yes"),100-OFFSET('Water Data'!$H$4,0,10*ROW('Water Data'!H99)),NA())</f>
        <v>#N/A</v>
      </c>
      <c r="Q105" s="366" t="e">
        <f ca="1">+IF(AND(ISNUMBER(OFFSET('Water Data'!$H$6,0,10*ROW('Water Data'!H99))),'Data Summary'!CF105="Yes"),OFFSET('Water Data'!$H$6,0,10*ROW('Water Data'!H99)),NA())</f>
        <v>#N/A</v>
      </c>
      <c r="R105" s="366" t="e">
        <f ca="1">+IF(AND(ISNUMBER(OFFSET('Water Data'!$H$9,0,10*ROW('Water Data'!H99))),'Data Summary'!CG105="Yes"),OFFSET('Water Data'!$H$9,0,10*ROW('Water Data'!H99)),NA())</f>
        <v>#N/A</v>
      </c>
      <c r="S105" s="366" t="e">
        <f ca="1">+IF(AND(ISNUMBER(OFFSET('Water Data'!$I$4,0,10*ROW('Water Data'!I99))),'Data Summary'!CH105="Yes"),100-OFFSET('Water Data'!$I$4,0,10*ROW('Water Data'!I99)),NA())</f>
        <v>#N/A</v>
      </c>
      <c r="T105" s="366" t="e">
        <f ca="1">+IF(AND(ISNUMBER(OFFSET('Water Data'!$I$6,0,10*ROW('Water Data'!I99))),'Data Summary'!CI105="Yes"),OFFSET('Water Data'!$I$6,0,10*ROW('Water Data'!I99)),NA())</f>
        <v>#N/A</v>
      </c>
      <c r="U105" s="366" t="e">
        <f ca="1">+IF(AND(ISNUMBER(OFFSET('Water Data'!$I$9,0,10*ROW('Water Data'!I99))),'Data Summary'!CJ105="Yes"),OFFSET('Water Data'!$I$9,0,10*ROW('Water Data'!I99)),NA())</f>
        <v>#N/A</v>
      </c>
      <c r="V105" s="367" t="e">
        <f ca="1">+IF(AND(ISNUMBER(OFFSET('Sanitation Data'!$D$4,0,10*ROW('Sanitation Data'!D99))),'Data Summary'!CK105="Yes"),100-OFFSET('Sanitation Data'!$D$4,0,10*ROW('Sanitation Data'!D99)),NA())</f>
        <v>#N/A</v>
      </c>
      <c r="W105" s="367" t="e">
        <f ca="1">+IF(AND(ISNUMBER(OFFSET('Sanitation Data'!$D$6,0,10*ROW('Sanitation Data'!D99))),'Data Summary'!CL105="Yes"),OFFSET('Sanitation Data'!$D$6,0,10*ROW('Sanitation Data'!D99)),NA())</f>
        <v>#N/A</v>
      </c>
      <c r="X105" s="367" t="e">
        <f ca="1">+IF(AND(ISNUMBER(OFFSET('Sanitation Data'!$D$10,0,10*ROW('Sanitation Data'!D99))),'Data Summary'!CM105="Yes"),OFFSET('Sanitation Data'!$D$10,0,10*ROW('Sanitation Data'!D99)),NA())</f>
        <v>#N/A</v>
      </c>
      <c r="Y105" s="367" t="e">
        <f ca="1">+IF(AND(ISNUMBER(OFFSET('Sanitation Data'!$D$11,0,10*ROW('Sanitation Data'!D99))),'Data Summary'!CN105="Yes"),OFFSET('Sanitation Data'!$D$11,0,10*ROW('Sanitation Data'!D99)),NA())</f>
        <v>#N/A</v>
      </c>
      <c r="Z105" s="367" t="e">
        <f ca="1">+IF(AND(ISNUMBER(OFFSET('Sanitation Data'!$D$12,0,10*ROW('Sanitation Data'!D99))),'Data Summary'!CO105="Yes"),OFFSET('Sanitation Data'!$D$12,0,10*ROW('Sanitation Data'!D99)),NA())</f>
        <v>#N/A</v>
      </c>
      <c r="AA105" s="367" t="e">
        <f ca="1">+IF(AND(ISNUMBER(OFFSET('Sanitation Data'!$E$4,0,10*ROW('Sanitation Data'!E99))),'Data Summary'!CP105="Yes"),100-OFFSET('Sanitation Data'!$E$4,0,10*ROW('Sanitation Data'!E99)),NA())</f>
        <v>#N/A</v>
      </c>
      <c r="AB105" s="367" t="e">
        <f ca="1">+IF(AND(ISNUMBER(OFFSET('Sanitation Data'!$E$6,0,10*ROW('Sanitation Data'!E99))),'Data Summary'!CQ105="Yes"),OFFSET('Sanitation Data'!$E$6,0,10*ROW('Sanitation Data'!E99)),NA())</f>
        <v>#N/A</v>
      </c>
      <c r="AC105" s="367" t="e">
        <f ca="1">+IF(AND(ISNUMBER(OFFSET('Sanitation Data'!$E$10,0,10*ROW('Sanitation Data'!E99))),'Data Summary'!CR105="Yes"),OFFSET('Sanitation Data'!$E$10,0,10*ROW('Sanitation Data'!E99)),NA())</f>
        <v>#N/A</v>
      </c>
      <c r="AD105" s="367" t="e">
        <f ca="1">+IF(AND(ISNUMBER(OFFSET('Sanitation Data'!$E$11,0,10*ROW('Sanitation Data'!E99))),'Data Summary'!CS105="Yes"),OFFSET('Sanitation Data'!$E$11,0,10*ROW('Sanitation Data'!E99)),NA())</f>
        <v>#N/A</v>
      </c>
      <c r="AE105" s="367" t="e">
        <f ca="1">+IF(AND(ISNUMBER(OFFSET('Sanitation Data'!$E$12,0,10*ROW('Sanitation Data'!E99))),'Data Summary'!CT105="Yes"),OFFSET('Sanitation Data'!$E$12,0,10*ROW('Sanitation Data'!E99)),NA())</f>
        <v>#N/A</v>
      </c>
      <c r="AF105" s="367" t="e">
        <f ca="1">+IF(AND(ISNUMBER(OFFSET('Sanitation Data'!$F$4,0,10*ROW('Sanitation Data'!F99))),'Data Summary'!CU105="Yes"),100-OFFSET('Sanitation Data'!$F$4,0,10*ROW('Sanitation Data'!F99)),NA())</f>
        <v>#N/A</v>
      </c>
      <c r="AG105" s="367" t="e">
        <f ca="1">+IF(AND(ISNUMBER(OFFSET('Sanitation Data'!$F$6,0,10*ROW('Sanitation Data'!F99))),'Data Summary'!CV105="Yes"),OFFSET('Sanitation Data'!$F$6,0,10*ROW('Sanitation Data'!F99)),NA())</f>
        <v>#N/A</v>
      </c>
      <c r="AH105" s="367" t="e">
        <f ca="1">+IF(AND(ISNUMBER(OFFSET('Sanitation Data'!$F$10,0,10*ROW('Sanitation Data'!F99))),'Data Summary'!CW105="Yes"),OFFSET('Sanitation Data'!$F$10,0,10*ROW('Sanitation Data'!F99)),NA())</f>
        <v>#N/A</v>
      </c>
      <c r="AI105" s="367" t="e">
        <f ca="1">+IF(AND(ISNUMBER(OFFSET('Sanitation Data'!$F$11,0,10*ROW('Sanitation Data'!F99))),'Data Summary'!CX105="Yes"),OFFSET('Sanitation Data'!$F$11,0,10*ROW('Sanitation Data'!F99)),NA())</f>
        <v>#N/A</v>
      </c>
      <c r="AJ105" s="367" t="e">
        <f ca="1">+IF(AND(ISNUMBER(OFFSET('Sanitation Data'!$F$12,0,10*ROW('Sanitation Data'!F99))),'Data Summary'!CY105="Yes"),OFFSET('Sanitation Data'!$F$12,0,10*ROW('Sanitation Data'!F99)),NA())</f>
        <v>#N/A</v>
      </c>
      <c r="AK105" s="367" t="e">
        <f ca="1">+IF(AND(ISNUMBER(OFFSET('Sanitation Data'!$G$4,0,10*ROW('Sanitation Data'!G99))),'Data Summary'!CZ105="Yes"),100-OFFSET('Sanitation Data'!$G$4,0,10*ROW('Sanitation Data'!G99)),NA())</f>
        <v>#N/A</v>
      </c>
      <c r="AL105" s="367" t="e">
        <f ca="1">+IF(AND(ISNUMBER(OFFSET('Sanitation Data'!$G$6,0,10*ROW('Sanitation Data'!G99))),'Data Summary'!DA105="Yes"),OFFSET('Sanitation Data'!$G$6,0,10*ROW('Sanitation Data'!G99)),NA())</f>
        <v>#N/A</v>
      </c>
      <c r="AM105" s="367" t="e">
        <f ca="1">+IF(AND(ISNUMBER(OFFSET('Sanitation Data'!$G$10,0,10*ROW('Sanitation Data'!G99))),'Data Summary'!DB105="Yes"),OFFSET('Sanitation Data'!$G$10,0,10*ROW('Sanitation Data'!G99)),NA())</f>
        <v>#N/A</v>
      </c>
      <c r="AN105" s="367" t="e">
        <f ca="1">+IF(AND(ISNUMBER(OFFSET('Sanitation Data'!$G$11,0,10*ROW('Sanitation Data'!G99))),'Data Summary'!DC105="Yes"),OFFSET('Sanitation Data'!$G$11,0,10*ROW('Sanitation Data'!G99)),NA())</f>
        <v>#N/A</v>
      </c>
      <c r="AO105" s="367" t="e">
        <f ca="1">+IF(AND(ISNUMBER(OFFSET('Sanitation Data'!$G$12,0,10*ROW('Sanitation Data'!G99))),'Data Summary'!DD105="Yes"),OFFSET('Sanitation Data'!$G$12,0,10*ROW('Sanitation Data'!G99)),NA())</f>
        <v>#N/A</v>
      </c>
      <c r="AP105" s="367" t="e">
        <f ca="1">+IF(AND(ISNUMBER(OFFSET('Sanitation Data'!$H$4,0,10*ROW('Sanitation Data'!H99))),'Data Summary'!DE105="Yes"),100-OFFSET('Sanitation Data'!$H$4,0,10*ROW('Sanitation Data'!H99)),NA())</f>
        <v>#N/A</v>
      </c>
      <c r="AQ105" s="367" t="e">
        <f ca="1">+IF(AND(ISNUMBER(OFFSET('Sanitation Data'!$H$6,0,10*ROW('Sanitation Data'!H99))),'Data Summary'!DF105="Yes"),OFFSET('Sanitation Data'!$H$6,0,10*ROW('Sanitation Data'!H99)),NA())</f>
        <v>#N/A</v>
      </c>
      <c r="AR105" s="367" t="e">
        <f ca="1">+IF(AND(ISNUMBER(OFFSET('Sanitation Data'!$H$10,0,10*ROW('Sanitation Data'!H99))),'Data Summary'!DG105="Yes"),OFFSET('Sanitation Data'!$H$10,0,10*ROW('Sanitation Data'!H99)),NA())</f>
        <v>#N/A</v>
      </c>
      <c r="AS105" s="367" t="e">
        <f ca="1">+IF(AND(ISNUMBER(OFFSET('Sanitation Data'!$H$11,0,10*ROW('Sanitation Data'!H99))),'Data Summary'!DH105="Yes"),OFFSET('Sanitation Data'!$H$11,0,10*ROW('Sanitation Data'!H99)),NA())</f>
        <v>#N/A</v>
      </c>
      <c r="AT105" s="367" t="e">
        <f ca="1">+IF(AND(ISNUMBER(OFFSET('Sanitation Data'!$H$12,0,10*ROW('Sanitation Data'!H99))),'Data Summary'!DI105="Yes"),OFFSET('Sanitation Data'!$H$12,0,10*ROW('Sanitation Data'!H99)),NA())</f>
        <v>#N/A</v>
      </c>
      <c r="AU105" s="367" t="e">
        <f ca="1">+IF(AND(ISNUMBER(OFFSET('Sanitation Data'!$I$4,0,10*ROW('Sanitation Data'!I99))),'Data Summary'!DJ105="Yes"),100-OFFSET('Sanitation Data'!$I$4,0,10*ROW('Sanitation Data'!I99)),NA())</f>
        <v>#N/A</v>
      </c>
      <c r="AV105" s="367" t="e">
        <f ca="1">+IF(AND(ISNUMBER(OFFSET('Sanitation Data'!$I$6,0,10*ROW('Sanitation Data'!I99))),'Data Summary'!DK105="Yes"),OFFSET('Sanitation Data'!$I$6,0,10*ROW('Sanitation Data'!I99)),NA())</f>
        <v>#N/A</v>
      </c>
      <c r="AW105" s="367" t="e">
        <f ca="1">+IF(AND(ISNUMBER(OFFSET('Sanitation Data'!$I$10,0,10*ROW('Sanitation Data'!I99))),'Data Summary'!DL105="Yes"),OFFSET('Sanitation Data'!$I$10,0,10*ROW('Sanitation Data'!I99)),NA())</f>
        <v>#N/A</v>
      </c>
      <c r="AX105" s="367" t="e">
        <f ca="1">+IF(AND(ISNUMBER(OFFSET('Sanitation Data'!$I$11,0,10*ROW('Sanitation Data'!I99))),'Data Summary'!DM105="Yes"),OFFSET('Sanitation Data'!$I$11,0,10*ROW('Sanitation Data'!I99)),NA())</f>
        <v>#N/A</v>
      </c>
      <c r="AY105" s="367" t="e">
        <f ca="1">+IF(AND(ISNUMBER(OFFSET('Sanitation Data'!$I$12,0,10*ROW('Sanitation Data'!I99))),'Data Summary'!DN105="Yes"),OFFSET('Sanitation Data'!$I$12,0,10*ROW('Sanitation Data'!I99)),NA())</f>
        <v>#N/A</v>
      </c>
      <c r="AZ105" s="368" t="e">
        <f ca="1">+IF(AND(ISNUMBER(OFFSET('Hygiene Data'!$D$5,0,10*ROW('Hygiene Data'!D99))),'Data Summary'!DO105="Yes"),OFFSET('Hygiene Data'!$D$5,0,10*ROW('Hygiene Data'!D99)),NA())</f>
        <v>#N/A</v>
      </c>
      <c r="BA105" s="368" t="e">
        <f ca="1">+IF(AND(ISNUMBER(OFFSET('Hygiene Data'!$D$7,0,10*ROW('Hygiene Data'!D99))),'Data Summary'!DP105="Yes"),OFFSET('Hygiene Data'!$D$7,0,10*ROW('Hygiene Data'!D99)),NA())</f>
        <v>#N/A</v>
      </c>
      <c r="BB105" s="368" t="e">
        <f ca="1">+IF(AND(ISNUMBER(OFFSET('Hygiene Data'!$D$9,0,10*ROW('Hygiene Data'!D99))),'Data Summary'!DQ105="Yes"),OFFSET('Hygiene Data'!$D$9,0,10*ROW('Hygiene Data'!D99)),NA())</f>
        <v>#N/A</v>
      </c>
      <c r="BC105" s="368" t="e">
        <f ca="1">+IF(AND(ISNUMBER(OFFSET('Hygiene Data'!$E$5,0,10*ROW('Hygiene Data'!E99))),'Data Summary'!DR105="Yes"),OFFSET('Hygiene Data'!$E$5,0,10*ROW('Hygiene Data'!E99)),NA())</f>
        <v>#N/A</v>
      </c>
      <c r="BD105" s="368" t="e">
        <f ca="1">+IF(AND(ISNUMBER(OFFSET('Hygiene Data'!$E$7,0,10*ROW('Hygiene Data'!E99))),'Data Summary'!DS105="Yes"),OFFSET('Hygiene Data'!$E$7,0,10*ROW('Hygiene Data'!E99)),NA())</f>
        <v>#N/A</v>
      </c>
      <c r="BE105" s="368" t="e">
        <f ca="1">+IF(AND(ISNUMBER(OFFSET('Hygiene Data'!$E$9,0,10*ROW('Hygiene Data'!E99))),'Data Summary'!DT105="Yes"),OFFSET('Hygiene Data'!$E$9,0,10*ROW('Hygiene Data'!E99)),NA())</f>
        <v>#N/A</v>
      </c>
      <c r="BF105" s="368" t="e">
        <f ca="1">+IF(AND(ISNUMBER(OFFSET('Hygiene Data'!$F$5,0,10*ROW('Hygiene Data'!F99))),'Data Summary'!DU105="Yes"),OFFSET('Hygiene Data'!$F$5,0,10*ROW('Hygiene Data'!F99)),NA())</f>
        <v>#N/A</v>
      </c>
      <c r="BG105" s="368" t="e">
        <f ca="1">+IF(AND(ISNUMBER(OFFSET('Hygiene Data'!$F$7,0,10*ROW('Hygiene Data'!F99))),'Data Summary'!DV105="Yes"),OFFSET('Hygiene Data'!$F$7,0,10*ROW('Hygiene Data'!F99)),NA())</f>
        <v>#N/A</v>
      </c>
      <c r="BH105" s="368" t="e">
        <f ca="1">+IF(AND(ISNUMBER(OFFSET('Hygiene Data'!$F$9,0,10*ROW('Hygiene Data'!F99))),'Data Summary'!DW105="Yes"),OFFSET('Hygiene Data'!$F$9,0,10*ROW('Hygiene Data'!F99)),NA())</f>
        <v>#N/A</v>
      </c>
      <c r="BI105" s="368" t="e">
        <f ca="1">+IF(AND(ISNUMBER(OFFSET('Hygiene Data'!$G$5,0,10*ROW('Hygiene Data'!G99))),'Data Summary'!DX105="Yes"),OFFSET('Hygiene Data'!$G$5,0,10*ROW('Hygiene Data'!G99)),NA())</f>
        <v>#N/A</v>
      </c>
      <c r="BJ105" s="368" t="e">
        <f ca="1">+IF(AND(ISNUMBER(OFFSET('Hygiene Data'!$G$7,0,10*ROW('Hygiene Data'!G99))),'Data Summary'!DY105="Yes"),OFFSET('Hygiene Data'!$G$7,0,10*ROW('Hygiene Data'!G99)),NA())</f>
        <v>#N/A</v>
      </c>
      <c r="BK105" s="368" t="e">
        <f ca="1">+IF(AND(ISNUMBER(OFFSET('Hygiene Data'!$G$9,0,10*ROW('Hygiene Data'!G99))),'Data Summary'!DZ105="Yes"),OFFSET('Hygiene Data'!$G$9,0,10*ROW('Hygiene Data'!G99)),NA())</f>
        <v>#N/A</v>
      </c>
      <c r="BL105" s="368" t="e">
        <f ca="1">+IF(AND(ISNUMBER(OFFSET('Hygiene Data'!$H$5,0,10*ROW('Hygiene Data'!H99))),'Data Summary'!EA105="Yes"),OFFSET('Hygiene Data'!$H$5,0,10*ROW('Hygiene Data'!H99)),NA())</f>
        <v>#N/A</v>
      </c>
      <c r="BM105" s="368" t="e">
        <f ca="1">+IF(AND(ISNUMBER(OFFSET('Hygiene Data'!$H$7,0,10*ROW('Hygiene Data'!H99))),'Data Summary'!EB105="Yes"),OFFSET('Hygiene Data'!$H$7,0,10*ROW('Hygiene Data'!H99)),NA())</f>
        <v>#N/A</v>
      </c>
      <c r="BN105" s="368" t="e">
        <f ca="1">+IF(AND(ISNUMBER(OFFSET('Hygiene Data'!$H$9,0,10*ROW('Hygiene Data'!H99))),'Data Summary'!EC105="Yes"),OFFSET('Hygiene Data'!$H$9,0,10*ROW('Hygiene Data'!H99)),NA())</f>
        <v>#N/A</v>
      </c>
      <c r="BO105" s="368" t="e">
        <f ca="1">+IF(AND(ISNUMBER(OFFSET('Hygiene Data'!$I$5,0,10*ROW('Hygiene Data'!I99))),'Data Summary'!ED105="Yes"),OFFSET('Hygiene Data'!$I$5,0,10*ROW('Hygiene Data'!I99)),NA())</f>
        <v>#N/A</v>
      </c>
      <c r="BP105" s="368" t="e">
        <f ca="1">+IF(AND(ISNUMBER(OFFSET('Hygiene Data'!$I$7,0,10*ROW('Hygiene Data'!I99))),'Data Summary'!EE105="Yes"),OFFSET('Hygiene Data'!$I$7,0,10*ROW('Hygiene Data'!I99)),NA())</f>
        <v>#N/A</v>
      </c>
      <c r="BQ105" s="368" t="e">
        <f ca="1">+IF(AND(ISNUMBER(OFFSET('Hygiene Data'!$I$9,0,10*ROW('Hygiene Data'!I99))),'Data Summary'!EF105="Yes"),OFFSET('Hygiene Data'!$I$9,0,10*ROW('Hygiene Data'!I99)),NA())</f>
        <v>#N/A</v>
      </c>
    </row>
    <row r="106" spans="1:69" x14ac:dyDescent="0.25">
      <c r="A106" s="364" t="e">
        <f ca="1">+RIGHT('Data Summary'!A106,LEN('Data Summary'!A106)-9)</f>
        <v>#VALUE!</v>
      </c>
      <c r="B106" s="338" t="str">
        <f ca="1">+IF(ISTEXT('Data Summary'!B106),'Data Summary'!B106,"")</f>
        <v/>
      </c>
      <c r="C106" s="365" t="e">
        <f ca="1">+VALUE('Data Summary'!C106)</f>
        <v>#VALUE!</v>
      </c>
      <c r="D106" s="366" t="e">
        <f ca="1">+IF(AND(ISNUMBER(OFFSET('Water Data'!$D$4,0,10*ROW('Water Data'!D100))),'Data Summary'!BS106="Yes"),100-OFFSET('Water Data'!$D$4,0,10*ROW('Water Data'!D100)),NA())</f>
        <v>#N/A</v>
      </c>
      <c r="E106" s="366" t="e">
        <f ca="1">+IF(AND(ISNUMBER(OFFSET('Water Data'!$D$6,0,10*ROW('Water Data'!D100))),'Data Summary'!BT106="Yes"),OFFSET('Water Data'!$D$6,0,10*ROW('Water Data'!D100)),NA())</f>
        <v>#N/A</v>
      </c>
      <c r="F106" s="366" t="e">
        <f ca="1">+IF(AND(ISNUMBER(OFFSET('Water Data'!$D$9,0,10*ROW('Water Data'!D100))),'Data Summary'!BU106="Yes"),OFFSET('Water Data'!$D$9,0,10*ROW('Water Data'!D100)),NA())</f>
        <v>#N/A</v>
      </c>
      <c r="G106" s="366" t="e">
        <f ca="1">+IF(AND(ISNUMBER(OFFSET('Water Data'!$E$4,0,10*ROW('Water Data'!E100))),'Data Summary'!BV106="Yes"),100-OFFSET('Water Data'!$E$4,0,10*ROW('Water Data'!E100)),NA())</f>
        <v>#N/A</v>
      </c>
      <c r="H106" s="366" t="e">
        <f ca="1">+IF(AND(ISNUMBER(OFFSET('Water Data'!$E$6,0,10*ROW('Water Data'!E100))),'Data Summary'!BW106="Yes"),OFFSET('Water Data'!$E$6,0,10*ROW('Water Data'!E100)),NA())</f>
        <v>#N/A</v>
      </c>
      <c r="I106" s="366" t="e">
        <f ca="1">+IF(AND(ISNUMBER(OFFSET('Water Data'!$E$9,0,10*ROW('Water Data'!E100))),'Data Summary'!BX106="Yes"),OFFSET('Water Data'!$E$9,0,10*ROW('Water Data'!E100)),NA())</f>
        <v>#N/A</v>
      </c>
      <c r="J106" s="366" t="e">
        <f ca="1">+IF(AND(ISNUMBER(OFFSET('Water Data'!$F$4,0,10*ROW('Water Data'!F100))),'Data Summary'!BY106="Yes"),100-OFFSET('Water Data'!$F$4,0,10*ROW('Water Data'!F100)),NA())</f>
        <v>#N/A</v>
      </c>
      <c r="K106" s="366" t="e">
        <f ca="1">+IF(AND(ISNUMBER(OFFSET('Water Data'!$F$6,0,10*ROW('Water Data'!F100))),'Data Summary'!BZ106="Yes"),OFFSET('Water Data'!$F$6,0,10*ROW('Water Data'!F100)),NA())</f>
        <v>#N/A</v>
      </c>
      <c r="L106" s="366" t="e">
        <f ca="1">+IF(AND(ISNUMBER(OFFSET('Water Data'!$F$9,0,10*ROW('Water Data'!F100))),'Data Summary'!CA106="Yes"),OFFSET('Water Data'!$F$9,0,10*ROW('Water Data'!F100)),NA())</f>
        <v>#N/A</v>
      </c>
      <c r="M106" s="366" t="e">
        <f ca="1">+IF(AND(ISNUMBER(OFFSET('Water Data'!$G$4,0,10*ROW('Water Data'!G100))),'Data Summary'!CB106="Yes"),100-OFFSET('Water Data'!$G$4,0,10*ROW('Water Data'!G100)),NA())</f>
        <v>#N/A</v>
      </c>
      <c r="N106" s="366" t="e">
        <f ca="1">+IF(AND(ISNUMBER(OFFSET('Water Data'!$G$6,0,10*ROW('Water Data'!G100))),'Data Summary'!CC106="Yes"),OFFSET('Water Data'!$G$6,0,10*ROW('Water Data'!G100)),NA())</f>
        <v>#N/A</v>
      </c>
      <c r="O106" s="366" t="e">
        <f ca="1">+IF(AND(ISNUMBER(OFFSET('Water Data'!$G$9,0,10*ROW('Water Data'!G100))),'Data Summary'!CD106="Yes"),OFFSET('Water Data'!$G$9,0,10*ROW('Water Data'!G100)),NA())</f>
        <v>#N/A</v>
      </c>
      <c r="P106" s="366" t="e">
        <f ca="1">+IF(AND(ISNUMBER(OFFSET('Water Data'!$H$4,0,10*ROW('Water Data'!H100))),'Data Summary'!CE106="Yes"),100-OFFSET('Water Data'!$H$4,0,10*ROW('Water Data'!H100)),NA())</f>
        <v>#N/A</v>
      </c>
      <c r="Q106" s="366" t="e">
        <f ca="1">+IF(AND(ISNUMBER(OFFSET('Water Data'!$H$6,0,10*ROW('Water Data'!H100))),'Data Summary'!CF106="Yes"),OFFSET('Water Data'!$H$6,0,10*ROW('Water Data'!H100)),NA())</f>
        <v>#N/A</v>
      </c>
      <c r="R106" s="366" t="e">
        <f ca="1">+IF(AND(ISNUMBER(OFFSET('Water Data'!$H$9,0,10*ROW('Water Data'!H100))),'Data Summary'!CG106="Yes"),OFFSET('Water Data'!$H$9,0,10*ROW('Water Data'!H100)),NA())</f>
        <v>#N/A</v>
      </c>
      <c r="S106" s="366" t="e">
        <f ca="1">+IF(AND(ISNUMBER(OFFSET('Water Data'!$I$4,0,10*ROW('Water Data'!I100))),'Data Summary'!CH106="Yes"),100-OFFSET('Water Data'!$I$4,0,10*ROW('Water Data'!I100)),NA())</f>
        <v>#N/A</v>
      </c>
      <c r="T106" s="366" t="e">
        <f ca="1">+IF(AND(ISNUMBER(OFFSET('Water Data'!$I$6,0,10*ROW('Water Data'!I100))),'Data Summary'!CI106="Yes"),OFFSET('Water Data'!$I$6,0,10*ROW('Water Data'!I100)),NA())</f>
        <v>#N/A</v>
      </c>
      <c r="U106" s="366" t="e">
        <f ca="1">+IF(AND(ISNUMBER(OFFSET('Water Data'!$I$9,0,10*ROW('Water Data'!I100))),'Data Summary'!CJ106="Yes"),OFFSET('Water Data'!$I$9,0,10*ROW('Water Data'!I100)),NA())</f>
        <v>#N/A</v>
      </c>
      <c r="V106" s="367" t="e">
        <f ca="1">+IF(AND(ISNUMBER(OFFSET('Sanitation Data'!$D$4,0,10*ROW('Sanitation Data'!D100))),'Data Summary'!CK106="Yes"),100-OFFSET('Sanitation Data'!$D$4,0,10*ROW('Sanitation Data'!D100)),NA())</f>
        <v>#N/A</v>
      </c>
      <c r="W106" s="367" t="e">
        <f ca="1">+IF(AND(ISNUMBER(OFFSET('Sanitation Data'!$D$6,0,10*ROW('Sanitation Data'!D100))),'Data Summary'!CL106="Yes"),OFFSET('Sanitation Data'!$D$6,0,10*ROW('Sanitation Data'!D100)),NA())</f>
        <v>#N/A</v>
      </c>
      <c r="X106" s="367" t="e">
        <f ca="1">+IF(AND(ISNUMBER(OFFSET('Sanitation Data'!$D$10,0,10*ROW('Sanitation Data'!D100))),'Data Summary'!CM106="Yes"),OFFSET('Sanitation Data'!$D$10,0,10*ROW('Sanitation Data'!D100)),NA())</f>
        <v>#N/A</v>
      </c>
      <c r="Y106" s="367" t="e">
        <f ca="1">+IF(AND(ISNUMBER(OFFSET('Sanitation Data'!$D$11,0,10*ROW('Sanitation Data'!D100))),'Data Summary'!CN106="Yes"),OFFSET('Sanitation Data'!$D$11,0,10*ROW('Sanitation Data'!D100)),NA())</f>
        <v>#N/A</v>
      </c>
      <c r="Z106" s="367" t="e">
        <f ca="1">+IF(AND(ISNUMBER(OFFSET('Sanitation Data'!$D$12,0,10*ROW('Sanitation Data'!D100))),'Data Summary'!CO106="Yes"),OFFSET('Sanitation Data'!$D$12,0,10*ROW('Sanitation Data'!D100)),NA())</f>
        <v>#N/A</v>
      </c>
      <c r="AA106" s="367" t="e">
        <f ca="1">+IF(AND(ISNUMBER(OFFSET('Sanitation Data'!$E$4,0,10*ROW('Sanitation Data'!E100))),'Data Summary'!CP106="Yes"),100-OFFSET('Sanitation Data'!$E$4,0,10*ROW('Sanitation Data'!E100)),NA())</f>
        <v>#N/A</v>
      </c>
      <c r="AB106" s="367" t="e">
        <f ca="1">+IF(AND(ISNUMBER(OFFSET('Sanitation Data'!$E$6,0,10*ROW('Sanitation Data'!E100))),'Data Summary'!CQ106="Yes"),OFFSET('Sanitation Data'!$E$6,0,10*ROW('Sanitation Data'!E100)),NA())</f>
        <v>#N/A</v>
      </c>
      <c r="AC106" s="367" t="e">
        <f ca="1">+IF(AND(ISNUMBER(OFFSET('Sanitation Data'!$E$10,0,10*ROW('Sanitation Data'!E100))),'Data Summary'!CR106="Yes"),OFFSET('Sanitation Data'!$E$10,0,10*ROW('Sanitation Data'!E100)),NA())</f>
        <v>#N/A</v>
      </c>
      <c r="AD106" s="367" t="e">
        <f ca="1">+IF(AND(ISNUMBER(OFFSET('Sanitation Data'!$E$11,0,10*ROW('Sanitation Data'!E100))),'Data Summary'!CS106="Yes"),OFFSET('Sanitation Data'!$E$11,0,10*ROW('Sanitation Data'!E100)),NA())</f>
        <v>#N/A</v>
      </c>
      <c r="AE106" s="367" t="e">
        <f ca="1">+IF(AND(ISNUMBER(OFFSET('Sanitation Data'!$E$12,0,10*ROW('Sanitation Data'!E100))),'Data Summary'!CT106="Yes"),OFFSET('Sanitation Data'!$E$12,0,10*ROW('Sanitation Data'!E100)),NA())</f>
        <v>#N/A</v>
      </c>
      <c r="AF106" s="367" t="e">
        <f ca="1">+IF(AND(ISNUMBER(OFFSET('Sanitation Data'!$F$4,0,10*ROW('Sanitation Data'!F100))),'Data Summary'!CU106="Yes"),100-OFFSET('Sanitation Data'!$F$4,0,10*ROW('Sanitation Data'!F100)),NA())</f>
        <v>#N/A</v>
      </c>
      <c r="AG106" s="367" t="e">
        <f ca="1">+IF(AND(ISNUMBER(OFFSET('Sanitation Data'!$F$6,0,10*ROW('Sanitation Data'!F100))),'Data Summary'!CV106="Yes"),OFFSET('Sanitation Data'!$F$6,0,10*ROW('Sanitation Data'!F100)),NA())</f>
        <v>#N/A</v>
      </c>
      <c r="AH106" s="367" t="e">
        <f ca="1">+IF(AND(ISNUMBER(OFFSET('Sanitation Data'!$F$10,0,10*ROW('Sanitation Data'!F100))),'Data Summary'!CW106="Yes"),OFFSET('Sanitation Data'!$F$10,0,10*ROW('Sanitation Data'!F100)),NA())</f>
        <v>#N/A</v>
      </c>
      <c r="AI106" s="367" t="e">
        <f ca="1">+IF(AND(ISNUMBER(OFFSET('Sanitation Data'!$F$11,0,10*ROW('Sanitation Data'!F100))),'Data Summary'!CX106="Yes"),OFFSET('Sanitation Data'!$F$11,0,10*ROW('Sanitation Data'!F100)),NA())</f>
        <v>#N/A</v>
      </c>
      <c r="AJ106" s="367" t="e">
        <f ca="1">+IF(AND(ISNUMBER(OFFSET('Sanitation Data'!$F$12,0,10*ROW('Sanitation Data'!F100))),'Data Summary'!CY106="Yes"),OFFSET('Sanitation Data'!$F$12,0,10*ROW('Sanitation Data'!F100)),NA())</f>
        <v>#N/A</v>
      </c>
      <c r="AK106" s="367" t="e">
        <f ca="1">+IF(AND(ISNUMBER(OFFSET('Sanitation Data'!$G$4,0,10*ROW('Sanitation Data'!G100))),'Data Summary'!CZ106="Yes"),100-OFFSET('Sanitation Data'!$G$4,0,10*ROW('Sanitation Data'!G100)),NA())</f>
        <v>#N/A</v>
      </c>
      <c r="AL106" s="367" t="e">
        <f ca="1">+IF(AND(ISNUMBER(OFFSET('Sanitation Data'!$G$6,0,10*ROW('Sanitation Data'!G100))),'Data Summary'!DA106="Yes"),OFFSET('Sanitation Data'!$G$6,0,10*ROW('Sanitation Data'!G100)),NA())</f>
        <v>#N/A</v>
      </c>
      <c r="AM106" s="367" t="e">
        <f ca="1">+IF(AND(ISNUMBER(OFFSET('Sanitation Data'!$G$10,0,10*ROW('Sanitation Data'!G100))),'Data Summary'!DB106="Yes"),OFFSET('Sanitation Data'!$G$10,0,10*ROW('Sanitation Data'!G100)),NA())</f>
        <v>#N/A</v>
      </c>
      <c r="AN106" s="367" t="e">
        <f ca="1">+IF(AND(ISNUMBER(OFFSET('Sanitation Data'!$G$11,0,10*ROW('Sanitation Data'!G100))),'Data Summary'!DC106="Yes"),OFFSET('Sanitation Data'!$G$11,0,10*ROW('Sanitation Data'!G100)),NA())</f>
        <v>#N/A</v>
      </c>
      <c r="AO106" s="367" t="e">
        <f ca="1">+IF(AND(ISNUMBER(OFFSET('Sanitation Data'!$G$12,0,10*ROW('Sanitation Data'!G100))),'Data Summary'!DD106="Yes"),OFFSET('Sanitation Data'!$G$12,0,10*ROW('Sanitation Data'!G100)),NA())</f>
        <v>#N/A</v>
      </c>
      <c r="AP106" s="367" t="e">
        <f ca="1">+IF(AND(ISNUMBER(OFFSET('Sanitation Data'!$H$4,0,10*ROW('Sanitation Data'!H100))),'Data Summary'!DE106="Yes"),100-OFFSET('Sanitation Data'!$H$4,0,10*ROW('Sanitation Data'!H100)),NA())</f>
        <v>#N/A</v>
      </c>
      <c r="AQ106" s="367" t="e">
        <f ca="1">+IF(AND(ISNUMBER(OFFSET('Sanitation Data'!$H$6,0,10*ROW('Sanitation Data'!H100))),'Data Summary'!DF106="Yes"),OFFSET('Sanitation Data'!$H$6,0,10*ROW('Sanitation Data'!H100)),NA())</f>
        <v>#N/A</v>
      </c>
      <c r="AR106" s="367" t="e">
        <f ca="1">+IF(AND(ISNUMBER(OFFSET('Sanitation Data'!$H$10,0,10*ROW('Sanitation Data'!H100))),'Data Summary'!DG106="Yes"),OFFSET('Sanitation Data'!$H$10,0,10*ROW('Sanitation Data'!H100)),NA())</f>
        <v>#N/A</v>
      </c>
      <c r="AS106" s="367" t="e">
        <f ca="1">+IF(AND(ISNUMBER(OFFSET('Sanitation Data'!$H$11,0,10*ROW('Sanitation Data'!H100))),'Data Summary'!DH106="Yes"),OFFSET('Sanitation Data'!$H$11,0,10*ROW('Sanitation Data'!H100)),NA())</f>
        <v>#N/A</v>
      </c>
      <c r="AT106" s="367" t="e">
        <f ca="1">+IF(AND(ISNUMBER(OFFSET('Sanitation Data'!$H$12,0,10*ROW('Sanitation Data'!H100))),'Data Summary'!DI106="Yes"),OFFSET('Sanitation Data'!$H$12,0,10*ROW('Sanitation Data'!H100)),NA())</f>
        <v>#N/A</v>
      </c>
      <c r="AU106" s="367" t="e">
        <f ca="1">+IF(AND(ISNUMBER(OFFSET('Sanitation Data'!$I$4,0,10*ROW('Sanitation Data'!I100))),'Data Summary'!DJ106="Yes"),100-OFFSET('Sanitation Data'!$I$4,0,10*ROW('Sanitation Data'!I100)),NA())</f>
        <v>#N/A</v>
      </c>
      <c r="AV106" s="367" t="e">
        <f ca="1">+IF(AND(ISNUMBER(OFFSET('Sanitation Data'!$I$6,0,10*ROW('Sanitation Data'!I100))),'Data Summary'!DK106="Yes"),OFFSET('Sanitation Data'!$I$6,0,10*ROW('Sanitation Data'!I100)),NA())</f>
        <v>#N/A</v>
      </c>
      <c r="AW106" s="367" t="e">
        <f ca="1">+IF(AND(ISNUMBER(OFFSET('Sanitation Data'!$I$10,0,10*ROW('Sanitation Data'!I100))),'Data Summary'!DL106="Yes"),OFFSET('Sanitation Data'!$I$10,0,10*ROW('Sanitation Data'!I100)),NA())</f>
        <v>#N/A</v>
      </c>
      <c r="AX106" s="367" t="e">
        <f ca="1">+IF(AND(ISNUMBER(OFFSET('Sanitation Data'!$I$11,0,10*ROW('Sanitation Data'!I100))),'Data Summary'!DM106="Yes"),OFFSET('Sanitation Data'!$I$11,0,10*ROW('Sanitation Data'!I100)),NA())</f>
        <v>#N/A</v>
      </c>
      <c r="AY106" s="367" t="e">
        <f ca="1">+IF(AND(ISNUMBER(OFFSET('Sanitation Data'!$I$12,0,10*ROW('Sanitation Data'!I100))),'Data Summary'!DN106="Yes"),OFFSET('Sanitation Data'!$I$12,0,10*ROW('Sanitation Data'!I100)),NA())</f>
        <v>#N/A</v>
      </c>
      <c r="AZ106" s="368" t="e">
        <f ca="1">+IF(AND(ISNUMBER(OFFSET('Hygiene Data'!$D$5,0,10*ROW('Hygiene Data'!D100))),'Data Summary'!DO106="Yes"),OFFSET('Hygiene Data'!$D$5,0,10*ROW('Hygiene Data'!D100)),NA())</f>
        <v>#N/A</v>
      </c>
      <c r="BA106" s="368" t="e">
        <f ca="1">+IF(AND(ISNUMBER(OFFSET('Hygiene Data'!$D$7,0,10*ROW('Hygiene Data'!D100))),'Data Summary'!DP106="Yes"),OFFSET('Hygiene Data'!$D$7,0,10*ROW('Hygiene Data'!D100)),NA())</f>
        <v>#N/A</v>
      </c>
      <c r="BB106" s="368" t="e">
        <f ca="1">+IF(AND(ISNUMBER(OFFSET('Hygiene Data'!$D$9,0,10*ROW('Hygiene Data'!D100))),'Data Summary'!DQ106="Yes"),OFFSET('Hygiene Data'!$D$9,0,10*ROW('Hygiene Data'!D100)),NA())</f>
        <v>#N/A</v>
      </c>
      <c r="BC106" s="368" t="e">
        <f ca="1">+IF(AND(ISNUMBER(OFFSET('Hygiene Data'!$E$5,0,10*ROW('Hygiene Data'!E100))),'Data Summary'!DR106="Yes"),OFFSET('Hygiene Data'!$E$5,0,10*ROW('Hygiene Data'!E100)),NA())</f>
        <v>#N/A</v>
      </c>
      <c r="BD106" s="368" t="e">
        <f ca="1">+IF(AND(ISNUMBER(OFFSET('Hygiene Data'!$E$7,0,10*ROW('Hygiene Data'!E100))),'Data Summary'!DS106="Yes"),OFFSET('Hygiene Data'!$E$7,0,10*ROW('Hygiene Data'!E100)),NA())</f>
        <v>#N/A</v>
      </c>
      <c r="BE106" s="368" t="e">
        <f ca="1">+IF(AND(ISNUMBER(OFFSET('Hygiene Data'!$E$9,0,10*ROW('Hygiene Data'!E100))),'Data Summary'!DT106="Yes"),OFFSET('Hygiene Data'!$E$9,0,10*ROW('Hygiene Data'!E100)),NA())</f>
        <v>#N/A</v>
      </c>
      <c r="BF106" s="368" t="e">
        <f ca="1">+IF(AND(ISNUMBER(OFFSET('Hygiene Data'!$F$5,0,10*ROW('Hygiene Data'!F100))),'Data Summary'!DU106="Yes"),OFFSET('Hygiene Data'!$F$5,0,10*ROW('Hygiene Data'!F100)),NA())</f>
        <v>#N/A</v>
      </c>
      <c r="BG106" s="368" t="e">
        <f ca="1">+IF(AND(ISNUMBER(OFFSET('Hygiene Data'!$F$7,0,10*ROW('Hygiene Data'!F100))),'Data Summary'!DV106="Yes"),OFFSET('Hygiene Data'!$F$7,0,10*ROW('Hygiene Data'!F100)),NA())</f>
        <v>#N/A</v>
      </c>
      <c r="BH106" s="368" t="e">
        <f ca="1">+IF(AND(ISNUMBER(OFFSET('Hygiene Data'!$F$9,0,10*ROW('Hygiene Data'!F100))),'Data Summary'!DW106="Yes"),OFFSET('Hygiene Data'!$F$9,0,10*ROW('Hygiene Data'!F100)),NA())</f>
        <v>#N/A</v>
      </c>
      <c r="BI106" s="368" t="e">
        <f ca="1">+IF(AND(ISNUMBER(OFFSET('Hygiene Data'!$G$5,0,10*ROW('Hygiene Data'!G100))),'Data Summary'!DX106="Yes"),OFFSET('Hygiene Data'!$G$5,0,10*ROW('Hygiene Data'!G100)),NA())</f>
        <v>#N/A</v>
      </c>
      <c r="BJ106" s="368" t="e">
        <f ca="1">+IF(AND(ISNUMBER(OFFSET('Hygiene Data'!$G$7,0,10*ROW('Hygiene Data'!G100))),'Data Summary'!DY106="Yes"),OFFSET('Hygiene Data'!$G$7,0,10*ROW('Hygiene Data'!G100)),NA())</f>
        <v>#N/A</v>
      </c>
      <c r="BK106" s="368" t="e">
        <f ca="1">+IF(AND(ISNUMBER(OFFSET('Hygiene Data'!$G$9,0,10*ROW('Hygiene Data'!G100))),'Data Summary'!DZ106="Yes"),OFFSET('Hygiene Data'!$G$9,0,10*ROW('Hygiene Data'!G100)),NA())</f>
        <v>#N/A</v>
      </c>
      <c r="BL106" s="368" t="e">
        <f ca="1">+IF(AND(ISNUMBER(OFFSET('Hygiene Data'!$H$5,0,10*ROW('Hygiene Data'!H100))),'Data Summary'!EA106="Yes"),OFFSET('Hygiene Data'!$H$5,0,10*ROW('Hygiene Data'!H100)),NA())</f>
        <v>#N/A</v>
      </c>
      <c r="BM106" s="368" t="e">
        <f ca="1">+IF(AND(ISNUMBER(OFFSET('Hygiene Data'!$H$7,0,10*ROW('Hygiene Data'!H100))),'Data Summary'!EB106="Yes"),OFFSET('Hygiene Data'!$H$7,0,10*ROW('Hygiene Data'!H100)),NA())</f>
        <v>#N/A</v>
      </c>
      <c r="BN106" s="368" t="e">
        <f ca="1">+IF(AND(ISNUMBER(OFFSET('Hygiene Data'!$H$9,0,10*ROW('Hygiene Data'!H100))),'Data Summary'!EC106="Yes"),OFFSET('Hygiene Data'!$H$9,0,10*ROW('Hygiene Data'!H100)),NA())</f>
        <v>#N/A</v>
      </c>
      <c r="BO106" s="368" t="e">
        <f ca="1">+IF(AND(ISNUMBER(OFFSET('Hygiene Data'!$I$5,0,10*ROW('Hygiene Data'!I100))),'Data Summary'!ED106="Yes"),OFFSET('Hygiene Data'!$I$5,0,10*ROW('Hygiene Data'!I100)),NA())</f>
        <v>#N/A</v>
      </c>
      <c r="BP106" s="368" t="e">
        <f ca="1">+IF(AND(ISNUMBER(OFFSET('Hygiene Data'!$I$7,0,10*ROW('Hygiene Data'!I100))),'Data Summary'!EE106="Yes"),OFFSET('Hygiene Data'!$I$7,0,10*ROW('Hygiene Data'!I100)),NA())</f>
        <v>#N/A</v>
      </c>
      <c r="BQ106" s="368" t="e">
        <f ca="1">+IF(AND(ISNUMBER(OFFSET('Hygiene Data'!$I$9,0,10*ROW('Hygiene Data'!I100))),'Data Summary'!EF106="Yes"),OFFSET('Hygiene Data'!$I$9,0,10*ROW('Hygiene Data'!I100)),NA())</f>
        <v>#N/A</v>
      </c>
    </row>
    <row r="107" spans="1:69" x14ac:dyDescent="0.25">
      <c r="A107" s="364" t="e">
        <f ca="1">+RIGHT('Data Summary'!A107,LEN('Data Summary'!A107)-9)</f>
        <v>#VALUE!</v>
      </c>
      <c r="B107" s="338" t="str">
        <f ca="1">+IF(ISTEXT('Data Summary'!B107),'Data Summary'!B107,"")</f>
        <v/>
      </c>
      <c r="C107" s="365" t="e">
        <f ca="1">+VALUE('Data Summary'!C107)</f>
        <v>#VALUE!</v>
      </c>
      <c r="D107" s="366" t="e">
        <f ca="1">+IF(AND(ISNUMBER(OFFSET('Water Data'!$D$4,0,10*ROW('Water Data'!D101))),'Data Summary'!BS107="Yes"),100-OFFSET('Water Data'!$D$4,0,10*ROW('Water Data'!D101)),NA())</f>
        <v>#N/A</v>
      </c>
      <c r="E107" s="366" t="e">
        <f ca="1">+IF(AND(ISNUMBER(OFFSET('Water Data'!$D$6,0,10*ROW('Water Data'!D101))),'Data Summary'!BT107="Yes"),OFFSET('Water Data'!$D$6,0,10*ROW('Water Data'!D101)),NA())</f>
        <v>#N/A</v>
      </c>
      <c r="F107" s="366" t="e">
        <f ca="1">+IF(AND(ISNUMBER(OFFSET('Water Data'!$D$9,0,10*ROW('Water Data'!D101))),'Data Summary'!BU107="Yes"),OFFSET('Water Data'!$D$9,0,10*ROW('Water Data'!D101)),NA())</f>
        <v>#N/A</v>
      </c>
      <c r="G107" s="366" t="e">
        <f ca="1">+IF(AND(ISNUMBER(OFFSET('Water Data'!$E$4,0,10*ROW('Water Data'!E101))),'Data Summary'!BV107="Yes"),100-OFFSET('Water Data'!$E$4,0,10*ROW('Water Data'!E101)),NA())</f>
        <v>#N/A</v>
      </c>
      <c r="H107" s="366" t="e">
        <f ca="1">+IF(AND(ISNUMBER(OFFSET('Water Data'!$E$6,0,10*ROW('Water Data'!E101))),'Data Summary'!BW107="Yes"),OFFSET('Water Data'!$E$6,0,10*ROW('Water Data'!E101)),NA())</f>
        <v>#N/A</v>
      </c>
      <c r="I107" s="366" t="e">
        <f ca="1">+IF(AND(ISNUMBER(OFFSET('Water Data'!$E$9,0,10*ROW('Water Data'!E101))),'Data Summary'!BX107="Yes"),OFFSET('Water Data'!$E$9,0,10*ROW('Water Data'!E101)),NA())</f>
        <v>#N/A</v>
      </c>
      <c r="J107" s="366" t="e">
        <f ca="1">+IF(AND(ISNUMBER(OFFSET('Water Data'!$F$4,0,10*ROW('Water Data'!F101))),'Data Summary'!BY107="Yes"),100-OFFSET('Water Data'!$F$4,0,10*ROW('Water Data'!F101)),NA())</f>
        <v>#N/A</v>
      </c>
      <c r="K107" s="366" t="e">
        <f ca="1">+IF(AND(ISNUMBER(OFFSET('Water Data'!$F$6,0,10*ROW('Water Data'!F101))),'Data Summary'!BZ107="Yes"),OFFSET('Water Data'!$F$6,0,10*ROW('Water Data'!F101)),NA())</f>
        <v>#N/A</v>
      </c>
      <c r="L107" s="366" t="e">
        <f ca="1">+IF(AND(ISNUMBER(OFFSET('Water Data'!$F$9,0,10*ROW('Water Data'!F101))),'Data Summary'!CA107="Yes"),OFFSET('Water Data'!$F$9,0,10*ROW('Water Data'!F101)),NA())</f>
        <v>#N/A</v>
      </c>
      <c r="M107" s="366" t="e">
        <f ca="1">+IF(AND(ISNUMBER(OFFSET('Water Data'!$G$4,0,10*ROW('Water Data'!G101))),'Data Summary'!CB107="Yes"),100-OFFSET('Water Data'!$G$4,0,10*ROW('Water Data'!G101)),NA())</f>
        <v>#N/A</v>
      </c>
      <c r="N107" s="366" t="e">
        <f ca="1">+IF(AND(ISNUMBER(OFFSET('Water Data'!$G$6,0,10*ROW('Water Data'!G101))),'Data Summary'!CC107="Yes"),OFFSET('Water Data'!$G$6,0,10*ROW('Water Data'!G101)),NA())</f>
        <v>#N/A</v>
      </c>
      <c r="O107" s="366" t="e">
        <f ca="1">+IF(AND(ISNUMBER(OFFSET('Water Data'!$G$9,0,10*ROW('Water Data'!G101))),'Data Summary'!CD107="Yes"),OFFSET('Water Data'!$G$9,0,10*ROW('Water Data'!G101)),NA())</f>
        <v>#N/A</v>
      </c>
      <c r="P107" s="366" t="e">
        <f ca="1">+IF(AND(ISNUMBER(OFFSET('Water Data'!$H$4,0,10*ROW('Water Data'!H101))),'Data Summary'!CE107="Yes"),100-OFFSET('Water Data'!$H$4,0,10*ROW('Water Data'!H101)),NA())</f>
        <v>#N/A</v>
      </c>
      <c r="Q107" s="366" t="e">
        <f ca="1">+IF(AND(ISNUMBER(OFFSET('Water Data'!$H$6,0,10*ROW('Water Data'!H101))),'Data Summary'!CF107="Yes"),OFFSET('Water Data'!$H$6,0,10*ROW('Water Data'!H101)),NA())</f>
        <v>#N/A</v>
      </c>
      <c r="R107" s="366" t="e">
        <f ca="1">+IF(AND(ISNUMBER(OFFSET('Water Data'!$H$9,0,10*ROW('Water Data'!H101))),'Data Summary'!CG107="Yes"),OFFSET('Water Data'!$H$9,0,10*ROW('Water Data'!H101)),NA())</f>
        <v>#N/A</v>
      </c>
      <c r="S107" s="366" t="e">
        <f ca="1">+IF(AND(ISNUMBER(OFFSET('Water Data'!$I$4,0,10*ROW('Water Data'!I101))),'Data Summary'!CH107="Yes"),100-OFFSET('Water Data'!$I$4,0,10*ROW('Water Data'!I101)),NA())</f>
        <v>#N/A</v>
      </c>
      <c r="T107" s="366" t="e">
        <f ca="1">+IF(AND(ISNUMBER(OFFSET('Water Data'!$I$6,0,10*ROW('Water Data'!I101))),'Data Summary'!CI107="Yes"),OFFSET('Water Data'!$I$6,0,10*ROW('Water Data'!I101)),NA())</f>
        <v>#N/A</v>
      </c>
      <c r="U107" s="366" t="e">
        <f ca="1">+IF(AND(ISNUMBER(OFFSET('Water Data'!$I$9,0,10*ROW('Water Data'!I101))),'Data Summary'!CJ107="Yes"),OFFSET('Water Data'!$I$9,0,10*ROW('Water Data'!I101)),NA())</f>
        <v>#N/A</v>
      </c>
      <c r="V107" s="367" t="e">
        <f ca="1">+IF(AND(ISNUMBER(OFFSET('Sanitation Data'!$D$4,0,10*ROW('Sanitation Data'!D101))),'Data Summary'!CK107="Yes"),100-OFFSET('Sanitation Data'!$D$4,0,10*ROW('Sanitation Data'!D101)),NA())</f>
        <v>#N/A</v>
      </c>
      <c r="W107" s="367" t="e">
        <f ca="1">+IF(AND(ISNUMBER(OFFSET('Sanitation Data'!$D$6,0,10*ROW('Sanitation Data'!D101))),'Data Summary'!CL107="Yes"),OFFSET('Sanitation Data'!$D$6,0,10*ROW('Sanitation Data'!D101)),NA())</f>
        <v>#N/A</v>
      </c>
      <c r="X107" s="367" t="e">
        <f ca="1">+IF(AND(ISNUMBER(OFFSET('Sanitation Data'!$D$10,0,10*ROW('Sanitation Data'!D101))),'Data Summary'!CM107="Yes"),OFFSET('Sanitation Data'!$D$10,0,10*ROW('Sanitation Data'!D101)),NA())</f>
        <v>#N/A</v>
      </c>
      <c r="Y107" s="367" t="e">
        <f ca="1">+IF(AND(ISNUMBER(OFFSET('Sanitation Data'!$D$11,0,10*ROW('Sanitation Data'!D101))),'Data Summary'!CN107="Yes"),OFFSET('Sanitation Data'!$D$11,0,10*ROW('Sanitation Data'!D101)),NA())</f>
        <v>#N/A</v>
      </c>
      <c r="Z107" s="367" t="e">
        <f ca="1">+IF(AND(ISNUMBER(OFFSET('Sanitation Data'!$D$12,0,10*ROW('Sanitation Data'!D101))),'Data Summary'!CO107="Yes"),OFFSET('Sanitation Data'!$D$12,0,10*ROW('Sanitation Data'!D101)),NA())</f>
        <v>#N/A</v>
      </c>
      <c r="AA107" s="367" t="e">
        <f ca="1">+IF(AND(ISNUMBER(OFFSET('Sanitation Data'!$E$4,0,10*ROW('Sanitation Data'!E101))),'Data Summary'!CP107="Yes"),100-OFFSET('Sanitation Data'!$E$4,0,10*ROW('Sanitation Data'!E101)),NA())</f>
        <v>#N/A</v>
      </c>
      <c r="AB107" s="367" t="e">
        <f ca="1">+IF(AND(ISNUMBER(OFFSET('Sanitation Data'!$E$6,0,10*ROW('Sanitation Data'!E101))),'Data Summary'!CQ107="Yes"),OFFSET('Sanitation Data'!$E$6,0,10*ROW('Sanitation Data'!E101)),NA())</f>
        <v>#N/A</v>
      </c>
      <c r="AC107" s="367" t="e">
        <f ca="1">+IF(AND(ISNUMBER(OFFSET('Sanitation Data'!$E$10,0,10*ROW('Sanitation Data'!E101))),'Data Summary'!CR107="Yes"),OFFSET('Sanitation Data'!$E$10,0,10*ROW('Sanitation Data'!E101)),NA())</f>
        <v>#N/A</v>
      </c>
      <c r="AD107" s="367" t="e">
        <f ca="1">+IF(AND(ISNUMBER(OFFSET('Sanitation Data'!$E$11,0,10*ROW('Sanitation Data'!E101))),'Data Summary'!CS107="Yes"),OFFSET('Sanitation Data'!$E$11,0,10*ROW('Sanitation Data'!E101)),NA())</f>
        <v>#N/A</v>
      </c>
      <c r="AE107" s="367" t="e">
        <f ca="1">+IF(AND(ISNUMBER(OFFSET('Sanitation Data'!$E$12,0,10*ROW('Sanitation Data'!E101))),'Data Summary'!CT107="Yes"),OFFSET('Sanitation Data'!$E$12,0,10*ROW('Sanitation Data'!E101)),NA())</f>
        <v>#N/A</v>
      </c>
      <c r="AF107" s="367" t="e">
        <f ca="1">+IF(AND(ISNUMBER(OFFSET('Sanitation Data'!$F$4,0,10*ROW('Sanitation Data'!F101))),'Data Summary'!CU107="Yes"),100-OFFSET('Sanitation Data'!$F$4,0,10*ROW('Sanitation Data'!F101)),NA())</f>
        <v>#N/A</v>
      </c>
      <c r="AG107" s="367" t="e">
        <f ca="1">+IF(AND(ISNUMBER(OFFSET('Sanitation Data'!$F$6,0,10*ROW('Sanitation Data'!F101))),'Data Summary'!CV107="Yes"),OFFSET('Sanitation Data'!$F$6,0,10*ROW('Sanitation Data'!F101)),NA())</f>
        <v>#N/A</v>
      </c>
      <c r="AH107" s="367" t="e">
        <f ca="1">+IF(AND(ISNUMBER(OFFSET('Sanitation Data'!$F$10,0,10*ROW('Sanitation Data'!F101))),'Data Summary'!CW107="Yes"),OFFSET('Sanitation Data'!$F$10,0,10*ROW('Sanitation Data'!F101)),NA())</f>
        <v>#N/A</v>
      </c>
      <c r="AI107" s="367" t="e">
        <f ca="1">+IF(AND(ISNUMBER(OFFSET('Sanitation Data'!$F$11,0,10*ROW('Sanitation Data'!F101))),'Data Summary'!CX107="Yes"),OFFSET('Sanitation Data'!$F$11,0,10*ROW('Sanitation Data'!F101)),NA())</f>
        <v>#N/A</v>
      </c>
      <c r="AJ107" s="367" t="e">
        <f ca="1">+IF(AND(ISNUMBER(OFFSET('Sanitation Data'!$F$12,0,10*ROW('Sanitation Data'!F101))),'Data Summary'!CY107="Yes"),OFFSET('Sanitation Data'!$F$12,0,10*ROW('Sanitation Data'!F101)),NA())</f>
        <v>#N/A</v>
      </c>
      <c r="AK107" s="367" t="e">
        <f ca="1">+IF(AND(ISNUMBER(OFFSET('Sanitation Data'!$G$4,0,10*ROW('Sanitation Data'!G101))),'Data Summary'!CZ107="Yes"),100-OFFSET('Sanitation Data'!$G$4,0,10*ROW('Sanitation Data'!G101)),NA())</f>
        <v>#N/A</v>
      </c>
      <c r="AL107" s="367" t="e">
        <f ca="1">+IF(AND(ISNUMBER(OFFSET('Sanitation Data'!$G$6,0,10*ROW('Sanitation Data'!G101))),'Data Summary'!DA107="Yes"),OFFSET('Sanitation Data'!$G$6,0,10*ROW('Sanitation Data'!G101)),NA())</f>
        <v>#N/A</v>
      </c>
      <c r="AM107" s="367" t="e">
        <f ca="1">+IF(AND(ISNUMBER(OFFSET('Sanitation Data'!$G$10,0,10*ROW('Sanitation Data'!G101))),'Data Summary'!DB107="Yes"),OFFSET('Sanitation Data'!$G$10,0,10*ROW('Sanitation Data'!G101)),NA())</f>
        <v>#N/A</v>
      </c>
      <c r="AN107" s="367" t="e">
        <f ca="1">+IF(AND(ISNUMBER(OFFSET('Sanitation Data'!$G$11,0,10*ROW('Sanitation Data'!G101))),'Data Summary'!DC107="Yes"),OFFSET('Sanitation Data'!$G$11,0,10*ROW('Sanitation Data'!G101)),NA())</f>
        <v>#N/A</v>
      </c>
      <c r="AO107" s="367" t="e">
        <f ca="1">+IF(AND(ISNUMBER(OFFSET('Sanitation Data'!$G$12,0,10*ROW('Sanitation Data'!G101))),'Data Summary'!DD107="Yes"),OFFSET('Sanitation Data'!$G$12,0,10*ROW('Sanitation Data'!G101)),NA())</f>
        <v>#N/A</v>
      </c>
      <c r="AP107" s="367" t="e">
        <f ca="1">+IF(AND(ISNUMBER(OFFSET('Sanitation Data'!$H$4,0,10*ROW('Sanitation Data'!H101))),'Data Summary'!DE107="Yes"),100-OFFSET('Sanitation Data'!$H$4,0,10*ROW('Sanitation Data'!H101)),NA())</f>
        <v>#N/A</v>
      </c>
      <c r="AQ107" s="367" t="e">
        <f ca="1">+IF(AND(ISNUMBER(OFFSET('Sanitation Data'!$H$6,0,10*ROW('Sanitation Data'!H101))),'Data Summary'!DF107="Yes"),OFFSET('Sanitation Data'!$H$6,0,10*ROW('Sanitation Data'!H101)),NA())</f>
        <v>#N/A</v>
      </c>
      <c r="AR107" s="367" t="e">
        <f ca="1">+IF(AND(ISNUMBER(OFFSET('Sanitation Data'!$H$10,0,10*ROW('Sanitation Data'!H101))),'Data Summary'!DG107="Yes"),OFFSET('Sanitation Data'!$H$10,0,10*ROW('Sanitation Data'!H101)),NA())</f>
        <v>#N/A</v>
      </c>
      <c r="AS107" s="367" t="e">
        <f ca="1">+IF(AND(ISNUMBER(OFFSET('Sanitation Data'!$H$11,0,10*ROW('Sanitation Data'!H101))),'Data Summary'!DH107="Yes"),OFFSET('Sanitation Data'!$H$11,0,10*ROW('Sanitation Data'!H101)),NA())</f>
        <v>#N/A</v>
      </c>
      <c r="AT107" s="367" t="e">
        <f ca="1">+IF(AND(ISNUMBER(OFFSET('Sanitation Data'!$H$12,0,10*ROW('Sanitation Data'!H101))),'Data Summary'!DI107="Yes"),OFFSET('Sanitation Data'!$H$12,0,10*ROW('Sanitation Data'!H101)),NA())</f>
        <v>#N/A</v>
      </c>
      <c r="AU107" s="367" t="e">
        <f ca="1">+IF(AND(ISNUMBER(OFFSET('Sanitation Data'!$I$4,0,10*ROW('Sanitation Data'!I101))),'Data Summary'!DJ107="Yes"),100-OFFSET('Sanitation Data'!$I$4,0,10*ROW('Sanitation Data'!I101)),NA())</f>
        <v>#N/A</v>
      </c>
      <c r="AV107" s="367" t="e">
        <f ca="1">+IF(AND(ISNUMBER(OFFSET('Sanitation Data'!$I$6,0,10*ROW('Sanitation Data'!I101))),'Data Summary'!DK107="Yes"),OFFSET('Sanitation Data'!$I$6,0,10*ROW('Sanitation Data'!I101)),NA())</f>
        <v>#N/A</v>
      </c>
      <c r="AW107" s="367" t="e">
        <f ca="1">+IF(AND(ISNUMBER(OFFSET('Sanitation Data'!$I$10,0,10*ROW('Sanitation Data'!I101))),'Data Summary'!DL107="Yes"),OFFSET('Sanitation Data'!$I$10,0,10*ROW('Sanitation Data'!I101)),NA())</f>
        <v>#N/A</v>
      </c>
      <c r="AX107" s="367" t="e">
        <f ca="1">+IF(AND(ISNUMBER(OFFSET('Sanitation Data'!$I$11,0,10*ROW('Sanitation Data'!I101))),'Data Summary'!DM107="Yes"),OFFSET('Sanitation Data'!$I$11,0,10*ROW('Sanitation Data'!I101)),NA())</f>
        <v>#N/A</v>
      </c>
      <c r="AY107" s="367" t="e">
        <f ca="1">+IF(AND(ISNUMBER(OFFSET('Sanitation Data'!$I$12,0,10*ROW('Sanitation Data'!I101))),'Data Summary'!DN107="Yes"),OFFSET('Sanitation Data'!$I$12,0,10*ROW('Sanitation Data'!I101)),NA())</f>
        <v>#N/A</v>
      </c>
      <c r="AZ107" s="368" t="e">
        <f ca="1">+IF(AND(ISNUMBER(OFFSET('Hygiene Data'!$D$5,0,10*ROW('Hygiene Data'!D101))),'Data Summary'!DO107="Yes"),OFFSET('Hygiene Data'!$D$5,0,10*ROW('Hygiene Data'!D101)),NA())</f>
        <v>#N/A</v>
      </c>
      <c r="BA107" s="368" t="e">
        <f ca="1">+IF(AND(ISNUMBER(OFFSET('Hygiene Data'!$D$7,0,10*ROW('Hygiene Data'!D101))),'Data Summary'!DP107="Yes"),OFFSET('Hygiene Data'!$D$7,0,10*ROW('Hygiene Data'!D101)),NA())</f>
        <v>#N/A</v>
      </c>
      <c r="BB107" s="368" t="e">
        <f ca="1">+IF(AND(ISNUMBER(OFFSET('Hygiene Data'!$D$9,0,10*ROW('Hygiene Data'!D101))),'Data Summary'!DQ107="Yes"),OFFSET('Hygiene Data'!$D$9,0,10*ROW('Hygiene Data'!D101)),NA())</f>
        <v>#N/A</v>
      </c>
      <c r="BC107" s="368" t="e">
        <f ca="1">+IF(AND(ISNUMBER(OFFSET('Hygiene Data'!$E$5,0,10*ROW('Hygiene Data'!E101))),'Data Summary'!DR107="Yes"),OFFSET('Hygiene Data'!$E$5,0,10*ROW('Hygiene Data'!E101)),NA())</f>
        <v>#N/A</v>
      </c>
      <c r="BD107" s="368" t="e">
        <f ca="1">+IF(AND(ISNUMBER(OFFSET('Hygiene Data'!$E$7,0,10*ROW('Hygiene Data'!E101))),'Data Summary'!DS107="Yes"),OFFSET('Hygiene Data'!$E$7,0,10*ROW('Hygiene Data'!E101)),NA())</f>
        <v>#N/A</v>
      </c>
      <c r="BE107" s="368" t="e">
        <f ca="1">+IF(AND(ISNUMBER(OFFSET('Hygiene Data'!$E$9,0,10*ROW('Hygiene Data'!E101))),'Data Summary'!DT107="Yes"),OFFSET('Hygiene Data'!$E$9,0,10*ROW('Hygiene Data'!E101)),NA())</f>
        <v>#N/A</v>
      </c>
      <c r="BF107" s="368" t="e">
        <f ca="1">+IF(AND(ISNUMBER(OFFSET('Hygiene Data'!$F$5,0,10*ROW('Hygiene Data'!F101))),'Data Summary'!DU107="Yes"),OFFSET('Hygiene Data'!$F$5,0,10*ROW('Hygiene Data'!F101)),NA())</f>
        <v>#N/A</v>
      </c>
      <c r="BG107" s="368" t="e">
        <f ca="1">+IF(AND(ISNUMBER(OFFSET('Hygiene Data'!$F$7,0,10*ROW('Hygiene Data'!F101))),'Data Summary'!DV107="Yes"),OFFSET('Hygiene Data'!$F$7,0,10*ROW('Hygiene Data'!F101)),NA())</f>
        <v>#N/A</v>
      </c>
      <c r="BH107" s="368" t="e">
        <f ca="1">+IF(AND(ISNUMBER(OFFSET('Hygiene Data'!$F$9,0,10*ROW('Hygiene Data'!F101))),'Data Summary'!DW107="Yes"),OFFSET('Hygiene Data'!$F$9,0,10*ROW('Hygiene Data'!F101)),NA())</f>
        <v>#N/A</v>
      </c>
      <c r="BI107" s="368" t="e">
        <f ca="1">+IF(AND(ISNUMBER(OFFSET('Hygiene Data'!$G$5,0,10*ROW('Hygiene Data'!G101))),'Data Summary'!DX107="Yes"),OFFSET('Hygiene Data'!$G$5,0,10*ROW('Hygiene Data'!G101)),NA())</f>
        <v>#N/A</v>
      </c>
      <c r="BJ107" s="368" t="e">
        <f ca="1">+IF(AND(ISNUMBER(OFFSET('Hygiene Data'!$G$7,0,10*ROW('Hygiene Data'!G101))),'Data Summary'!DY107="Yes"),OFFSET('Hygiene Data'!$G$7,0,10*ROW('Hygiene Data'!G101)),NA())</f>
        <v>#N/A</v>
      </c>
      <c r="BK107" s="368" t="e">
        <f ca="1">+IF(AND(ISNUMBER(OFFSET('Hygiene Data'!$G$9,0,10*ROW('Hygiene Data'!G101))),'Data Summary'!DZ107="Yes"),OFFSET('Hygiene Data'!$G$9,0,10*ROW('Hygiene Data'!G101)),NA())</f>
        <v>#N/A</v>
      </c>
      <c r="BL107" s="368" t="e">
        <f ca="1">+IF(AND(ISNUMBER(OFFSET('Hygiene Data'!$H$5,0,10*ROW('Hygiene Data'!H101))),'Data Summary'!EA107="Yes"),OFFSET('Hygiene Data'!$H$5,0,10*ROW('Hygiene Data'!H101)),NA())</f>
        <v>#N/A</v>
      </c>
      <c r="BM107" s="368" t="e">
        <f ca="1">+IF(AND(ISNUMBER(OFFSET('Hygiene Data'!$H$7,0,10*ROW('Hygiene Data'!H101))),'Data Summary'!EB107="Yes"),OFFSET('Hygiene Data'!$H$7,0,10*ROW('Hygiene Data'!H101)),NA())</f>
        <v>#N/A</v>
      </c>
      <c r="BN107" s="368" t="e">
        <f ca="1">+IF(AND(ISNUMBER(OFFSET('Hygiene Data'!$H$9,0,10*ROW('Hygiene Data'!H101))),'Data Summary'!EC107="Yes"),OFFSET('Hygiene Data'!$H$9,0,10*ROW('Hygiene Data'!H101)),NA())</f>
        <v>#N/A</v>
      </c>
      <c r="BO107" s="368" t="e">
        <f ca="1">+IF(AND(ISNUMBER(OFFSET('Hygiene Data'!$I$5,0,10*ROW('Hygiene Data'!I101))),'Data Summary'!ED107="Yes"),OFFSET('Hygiene Data'!$I$5,0,10*ROW('Hygiene Data'!I101)),NA())</f>
        <v>#N/A</v>
      </c>
      <c r="BP107" s="368" t="e">
        <f ca="1">+IF(AND(ISNUMBER(OFFSET('Hygiene Data'!$I$7,0,10*ROW('Hygiene Data'!I101))),'Data Summary'!EE107="Yes"),OFFSET('Hygiene Data'!$I$7,0,10*ROW('Hygiene Data'!I101)),NA())</f>
        <v>#N/A</v>
      </c>
      <c r="BQ107" s="368" t="e">
        <f ca="1">+IF(AND(ISNUMBER(OFFSET('Hygiene Data'!$I$9,0,10*ROW('Hygiene Data'!I101))),'Data Summary'!EF107="Yes"),OFFSET('Hygiene Data'!$I$9,0,10*ROW('Hygiene Data'!I101)),NA())</f>
        <v>#N/A</v>
      </c>
    </row>
    <row r="108" spans="1:69" x14ac:dyDescent="0.25">
      <c r="A108" s="364" t="e">
        <f ca="1">+RIGHT('Data Summary'!A108,LEN('Data Summary'!A108)-9)</f>
        <v>#VALUE!</v>
      </c>
      <c r="B108" s="338" t="str">
        <f ca="1">+IF(ISTEXT('Data Summary'!B108),'Data Summary'!B108,"")</f>
        <v/>
      </c>
      <c r="C108" s="365" t="e">
        <f ca="1">+VALUE('Data Summary'!C108)</f>
        <v>#VALUE!</v>
      </c>
      <c r="D108" s="366" t="e">
        <f ca="1">+IF(AND(ISNUMBER(OFFSET('Water Data'!$D$4,0,10*ROW('Water Data'!D102))),'Data Summary'!BS108="Yes"),100-OFFSET('Water Data'!$D$4,0,10*ROW('Water Data'!D102)),NA())</f>
        <v>#N/A</v>
      </c>
      <c r="E108" s="366" t="e">
        <f ca="1">+IF(AND(ISNUMBER(OFFSET('Water Data'!$D$6,0,10*ROW('Water Data'!D102))),'Data Summary'!BT108="Yes"),OFFSET('Water Data'!$D$6,0,10*ROW('Water Data'!D102)),NA())</f>
        <v>#N/A</v>
      </c>
      <c r="F108" s="366" t="e">
        <f ca="1">+IF(AND(ISNUMBER(OFFSET('Water Data'!$D$9,0,10*ROW('Water Data'!D102))),'Data Summary'!BU108="Yes"),OFFSET('Water Data'!$D$9,0,10*ROW('Water Data'!D102)),NA())</f>
        <v>#N/A</v>
      </c>
      <c r="G108" s="366" t="e">
        <f ca="1">+IF(AND(ISNUMBER(OFFSET('Water Data'!$E$4,0,10*ROW('Water Data'!E102))),'Data Summary'!BV108="Yes"),100-OFFSET('Water Data'!$E$4,0,10*ROW('Water Data'!E102)),NA())</f>
        <v>#N/A</v>
      </c>
      <c r="H108" s="366" t="e">
        <f ca="1">+IF(AND(ISNUMBER(OFFSET('Water Data'!$E$6,0,10*ROW('Water Data'!E102))),'Data Summary'!BW108="Yes"),OFFSET('Water Data'!$E$6,0,10*ROW('Water Data'!E102)),NA())</f>
        <v>#N/A</v>
      </c>
      <c r="I108" s="366" t="e">
        <f ca="1">+IF(AND(ISNUMBER(OFFSET('Water Data'!$E$9,0,10*ROW('Water Data'!E102))),'Data Summary'!BX108="Yes"),OFFSET('Water Data'!$E$9,0,10*ROW('Water Data'!E102)),NA())</f>
        <v>#N/A</v>
      </c>
      <c r="J108" s="366" t="e">
        <f ca="1">+IF(AND(ISNUMBER(OFFSET('Water Data'!$F$4,0,10*ROW('Water Data'!F102))),'Data Summary'!BY108="Yes"),100-OFFSET('Water Data'!$F$4,0,10*ROW('Water Data'!F102)),NA())</f>
        <v>#N/A</v>
      </c>
      <c r="K108" s="366" t="e">
        <f ca="1">+IF(AND(ISNUMBER(OFFSET('Water Data'!$F$6,0,10*ROW('Water Data'!F102))),'Data Summary'!BZ108="Yes"),OFFSET('Water Data'!$F$6,0,10*ROW('Water Data'!F102)),NA())</f>
        <v>#N/A</v>
      </c>
      <c r="L108" s="366" t="e">
        <f ca="1">+IF(AND(ISNUMBER(OFFSET('Water Data'!$F$9,0,10*ROW('Water Data'!F102))),'Data Summary'!CA108="Yes"),OFFSET('Water Data'!$F$9,0,10*ROW('Water Data'!F102)),NA())</f>
        <v>#N/A</v>
      </c>
      <c r="M108" s="366" t="e">
        <f ca="1">+IF(AND(ISNUMBER(OFFSET('Water Data'!$G$4,0,10*ROW('Water Data'!G102))),'Data Summary'!CB108="Yes"),100-OFFSET('Water Data'!$G$4,0,10*ROW('Water Data'!G102)),NA())</f>
        <v>#N/A</v>
      </c>
      <c r="N108" s="366" t="e">
        <f ca="1">+IF(AND(ISNUMBER(OFFSET('Water Data'!$G$6,0,10*ROW('Water Data'!G102))),'Data Summary'!CC108="Yes"),OFFSET('Water Data'!$G$6,0,10*ROW('Water Data'!G102)),NA())</f>
        <v>#N/A</v>
      </c>
      <c r="O108" s="366" t="e">
        <f ca="1">+IF(AND(ISNUMBER(OFFSET('Water Data'!$G$9,0,10*ROW('Water Data'!G102))),'Data Summary'!CD108="Yes"),OFFSET('Water Data'!$G$9,0,10*ROW('Water Data'!G102)),NA())</f>
        <v>#N/A</v>
      </c>
      <c r="P108" s="366" t="e">
        <f ca="1">+IF(AND(ISNUMBER(OFFSET('Water Data'!$H$4,0,10*ROW('Water Data'!H102))),'Data Summary'!CE108="Yes"),100-OFFSET('Water Data'!$H$4,0,10*ROW('Water Data'!H102)),NA())</f>
        <v>#N/A</v>
      </c>
      <c r="Q108" s="366" t="e">
        <f ca="1">+IF(AND(ISNUMBER(OFFSET('Water Data'!$H$6,0,10*ROW('Water Data'!H102))),'Data Summary'!CF108="Yes"),OFFSET('Water Data'!$H$6,0,10*ROW('Water Data'!H102)),NA())</f>
        <v>#N/A</v>
      </c>
      <c r="R108" s="366" t="e">
        <f ca="1">+IF(AND(ISNUMBER(OFFSET('Water Data'!$H$9,0,10*ROW('Water Data'!H102))),'Data Summary'!CG108="Yes"),OFFSET('Water Data'!$H$9,0,10*ROW('Water Data'!H102)),NA())</f>
        <v>#N/A</v>
      </c>
      <c r="S108" s="366" t="e">
        <f ca="1">+IF(AND(ISNUMBER(OFFSET('Water Data'!$I$4,0,10*ROW('Water Data'!I102))),'Data Summary'!CH108="Yes"),100-OFFSET('Water Data'!$I$4,0,10*ROW('Water Data'!I102)),NA())</f>
        <v>#N/A</v>
      </c>
      <c r="T108" s="366" t="e">
        <f ca="1">+IF(AND(ISNUMBER(OFFSET('Water Data'!$I$6,0,10*ROW('Water Data'!I102))),'Data Summary'!CI108="Yes"),OFFSET('Water Data'!$I$6,0,10*ROW('Water Data'!I102)),NA())</f>
        <v>#N/A</v>
      </c>
      <c r="U108" s="366" t="e">
        <f ca="1">+IF(AND(ISNUMBER(OFFSET('Water Data'!$I$9,0,10*ROW('Water Data'!I102))),'Data Summary'!CJ108="Yes"),OFFSET('Water Data'!$I$9,0,10*ROW('Water Data'!I102)),NA())</f>
        <v>#N/A</v>
      </c>
      <c r="V108" s="367" t="e">
        <f ca="1">+IF(AND(ISNUMBER(OFFSET('Sanitation Data'!$D$4,0,10*ROW('Sanitation Data'!D102))),'Data Summary'!CK108="Yes"),100-OFFSET('Sanitation Data'!$D$4,0,10*ROW('Sanitation Data'!D102)),NA())</f>
        <v>#N/A</v>
      </c>
      <c r="W108" s="367" t="e">
        <f ca="1">+IF(AND(ISNUMBER(OFFSET('Sanitation Data'!$D$6,0,10*ROW('Sanitation Data'!D102))),'Data Summary'!CL108="Yes"),OFFSET('Sanitation Data'!$D$6,0,10*ROW('Sanitation Data'!D102)),NA())</f>
        <v>#N/A</v>
      </c>
      <c r="X108" s="367" t="e">
        <f ca="1">+IF(AND(ISNUMBER(OFFSET('Sanitation Data'!$D$10,0,10*ROW('Sanitation Data'!D102))),'Data Summary'!CM108="Yes"),OFFSET('Sanitation Data'!$D$10,0,10*ROW('Sanitation Data'!D102)),NA())</f>
        <v>#N/A</v>
      </c>
      <c r="Y108" s="367" t="e">
        <f ca="1">+IF(AND(ISNUMBER(OFFSET('Sanitation Data'!$D$11,0,10*ROW('Sanitation Data'!D102))),'Data Summary'!CN108="Yes"),OFFSET('Sanitation Data'!$D$11,0,10*ROW('Sanitation Data'!D102)),NA())</f>
        <v>#N/A</v>
      </c>
      <c r="Z108" s="367" t="e">
        <f ca="1">+IF(AND(ISNUMBER(OFFSET('Sanitation Data'!$D$12,0,10*ROW('Sanitation Data'!D102))),'Data Summary'!CO108="Yes"),OFFSET('Sanitation Data'!$D$12,0,10*ROW('Sanitation Data'!D102)),NA())</f>
        <v>#N/A</v>
      </c>
      <c r="AA108" s="367" t="e">
        <f ca="1">+IF(AND(ISNUMBER(OFFSET('Sanitation Data'!$E$4,0,10*ROW('Sanitation Data'!E102))),'Data Summary'!CP108="Yes"),100-OFFSET('Sanitation Data'!$E$4,0,10*ROW('Sanitation Data'!E102)),NA())</f>
        <v>#N/A</v>
      </c>
      <c r="AB108" s="367" t="e">
        <f ca="1">+IF(AND(ISNUMBER(OFFSET('Sanitation Data'!$E$6,0,10*ROW('Sanitation Data'!E102))),'Data Summary'!CQ108="Yes"),OFFSET('Sanitation Data'!$E$6,0,10*ROW('Sanitation Data'!E102)),NA())</f>
        <v>#N/A</v>
      </c>
      <c r="AC108" s="367" t="e">
        <f ca="1">+IF(AND(ISNUMBER(OFFSET('Sanitation Data'!$E$10,0,10*ROW('Sanitation Data'!E102))),'Data Summary'!CR108="Yes"),OFFSET('Sanitation Data'!$E$10,0,10*ROW('Sanitation Data'!E102)),NA())</f>
        <v>#N/A</v>
      </c>
      <c r="AD108" s="367" t="e">
        <f ca="1">+IF(AND(ISNUMBER(OFFSET('Sanitation Data'!$E$11,0,10*ROW('Sanitation Data'!E102))),'Data Summary'!CS108="Yes"),OFFSET('Sanitation Data'!$E$11,0,10*ROW('Sanitation Data'!E102)),NA())</f>
        <v>#N/A</v>
      </c>
      <c r="AE108" s="367" t="e">
        <f ca="1">+IF(AND(ISNUMBER(OFFSET('Sanitation Data'!$E$12,0,10*ROW('Sanitation Data'!E102))),'Data Summary'!CT108="Yes"),OFFSET('Sanitation Data'!$E$12,0,10*ROW('Sanitation Data'!E102)),NA())</f>
        <v>#N/A</v>
      </c>
      <c r="AF108" s="367" t="e">
        <f ca="1">+IF(AND(ISNUMBER(OFFSET('Sanitation Data'!$F$4,0,10*ROW('Sanitation Data'!F102))),'Data Summary'!CU108="Yes"),100-OFFSET('Sanitation Data'!$F$4,0,10*ROW('Sanitation Data'!F102)),NA())</f>
        <v>#N/A</v>
      </c>
      <c r="AG108" s="367" t="e">
        <f ca="1">+IF(AND(ISNUMBER(OFFSET('Sanitation Data'!$F$6,0,10*ROW('Sanitation Data'!F102))),'Data Summary'!CV108="Yes"),OFFSET('Sanitation Data'!$F$6,0,10*ROW('Sanitation Data'!F102)),NA())</f>
        <v>#N/A</v>
      </c>
      <c r="AH108" s="367" t="e">
        <f ca="1">+IF(AND(ISNUMBER(OFFSET('Sanitation Data'!$F$10,0,10*ROW('Sanitation Data'!F102))),'Data Summary'!CW108="Yes"),OFFSET('Sanitation Data'!$F$10,0,10*ROW('Sanitation Data'!F102)),NA())</f>
        <v>#N/A</v>
      </c>
      <c r="AI108" s="367" t="e">
        <f ca="1">+IF(AND(ISNUMBER(OFFSET('Sanitation Data'!$F$11,0,10*ROW('Sanitation Data'!F102))),'Data Summary'!CX108="Yes"),OFFSET('Sanitation Data'!$F$11,0,10*ROW('Sanitation Data'!F102)),NA())</f>
        <v>#N/A</v>
      </c>
      <c r="AJ108" s="367" t="e">
        <f ca="1">+IF(AND(ISNUMBER(OFFSET('Sanitation Data'!$F$12,0,10*ROW('Sanitation Data'!F102))),'Data Summary'!CY108="Yes"),OFFSET('Sanitation Data'!$F$12,0,10*ROW('Sanitation Data'!F102)),NA())</f>
        <v>#N/A</v>
      </c>
      <c r="AK108" s="367" t="e">
        <f ca="1">+IF(AND(ISNUMBER(OFFSET('Sanitation Data'!$G$4,0,10*ROW('Sanitation Data'!G102))),'Data Summary'!CZ108="Yes"),100-OFFSET('Sanitation Data'!$G$4,0,10*ROW('Sanitation Data'!G102)),NA())</f>
        <v>#N/A</v>
      </c>
      <c r="AL108" s="367" t="e">
        <f ca="1">+IF(AND(ISNUMBER(OFFSET('Sanitation Data'!$G$6,0,10*ROW('Sanitation Data'!G102))),'Data Summary'!DA108="Yes"),OFFSET('Sanitation Data'!$G$6,0,10*ROW('Sanitation Data'!G102)),NA())</f>
        <v>#N/A</v>
      </c>
      <c r="AM108" s="367" t="e">
        <f ca="1">+IF(AND(ISNUMBER(OFFSET('Sanitation Data'!$G$10,0,10*ROW('Sanitation Data'!G102))),'Data Summary'!DB108="Yes"),OFFSET('Sanitation Data'!$G$10,0,10*ROW('Sanitation Data'!G102)),NA())</f>
        <v>#N/A</v>
      </c>
      <c r="AN108" s="367" t="e">
        <f ca="1">+IF(AND(ISNUMBER(OFFSET('Sanitation Data'!$G$11,0,10*ROW('Sanitation Data'!G102))),'Data Summary'!DC108="Yes"),OFFSET('Sanitation Data'!$G$11,0,10*ROW('Sanitation Data'!G102)),NA())</f>
        <v>#N/A</v>
      </c>
      <c r="AO108" s="367" t="e">
        <f ca="1">+IF(AND(ISNUMBER(OFFSET('Sanitation Data'!$G$12,0,10*ROW('Sanitation Data'!G102))),'Data Summary'!DD108="Yes"),OFFSET('Sanitation Data'!$G$12,0,10*ROW('Sanitation Data'!G102)),NA())</f>
        <v>#N/A</v>
      </c>
      <c r="AP108" s="367" t="e">
        <f ca="1">+IF(AND(ISNUMBER(OFFSET('Sanitation Data'!$H$4,0,10*ROW('Sanitation Data'!H102))),'Data Summary'!DE108="Yes"),100-OFFSET('Sanitation Data'!$H$4,0,10*ROW('Sanitation Data'!H102)),NA())</f>
        <v>#N/A</v>
      </c>
      <c r="AQ108" s="367" t="e">
        <f ca="1">+IF(AND(ISNUMBER(OFFSET('Sanitation Data'!$H$6,0,10*ROW('Sanitation Data'!H102))),'Data Summary'!DF108="Yes"),OFFSET('Sanitation Data'!$H$6,0,10*ROW('Sanitation Data'!H102)),NA())</f>
        <v>#N/A</v>
      </c>
      <c r="AR108" s="367" t="e">
        <f ca="1">+IF(AND(ISNUMBER(OFFSET('Sanitation Data'!$H$10,0,10*ROW('Sanitation Data'!H102))),'Data Summary'!DG108="Yes"),OFFSET('Sanitation Data'!$H$10,0,10*ROW('Sanitation Data'!H102)),NA())</f>
        <v>#N/A</v>
      </c>
      <c r="AS108" s="367" t="e">
        <f ca="1">+IF(AND(ISNUMBER(OFFSET('Sanitation Data'!$H$11,0,10*ROW('Sanitation Data'!H102))),'Data Summary'!DH108="Yes"),OFFSET('Sanitation Data'!$H$11,0,10*ROW('Sanitation Data'!H102)),NA())</f>
        <v>#N/A</v>
      </c>
      <c r="AT108" s="367" t="e">
        <f ca="1">+IF(AND(ISNUMBER(OFFSET('Sanitation Data'!$H$12,0,10*ROW('Sanitation Data'!H102))),'Data Summary'!DI108="Yes"),OFFSET('Sanitation Data'!$H$12,0,10*ROW('Sanitation Data'!H102)),NA())</f>
        <v>#N/A</v>
      </c>
      <c r="AU108" s="367" t="e">
        <f ca="1">+IF(AND(ISNUMBER(OFFSET('Sanitation Data'!$I$4,0,10*ROW('Sanitation Data'!I102))),'Data Summary'!DJ108="Yes"),100-OFFSET('Sanitation Data'!$I$4,0,10*ROW('Sanitation Data'!I102)),NA())</f>
        <v>#N/A</v>
      </c>
      <c r="AV108" s="367" t="e">
        <f ca="1">+IF(AND(ISNUMBER(OFFSET('Sanitation Data'!$I$6,0,10*ROW('Sanitation Data'!I102))),'Data Summary'!DK108="Yes"),OFFSET('Sanitation Data'!$I$6,0,10*ROW('Sanitation Data'!I102)),NA())</f>
        <v>#N/A</v>
      </c>
      <c r="AW108" s="367" t="e">
        <f ca="1">+IF(AND(ISNUMBER(OFFSET('Sanitation Data'!$I$10,0,10*ROW('Sanitation Data'!I102))),'Data Summary'!DL108="Yes"),OFFSET('Sanitation Data'!$I$10,0,10*ROW('Sanitation Data'!I102)),NA())</f>
        <v>#N/A</v>
      </c>
      <c r="AX108" s="367" t="e">
        <f ca="1">+IF(AND(ISNUMBER(OFFSET('Sanitation Data'!$I$11,0,10*ROW('Sanitation Data'!I102))),'Data Summary'!DM108="Yes"),OFFSET('Sanitation Data'!$I$11,0,10*ROW('Sanitation Data'!I102)),NA())</f>
        <v>#N/A</v>
      </c>
      <c r="AY108" s="367" t="e">
        <f ca="1">+IF(AND(ISNUMBER(OFFSET('Sanitation Data'!$I$12,0,10*ROW('Sanitation Data'!I102))),'Data Summary'!DN108="Yes"),OFFSET('Sanitation Data'!$I$12,0,10*ROW('Sanitation Data'!I102)),NA())</f>
        <v>#N/A</v>
      </c>
      <c r="AZ108" s="368" t="e">
        <f ca="1">+IF(AND(ISNUMBER(OFFSET('Hygiene Data'!$D$5,0,10*ROW('Hygiene Data'!D102))),'Data Summary'!DO108="Yes"),OFFSET('Hygiene Data'!$D$5,0,10*ROW('Hygiene Data'!D102)),NA())</f>
        <v>#N/A</v>
      </c>
      <c r="BA108" s="368" t="e">
        <f ca="1">+IF(AND(ISNUMBER(OFFSET('Hygiene Data'!$D$7,0,10*ROW('Hygiene Data'!D102))),'Data Summary'!DP108="Yes"),OFFSET('Hygiene Data'!$D$7,0,10*ROW('Hygiene Data'!D102)),NA())</f>
        <v>#N/A</v>
      </c>
      <c r="BB108" s="368" t="e">
        <f ca="1">+IF(AND(ISNUMBER(OFFSET('Hygiene Data'!$D$9,0,10*ROW('Hygiene Data'!D102))),'Data Summary'!DQ108="Yes"),OFFSET('Hygiene Data'!$D$9,0,10*ROW('Hygiene Data'!D102)),NA())</f>
        <v>#N/A</v>
      </c>
      <c r="BC108" s="368" t="e">
        <f ca="1">+IF(AND(ISNUMBER(OFFSET('Hygiene Data'!$E$5,0,10*ROW('Hygiene Data'!E102))),'Data Summary'!DR108="Yes"),OFFSET('Hygiene Data'!$E$5,0,10*ROW('Hygiene Data'!E102)),NA())</f>
        <v>#N/A</v>
      </c>
      <c r="BD108" s="368" t="e">
        <f ca="1">+IF(AND(ISNUMBER(OFFSET('Hygiene Data'!$E$7,0,10*ROW('Hygiene Data'!E102))),'Data Summary'!DS108="Yes"),OFFSET('Hygiene Data'!$E$7,0,10*ROW('Hygiene Data'!E102)),NA())</f>
        <v>#N/A</v>
      </c>
      <c r="BE108" s="368" t="e">
        <f ca="1">+IF(AND(ISNUMBER(OFFSET('Hygiene Data'!$E$9,0,10*ROW('Hygiene Data'!E102))),'Data Summary'!DT108="Yes"),OFFSET('Hygiene Data'!$E$9,0,10*ROW('Hygiene Data'!E102)),NA())</f>
        <v>#N/A</v>
      </c>
      <c r="BF108" s="368" t="e">
        <f ca="1">+IF(AND(ISNUMBER(OFFSET('Hygiene Data'!$F$5,0,10*ROW('Hygiene Data'!F102))),'Data Summary'!DU108="Yes"),OFFSET('Hygiene Data'!$F$5,0,10*ROW('Hygiene Data'!F102)),NA())</f>
        <v>#N/A</v>
      </c>
      <c r="BG108" s="368" t="e">
        <f ca="1">+IF(AND(ISNUMBER(OFFSET('Hygiene Data'!$F$7,0,10*ROW('Hygiene Data'!F102))),'Data Summary'!DV108="Yes"),OFFSET('Hygiene Data'!$F$7,0,10*ROW('Hygiene Data'!F102)),NA())</f>
        <v>#N/A</v>
      </c>
      <c r="BH108" s="368" t="e">
        <f ca="1">+IF(AND(ISNUMBER(OFFSET('Hygiene Data'!$F$9,0,10*ROW('Hygiene Data'!F102))),'Data Summary'!DW108="Yes"),OFFSET('Hygiene Data'!$F$9,0,10*ROW('Hygiene Data'!F102)),NA())</f>
        <v>#N/A</v>
      </c>
      <c r="BI108" s="368" t="e">
        <f ca="1">+IF(AND(ISNUMBER(OFFSET('Hygiene Data'!$G$5,0,10*ROW('Hygiene Data'!G102))),'Data Summary'!DX108="Yes"),OFFSET('Hygiene Data'!$G$5,0,10*ROW('Hygiene Data'!G102)),NA())</f>
        <v>#N/A</v>
      </c>
      <c r="BJ108" s="368" t="e">
        <f ca="1">+IF(AND(ISNUMBER(OFFSET('Hygiene Data'!$G$7,0,10*ROW('Hygiene Data'!G102))),'Data Summary'!DY108="Yes"),OFFSET('Hygiene Data'!$G$7,0,10*ROW('Hygiene Data'!G102)),NA())</f>
        <v>#N/A</v>
      </c>
      <c r="BK108" s="368" t="e">
        <f ca="1">+IF(AND(ISNUMBER(OFFSET('Hygiene Data'!$G$9,0,10*ROW('Hygiene Data'!G102))),'Data Summary'!DZ108="Yes"),OFFSET('Hygiene Data'!$G$9,0,10*ROW('Hygiene Data'!G102)),NA())</f>
        <v>#N/A</v>
      </c>
      <c r="BL108" s="368" t="e">
        <f ca="1">+IF(AND(ISNUMBER(OFFSET('Hygiene Data'!$H$5,0,10*ROW('Hygiene Data'!H102))),'Data Summary'!EA108="Yes"),OFFSET('Hygiene Data'!$H$5,0,10*ROW('Hygiene Data'!H102)),NA())</f>
        <v>#N/A</v>
      </c>
      <c r="BM108" s="368" t="e">
        <f ca="1">+IF(AND(ISNUMBER(OFFSET('Hygiene Data'!$H$7,0,10*ROW('Hygiene Data'!H102))),'Data Summary'!EB108="Yes"),OFFSET('Hygiene Data'!$H$7,0,10*ROW('Hygiene Data'!H102)),NA())</f>
        <v>#N/A</v>
      </c>
      <c r="BN108" s="368" t="e">
        <f ca="1">+IF(AND(ISNUMBER(OFFSET('Hygiene Data'!$H$9,0,10*ROW('Hygiene Data'!H102))),'Data Summary'!EC108="Yes"),OFFSET('Hygiene Data'!$H$9,0,10*ROW('Hygiene Data'!H102)),NA())</f>
        <v>#N/A</v>
      </c>
      <c r="BO108" s="368" t="e">
        <f ca="1">+IF(AND(ISNUMBER(OFFSET('Hygiene Data'!$I$5,0,10*ROW('Hygiene Data'!I102))),'Data Summary'!ED108="Yes"),OFFSET('Hygiene Data'!$I$5,0,10*ROW('Hygiene Data'!I102)),NA())</f>
        <v>#N/A</v>
      </c>
      <c r="BP108" s="368" t="e">
        <f ca="1">+IF(AND(ISNUMBER(OFFSET('Hygiene Data'!$I$7,0,10*ROW('Hygiene Data'!I102))),'Data Summary'!EE108="Yes"),OFFSET('Hygiene Data'!$I$7,0,10*ROW('Hygiene Data'!I102)),NA())</f>
        <v>#N/A</v>
      </c>
      <c r="BQ108" s="368" t="e">
        <f ca="1">+IF(AND(ISNUMBER(OFFSET('Hygiene Data'!$I$9,0,10*ROW('Hygiene Data'!I102))),'Data Summary'!EF108="Yes"),OFFSET('Hygiene Data'!$I$9,0,10*ROW('Hygiene Data'!I102)),NA())</f>
        <v>#N/A</v>
      </c>
    </row>
    <row r="109" spans="1:69" x14ac:dyDescent="0.25">
      <c r="A109" s="364" t="e">
        <f ca="1">+RIGHT('Data Summary'!A109,LEN('Data Summary'!A109)-9)</f>
        <v>#VALUE!</v>
      </c>
      <c r="B109" s="338" t="str">
        <f ca="1">+IF(ISTEXT('Data Summary'!B109),'Data Summary'!B109,"")</f>
        <v/>
      </c>
      <c r="C109" s="365" t="e">
        <f ca="1">+VALUE('Data Summary'!C109)</f>
        <v>#VALUE!</v>
      </c>
      <c r="D109" s="366" t="e">
        <f ca="1">+IF(AND(ISNUMBER(OFFSET('Water Data'!$D$4,0,10*ROW('Water Data'!D103))),'Data Summary'!BS109="Yes"),100-OFFSET('Water Data'!$D$4,0,10*ROW('Water Data'!D103)),NA())</f>
        <v>#N/A</v>
      </c>
      <c r="E109" s="366" t="e">
        <f ca="1">+IF(AND(ISNUMBER(OFFSET('Water Data'!$D$6,0,10*ROW('Water Data'!D103))),'Data Summary'!BT109="Yes"),OFFSET('Water Data'!$D$6,0,10*ROW('Water Data'!D103)),NA())</f>
        <v>#N/A</v>
      </c>
      <c r="F109" s="366" t="e">
        <f ca="1">+IF(AND(ISNUMBER(OFFSET('Water Data'!$D$9,0,10*ROW('Water Data'!D103))),'Data Summary'!BU109="Yes"),OFFSET('Water Data'!$D$9,0,10*ROW('Water Data'!D103)),NA())</f>
        <v>#N/A</v>
      </c>
      <c r="G109" s="366" t="e">
        <f ca="1">+IF(AND(ISNUMBER(OFFSET('Water Data'!$E$4,0,10*ROW('Water Data'!E103))),'Data Summary'!BV109="Yes"),100-OFFSET('Water Data'!$E$4,0,10*ROW('Water Data'!E103)),NA())</f>
        <v>#N/A</v>
      </c>
      <c r="H109" s="366" t="e">
        <f ca="1">+IF(AND(ISNUMBER(OFFSET('Water Data'!$E$6,0,10*ROW('Water Data'!E103))),'Data Summary'!BW109="Yes"),OFFSET('Water Data'!$E$6,0,10*ROW('Water Data'!E103)),NA())</f>
        <v>#N/A</v>
      </c>
      <c r="I109" s="366" t="e">
        <f ca="1">+IF(AND(ISNUMBER(OFFSET('Water Data'!$E$9,0,10*ROW('Water Data'!E103))),'Data Summary'!BX109="Yes"),OFFSET('Water Data'!$E$9,0,10*ROW('Water Data'!E103)),NA())</f>
        <v>#N/A</v>
      </c>
      <c r="J109" s="366" t="e">
        <f ca="1">+IF(AND(ISNUMBER(OFFSET('Water Data'!$F$4,0,10*ROW('Water Data'!F103))),'Data Summary'!BY109="Yes"),100-OFFSET('Water Data'!$F$4,0,10*ROW('Water Data'!F103)),NA())</f>
        <v>#N/A</v>
      </c>
      <c r="K109" s="366" t="e">
        <f ca="1">+IF(AND(ISNUMBER(OFFSET('Water Data'!$F$6,0,10*ROW('Water Data'!F103))),'Data Summary'!BZ109="Yes"),OFFSET('Water Data'!$F$6,0,10*ROW('Water Data'!F103)),NA())</f>
        <v>#N/A</v>
      </c>
      <c r="L109" s="366" t="e">
        <f ca="1">+IF(AND(ISNUMBER(OFFSET('Water Data'!$F$9,0,10*ROW('Water Data'!F103))),'Data Summary'!CA109="Yes"),OFFSET('Water Data'!$F$9,0,10*ROW('Water Data'!F103)),NA())</f>
        <v>#N/A</v>
      </c>
      <c r="M109" s="366" t="e">
        <f ca="1">+IF(AND(ISNUMBER(OFFSET('Water Data'!$G$4,0,10*ROW('Water Data'!G103))),'Data Summary'!CB109="Yes"),100-OFFSET('Water Data'!$G$4,0,10*ROW('Water Data'!G103)),NA())</f>
        <v>#N/A</v>
      </c>
      <c r="N109" s="366" t="e">
        <f ca="1">+IF(AND(ISNUMBER(OFFSET('Water Data'!$G$6,0,10*ROW('Water Data'!G103))),'Data Summary'!CC109="Yes"),OFFSET('Water Data'!$G$6,0,10*ROW('Water Data'!G103)),NA())</f>
        <v>#N/A</v>
      </c>
      <c r="O109" s="366" t="e">
        <f ca="1">+IF(AND(ISNUMBER(OFFSET('Water Data'!$G$9,0,10*ROW('Water Data'!G103))),'Data Summary'!CD109="Yes"),OFFSET('Water Data'!$G$9,0,10*ROW('Water Data'!G103)),NA())</f>
        <v>#N/A</v>
      </c>
      <c r="P109" s="366" t="e">
        <f ca="1">+IF(AND(ISNUMBER(OFFSET('Water Data'!$H$4,0,10*ROW('Water Data'!H103))),'Data Summary'!CE109="Yes"),100-OFFSET('Water Data'!$H$4,0,10*ROW('Water Data'!H103)),NA())</f>
        <v>#N/A</v>
      </c>
      <c r="Q109" s="366" t="e">
        <f ca="1">+IF(AND(ISNUMBER(OFFSET('Water Data'!$H$6,0,10*ROW('Water Data'!H103))),'Data Summary'!CF109="Yes"),OFFSET('Water Data'!$H$6,0,10*ROW('Water Data'!H103)),NA())</f>
        <v>#N/A</v>
      </c>
      <c r="R109" s="366" t="e">
        <f ca="1">+IF(AND(ISNUMBER(OFFSET('Water Data'!$H$9,0,10*ROW('Water Data'!H103))),'Data Summary'!CG109="Yes"),OFFSET('Water Data'!$H$9,0,10*ROW('Water Data'!H103)),NA())</f>
        <v>#N/A</v>
      </c>
      <c r="S109" s="366" t="e">
        <f ca="1">+IF(AND(ISNUMBER(OFFSET('Water Data'!$I$4,0,10*ROW('Water Data'!I103))),'Data Summary'!CH109="Yes"),100-OFFSET('Water Data'!$I$4,0,10*ROW('Water Data'!I103)),NA())</f>
        <v>#N/A</v>
      </c>
      <c r="T109" s="366" t="e">
        <f ca="1">+IF(AND(ISNUMBER(OFFSET('Water Data'!$I$6,0,10*ROW('Water Data'!I103))),'Data Summary'!CI109="Yes"),OFFSET('Water Data'!$I$6,0,10*ROW('Water Data'!I103)),NA())</f>
        <v>#N/A</v>
      </c>
      <c r="U109" s="366" t="e">
        <f ca="1">+IF(AND(ISNUMBER(OFFSET('Water Data'!$I$9,0,10*ROW('Water Data'!I103))),'Data Summary'!CJ109="Yes"),OFFSET('Water Data'!$I$9,0,10*ROW('Water Data'!I103)),NA())</f>
        <v>#N/A</v>
      </c>
      <c r="V109" s="367" t="e">
        <f ca="1">+IF(AND(ISNUMBER(OFFSET('Sanitation Data'!$D$4,0,10*ROW('Sanitation Data'!D103))),'Data Summary'!CK109="Yes"),100-OFFSET('Sanitation Data'!$D$4,0,10*ROW('Sanitation Data'!D103)),NA())</f>
        <v>#N/A</v>
      </c>
      <c r="W109" s="367" t="e">
        <f ca="1">+IF(AND(ISNUMBER(OFFSET('Sanitation Data'!$D$6,0,10*ROW('Sanitation Data'!D103))),'Data Summary'!CL109="Yes"),OFFSET('Sanitation Data'!$D$6,0,10*ROW('Sanitation Data'!D103)),NA())</f>
        <v>#N/A</v>
      </c>
      <c r="X109" s="367" t="e">
        <f ca="1">+IF(AND(ISNUMBER(OFFSET('Sanitation Data'!$D$10,0,10*ROW('Sanitation Data'!D103))),'Data Summary'!CM109="Yes"),OFFSET('Sanitation Data'!$D$10,0,10*ROW('Sanitation Data'!D103)),NA())</f>
        <v>#N/A</v>
      </c>
      <c r="Y109" s="367" t="e">
        <f ca="1">+IF(AND(ISNUMBER(OFFSET('Sanitation Data'!$D$11,0,10*ROW('Sanitation Data'!D103))),'Data Summary'!CN109="Yes"),OFFSET('Sanitation Data'!$D$11,0,10*ROW('Sanitation Data'!D103)),NA())</f>
        <v>#N/A</v>
      </c>
      <c r="Z109" s="367" t="e">
        <f ca="1">+IF(AND(ISNUMBER(OFFSET('Sanitation Data'!$D$12,0,10*ROW('Sanitation Data'!D103))),'Data Summary'!CO109="Yes"),OFFSET('Sanitation Data'!$D$12,0,10*ROW('Sanitation Data'!D103)),NA())</f>
        <v>#N/A</v>
      </c>
      <c r="AA109" s="367" t="e">
        <f ca="1">+IF(AND(ISNUMBER(OFFSET('Sanitation Data'!$E$4,0,10*ROW('Sanitation Data'!E103))),'Data Summary'!CP109="Yes"),100-OFFSET('Sanitation Data'!$E$4,0,10*ROW('Sanitation Data'!E103)),NA())</f>
        <v>#N/A</v>
      </c>
      <c r="AB109" s="367" t="e">
        <f ca="1">+IF(AND(ISNUMBER(OFFSET('Sanitation Data'!$E$6,0,10*ROW('Sanitation Data'!E103))),'Data Summary'!CQ109="Yes"),OFFSET('Sanitation Data'!$E$6,0,10*ROW('Sanitation Data'!E103)),NA())</f>
        <v>#N/A</v>
      </c>
      <c r="AC109" s="367" t="e">
        <f ca="1">+IF(AND(ISNUMBER(OFFSET('Sanitation Data'!$E$10,0,10*ROW('Sanitation Data'!E103))),'Data Summary'!CR109="Yes"),OFFSET('Sanitation Data'!$E$10,0,10*ROW('Sanitation Data'!E103)),NA())</f>
        <v>#N/A</v>
      </c>
      <c r="AD109" s="367" t="e">
        <f ca="1">+IF(AND(ISNUMBER(OFFSET('Sanitation Data'!$E$11,0,10*ROW('Sanitation Data'!E103))),'Data Summary'!CS109="Yes"),OFFSET('Sanitation Data'!$E$11,0,10*ROW('Sanitation Data'!E103)),NA())</f>
        <v>#N/A</v>
      </c>
      <c r="AE109" s="367" t="e">
        <f ca="1">+IF(AND(ISNUMBER(OFFSET('Sanitation Data'!$E$12,0,10*ROW('Sanitation Data'!E103))),'Data Summary'!CT109="Yes"),OFFSET('Sanitation Data'!$E$12,0,10*ROW('Sanitation Data'!E103)),NA())</f>
        <v>#N/A</v>
      </c>
      <c r="AF109" s="367" t="e">
        <f ca="1">+IF(AND(ISNUMBER(OFFSET('Sanitation Data'!$F$4,0,10*ROW('Sanitation Data'!F103))),'Data Summary'!CU109="Yes"),100-OFFSET('Sanitation Data'!$F$4,0,10*ROW('Sanitation Data'!F103)),NA())</f>
        <v>#N/A</v>
      </c>
      <c r="AG109" s="367" t="e">
        <f ca="1">+IF(AND(ISNUMBER(OFFSET('Sanitation Data'!$F$6,0,10*ROW('Sanitation Data'!F103))),'Data Summary'!CV109="Yes"),OFFSET('Sanitation Data'!$F$6,0,10*ROW('Sanitation Data'!F103)),NA())</f>
        <v>#N/A</v>
      </c>
      <c r="AH109" s="367" t="e">
        <f ca="1">+IF(AND(ISNUMBER(OFFSET('Sanitation Data'!$F$10,0,10*ROW('Sanitation Data'!F103))),'Data Summary'!CW109="Yes"),OFFSET('Sanitation Data'!$F$10,0,10*ROW('Sanitation Data'!F103)),NA())</f>
        <v>#N/A</v>
      </c>
      <c r="AI109" s="367" t="e">
        <f ca="1">+IF(AND(ISNUMBER(OFFSET('Sanitation Data'!$F$11,0,10*ROW('Sanitation Data'!F103))),'Data Summary'!CX109="Yes"),OFFSET('Sanitation Data'!$F$11,0,10*ROW('Sanitation Data'!F103)),NA())</f>
        <v>#N/A</v>
      </c>
      <c r="AJ109" s="367" t="e">
        <f ca="1">+IF(AND(ISNUMBER(OFFSET('Sanitation Data'!$F$12,0,10*ROW('Sanitation Data'!F103))),'Data Summary'!CY109="Yes"),OFFSET('Sanitation Data'!$F$12,0,10*ROW('Sanitation Data'!F103)),NA())</f>
        <v>#N/A</v>
      </c>
      <c r="AK109" s="367" t="e">
        <f ca="1">+IF(AND(ISNUMBER(OFFSET('Sanitation Data'!$G$4,0,10*ROW('Sanitation Data'!G103))),'Data Summary'!CZ109="Yes"),100-OFFSET('Sanitation Data'!$G$4,0,10*ROW('Sanitation Data'!G103)),NA())</f>
        <v>#N/A</v>
      </c>
      <c r="AL109" s="367" t="e">
        <f ca="1">+IF(AND(ISNUMBER(OFFSET('Sanitation Data'!$G$6,0,10*ROW('Sanitation Data'!G103))),'Data Summary'!DA109="Yes"),OFFSET('Sanitation Data'!$G$6,0,10*ROW('Sanitation Data'!G103)),NA())</f>
        <v>#N/A</v>
      </c>
      <c r="AM109" s="367" t="e">
        <f ca="1">+IF(AND(ISNUMBER(OFFSET('Sanitation Data'!$G$10,0,10*ROW('Sanitation Data'!G103))),'Data Summary'!DB109="Yes"),OFFSET('Sanitation Data'!$G$10,0,10*ROW('Sanitation Data'!G103)),NA())</f>
        <v>#N/A</v>
      </c>
      <c r="AN109" s="367" t="e">
        <f ca="1">+IF(AND(ISNUMBER(OFFSET('Sanitation Data'!$G$11,0,10*ROW('Sanitation Data'!G103))),'Data Summary'!DC109="Yes"),OFFSET('Sanitation Data'!$G$11,0,10*ROW('Sanitation Data'!G103)),NA())</f>
        <v>#N/A</v>
      </c>
      <c r="AO109" s="367" t="e">
        <f ca="1">+IF(AND(ISNUMBER(OFFSET('Sanitation Data'!$G$12,0,10*ROW('Sanitation Data'!G103))),'Data Summary'!DD109="Yes"),OFFSET('Sanitation Data'!$G$12,0,10*ROW('Sanitation Data'!G103)),NA())</f>
        <v>#N/A</v>
      </c>
      <c r="AP109" s="367" t="e">
        <f ca="1">+IF(AND(ISNUMBER(OFFSET('Sanitation Data'!$H$4,0,10*ROW('Sanitation Data'!H103))),'Data Summary'!DE109="Yes"),100-OFFSET('Sanitation Data'!$H$4,0,10*ROW('Sanitation Data'!H103)),NA())</f>
        <v>#N/A</v>
      </c>
      <c r="AQ109" s="367" t="e">
        <f ca="1">+IF(AND(ISNUMBER(OFFSET('Sanitation Data'!$H$6,0,10*ROW('Sanitation Data'!H103))),'Data Summary'!DF109="Yes"),OFFSET('Sanitation Data'!$H$6,0,10*ROW('Sanitation Data'!H103)),NA())</f>
        <v>#N/A</v>
      </c>
      <c r="AR109" s="367" t="e">
        <f ca="1">+IF(AND(ISNUMBER(OFFSET('Sanitation Data'!$H$10,0,10*ROW('Sanitation Data'!H103))),'Data Summary'!DG109="Yes"),OFFSET('Sanitation Data'!$H$10,0,10*ROW('Sanitation Data'!H103)),NA())</f>
        <v>#N/A</v>
      </c>
      <c r="AS109" s="367" t="e">
        <f ca="1">+IF(AND(ISNUMBER(OFFSET('Sanitation Data'!$H$11,0,10*ROW('Sanitation Data'!H103))),'Data Summary'!DH109="Yes"),OFFSET('Sanitation Data'!$H$11,0,10*ROW('Sanitation Data'!H103)),NA())</f>
        <v>#N/A</v>
      </c>
      <c r="AT109" s="367" t="e">
        <f ca="1">+IF(AND(ISNUMBER(OFFSET('Sanitation Data'!$H$12,0,10*ROW('Sanitation Data'!H103))),'Data Summary'!DI109="Yes"),OFFSET('Sanitation Data'!$H$12,0,10*ROW('Sanitation Data'!H103)),NA())</f>
        <v>#N/A</v>
      </c>
      <c r="AU109" s="367" t="e">
        <f ca="1">+IF(AND(ISNUMBER(OFFSET('Sanitation Data'!$I$4,0,10*ROW('Sanitation Data'!I103))),'Data Summary'!DJ109="Yes"),100-OFFSET('Sanitation Data'!$I$4,0,10*ROW('Sanitation Data'!I103)),NA())</f>
        <v>#N/A</v>
      </c>
      <c r="AV109" s="367" t="e">
        <f ca="1">+IF(AND(ISNUMBER(OFFSET('Sanitation Data'!$I$6,0,10*ROW('Sanitation Data'!I103))),'Data Summary'!DK109="Yes"),OFFSET('Sanitation Data'!$I$6,0,10*ROW('Sanitation Data'!I103)),NA())</f>
        <v>#N/A</v>
      </c>
      <c r="AW109" s="367" t="e">
        <f ca="1">+IF(AND(ISNUMBER(OFFSET('Sanitation Data'!$I$10,0,10*ROW('Sanitation Data'!I103))),'Data Summary'!DL109="Yes"),OFFSET('Sanitation Data'!$I$10,0,10*ROW('Sanitation Data'!I103)),NA())</f>
        <v>#N/A</v>
      </c>
      <c r="AX109" s="367" t="e">
        <f ca="1">+IF(AND(ISNUMBER(OFFSET('Sanitation Data'!$I$11,0,10*ROW('Sanitation Data'!I103))),'Data Summary'!DM109="Yes"),OFFSET('Sanitation Data'!$I$11,0,10*ROW('Sanitation Data'!I103)),NA())</f>
        <v>#N/A</v>
      </c>
      <c r="AY109" s="367" t="e">
        <f ca="1">+IF(AND(ISNUMBER(OFFSET('Sanitation Data'!$I$12,0,10*ROW('Sanitation Data'!I103))),'Data Summary'!DN109="Yes"),OFFSET('Sanitation Data'!$I$12,0,10*ROW('Sanitation Data'!I103)),NA())</f>
        <v>#N/A</v>
      </c>
      <c r="AZ109" s="368" t="e">
        <f ca="1">+IF(AND(ISNUMBER(OFFSET('Hygiene Data'!$D$5,0,10*ROW('Hygiene Data'!D103))),'Data Summary'!DO109="Yes"),OFFSET('Hygiene Data'!$D$5,0,10*ROW('Hygiene Data'!D103)),NA())</f>
        <v>#N/A</v>
      </c>
      <c r="BA109" s="368" t="e">
        <f ca="1">+IF(AND(ISNUMBER(OFFSET('Hygiene Data'!$D$7,0,10*ROW('Hygiene Data'!D103))),'Data Summary'!DP109="Yes"),OFFSET('Hygiene Data'!$D$7,0,10*ROW('Hygiene Data'!D103)),NA())</f>
        <v>#N/A</v>
      </c>
      <c r="BB109" s="368" t="e">
        <f ca="1">+IF(AND(ISNUMBER(OFFSET('Hygiene Data'!$D$9,0,10*ROW('Hygiene Data'!D103))),'Data Summary'!DQ109="Yes"),OFFSET('Hygiene Data'!$D$9,0,10*ROW('Hygiene Data'!D103)),NA())</f>
        <v>#N/A</v>
      </c>
      <c r="BC109" s="368" t="e">
        <f ca="1">+IF(AND(ISNUMBER(OFFSET('Hygiene Data'!$E$5,0,10*ROW('Hygiene Data'!E103))),'Data Summary'!DR109="Yes"),OFFSET('Hygiene Data'!$E$5,0,10*ROW('Hygiene Data'!E103)),NA())</f>
        <v>#N/A</v>
      </c>
      <c r="BD109" s="368" t="e">
        <f ca="1">+IF(AND(ISNUMBER(OFFSET('Hygiene Data'!$E$7,0,10*ROW('Hygiene Data'!E103))),'Data Summary'!DS109="Yes"),OFFSET('Hygiene Data'!$E$7,0,10*ROW('Hygiene Data'!E103)),NA())</f>
        <v>#N/A</v>
      </c>
      <c r="BE109" s="368" t="e">
        <f ca="1">+IF(AND(ISNUMBER(OFFSET('Hygiene Data'!$E$9,0,10*ROW('Hygiene Data'!E103))),'Data Summary'!DT109="Yes"),OFFSET('Hygiene Data'!$E$9,0,10*ROW('Hygiene Data'!E103)),NA())</f>
        <v>#N/A</v>
      </c>
      <c r="BF109" s="368" t="e">
        <f ca="1">+IF(AND(ISNUMBER(OFFSET('Hygiene Data'!$F$5,0,10*ROW('Hygiene Data'!F103))),'Data Summary'!DU109="Yes"),OFFSET('Hygiene Data'!$F$5,0,10*ROW('Hygiene Data'!F103)),NA())</f>
        <v>#N/A</v>
      </c>
      <c r="BG109" s="368" t="e">
        <f ca="1">+IF(AND(ISNUMBER(OFFSET('Hygiene Data'!$F$7,0,10*ROW('Hygiene Data'!F103))),'Data Summary'!DV109="Yes"),OFFSET('Hygiene Data'!$F$7,0,10*ROW('Hygiene Data'!F103)),NA())</f>
        <v>#N/A</v>
      </c>
      <c r="BH109" s="368" t="e">
        <f ca="1">+IF(AND(ISNUMBER(OFFSET('Hygiene Data'!$F$9,0,10*ROW('Hygiene Data'!F103))),'Data Summary'!DW109="Yes"),OFFSET('Hygiene Data'!$F$9,0,10*ROW('Hygiene Data'!F103)),NA())</f>
        <v>#N/A</v>
      </c>
      <c r="BI109" s="368" t="e">
        <f ca="1">+IF(AND(ISNUMBER(OFFSET('Hygiene Data'!$G$5,0,10*ROW('Hygiene Data'!G103))),'Data Summary'!DX109="Yes"),OFFSET('Hygiene Data'!$G$5,0,10*ROW('Hygiene Data'!G103)),NA())</f>
        <v>#N/A</v>
      </c>
      <c r="BJ109" s="368" t="e">
        <f ca="1">+IF(AND(ISNUMBER(OFFSET('Hygiene Data'!$G$7,0,10*ROW('Hygiene Data'!G103))),'Data Summary'!DY109="Yes"),OFFSET('Hygiene Data'!$G$7,0,10*ROW('Hygiene Data'!G103)),NA())</f>
        <v>#N/A</v>
      </c>
      <c r="BK109" s="368" t="e">
        <f ca="1">+IF(AND(ISNUMBER(OFFSET('Hygiene Data'!$G$9,0,10*ROW('Hygiene Data'!G103))),'Data Summary'!DZ109="Yes"),OFFSET('Hygiene Data'!$G$9,0,10*ROW('Hygiene Data'!G103)),NA())</f>
        <v>#N/A</v>
      </c>
      <c r="BL109" s="368" t="e">
        <f ca="1">+IF(AND(ISNUMBER(OFFSET('Hygiene Data'!$H$5,0,10*ROW('Hygiene Data'!H103))),'Data Summary'!EA109="Yes"),OFFSET('Hygiene Data'!$H$5,0,10*ROW('Hygiene Data'!H103)),NA())</f>
        <v>#N/A</v>
      </c>
      <c r="BM109" s="368" t="e">
        <f ca="1">+IF(AND(ISNUMBER(OFFSET('Hygiene Data'!$H$7,0,10*ROW('Hygiene Data'!H103))),'Data Summary'!EB109="Yes"),OFFSET('Hygiene Data'!$H$7,0,10*ROW('Hygiene Data'!H103)),NA())</f>
        <v>#N/A</v>
      </c>
      <c r="BN109" s="368" t="e">
        <f ca="1">+IF(AND(ISNUMBER(OFFSET('Hygiene Data'!$H$9,0,10*ROW('Hygiene Data'!H103))),'Data Summary'!EC109="Yes"),OFFSET('Hygiene Data'!$H$9,0,10*ROW('Hygiene Data'!H103)),NA())</f>
        <v>#N/A</v>
      </c>
      <c r="BO109" s="368" t="e">
        <f ca="1">+IF(AND(ISNUMBER(OFFSET('Hygiene Data'!$I$5,0,10*ROW('Hygiene Data'!I103))),'Data Summary'!ED109="Yes"),OFFSET('Hygiene Data'!$I$5,0,10*ROW('Hygiene Data'!I103)),NA())</f>
        <v>#N/A</v>
      </c>
      <c r="BP109" s="368" t="e">
        <f ca="1">+IF(AND(ISNUMBER(OFFSET('Hygiene Data'!$I$7,0,10*ROW('Hygiene Data'!I103))),'Data Summary'!EE109="Yes"),OFFSET('Hygiene Data'!$I$7,0,10*ROW('Hygiene Data'!I103)),NA())</f>
        <v>#N/A</v>
      </c>
      <c r="BQ109" s="368" t="e">
        <f ca="1">+IF(AND(ISNUMBER(OFFSET('Hygiene Data'!$I$9,0,10*ROW('Hygiene Data'!I103))),'Data Summary'!EF109="Yes"),OFFSET('Hygiene Data'!$I$9,0,10*ROW('Hygiene Data'!I103)),NA())</f>
        <v>#N/A</v>
      </c>
    </row>
    <row r="110" spans="1:69" x14ac:dyDescent="0.25">
      <c r="A110" s="364" t="e">
        <f ca="1">+RIGHT('Data Summary'!A110,LEN('Data Summary'!A110)-9)</f>
        <v>#VALUE!</v>
      </c>
      <c r="B110" s="338" t="str">
        <f ca="1">+IF(ISTEXT('Data Summary'!B110),'Data Summary'!B110,"")</f>
        <v/>
      </c>
      <c r="C110" s="365" t="e">
        <f ca="1">+VALUE('Data Summary'!C110)</f>
        <v>#VALUE!</v>
      </c>
      <c r="D110" s="366" t="e">
        <f ca="1">+IF(AND(ISNUMBER(OFFSET('Water Data'!$D$4,0,10*ROW('Water Data'!D104))),'Data Summary'!BS110="Yes"),100-OFFSET('Water Data'!$D$4,0,10*ROW('Water Data'!D104)),NA())</f>
        <v>#N/A</v>
      </c>
      <c r="E110" s="366" t="e">
        <f ca="1">+IF(AND(ISNUMBER(OFFSET('Water Data'!$D$6,0,10*ROW('Water Data'!D104))),'Data Summary'!BT110="Yes"),OFFSET('Water Data'!$D$6,0,10*ROW('Water Data'!D104)),NA())</f>
        <v>#N/A</v>
      </c>
      <c r="F110" s="366" t="e">
        <f ca="1">+IF(AND(ISNUMBER(OFFSET('Water Data'!$D$9,0,10*ROW('Water Data'!D104))),'Data Summary'!BU110="Yes"),OFFSET('Water Data'!$D$9,0,10*ROW('Water Data'!D104)),NA())</f>
        <v>#N/A</v>
      </c>
      <c r="G110" s="366" t="e">
        <f ca="1">+IF(AND(ISNUMBER(OFFSET('Water Data'!$E$4,0,10*ROW('Water Data'!E104))),'Data Summary'!BV110="Yes"),100-OFFSET('Water Data'!$E$4,0,10*ROW('Water Data'!E104)),NA())</f>
        <v>#N/A</v>
      </c>
      <c r="H110" s="366" t="e">
        <f ca="1">+IF(AND(ISNUMBER(OFFSET('Water Data'!$E$6,0,10*ROW('Water Data'!E104))),'Data Summary'!BW110="Yes"),OFFSET('Water Data'!$E$6,0,10*ROW('Water Data'!E104)),NA())</f>
        <v>#N/A</v>
      </c>
      <c r="I110" s="366" t="e">
        <f ca="1">+IF(AND(ISNUMBER(OFFSET('Water Data'!$E$9,0,10*ROW('Water Data'!E104))),'Data Summary'!BX110="Yes"),OFFSET('Water Data'!$E$9,0,10*ROW('Water Data'!E104)),NA())</f>
        <v>#N/A</v>
      </c>
      <c r="J110" s="366" t="e">
        <f ca="1">+IF(AND(ISNUMBER(OFFSET('Water Data'!$F$4,0,10*ROW('Water Data'!F104))),'Data Summary'!BY110="Yes"),100-OFFSET('Water Data'!$F$4,0,10*ROW('Water Data'!F104)),NA())</f>
        <v>#N/A</v>
      </c>
      <c r="K110" s="366" t="e">
        <f ca="1">+IF(AND(ISNUMBER(OFFSET('Water Data'!$F$6,0,10*ROW('Water Data'!F104))),'Data Summary'!BZ110="Yes"),OFFSET('Water Data'!$F$6,0,10*ROW('Water Data'!F104)),NA())</f>
        <v>#N/A</v>
      </c>
      <c r="L110" s="366" t="e">
        <f ca="1">+IF(AND(ISNUMBER(OFFSET('Water Data'!$F$9,0,10*ROW('Water Data'!F104))),'Data Summary'!CA110="Yes"),OFFSET('Water Data'!$F$9,0,10*ROW('Water Data'!F104)),NA())</f>
        <v>#N/A</v>
      </c>
      <c r="M110" s="366" t="e">
        <f ca="1">+IF(AND(ISNUMBER(OFFSET('Water Data'!$G$4,0,10*ROW('Water Data'!G104))),'Data Summary'!CB110="Yes"),100-OFFSET('Water Data'!$G$4,0,10*ROW('Water Data'!G104)),NA())</f>
        <v>#N/A</v>
      </c>
      <c r="N110" s="366" t="e">
        <f ca="1">+IF(AND(ISNUMBER(OFFSET('Water Data'!$G$6,0,10*ROW('Water Data'!G104))),'Data Summary'!CC110="Yes"),OFFSET('Water Data'!$G$6,0,10*ROW('Water Data'!G104)),NA())</f>
        <v>#N/A</v>
      </c>
      <c r="O110" s="366" t="e">
        <f ca="1">+IF(AND(ISNUMBER(OFFSET('Water Data'!$G$9,0,10*ROW('Water Data'!G104))),'Data Summary'!CD110="Yes"),OFFSET('Water Data'!$G$9,0,10*ROW('Water Data'!G104)),NA())</f>
        <v>#N/A</v>
      </c>
      <c r="P110" s="366" t="e">
        <f ca="1">+IF(AND(ISNUMBER(OFFSET('Water Data'!$H$4,0,10*ROW('Water Data'!H104))),'Data Summary'!CE110="Yes"),100-OFFSET('Water Data'!$H$4,0,10*ROW('Water Data'!H104)),NA())</f>
        <v>#N/A</v>
      </c>
      <c r="Q110" s="366" t="e">
        <f ca="1">+IF(AND(ISNUMBER(OFFSET('Water Data'!$H$6,0,10*ROW('Water Data'!H104))),'Data Summary'!CF110="Yes"),OFFSET('Water Data'!$H$6,0,10*ROW('Water Data'!H104)),NA())</f>
        <v>#N/A</v>
      </c>
      <c r="R110" s="366" t="e">
        <f ca="1">+IF(AND(ISNUMBER(OFFSET('Water Data'!$H$9,0,10*ROW('Water Data'!H104))),'Data Summary'!CG110="Yes"),OFFSET('Water Data'!$H$9,0,10*ROW('Water Data'!H104)),NA())</f>
        <v>#N/A</v>
      </c>
      <c r="S110" s="366" t="e">
        <f ca="1">+IF(AND(ISNUMBER(OFFSET('Water Data'!$I$4,0,10*ROW('Water Data'!I104))),'Data Summary'!CH110="Yes"),100-OFFSET('Water Data'!$I$4,0,10*ROW('Water Data'!I104)),NA())</f>
        <v>#N/A</v>
      </c>
      <c r="T110" s="366" t="e">
        <f ca="1">+IF(AND(ISNUMBER(OFFSET('Water Data'!$I$6,0,10*ROW('Water Data'!I104))),'Data Summary'!CI110="Yes"),OFFSET('Water Data'!$I$6,0,10*ROW('Water Data'!I104)),NA())</f>
        <v>#N/A</v>
      </c>
      <c r="U110" s="366" t="e">
        <f ca="1">+IF(AND(ISNUMBER(OFFSET('Water Data'!$I$9,0,10*ROW('Water Data'!I104))),'Data Summary'!CJ110="Yes"),OFFSET('Water Data'!$I$9,0,10*ROW('Water Data'!I104)),NA())</f>
        <v>#N/A</v>
      </c>
      <c r="V110" s="367" t="e">
        <f ca="1">+IF(AND(ISNUMBER(OFFSET('Sanitation Data'!$D$4,0,10*ROW('Sanitation Data'!D104))),'Data Summary'!CK110="Yes"),100-OFFSET('Sanitation Data'!$D$4,0,10*ROW('Sanitation Data'!D104)),NA())</f>
        <v>#N/A</v>
      </c>
      <c r="W110" s="367" t="e">
        <f ca="1">+IF(AND(ISNUMBER(OFFSET('Sanitation Data'!$D$6,0,10*ROW('Sanitation Data'!D104))),'Data Summary'!CL110="Yes"),OFFSET('Sanitation Data'!$D$6,0,10*ROW('Sanitation Data'!D104)),NA())</f>
        <v>#N/A</v>
      </c>
      <c r="X110" s="367" t="e">
        <f ca="1">+IF(AND(ISNUMBER(OFFSET('Sanitation Data'!$D$10,0,10*ROW('Sanitation Data'!D104))),'Data Summary'!CM110="Yes"),OFFSET('Sanitation Data'!$D$10,0,10*ROW('Sanitation Data'!D104)),NA())</f>
        <v>#N/A</v>
      </c>
      <c r="Y110" s="367" t="e">
        <f ca="1">+IF(AND(ISNUMBER(OFFSET('Sanitation Data'!$D$11,0,10*ROW('Sanitation Data'!D104))),'Data Summary'!CN110="Yes"),OFFSET('Sanitation Data'!$D$11,0,10*ROW('Sanitation Data'!D104)),NA())</f>
        <v>#N/A</v>
      </c>
      <c r="Z110" s="367" t="e">
        <f ca="1">+IF(AND(ISNUMBER(OFFSET('Sanitation Data'!$D$12,0,10*ROW('Sanitation Data'!D104))),'Data Summary'!CO110="Yes"),OFFSET('Sanitation Data'!$D$12,0,10*ROW('Sanitation Data'!D104)),NA())</f>
        <v>#N/A</v>
      </c>
      <c r="AA110" s="367" t="e">
        <f ca="1">+IF(AND(ISNUMBER(OFFSET('Sanitation Data'!$E$4,0,10*ROW('Sanitation Data'!E104))),'Data Summary'!CP110="Yes"),100-OFFSET('Sanitation Data'!$E$4,0,10*ROW('Sanitation Data'!E104)),NA())</f>
        <v>#N/A</v>
      </c>
      <c r="AB110" s="367" t="e">
        <f ca="1">+IF(AND(ISNUMBER(OFFSET('Sanitation Data'!$E$6,0,10*ROW('Sanitation Data'!E104))),'Data Summary'!CQ110="Yes"),OFFSET('Sanitation Data'!$E$6,0,10*ROW('Sanitation Data'!E104)),NA())</f>
        <v>#N/A</v>
      </c>
      <c r="AC110" s="367" t="e">
        <f ca="1">+IF(AND(ISNUMBER(OFFSET('Sanitation Data'!$E$10,0,10*ROW('Sanitation Data'!E104))),'Data Summary'!CR110="Yes"),OFFSET('Sanitation Data'!$E$10,0,10*ROW('Sanitation Data'!E104)),NA())</f>
        <v>#N/A</v>
      </c>
      <c r="AD110" s="367" t="e">
        <f ca="1">+IF(AND(ISNUMBER(OFFSET('Sanitation Data'!$E$11,0,10*ROW('Sanitation Data'!E104))),'Data Summary'!CS110="Yes"),OFFSET('Sanitation Data'!$E$11,0,10*ROW('Sanitation Data'!E104)),NA())</f>
        <v>#N/A</v>
      </c>
      <c r="AE110" s="367" t="e">
        <f ca="1">+IF(AND(ISNUMBER(OFFSET('Sanitation Data'!$E$12,0,10*ROW('Sanitation Data'!E104))),'Data Summary'!CT110="Yes"),OFFSET('Sanitation Data'!$E$12,0,10*ROW('Sanitation Data'!E104)),NA())</f>
        <v>#N/A</v>
      </c>
      <c r="AF110" s="367" t="e">
        <f ca="1">+IF(AND(ISNUMBER(OFFSET('Sanitation Data'!$F$4,0,10*ROW('Sanitation Data'!F104))),'Data Summary'!CU110="Yes"),100-OFFSET('Sanitation Data'!$F$4,0,10*ROW('Sanitation Data'!F104)),NA())</f>
        <v>#N/A</v>
      </c>
      <c r="AG110" s="367" t="e">
        <f ca="1">+IF(AND(ISNUMBER(OFFSET('Sanitation Data'!$F$6,0,10*ROW('Sanitation Data'!F104))),'Data Summary'!CV110="Yes"),OFFSET('Sanitation Data'!$F$6,0,10*ROW('Sanitation Data'!F104)),NA())</f>
        <v>#N/A</v>
      </c>
      <c r="AH110" s="367" t="e">
        <f ca="1">+IF(AND(ISNUMBER(OFFSET('Sanitation Data'!$F$10,0,10*ROW('Sanitation Data'!F104))),'Data Summary'!CW110="Yes"),OFFSET('Sanitation Data'!$F$10,0,10*ROW('Sanitation Data'!F104)),NA())</f>
        <v>#N/A</v>
      </c>
      <c r="AI110" s="367" t="e">
        <f ca="1">+IF(AND(ISNUMBER(OFFSET('Sanitation Data'!$F$11,0,10*ROW('Sanitation Data'!F104))),'Data Summary'!CX110="Yes"),OFFSET('Sanitation Data'!$F$11,0,10*ROW('Sanitation Data'!F104)),NA())</f>
        <v>#N/A</v>
      </c>
      <c r="AJ110" s="367" t="e">
        <f ca="1">+IF(AND(ISNUMBER(OFFSET('Sanitation Data'!$F$12,0,10*ROW('Sanitation Data'!F104))),'Data Summary'!CY110="Yes"),OFFSET('Sanitation Data'!$F$12,0,10*ROW('Sanitation Data'!F104)),NA())</f>
        <v>#N/A</v>
      </c>
      <c r="AK110" s="367" t="e">
        <f ca="1">+IF(AND(ISNUMBER(OFFSET('Sanitation Data'!$G$4,0,10*ROW('Sanitation Data'!G104))),'Data Summary'!CZ110="Yes"),100-OFFSET('Sanitation Data'!$G$4,0,10*ROW('Sanitation Data'!G104)),NA())</f>
        <v>#N/A</v>
      </c>
      <c r="AL110" s="367" t="e">
        <f ca="1">+IF(AND(ISNUMBER(OFFSET('Sanitation Data'!$G$6,0,10*ROW('Sanitation Data'!G104))),'Data Summary'!DA110="Yes"),OFFSET('Sanitation Data'!$G$6,0,10*ROW('Sanitation Data'!G104)),NA())</f>
        <v>#N/A</v>
      </c>
      <c r="AM110" s="367" t="e">
        <f ca="1">+IF(AND(ISNUMBER(OFFSET('Sanitation Data'!$G$10,0,10*ROW('Sanitation Data'!G104))),'Data Summary'!DB110="Yes"),OFFSET('Sanitation Data'!$G$10,0,10*ROW('Sanitation Data'!G104)),NA())</f>
        <v>#N/A</v>
      </c>
      <c r="AN110" s="367" t="e">
        <f ca="1">+IF(AND(ISNUMBER(OFFSET('Sanitation Data'!$G$11,0,10*ROW('Sanitation Data'!G104))),'Data Summary'!DC110="Yes"),OFFSET('Sanitation Data'!$G$11,0,10*ROW('Sanitation Data'!G104)),NA())</f>
        <v>#N/A</v>
      </c>
      <c r="AO110" s="367" t="e">
        <f ca="1">+IF(AND(ISNUMBER(OFFSET('Sanitation Data'!$G$12,0,10*ROW('Sanitation Data'!G104))),'Data Summary'!DD110="Yes"),OFFSET('Sanitation Data'!$G$12,0,10*ROW('Sanitation Data'!G104)),NA())</f>
        <v>#N/A</v>
      </c>
      <c r="AP110" s="367" t="e">
        <f ca="1">+IF(AND(ISNUMBER(OFFSET('Sanitation Data'!$H$4,0,10*ROW('Sanitation Data'!H104))),'Data Summary'!DE110="Yes"),100-OFFSET('Sanitation Data'!$H$4,0,10*ROW('Sanitation Data'!H104)),NA())</f>
        <v>#N/A</v>
      </c>
      <c r="AQ110" s="367" t="e">
        <f ca="1">+IF(AND(ISNUMBER(OFFSET('Sanitation Data'!$H$6,0,10*ROW('Sanitation Data'!H104))),'Data Summary'!DF110="Yes"),OFFSET('Sanitation Data'!$H$6,0,10*ROW('Sanitation Data'!H104)),NA())</f>
        <v>#N/A</v>
      </c>
      <c r="AR110" s="367" t="e">
        <f ca="1">+IF(AND(ISNUMBER(OFFSET('Sanitation Data'!$H$10,0,10*ROW('Sanitation Data'!H104))),'Data Summary'!DG110="Yes"),OFFSET('Sanitation Data'!$H$10,0,10*ROW('Sanitation Data'!H104)),NA())</f>
        <v>#N/A</v>
      </c>
      <c r="AS110" s="367" t="e">
        <f ca="1">+IF(AND(ISNUMBER(OFFSET('Sanitation Data'!$H$11,0,10*ROW('Sanitation Data'!H104))),'Data Summary'!DH110="Yes"),OFFSET('Sanitation Data'!$H$11,0,10*ROW('Sanitation Data'!H104)),NA())</f>
        <v>#N/A</v>
      </c>
      <c r="AT110" s="367" t="e">
        <f ca="1">+IF(AND(ISNUMBER(OFFSET('Sanitation Data'!$H$12,0,10*ROW('Sanitation Data'!H104))),'Data Summary'!DI110="Yes"),OFFSET('Sanitation Data'!$H$12,0,10*ROW('Sanitation Data'!H104)),NA())</f>
        <v>#N/A</v>
      </c>
      <c r="AU110" s="367" t="e">
        <f ca="1">+IF(AND(ISNUMBER(OFFSET('Sanitation Data'!$I$4,0,10*ROW('Sanitation Data'!I104))),'Data Summary'!DJ110="Yes"),100-OFFSET('Sanitation Data'!$I$4,0,10*ROW('Sanitation Data'!I104)),NA())</f>
        <v>#N/A</v>
      </c>
      <c r="AV110" s="367" t="e">
        <f ca="1">+IF(AND(ISNUMBER(OFFSET('Sanitation Data'!$I$6,0,10*ROW('Sanitation Data'!I104))),'Data Summary'!DK110="Yes"),OFFSET('Sanitation Data'!$I$6,0,10*ROW('Sanitation Data'!I104)),NA())</f>
        <v>#N/A</v>
      </c>
      <c r="AW110" s="367" t="e">
        <f ca="1">+IF(AND(ISNUMBER(OFFSET('Sanitation Data'!$I$10,0,10*ROW('Sanitation Data'!I104))),'Data Summary'!DL110="Yes"),OFFSET('Sanitation Data'!$I$10,0,10*ROW('Sanitation Data'!I104)),NA())</f>
        <v>#N/A</v>
      </c>
      <c r="AX110" s="367" t="e">
        <f ca="1">+IF(AND(ISNUMBER(OFFSET('Sanitation Data'!$I$11,0,10*ROW('Sanitation Data'!I104))),'Data Summary'!DM110="Yes"),OFFSET('Sanitation Data'!$I$11,0,10*ROW('Sanitation Data'!I104)),NA())</f>
        <v>#N/A</v>
      </c>
      <c r="AY110" s="367" t="e">
        <f ca="1">+IF(AND(ISNUMBER(OFFSET('Sanitation Data'!$I$12,0,10*ROW('Sanitation Data'!I104))),'Data Summary'!DN110="Yes"),OFFSET('Sanitation Data'!$I$12,0,10*ROW('Sanitation Data'!I104)),NA())</f>
        <v>#N/A</v>
      </c>
      <c r="AZ110" s="368" t="e">
        <f ca="1">+IF(AND(ISNUMBER(OFFSET('Hygiene Data'!$D$5,0,10*ROW('Hygiene Data'!D104))),'Data Summary'!DO110="Yes"),OFFSET('Hygiene Data'!$D$5,0,10*ROW('Hygiene Data'!D104)),NA())</f>
        <v>#N/A</v>
      </c>
      <c r="BA110" s="368" t="e">
        <f ca="1">+IF(AND(ISNUMBER(OFFSET('Hygiene Data'!$D$7,0,10*ROW('Hygiene Data'!D104))),'Data Summary'!DP110="Yes"),OFFSET('Hygiene Data'!$D$7,0,10*ROW('Hygiene Data'!D104)),NA())</f>
        <v>#N/A</v>
      </c>
      <c r="BB110" s="368" t="e">
        <f ca="1">+IF(AND(ISNUMBER(OFFSET('Hygiene Data'!$D$9,0,10*ROW('Hygiene Data'!D104))),'Data Summary'!DQ110="Yes"),OFFSET('Hygiene Data'!$D$9,0,10*ROW('Hygiene Data'!D104)),NA())</f>
        <v>#N/A</v>
      </c>
      <c r="BC110" s="368" t="e">
        <f ca="1">+IF(AND(ISNUMBER(OFFSET('Hygiene Data'!$E$5,0,10*ROW('Hygiene Data'!E104))),'Data Summary'!DR110="Yes"),OFFSET('Hygiene Data'!$E$5,0,10*ROW('Hygiene Data'!E104)),NA())</f>
        <v>#N/A</v>
      </c>
      <c r="BD110" s="368" t="e">
        <f ca="1">+IF(AND(ISNUMBER(OFFSET('Hygiene Data'!$E$7,0,10*ROW('Hygiene Data'!E104))),'Data Summary'!DS110="Yes"),OFFSET('Hygiene Data'!$E$7,0,10*ROW('Hygiene Data'!E104)),NA())</f>
        <v>#N/A</v>
      </c>
      <c r="BE110" s="368" t="e">
        <f ca="1">+IF(AND(ISNUMBER(OFFSET('Hygiene Data'!$E$9,0,10*ROW('Hygiene Data'!E104))),'Data Summary'!DT110="Yes"),OFFSET('Hygiene Data'!$E$9,0,10*ROW('Hygiene Data'!E104)),NA())</f>
        <v>#N/A</v>
      </c>
      <c r="BF110" s="368" t="e">
        <f ca="1">+IF(AND(ISNUMBER(OFFSET('Hygiene Data'!$F$5,0,10*ROW('Hygiene Data'!F104))),'Data Summary'!DU110="Yes"),OFFSET('Hygiene Data'!$F$5,0,10*ROW('Hygiene Data'!F104)),NA())</f>
        <v>#N/A</v>
      </c>
      <c r="BG110" s="368" t="e">
        <f ca="1">+IF(AND(ISNUMBER(OFFSET('Hygiene Data'!$F$7,0,10*ROW('Hygiene Data'!F104))),'Data Summary'!DV110="Yes"),OFFSET('Hygiene Data'!$F$7,0,10*ROW('Hygiene Data'!F104)),NA())</f>
        <v>#N/A</v>
      </c>
      <c r="BH110" s="368" t="e">
        <f ca="1">+IF(AND(ISNUMBER(OFFSET('Hygiene Data'!$F$9,0,10*ROW('Hygiene Data'!F104))),'Data Summary'!DW110="Yes"),OFFSET('Hygiene Data'!$F$9,0,10*ROW('Hygiene Data'!F104)),NA())</f>
        <v>#N/A</v>
      </c>
      <c r="BI110" s="368" t="e">
        <f ca="1">+IF(AND(ISNUMBER(OFFSET('Hygiene Data'!$G$5,0,10*ROW('Hygiene Data'!G104))),'Data Summary'!DX110="Yes"),OFFSET('Hygiene Data'!$G$5,0,10*ROW('Hygiene Data'!G104)),NA())</f>
        <v>#N/A</v>
      </c>
      <c r="BJ110" s="368" t="e">
        <f ca="1">+IF(AND(ISNUMBER(OFFSET('Hygiene Data'!$G$7,0,10*ROW('Hygiene Data'!G104))),'Data Summary'!DY110="Yes"),OFFSET('Hygiene Data'!$G$7,0,10*ROW('Hygiene Data'!G104)),NA())</f>
        <v>#N/A</v>
      </c>
      <c r="BK110" s="368" t="e">
        <f ca="1">+IF(AND(ISNUMBER(OFFSET('Hygiene Data'!$G$9,0,10*ROW('Hygiene Data'!G104))),'Data Summary'!DZ110="Yes"),OFFSET('Hygiene Data'!$G$9,0,10*ROW('Hygiene Data'!G104)),NA())</f>
        <v>#N/A</v>
      </c>
      <c r="BL110" s="368" t="e">
        <f ca="1">+IF(AND(ISNUMBER(OFFSET('Hygiene Data'!$H$5,0,10*ROW('Hygiene Data'!H104))),'Data Summary'!EA110="Yes"),OFFSET('Hygiene Data'!$H$5,0,10*ROW('Hygiene Data'!H104)),NA())</f>
        <v>#N/A</v>
      </c>
      <c r="BM110" s="368" t="e">
        <f ca="1">+IF(AND(ISNUMBER(OFFSET('Hygiene Data'!$H$7,0,10*ROW('Hygiene Data'!H104))),'Data Summary'!EB110="Yes"),OFFSET('Hygiene Data'!$H$7,0,10*ROW('Hygiene Data'!H104)),NA())</f>
        <v>#N/A</v>
      </c>
      <c r="BN110" s="368" t="e">
        <f ca="1">+IF(AND(ISNUMBER(OFFSET('Hygiene Data'!$H$9,0,10*ROW('Hygiene Data'!H104))),'Data Summary'!EC110="Yes"),OFFSET('Hygiene Data'!$H$9,0,10*ROW('Hygiene Data'!H104)),NA())</f>
        <v>#N/A</v>
      </c>
      <c r="BO110" s="368" t="e">
        <f ca="1">+IF(AND(ISNUMBER(OFFSET('Hygiene Data'!$I$5,0,10*ROW('Hygiene Data'!I104))),'Data Summary'!ED110="Yes"),OFFSET('Hygiene Data'!$I$5,0,10*ROW('Hygiene Data'!I104)),NA())</f>
        <v>#N/A</v>
      </c>
      <c r="BP110" s="368" t="e">
        <f ca="1">+IF(AND(ISNUMBER(OFFSET('Hygiene Data'!$I$7,0,10*ROW('Hygiene Data'!I104))),'Data Summary'!EE110="Yes"),OFFSET('Hygiene Data'!$I$7,0,10*ROW('Hygiene Data'!I104)),NA())</f>
        <v>#N/A</v>
      </c>
      <c r="BQ110" s="368" t="e">
        <f ca="1">+IF(AND(ISNUMBER(OFFSET('Hygiene Data'!$I$9,0,10*ROW('Hygiene Data'!I104))),'Data Summary'!EF110="Yes"),OFFSET('Hygiene Data'!$I$9,0,10*ROW('Hygiene Data'!I104)),NA())</f>
        <v>#N/A</v>
      </c>
    </row>
    <row r="111" spans="1:69" x14ac:dyDescent="0.25">
      <c r="A111" s="364" t="e">
        <f ca="1">+RIGHT('Data Summary'!A111,LEN('Data Summary'!A111)-9)</f>
        <v>#VALUE!</v>
      </c>
      <c r="B111" s="338" t="str">
        <f ca="1">+IF(ISTEXT('Data Summary'!B111),'Data Summary'!B111,"")</f>
        <v/>
      </c>
      <c r="C111" s="365" t="e">
        <f ca="1">+VALUE('Data Summary'!C111)</f>
        <v>#VALUE!</v>
      </c>
      <c r="D111" s="366" t="e">
        <f ca="1">+IF(AND(ISNUMBER(OFFSET('Water Data'!$D$4,0,10*ROW('Water Data'!D105))),'Data Summary'!BS111="Yes"),100-OFFSET('Water Data'!$D$4,0,10*ROW('Water Data'!D105)),NA())</f>
        <v>#N/A</v>
      </c>
      <c r="E111" s="366" t="e">
        <f ca="1">+IF(AND(ISNUMBER(OFFSET('Water Data'!$D$6,0,10*ROW('Water Data'!D105))),'Data Summary'!BT111="Yes"),OFFSET('Water Data'!$D$6,0,10*ROW('Water Data'!D105)),NA())</f>
        <v>#N/A</v>
      </c>
      <c r="F111" s="366" t="e">
        <f ca="1">+IF(AND(ISNUMBER(OFFSET('Water Data'!$D$9,0,10*ROW('Water Data'!D105))),'Data Summary'!BU111="Yes"),OFFSET('Water Data'!$D$9,0,10*ROW('Water Data'!D105)),NA())</f>
        <v>#N/A</v>
      </c>
      <c r="G111" s="366" t="e">
        <f ca="1">+IF(AND(ISNUMBER(OFFSET('Water Data'!$E$4,0,10*ROW('Water Data'!E105))),'Data Summary'!BV111="Yes"),100-OFFSET('Water Data'!$E$4,0,10*ROW('Water Data'!E105)),NA())</f>
        <v>#N/A</v>
      </c>
      <c r="H111" s="366" t="e">
        <f ca="1">+IF(AND(ISNUMBER(OFFSET('Water Data'!$E$6,0,10*ROW('Water Data'!E105))),'Data Summary'!BW111="Yes"),OFFSET('Water Data'!$E$6,0,10*ROW('Water Data'!E105)),NA())</f>
        <v>#N/A</v>
      </c>
      <c r="I111" s="366" t="e">
        <f ca="1">+IF(AND(ISNUMBER(OFFSET('Water Data'!$E$9,0,10*ROW('Water Data'!E105))),'Data Summary'!BX111="Yes"),OFFSET('Water Data'!$E$9,0,10*ROW('Water Data'!E105)),NA())</f>
        <v>#N/A</v>
      </c>
      <c r="J111" s="366" t="e">
        <f ca="1">+IF(AND(ISNUMBER(OFFSET('Water Data'!$F$4,0,10*ROW('Water Data'!F105))),'Data Summary'!BY111="Yes"),100-OFFSET('Water Data'!$F$4,0,10*ROW('Water Data'!F105)),NA())</f>
        <v>#N/A</v>
      </c>
      <c r="K111" s="366" t="e">
        <f ca="1">+IF(AND(ISNUMBER(OFFSET('Water Data'!$F$6,0,10*ROW('Water Data'!F105))),'Data Summary'!BZ111="Yes"),OFFSET('Water Data'!$F$6,0,10*ROW('Water Data'!F105)),NA())</f>
        <v>#N/A</v>
      </c>
      <c r="L111" s="366" t="e">
        <f ca="1">+IF(AND(ISNUMBER(OFFSET('Water Data'!$F$9,0,10*ROW('Water Data'!F105))),'Data Summary'!CA111="Yes"),OFFSET('Water Data'!$F$9,0,10*ROW('Water Data'!F105)),NA())</f>
        <v>#N/A</v>
      </c>
      <c r="M111" s="366" t="e">
        <f ca="1">+IF(AND(ISNUMBER(OFFSET('Water Data'!$G$4,0,10*ROW('Water Data'!G105))),'Data Summary'!CB111="Yes"),100-OFFSET('Water Data'!$G$4,0,10*ROW('Water Data'!G105)),NA())</f>
        <v>#N/A</v>
      </c>
      <c r="N111" s="366" t="e">
        <f ca="1">+IF(AND(ISNUMBER(OFFSET('Water Data'!$G$6,0,10*ROW('Water Data'!G105))),'Data Summary'!CC111="Yes"),OFFSET('Water Data'!$G$6,0,10*ROW('Water Data'!G105)),NA())</f>
        <v>#N/A</v>
      </c>
      <c r="O111" s="366" t="e">
        <f ca="1">+IF(AND(ISNUMBER(OFFSET('Water Data'!$G$9,0,10*ROW('Water Data'!G105))),'Data Summary'!CD111="Yes"),OFFSET('Water Data'!$G$9,0,10*ROW('Water Data'!G105)),NA())</f>
        <v>#N/A</v>
      </c>
      <c r="P111" s="366" t="e">
        <f ca="1">+IF(AND(ISNUMBER(OFFSET('Water Data'!$H$4,0,10*ROW('Water Data'!H105))),'Data Summary'!CE111="Yes"),100-OFFSET('Water Data'!$H$4,0,10*ROW('Water Data'!H105)),NA())</f>
        <v>#N/A</v>
      </c>
      <c r="Q111" s="366" t="e">
        <f ca="1">+IF(AND(ISNUMBER(OFFSET('Water Data'!$H$6,0,10*ROW('Water Data'!H105))),'Data Summary'!CF111="Yes"),OFFSET('Water Data'!$H$6,0,10*ROW('Water Data'!H105)),NA())</f>
        <v>#N/A</v>
      </c>
      <c r="R111" s="366" t="e">
        <f ca="1">+IF(AND(ISNUMBER(OFFSET('Water Data'!$H$9,0,10*ROW('Water Data'!H105))),'Data Summary'!CG111="Yes"),OFFSET('Water Data'!$H$9,0,10*ROW('Water Data'!H105)),NA())</f>
        <v>#N/A</v>
      </c>
      <c r="S111" s="366" t="e">
        <f ca="1">+IF(AND(ISNUMBER(OFFSET('Water Data'!$I$4,0,10*ROW('Water Data'!I105))),'Data Summary'!CH111="Yes"),100-OFFSET('Water Data'!$I$4,0,10*ROW('Water Data'!I105)),NA())</f>
        <v>#N/A</v>
      </c>
      <c r="T111" s="366" t="e">
        <f ca="1">+IF(AND(ISNUMBER(OFFSET('Water Data'!$I$6,0,10*ROW('Water Data'!I105))),'Data Summary'!CI111="Yes"),OFFSET('Water Data'!$I$6,0,10*ROW('Water Data'!I105)),NA())</f>
        <v>#N/A</v>
      </c>
      <c r="U111" s="366" t="e">
        <f ca="1">+IF(AND(ISNUMBER(OFFSET('Water Data'!$I$9,0,10*ROW('Water Data'!I105))),'Data Summary'!CJ111="Yes"),OFFSET('Water Data'!$I$9,0,10*ROW('Water Data'!I105)),NA())</f>
        <v>#N/A</v>
      </c>
      <c r="V111" s="367" t="e">
        <f ca="1">+IF(AND(ISNUMBER(OFFSET('Sanitation Data'!$D$4,0,10*ROW('Sanitation Data'!D105))),'Data Summary'!CK111="Yes"),100-OFFSET('Sanitation Data'!$D$4,0,10*ROW('Sanitation Data'!D105)),NA())</f>
        <v>#N/A</v>
      </c>
      <c r="W111" s="367" t="e">
        <f ca="1">+IF(AND(ISNUMBER(OFFSET('Sanitation Data'!$D$6,0,10*ROW('Sanitation Data'!D105))),'Data Summary'!CL111="Yes"),OFFSET('Sanitation Data'!$D$6,0,10*ROW('Sanitation Data'!D105)),NA())</f>
        <v>#N/A</v>
      </c>
      <c r="X111" s="367" t="e">
        <f ca="1">+IF(AND(ISNUMBER(OFFSET('Sanitation Data'!$D$10,0,10*ROW('Sanitation Data'!D105))),'Data Summary'!CM111="Yes"),OFFSET('Sanitation Data'!$D$10,0,10*ROW('Sanitation Data'!D105)),NA())</f>
        <v>#N/A</v>
      </c>
      <c r="Y111" s="367" t="e">
        <f ca="1">+IF(AND(ISNUMBER(OFFSET('Sanitation Data'!$D$11,0,10*ROW('Sanitation Data'!D105))),'Data Summary'!CN111="Yes"),OFFSET('Sanitation Data'!$D$11,0,10*ROW('Sanitation Data'!D105)),NA())</f>
        <v>#N/A</v>
      </c>
      <c r="Z111" s="367" t="e">
        <f ca="1">+IF(AND(ISNUMBER(OFFSET('Sanitation Data'!$D$12,0,10*ROW('Sanitation Data'!D105))),'Data Summary'!CO111="Yes"),OFFSET('Sanitation Data'!$D$12,0,10*ROW('Sanitation Data'!D105)),NA())</f>
        <v>#N/A</v>
      </c>
      <c r="AA111" s="367" t="e">
        <f ca="1">+IF(AND(ISNUMBER(OFFSET('Sanitation Data'!$E$4,0,10*ROW('Sanitation Data'!E105))),'Data Summary'!CP111="Yes"),100-OFFSET('Sanitation Data'!$E$4,0,10*ROW('Sanitation Data'!E105)),NA())</f>
        <v>#N/A</v>
      </c>
      <c r="AB111" s="367" t="e">
        <f ca="1">+IF(AND(ISNUMBER(OFFSET('Sanitation Data'!$E$6,0,10*ROW('Sanitation Data'!E105))),'Data Summary'!CQ111="Yes"),OFFSET('Sanitation Data'!$E$6,0,10*ROW('Sanitation Data'!E105)),NA())</f>
        <v>#N/A</v>
      </c>
      <c r="AC111" s="367" t="e">
        <f ca="1">+IF(AND(ISNUMBER(OFFSET('Sanitation Data'!$E$10,0,10*ROW('Sanitation Data'!E105))),'Data Summary'!CR111="Yes"),OFFSET('Sanitation Data'!$E$10,0,10*ROW('Sanitation Data'!E105)),NA())</f>
        <v>#N/A</v>
      </c>
      <c r="AD111" s="367" t="e">
        <f ca="1">+IF(AND(ISNUMBER(OFFSET('Sanitation Data'!$E$11,0,10*ROW('Sanitation Data'!E105))),'Data Summary'!CS111="Yes"),OFFSET('Sanitation Data'!$E$11,0,10*ROW('Sanitation Data'!E105)),NA())</f>
        <v>#N/A</v>
      </c>
      <c r="AE111" s="367" t="e">
        <f ca="1">+IF(AND(ISNUMBER(OFFSET('Sanitation Data'!$E$12,0,10*ROW('Sanitation Data'!E105))),'Data Summary'!CT111="Yes"),OFFSET('Sanitation Data'!$E$12,0,10*ROW('Sanitation Data'!E105)),NA())</f>
        <v>#N/A</v>
      </c>
      <c r="AF111" s="367" t="e">
        <f ca="1">+IF(AND(ISNUMBER(OFFSET('Sanitation Data'!$F$4,0,10*ROW('Sanitation Data'!F105))),'Data Summary'!CU111="Yes"),100-OFFSET('Sanitation Data'!$F$4,0,10*ROW('Sanitation Data'!F105)),NA())</f>
        <v>#N/A</v>
      </c>
      <c r="AG111" s="367" t="e">
        <f ca="1">+IF(AND(ISNUMBER(OFFSET('Sanitation Data'!$F$6,0,10*ROW('Sanitation Data'!F105))),'Data Summary'!CV111="Yes"),OFFSET('Sanitation Data'!$F$6,0,10*ROW('Sanitation Data'!F105)),NA())</f>
        <v>#N/A</v>
      </c>
      <c r="AH111" s="367" t="e">
        <f ca="1">+IF(AND(ISNUMBER(OFFSET('Sanitation Data'!$F$10,0,10*ROW('Sanitation Data'!F105))),'Data Summary'!CW111="Yes"),OFFSET('Sanitation Data'!$F$10,0,10*ROW('Sanitation Data'!F105)),NA())</f>
        <v>#N/A</v>
      </c>
      <c r="AI111" s="367" t="e">
        <f ca="1">+IF(AND(ISNUMBER(OFFSET('Sanitation Data'!$F$11,0,10*ROW('Sanitation Data'!F105))),'Data Summary'!CX111="Yes"),OFFSET('Sanitation Data'!$F$11,0,10*ROW('Sanitation Data'!F105)),NA())</f>
        <v>#N/A</v>
      </c>
      <c r="AJ111" s="367" t="e">
        <f ca="1">+IF(AND(ISNUMBER(OFFSET('Sanitation Data'!$F$12,0,10*ROW('Sanitation Data'!F105))),'Data Summary'!CY111="Yes"),OFFSET('Sanitation Data'!$F$12,0,10*ROW('Sanitation Data'!F105)),NA())</f>
        <v>#N/A</v>
      </c>
      <c r="AK111" s="367" t="e">
        <f ca="1">+IF(AND(ISNUMBER(OFFSET('Sanitation Data'!$G$4,0,10*ROW('Sanitation Data'!G105))),'Data Summary'!CZ111="Yes"),100-OFFSET('Sanitation Data'!$G$4,0,10*ROW('Sanitation Data'!G105)),NA())</f>
        <v>#N/A</v>
      </c>
      <c r="AL111" s="367" t="e">
        <f ca="1">+IF(AND(ISNUMBER(OFFSET('Sanitation Data'!$G$6,0,10*ROW('Sanitation Data'!G105))),'Data Summary'!DA111="Yes"),OFFSET('Sanitation Data'!$G$6,0,10*ROW('Sanitation Data'!G105)),NA())</f>
        <v>#N/A</v>
      </c>
      <c r="AM111" s="367" t="e">
        <f ca="1">+IF(AND(ISNUMBER(OFFSET('Sanitation Data'!$G$10,0,10*ROW('Sanitation Data'!G105))),'Data Summary'!DB111="Yes"),OFFSET('Sanitation Data'!$G$10,0,10*ROW('Sanitation Data'!G105)),NA())</f>
        <v>#N/A</v>
      </c>
      <c r="AN111" s="367" t="e">
        <f ca="1">+IF(AND(ISNUMBER(OFFSET('Sanitation Data'!$G$11,0,10*ROW('Sanitation Data'!G105))),'Data Summary'!DC111="Yes"),OFFSET('Sanitation Data'!$G$11,0,10*ROW('Sanitation Data'!G105)),NA())</f>
        <v>#N/A</v>
      </c>
      <c r="AO111" s="367" t="e">
        <f ca="1">+IF(AND(ISNUMBER(OFFSET('Sanitation Data'!$G$12,0,10*ROW('Sanitation Data'!G105))),'Data Summary'!DD111="Yes"),OFFSET('Sanitation Data'!$G$12,0,10*ROW('Sanitation Data'!G105)),NA())</f>
        <v>#N/A</v>
      </c>
      <c r="AP111" s="367" t="e">
        <f ca="1">+IF(AND(ISNUMBER(OFFSET('Sanitation Data'!$H$4,0,10*ROW('Sanitation Data'!H105))),'Data Summary'!DE111="Yes"),100-OFFSET('Sanitation Data'!$H$4,0,10*ROW('Sanitation Data'!H105)),NA())</f>
        <v>#N/A</v>
      </c>
      <c r="AQ111" s="367" t="e">
        <f ca="1">+IF(AND(ISNUMBER(OFFSET('Sanitation Data'!$H$6,0,10*ROW('Sanitation Data'!H105))),'Data Summary'!DF111="Yes"),OFFSET('Sanitation Data'!$H$6,0,10*ROW('Sanitation Data'!H105)),NA())</f>
        <v>#N/A</v>
      </c>
      <c r="AR111" s="367" t="e">
        <f ca="1">+IF(AND(ISNUMBER(OFFSET('Sanitation Data'!$H$10,0,10*ROW('Sanitation Data'!H105))),'Data Summary'!DG111="Yes"),OFFSET('Sanitation Data'!$H$10,0,10*ROW('Sanitation Data'!H105)),NA())</f>
        <v>#N/A</v>
      </c>
      <c r="AS111" s="367" t="e">
        <f ca="1">+IF(AND(ISNUMBER(OFFSET('Sanitation Data'!$H$11,0,10*ROW('Sanitation Data'!H105))),'Data Summary'!DH111="Yes"),OFFSET('Sanitation Data'!$H$11,0,10*ROW('Sanitation Data'!H105)),NA())</f>
        <v>#N/A</v>
      </c>
      <c r="AT111" s="367" t="e">
        <f ca="1">+IF(AND(ISNUMBER(OFFSET('Sanitation Data'!$H$12,0,10*ROW('Sanitation Data'!H105))),'Data Summary'!DI111="Yes"),OFFSET('Sanitation Data'!$H$12,0,10*ROW('Sanitation Data'!H105)),NA())</f>
        <v>#N/A</v>
      </c>
      <c r="AU111" s="367" t="e">
        <f ca="1">+IF(AND(ISNUMBER(OFFSET('Sanitation Data'!$I$4,0,10*ROW('Sanitation Data'!I105))),'Data Summary'!DJ111="Yes"),100-OFFSET('Sanitation Data'!$I$4,0,10*ROW('Sanitation Data'!I105)),NA())</f>
        <v>#N/A</v>
      </c>
      <c r="AV111" s="367" t="e">
        <f ca="1">+IF(AND(ISNUMBER(OFFSET('Sanitation Data'!$I$6,0,10*ROW('Sanitation Data'!I105))),'Data Summary'!DK111="Yes"),OFFSET('Sanitation Data'!$I$6,0,10*ROW('Sanitation Data'!I105)),NA())</f>
        <v>#N/A</v>
      </c>
      <c r="AW111" s="367" t="e">
        <f ca="1">+IF(AND(ISNUMBER(OFFSET('Sanitation Data'!$I$10,0,10*ROW('Sanitation Data'!I105))),'Data Summary'!DL111="Yes"),OFFSET('Sanitation Data'!$I$10,0,10*ROW('Sanitation Data'!I105)),NA())</f>
        <v>#N/A</v>
      </c>
      <c r="AX111" s="367" t="e">
        <f ca="1">+IF(AND(ISNUMBER(OFFSET('Sanitation Data'!$I$11,0,10*ROW('Sanitation Data'!I105))),'Data Summary'!DM111="Yes"),OFFSET('Sanitation Data'!$I$11,0,10*ROW('Sanitation Data'!I105)),NA())</f>
        <v>#N/A</v>
      </c>
      <c r="AY111" s="367" t="e">
        <f ca="1">+IF(AND(ISNUMBER(OFFSET('Sanitation Data'!$I$12,0,10*ROW('Sanitation Data'!I105))),'Data Summary'!DN111="Yes"),OFFSET('Sanitation Data'!$I$12,0,10*ROW('Sanitation Data'!I105)),NA())</f>
        <v>#N/A</v>
      </c>
      <c r="AZ111" s="368" t="e">
        <f ca="1">+IF(AND(ISNUMBER(OFFSET('Hygiene Data'!$D$5,0,10*ROW('Hygiene Data'!D105))),'Data Summary'!DO111="Yes"),OFFSET('Hygiene Data'!$D$5,0,10*ROW('Hygiene Data'!D105)),NA())</f>
        <v>#N/A</v>
      </c>
      <c r="BA111" s="368" t="e">
        <f ca="1">+IF(AND(ISNUMBER(OFFSET('Hygiene Data'!$D$7,0,10*ROW('Hygiene Data'!D105))),'Data Summary'!DP111="Yes"),OFFSET('Hygiene Data'!$D$7,0,10*ROW('Hygiene Data'!D105)),NA())</f>
        <v>#N/A</v>
      </c>
      <c r="BB111" s="368" t="e">
        <f ca="1">+IF(AND(ISNUMBER(OFFSET('Hygiene Data'!$D$9,0,10*ROW('Hygiene Data'!D105))),'Data Summary'!DQ111="Yes"),OFFSET('Hygiene Data'!$D$9,0,10*ROW('Hygiene Data'!D105)),NA())</f>
        <v>#N/A</v>
      </c>
      <c r="BC111" s="368" t="e">
        <f ca="1">+IF(AND(ISNUMBER(OFFSET('Hygiene Data'!$E$5,0,10*ROW('Hygiene Data'!E105))),'Data Summary'!DR111="Yes"),OFFSET('Hygiene Data'!$E$5,0,10*ROW('Hygiene Data'!E105)),NA())</f>
        <v>#N/A</v>
      </c>
      <c r="BD111" s="368" t="e">
        <f ca="1">+IF(AND(ISNUMBER(OFFSET('Hygiene Data'!$E$7,0,10*ROW('Hygiene Data'!E105))),'Data Summary'!DS111="Yes"),OFFSET('Hygiene Data'!$E$7,0,10*ROW('Hygiene Data'!E105)),NA())</f>
        <v>#N/A</v>
      </c>
      <c r="BE111" s="368" t="e">
        <f ca="1">+IF(AND(ISNUMBER(OFFSET('Hygiene Data'!$E$9,0,10*ROW('Hygiene Data'!E105))),'Data Summary'!DT111="Yes"),OFFSET('Hygiene Data'!$E$9,0,10*ROW('Hygiene Data'!E105)),NA())</f>
        <v>#N/A</v>
      </c>
      <c r="BF111" s="368" t="e">
        <f ca="1">+IF(AND(ISNUMBER(OFFSET('Hygiene Data'!$F$5,0,10*ROW('Hygiene Data'!F105))),'Data Summary'!DU111="Yes"),OFFSET('Hygiene Data'!$F$5,0,10*ROW('Hygiene Data'!F105)),NA())</f>
        <v>#N/A</v>
      </c>
      <c r="BG111" s="368" t="e">
        <f ca="1">+IF(AND(ISNUMBER(OFFSET('Hygiene Data'!$F$7,0,10*ROW('Hygiene Data'!F105))),'Data Summary'!DV111="Yes"),OFFSET('Hygiene Data'!$F$7,0,10*ROW('Hygiene Data'!F105)),NA())</f>
        <v>#N/A</v>
      </c>
      <c r="BH111" s="368" t="e">
        <f ca="1">+IF(AND(ISNUMBER(OFFSET('Hygiene Data'!$F$9,0,10*ROW('Hygiene Data'!F105))),'Data Summary'!DW111="Yes"),OFFSET('Hygiene Data'!$F$9,0,10*ROW('Hygiene Data'!F105)),NA())</f>
        <v>#N/A</v>
      </c>
      <c r="BI111" s="368" t="e">
        <f ca="1">+IF(AND(ISNUMBER(OFFSET('Hygiene Data'!$G$5,0,10*ROW('Hygiene Data'!G105))),'Data Summary'!DX111="Yes"),OFFSET('Hygiene Data'!$G$5,0,10*ROW('Hygiene Data'!G105)),NA())</f>
        <v>#N/A</v>
      </c>
      <c r="BJ111" s="368" t="e">
        <f ca="1">+IF(AND(ISNUMBER(OFFSET('Hygiene Data'!$G$7,0,10*ROW('Hygiene Data'!G105))),'Data Summary'!DY111="Yes"),OFFSET('Hygiene Data'!$G$7,0,10*ROW('Hygiene Data'!G105)),NA())</f>
        <v>#N/A</v>
      </c>
      <c r="BK111" s="368" t="e">
        <f ca="1">+IF(AND(ISNUMBER(OFFSET('Hygiene Data'!$G$9,0,10*ROW('Hygiene Data'!G105))),'Data Summary'!DZ111="Yes"),OFFSET('Hygiene Data'!$G$9,0,10*ROW('Hygiene Data'!G105)),NA())</f>
        <v>#N/A</v>
      </c>
      <c r="BL111" s="368" t="e">
        <f ca="1">+IF(AND(ISNUMBER(OFFSET('Hygiene Data'!$H$5,0,10*ROW('Hygiene Data'!H105))),'Data Summary'!EA111="Yes"),OFFSET('Hygiene Data'!$H$5,0,10*ROW('Hygiene Data'!H105)),NA())</f>
        <v>#N/A</v>
      </c>
      <c r="BM111" s="368" t="e">
        <f ca="1">+IF(AND(ISNUMBER(OFFSET('Hygiene Data'!$H$7,0,10*ROW('Hygiene Data'!H105))),'Data Summary'!EB111="Yes"),OFFSET('Hygiene Data'!$H$7,0,10*ROW('Hygiene Data'!H105)),NA())</f>
        <v>#N/A</v>
      </c>
      <c r="BN111" s="368" t="e">
        <f ca="1">+IF(AND(ISNUMBER(OFFSET('Hygiene Data'!$H$9,0,10*ROW('Hygiene Data'!H105))),'Data Summary'!EC111="Yes"),OFFSET('Hygiene Data'!$H$9,0,10*ROW('Hygiene Data'!H105)),NA())</f>
        <v>#N/A</v>
      </c>
      <c r="BO111" s="368" t="e">
        <f ca="1">+IF(AND(ISNUMBER(OFFSET('Hygiene Data'!$I$5,0,10*ROW('Hygiene Data'!I105))),'Data Summary'!ED111="Yes"),OFFSET('Hygiene Data'!$I$5,0,10*ROW('Hygiene Data'!I105)),NA())</f>
        <v>#N/A</v>
      </c>
      <c r="BP111" s="368" t="e">
        <f ca="1">+IF(AND(ISNUMBER(OFFSET('Hygiene Data'!$I$7,0,10*ROW('Hygiene Data'!I105))),'Data Summary'!EE111="Yes"),OFFSET('Hygiene Data'!$I$7,0,10*ROW('Hygiene Data'!I105)),NA())</f>
        <v>#N/A</v>
      </c>
      <c r="BQ111" s="368" t="e">
        <f ca="1">+IF(AND(ISNUMBER(OFFSET('Hygiene Data'!$I$9,0,10*ROW('Hygiene Data'!I105))),'Data Summary'!EF111="Yes"),OFFSET('Hygiene Data'!$I$9,0,10*ROW('Hygiene Data'!I105)),NA())</f>
        <v>#N/A</v>
      </c>
    </row>
    <row r="112" spans="1:69" x14ac:dyDescent="0.25">
      <c r="A112" s="364" t="e">
        <f ca="1">+RIGHT('Data Summary'!A112,LEN('Data Summary'!A112)-9)</f>
        <v>#VALUE!</v>
      </c>
      <c r="B112" s="338" t="str">
        <f ca="1">+IF(ISTEXT('Data Summary'!B112),'Data Summary'!B112,"")</f>
        <v/>
      </c>
      <c r="C112" s="365" t="e">
        <f ca="1">+VALUE('Data Summary'!C112)</f>
        <v>#VALUE!</v>
      </c>
      <c r="D112" s="366" t="e">
        <f ca="1">+IF(AND(ISNUMBER(OFFSET('Water Data'!$D$4,0,10*ROW('Water Data'!D106))),'Data Summary'!BS112="Yes"),100-OFFSET('Water Data'!$D$4,0,10*ROW('Water Data'!D106)),NA())</f>
        <v>#N/A</v>
      </c>
      <c r="E112" s="366" t="e">
        <f ca="1">+IF(AND(ISNUMBER(OFFSET('Water Data'!$D$6,0,10*ROW('Water Data'!D106))),'Data Summary'!BT112="Yes"),OFFSET('Water Data'!$D$6,0,10*ROW('Water Data'!D106)),NA())</f>
        <v>#N/A</v>
      </c>
      <c r="F112" s="366" t="e">
        <f ca="1">+IF(AND(ISNUMBER(OFFSET('Water Data'!$D$9,0,10*ROW('Water Data'!D106))),'Data Summary'!BU112="Yes"),OFFSET('Water Data'!$D$9,0,10*ROW('Water Data'!D106)),NA())</f>
        <v>#N/A</v>
      </c>
      <c r="G112" s="366" t="e">
        <f ca="1">+IF(AND(ISNUMBER(OFFSET('Water Data'!$E$4,0,10*ROW('Water Data'!E106))),'Data Summary'!BV112="Yes"),100-OFFSET('Water Data'!$E$4,0,10*ROW('Water Data'!E106)),NA())</f>
        <v>#N/A</v>
      </c>
      <c r="H112" s="366" t="e">
        <f ca="1">+IF(AND(ISNUMBER(OFFSET('Water Data'!$E$6,0,10*ROW('Water Data'!E106))),'Data Summary'!BW112="Yes"),OFFSET('Water Data'!$E$6,0,10*ROW('Water Data'!E106)),NA())</f>
        <v>#N/A</v>
      </c>
      <c r="I112" s="366" t="e">
        <f ca="1">+IF(AND(ISNUMBER(OFFSET('Water Data'!$E$9,0,10*ROW('Water Data'!E106))),'Data Summary'!BX112="Yes"),OFFSET('Water Data'!$E$9,0,10*ROW('Water Data'!E106)),NA())</f>
        <v>#N/A</v>
      </c>
      <c r="J112" s="366" t="e">
        <f ca="1">+IF(AND(ISNUMBER(OFFSET('Water Data'!$F$4,0,10*ROW('Water Data'!F106))),'Data Summary'!BY112="Yes"),100-OFFSET('Water Data'!$F$4,0,10*ROW('Water Data'!F106)),NA())</f>
        <v>#N/A</v>
      </c>
      <c r="K112" s="366" t="e">
        <f ca="1">+IF(AND(ISNUMBER(OFFSET('Water Data'!$F$6,0,10*ROW('Water Data'!F106))),'Data Summary'!BZ112="Yes"),OFFSET('Water Data'!$F$6,0,10*ROW('Water Data'!F106)),NA())</f>
        <v>#N/A</v>
      </c>
      <c r="L112" s="366" t="e">
        <f ca="1">+IF(AND(ISNUMBER(OFFSET('Water Data'!$F$9,0,10*ROW('Water Data'!F106))),'Data Summary'!CA112="Yes"),OFFSET('Water Data'!$F$9,0,10*ROW('Water Data'!F106)),NA())</f>
        <v>#N/A</v>
      </c>
      <c r="M112" s="366" t="e">
        <f ca="1">+IF(AND(ISNUMBER(OFFSET('Water Data'!$G$4,0,10*ROW('Water Data'!G106))),'Data Summary'!CB112="Yes"),100-OFFSET('Water Data'!$G$4,0,10*ROW('Water Data'!G106)),NA())</f>
        <v>#N/A</v>
      </c>
      <c r="N112" s="366" t="e">
        <f ca="1">+IF(AND(ISNUMBER(OFFSET('Water Data'!$G$6,0,10*ROW('Water Data'!G106))),'Data Summary'!CC112="Yes"),OFFSET('Water Data'!$G$6,0,10*ROW('Water Data'!G106)),NA())</f>
        <v>#N/A</v>
      </c>
      <c r="O112" s="366" t="e">
        <f ca="1">+IF(AND(ISNUMBER(OFFSET('Water Data'!$G$9,0,10*ROW('Water Data'!G106))),'Data Summary'!CD112="Yes"),OFFSET('Water Data'!$G$9,0,10*ROW('Water Data'!G106)),NA())</f>
        <v>#N/A</v>
      </c>
      <c r="P112" s="366" t="e">
        <f ca="1">+IF(AND(ISNUMBER(OFFSET('Water Data'!$H$4,0,10*ROW('Water Data'!H106))),'Data Summary'!CE112="Yes"),100-OFFSET('Water Data'!$H$4,0,10*ROW('Water Data'!H106)),NA())</f>
        <v>#N/A</v>
      </c>
      <c r="Q112" s="366" t="e">
        <f ca="1">+IF(AND(ISNUMBER(OFFSET('Water Data'!$H$6,0,10*ROW('Water Data'!H106))),'Data Summary'!CF112="Yes"),OFFSET('Water Data'!$H$6,0,10*ROW('Water Data'!H106)),NA())</f>
        <v>#N/A</v>
      </c>
      <c r="R112" s="366" t="e">
        <f ca="1">+IF(AND(ISNUMBER(OFFSET('Water Data'!$H$9,0,10*ROW('Water Data'!H106))),'Data Summary'!CG112="Yes"),OFFSET('Water Data'!$H$9,0,10*ROW('Water Data'!H106)),NA())</f>
        <v>#N/A</v>
      </c>
      <c r="S112" s="366" t="e">
        <f ca="1">+IF(AND(ISNUMBER(OFFSET('Water Data'!$I$4,0,10*ROW('Water Data'!I106))),'Data Summary'!CH112="Yes"),100-OFFSET('Water Data'!$I$4,0,10*ROW('Water Data'!I106)),NA())</f>
        <v>#N/A</v>
      </c>
      <c r="T112" s="366" t="e">
        <f ca="1">+IF(AND(ISNUMBER(OFFSET('Water Data'!$I$6,0,10*ROW('Water Data'!I106))),'Data Summary'!CI112="Yes"),OFFSET('Water Data'!$I$6,0,10*ROW('Water Data'!I106)),NA())</f>
        <v>#N/A</v>
      </c>
      <c r="U112" s="366" t="e">
        <f ca="1">+IF(AND(ISNUMBER(OFFSET('Water Data'!$I$9,0,10*ROW('Water Data'!I106))),'Data Summary'!CJ112="Yes"),OFFSET('Water Data'!$I$9,0,10*ROW('Water Data'!I106)),NA())</f>
        <v>#N/A</v>
      </c>
      <c r="V112" s="367" t="e">
        <f ca="1">+IF(AND(ISNUMBER(OFFSET('Sanitation Data'!$D$4,0,10*ROW('Sanitation Data'!D106))),'Data Summary'!CK112="Yes"),100-OFFSET('Sanitation Data'!$D$4,0,10*ROW('Sanitation Data'!D106)),NA())</f>
        <v>#N/A</v>
      </c>
      <c r="W112" s="367" t="e">
        <f ca="1">+IF(AND(ISNUMBER(OFFSET('Sanitation Data'!$D$6,0,10*ROW('Sanitation Data'!D106))),'Data Summary'!CL112="Yes"),OFFSET('Sanitation Data'!$D$6,0,10*ROW('Sanitation Data'!D106)),NA())</f>
        <v>#N/A</v>
      </c>
      <c r="X112" s="367" t="e">
        <f ca="1">+IF(AND(ISNUMBER(OFFSET('Sanitation Data'!$D$10,0,10*ROW('Sanitation Data'!D106))),'Data Summary'!CM112="Yes"),OFFSET('Sanitation Data'!$D$10,0,10*ROW('Sanitation Data'!D106)),NA())</f>
        <v>#N/A</v>
      </c>
      <c r="Y112" s="367" t="e">
        <f ca="1">+IF(AND(ISNUMBER(OFFSET('Sanitation Data'!$D$11,0,10*ROW('Sanitation Data'!D106))),'Data Summary'!CN112="Yes"),OFFSET('Sanitation Data'!$D$11,0,10*ROW('Sanitation Data'!D106)),NA())</f>
        <v>#N/A</v>
      </c>
      <c r="Z112" s="367" t="e">
        <f ca="1">+IF(AND(ISNUMBER(OFFSET('Sanitation Data'!$D$12,0,10*ROW('Sanitation Data'!D106))),'Data Summary'!CO112="Yes"),OFFSET('Sanitation Data'!$D$12,0,10*ROW('Sanitation Data'!D106)),NA())</f>
        <v>#N/A</v>
      </c>
      <c r="AA112" s="367" t="e">
        <f ca="1">+IF(AND(ISNUMBER(OFFSET('Sanitation Data'!$E$4,0,10*ROW('Sanitation Data'!E106))),'Data Summary'!CP112="Yes"),100-OFFSET('Sanitation Data'!$E$4,0,10*ROW('Sanitation Data'!E106)),NA())</f>
        <v>#N/A</v>
      </c>
      <c r="AB112" s="367" t="e">
        <f ca="1">+IF(AND(ISNUMBER(OFFSET('Sanitation Data'!$E$6,0,10*ROW('Sanitation Data'!E106))),'Data Summary'!CQ112="Yes"),OFFSET('Sanitation Data'!$E$6,0,10*ROW('Sanitation Data'!E106)),NA())</f>
        <v>#N/A</v>
      </c>
      <c r="AC112" s="367" t="e">
        <f ca="1">+IF(AND(ISNUMBER(OFFSET('Sanitation Data'!$E$10,0,10*ROW('Sanitation Data'!E106))),'Data Summary'!CR112="Yes"),OFFSET('Sanitation Data'!$E$10,0,10*ROW('Sanitation Data'!E106)),NA())</f>
        <v>#N/A</v>
      </c>
      <c r="AD112" s="367" t="e">
        <f ca="1">+IF(AND(ISNUMBER(OFFSET('Sanitation Data'!$E$11,0,10*ROW('Sanitation Data'!E106))),'Data Summary'!CS112="Yes"),OFFSET('Sanitation Data'!$E$11,0,10*ROW('Sanitation Data'!E106)),NA())</f>
        <v>#N/A</v>
      </c>
      <c r="AE112" s="367" t="e">
        <f ca="1">+IF(AND(ISNUMBER(OFFSET('Sanitation Data'!$E$12,0,10*ROW('Sanitation Data'!E106))),'Data Summary'!CT112="Yes"),OFFSET('Sanitation Data'!$E$12,0,10*ROW('Sanitation Data'!E106)),NA())</f>
        <v>#N/A</v>
      </c>
      <c r="AF112" s="367" t="e">
        <f ca="1">+IF(AND(ISNUMBER(OFFSET('Sanitation Data'!$F$4,0,10*ROW('Sanitation Data'!F106))),'Data Summary'!CU112="Yes"),100-OFFSET('Sanitation Data'!$F$4,0,10*ROW('Sanitation Data'!F106)),NA())</f>
        <v>#N/A</v>
      </c>
      <c r="AG112" s="367" t="e">
        <f ca="1">+IF(AND(ISNUMBER(OFFSET('Sanitation Data'!$F$6,0,10*ROW('Sanitation Data'!F106))),'Data Summary'!CV112="Yes"),OFFSET('Sanitation Data'!$F$6,0,10*ROW('Sanitation Data'!F106)),NA())</f>
        <v>#N/A</v>
      </c>
      <c r="AH112" s="367" t="e">
        <f ca="1">+IF(AND(ISNUMBER(OFFSET('Sanitation Data'!$F$10,0,10*ROW('Sanitation Data'!F106))),'Data Summary'!CW112="Yes"),OFFSET('Sanitation Data'!$F$10,0,10*ROW('Sanitation Data'!F106)),NA())</f>
        <v>#N/A</v>
      </c>
      <c r="AI112" s="367" t="e">
        <f ca="1">+IF(AND(ISNUMBER(OFFSET('Sanitation Data'!$F$11,0,10*ROW('Sanitation Data'!F106))),'Data Summary'!CX112="Yes"),OFFSET('Sanitation Data'!$F$11,0,10*ROW('Sanitation Data'!F106)),NA())</f>
        <v>#N/A</v>
      </c>
      <c r="AJ112" s="367" t="e">
        <f ca="1">+IF(AND(ISNUMBER(OFFSET('Sanitation Data'!$F$12,0,10*ROW('Sanitation Data'!F106))),'Data Summary'!CY112="Yes"),OFFSET('Sanitation Data'!$F$12,0,10*ROW('Sanitation Data'!F106)),NA())</f>
        <v>#N/A</v>
      </c>
      <c r="AK112" s="367" t="e">
        <f ca="1">+IF(AND(ISNUMBER(OFFSET('Sanitation Data'!$G$4,0,10*ROW('Sanitation Data'!G106))),'Data Summary'!CZ112="Yes"),100-OFFSET('Sanitation Data'!$G$4,0,10*ROW('Sanitation Data'!G106)),NA())</f>
        <v>#N/A</v>
      </c>
      <c r="AL112" s="367" t="e">
        <f ca="1">+IF(AND(ISNUMBER(OFFSET('Sanitation Data'!$G$6,0,10*ROW('Sanitation Data'!G106))),'Data Summary'!DA112="Yes"),OFFSET('Sanitation Data'!$G$6,0,10*ROW('Sanitation Data'!G106)),NA())</f>
        <v>#N/A</v>
      </c>
      <c r="AM112" s="367" t="e">
        <f ca="1">+IF(AND(ISNUMBER(OFFSET('Sanitation Data'!$G$10,0,10*ROW('Sanitation Data'!G106))),'Data Summary'!DB112="Yes"),OFFSET('Sanitation Data'!$G$10,0,10*ROW('Sanitation Data'!G106)),NA())</f>
        <v>#N/A</v>
      </c>
      <c r="AN112" s="367" t="e">
        <f ca="1">+IF(AND(ISNUMBER(OFFSET('Sanitation Data'!$G$11,0,10*ROW('Sanitation Data'!G106))),'Data Summary'!DC112="Yes"),OFFSET('Sanitation Data'!$G$11,0,10*ROW('Sanitation Data'!G106)),NA())</f>
        <v>#N/A</v>
      </c>
      <c r="AO112" s="367" t="e">
        <f ca="1">+IF(AND(ISNUMBER(OFFSET('Sanitation Data'!$G$12,0,10*ROW('Sanitation Data'!G106))),'Data Summary'!DD112="Yes"),OFFSET('Sanitation Data'!$G$12,0,10*ROW('Sanitation Data'!G106)),NA())</f>
        <v>#N/A</v>
      </c>
      <c r="AP112" s="367" t="e">
        <f ca="1">+IF(AND(ISNUMBER(OFFSET('Sanitation Data'!$H$4,0,10*ROW('Sanitation Data'!H106))),'Data Summary'!DE112="Yes"),100-OFFSET('Sanitation Data'!$H$4,0,10*ROW('Sanitation Data'!H106)),NA())</f>
        <v>#N/A</v>
      </c>
      <c r="AQ112" s="367" t="e">
        <f ca="1">+IF(AND(ISNUMBER(OFFSET('Sanitation Data'!$H$6,0,10*ROW('Sanitation Data'!H106))),'Data Summary'!DF112="Yes"),OFFSET('Sanitation Data'!$H$6,0,10*ROW('Sanitation Data'!H106)),NA())</f>
        <v>#N/A</v>
      </c>
      <c r="AR112" s="367" t="e">
        <f ca="1">+IF(AND(ISNUMBER(OFFSET('Sanitation Data'!$H$10,0,10*ROW('Sanitation Data'!H106))),'Data Summary'!DG112="Yes"),OFFSET('Sanitation Data'!$H$10,0,10*ROW('Sanitation Data'!H106)),NA())</f>
        <v>#N/A</v>
      </c>
      <c r="AS112" s="367" t="e">
        <f ca="1">+IF(AND(ISNUMBER(OFFSET('Sanitation Data'!$H$11,0,10*ROW('Sanitation Data'!H106))),'Data Summary'!DH112="Yes"),OFFSET('Sanitation Data'!$H$11,0,10*ROW('Sanitation Data'!H106)),NA())</f>
        <v>#N/A</v>
      </c>
      <c r="AT112" s="367" t="e">
        <f ca="1">+IF(AND(ISNUMBER(OFFSET('Sanitation Data'!$H$12,0,10*ROW('Sanitation Data'!H106))),'Data Summary'!DI112="Yes"),OFFSET('Sanitation Data'!$H$12,0,10*ROW('Sanitation Data'!H106)),NA())</f>
        <v>#N/A</v>
      </c>
      <c r="AU112" s="367" t="e">
        <f ca="1">+IF(AND(ISNUMBER(OFFSET('Sanitation Data'!$I$4,0,10*ROW('Sanitation Data'!I106))),'Data Summary'!DJ112="Yes"),100-OFFSET('Sanitation Data'!$I$4,0,10*ROW('Sanitation Data'!I106)),NA())</f>
        <v>#N/A</v>
      </c>
      <c r="AV112" s="367" t="e">
        <f ca="1">+IF(AND(ISNUMBER(OFFSET('Sanitation Data'!$I$6,0,10*ROW('Sanitation Data'!I106))),'Data Summary'!DK112="Yes"),OFFSET('Sanitation Data'!$I$6,0,10*ROW('Sanitation Data'!I106)),NA())</f>
        <v>#N/A</v>
      </c>
      <c r="AW112" s="367" t="e">
        <f ca="1">+IF(AND(ISNUMBER(OFFSET('Sanitation Data'!$I$10,0,10*ROW('Sanitation Data'!I106))),'Data Summary'!DL112="Yes"),OFFSET('Sanitation Data'!$I$10,0,10*ROW('Sanitation Data'!I106)),NA())</f>
        <v>#N/A</v>
      </c>
      <c r="AX112" s="367" t="e">
        <f ca="1">+IF(AND(ISNUMBER(OFFSET('Sanitation Data'!$I$11,0,10*ROW('Sanitation Data'!I106))),'Data Summary'!DM112="Yes"),OFFSET('Sanitation Data'!$I$11,0,10*ROW('Sanitation Data'!I106)),NA())</f>
        <v>#N/A</v>
      </c>
      <c r="AY112" s="367" t="e">
        <f ca="1">+IF(AND(ISNUMBER(OFFSET('Sanitation Data'!$I$12,0,10*ROW('Sanitation Data'!I106))),'Data Summary'!DN112="Yes"),OFFSET('Sanitation Data'!$I$12,0,10*ROW('Sanitation Data'!I106)),NA())</f>
        <v>#N/A</v>
      </c>
      <c r="AZ112" s="368" t="e">
        <f ca="1">+IF(AND(ISNUMBER(OFFSET('Hygiene Data'!$D$5,0,10*ROW('Hygiene Data'!D106))),'Data Summary'!DO112="Yes"),OFFSET('Hygiene Data'!$D$5,0,10*ROW('Hygiene Data'!D106)),NA())</f>
        <v>#N/A</v>
      </c>
      <c r="BA112" s="368" t="e">
        <f ca="1">+IF(AND(ISNUMBER(OFFSET('Hygiene Data'!$D$7,0,10*ROW('Hygiene Data'!D106))),'Data Summary'!DP112="Yes"),OFFSET('Hygiene Data'!$D$7,0,10*ROW('Hygiene Data'!D106)),NA())</f>
        <v>#N/A</v>
      </c>
      <c r="BB112" s="368" t="e">
        <f ca="1">+IF(AND(ISNUMBER(OFFSET('Hygiene Data'!$D$9,0,10*ROW('Hygiene Data'!D106))),'Data Summary'!DQ112="Yes"),OFFSET('Hygiene Data'!$D$9,0,10*ROW('Hygiene Data'!D106)),NA())</f>
        <v>#N/A</v>
      </c>
      <c r="BC112" s="368" t="e">
        <f ca="1">+IF(AND(ISNUMBER(OFFSET('Hygiene Data'!$E$5,0,10*ROW('Hygiene Data'!E106))),'Data Summary'!DR112="Yes"),OFFSET('Hygiene Data'!$E$5,0,10*ROW('Hygiene Data'!E106)),NA())</f>
        <v>#N/A</v>
      </c>
      <c r="BD112" s="368" t="e">
        <f ca="1">+IF(AND(ISNUMBER(OFFSET('Hygiene Data'!$E$7,0,10*ROW('Hygiene Data'!E106))),'Data Summary'!DS112="Yes"),OFFSET('Hygiene Data'!$E$7,0,10*ROW('Hygiene Data'!E106)),NA())</f>
        <v>#N/A</v>
      </c>
      <c r="BE112" s="368" t="e">
        <f ca="1">+IF(AND(ISNUMBER(OFFSET('Hygiene Data'!$E$9,0,10*ROW('Hygiene Data'!E106))),'Data Summary'!DT112="Yes"),OFFSET('Hygiene Data'!$E$9,0,10*ROW('Hygiene Data'!E106)),NA())</f>
        <v>#N/A</v>
      </c>
      <c r="BF112" s="368" t="e">
        <f ca="1">+IF(AND(ISNUMBER(OFFSET('Hygiene Data'!$F$5,0,10*ROW('Hygiene Data'!F106))),'Data Summary'!DU112="Yes"),OFFSET('Hygiene Data'!$F$5,0,10*ROW('Hygiene Data'!F106)),NA())</f>
        <v>#N/A</v>
      </c>
      <c r="BG112" s="368" t="e">
        <f ca="1">+IF(AND(ISNUMBER(OFFSET('Hygiene Data'!$F$7,0,10*ROW('Hygiene Data'!F106))),'Data Summary'!DV112="Yes"),OFFSET('Hygiene Data'!$F$7,0,10*ROW('Hygiene Data'!F106)),NA())</f>
        <v>#N/A</v>
      </c>
      <c r="BH112" s="368" t="e">
        <f ca="1">+IF(AND(ISNUMBER(OFFSET('Hygiene Data'!$F$9,0,10*ROW('Hygiene Data'!F106))),'Data Summary'!DW112="Yes"),OFFSET('Hygiene Data'!$F$9,0,10*ROW('Hygiene Data'!F106)),NA())</f>
        <v>#N/A</v>
      </c>
      <c r="BI112" s="368" t="e">
        <f ca="1">+IF(AND(ISNUMBER(OFFSET('Hygiene Data'!$G$5,0,10*ROW('Hygiene Data'!G106))),'Data Summary'!DX112="Yes"),OFFSET('Hygiene Data'!$G$5,0,10*ROW('Hygiene Data'!G106)),NA())</f>
        <v>#N/A</v>
      </c>
      <c r="BJ112" s="368" t="e">
        <f ca="1">+IF(AND(ISNUMBER(OFFSET('Hygiene Data'!$G$7,0,10*ROW('Hygiene Data'!G106))),'Data Summary'!DY112="Yes"),OFFSET('Hygiene Data'!$G$7,0,10*ROW('Hygiene Data'!G106)),NA())</f>
        <v>#N/A</v>
      </c>
      <c r="BK112" s="368" t="e">
        <f ca="1">+IF(AND(ISNUMBER(OFFSET('Hygiene Data'!$G$9,0,10*ROW('Hygiene Data'!G106))),'Data Summary'!DZ112="Yes"),OFFSET('Hygiene Data'!$G$9,0,10*ROW('Hygiene Data'!G106)),NA())</f>
        <v>#N/A</v>
      </c>
      <c r="BL112" s="368" t="e">
        <f ca="1">+IF(AND(ISNUMBER(OFFSET('Hygiene Data'!$H$5,0,10*ROW('Hygiene Data'!H106))),'Data Summary'!EA112="Yes"),OFFSET('Hygiene Data'!$H$5,0,10*ROW('Hygiene Data'!H106)),NA())</f>
        <v>#N/A</v>
      </c>
      <c r="BM112" s="368" t="e">
        <f ca="1">+IF(AND(ISNUMBER(OFFSET('Hygiene Data'!$H$7,0,10*ROW('Hygiene Data'!H106))),'Data Summary'!EB112="Yes"),OFFSET('Hygiene Data'!$H$7,0,10*ROW('Hygiene Data'!H106)),NA())</f>
        <v>#N/A</v>
      </c>
      <c r="BN112" s="368" t="e">
        <f ca="1">+IF(AND(ISNUMBER(OFFSET('Hygiene Data'!$H$9,0,10*ROW('Hygiene Data'!H106))),'Data Summary'!EC112="Yes"),OFFSET('Hygiene Data'!$H$9,0,10*ROW('Hygiene Data'!H106)),NA())</f>
        <v>#N/A</v>
      </c>
      <c r="BO112" s="368" t="e">
        <f ca="1">+IF(AND(ISNUMBER(OFFSET('Hygiene Data'!$I$5,0,10*ROW('Hygiene Data'!I106))),'Data Summary'!ED112="Yes"),OFFSET('Hygiene Data'!$I$5,0,10*ROW('Hygiene Data'!I106)),NA())</f>
        <v>#N/A</v>
      </c>
      <c r="BP112" s="368" t="e">
        <f ca="1">+IF(AND(ISNUMBER(OFFSET('Hygiene Data'!$I$7,0,10*ROW('Hygiene Data'!I106))),'Data Summary'!EE112="Yes"),OFFSET('Hygiene Data'!$I$7,0,10*ROW('Hygiene Data'!I106)),NA())</f>
        <v>#N/A</v>
      </c>
      <c r="BQ112" s="368" t="e">
        <f ca="1">+IF(AND(ISNUMBER(OFFSET('Hygiene Data'!$I$9,0,10*ROW('Hygiene Data'!I106))),'Data Summary'!EF112="Yes"),OFFSET('Hygiene Data'!$I$9,0,10*ROW('Hygiene Data'!I106)),NA())</f>
        <v>#N/A</v>
      </c>
    </row>
    <row r="113" spans="1:69" x14ac:dyDescent="0.25">
      <c r="A113" s="364" t="e">
        <f ca="1">+RIGHT('Data Summary'!A113,LEN('Data Summary'!A113)-9)</f>
        <v>#VALUE!</v>
      </c>
      <c r="B113" s="338" t="str">
        <f ca="1">+IF(ISTEXT('Data Summary'!B113),'Data Summary'!B113,"")</f>
        <v/>
      </c>
      <c r="C113" s="365" t="e">
        <f ca="1">+VALUE('Data Summary'!C113)</f>
        <v>#VALUE!</v>
      </c>
      <c r="D113" s="366" t="e">
        <f ca="1">+IF(AND(ISNUMBER(OFFSET('Water Data'!$D$4,0,10*ROW('Water Data'!D107))),'Data Summary'!BS113="Yes"),100-OFFSET('Water Data'!$D$4,0,10*ROW('Water Data'!D107)),NA())</f>
        <v>#N/A</v>
      </c>
      <c r="E113" s="366" t="e">
        <f ca="1">+IF(AND(ISNUMBER(OFFSET('Water Data'!$D$6,0,10*ROW('Water Data'!D107))),'Data Summary'!BT113="Yes"),OFFSET('Water Data'!$D$6,0,10*ROW('Water Data'!D107)),NA())</f>
        <v>#N/A</v>
      </c>
      <c r="F113" s="366" t="e">
        <f ca="1">+IF(AND(ISNUMBER(OFFSET('Water Data'!$D$9,0,10*ROW('Water Data'!D107))),'Data Summary'!BU113="Yes"),OFFSET('Water Data'!$D$9,0,10*ROW('Water Data'!D107)),NA())</f>
        <v>#N/A</v>
      </c>
      <c r="G113" s="366" t="e">
        <f ca="1">+IF(AND(ISNUMBER(OFFSET('Water Data'!$E$4,0,10*ROW('Water Data'!E107))),'Data Summary'!BV113="Yes"),100-OFFSET('Water Data'!$E$4,0,10*ROW('Water Data'!E107)),NA())</f>
        <v>#N/A</v>
      </c>
      <c r="H113" s="366" t="e">
        <f ca="1">+IF(AND(ISNUMBER(OFFSET('Water Data'!$E$6,0,10*ROW('Water Data'!E107))),'Data Summary'!BW113="Yes"),OFFSET('Water Data'!$E$6,0,10*ROW('Water Data'!E107)),NA())</f>
        <v>#N/A</v>
      </c>
      <c r="I113" s="366" t="e">
        <f ca="1">+IF(AND(ISNUMBER(OFFSET('Water Data'!$E$9,0,10*ROW('Water Data'!E107))),'Data Summary'!BX113="Yes"),OFFSET('Water Data'!$E$9,0,10*ROW('Water Data'!E107)),NA())</f>
        <v>#N/A</v>
      </c>
      <c r="J113" s="366" t="e">
        <f ca="1">+IF(AND(ISNUMBER(OFFSET('Water Data'!$F$4,0,10*ROW('Water Data'!F107))),'Data Summary'!BY113="Yes"),100-OFFSET('Water Data'!$F$4,0,10*ROW('Water Data'!F107)),NA())</f>
        <v>#N/A</v>
      </c>
      <c r="K113" s="366" t="e">
        <f ca="1">+IF(AND(ISNUMBER(OFFSET('Water Data'!$F$6,0,10*ROW('Water Data'!F107))),'Data Summary'!BZ113="Yes"),OFFSET('Water Data'!$F$6,0,10*ROW('Water Data'!F107)),NA())</f>
        <v>#N/A</v>
      </c>
      <c r="L113" s="366" t="e">
        <f ca="1">+IF(AND(ISNUMBER(OFFSET('Water Data'!$F$9,0,10*ROW('Water Data'!F107))),'Data Summary'!CA113="Yes"),OFFSET('Water Data'!$F$9,0,10*ROW('Water Data'!F107)),NA())</f>
        <v>#N/A</v>
      </c>
      <c r="M113" s="366" t="e">
        <f ca="1">+IF(AND(ISNUMBER(OFFSET('Water Data'!$G$4,0,10*ROW('Water Data'!G107))),'Data Summary'!CB113="Yes"),100-OFFSET('Water Data'!$G$4,0,10*ROW('Water Data'!G107)),NA())</f>
        <v>#N/A</v>
      </c>
      <c r="N113" s="366" t="e">
        <f ca="1">+IF(AND(ISNUMBER(OFFSET('Water Data'!$G$6,0,10*ROW('Water Data'!G107))),'Data Summary'!CC113="Yes"),OFFSET('Water Data'!$G$6,0,10*ROW('Water Data'!G107)),NA())</f>
        <v>#N/A</v>
      </c>
      <c r="O113" s="366" t="e">
        <f ca="1">+IF(AND(ISNUMBER(OFFSET('Water Data'!$G$9,0,10*ROW('Water Data'!G107))),'Data Summary'!CD113="Yes"),OFFSET('Water Data'!$G$9,0,10*ROW('Water Data'!G107)),NA())</f>
        <v>#N/A</v>
      </c>
      <c r="P113" s="366" t="e">
        <f ca="1">+IF(AND(ISNUMBER(OFFSET('Water Data'!$H$4,0,10*ROW('Water Data'!H107))),'Data Summary'!CE113="Yes"),100-OFFSET('Water Data'!$H$4,0,10*ROW('Water Data'!H107)),NA())</f>
        <v>#N/A</v>
      </c>
      <c r="Q113" s="366" t="e">
        <f ca="1">+IF(AND(ISNUMBER(OFFSET('Water Data'!$H$6,0,10*ROW('Water Data'!H107))),'Data Summary'!CF113="Yes"),OFFSET('Water Data'!$H$6,0,10*ROW('Water Data'!H107)),NA())</f>
        <v>#N/A</v>
      </c>
      <c r="R113" s="366" t="e">
        <f ca="1">+IF(AND(ISNUMBER(OFFSET('Water Data'!$H$9,0,10*ROW('Water Data'!H107))),'Data Summary'!CG113="Yes"),OFFSET('Water Data'!$H$9,0,10*ROW('Water Data'!H107)),NA())</f>
        <v>#N/A</v>
      </c>
      <c r="S113" s="366" t="e">
        <f ca="1">+IF(AND(ISNUMBER(OFFSET('Water Data'!$I$4,0,10*ROW('Water Data'!I107))),'Data Summary'!CH113="Yes"),100-OFFSET('Water Data'!$I$4,0,10*ROW('Water Data'!I107)),NA())</f>
        <v>#N/A</v>
      </c>
      <c r="T113" s="366" t="e">
        <f ca="1">+IF(AND(ISNUMBER(OFFSET('Water Data'!$I$6,0,10*ROW('Water Data'!I107))),'Data Summary'!CI113="Yes"),OFFSET('Water Data'!$I$6,0,10*ROW('Water Data'!I107)),NA())</f>
        <v>#N/A</v>
      </c>
      <c r="U113" s="366" t="e">
        <f ca="1">+IF(AND(ISNUMBER(OFFSET('Water Data'!$I$9,0,10*ROW('Water Data'!I107))),'Data Summary'!CJ113="Yes"),OFFSET('Water Data'!$I$9,0,10*ROW('Water Data'!I107)),NA())</f>
        <v>#N/A</v>
      </c>
      <c r="V113" s="367" t="e">
        <f ca="1">+IF(AND(ISNUMBER(OFFSET('Sanitation Data'!$D$4,0,10*ROW('Sanitation Data'!D107))),'Data Summary'!CK113="Yes"),100-OFFSET('Sanitation Data'!$D$4,0,10*ROW('Sanitation Data'!D107)),NA())</f>
        <v>#N/A</v>
      </c>
      <c r="W113" s="367" t="e">
        <f ca="1">+IF(AND(ISNUMBER(OFFSET('Sanitation Data'!$D$6,0,10*ROW('Sanitation Data'!D107))),'Data Summary'!CL113="Yes"),OFFSET('Sanitation Data'!$D$6,0,10*ROW('Sanitation Data'!D107)),NA())</f>
        <v>#N/A</v>
      </c>
      <c r="X113" s="367" t="e">
        <f ca="1">+IF(AND(ISNUMBER(OFFSET('Sanitation Data'!$D$10,0,10*ROW('Sanitation Data'!D107))),'Data Summary'!CM113="Yes"),OFFSET('Sanitation Data'!$D$10,0,10*ROW('Sanitation Data'!D107)),NA())</f>
        <v>#N/A</v>
      </c>
      <c r="Y113" s="367" t="e">
        <f ca="1">+IF(AND(ISNUMBER(OFFSET('Sanitation Data'!$D$11,0,10*ROW('Sanitation Data'!D107))),'Data Summary'!CN113="Yes"),OFFSET('Sanitation Data'!$D$11,0,10*ROW('Sanitation Data'!D107)),NA())</f>
        <v>#N/A</v>
      </c>
      <c r="Z113" s="367" t="e">
        <f ca="1">+IF(AND(ISNUMBER(OFFSET('Sanitation Data'!$D$12,0,10*ROW('Sanitation Data'!D107))),'Data Summary'!CO113="Yes"),OFFSET('Sanitation Data'!$D$12,0,10*ROW('Sanitation Data'!D107)),NA())</f>
        <v>#N/A</v>
      </c>
      <c r="AA113" s="367" t="e">
        <f ca="1">+IF(AND(ISNUMBER(OFFSET('Sanitation Data'!$E$4,0,10*ROW('Sanitation Data'!E107))),'Data Summary'!CP113="Yes"),100-OFFSET('Sanitation Data'!$E$4,0,10*ROW('Sanitation Data'!E107)),NA())</f>
        <v>#N/A</v>
      </c>
      <c r="AB113" s="367" t="e">
        <f ca="1">+IF(AND(ISNUMBER(OFFSET('Sanitation Data'!$E$6,0,10*ROW('Sanitation Data'!E107))),'Data Summary'!CQ113="Yes"),OFFSET('Sanitation Data'!$E$6,0,10*ROW('Sanitation Data'!E107)),NA())</f>
        <v>#N/A</v>
      </c>
      <c r="AC113" s="367" t="e">
        <f ca="1">+IF(AND(ISNUMBER(OFFSET('Sanitation Data'!$E$10,0,10*ROW('Sanitation Data'!E107))),'Data Summary'!CR113="Yes"),OFFSET('Sanitation Data'!$E$10,0,10*ROW('Sanitation Data'!E107)),NA())</f>
        <v>#N/A</v>
      </c>
      <c r="AD113" s="367" t="e">
        <f ca="1">+IF(AND(ISNUMBER(OFFSET('Sanitation Data'!$E$11,0,10*ROW('Sanitation Data'!E107))),'Data Summary'!CS113="Yes"),OFFSET('Sanitation Data'!$E$11,0,10*ROW('Sanitation Data'!E107)),NA())</f>
        <v>#N/A</v>
      </c>
      <c r="AE113" s="367" t="e">
        <f ca="1">+IF(AND(ISNUMBER(OFFSET('Sanitation Data'!$E$12,0,10*ROW('Sanitation Data'!E107))),'Data Summary'!CT113="Yes"),OFFSET('Sanitation Data'!$E$12,0,10*ROW('Sanitation Data'!E107)),NA())</f>
        <v>#N/A</v>
      </c>
      <c r="AF113" s="367" t="e">
        <f ca="1">+IF(AND(ISNUMBER(OFFSET('Sanitation Data'!$F$4,0,10*ROW('Sanitation Data'!F107))),'Data Summary'!CU113="Yes"),100-OFFSET('Sanitation Data'!$F$4,0,10*ROW('Sanitation Data'!F107)),NA())</f>
        <v>#N/A</v>
      </c>
      <c r="AG113" s="367" t="e">
        <f ca="1">+IF(AND(ISNUMBER(OFFSET('Sanitation Data'!$F$6,0,10*ROW('Sanitation Data'!F107))),'Data Summary'!CV113="Yes"),OFFSET('Sanitation Data'!$F$6,0,10*ROW('Sanitation Data'!F107)),NA())</f>
        <v>#N/A</v>
      </c>
      <c r="AH113" s="367" t="e">
        <f ca="1">+IF(AND(ISNUMBER(OFFSET('Sanitation Data'!$F$10,0,10*ROW('Sanitation Data'!F107))),'Data Summary'!CW113="Yes"),OFFSET('Sanitation Data'!$F$10,0,10*ROW('Sanitation Data'!F107)),NA())</f>
        <v>#N/A</v>
      </c>
      <c r="AI113" s="367" t="e">
        <f ca="1">+IF(AND(ISNUMBER(OFFSET('Sanitation Data'!$F$11,0,10*ROW('Sanitation Data'!F107))),'Data Summary'!CX113="Yes"),OFFSET('Sanitation Data'!$F$11,0,10*ROW('Sanitation Data'!F107)),NA())</f>
        <v>#N/A</v>
      </c>
      <c r="AJ113" s="367" t="e">
        <f ca="1">+IF(AND(ISNUMBER(OFFSET('Sanitation Data'!$F$12,0,10*ROW('Sanitation Data'!F107))),'Data Summary'!CY113="Yes"),OFFSET('Sanitation Data'!$F$12,0,10*ROW('Sanitation Data'!F107)),NA())</f>
        <v>#N/A</v>
      </c>
      <c r="AK113" s="367" t="e">
        <f ca="1">+IF(AND(ISNUMBER(OFFSET('Sanitation Data'!$G$4,0,10*ROW('Sanitation Data'!G107))),'Data Summary'!CZ113="Yes"),100-OFFSET('Sanitation Data'!$G$4,0,10*ROW('Sanitation Data'!G107)),NA())</f>
        <v>#N/A</v>
      </c>
      <c r="AL113" s="367" t="e">
        <f ca="1">+IF(AND(ISNUMBER(OFFSET('Sanitation Data'!$G$6,0,10*ROW('Sanitation Data'!G107))),'Data Summary'!DA113="Yes"),OFFSET('Sanitation Data'!$G$6,0,10*ROW('Sanitation Data'!G107)),NA())</f>
        <v>#N/A</v>
      </c>
      <c r="AM113" s="367" t="e">
        <f ca="1">+IF(AND(ISNUMBER(OFFSET('Sanitation Data'!$G$10,0,10*ROW('Sanitation Data'!G107))),'Data Summary'!DB113="Yes"),OFFSET('Sanitation Data'!$G$10,0,10*ROW('Sanitation Data'!G107)),NA())</f>
        <v>#N/A</v>
      </c>
      <c r="AN113" s="367" t="e">
        <f ca="1">+IF(AND(ISNUMBER(OFFSET('Sanitation Data'!$G$11,0,10*ROW('Sanitation Data'!G107))),'Data Summary'!DC113="Yes"),OFFSET('Sanitation Data'!$G$11,0,10*ROW('Sanitation Data'!G107)),NA())</f>
        <v>#N/A</v>
      </c>
      <c r="AO113" s="367" t="e">
        <f ca="1">+IF(AND(ISNUMBER(OFFSET('Sanitation Data'!$G$12,0,10*ROW('Sanitation Data'!G107))),'Data Summary'!DD113="Yes"),OFFSET('Sanitation Data'!$G$12,0,10*ROW('Sanitation Data'!G107)),NA())</f>
        <v>#N/A</v>
      </c>
      <c r="AP113" s="367" t="e">
        <f ca="1">+IF(AND(ISNUMBER(OFFSET('Sanitation Data'!$H$4,0,10*ROW('Sanitation Data'!H107))),'Data Summary'!DE113="Yes"),100-OFFSET('Sanitation Data'!$H$4,0,10*ROW('Sanitation Data'!H107)),NA())</f>
        <v>#N/A</v>
      </c>
      <c r="AQ113" s="367" t="e">
        <f ca="1">+IF(AND(ISNUMBER(OFFSET('Sanitation Data'!$H$6,0,10*ROW('Sanitation Data'!H107))),'Data Summary'!DF113="Yes"),OFFSET('Sanitation Data'!$H$6,0,10*ROW('Sanitation Data'!H107)),NA())</f>
        <v>#N/A</v>
      </c>
      <c r="AR113" s="367" t="e">
        <f ca="1">+IF(AND(ISNUMBER(OFFSET('Sanitation Data'!$H$10,0,10*ROW('Sanitation Data'!H107))),'Data Summary'!DG113="Yes"),OFFSET('Sanitation Data'!$H$10,0,10*ROW('Sanitation Data'!H107)),NA())</f>
        <v>#N/A</v>
      </c>
      <c r="AS113" s="367" t="e">
        <f ca="1">+IF(AND(ISNUMBER(OFFSET('Sanitation Data'!$H$11,0,10*ROW('Sanitation Data'!H107))),'Data Summary'!DH113="Yes"),OFFSET('Sanitation Data'!$H$11,0,10*ROW('Sanitation Data'!H107)),NA())</f>
        <v>#N/A</v>
      </c>
      <c r="AT113" s="367" t="e">
        <f ca="1">+IF(AND(ISNUMBER(OFFSET('Sanitation Data'!$H$12,0,10*ROW('Sanitation Data'!H107))),'Data Summary'!DI113="Yes"),OFFSET('Sanitation Data'!$H$12,0,10*ROW('Sanitation Data'!H107)),NA())</f>
        <v>#N/A</v>
      </c>
      <c r="AU113" s="367" t="e">
        <f ca="1">+IF(AND(ISNUMBER(OFFSET('Sanitation Data'!$I$4,0,10*ROW('Sanitation Data'!I107))),'Data Summary'!DJ113="Yes"),100-OFFSET('Sanitation Data'!$I$4,0,10*ROW('Sanitation Data'!I107)),NA())</f>
        <v>#N/A</v>
      </c>
      <c r="AV113" s="367" t="e">
        <f ca="1">+IF(AND(ISNUMBER(OFFSET('Sanitation Data'!$I$6,0,10*ROW('Sanitation Data'!I107))),'Data Summary'!DK113="Yes"),OFFSET('Sanitation Data'!$I$6,0,10*ROW('Sanitation Data'!I107)),NA())</f>
        <v>#N/A</v>
      </c>
      <c r="AW113" s="367" t="e">
        <f ca="1">+IF(AND(ISNUMBER(OFFSET('Sanitation Data'!$I$10,0,10*ROW('Sanitation Data'!I107))),'Data Summary'!DL113="Yes"),OFFSET('Sanitation Data'!$I$10,0,10*ROW('Sanitation Data'!I107)),NA())</f>
        <v>#N/A</v>
      </c>
      <c r="AX113" s="367" t="e">
        <f ca="1">+IF(AND(ISNUMBER(OFFSET('Sanitation Data'!$I$11,0,10*ROW('Sanitation Data'!I107))),'Data Summary'!DM113="Yes"),OFFSET('Sanitation Data'!$I$11,0,10*ROW('Sanitation Data'!I107)),NA())</f>
        <v>#N/A</v>
      </c>
      <c r="AY113" s="367" t="e">
        <f ca="1">+IF(AND(ISNUMBER(OFFSET('Sanitation Data'!$I$12,0,10*ROW('Sanitation Data'!I107))),'Data Summary'!DN113="Yes"),OFFSET('Sanitation Data'!$I$12,0,10*ROW('Sanitation Data'!I107)),NA())</f>
        <v>#N/A</v>
      </c>
      <c r="AZ113" s="368" t="e">
        <f ca="1">+IF(AND(ISNUMBER(OFFSET('Hygiene Data'!$D$5,0,10*ROW('Hygiene Data'!D107))),'Data Summary'!DO113="Yes"),OFFSET('Hygiene Data'!$D$5,0,10*ROW('Hygiene Data'!D107)),NA())</f>
        <v>#N/A</v>
      </c>
      <c r="BA113" s="368" t="e">
        <f ca="1">+IF(AND(ISNUMBER(OFFSET('Hygiene Data'!$D$7,0,10*ROW('Hygiene Data'!D107))),'Data Summary'!DP113="Yes"),OFFSET('Hygiene Data'!$D$7,0,10*ROW('Hygiene Data'!D107)),NA())</f>
        <v>#N/A</v>
      </c>
      <c r="BB113" s="368" t="e">
        <f ca="1">+IF(AND(ISNUMBER(OFFSET('Hygiene Data'!$D$9,0,10*ROW('Hygiene Data'!D107))),'Data Summary'!DQ113="Yes"),OFFSET('Hygiene Data'!$D$9,0,10*ROW('Hygiene Data'!D107)),NA())</f>
        <v>#N/A</v>
      </c>
      <c r="BC113" s="368" t="e">
        <f ca="1">+IF(AND(ISNUMBER(OFFSET('Hygiene Data'!$E$5,0,10*ROW('Hygiene Data'!E107))),'Data Summary'!DR113="Yes"),OFFSET('Hygiene Data'!$E$5,0,10*ROW('Hygiene Data'!E107)),NA())</f>
        <v>#N/A</v>
      </c>
      <c r="BD113" s="368" t="e">
        <f ca="1">+IF(AND(ISNUMBER(OFFSET('Hygiene Data'!$E$7,0,10*ROW('Hygiene Data'!E107))),'Data Summary'!DS113="Yes"),OFFSET('Hygiene Data'!$E$7,0,10*ROW('Hygiene Data'!E107)),NA())</f>
        <v>#N/A</v>
      </c>
      <c r="BE113" s="368" t="e">
        <f ca="1">+IF(AND(ISNUMBER(OFFSET('Hygiene Data'!$E$9,0,10*ROW('Hygiene Data'!E107))),'Data Summary'!DT113="Yes"),OFFSET('Hygiene Data'!$E$9,0,10*ROW('Hygiene Data'!E107)),NA())</f>
        <v>#N/A</v>
      </c>
      <c r="BF113" s="368" t="e">
        <f ca="1">+IF(AND(ISNUMBER(OFFSET('Hygiene Data'!$F$5,0,10*ROW('Hygiene Data'!F107))),'Data Summary'!DU113="Yes"),OFFSET('Hygiene Data'!$F$5,0,10*ROW('Hygiene Data'!F107)),NA())</f>
        <v>#N/A</v>
      </c>
      <c r="BG113" s="368" t="e">
        <f ca="1">+IF(AND(ISNUMBER(OFFSET('Hygiene Data'!$F$7,0,10*ROW('Hygiene Data'!F107))),'Data Summary'!DV113="Yes"),OFFSET('Hygiene Data'!$F$7,0,10*ROW('Hygiene Data'!F107)),NA())</f>
        <v>#N/A</v>
      </c>
      <c r="BH113" s="368" t="e">
        <f ca="1">+IF(AND(ISNUMBER(OFFSET('Hygiene Data'!$F$9,0,10*ROW('Hygiene Data'!F107))),'Data Summary'!DW113="Yes"),OFFSET('Hygiene Data'!$F$9,0,10*ROW('Hygiene Data'!F107)),NA())</f>
        <v>#N/A</v>
      </c>
      <c r="BI113" s="368" t="e">
        <f ca="1">+IF(AND(ISNUMBER(OFFSET('Hygiene Data'!$G$5,0,10*ROW('Hygiene Data'!G107))),'Data Summary'!DX113="Yes"),OFFSET('Hygiene Data'!$G$5,0,10*ROW('Hygiene Data'!G107)),NA())</f>
        <v>#N/A</v>
      </c>
      <c r="BJ113" s="368" t="e">
        <f ca="1">+IF(AND(ISNUMBER(OFFSET('Hygiene Data'!$G$7,0,10*ROW('Hygiene Data'!G107))),'Data Summary'!DY113="Yes"),OFFSET('Hygiene Data'!$G$7,0,10*ROW('Hygiene Data'!G107)),NA())</f>
        <v>#N/A</v>
      </c>
      <c r="BK113" s="368" t="e">
        <f ca="1">+IF(AND(ISNUMBER(OFFSET('Hygiene Data'!$G$9,0,10*ROW('Hygiene Data'!G107))),'Data Summary'!DZ113="Yes"),OFFSET('Hygiene Data'!$G$9,0,10*ROW('Hygiene Data'!G107)),NA())</f>
        <v>#N/A</v>
      </c>
      <c r="BL113" s="368" t="e">
        <f ca="1">+IF(AND(ISNUMBER(OFFSET('Hygiene Data'!$H$5,0,10*ROW('Hygiene Data'!H107))),'Data Summary'!EA113="Yes"),OFFSET('Hygiene Data'!$H$5,0,10*ROW('Hygiene Data'!H107)),NA())</f>
        <v>#N/A</v>
      </c>
      <c r="BM113" s="368" t="e">
        <f ca="1">+IF(AND(ISNUMBER(OFFSET('Hygiene Data'!$H$7,0,10*ROW('Hygiene Data'!H107))),'Data Summary'!EB113="Yes"),OFFSET('Hygiene Data'!$H$7,0,10*ROW('Hygiene Data'!H107)),NA())</f>
        <v>#N/A</v>
      </c>
      <c r="BN113" s="368" t="e">
        <f ca="1">+IF(AND(ISNUMBER(OFFSET('Hygiene Data'!$H$9,0,10*ROW('Hygiene Data'!H107))),'Data Summary'!EC113="Yes"),OFFSET('Hygiene Data'!$H$9,0,10*ROW('Hygiene Data'!H107)),NA())</f>
        <v>#N/A</v>
      </c>
      <c r="BO113" s="368" t="e">
        <f ca="1">+IF(AND(ISNUMBER(OFFSET('Hygiene Data'!$I$5,0,10*ROW('Hygiene Data'!I107))),'Data Summary'!ED113="Yes"),OFFSET('Hygiene Data'!$I$5,0,10*ROW('Hygiene Data'!I107)),NA())</f>
        <v>#N/A</v>
      </c>
      <c r="BP113" s="368" t="e">
        <f ca="1">+IF(AND(ISNUMBER(OFFSET('Hygiene Data'!$I$7,0,10*ROW('Hygiene Data'!I107))),'Data Summary'!EE113="Yes"),OFFSET('Hygiene Data'!$I$7,0,10*ROW('Hygiene Data'!I107)),NA())</f>
        <v>#N/A</v>
      </c>
      <c r="BQ113" s="368" t="e">
        <f ca="1">+IF(AND(ISNUMBER(OFFSET('Hygiene Data'!$I$9,0,10*ROW('Hygiene Data'!I107))),'Data Summary'!EF113="Yes"),OFFSET('Hygiene Data'!$I$9,0,10*ROW('Hygiene Data'!I107)),NA())</f>
        <v>#N/A</v>
      </c>
    </row>
    <row r="114" spans="1:69" x14ac:dyDescent="0.25">
      <c r="A114" s="364" t="e">
        <f ca="1">+RIGHT('Data Summary'!A114,LEN('Data Summary'!A114)-9)</f>
        <v>#VALUE!</v>
      </c>
      <c r="B114" s="338" t="str">
        <f ca="1">+IF(ISTEXT('Data Summary'!B114),'Data Summary'!B114,"")</f>
        <v/>
      </c>
      <c r="C114" s="365" t="e">
        <f ca="1">+VALUE('Data Summary'!C114)</f>
        <v>#VALUE!</v>
      </c>
      <c r="D114" s="366" t="e">
        <f ca="1">+IF(AND(ISNUMBER(OFFSET('Water Data'!$D$4,0,10*ROW('Water Data'!D108))),'Data Summary'!BS114="Yes"),100-OFFSET('Water Data'!$D$4,0,10*ROW('Water Data'!D108)),NA())</f>
        <v>#N/A</v>
      </c>
      <c r="E114" s="366" t="e">
        <f ca="1">+IF(AND(ISNUMBER(OFFSET('Water Data'!$D$6,0,10*ROW('Water Data'!D108))),'Data Summary'!BT114="Yes"),OFFSET('Water Data'!$D$6,0,10*ROW('Water Data'!D108)),NA())</f>
        <v>#N/A</v>
      </c>
      <c r="F114" s="366" t="e">
        <f ca="1">+IF(AND(ISNUMBER(OFFSET('Water Data'!$D$9,0,10*ROW('Water Data'!D108))),'Data Summary'!BU114="Yes"),OFFSET('Water Data'!$D$9,0,10*ROW('Water Data'!D108)),NA())</f>
        <v>#N/A</v>
      </c>
      <c r="G114" s="366" t="e">
        <f ca="1">+IF(AND(ISNUMBER(OFFSET('Water Data'!$E$4,0,10*ROW('Water Data'!E108))),'Data Summary'!BV114="Yes"),100-OFFSET('Water Data'!$E$4,0,10*ROW('Water Data'!E108)),NA())</f>
        <v>#N/A</v>
      </c>
      <c r="H114" s="366" t="e">
        <f ca="1">+IF(AND(ISNUMBER(OFFSET('Water Data'!$E$6,0,10*ROW('Water Data'!E108))),'Data Summary'!BW114="Yes"),OFFSET('Water Data'!$E$6,0,10*ROW('Water Data'!E108)),NA())</f>
        <v>#N/A</v>
      </c>
      <c r="I114" s="366" t="e">
        <f ca="1">+IF(AND(ISNUMBER(OFFSET('Water Data'!$E$9,0,10*ROW('Water Data'!E108))),'Data Summary'!BX114="Yes"),OFFSET('Water Data'!$E$9,0,10*ROW('Water Data'!E108)),NA())</f>
        <v>#N/A</v>
      </c>
      <c r="J114" s="366" t="e">
        <f ca="1">+IF(AND(ISNUMBER(OFFSET('Water Data'!$F$4,0,10*ROW('Water Data'!F108))),'Data Summary'!BY114="Yes"),100-OFFSET('Water Data'!$F$4,0,10*ROW('Water Data'!F108)),NA())</f>
        <v>#N/A</v>
      </c>
      <c r="K114" s="366" t="e">
        <f ca="1">+IF(AND(ISNUMBER(OFFSET('Water Data'!$F$6,0,10*ROW('Water Data'!F108))),'Data Summary'!BZ114="Yes"),OFFSET('Water Data'!$F$6,0,10*ROW('Water Data'!F108)),NA())</f>
        <v>#N/A</v>
      </c>
      <c r="L114" s="366" t="e">
        <f ca="1">+IF(AND(ISNUMBER(OFFSET('Water Data'!$F$9,0,10*ROW('Water Data'!F108))),'Data Summary'!CA114="Yes"),OFFSET('Water Data'!$F$9,0,10*ROW('Water Data'!F108)),NA())</f>
        <v>#N/A</v>
      </c>
      <c r="M114" s="366" t="e">
        <f ca="1">+IF(AND(ISNUMBER(OFFSET('Water Data'!$G$4,0,10*ROW('Water Data'!G108))),'Data Summary'!CB114="Yes"),100-OFFSET('Water Data'!$G$4,0,10*ROW('Water Data'!G108)),NA())</f>
        <v>#N/A</v>
      </c>
      <c r="N114" s="366" t="e">
        <f ca="1">+IF(AND(ISNUMBER(OFFSET('Water Data'!$G$6,0,10*ROW('Water Data'!G108))),'Data Summary'!CC114="Yes"),OFFSET('Water Data'!$G$6,0,10*ROW('Water Data'!G108)),NA())</f>
        <v>#N/A</v>
      </c>
      <c r="O114" s="366" t="e">
        <f ca="1">+IF(AND(ISNUMBER(OFFSET('Water Data'!$G$9,0,10*ROW('Water Data'!G108))),'Data Summary'!CD114="Yes"),OFFSET('Water Data'!$G$9,0,10*ROW('Water Data'!G108)),NA())</f>
        <v>#N/A</v>
      </c>
      <c r="P114" s="366" t="e">
        <f ca="1">+IF(AND(ISNUMBER(OFFSET('Water Data'!$H$4,0,10*ROW('Water Data'!H108))),'Data Summary'!CE114="Yes"),100-OFFSET('Water Data'!$H$4,0,10*ROW('Water Data'!H108)),NA())</f>
        <v>#N/A</v>
      </c>
      <c r="Q114" s="366" t="e">
        <f ca="1">+IF(AND(ISNUMBER(OFFSET('Water Data'!$H$6,0,10*ROW('Water Data'!H108))),'Data Summary'!CF114="Yes"),OFFSET('Water Data'!$H$6,0,10*ROW('Water Data'!H108)),NA())</f>
        <v>#N/A</v>
      </c>
      <c r="R114" s="366" t="e">
        <f ca="1">+IF(AND(ISNUMBER(OFFSET('Water Data'!$H$9,0,10*ROW('Water Data'!H108))),'Data Summary'!CG114="Yes"),OFFSET('Water Data'!$H$9,0,10*ROW('Water Data'!H108)),NA())</f>
        <v>#N/A</v>
      </c>
      <c r="S114" s="366" t="e">
        <f ca="1">+IF(AND(ISNUMBER(OFFSET('Water Data'!$I$4,0,10*ROW('Water Data'!I108))),'Data Summary'!CH114="Yes"),100-OFFSET('Water Data'!$I$4,0,10*ROW('Water Data'!I108)),NA())</f>
        <v>#N/A</v>
      </c>
      <c r="T114" s="366" t="e">
        <f ca="1">+IF(AND(ISNUMBER(OFFSET('Water Data'!$I$6,0,10*ROW('Water Data'!I108))),'Data Summary'!CI114="Yes"),OFFSET('Water Data'!$I$6,0,10*ROW('Water Data'!I108)),NA())</f>
        <v>#N/A</v>
      </c>
      <c r="U114" s="366" t="e">
        <f ca="1">+IF(AND(ISNUMBER(OFFSET('Water Data'!$I$9,0,10*ROW('Water Data'!I108))),'Data Summary'!CJ114="Yes"),OFFSET('Water Data'!$I$9,0,10*ROW('Water Data'!I108)),NA())</f>
        <v>#N/A</v>
      </c>
      <c r="V114" s="367" t="e">
        <f ca="1">+IF(AND(ISNUMBER(OFFSET('Sanitation Data'!$D$4,0,10*ROW('Sanitation Data'!D108))),'Data Summary'!CK114="Yes"),100-OFFSET('Sanitation Data'!$D$4,0,10*ROW('Sanitation Data'!D108)),NA())</f>
        <v>#N/A</v>
      </c>
      <c r="W114" s="367" t="e">
        <f ca="1">+IF(AND(ISNUMBER(OFFSET('Sanitation Data'!$D$6,0,10*ROW('Sanitation Data'!D108))),'Data Summary'!CL114="Yes"),OFFSET('Sanitation Data'!$D$6,0,10*ROW('Sanitation Data'!D108)),NA())</f>
        <v>#N/A</v>
      </c>
      <c r="X114" s="367" t="e">
        <f ca="1">+IF(AND(ISNUMBER(OFFSET('Sanitation Data'!$D$10,0,10*ROW('Sanitation Data'!D108))),'Data Summary'!CM114="Yes"),OFFSET('Sanitation Data'!$D$10,0,10*ROW('Sanitation Data'!D108)),NA())</f>
        <v>#N/A</v>
      </c>
      <c r="Y114" s="367" t="e">
        <f ca="1">+IF(AND(ISNUMBER(OFFSET('Sanitation Data'!$D$11,0,10*ROW('Sanitation Data'!D108))),'Data Summary'!CN114="Yes"),OFFSET('Sanitation Data'!$D$11,0,10*ROW('Sanitation Data'!D108)),NA())</f>
        <v>#N/A</v>
      </c>
      <c r="Z114" s="367" t="e">
        <f ca="1">+IF(AND(ISNUMBER(OFFSET('Sanitation Data'!$D$12,0,10*ROW('Sanitation Data'!D108))),'Data Summary'!CO114="Yes"),OFFSET('Sanitation Data'!$D$12,0,10*ROW('Sanitation Data'!D108)),NA())</f>
        <v>#N/A</v>
      </c>
      <c r="AA114" s="367" t="e">
        <f ca="1">+IF(AND(ISNUMBER(OFFSET('Sanitation Data'!$E$4,0,10*ROW('Sanitation Data'!E108))),'Data Summary'!CP114="Yes"),100-OFFSET('Sanitation Data'!$E$4,0,10*ROW('Sanitation Data'!E108)),NA())</f>
        <v>#N/A</v>
      </c>
      <c r="AB114" s="367" t="e">
        <f ca="1">+IF(AND(ISNUMBER(OFFSET('Sanitation Data'!$E$6,0,10*ROW('Sanitation Data'!E108))),'Data Summary'!CQ114="Yes"),OFFSET('Sanitation Data'!$E$6,0,10*ROW('Sanitation Data'!E108)),NA())</f>
        <v>#N/A</v>
      </c>
      <c r="AC114" s="367" t="e">
        <f ca="1">+IF(AND(ISNUMBER(OFFSET('Sanitation Data'!$E$10,0,10*ROW('Sanitation Data'!E108))),'Data Summary'!CR114="Yes"),OFFSET('Sanitation Data'!$E$10,0,10*ROW('Sanitation Data'!E108)),NA())</f>
        <v>#N/A</v>
      </c>
      <c r="AD114" s="367" t="e">
        <f ca="1">+IF(AND(ISNUMBER(OFFSET('Sanitation Data'!$E$11,0,10*ROW('Sanitation Data'!E108))),'Data Summary'!CS114="Yes"),OFFSET('Sanitation Data'!$E$11,0,10*ROW('Sanitation Data'!E108)),NA())</f>
        <v>#N/A</v>
      </c>
      <c r="AE114" s="367" t="e">
        <f ca="1">+IF(AND(ISNUMBER(OFFSET('Sanitation Data'!$E$12,0,10*ROW('Sanitation Data'!E108))),'Data Summary'!CT114="Yes"),OFFSET('Sanitation Data'!$E$12,0,10*ROW('Sanitation Data'!E108)),NA())</f>
        <v>#N/A</v>
      </c>
      <c r="AF114" s="367" t="e">
        <f ca="1">+IF(AND(ISNUMBER(OFFSET('Sanitation Data'!$F$4,0,10*ROW('Sanitation Data'!F108))),'Data Summary'!CU114="Yes"),100-OFFSET('Sanitation Data'!$F$4,0,10*ROW('Sanitation Data'!F108)),NA())</f>
        <v>#N/A</v>
      </c>
      <c r="AG114" s="367" t="e">
        <f ca="1">+IF(AND(ISNUMBER(OFFSET('Sanitation Data'!$F$6,0,10*ROW('Sanitation Data'!F108))),'Data Summary'!CV114="Yes"),OFFSET('Sanitation Data'!$F$6,0,10*ROW('Sanitation Data'!F108)),NA())</f>
        <v>#N/A</v>
      </c>
      <c r="AH114" s="367" t="e">
        <f ca="1">+IF(AND(ISNUMBER(OFFSET('Sanitation Data'!$F$10,0,10*ROW('Sanitation Data'!F108))),'Data Summary'!CW114="Yes"),OFFSET('Sanitation Data'!$F$10,0,10*ROW('Sanitation Data'!F108)),NA())</f>
        <v>#N/A</v>
      </c>
      <c r="AI114" s="367" t="e">
        <f ca="1">+IF(AND(ISNUMBER(OFFSET('Sanitation Data'!$F$11,0,10*ROW('Sanitation Data'!F108))),'Data Summary'!CX114="Yes"),OFFSET('Sanitation Data'!$F$11,0,10*ROW('Sanitation Data'!F108)),NA())</f>
        <v>#N/A</v>
      </c>
      <c r="AJ114" s="367" t="e">
        <f ca="1">+IF(AND(ISNUMBER(OFFSET('Sanitation Data'!$F$12,0,10*ROW('Sanitation Data'!F108))),'Data Summary'!CY114="Yes"),OFFSET('Sanitation Data'!$F$12,0,10*ROW('Sanitation Data'!F108)),NA())</f>
        <v>#N/A</v>
      </c>
      <c r="AK114" s="367" t="e">
        <f ca="1">+IF(AND(ISNUMBER(OFFSET('Sanitation Data'!$G$4,0,10*ROW('Sanitation Data'!G108))),'Data Summary'!CZ114="Yes"),100-OFFSET('Sanitation Data'!$G$4,0,10*ROW('Sanitation Data'!G108)),NA())</f>
        <v>#N/A</v>
      </c>
      <c r="AL114" s="367" t="e">
        <f ca="1">+IF(AND(ISNUMBER(OFFSET('Sanitation Data'!$G$6,0,10*ROW('Sanitation Data'!G108))),'Data Summary'!DA114="Yes"),OFFSET('Sanitation Data'!$G$6,0,10*ROW('Sanitation Data'!G108)),NA())</f>
        <v>#N/A</v>
      </c>
      <c r="AM114" s="367" t="e">
        <f ca="1">+IF(AND(ISNUMBER(OFFSET('Sanitation Data'!$G$10,0,10*ROW('Sanitation Data'!G108))),'Data Summary'!DB114="Yes"),OFFSET('Sanitation Data'!$G$10,0,10*ROW('Sanitation Data'!G108)),NA())</f>
        <v>#N/A</v>
      </c>
      <c r="AN114" s="367" t="e">
        <f ca="1">+IF(AND(ISNUMBER(OFFSET('Sanitation Data'!$G$11,0,10*ROW('Sanitation Data'!G108))),'Data Summary'!DC114="Yes"),OFFSET('Sanitation Data'!$G$11,0,10*ROW('Sanitation Data'!G108)),NA())</f>
        <v>#N/A</v>
      </c>
      <c r="AO114" s="367" t="e">
        <f ca="1">+IF(AND(ISNUMBER(OFFSET('Sanitation Data'!$G$12,0,10*ROW('Sanitation Data'!G108))),'Data Summary'!DD114="Yes"),OFFSET('Sanitation Data'!$G$12,0,10*ROW('Sanitation Data'!G108)),NA())</f>
        <v>#N/A</v>
      </c>
      <c r="AP114" s="367" t="e">
        <f ca="1">+IF(AND(ISNUMBER(OFFSET('Sanitation Data'!$H$4,0,10*ROW('Sanitation Data'!H108))),'Data Summary'!DE114="Yes"),100-OFFSET('Sanitation Data'!$H$4,0,10*ROW('Sanitation Data'!H108)),NA())</f>
        <v>#N/A</v>
      </c>
      <c r="AQ114" s="367" t="e">
        <f ca="1">+IF(AND(ISNUMBER(OFFSET('Sanitation Data'!$H$6,0,10*ROW('Sanitation Data'!H108))),'Data Summary'!DF114="Yes"),OFFSET('Sanitation Data'!$H$6,0,10*ROW('Sanitation Data'!H108)),NA())</f>
        <v>#N/A</v>
      </c>
      <c r="AR114" s="367" t="e">
        <f ca="1">+IF(AND(ISNUMBER(OFFSET('Sanitation Data'!$H$10,0,10*ROW('Sanitation Data'!H108))),'Data Summary'!DG114="Yes"),OFFSET('Sanitation Data'!$H$10,0,10*ROW('Sanitation Data'!H108)),NA())</f>
        <v>#N/A</v>
      </c>
      <c r="AS114" s="367" t="e">
        <f ca="1">+IF(AND(ISNUMBER(OFFSET('Sanitation Data'!$H$11,0,10*ROW('Sanitation Data'!H108))),'Data Summary'!DH114="Yes"),OFFSET('Sanitation Data'!$H$11,0,10*ROW('Sanitation Data'!H108)),NA())</f>
        <v>#N/A</v>
      </c>
      <c r="AT114" s="367" t="e">
        <f ca="1">+IF(AND(ISNUMBER(OFFSET('Sanitation Data'!$H$12,0,10*ROW('Sanitation Data'!H108))),'Data Summary'!DI114="Yes"),OFFSET('Sanitation Data'!$H$12,0,10*ROW('Sanitation Data'!H108)),NA())</f>
        <v>#N/A</v>
      </c>
      <c r="AU114" s="367" t="e">
        <f ca="1">+IF(AND(ISNUMBER(OFFSET('Sanitation Data'!$I$4,0,10*ROW('Sanitation Data'!I108))),'Data Summary'!DJ114="Yes"),100-OFFSET('Sanitation Data'!$I$4,0,10*ROW('Sanitation Data'!I108)),NA())</f>
        <v>#N/A</v>
      </c>
      <c r="AV114" s="367" t="e">
        <f ca="1">+IF(AND(ISNUMBER(OFFSET('Sanitation Data'!$I$6,0,10*ROW('Sanitation Data'!I108))),'Data Summary'!DK114="Yes"),OFFSET('Sanitation Data'!$I$6,0,10*ROW('Sanitation Data'!I108)),NA())</f>
        <v>#N/A</v>
      </c>
      <c r="AW114" s="367" t="e">
        <f ca="1">+IF(AND(ISNUMBER(OFFSET('Sanitation Data'!$I$10,0,10*ROW('Sanitation Data'!I108))),'Data Summary'!DL114="Yes"),OFFSET('Sanitation Data'!$I$10,0,10*ROW('Sanitation Data'!I108)),NA())</f>
        <v>#N/A</v>
      </c>
      <c r="AX114" s="367" t="e">
        <f ca="1">+IF(AND(ISNUMBER(OFFSET('Sanitation Data'!$I$11,0,10*ROW('Sanitation Data'!I108))),'Data Summary'!DM114="Yes"),OFFSET('Sanitation Data'!$I$11,0,10*ROW('Sanitation Data'!I108)),NA())</f>
        <v>#N/A</v>
      </c>
      <c r="AY114" s="367" t="e">
        <f ca="1">+IF(AND(ISNUMBER(OFFSET('Sanitation Data'!$I$12,0,10*ROW('Sanitation Data'!I108))),'Data Summary'!DN114="Yes"),OFFSET('Sanitation Data'!$I$12,0,10*ROW('Sanitation Data'!I108)),NA())</f>
        <v>#N/A</v>
      </c>
      <c r="AZ114" s="368" t="e">
        <f ca="1">+IF(AND(ISNUMBER(OFFSET('Hygiene Data'!$D$5,0,10*ROW('Hygiene Data'!D108))),'Data Summary'!DO114="Yes"),OFFSET('Hygiene Data'!$D$5,0,10*ROW('Hygiene Data'!D108)),NA())</f>
        <v>#N/A</v>
      </c>
      <c r="BA114" s="368" t="e">
        <f ca="1">+IF(AND(ISNUMBER(OFFSET('Hygiene Data'!$D$7,0,10*ROW('Hygiene Data'!D108))),'Data Summary'!DP114="Yes"),OFFSET('Hygiene Data'!$D$7,0,10*ROW('Hygiene Data'!D108)),NA())</f>
        <v>#N/A</v>
      </c>
      <c r="BB114" s="368" t="e">
        <f ca="1">+IF(AND(ISNUMBER(OFFSET('Hygiene Data'!$D$9,0,10*ROW('Hygiene Data'!D108))),'Data Summary'!DQ114="Yes"),OFFSET('Hygiene Data'!$D$9,0,10*ROW('Hygiene Data'!D108)),NA())</f>
        <v>#N/A</v>
      </c>
      <c r="BC114" s="368" t="e">
        <f ca="1">+IF(AND(ISNUMBER(OFFSET('Hygiene Data'!$E$5,0,10*ROW('Hygiene Data'!E108))),'Data Summary'!DR114="Yes"),OFFSET('Hygiene Data'!$E$5,0,10*ROW('Hygiene Data'!E108)),NA())</f>
        <v>#N/A</v>
      </c>
      <c r="BD114" s="368" t="e">
        <f ca="1">+IF(AND(ISNUMBER(OFFSET('Hygiene Data'!$E$7,0,10*ROW('Hygiene Data'!E108))),'Data Summary'!DS114="Yes"),OFFSET('Hygiene Data'!$E$7,0,10*ROW('Hygiene Data'!E108)),NA())</f>
        <v>#N/A</v>
      </c>
      <c r="BE114" s="368" t="e">
        <f ca="1">+IF(AND(ISNUMBER(OFFSET('Hygiene Data'!$E$9,0,10*ROW('Hygiene Data'!E108))),'Data Summary'!DT114="Yes"),OFFSET('Hygiene Data'!$E$9,0,10*ROW('Hygiene Data'!E108)),NA())</f>
        <v>#N/A</v>
      </c>
      <c r="BF114" s="368" t="e">
        <f ca="1">+IF(AND(ISNUMBER(OFFSET('Hygiene Data'!$F$5,0,10*ROW('Hygiene Data'!F108))),'Data Summary'!DU114="Yes"),OFFSET('Hygiene Data'!$F$5,0,10*ROW('Hygiene Data'!F108)),NA())</f>
        <v>#N/A</v>
      </c>
      <c r="BG114" s="368" t="e">
        <f ca="1">+IF(AND(ISNUMBER(OFFSET('Hygiene Data'!$F$7,0,10*ROW('Hygiene Data'!F108))),'Data Summary'!DV114="Yes"),OFFSET('Hygiene Data'!$F$7,0,10*ROW('Hygiene Data'!F108)),NA())</f>
        <v>#N/A</v>
      </c>
      <c r="BH114" s="368" t="e">
        <f ca="1">+IF(AND(ISNUMBER(OFFSET('Hygiene Data'!$F$9,0,10*ROW('Hygiene Data'!F108))),'Data Summary'!DW114="Yes"),OFFSET('Hygiene Data'!$F$9,0,10*ROW('Hygiene Data'!F108)),NA())</f>
        <v>#N/A</v>
      </c>
      <c r="BI114" s="368" t="e">
        <f ca="1">+IF(AND(ISNUMBER(OFFSET('Hygiene Data'!$G$5,0,10*ROW('Hygiene Data'!G108))),'Data Summary'!DX114="Yes"),OFFSET('Hygiene Data'!$G$5,0,10*ROW('Hygiene Data'!G108)),NA())</f>
        <v>#N/A</v>
      </c>
      <c r="BJ114" s="368" t="e">
        <f ca="1">+IF(AND(ISNUMBER(OFFSET('Hygiene Data'!$G$7,0,10*ROW('Hygiene Data'!G108))),'Data Summary'!DY114="Yes"),OFFSET('Hygiene Data'!$G$7,0,10*ROW('Hygiene Data'!G108)),NA())</f>
        <v>#N/A</v>
      </c>
      <c r="BK114" s="368" t="e">
        <f ca="1">+IF(AND(ISNUMBER(OFFSET('Hygiene Data'!$G$9,0,10*ROW('Hygiene Data'!G108))),'Data Summary'!DZ114="Yes"),OFFSET('Hygiene Data'!$G$9,0,10*ROW('Hygiene Data'!G108)),NA())</f>
        <v>#N/A</v>
      </c>
      <c r="BL114" s="368" t="e">
        <f ca="1">+IF(AND(ISNUMBER(OFFSET('Hygiene Data'!$H$5,0,10*ROW('Hygiene Data'!H108))),'Data Summary'!EA114="Yes"),OFFSET('Hygiene Data'!$H$5,0,10*ROW('Hygiene Data'!H108)),NA())</f>
        <v>#N/A</v>
      </c>
      <c r="BM114" s="368" t="e">
        <f ca="1">+IF(AND(ISNUMBER(OFFSET('Hygiene Data'!$H$7,0,10*ROW('Hygiene Data'!H108))),'Data Summary'!EB114="Yes"),OFFSET('Hygiene Data'!$H$7,0,10*ROW('Hygiene Data'!H108)),NA())</f>
        <v>#N/A</v>
      </c>
      <c r="BN114" s="368" t="e">
        <f ca="1">+IF(AND(ISNUMBER(OFFSET('Hygiene Data'!$H$9,0,10*ROW('Hygiene Data'!H108))),'Data Summary'!EC114="Yes"),OFFSET('Hygiene Data'!$H$9,0,10*ROW('Hygiene Data'!H108)),NA())</f>
        <v>#N/A</v>
      </c>
      <c r="BO114" s="368" t="e">
        <f ca="1">+IF(AND(ISNUMBER(OFFSET('Hygiene Data'!$I$5,0,10*ROW('Hygiene Data'!I108))),'Data Summary'!ED114="Yes"),OFFSET('Hygiene Data'!$I$5,0,10*ROW('Hygiene Data'!I108)),NA())</f>
        <v>#N/A</v>
      </c>
      <c r="BP114" s="368" t="e">
        <f ca="1">+IF(AND(ISNUMBER(OFFSET('Hygiene Data'!$I$7,0,10*ROW('Hygiene Data'!I108))),'Data Summary'!EE114="Yes"),OFFSET('Hygiene Data'!$I$7,0,10*ROW('Hygiene Data'!I108)),NA())</f>
        <v>#N/A</v>
      </c>
      <c r="BQ114" s="368" t="e">
        <f ca="1">+IF(AND(ISNUMBER(OFFSET('Hygiene Data'!$I$9,0,10*ROW('Hygiene Data'!I108))),'Data Summary'!EF114="Yes"),OFFSET('Hygiene Data'!$I$9,0,10*ROW('Hygiene Data'!I108)),NA())</f>
        <v>#N/A</v>
      </c>
    </row>
    <row r="115" spans="1:69" x14ac:dyDescent="0.25">
      <c r="A115" s="364" t="e">
        <f ca="1">+RIGHT('Data Summary'!A115,LEN('Data Summary'!A115)-9)</f>
        <v>#VALUE!</v>
      </c>
      <c r="B115" s="338" t="str">
        <f ca="1">+IF(ISTEXT('Data Summary'!B115),'Data Summary'!B115,"")</f>
        <v/>
      </c>
      <c r="C115" s="365" t="e">
        <f ca="1">+VALUE('Data Summary'!C115)</f>
        <v>#VALUE!</v>
      </c>
      <c r="D115" s="366" t="e">
        <f ca="1">+IF(AND(ISNUMBER(OFFSET('Water Data'!$D$4,0,10*ROW('Water Data'!D109))),'Data Summary'!BS115="Yes"),100-OFFSET('Water Data'!$D$4,0,10*ROW('Water Data'!D109)),NA())</f>
        <v>#N/A</v>
      </c>
      <c r="E115" s="366" t="e">
        <f ca="1">+IF(AND(ISNUMBER(OFFSET('Water Data'!$D$6,0,10*ROW('Water Data'!D109))),'Data Summary'!BT115="Yes"),OFFSET('Water Data'!$D$6,0,10*ROW('Water Data'!D109)),NA())</f>
        <v>#N/A</v>
      </c>
      <c r="F115" s="366" t="e">
        <f ca="1">+IF(AND(ISNUMBER(OFFSET('Water Data'!$D$9,0,10*ROW('Water Data'!D109))),'Data Summary'!BU115="Yes"),OFFSET('Water Data'!$D$9,0,10*ROW('Water Data'!D109)),NA())</f>
        <v>#N/A</v>
      </c>
      <c r="G115" s="366" t="e">
        <f ca="1">+IF(AND(ISNUMBER(OFFSET('Water Data'!$E$4,0,10*ROW('Water Data'!E109))),'Data Summary'!BV115="Yes"),100-OFFSET('Water Data'!$E$4,0,10*ROW('Water Data'!E109)),NA())</f>
        <v>#N/A</v>
      </c>
      <c r="H115" s="366" t="e">
        <f ca="1">+IF(AND(ISNUMBER(OFFSET('Water Data'!$E$6,0,10*ROW('Water Data'!E109))),'Data Summary'!BW115="Yes"),OFFSET('Water Data'!$E$6,0,10*ROW('Water Data'!E109)),NA())</f>
        <v>#N/A</v>
      </c>
      <c r="I115" s="366" t="e">
        <f ca="1">+IF(AND(ISNUMBER(OFFSET('Water Data'!$E$9,0,10*ROW('Water Data'!E109))),'Data Summary'!BX115="Yes"),OFFSET('Water Data'!$E$9,0,10*ROW('Water Data'!E109)),NA())</f>
        <v>#N/A</v>
      </c>
      <c r="J115" s="366" t="e">
        <f ca="1">+IF(AND(ISNUMBER(OFFSET('Water Data'!$F$4,0,10*ROW('Water Data'!F109))),'Data Summary'!BY115="Yes"),100-OFFSET('Water Data'!$F$4,0,10*ROW('Water Data'!F109)),NA())</f>
        <v>#N/A</v>
      </c>
      <c r="K115" s="366" t="e">
        <f ca="1">+IF(AND(ISNUMBER(OFFSET('Water Data'!$F$6,0,10*ROW('Water Data'!F109))),'Data Summary'!BZ115="Yes"),OFFSET('Water Data'!$F$6,0,10*ROW('Water Data'!F109)),NA())</f>
        <v>#N/A</v>
      </c>
      <c r="L115" s="366" t="e">
        <f ca="1">+IF(AND(ISNUMBER(OFFSET('Water Data'!$F$9,0,10*ROW('Water Data'!F109))),'Data Summary'!CA115="Yes"),OFFSET('Water Data'!$F$9,0,10*ROW('Water Data'!F109)),NA())</f>
        <v>#N/A</v>
      </c>
      <c r="M115" s="366" t="e">
        <f ca="1">+IF(AND(ISNUMBER(OFFSET('Water Data'!$G$4,0,10*ROW('Water Data'!G109))),'Data Summary'!CB115="Yes"),100-OFFSET('Water Data'!$G$4,0,10*ROW('Water Data'!G109)),NA())</f>
        <v>#N/A</v>
      </c>
      <c r="N115" s="366" t="e">
        <f ca="1">+IF(AND(ISNUMBER(OFFSET('Water Data'!$G$6,0,10*ROW('Water Data'!G109))),'Data Summary'!CC115="Yes"),OFFSET('Water Data'!$G$6,0,10*ROW('Water Data'!G109)),NA())</f>
        <v>#N/A</v>
      </c>
      <c r="O115" s="366" t="e">
        <f ca="1">+IF(AND(ISNUMBER(OFFSET('Water Data'!$G$9,0,10*ROW('Water Data'!G109))),'Data Summary'!CD115="Yes"),OFFSET('Water Data'!$G$9,0,10*ROW('Water Data'!G109)),NA())</f>
        <v>#N/A</v>
      </c>
      <c r="P115" s="366" t="e">
        <f ca="1">+IF(AND(ISNUMBER(OFFSET('Water Data'!$H$4,0,10*ROW('Water Data'!H109))),'Data Summary'!CE115="Yes"),100-OFFSET('Water Data'!$H$4,0,10*ROW('Water Data'!H109)),NA())</f>
        <v>#N/A</v>
      </c>
      <c r="Q115" s="366" t="e">
        <f ca="1">+IF(AND(ISNUMBER(OFFSET('Water Data'!$H$6,0,10*ROW('Water Data'!H109))),'Data Summary'!CF115="Yes"),OFFSET('Water Data'!$H$6,0,10*ROW('Water Data'!H109)),NA())</f>
        <v>#N/A</v>
      </c>
      <c r="R115" s="366" t="e">
        <f ca="1">+IF(AND(ISNUMBER(OFFSET('Water Data'!$H$9,0,10*ROW('Water Data'!H109))),'Data Summary'!CG115="Yes"),OFFSET('Water Data'!$H$9,0,10*ROW('Water Data'!H109)),NA())</f>
        <v>#N/A</v>
      </c>
      <c r="S115" s="366" t="e">
        <f ca="1">+IF(AND(ISNUMBER(OFFSET('Water Data'!$I$4,0,10*ROW('Water Data'!I109))),'Data Summary'!CH115="Yes"),100-OFFSET('Water Data'!$I$4,0,10*ROW('Water Data'!I109)),NA())</f>
        <v>#N/A</v>
      </c>
      <c r="T115" s="366" t="e">
        <f ca="1">+IF(AND(ISNUMBER(OFFSET('Water Data'!$I$6,0,10*ROW('Water Data'!I109))),'Data Summary'!CI115="Yes"),OFFSET('Water Data'!$I$6,0,10*ROW('Water Data'!I109)),NA())</f>
        <v>#N/A</v>
      </c>
      <c r="U115" s="366" t="e">
        <f ca="1">+IF(AND(ISNUMBER(OFFSET('Water Data'!$I$9,0,10*ROW('Water Data'!I109))),'Data Summary'!CJ115="Yes"),OFFSET('Water Data'!$I$9,0,10*ROW('Water Data'!I109)),NA())</f>
        <v>#N/A</v>
      </c>
      <c r="V115" s="367" t="e">
        <f ca="1">+IF(AND(ISNUMBER(OFFSET('Sanitation Data'!$D$4,0,10*ROW('Sanitation Data'!D109))),'Data Summary'!CK115="Yes"),100-OFFSET('Sanitation Data'!$D$4,0,10*ROW('Sanitation Data'!D109)),NA())</f>
        <v>#N/A</v>
      </c>
      <c r="W115" s="367" t="e">
        <f ca="1">+IF(AND(ISNUMBER(OFFSET('Sanitation Data'!$D$6,0,10*ROW('Sanitation Data'!D109))),'Data Summary'!CL115="Yes"),OFFSET('Sanitation Data'!$D$6,0,10*ROW('Sanitation Data'!D109)),NA())</f>
        <v>#N/A</v>
      </c>
      <c r="X115" s="367" t="e">
        <f ca="1">+IF(AND(ISNUMBER(OFFSET('Sanitation Data'!$D$10,0,10*ROW('Sanitation Data'!D109))),'Data Summary'!CM115="Yes"),OFFSET('Sanitation Data'!$D$10,0,10*ROW('Sanitation Data'!D109)),NA())</f>
        <v>#N/A</v>
      </c>
      <c r="Y115" s="367" t="e">
        <f ca="1">+IF(AND(ISNUMBER(OFFSET('Sanitation Data'!$D$11,0,10*ROW('Sanitation Data'!D109))),'Data Summary'!CN115="Yes"),OFFSET('Sanitation Data'!$D$11,0,10*ROW('Sanitation Data'!D109)),NA())</f>
        <v>#N/A</v>
      </c>
      <c r="Z115" s="367" t="e">
        <f ca="1">+IF(AND(ISNUMBER(OFFSET('Sanitation Data'!$D$12,0,10*ROW('Sanitation Data'!D109))),'Data Summary'!CO115="Yes"),OFFSET('Sanitation Data'!$D$12,0,10*ROW('Sanitation Data'!D109)),NA())</f>
        <v>#N/A</v>
      </c>
      <c r="AA115" s="367" t="e">
        <f ca="1">+IF(AND(ISNUMBER(OFFSET('Sanitation Data'!$E$4,0,10*ROW('Sanitation Data'!E109))),'Data Summary'!CP115="Yes"),100-OFFSET('Sanitation Data'!$E$4,0,10*ROW('Sanitation Data'!E109)),NA())</f>
        <v>#N/A</v>
      </c>
      <c r="AB115" s="367" t="e">
        <f ca="1">+IF(AND(ISNUMBER(OFFSET('Sanitation Data'!$E$6,0,10*ROW('Sanitation Data'!E109))),'Data Summary'!CQ115="Yes"),OFFSET('Sanitation Data'!$E$6,0,10*ROW('Sanitation Data'!E109)),NA())</f>
        <v>#N/A</v>
      </c>
      <c r="AC115" s="367" t="e">
        <f ca="1">+IF(AND(ISNUMBER(OFFSET('Sanitation Data'!$E$10,0,10*ROW('Sanitation Data'!E109))),'Data Summary'!CR115="Yes"),OFFSET('Sanitation Data'!$E$10,0,10*ROW('Sanitation Data'!E109)),NA())</f>
        <v>#N/A</v>
      </c>
      <c r="AD115" s="367" t="e">
        <f ca="1">+IF(AND(ISNUMBER(OFFSET('Sanitation Data'!$E$11,0,10*ROW('Sanitation Data'!E109))),'Data Summary'!CS115="Yes"),OFFSET('Sanitation Data'!$E$11,0,10*ROW('Sanitation Data'!E109)),NA())</f>
        <v>#N/A</v>
      </c>
      <c r="AE115" s="367" t="e">
        <f ca="1">+IF(AND(ISNUMBER(OFFSET('Sanitation Data'!$E$12,0,10*ROW('Sanitation Data'!E109))),'Data Summary'!CT115="Yes"),OFFSET('Sanitation Data'!$E$12,0,10*ROW('Sanitation Data'!E109)),NA())</f>
        <v>#N/A</v>
      </c>
      <c r="AF115" s="367" t="e">
        <f ca="1">+IF(AND(ISNUMBER(OFFSET('Sanitation Data'!$F$4,0,10*ROW('Sanitation Data'!F109))),'Data Summary'!CU115="Yes"),100-OFFSET('Sanitation Data'!$F$4,0,10*ROW('Sanitation Data'!F109)),NA())</f>
        <v>#N/A</v>
      </c>
      <c r="AG115" s="367" t="e">
        <f ca="1">+IF(AND(ISNUMBER(OFFSET('Sanitation Data'!$F$6,0,10*ROW('Sanitation Data'!F109))),'Data Summary'!CV115="Yes"),OFFSET('Sanitation Data'!$F$6,0,10*ROW('Sanitation Data'!F109)),NA())</f>
        <v>#N/A</v>
      </c>
      <c r="AH115" s="367" t="e">
        <f ca="1">+IF(AND(ISNUMBER(OFFSET('Sanitation Data'!$F$10,0,10*ROW('Sanitation Data'!F109))),'Data Summary'!CW115="Yes"),OFFSET('Sanitation Data'!$F$10,0,10*ROW('Sanitation Data'!F109)),NA())</f>
        <v>#N/A</v>
      </c>
      <c r="AI115" s="367" t="e">
        <f ca="1">+IF(AND(ISNUMBER(OFFSET('Sanitation Data'!$F$11,0,10*ROW('Sanitation Data'!F109))),'Data Summary'!CX115="Yes"),OFFSET('Sanitation Data'!$F$11,0,10*ROW('Sanitation Data'!F109)),NA())</f>
        <v>#N/A</v>
      </c>
      <c r="AJ115" s="367" t="e">
        <f ca="1">+IF(AND(ISNUMBER(OFFSET('Sanitation Data'!$F$12,0,10*ROW('Sanitation Data'!F109))),'Data Summary'!CY115="Yes"),OFFSET('Sanitation Data'!$F$12,0,10*ROW('Sanitation Data'!F109)),NA())</f>
        <v>#N/A</v>
      </c>
      <c r="AK115" s="367" t="e">
        <f ca="1">+IF(AND(ISNUMBER(OFFSET('Sanitation Data'!$G$4,0,10*ROW('Sanitation Data'!G109))),'Data Summary'!CZ115="Yes"),100-OFFSET('Sanitation Data'!$G$4,0,10*ROW('Sanitation Data'!G109)),NA())</f>
        <v>#N/A</v>
      </c>
      <c r="AL115" s="367" t="e">
        <f ca="1">+IF(AND(ISNUMBER(OFFSET('Sanitation Data'!$G$6,0,10*ROW('Sanitation Data'!G109))),'Data Summary'!DA115="Yes"),OFFSET('Sanitation Data'!$G$6,0,10*ROW('Sanitation Data'!G109)),NA())</f>
        <v>#N/A</v>
      </c>
      <c r="AM115" s="367" t="e">
        <f ca="1">+IF(AND(ISNUMBER(OFFSET('Sanitation Data'!$G$10,0,10*ROW('Sanitation Data'!G109))),'Data Summary'!DB115="Yes"),OFFSET('Sanitation Data'!$G$10,0,10*ROW('Sanitation Data'!G109)),NA())</f>
        <v>#N/A</v>
      </c>
      <c r="AN115" s="367" t="e">
        <f ca="1">+IF(AND(ISNUMBER(OFFSET('Sanitation Data'!$G$11,0,10*ROW('Sanitation Data'!G109))),'Data Summary'!DC115="Yes"),OFFSET('Sanitation Data'!$G$11,0,10*ROW('Sanitation Data'!G109)),NA())</f>
        <v>#N/A</v>
      </c>
      <c r="AO115" s="367" t="e">
        <f ca="1">+IF(AND(ISNUMBER(OFFSET('Sanitation Data'!$G$12,0,10*ROW('Sanitation Data'!G109))),'Data Summary'!DD115="Yes"),OFFSET('Sanitation Data'!$G$12,0,10*ROW('Sanitation Data'!G109)),NA())</f>
        <v>#N/A</v>
      </c>
      <c r="AP115" s="367" t="e">
        <f ca="1">+IF(AND(ISNUMBER(OFFSET('Sanitation Data'!$H$4,0,10*ROW('Sanitation Data'!H109))),'Data Summary'!DE115="Yes"),100-OFFSET('Sanitation Data'!$H$4,0,10*ROW('Sanitation Data'!H109)),NA())</f>
        <v>#N/A</v>
      </c>
      <c r="AQ115" s="367" t="e">
        <f ca="1">+IF(AND(ISNUMBER(OFFSET('Sanitation Data'!$H$6,0,10*ROW('Sanitation Data'!H109))),'Data Summary'!DF115="Yes"),OFFSET('Sanitation Data'!$H$6,0,10*ROW('Sanitation Data'!H109)),NA())</f>
        <v>#N/A</v>
      </c>
      <c r="AR115" s="367" t="e">
        <f ca="1">+IF(AND(ISNUMBER(OFFSET('Sanitation Data'!$H$10,0,10*ROW('Sanitation Data'!H109))),'Data Summary'!DG115="Yes"),OFFSET('Sanitation Data'!$H$10,0,10*ROW('Sanitation Data'!H109)),NA())</f>
        <v>#N/A</v>
      </c>
      <c r="AS115" s="367" t="e">
        <f ca="1">+IF(AND(ISNUMBER(OFFSET('Sanitation Data'!$H$11,0,10*ROW('Sanitation Data'!H109))),'Data Summary'!DH115="Yes"),OFFSET('Sanitation Data'!$H$11,0,10*ROW('Sanitation Data'!H109)),NA())</f>
        <v>#N/A</v>
      </c>
      <c r="AT115" s="367" t="e">
        <f ca="1">+IF(AND(ISNUMBER(OFFSET('Sanitation Data'!$H$12,0,10*ROW('Sanitation Data'!H109))),'Data Summary'!DI115="Yes"),OFFSET('Sanitation Data'!$H$12,0,10*ROW('Sanitation Data'!H109)),NA())</f>
        <v>#N/A</v>
      </c>
      <c r="AU115" s="367" t="e">
        <f ca="1">+IF(AND(ISNUMBER(OFFSET('Sanitation Data'!$I$4,0,10*ROW('Sanitation Data'!I109))),'Data Summary'!DJ115="Yes"),100-OFFSET('Sanitation Data'!$I$4,0,10*ROW('Sanitation Data'!I109)),NA())</f>
        <v>#N/A</v>
      </c>
      <c r="AV115" s="367" t="e">
        <f ca="1">+IF(AND(ISNUMBER(OFFSET('Sanitation Data'!$I$6,0,10*ROW('Sanitation Data'!I109))),'Data Summary'!DK115="Yes"),OFFSET('Sanitation Data'!$I$6,0,10*ROW('Sanitation Data'!I109)),NA())</f>
        <v>#N/A</v>
      </c>
      <c r="AW115" s="367" t="e">
        <f ca="1">+IF(AND(ISNUMBER(OFFSET('Sanitation Data'!$I$10,0,10*ROW('Sanitation Data'!I109))),'Data Summary'!DL115="Yes"),OFFSET('Sanitation Data'!$I$10,0,10*ROW('Sanitation Data'!I109)),NA())</f>
        <v>#N/A</v>
      </c>
      <c r="AX115" s="367" t="e">
        <f ca="1">+IF(AND(ISNUMBER(OFFSET('Sanitation Data'!$I$11,0,10*ROW('Sanitation Data'!I109))),'Data Summary'!DM115="Yes"),OFFSET('Sanitation Data'!$I$11,0,10*ROW('Sanitation Data'!I109)),NA())</f>
        <v>#N/A</v>
      </c>
      <c r="AY115" s="367" t="e">
        <f ca="1">+IF(AND(ISNUMBER(OFFSET('Sanitation Data'!$I$12,0,10*ROW('Sanitation Data'!I109))),'Data Summary'!DN115="Yes"),OFFSET('Sanitation Data'!$I$12,0,10*ROW('Sanitation Data'!I109)),NA())</f>
        <v>#N/A</v>
      </c>
      <c r="AZ115" s="368" t="e">
        <f ca="1">+IF(AND(ISNUMBER(OFFSET('Hygiene Data'!$D$5,0,10*ROW('Hygiene Data'!D109))),'Data Summary'!DO115="Yes"),OFFSET('Hygiene Data'!$D$5,0,10*ROW('Hygiene Data'!D109)),NA())</f>
        <v>#N/A</v>
      </c>
      <c r="BA115" s="368" t="e">
        <f ca="1">+IF(AND(ISNUMBER(OFFSET('Hygiene Data'!$D$7,0,10*ROW('Hygiene Data'!D109))),'Data Summary'!DP115="Yes"),OFFSET('Hygiene Data'!$D$7,0,10*ROW('Hygiene Data'!D109)),NA())</f>
        <v>#N/A</v>
      </c>
      <c r="BB115" s="368" t="e">
        <f ca="1">+IF(AND(ISNUMBER(OFFSET('Hygiene Data'!$D$9,0,10*ROW('Hygiene Data'!D109))),'Data Summary'!DQ115="Yes"),OFFSET('Hygiene Data'!$D$9,0,10*ROW('Hygiene Data'!D109)),NA())</f>
        <v>#N/A</v>
      </c>
      <c r="BC115" s="368" t="e">
        <f ca="1">+IF(AND(ISNUMBER(OFFSET('Hygiene Data'!$E$5,0,10*ROW('Hygiene Data'!E109))),'Data Summary'!DR115="Yes"),OFFSET('Hygiene Data'!$E$5,0,10*ROW('Hygiene Data'!E109)),NA())</f>
        <v>#N/A</v>
      </c>
      <c r="BD115" s="368" t="e">
        <f ca="1">+IF(AND(ISNUMBER(OFFSET('Hygiene Data'!$E$7,0,10*ROW('Hygiene Data'!E109))),'Data Summary'!DS115="Yes"),OFFSET('Hygiene Data'!$E$7,0,10*ROW('Hygiene Data'!E109)),NA())</f>
        <v>#N/A</v>
      </c>
      <c r="BE115" s="368" t="e">
        <f ca="1">+IF(AND(ISNUMBER(OFFSET('Hygiene Data'!$E$9,0,10*ROW('Hygiene Data'!E109))),'Data Summary'!DT115="Yes"),OFFSET('Hygiene Data'!$E$9,0,10*ROW('Hygiene Data'!E109)),NA())</f>
        <v>#N/A</v>
      </c>
      <c r="BF115" s="368" t="e">
        <f ca="1">+IF(AND(ISNUMBER(OFFSET('Hygiene Data'!$F$5,0,10*ROW('Hygiene Data'!F109))),'Data Summary'!DU115="Yes"),OFFSET('Hygiene Data'!$F$5,0,10*ROW('Hygiene Data'!F109)),NA())</f>
        <v>#N/A</v>
      </c>
      <c r="BG115" s="368" t="e">
        <f ca="1">+IF(AND(ISNUMBER(OFFSET('Hygiene Data'!$F$7,0,10*ROW('Hygiene Data'!F109))),'Data Summary'!DV115="Yes"),OFFSET('Hygiene Data'!$F$7,0,10*ROW('Hygiene Data'!F109)),NA())</f>
        <v>#N/A</v>
      </c>
      <c r="BH115" s="368" t="e">
        <f ca="1">+IF(AND(ISNUMBER(OFFSET('Hygiene Data'!$F$9,0,10*ROW('Hygiene Data'!F109))),'Data Summary'!DW115="Yes"),OFFSET('Hygiene Data'!$F$9,0,10*ROW('Hygiene Data'!F109)),NA())</f>
        <v>#N/A</v>
      </c>
      <c r="BI115" s="368" t="e">
        <f ca="1">+IF(AND(ISNUMBER(OFFSET('Hygiene Data'!$G$5,0,10*ROW('Hygiene Data'!G109))),'Data Summary'!DX115="Yes"),OFFSET('Hygiene Data'!$G$5,0,10*ROW('Hygiene Data'!G109)),NA())</f>
        <v>#N/A</v>
      </c>
      <c r="BJ115" s="368" t="e">
        <f ca="1">+IF(AND(ISNUMBER(OFFSET('Hygiene Data'!$G$7,0,10*ROW('Hygiene Data'!G109))),'Data Summary'!DY115="Yes"),OFFSET('Hygiene Data'!$G$7,0,10*ROW('Hygiene Data'!G109)),NA())</f>
        <v>#N/A</v>
      </c>
      <c r="BK115" s="368" t="e">
        <f ca="1">+IF(AND(ISNUMBER(OFFSET('Hygiene Data'!$G$9,0,10*ROW('Hygiene Data'!G109))),'Data Summary'!DZ115="Yes"),OFFSET('Hygiene Data'!$G$9,0,10*ROW('Hygiene Data'!G109)),NA())</f>
        <v>#N/A</v>
      </c>
      <c r="BL115" s="368" t="e">
        <f ca="1">+IF(AND(ISNUMBER(OFFSET('Hygiene Data'!$H$5,0,10*ROW('Hygiene Data'!H109))),'Data Summary'!EA115="Yes"),OFFSET('Hygiene Data'!$H$5,0,10*ROW('Hygiene Data'!H109)),NA())</f>
        <v>#N/A</v>
      </c>
      <c r="BM115" s="368" t="e">
        <f ca="1">+IF(AND(ISNUMBER(OFFSET('Hygiene Data'!$H$7,0,10*ROW('Hygiene Data'!H109))),'Data Summary'!EB115="Yes"),OFFSET('Hygiene Data'!$H$7,0,10*ROW('Hygiene Data'!H109)),NA())</f>
        <v>#N/A</v>
      </c>
      <c r="BN115" s="368" t="e">
        <f ca="1">+IF(AND(ISNUMBER(OFFSET('Hygiene Data'!$H$9,0,10*ROW('Hygiene Data'!H109))),'Data Summary'!EC115="Yes"),OFFSET('Hygiene Data'!$H$9,0,10*ROW('Hygiene Data'!H109)),NA())</f>
        <v>#N/A</v>
      </c>
      <c r="BO115" s="368" t="e">
        <f ca="1">+IF(AND(ISNUMBER(OFFSET('Hygiene Data'!$I$5,0,10*ROW('Hygiene Data'!I109))),'Data Summary'!ED115="Yes"),OFFSET('Hygiene Data'!$I$5,0,10*ROW('Hygiene Data'!I109)),NA())</f>
        <v>#N/A</v>
      </c>
      <c r="BP115" s="368" t="e">
        <f ca="1">+IF(AND(ISNUMBER(OFFSET('Hygiene Data'!$I$7,0,10*ROW('Hygiene Data'!I109))),'Data Summary'!EE115="Yes"),OFFSET('Hygiene Data'!$I$7,0,10*ROW('Hygiene Data'!I109)),NA())</f>
        <v>#N/A</v>
      </c>
      <c r="BQ115" s="368" t="e">
        <f ca="1">+IF(AND(ISNUMBER(OFFSET('Hygiene Data'!$I$9,0,10*ROW('Hygiene Data'!I109))),'Data Summary'!EF115="Yes"),OFFSET('Hygiene Data'!$I$9,0,10*ROW('Hygiene Data'!I109)),NA())</f>
        <v>#N/A</v>
      </c>
    </row>
    <row r="116" spans="1:69" x14ac:dyDescent="0.25">
      <c r="A116" s="364" t="e">
        <f ca="1">+RIGHT('Data Summary'!A116,LEN('Data Summary'!A116)-9)</f>
        <v>#VALUE!</v>
      </c>
      <c r="B116" s="338" t="str">
        <f ca="1">+IF(ISTEXT('Data Summary'!B116),'Data Summary'!B116,"")</f>
        <v/>
      </c>
      <c r="C116" s="365" t="e">
        <f ca="1">+VALUE('Data Summary'!C116)</f>
        <v>#VALUE!</v>
      </c>
      <c r="D116" s="366" t="e">
        <f ca="1">+IF(AND(ISNUMBER(OFFSET('Water Data'!$D$4,0,10*ROW('Water Data'!D110))),'Data Summary'!BS116="Yes"),100-OFFSET('Water Data'!$D$4,0,10*ROW('Water Data'!D110)),NA())</f>
        <v>#N/A</v>
      </c>
      <c r="E116" s="366" t="e">
        <f ca="1">+IF(AND(ISNUMBER(OFFSET('Water Data'!$D$6,0,10*ROW('Water Data'!D110))),'Data Summary'!BT116="Yes"),OFFSET('Water Data'!$D$6,0,10*ROW('Water Data'!D110)),NA())</f>
        <v>#N/A</v>
      </c>
      <c r="F116" s="366" t="e">
        <f ca="1">+IF(AND(ISNUMBER(OFFSET('Water Data'!$D$9,0,10*ROW('Water Data'!D110))),'Data Summary'!BU116="Yes"),OFFSET('Water Data'!$D$9,0,10*ROW('Water Data'!D110)),NA())</f>
        <v>#N/A</v>
      </c>
      <c r="G116" s="366" t="e">
        <f ca="1">+IF(AND(ISNUMBER(OFFSET('Water Data'!$E$4,0,10*ROW('Water Data'!E110))),'Data Summary'!BV116="Yes"),100-OFFSET('Water Data'!$E$4,0,10*ROW('Water Data'!E110)),NA())</f>
        <v>#N/A</v>
      </c>
      <c r="H116" s="366" t="e">
        <f ca="1">+IF(AND(ISNUMBER(OFFSET('Water Data'!$E$6,0,10*ROW('Water Data'!E110))),'Data Summary'!BW116="Yes"),OFFSET('Water Data'!$E$6,0,10*ROW('Water Data'!E110)),NA())</f>
        <v>#N/A</v>
      </c>
      <c r="I116" s="366" t="e">
        <f ca="1">+IF(AND(ISNUMBER(OFFSET('Water Data'!$E$9,0,10*ROW('Water Data'!E110))),'Data Summary'!BX116="Yes"),OFFSET('Water Data'!$E$9,0,10*ROW('Water Data'!E110)),NA())</f>
        <v>#N/A</v>
      </c>
      <c r="J116" s="366" t="e">
        <f ca="1">+IF(AND(ISNUMBER(OFFSET('Water Data'!$F$4,0,10*ROW('Water Data'!F110))),'Data Summary'!BY116="Yes"),100-OFFSET('Water Data'!$F$4,0,10*ROW('Water Data'!F110)),NA())</f>
        <v>#N/A</v>
      </c>
      <c r="K116" s="366" t="e">
        <f ca="1">+IF(AND(ISNUMBER(OFFSET('Water Data'!$F$6,0,10*ROW('Water Data'!F110))),'Data Summary'!BZ116="Yes"),OFFSET('Water Data'!$F$6,0,10*ROW('Water Data'!F110)),NA())</f>
        <v>#N/A</v>
      </c>
      <c r="L116" s="366" t="e">
        <f ca="1">+IF(AND(ISNUMBER(OFFSET('Water Data'!$F$9,0,10*ROW('Water Data'!F110))),'Data Summary'!CA116="Yes"),OFFSET('Water Data'!$F$9,0,10*ROW('Water Data'!F110)),NA())</f>
        <v>#N/A</v>
      </c>
      <c r="M116" s="366" t="e">
        <f ca="1">+IF(AND(ISNUMBER(OFFSET('Water Data'!$G$4,0,10*ROW('Water Data'!G110))),'Data Summary'!CB116="Yes"),100-OFFSET('Water Data'!$G$4,0,10*ROW('Water Data'!G110)),NA())</f>
        <v>#N/A</v>
      </c>
      <c r="N116" s="366" t="e">
        <f ca="1">+IF(AND(ISNUMBER(OFFSET('Water Data'!$G$6,0,10*ROW('Water Data'!G110))),'Data Summary'!CC116="Yes"),OFFSET('Water Data'!$G$6,0,10*ROW('Water Data'!G110)),NA())</f>
        <v>#N/A</v>
      </c>
      <c r="O116" s="366" t="e">
        <f ca="1">+IF(AND(ISNUMBER(OFFSET('Water Data'!$G$9,0,10*ROW('Water Data'!G110))),'Data Summary'!CD116="Yes"),OFFSET('Water Data'!$G$9,0,10*ROW('Water Data'!G110)),NA())</f>
        <v>#N/A</v>
      </c>
      <c r="P116" s="366" t="e">
        <f ca="1">+IF(AND(ISNUMBER(OFFSET('Water Data'!$H$4,0,10*ROW('Water Data'!H110))),'Data Summary'!CE116="Yes"),100-OFFSET('Water Data'!$H$4,0,10*ROW('Water Data'!H110)),NA())</f>
        <v>#N/A</v>
      </c>
      <c r="Q116" s="366" t="e">
        <f ca="1">+IF(AND(ISNUMBER(OFFSET('Water Data'!$H$6,0,10*ROW('Water Data'!H110))),'Data Summary'!CF116="Yes"),OFFSET('Water Data'!$H$6,0,10*ROW('Water Data'!H110)),NA())</f>
        <v>#N/A</v>
      </c>
      <c r="R116" s="366" t="e">
        <f ca="1">+IF(AND(ISNUMBER(OFFSET('Water Data'!$H$9,0,10*ROW('Water Data'!H110))),'Data Summary'!CG116="Yes"),OFFSET('Water Data'!$H$9,0,10*ROW('Water Data'!H110)),NA())</f>
        <v>#N/A</v>
      </c>
      <c r="S116" s="366" t="e">
        <f ca="1">+IF(AND(ISNUMBER(OFFSET('Water Data'!$I$4,0,10*ROW('Water Data'!I110))),'Data Summary'!CH116="Yes"),100-OFFSET('Water Data'!$I$4,0,10*ROW('Water Data'!I110)),NA())</f>
        <v>#N/A</v>
      </c>
      <c r="T116" s="366" t="e">
        <f ca="1">+IF(AND(ISNUMBER(OFFSET('Water Data'!$I$6,0,10*ROW('Water Data'!I110))),'Data Summary'!CI116="Yes"),OFFSET('Water Data'!$I$6,0,10*ROW('Water Data'!I110)),NA())</f>
        <v>#N/A</v>
      </c>
      <c r="U116" s="366" t="e">
        <f ca="1">+IF(AND(ISNUMBER(OFFSET('Water Data'!$I$9,0,10*ROW('Water Data'!I110))),'Data Summary'!CJ116="Yes"),OFFSET('Water Data'!$I$9,0,10*ROW('Water Data'!I110)),NA())</f>
        <v>#N/A</v>
      </c>
      <c r="V116" s="367" t="e">
        <f ca="1">+IF(AND(ISNUMBER(OFFSET('Sanitation Data'!$D$4,0,10*ROW('Sanitation Data'!D110))),'Data Summary'!CK116="Yes"),100-OFFSET('Sanitation Data'!$D$4,0,10*ROW('Sanitation Data'!D110)),NA())</f>
        <v>#N/A</v>
      </c>
      <c r="W116" s="367" t="e">
        <f ca="1">+IF(AND(ISNUMBER(OFFSET('Sanitation Data'!$D$6,0,10*ROW('Sanitation Data'!D110))),'Data Summary'!CL116="Yes"),OFFSET('Sanitation Data'!$D$6,0,10*ROW('Sanitation Data'!D110)),NA())</f>
        <v>#N/A</v>
      </c>
      <c r="X116" s="367" t="e">
        <f ca="1">+IF(AND(ISNUMBER(OFFSET('Sanitation Data'!$D$10,0,10*ROW('Sanitation Data'!D110))),'Data Summary'!CM116="Yes"),OFFSET('Sanitation Data'!$D$10,0,10*ROW('Sanitation Data'!D110)),NA())</f>
        <v>#N/A</v>
      </c>
      <c r="Y116" s="367" t="e">
        <f ca="1">+IF(AND(ISNUMBER(OFFSET('Sanitation Data'!$D$11,0,10*ROW('Sanitation Data'!D110))),'Data Summary'!CN116="Yes"),OFFSET('Sanitation Data'!$D$11,0,10*ROW('Sanitation Data'!D110)),NA())</f>
        <v>#N/A</v>
      </c>
      <c r="Z116" s="367" t="e">
        <f ca="1">+IF(AND(ISNUMBER(OFFSET('Sanitation Data'!$D$12,0,10*ROW('Sanitation Data'!D110))),'Data Summary'!CO116="Yes"),OFFSET('Sanitation Data'!$D$12,0,10*ROW('Sanitation Data'!D110)),NA())</f>
        <v>#N/A</v>
      </c>
      <c r="AA116" s="367" t="e">
        <f ca="1">+IF(AND(ISNUMBER(OFFSET('Sanitation Data'!$E$4,0,10*ROW('Sanitation Data'!E110))),'Data Summary'!CP116="Yes"),100-OFFSET('Sanitation Data'!$E$4,0,10*ROW('Sanitation Data'!E110)),NA())</f>
        <v>#N/A</v>
      </c>
      <c r="AB116" s="367" t="e">
        <f ca="1">+IF(AND(ISNUMBER(OFFSET('Sanitation Data'!$E$6,0,10*ROW('Sanitation Data'!E110))),'Data Summary'!CQ116="Yes"),OFFSET('Sanitation Data'!$E$6,0,10*ROW('Sanitation Data'!E110)),NA())</f>
        <v>#N/A</v>
      </c>
      <c r="AC116" s="367" t="e">
        <f ca="1">+IF(AND(ISNUMBER(OFFSET('Sanitation Data'!$E$10,0,10*ROW('Sanitation Data'!E110))),'Data Summary'!CR116="Yes"),OFFSET('Sanitation Data'!$E$10,0,10*ROW('Sanitation Data'!E110)),NA())</f>
        <v>#N/A</v>
      </c>
      <c r="AD116" s="367" t="e">
        <f ca="1">+IF(AND(ISNUMBER(OFFSET('Sanitation Data'!$E$11,0,10*ROW('Sanitation Data'!E110))),'Data Summary'!CS116="Yes"),OFFSET('Sanitation Data'!$E$11,0,10*ROW('Sanitation Data'!E110)),NA())</f>
        <v>#N/A</v>
      </c>
      <c r="AE116" s="367" t="e">
        <f ca="1">+IF(AND(ISNUMBER(OFFSET('Sanitation Data'!$E$12,0,10*ROW('Sanitation Data'!E110))),'Data Summary'!CT116="Yes"),OFFSET('Sanitation Data'!$E$12,0,10*ROW('Sanitation Data'!E110)),NA())</f>
        <v>#N/A</v>
      </c>
      <c r="AF116" s="367" t="e">
        <f ca="1">+IF(AND(ISNUMBER(OFFSET('Sanitation Data'!$F$4,0,10*ROW('Sanitation Data'!F110))),'Data Summary'!CU116="Yes"),100-OFFSET('Sanitation Data'!$F$4,0,10*ROW('Sanitation Data'!F110)),NA())</f>
        <v>#N/A</v>
      </c>
      <c r="AG116" s="367" t="e">
        <f ca="1">+IF(AND(ISNUMBER(OFFSET('Sanitation Data'!$F$6,0,10*ROW('Sanitation Data'!F110))),'Data Summary'!CV116="Yes"),OFFSET('Sanitation Data'!$F$6,0,10*ROW('Sanitation Data'!F110)),NA())</f>
        <v>#N/A</v>
      </c>
      <c r="AH116" s="367" t="e">
        <f ca="1">+IF(AND(ISNUMBER(OFFSET('Sanitation Data'!$F$10,0,10*ROW('Sanitation Data'!F110))),'Data Summary'!CW116="Yes"),OFFSET('Sanitation Data'!$F$10,0,10*ROW('Sanitation Data'!F110)),NA())</f>
        <v>#N/A</v>
      </c>
      <c r="AI116" s="367" t="e">
        <f ca="1">+IF(AND(ISNUMBER(OFFSET('Sanitation Data'!$F$11,0,10*ROW('Sanitation Data'!F110))),'Data Summary'!CX116="Yes"),OFFSET('Sanitation Data'!$F$11,0,10*ROW('Sanitation Data'!F110)),NA())</f>
        <v>#N/A</v>
      </c>
      <c r="AJ116" s="367" t="e">
        <f ca="1">+IF(AND(ISNUMBER(OFFSET('Sanitation Data'!$F$12,0,10*ROW('Sanitation Data'!F110))),'Data Summary'!CY116="Yes"),OFFSET('Sanitation Data'!$F$12,0,10*ROW('Sanitation Data'!F110)),NA())</f>
        <v>#N/A</v>
      </c>
      <c r="AK116" s="367" t="e">
        <f ca="1">+IF(AND(ISNUMBER(OFFSET('Sanitation Data'!$G$4,0,10*ROW('Sanitation Data'!G110))),'Data Summary'!CZ116="Yes"),100-OFFSET('Sanitation Data'!$G$4,0,10*ROW('Sanitation Data'!G110)),NA())</f>
        <v>#N/A</v>
      </c>
      <c r="AL116" s="367" t="e">
        <f ca="1">+IF(AND(ISNUMBER(OFFSET('Sanitation Data'!$G$6,0,10*ROW('Sanitation Data'!G110))),'Data Summary'!DA116="Yes"),OFFSET('Sanitation Data'!$G$6,0,10*ROW('Sanitation Data'!G110)),NA())</f>
        <v>#N/A</v>
      </c>
      <c r="AM116" s="367" t="e">
        <f ca="1">+IF(AND(ISNUMBER(OFFSET('Sanitation Data'!$G$10,0,10*ROW('Sanitation Data'!G110))),'Data Summary'!DB116="Yes"),OFFSET('Sanitation Data'!$G$10,0,10*ROW('Sanitation Data'!G110)),NA())</f>
        <v>#N/A</v>
      </c>
      <c r="AN116" s="367" t="e">
        <f ca="1">+IF(AND(ISNUMBER(OFFSET('Sanitation Data'!$G$11,0,10*ROW('Sanitation Data'!G110))),'Data Summary'!DC116="Yes"),OFFSET('Sanitation Data'!$G$11,0,10*ROW('Sanitation Data'!G110)),NA())</f>
        <v>#N/A</v>
      </c>
      <c r="AO116" s="367" t="e">
        <f ca="1">+IF(AND(ISNUMBER(OFFSET('Sanitation Data'!$G$12,0,10*ROW('Sanitation Data'!G110))),'Data Summary'!DD116="Yes"),OFFSET('Sanitation Data'!$G$12,0,10*ROW('Sanitation Data'!G110)),NA())</f>
        <v>#N/A</v>
      </c>
      <c r="AP116" s="367" t="e">
        <f ca="1">+IF(AND(ISNUMBER(OFFSET('Sanitation Data'!$H$4,0,10*ROW('Sanitation Data'!H110))),'Data Summary'!DE116="Yes"),100-OFFSET('Sanitation Data'!$H$4,0,10*ROW('Sanitation Data'!H110)),NA())</f>
        <v>#N/A</v>
      </c>
      <c r="AQ116" s="367" t="e">
        <f ca="1">+IF(AND(ISNUMBER(OFFSET('Sanitation Data'!$H$6,0,10*ROW('Sanitation Data'!H110))),'Data Summary'!DF116="Yes"),OFFSET('Sanitation Data'!$H$6,0,10*ROW('Sanitation Data'!H110)),NA())</f>
        <v>#N/A</v>
      </c>
      <c r="AR116" s="367" t="e">
        <f ca="1">+IF(AND(ISNUMBER(OFFSET('Sanitation Data'!$H$10,0,10*ROW('Sanitation Data'!H110))),'Data Summary'!DG116="Yes"),OFFSET('Sanitation Data'!$H$10,0,10*ROW('Sanitation Data'!H110)),NA())</f>
        <v>#N/A</v>
      </c>
      <c r="AS116" s="367" t="e">
        <f ca="1">+IF(AND(ISNUMBER(OFFSET('Sanitation Data'!$H$11,0,10*ROW('Sanitation Data'!H110))),'Data Summary'!DH116="Yes"),OFFSET('Sanitation Data'!$H$11,0,10*ROW('Sanitation Data'!H110)),NA())</f>
        <v>#N/A</v>
      </c>
      <c r="AT116" s="367" t="e">
        <f ca="1">+IF(AND(ISNUMBER(OFFSET('Sanitation Data'!$H$12,0,10*ROW('Sanitation Data'!H110))),'Data Summary'!DI116="Yes"),OFFSET('Sanitation Data'!$H$12,0,10*ROW('Sanitation Data'!H110)),NA())</f>
        <v>#N/A</v>
      </c>
      <c r="AU116" s="367" t="e">
        <f ca="1">+IF(AND(ISNUMBER(OFFSET('Sanitation Data'!$I$4,0,10*ROW('Sanitation Data'!I110))),'Data Summary'!DJ116="Yes"),100-OFFSET('Sanitation Data'!$I$4,0,10*ROW('Sanitation Data'!I110)),NA())</f>
        <v>#N/A</v>
      </c>
      <c r="AV116" s="367" t="e">
        <f ca="1">+IF(AND(ISNUMBER(OFFSET('Sanitation Data'!$I$6,0,10*ROW('Sanitation Data'!I110))),'Data Summary'!DK116="Yes"),OFFSET('Sanitation Data'!$I$6,0,10*ROW('Sanitation Data'!I110)),NA())</f>
        <v>#N/A</v>
      </c>
      <c r="AW116" s="367" t="e">
        <f ca="1">+IF(AND(ISNUMBER(OFFSET('Sanitation Data'!$I$10,0,10*ROW('Sanitation Data'!I110))),'Data Summary'!DL116="Yes"),OFFSET('Sanitation Data'!$I$10,0,10*ROW('Sanitation Data'!I110)),NA())</f>
        <v>#N/A</v>
      </c>
      <c r="AX116" s="367" t="e">
        <f ca="1">+IF(AND(ISNUMBER(OFFSET('Sanitation Data'!$I$11,0,10*ROW('Sanitation Data'!I110))),'Data Summary'!DM116="Yes"),OFFSET('Sanitation Data'!$I$11,0,10*ROW('Sanitation Data'!I110)),NA())</f>
        <v>#N/A</v>
      </c>
      <c r="AY116" s="367" t="e">
        <f ca="1">+IF(AND(ISNUMBER(OFFSET('Sanitation Data'!$I$12,0,10*ROW('Sanitation Data'!I110))),'Data Summary'!DN116="Yes"),OFFSET('Sanitation Data'!$I$12,0,10*ROW('Sanitation Data'!I110)),NA())</f>
        <v>#N/A</v>
      </c>
      <c r="AZ116" s="368" t="e">
        <f ca="1">+IF(AND(ISNUMBER(OFFSET('Hygiene Data'!$D$5,0,10*ROW('Hygiene Data'!D110))),'Data Summary'!DO116="Yes"),OFFSET('Hygiene Data'!$D$5,0,10*ROW('Hygiene Data'!D110)),NA())</f>
        <v>#N/A</v>
      </c>
      <c r="BA116" s="368" t="e">
        <f ca="1">+IF(AND(ISNUMBER(OFFSET('Hygiene Data'!$D$7,0,10*ROW('Hygiene Data'!D110))),'Data Summary'!DP116="Yes"),OFFSET('Hygiene Data'!$D$7,0,10*ROW('Hygiene Data'!D110)),NA())</f>
        <v>#N/A</v>
      </c>
      <c r="BB116" s="368" t="e">
        <f ca="1">+IF(AND(ISNUMBER(OFFSET('Hygiene Data'!$D$9,0,10*ROW('Hygiene Data'!D110))),'Data Summary'!DQ116="Yes"),OFFSET('Hygiene Data'!$D$9,0,10*ROW('Hygiene Data'!D110)),NA())</f>
        <v>#N/A</v>
      </c>
      <c r="BC116" s="368" t="e">
        <f ca="1">+IF(AND(ISNUMBER(OFFSET('Hygiene Data'!$E$5,0,10*ROW('Hygiene Data'!E110))),'Data Summary'!DR116="Yes"),OFFSET('Hygiene Data'!$E$5,0,10*ROW('Hygiene Data'!E110)),NA())</f>
        <v>#N/A</v>
      </c>
      <c r="BD116" s="368" t="e">
        <f ca="1">+IF(AND(ISNUMBER(OFFSET('Hygiene Data'!$E$7,0,10*ROW('Hygiene Data'!E110))),'Data Summary'!DS116="Yes"),OFFSET('Hygiene Data'!$E$7,0,10*ROW('Hygiene Data'!E110)),NA())</f>
        <v>#N/A</v>
      </c>
      <c r="BE116" s="368" t="e">
        <f ca="1">+IF(AND(ISNUMBER(OFFSET('Hygiene Data'!$E$9,0,10*ROW('Hygiene Data'!E110))),'Data Summary'!DT116="Yes"),OFFSET('Hygiene Data'!$E$9,0,10*ROW('Hygiene Data'!E110)),NA())</f>
        <v>#N/A</v>
      </c>
      <c r="BF116" s="368" t="e">
        <f ca="1">+IF(AND(ISNUMBER(OFFSET('Hygiene Data'!$F$5,0,10*ROW('Hygiene Data'!F110))),'Data Summary'!DU116="Yes"),OFFSET('Hygiene Data'!$F$5,0,10*ROW('Hygiene Data'!F110)),NA())</f>
        <v>#N/A</v>
      </c>
      <c r="BG116" s="368" t="e">
        <f ca="1">+IF(AND(ISNUMBER(OFFSET('Hygiene Data'!$F$7,0,10*ROW('Hygiene Data'!F110))),'Data Summary'!DV116="Yes"),OFFSET('Hygiene Data'!$F$7,0,10*ROW('Hygiene Data'!F110)),NA())</f>
        <v>#N/A</v>
      </c>
      <c r="BH116" s="368" t="e">
        <f ca="1">+IF(AND(ISNUMBER(OFFSET('Hygiene Data'!$F$9,0,10*ROW('Hygiene Data'!F110))),'Data Summary'!DW116="Yes"),OFFSET('Hygiene Data'!$F$9,0,10*ROW('Hygiene Data'!F110)),NA())</f>
        <v>#N/A</v>
      </c>
      <c r="BI116" s="368" t="e">
        <f ca="1">+IF(AND(ISNUMBER(OFFSET('Hygiene Data'!$G$5,0,10*ROW('Hygiene Data'!G110))),'Data Summary'!DX116="Yes"),OFFSET('Hygiene Data'!$G$5,0,10*ROW('Hygiene Data'!G110)),NA())</f>
        <v>#N/A</v>
      </c>
      <c r="BJ116" s="368" t="e">
        <f ca="1">+IF(AND(ISNUMBER(OFFSET('Hygiene Data'!$G$7,0,10*ROW('Hygiene Data'!G110))),'Data Summary'!DY116="Yes"),OFFSET('Hygiene Data'!$G$7,0,10*ROW('Hygiene Data'!G110)),NA())</f>
        <v>#N/A</v>
      </c>
      <c r="BK116" s="368" t="e">
        <f ca="1">+IF(AND(ISNUMBER(OFFSET('Hygiene Data'!$G$9,0,10*ROW('Hygiene Data'!G110))),'Data Summary'!DZ116="Yes"),OFFSET('Hygiene Data'!$G$9,0,10*ROW('Hygiene Data'!G110)),NA())</f>
        <v>#N/A</v>
      </c>
      <c r="BL116" s="368" t="e">
        <f ca="1">+IF(AND(ISNUMBER(OFFSET('Hygiene Data'!$H$5,0,10*ROW('Hygiene Data'!H110))),'Data Summary'!EA116="Yes"),OFFSET('Hygiene Data'!$H$5,0,10*ROW('Hygiene Data'!H110)),NA())</f>
        <v>#N/A</v>
      </c>
      <c r="BM116" s="368" t="e">
        <f ca="1">+IF(AND(ISNUMBER(OFFSET('Hygiene Data'!$H$7,0,10*ROW('Hygiene Data'!H110))),'Data Summary'!EB116="Yes"),OFFSET('Hygiene Data'!$H$7,0,10*ROW('Hygiene Data'!H110)),NA())</f>
        <v>#N/A</v>
      </c>
      <c r="BN116" s="368" t="e">
        <f ca="1">+IF(AND(ISNUMBER(OFFSET('Hygiene Data'!$H$9,0,10*ROW('Hygiene Data'!H110))),'Data Summary'!EC116="Yes"),OFFSET('Hygiene Data'!$H$9,0,10*ROW('Hygiene Data'!H110)),NA())</f>
        <v>#N/A</v>
      </c>
      <c r="BO116" s="368" t="e">
        <f ca="1">+IF(AND(ISNUMBER(OFFSET('Hygiene Data'!$I$5,0,10*ROW('Hygiene Data'!I110))),'Data Summary'!ED116="Yes"),OFFSET('Hygiene Data'!$I$5,0,10*ROW('Hygiene Data'!I110)),NA())</f>
        <v>#N/A</v>
      </c>
      <c r="BP116" s="368" t="e">
        <f ca="1">+IF(AND(ISNUMBER(OFFSET('Hygiene Data'!$I$7,0,10*ROW('Hygiene Data'!I110))),'Data Summary'!EE116="Yes"),OFFSET('Hygiene Data'!$I$7,0,10*ROW('Hygiene Data'!I110)),NA())</f>
        <v>#N/A</v>
      </c>
      <c r="BQ116" s="368" t="e">
        <f ca="1">+IF(AND(ISNUMBER(OFFSET('Hygiene Data'!$I$9,0,10*ROW('Hygiene Data'!I110))),'Data Summary'!EF116="Yes"),OFFSET('Hygiene Data'!$I$9,0,10*ROW('Hygiene Data'!I110)),NA())</f>
        <v>#N/A</v>
      </c>
    </row>
    <row r="117" spans="1:69" x14ac:dyDescent="0.25">
      <c r="A117" s="364" t="e">
        <f ca="1">+RIGHT('Data Summary'!A117,LEN('Data Summary'!A117)-9)</f>
        <v>#VALUE!</v>
      </c>
      <c r="B117" s="338" t="str">
        <f ca="1">+IF(ISTEXT('Data Summary'!B117),'Data Summary'!B117,"")</f>
        <v/>
      </c>
      <c r="C117" s="365" t="e">
        <f ca="1">+VALUE('Data Summary'!C117)</f>
        <v>#VALUE!</v>
      </c>
      <c r="D117" s="366" t="e">
        <f ca="1">+IF(AND(ISNUMBER(OFFSET('Water Data'!$D$4,0,10*ROW('Water Data'!D111))),'Data Summary'!BS117="Yes"),100-OFFSET('Water Data'!$D$4,0,10*ROW('Water Data'!D111)),NA())</f>
        <v>#N/A</v>
      </c>
      <c r="E117" s="366" t="e">
        <f ca="1">+IF(AND(ISNUMBER(OFFSET('Water Data'!$D$6,0,10*ROW('Water Data'!D111))),'Data Summary'!BT117="Yes"),OFFSET('Water Data'!$D$6,0,10*ROW('Water Data'!D111)),NA())</f>
        <v>#N/A</v>
      </c>
      <c r="F117" s="366" t="e">
        <f ca="1">+IF(AND(ISNUMBER(OFFSET('Water Data'!$D$9,0,10*ROW('Water Data'!D111))),'Data Summary'!BU117="Yes"),OFFSET('Water Data'!$D$9,0,10*ROW('Water Data'!D111)),NA())</f>
        <v>#N/A</v>
      </c>
      <c r="G117" s="366" t="e">
        <f ca="1">+IF(AND(ISNUMBER(OFFSET('Water Data'!$E$4,0,10*ROW('Water Data'!E111))),'Data Summary'!BV117="Yes"),100-OFFSET('Water Data'!$E$4,0,10*ROW('Water Data'!E111)),NA())</f>
        <v>#N/A</v>
      </c>
      <c r="H117" s="366" t="e">
        <f ca="1">+IF(AND(ISNUMBER(OFFSET('Water Data'!$E$6,0,10*ROW('Water Data'!E111))),'Data Summary'!BW117="Yes"),OFFSET('Water Data'!$E$6,0,10*ROW('Water Data'!E111)),NA())</f>
        <v>#N/A</v>
      </c>
      <c r="I117" s="366" t="e">
        <f ca="1">+IF(AND(ISNUMBER(OFFSET('Water Data'!$E$9,0,10*ROW('Water Data'!E111))),'Data Summary'!BX117="Yes"),OFFSET('Water Data'!$E$9,0,10*ROW('Water Data'!E111)),NA())</f>
        <v>#N/A</v>
      </c>
      <c r="J117" s="366" t="e">
        <f ca="1">+IF(AND(ISNUMBER(OFFSET('Water Data'!$F$4,0,10*ROW('Water Data'!F111))),'Data Summary'!BY117="Yes"),100-OFFSET('Water Data'!$F$4,0,10*ROW('Water Data'!F111)),NA())</f>
        <v>#N/A</v>
      </c>
      <c r="K117" s="366" t="e">
        <f ca="1">+IF(AND(ISNUMBER(OFFSET('Water Data'!$F$6,0,10*ROW('Water Data'!F111))),'Data Summary'!BZ117="Yes"),OFFSET('Water Data'!$F$6,0,10*ROW('Water Data'!F111)),NA())</f>
        <v>#N/A</v>
      </c>
      <c r="L117" s="366" t="e">
        <f ca="1">+IF(AND(ISNUMBER(OFFSET('Water Data'!$F$9,0,10*ROW('Water Data'!F111))),'Data Summary'!CA117="Yes"),OFFSET('Water Data'!$F$9,0,10*ROW('Water Data'!F111)),NA())</f>
        <v>#N/A</v>
      </c>
      <c r="M117" s="366" t="e">
        <f ca="1">+IF(AND(ISNUMBER(OFFSET('Water Data'!$G$4,0,10*ROW('Water Data'!G111))),'Data Summary'!CB117="Yes"),100-OFFSET('Water Data'!$G$4,0,10*ROW('Water Data'!G111)),NA())</f>
        <v>#N/A</v>
      </c>
      <c r="N117" s="366" t="e">
        <f ca="1">+IF(AND(ISNUMBER(OFFSET('Water Data'!$G$6,0,10*ROW('Water Data'!G111))),'Data Summary'!CC117="Yes"),OFFSET('Water Data'!$G$6,0,10*ROW('Water Data'!G111)),NA())</f>
        <v>#N/A</v>
      </c>
      <c r="O117" s="366" t="e">
        <f ca="1">+IF(AND(ISNUMBER(OFFSET('Water Data'!$G$9,0,10*ROW('Water Data'!G111))),'Data Summary'!CD117="Yes"),OFFSET('Water Data'!$G$9,0,10*ROW('Water Data'!G111)),NA())</f>
        <v>#N/A</v>
      </c>
      <c r="P117" s="366" t="e">
        <f ca="1">+IF(AND(ISNUMBER(OFFSET('Water Data'!$H$4,0,10*ROW('Water Data'!H111))),'Data Summary'!CE117="Yes"),100-OFFSET('Water Data'!$H$4,0,10*ROW('Water Data'!H111)),NA())</f>
        <v>#N/A</v>
      </c>
      <c r="Q117" s="366" t="e">
        <f ca="1">+IF(AND(ISNUMBER(OFFSET('Water Data'!$H$6,0,10*ROW('Water Data'!H111))),'Data Summary'!CF117="Yes"),OFFSET('Water Data'!$H$6,0,10*ROW('Water Data'!H111)),NA())</f>
        <v>#N/A</v>
      </c>
      <c r="R117" s="366" t="e">
        <f ca="1">+IF(AND(ISNUMBER(OFFSET('Water Data'!$H$9,0,10*ROW('Water Data'!H111))),'Data Summary'!CG117="Yes"),OFFSET('Water Data'!$H$9,0,10*ROW('Water Data'!H111)),NA())</f>
        <v>#N/A</v>
      </c>
      <c r="S117" s="366" t="e">
        <f ca="1">+IF(AND(ISNUMBER(OFFSET('Water Data'!$I$4,0,10*ROW('Water Data'!I111))),'Data Summary'!CH117="Yes"),100-OFFSET('Water Data'!$I$4,0,10*ROW('Water Data'!I111)),NA())</f>
        <v>#N/A</v>
      </c>
      <c r="T117" s="366" t="e">
        <f ca="1">+IF(AND(ISNUMBER(OFFSET('Water Data'!$I$6,0,10*ROW('Water Data'!I111))),'Data Summary'!CI117="Yes"),OFFSET('Water Data'!$I$6,0,10*ROW('Water Data'!I111)),NA())</f>
        <v>#N/A</v>
      </c>
      <c r="U117" s="366" t="e">
        <f ca="1">+IF(AND(ISNUMBER(OFFSET('Water Data'!$I$9,0,10*ROW('Water Data'!I111))),'Data Summary'!CJ117="Yes"),OFFSET('Water Data'!$I$9,0,10*ROW('Water Data'!I111)),NA())</f>
        <v>#N/A</v>
      </c>
      <c r="V117" s="367" t="e">
        <f ca="1">+IF(AND(ISNUMBER(OFFSET('Sanitation Data'!$D$4,0,10*ROW('Sanitation Data'!D111))),'Data Summary'!CK117="Yes"),100-OFFSET('Sanitation Data'!$D$4,0,10*ROW('Sanitation Data'!D111)),NA())</f>
        <v>#N/A</v>
      </c>
      <c r="W117" s="367" t="e">
        <f ca="1">+IF(AND(ISNUMBER(OFFSET('Sanitation Data'!$D$6,0,10*ROW('Sanitation Data'!D111))),'Data Summary'!CL117="Yes"),OFFSET('Sanitation Data'!$D$6,0,10*ROW('Sanitation Data'!D111)),NA())</f>
        <v>#N/A</v>
      </c>
      <c r="X117" s="367" t="e">
        <f ca="1">+IF(AND(ISNUMBER(OFFSET('Sanitation Data'!$D$10,0,10*ROW('Sanitation Data'!D111))),'Data Summary'!CM117="Yes"),OFFSET('Sanitation Data'!$D$10,0,10*ROW('Sanitation Data'!D111)),NA())</f>
        <v>#N/A</v>
      </c>
      <c r="Y117" s="367" t="e">
        <f ca="1">+IF(AND(ISNUMBER(OFFSET('Sanitation Data'!$D$11,0,10*ROW('Sanitation Data'!D111))),'Data Summary'!CN117="Yes"),OFFSET('Sanitation Data'!$D$11,0,10*ROW('Sanitation Data'!D111)),NA())</f>
        <v>#N/A</v>
      </c>
      <c r="Z117" s="367" t="e">
        <f ca="1">+IF(AND(ISNUMBER(OFFSET('Sanitation Data'!$D$12,0,10*ROW('Sanitation Data'!D111))),'Data Summary'!CO117="Yes"),OFFSET('Sanitation Data'!$D$12,0,10*ROW('Sanitation Data'!D111)),NA())</f>
        <v>#N/A</v>
      </c>
      <c r="AA117" s="367" t="e">
        <f ca="1">+IF(AND(ISNUMBER(OFFSET('Sanitation Data'!$E$4,0,10*ROW('Sanitation Data'!E111))),'Data Summary'!CP117="Yes"),100-OFFSET('Sanitation Data'!$E$4,0,10*ROW('Sanitation Data'!E111)),NA())</f>
        <v>#N/A</v>
      </c>
      <c r="AB117" s="367" t="e">
        <f ca="1">+IF(AND(ISNUMBER(OFFSET('Sanitation Data'!$E$6,0,10*ROW('Sanitation Data'!E111))),'Data Summary'!CQ117="Yes"),OFFSET('Sanitation Data'!$E$6,0,10*ROW('Sanitation Data'!E111)),NA())</f>
        <v>#N/A</v>
      </c>
      <c r="AC117" s="367" t="e">
        <f ca="1">+IF(AND(ISNUMBER(OFFSET('Sanitation Data'!$E$10,0,10*ROW('Sanitation Data'!E111))),'Data Summary'!CR117="Yes"),OFFSET('Sanitation Data'!$E$10,0,10*ROW('Sanitation Data'!E111)),NA())</f>
        <v>#N/A</v>
      </c>
      <c r="AD117" s="367" t="e">
        <f ca="1">+IF(AND(ISNUMBER(OFFSET('Sanitation Data'!$E$11,0,10*ROW('Sanitation Data'!E111))),'Data Summary'!CS117="Yes"),OFFSET('Sanitation Data'!$E$11,0,10*ROW('Sanitation Data'!E111)),NA())</f>
        <v>#N/A</v>
      </c>
      <c r="AE117" s="367" t="e">
        <f ca="1">+IF(AND(ISNUMBER(OFFSET('Sanitation Data'!$E$12,0,10*ROW('Sanitation Data'!E111))),'Data Summary'!CT117="Yes"),OFFSET('Sanitation Data'!$E$12,0,10*ROW('Sanitation Data'!E111)),NA())</f>
        <v>#N/A</v>
      </c>
      <c r="AF117" s="367" t="e">
        <f ca="1">+IF(AND(ISNUMBER(OFFSET('Sanitation Data'!$F$4,0,10*ROW('Sanitation Data'!F111))),'Data Summary'!CU117="Yes"),100-OFFSET('Sanitation Data'!$F$4,0,10*ROW('Sanitation Data'!F111)),NA())</f>
        <v>#N/A</v>
      </c>
      <c r="AG117" s="367" t="e">
        <f ca="1">+IF(AND(ISNUMBER(OFFSET('Sanitation Data'!$F$6,0,10*ROW('Sanitation Data'!F111))),'Data Summary'!CV117="Yes"),OFFSET('Sanitation Data'!$F$6,0,10*ROW('Sanitation Data'!F111)),NA())</f>
        <v>#N/A</v>
      </c>
      <c r="AH117" s="367" t="e">
        <f ca="1">+IF(AND(ISNUMBER(OFFSET('Sanitation Data'!$F$10,0,10*ROW('Sanitation Data'!F111))),'Data Summary'!CW117="Yes"),OFFSET('Sanitation Data'!$F$10,0,10*ROW('Sanitation Data'!F111)),NA())</f>
        <v>#N/A</v>
      </c>
      <c r="AI117" s="367" t="e">
        <f ca="1">+IF(AND(ISNUMBER(OFFSET('Sanitation Data'!$F$11,0,10*ROW('Sanitation Data'!F111))),'Data Summary'!CX117="Yes"),OFFSET('Sanitation Data'!$F$11,0,10*ROW('Sanitation Data'!F111)),NA())</f>
        <v>#N/A</v>
      </c>
      <c r="AJ117" s="367" t="e">
        <f ca="1">+IF(AND(ISNUMBER(OFFSET('Sanitation Data'!$F$12,0,10*ROW('Sanitation Data'!F111))),'Data Summary'!CY117="Yes"),OFFSET('Sanitation Data'!$F$12,0,10*ROW('Sanitation Data'!F111)),NA())</f>
        <v>#N/A</v>
      </c>
      <c r="AK117" s="367" t="e">
        <f ca="1">+IF(AND(ISNUMBER(OFFSET('Sanitation Data'!$G$4,0,10*ROW('Sanitation Data'!G111))),'Data Summary'!CZ117="Yes"),100-OFFSET('Sanitation Data'!$G$4,0,10*ROW('Sanitation Data'!G111)),NA())</f>
        <v>#N/A</v>
      </c>
      <c r="AL117" s="367" t="e">
        <f ca="1">+IF(AND(ISNUMBER(OFFSET('Sanitation Data'!$G$6,0,10*ROW('Sanitation Data'!G111))),'Data Summary'!DA117="Yes"),OFFSET('Sanitation Data'!$G$6,0,10*ROW('Sanitation Data'!G111)),NA())</f>
        <v>#N/A</v>
      </c>
      <c r="AM117" s="367" t="e">
        <f ca="1">+IF(AND(ISNUMBER(OFFSET('Sanitation Data'!$G$10,0,10*ROW('Sanitation Data'!G111))),'Data Summary'!DB117="Yes"),OFFSET('Sanitation Data'!$G$10,0,10*ROW('Sanitation Data'!G111)),NA())</f>
        <v>#N/A</v>
      </c>
      <c r="AN117" s="367" t="e">
        <f ca="1">+IF(AND(ISNUMBER(OFFSET('Sanitation Data'!$G$11,0,10*ROW('Sanitation Data'!G111))),'Data Summary'!DC117="Yes"),OFFSET('Sanitation Data'!$G$11,0,10*ROW('Sanitation Data'!G111)),NA())</f>
        <v>#N/A</v>
      </c>
      <c r="AO117" s="367" t="e">
        <f ca="1">+IF(AND(ISNUMBER(OFFSET('Sanitation Data'!$G$12,0,10*ROW('Sanitation Data'!G111))),'Data Summary'!DD117="Yes"),OFFSET('Sanitation Data'!$G$12,0,10*ROW('Sanitation Data'!G111)),NA())</f>
        <v>#N/A</v>
      </c>
      <c r="AP117" s="367" t="e">
        <f ca="1">+IF(AND(ISNUMBER(OFFSET('Sanitation Data'!$H$4,0,10*ROW('Sanitation Data'!H111))),'Data Summary'!DE117="Yes"),100-OFFSET('Sanitation Data'!$H$4,0,10*ROW('Sanitation Data'!H111)),NA())</f>
        <v>#N/A</v>
      </c>
      <c r="AQ117" s="367" t="e">
        <f ca="1">+IF(AND(ISNUMBER(OFFSET('Sanitation Data'!$H$6,0,10*ROW('Sanitation Data'!H111))),'Data Summary'!DF117="Yes"),OFFSET('Sanitation Data'!$H$6,0,10*ROW('Sanitation Data'!H111)),NA())</f>
        <v>#N/A</v>
      </c>
      <c r="AR117" s="367" t="e">
        <f ca="1">+IF(AND(ISNUMBER(OFFSET('Sanitation Data'!$H$10,0,10*ROW('Sanitation Data'!H111))),'Data Summary'!DG117="Yes"),OFFSET('Sanitation Data'!$H$10,0,10*ROW('Sanitation Data'!H111)),NA())</f>
        <v>#N/A</v>
      </c>
      <c r="AS117" s="367" t="e">
        <f ca="1">+IF(AND(ISNUMBER(OFFSET('Sanitation Data'!$H$11,0,10*ROW('Sanitation Data'!H111))),'Data Summary'!DH117="Yes"),OFFSET('Sanitation Data'!$H$11,0,10*ROW('Sanitation Data'!H111)),NA())</f>
        <v>#N/A</v>
      </c>
      <c r="AT117" s="367" t="e">
        <f ca="1">+IF(AND(ISNUMBER(OFFSET('Sanitation Data'!$H$12,0,10*ROW('Sanitation Data'!H111))),'Data Summary'!DI117="Yes"),OFFSET('Sanitation Data'!$H$12,0,10*ROW('Sanitation Data'!H111)),NA())</f>
        <v>#N/A</v>
      </c>
      <c r="AU117" s="367" t="e">
        <f ca="1">+IF(AND(ISNUMBER(OFFSET('Sanitation Data'!$I$4,0,10*ROW('Sanitation Data'!I111))),'Data Summary'!DJ117="Yes"),100-OFFSET('Sanitation Data'!$I$4,0,10*ROW('Sanitation Data'!I111)),NA())</f>
        <v>#N/A</v>
      </c>
      <c r="AV117" s="367" t="e">
        <f ca="1">+IF(AND(ISNUMBER(OFFSET('Sanitation Data'!$I$6,0,10*ROW('Sanitation Data'!I111))),'Data Summary'!DK117="Yes"),OFFSET('Sanitation Data'!$I$6,0,10*ROW('Sanitation Data'!I111)),NA())</f>
        <v>#N/A</v>
      </c>
      <c r="AW117" s="367" t="e">
        <f ca="1">+IF(AND(ISNUMBER(OFFSET('Sanitation Data'!$I$10,0,10*ROW('Sanitation Data'!I111))),'Data Summary'!DL117="Yes"),OFFSET('Sanitation Data'!$I$10,0,10*ROW('Sanitation Data'!I111)),NA())</f>
        <v>#N/A</v>
      </c>
      <c r="AX117" s="367" t="e">
        <f ca="1">+IF(AND(ISNUMBER(OFFSET('Sanitation Data'!$I$11,0,10*ROW('Sanitation Data'!I111))),'Data Summary'!DM117="Yes"),OFFSET('Sanitation Data'!$I$11,0,10*ROW('Sanitation Data'!I111)),NA())</f>
        <v>#N/A</v>
      </c>
      <c r="AY117" s="367" t="e">
        <f ca="1">+IF(AND(ISNUMBER(OFFSET('Sanitation Data'!$I$12,0,10*ROW('Sanitation Data'!I111))),'Data Summary'!DN117="Yes"),OFFSET('Sanitation Data'!$I$12,0,10*ROW('Sanitation Data'!I111)),NA())</f>
        <v>#N/A</v>
      </c>
      <c r="AZ117" s="368" t="e">
        <f ca="1">+IF(AND(ISNUMBER(OFFSET('Hygiene Data'!$D$5,0,10*ROW('Hygiene Data'!D111))),'Data Summary'!DO117="Yes"),OFFSET('Hygiene Data'!$D$5,0,10*ROW('Hygiene Data'!D111)),NA())</f>
        <v>#N/A</v>
      </c>
      <c r="BA117" s="368" t="e">
        <f ca="1">+IF(AND(ISNUMBER(OFFSET('Hygiene Data'!$D$7,0,10*ROW('Hygiene Data'!D111))),'Data Summary'!DP117="Yes"),OFFSET('Hygiene Data'!$D$7,0,10*ROW('Hygiene Data'!D111)),NA())</f>
        <v>#N/A</v>
      </c>
      <c r="BB117" s="368" t="e">
        <f ca="1">+IF(AND(ISNUMBER(OFFSET('Hygiene Data'!$D$9,0,10*ROW('Hygiene Data'!D111))),'Data Summary'!DQ117="Yes"),OFFSET('Hygiene Data'!$D$9,0,10*ROW('Hygiene Data'!D111)),NA())</f>
        <v>#N/A</v>
      </c>
      <c r="BC117" s="368" t="e">
        <f ca="1">+IF(AND(ISNUMBER(OFFSET('Hygiene Data'!$E$5,0,10*ROW('Hygiene Data'!E111))),'Data Summary'!DR117="Yes"),OFFSET('Hygiene Data'!$E$5,0,10*ROW('Hygiene Data'!E111)),NA())</f>
        <v>#N/A</v>
      </c>
      <c r="BD117" s="368" t="e">
        <f ca="1">+IF(AND(ISNUMBER(OFFSET('Hygiene Data'!$E$7,0,10*ROW('Hygiene Data'!E111))),'Data Summary'!DS117="Yes"),OFFSET('Hygiene Data'!$E$7,0,10*ROW('Hygiene Data'!E111)),NA())</f>
        <v>#N/A</v>
      </c>
      <c r="BE117" s="368" t="e">
        <f ca="1">+IF(AND(ISNUMBER(OFFSET('Hygiene Data'!$E$9,0,10*ROW('Hygiene Data'!E111))),'Data Summary'!DT117="Yes"),OFFSET('Hygiene Data'!$E$9,0,10*ROW('Hygiene Data'!E111)),NA())</f>
        <v>#N/A</v>
      </c>
      <c r="BF117" s="368" t="e">
        <f ca="1">+IF(AND(ISNUMBER(OFFSET('Hygiene Data'!$F$5,0,10*ROW('Hygiene Data'!F111))),'Data Summary'!DU117="Yes"),OFFSET('Hygiene Data'!$F$5,0,10*ROW('Hygiene Data'!F111)),NA())</f>
        <v>#N/A</v>
      </c>
      <c r="BG117" s="368" t="e">
        <f ca="1">+IF(AND(ISNUMBER(OFFSET('Hygiene Data'!$F$7,0,10*ROW('Hygiene Data'!F111))),'Data Summary'!DV117="Yes"),OFFSET('Hygiene Data'!$F$7,0,10*ROW('Hygiene Data'!F111)),NA())</f>
        <v>#N/A</v>
      </c>
      <c r="BH117" s="368" t="e">
        <f ca="1">+IF(AND(ISNUMBER(OFFSET('Hygiene Data'!$F$9,0,10*ROW('Hygiene Data'!F111))),'Data Summary'!DW117="Yes"),OFFSET('Hygiene Data'!$F$9,0,10*ROW('Hygiene Data'!F111)),NA())</f>
        <v>#N/A</v>
      </c>
      <c r="BI117" s="368" t="e">
        <f ca="1">+IF(AND(ISNUMBER(OFFSET('Hygiene Data'!$G$5,0,10*ROW('Hygiene Data'!G111))),'Data Summary'!DX117="Yes"),OFFSET('Hygiene Data'!$G$5,0,10*ROW('Hygiene Data'!G111)),NA())</f>
        <v>#N/A</v>
      </c>
      <c r="BJ117" s="368" t="e">
        <f ca="1">+IF(AND(ISNUMBER(OFFSET('Hygiene Data'!$G$7,0,10*ROW('Hygiene Data'!G111))),'Data Summary'!DY117="Yes"),OFFSET('Hygiene Data'!$G$7,0,10*ROW('Hygiene Data'!G111)),NA())</f>
        <v>#N/A</v>
      </c>
      <c r="BK117" s="368" t="e">
        <f ca="1">+IF(AND(ISNUMBER(OFFSET('Hygiene Data'!$G$9,0,10*ROW('Hygiene Data'!G111))),'Data Summary'!DZ117="Yes"),OFFSET('Hygiene Data'!$G$9,0,10*ROW('Hygiene Data'!G111)),NA())</f>
        <v>#N/A</v>
      </c>
      <c r="BL117" s="368" t="e">
        <f ca="1">+IF(AND(ISNUMBER(OFFSET('Hygiene Data'!$H$5,0,10*ROW('Hygiene Data'!H111))),'Data Summary'!EA117="Yes"),OFFSET('Hygiene Data'!$H$5,0,10*ROW('Hygiene Data'!H111)),NA())</f>
        <v>#N/A</v>
      </c>
      <c r="BM117" s="368" t="e">
        <f ca="1">+IF(AND(ISNUMBER(OFFSET('Hygiene Data'!$H$7,0,10*ROW('Hygiene Data'!H111))),'Data Summary'!EB117="Yes"),OFFSET('Hygiene Data'!$H$7,0,10*ROW('Hygiene Data'!H111)),NA())</f>
        <v>#N/A</v>
      </c>
      <c r="BN117" s="368" t="e">
        <f ca="1">+IF(AND(ISNUMBER(OFFSET('Hygiene Data'!$H$9,0,10*ROW('Hygiene Data'!H111))),'Data Summary'!EC117="Yes"),OFFSET('Hygiene Data'!$H$9,0,10*ROW('Hygiene Data'!H111)),NA())</f>
        <v>#N/A</v>
      </c>
      <c r="BO117" s="368" t="e">
        <f ca="1">+IF(AND(ISNUMBER(OFFSET('Hygiene Data'!$I$5,0,10*ROW('Hygiene Data'!I111))),'Data Summary'!ED117="Yes"),OFFSET('Hygiene Data'!$I$5,0,10*ROW('Hygiene Data'!I111)),NA())</f>
        <v>#N/A</v>
      </c>
      <c r="BP117" s="368" t="e">
        <f ca="1">+IF(AND(ISNUMBER(OFFSET('Hygiene Data'!$I$7,0,10*ROW('Hygiene Data'!I111))),'Data Summary'!EE117="Yes"),OFFSET('Hygiene Data'!$I$7,0,10*ROW('Hygiene Data'!I111)),NA())</f>
        <v>#N/A</v>
      </c>
      <c r="BQ117" s="368" t="e">
        <f ca="1">+IF(AND(ISNUMBER(OFFSET('Hygiene Data'!$I$9,0,10*ROW('Hygiene Data'!I111))),'Data Summary'!EF117="Yes"),OFFSET('Hygiene Data'!$I$9,0,10*ROW('Hygiene Data'!I111)),NA())</f>
        <v>#N/A</v>
      </c>
    </row>
    <row r="118" spans="1:69" x14ac:dyDescent="0.25">
      <c r="A118" s="364" t="e">
        <f ca="1">+RIGHT('Data Summary'!A118,LEN('Data Summary'!A118)-9)</f>
        <v>#VALUE!</v>
      </c>
      <c r="B118" s="338" t="str">
        <f ca="1">+IF(ISTEXT('Data Summary'!B118),'Data Summary'!B118,"")</f>
        <v/>
      </c>
      <c r="C118" s="365" t="e">
        <f ca="1">+VALUE('Data Summary'!C118)</f>
        <v>#VALUE!</v>
      </c>
      <c r="D118" s="366" t="e">
        <f ca="1">+IF(AND(ISNUMBER(OFFSET('Water Data'!$D$4,0,10*ROW('Water Data'!D112))),'Data Summary'!BS118="Yes"),100-OFFSET('Water Data'!$D$4,0,10*ROW('Water Data'!D112)),NA())</f>
        <v>#N/A</v>
      </c>
      <c r="E118" s="366" t="e">
        <f ca="1">+IF(AND(ISNUMBER(OFFSET('Water Data'!$D$6,0,10*ROW('Water Data'!D112))),'Data Summary'!BT118="Yes"),OFFSET('Water Data'!$D$6,0,10*ROW('Water Data'!D112)),NA())</f>
        <v>#N/A</v>
      </c>
      <c r="F118" s="366" t="e">
        <f ca="1">+IF(AND(ISNUMBER(OFFSET('Water Data'!$D$9,0,10*ROW('Water Data'!D112))),'Data Summary'!BU118="Yes"),OFFSET('Water Data'!$D$9,0,10*ROW('Water Data'!D112)),NA())</f>
        <v>#N/A</v>
      </c>
      <c r="G118" s="366" t="e">
        <f ca="1">+IF(AND(ISNUMBER(OFFSET('Water Data'!$E$4,0,10*ROW('Water Data'!E112))),'Data Summary'!BV118="Yes"),100-OFFSET('Water Data'!$E$4,0,10*ROW('Water Data'!E112)),NA())</f>
        <v>#N/A</v>
      </c>
      <c r="H118" s="366" t="e">
        <f ca="1">+IF(AND(ISNUMBER(OFFSET('Water Data'!$E$6,0,10*ROW('Water Data'!E112))),'Data Summary'!BW118="Yes"),OFFSET('Water Data'!$E$6,0,10*ROW('Water Data'!E112)),NA())</f>
        <v>#N/A</v>
      </c>
      <c r="I118" s="366" t="e">
        <f ca="1">+IF(AND(ISNUMBER(OFFSET('Water Data'!$E$9,0,10*ROW('Water Data'!E112))),'Data Summary'!BX118="Yes"),OFFSET('Water Data'!$E$9,0,10*ROW('Water Data'!E112)),NA())</f>
        <v>#N/A</v>
      </c>
      <c r="J118" s="366" t="e">
        <f ca="1">+IF(AND(ISNUMBER(OFFSET('Water Data'!$F$4,0,10*ROW('Water Data'!F112))),'Data Summary'!BY118="Yes"),100-OFFSET('Water Data'!$F$4,0,10*ROW('Water Data'!F112)),NA())</f>
        <v>#N/A</v>
      </c>
      <c r="K118" s="366" t="e">
        <f ca="1">+IF(AND(ISNUMBER(OFFSET('Water Data'!$F$6,0,10*ROW('Water Data'!F112))),'Data Summary'!BZ118="Yes"),OFFSET('Water Data'!$F$6,0,10*ROW('Water Data'!F112)),NA())</f>
        <v>#N/A</v>
      </c>
      <c r="L118" s="366" t="e">
        <f ca="1">+IF(AND(ISNUMBER(OFFSET('Water Data'!$F$9,0,10*ROW('Water Data'!F112))),'Data Summary'!CA118="Yes"),OFFSET('Water Data'!$F$9,0,10*ROW('Water Data'!F112)),NA())</f>
        <v>#N/A</v>
      </c>
      <c r="M118" s="366" t="e">
        <f ca="1">+IF(AND(ISNUMBER(OFFSET('Water Data'!$G$4,0,10*ROW('Water Data'!G112))),'Data Summary'!CB118="Yes"),100-OFFSET('Water Data'!$G$4,0,10*ROW('Water Data'!G112)),NA())</f>
        <v>#N/A</v>
      </c>
      <c r="N118" s="366" t="e">
        <f ca="1">+IF(AND(ISNUMBER(OFFSET('Water Data'!$G$6,0,10*ROW('Water Data'!G112))),'Data Summary'!CC118="Yes"),OFFSET('Water Data'!$G$6,0,10*ROW('Water Data'!G112)),NA())</f>
        <v>#N/A</v>
      </c>
      <c r="O118" s="366" t="e">
        <f ca="1">+IF(AND(ISNUMBER(OFFSET('Water Data'!$G$9,0,10*ROW('Water Data'!G112))),'Data Summary'!CD118="Yes"),OFFSET('Water Data'!$G$9,0,10*ROW('Water Data'!G112)),NA())</f>
        <v>#N/A</v>
      </c>
      <c r="P118" s="366" t="e">
        <f ca="1">+IF(AND(ISNUMBER(OFFSET('Water Data'!$H$4,0,10*ROW('Water Data'!H112))),'Data Summary'!CE118="Yes"),100-OFFSET('Water Data'!$H$4,0,10*ROW('Water Data'!H112)),NA())</f>
        <v>#N/A</v>
      </c>
      <c r="Q118" s="366" t="e">
        <f ca="1">+IF(AND(ISNUMBER(OFFSET('Water Data'!$H$6,0,10*ROW('Water Data'!H112))),'Data Summary'!CF118="Yes"),OFFSET('Water Data'!$H$6,0,10*ROW('Water Data'!H112)),NA())</f>
        <v>#N/A</v>
      </c>
      <c r="R118" s="366" t="e">
        <f ca="1">+IF(AND(ISNUMBER(OFFSET('Water Data'!$H$9,0,10*ROW('Water Data'!H112))),'Data Summary'!CG118="Yes"),OFFSET('Water Data'!$H$9,0,10*ROW('Water Data'!H112)),NA())</f>
        <v>#N/A</v>
      </c>
      <c r="S118" s="366" t="e">
        <f ca="1">+IF(AND(ISNUMBER(OFFSET('Water Data'!$I$4,0,10*ROW('Water Data'!I112))),'Data Summary'!CH118="Yes"),100-OFFSET('Water Data'!$I$4,0,10*ROW('Water Data'!I112)),NA())</f>
        <v>#N/A</v>
      </c>
      <c r="T118" s="366" t="e">
        <f ca="1">+IF(AND(ISNUMBER(OFFSET('Water Data'!$I$6,0,10*ROW('Water Data'!I112))),'Data Summary'!CI118="Yes"),OFFSET('Water Data'!$I$6,0,10*ROW('Water Data'!I112)),NA())</f>
        <v>#N/A</v>
      </c>
      <c r="U118" s="366" t="e">
        <f ca="1">+IF(AND(ISNUMBER(OFFSET('Water Data'!$I$9,0,10*ROW('Water Data'!I112))),'Data Summary'!CJ118="Yes"),OFFSET('Water Data'!$I$9,0,10*ROW('Water Data'!I112)),NA())</f>
        <v>#N/A</v>
      </c>
      <c r="V118" s="367" t="e">
        <f ca="1">+IF(AND(ISNUMBER(OFFSET('Sanitation Data'!$D$4,0,10*ROW('Sanitation Data'!D112))),'Data Summary'!CK118="Yes"),100-OFFSET('Sanitation Data'!$D$4,0,10*ROW('Sanitation Data'!D112)),NA())</f>
        <v>#N/A</v>
      </c>
      <c r="W118" s="367" t="e">
        <f ca="1">+IF(AND(ISNUMBER(OFFSET('Sanitation Data'!$D$6,0,10*ROW('Sanitation Data'!D112))),'Data Summary'!CL118="Yes"),OFFSET('Sanitation Data'!$D$6,0,10*ROW('Sanitation Data'!D112)),NA())</f>
        <v>#N/A</v>
      </c>
      <c r="X118" s="367" t="e">
        <f ca="1">+IF(AND(ISNUMBER(OFFSET('Sanitation Data'!$D$10,0,10*ROW('Sanitation Data'!D112))),'Data Summary'!CM118="Yes"),OFFSET('Sanitation Data'!$D$10,0,10*ROW('Sanitation Data'!D112)),NA())</f>
        <v>#N/A</v>
      </c>
      <c r="Y118" s="367" t="e">
        <f ca="1">+IF(AND(ISNUMBER(OFFSET('Sanitation Data'!$D$11,0,10*ROW('Sanitation Data'!D112))),'Data Summary'!CN118="Yes"),OFFSET('Sanitation Data'!$D$11,0,10*ROW('Sanitation Data'!D112)),NA())</f>
        <v>#N/A</v>
      </c>
      <c r="Z118" s="367" t="e">
        <f ca="1">+IF(AND(ISNUMBER(OFFSET('Sanitation Data'!$D$12,0,10*ROW('Sanitation Data'!D112))),'Data Summary'!CO118="Yes"),OFFSET('Sanitation Data'!$D$12,0,10*ROW('Sanitation Data'!D112)),NA())</f>
        <v>#N/A</v>
      </c>
      <c r="AA118" s="367" t="e">
        <f ca="1">+IF(AND(ISNUMBER(OFFSET('Sanitation Data'!$E$4,0,10*ROW('Sanitation Data'!E112))),'Data Summary'!CP118="Yes"),100-OFFSET('Sanitation Data'!$E$4,0,10*ROW('Sanitation Data'!E112)),NA())</f>
        <v>#N/A</v>
      </c>
      <c r="AB118" s="367" t="e">
        <f ca="1">+IF(AND(ISNUMBER(OFFSET('Sanitation Data'!$E$6,0,10*ROW('Sanitation Data'!E112))),'Data Summary'!CQ118="Yes"),OFFSET('Sanitation Data'!$E$6,0,10*ROW('Sanitation Data'!E112)),NA())</f>
        <v>#N/A</v>
      </c>
      <c r="AC118" s="367" t="e">
        <f ca="1">+IF(AND(ISNUMBER(OFFSET('Sanitation Data'!$E$10,0,10*ROW('Sanitation Data'!E112))),'Data Summary'!CR118="Yes"),OFFSET('Sanitation Data'!$E$10,0,10*ROW('Sanitation Data'!E112)),NA())</f>
        <v>#N/A</v>
      </c>
      <c r="AD118" s="367" t="e">
        <f ca="1">+IF(AND(ISNUMBER(OFFSET('Sanitation Data'!$E$11,0,10*ROW('Sanitation Data'!E112))),'Data Summary'!CS118="Yes"),OFFSET('Sanitation Data'!$E$11,0,10*ROW('Sanitation Data'!E112)),NA())</f>
        <v>#N/A</v>
      </c>
      <c r="AE118" s="367" t="e">
        <f ca="1">+IF(AND(ISNUMBER(OFFSET('Sanitation Data'!$E$12,0,10*ROW('Sanitation Data'!E112))),'Data Summary'!CT118="Yes"),OFFSET('Sanitation Data'!$E$12,0,10*ROW('Sanitation Data'!E112)),NA())</f>
        <v>#N/A</v>
      </c>
      <c r="AF118" s="367" t="e">
        <f ca="1">+IF(AND(ISNUMBER(OFFSET('Sanitation Data'!$F$4,0,10*ROW('Sanitation Data'!F112))),'Data Summary'!CU118="Yes"),100-OFFSET('Sanitation Data'!$F$4,0,10*ROW('Sanitation Data'!F112)),NA())</f>
        <v>#N/A</v>
      </c>
      <c r="AG118" s="367" t="e">
        <f ca="1">+IF(AND(ISNUMBER(OFFSET('Sanitation Data'!$F$6,0,10*ROW('Sanitation Data'!F112))),'Data Summary'!CV118="Yes"),OFFSET('Sanitation Data'!$F$6,0,10*ROW('Sanitation Data'!F112)),NA())</f>
        <v>#N/A</v>
      </c>
      <c r="AH118" s="367" t="e">
        <f ca="1">+IF(AND(ISNUMBER(OFFSET('Sanitation Data'!$F$10,0,10*ROW('Sanitation Data'!F112))),'Data Summary'!CW118="Yes"),OFFSET('Sanitation Data'!$F$10,0,10*ROW('Sanitation Data'!F112)),NA())</f>
        <v>#N/A</v>
      </c>
      <c r="AI118" s="367" t="e">
        <f ca="1">+IF(AND(ISNUMBER(OFFSET('Sanitation Data'!$F$11,0,10*ROW('Sanitation Data'!F112))),'Data Summary'!CX118="Yes"),OFFSET('Sanitation Data'!$F$11,0,10*ROW('Sanitation Data'!F112)),NA())</f>
        <v>#N/A</v>
      </c>
      <c r="AJ118" s="367" t="e">
        <f ca="1">+IF(AND(ISNUMBER(OFFSET('Sanitation Data'!$F$12,0,10*ROW('Sanitation Data'!F112))),'Data Summary'!CY118="Yes"),OFFSET('Sanitation Data'!$F$12,0,10*ROW('Sanitation Data'!F112)),NA())</f>
        <v>#N/A</v>
      </c>
      <c r="AK118" s="367" t="e">
        <f ca="1">+IF(AND(ISNUMBER(OFFSET('Sanitation Data'!$G$4,0,10*ROW('Sanitation Data'!G112))),'Data Summary'!CZ118="Yes"),100-OFFSET('Sanitation Data'!$G$4,0,10*ROW('Sanitation Data'!G112)),NA())</f>
        <v>#N/A</v>
      </c>
      <c r="AL118" s="367" t="e">
        <f ca="1">+IF(AND(ISNUMBER(OFFSET('Sanitation Data'!$G$6,0,10*ROW('Sanitation Data'!G112))),'Data Summary'!DA118="Yes"),OFFSET('Sanitation Data'!$G$6,0,10*ROW('Sanitation Data'!G112)),NA())</f>
        <v>#N/A</v>
      </c>
      <c r="AM118" s="367" t="e">
        <f ca="1">+IF(AND(ISNUMBER(OFFSET('Sanitation Data'!$G$10,0,10*ROW('Sanitation Data'!G112))),'Data Summary'!DB118="Yes"),OFFSET('Sanitation Data'!$G$10,0,10*ROW('Sanitation Data'!G112)),NA())</f>
        <v>#N/A</v>
      </c>
      <c r="AN118" s="367" t="e">
        <f ca="1">+IF(AND(ISNUMBER(OFFSET('Sanitation Data'!$G$11,0,10*ROW('Sanitation Data'!G112))),'Data Summary'!DC118="Yes"),OFFSET('Sanitation Data'!$G$11,0,10*ROW('Sanitation Data'!G112)),NA())</f>
        <v>#N/A</v>
      </c>
      <c r="AO118" s="367" t="e">
        <f ca="1">+IF(AND(ISNUMBER(OFFSET('Sanitation Data'!$G$12,0,10*ROW('Sanitation Data'!G112))),'Data Summary'!DD118="Yes"),OFFSET('Sanitation Data'!$G$12,0,10*ROW('Sanitation Data'!G112)),NA())</f>
        <v>#N/A</v>
      </c>
      <c r="AP118" s="367" t="e">
        <f ca="1">+IF(AND(ISNUMBER(OFFSET('Sanitation Data'!$H$4,0,10*ROW('Sanitation Data'!H112))),'Data Summary'!DE118="Yes"),100-OFFSET('Sanitation Data'!$H$4,0,10*ROW('Sanitation Data'!H112)),NA())</f>
        <v>#N/A</v>
      </c>
      <c r="AQ118" s="367" t="e">
        <f ca="1">+IF(AND(ISNUMBER(OFFSET('Sanitation Data'!$H$6,0,10*ROW('Sanitation Data'!H112))),'Data Summary'!DF118="Yes"),OFFSET('Sanitation Data'!$H$6,0,10*ROW('Sanitation Data'!H112)),NA())</f>
        <v>#N/A</v>
      </c>
      <c r="AR118" s="367" t="e">
        <f ca="1">+IF(AND(ISNUMBER(OFFSET('Sanitation Data'!$H$10,0,10*ROW('Sanitation Data'!H112))),'Data Summary'!DG118="Yes"),OFFSET('Sanitation Data'!$H$10,0,10*ROW('Sanitation Data'!H112)),NA())</f>
        <v>#N/A</v>
      </c>
      <c r="AS118" s="367" t="e">
        <f ca="1">+IF(AND(ISNUMBER(OFFSET('Sanitation Data'!$H$11,0,10*ROW('Sanitation Data'!H112))),'Data Summary'!DH118="Yes"),OFFSET('Sanitation Data'!$H$11,0,10*ROW('Sanitation Data'!H112)),NA())</f>
        <v>#N/A</v>
      </c>
      <c r="AT118" s="367" t="e">
        <f ca="1">+IF(AND(ISNUMBER(OFFSET('Sanitation Data'!$H$12,0,10*ROW('Sanitation Data'!H112))),'Data Summary'!DI118="Yes"),OFFSET('Sanitation Data'!$H$12,0,10*ROW('Sanitation Data'!H112)),NA())</f>
        <v>#N/A</v>
      </c>
      <c r="AU118" s="367" t="e">
        <f ca="1">+IF(AND(ISNUMBER(OFFSET('Sanitation Data'!$I$4,0,10*ROW('Sanitation Data'!I112))),'Data Summary'!DJ118="Yes"),100-OFFSET('Sanitation Data'!$I$4,0,10*ROW('Sanitation Data'!I112)),NA())</f>
        <v>#N/A</v>
      </c>
      <c r="AV118" s="367" t="e">
        <f ca="1">+IF(AND(ISNUMBER(OFFSET('Sanitation Data'!$I$6,0,10*ROW('Sanitation Data'!I112))),'Data Summary'!DK118="Yes"),OFFSET('Sanitation Data'!$I$6,0,10*ROW('Sanitation Data'!I112)),NA())</f>
        <v>#N/A</v>
      </c>
      <c r="AW118" s="367" t="e">
        <f ca="1">+IF(AND(ISNUMBER(OFFSET('Sanitation Data'!$I$10,0,10*ROW('Sanitation Data'!I112))),'Data Summary'!DL118="Yes"),OFFSET('Sanitation Data'!$I$10,0,10*ROW('Sanitation Data'!I112)),NA())</f>
        <v>#N/A</v>
      </c>
      <c r="AX118" s="367" t="e">
        <f ca="1">+IF(AND(ISNUMBER(OFFSET('Sanitation Data'!$I$11,0,10*ROW('Sanitation Data'!I112))),'Data Summary'!DM118="Yes"),OFFSET('Sanitation Data'!$I$11,0,10*ROW('Sanitation Data'!I112)),NA())</f>
        <v>#N/A</v>
      </c>
      <c r="AY118" s="367" t="e">
        <f ca="1">+IF(AND(ISNUMBER(OFFSET('Sanitation Data'!$I$12,0,10*ROW('Sanitation Data'!I112))),'Data Summary'!DN118="Yes"),OFFSET('Sanitation Data'!$I$12,0,10*ROW('Sanitation Data'!I112)),NA())</f>
        <v>#N/A</v>
      </c>
      <c r="AZ118" s="368" t="e">
        <f ca="1">+IF(AND(ISNUMBER(OFFSET('Hygiene Data'!$D$5,0,10*ROW('Hygiene Data'!D112))),'Data Summary'!DO118="Yes"),OFFSET('Hygiene Data'!$D$5,0,10*ROW('Hygiene Data'!D112)),NA())</f>
        <v>#N/A</v>
      </c>
      <c r="BA118" s="368" t="e">
        <f ca="1">+IF(AND(ISNUMBER(OFFSET('Hygiene Data'!$D$7,0,10*ROW('Hygiene Data'!D112))),'Data Summary'!DP118="Yes"),OFFSET('Hygiene Data'!$D$7,0,10*ROW('Hygiene Data'!D112)),NA())</f>
        <v>#N/A</v>
      </c>
      <c r="BB118" s="368" t="e">
        <f ca="1">+IF(AND(ISNUMBER(OFFSET('Hygiene Data'!$D$9,0,10*ROW('Hygiene Data'!D112))),'Data Summary'!DQ118="Yes"),OFFSET('Hygiene Data'!$D$9,0,10*ROW('Hygiene Data'!D112)),NA())</f>
        <v>#N/A</v>
      </c>
      <c r="BC118" s="368" t="e">
        <f ca="1">+IF(AND(ISNUMBER(OFFSET('Hygiene Data'!$E$5,0,10*ROW('Hygiene Data'!E112))),'Data Summary'!DR118="Yes"),OFFSET('Hygiene Data'!$E$5,0,10*ROW('Hygiene Data'!E112)),NA())</f>
        <v>#N/A</v>
      </c>
      <c r="BD118" s="368" t="e">
        <f ca="1">+IF(AND(ISNUMBER(OFFSET('Hygiene Data'!$E$7,0,10*ROW('Hygiene Data'!E112))),'Data Summary'!DS118="Yes"),OFFSET('Hygiene Data'!$E$7,0,10*ROW('Hygiene Data'!E112)),NA())</f>
        <v>#N/A</v>
      </c>
      <c r="BE118" s="368" t="e">
        <f ca="1">+IF(AND(ISNUMBER(OFFSET('Hygiene Data'!$E$9,0,10*ROW('Hygiene Data'!E112))),'Data Summary'!DT118="Yes"),OFFSET('Hygiene Data'!$E$9,0,10*ROW('Hygiene Data'!E112)),NA())</f>
        <v>#N/A</v>
      </c>
      <c r="BF118" s="368" t="e">
        <f ca="1">+IF(AND(ISNUMBER(OFFSET('Hygiene Data'!$F$5,0,10*ROW('Hygiene Data'!F112))),'Data Summary'!DU118="Yes"),OFFSET('Hygiene Data'!$F$5,0,10*ROW('Hygiene Data'!F112)),NA())</f>
        <v>#N/A</v>
      </c>
      <c r="BG118" s="368" t="e">
        <f ca="1">+IF(AND(ISNUMBER(OFFSET('Hygiene Data'!$F$7,0,10*ROW('Hygiene Data'!F112))),'Data Summary'!DV118="Yes"),OFFSET('Hygiene Data'!$F$7,0,10*ROW('Hygiene Data'!F112)),NA())</f>
        <v>#N/A</v>
      </c>
      <c r="BH118" s="368" t="e">
        <f ca="1">+IF(AND(ISNUMBER(OFFSET('Hygiene Data'!$F$9,0,10*ROW('Hygiene Data'!F112))),'Data Summary'!DW118="Yes"),OFFSET('Hygiene Data'!$F$9,0,10*ROW('Hygiene Data'!F112)),NA())</f>
        <v>#N/A</v>
      </c>
      <c r="BI118" s="368" t="e">
        <f ca="1">+IF(AND(ISNUMBER(OFFSET('Hygiene Data'!$G$5,0,10*ROW('Hygiene Data'!G112))),'Data Summary'!DX118="Yes"),OFFSET('Hygiene Data'!$G$5,0,10*ROW('Hygiene Data'!G112)),NA())</f>
        <v>#N/A</v>
      </c>
      <c r="BJ118" s="368" t="e">
        <f ca="1">+IF(AND(ISNUMBER(OFFSET('Hygiene Data'!$G$7,0,10*ROW('Hygiene Data'!G112))),'Data Summary'!DY118="Yes"),OFFSET('Hygiene Data'!$G$7,0,10*ROW('Hygiene Data'!G112)),NA())</f>
        <v>#N/A</v>
      </c>
      <c r="BK118" s="368" t="e">
        <f ca="1">+IF(AND(ISNUMBER(OFFSET('Hygiene Data'!$G$9,0,10*ROW('Hygiene Data'!G112))),'Data Summary'!DZ118="Yes"),OFFSET('Hygiene Data'!$G$9,0,10*ROW('Hygiene Data'!G112)),NA())</f>
        <v>#N/A</v>
      </c>
      <c r="BL118" s="368" t="e">
        <f ca="1">+IF(AND(ISNUMBER(OFFSET('Hygiene Data'!$H$5,0,10*ROW('Hygiene Data'!H112))),'Data Summary'!EA118="Yes"),OFFSET('Hygiene Data'!$H$5,0,10*ROW('Hygiene Data'!H112)),NA())</f>
        <v>#N/A</v>
      </c>
      <c r="BM118" s="368" t="e">
        <f ca="1">+IF(AND(ISNUMBER(OFFSET('Hygiene Data'!$H$7,0,10*ROW('Hygiene Data'!H112))),'Data Summary'!EB118="Yes"),OFFSET('Hygiene Data'!$H$7,0,10*ROW('Hygiene Data'!H112)),NA())</f>
        <v>#N/A</v>
      </c>
      <c r="BN118" s="368" t="e">
        <f ca="1">+IF(AND(ISNUMBER(OFFSET('Hygiene Data'!$H$9,0,10*ROW('Hygiene Data'!H112))),'Data Summary'!EC118="Yes"),OFFSET('Hygiene Data'!$H$9,0,10*ROW('Hygiene Data'!H112)),NA())</f>
        <v>#N/A</v>
      </c>
      <c r="BO118" s="368" t="e">
        <f ca="1">+IF(AND(ISNUMBER(OFFSET('Hygiene Data'!$I$5,0,10*ROW('Hygiene Data'!I112))),'Data Summary'!ED118="Yes"),OFFSET('Hygiene Data'!$I$5,0,10*ROW('Hygiene Data'!I112)),NA())</f>
        <v>#N/A</v>
      </c>
      <c r="BP118" s="368" t="e">
        <f ca="1">+IF(AND(ISNUMBER(OFFSET('Hygiene Data'!$I$7,0,10*ROW('Hygiene Data'!I112))),'Data Summary'!EE118="Yes"),OFFSET('Hygiene Data'!$I$7,0,10*ROW('Hygiene Data'!I112)),NA())</f>
        <v>#N/A</v>
      </c>
      <c r="BQ118" s="368" t="e">
        <f ca="1">+IF(AND(ISNUMBER(OFFSET('Hygiene Data'!$I$9,0,10*ROW('Hygiene Data'!I112))),'Data Summary'!EF118="Yes"),OFFSET('Hygiene Data'!$I$9,0,10*ROW('Hygiene Data'!I112)),NA())</f>
        <v>#N/A</v>
      </c>
    </row>
    <row r="119" spans="1:69" x14ac:dyDescent="0.25">
      <c r="A119" s="364" t="e">
        <f ca="1">+RIGHT('Data Summary'!A119,LEN('Data Summary'!A119)-9)</f>
        <v>#VALUE!</v>
      </c>
      <c r="B119" s="338" t="str">
        <f ca="1">+IF(ISTEXT('Data Summary'!B119),'Data Summary'!B119,"")</f>
        <v/>
      </c>
      <c r="C119" s="365" t="e">
        <f ca="1">+VALUE('Data Summary'!C119)</f>
        <v>#VALUE!</v>
      </c>
      <c r="D119" s="366" t="e">
        <f ca="1">+IF(AND(ISNUMBER(OFFSET('Water Data'!$D$4,0,10*ROW('Water Data'!D113))),'Data Summary'!BS119="Yes"),100-OFFSET('Water Data'!$D$4,0,10*ROW('Water Data'!D113)),NA())</f>
        <v>#N/A</v>
      </c>
      <c r="E119" s="366" t="e">
        <f ca="1">+IF(AND(ISNUMBER(OFFSET('Water Data'!$D$6,0,10*ROW('Water Data'!D113))),'Data Summary'!BT119="Yes"),OFFSET('Water Data'!$D$6,0,10*ROW('Water Data'!D113)),NA())</f>
        <v>#N/A</v>
      </c>
      <c r="F119" s="366" t="e">
        <f ca="1">+IF(AND(ISNUMBER(OFFSET('Water Data'!$D$9,0,10*ROW('Water Data'!D113))),'Data Summary'!BU119="Yes"),OFFSET('Water Data'!$D$9,0,10*ROW('Water Data'!D113)),NA())</f>
        <v>#N/A</v>
      </c>
      <c r="G119" s="366" t="e">
        <f ca="1">+IF(AND(ISNUMBER(OFFSET('Water Data'!$E$4,0,10*ROW('Water Data'!E113))),'Data Summary'!BV119="Yes"),100-OFFSET('Water Data'!$E$4,0,10*ROW('Water Data'!E113)),NA())</f>
        <v>#N/A</v>
      </c>
      <c r="H119" s="366" t="e">
        <f ca="1">+IF(AND(ISNUMBER(OFFSET('Water Data'!$E$6,0,10*ROW('Water Data'!E113))),'Data Summary'!BW119="Yes"),OFFSET('Water Data'!$E$6,0,10*ROW('Water Data'!E113)),NA())</f>
        <v>#N/A</v>
      </c>
      <c r="I119" s="366" t="e">
        <f ca="1">+IF(AND(ISNUMBER(OFFSET('Water Data'!$E$9,0,10*ROW('Water Data'!E113))),'Data Summary'!BX119="Yes"),OFFSET('Water Data'!$E$9,0,10*ROW('Water Data'!E113)),NA())</f>
        <v>#N/A</v>
      </c>
      <c r="J119" s="366" t="e">
        <f ca="1">+IF(AND(ISNUMBER(OFFSET('Water Data'!$F$4,0,10*ROW('Water Data'!F113))),'Data Summary'!BY119="Yes"),100-OFFSET('Water Data'!$F$4,0,10*ROW('Water Data'!F113)),NA())</f>
        <v>#N/A</v>
      </c>
      <c r="K119" s="366" t="e">
        <f ca="1">+IF(AND(ISNUMBER(OFFSET('Water Data'!$F$6,0,10*ROW('Water Data'!F113))),'Data Summary'!BZ119="Yes"),OFFSET('Water Data'!$F$6,0,10*ROW('Water Data'!F113)),NA())</f>
        <v>#N/A</v>
      </c>
      <c r="L119" s="366" t="e">
        <f ca="1">+IF(AND(ISNUMBER(OFFSET('Water Data'!$F$9,0,10*ROW('Water Data'!F113))),'Data Summary'!CA119="Yes"),OFFSET('Water Data'!$F$9,0,10*ROW('Water Data'!F113)),NA())</f>
        <v>#N/A</v>
      </c>
      <c r="M119" s="366" t="e">
        <f ca="1">+IF(AND(ISNUMBER(OFFSET('Water Data'!$G$4,0,10*ROW('Water Data'!G113))),'Data Summary'!CB119="Yes"),100-OFFSET('Water Data'!$G$4,0,10*ROW('Water Data'!G113)),NA())</f>
        <v>#N/A</v>
      </c>
      <c r="N119" s="366" t="e">
        <f ca="1">+IF(AND(ISNUMBER(OFFSET('Water Data'!$G$6,0,10*ROW('Water Data'!G113))),'Data Summary'!CC119="Yes"),OFFSET('Water Data'!$G$6,0,10*ROW('Water Data'!G113)),NA())</f>
        <v>#N/A</v>
      </c>
      <c r="O119" s="366" t="e">
        <f ca="1">+IF(AND(ISNUMBER(OFFSET('Water Data'!$G$9,0,10*ROW('Water Data'!G113))),'Data Summary'!CD119="Yes"),OFFSET('Water Data'!$G$9,0,10*ROW('Water Data'!G113)),NA())</f>
        <v>#N/A</v>
      </c>
      <c r="P119" s="366" t="e">
        <f ca="1">+IF(AND(ISNUMBER(OFFSET('Water Data'!$H$4,0,10*ROW('Water Data'!H113))),'Data Summary'!CE119="Yes"),100-OFFSET('Water Data'!$H$4,0,10*ROW('Water Data'!H113)),NA())</f>
        <v>#N/A</v>
      </c>
      <c r="Q119" s="366" t="e">
        <f ca="1">+IF(AND(ISNUMBER(OFFSET('Water Data'!$H$6,0,10*ROW('Water Data'!H113))),'Data Summary'!CF119="Yes"),OFFSET('Water Data'!$H$6,0,10*ROW('Water Data'!H113)),NA())</f>
        <v>#N/A</v>
      </c>
      <c r="R119" s="366" t="e">
        <f ca="1">+IF(AND(ISNUMBER(OFFSET('Water Data'!$H$9,0,10*ROW('Water Data'!H113))),'Data Summary'!CG119="Yes"),OFFSET('Water Data'!$H$9,0,10*ROW('Water Data'!H113)),NA())</f>
        <v>#N/A</v>
      </c>
      <c r="S119" s="366" t="e">
        <f ca="1">+IF(AND(ISNUMBER(OFFSET('Water Data'!$I$4,0,10*ROW('Water Data'!I113))),'Data Summary'!CH119="Yes"),100-OFFSET('Water Data'!$I$4,0,10*ROW('Water Data'!I113)),NA())</f>
        <v>#N/A</v>
      </c>
      <c r="T119" s="366" t="e">
        <f ca="1">+IF(AND(ISNUMBER(OFFSET('Water Data'!$I$6,0,10*ROW('Water Data'!I113))),'Data Summary'!CI119="Yes"),OFFSET('Water Data'!$I$6,0,10*ROW('Water Data'!I113)),NA())</f>
        <v>#N/A</v>
      </c>
      <c r="U119" s="366" t="e">
        <f ca="1">+IF(AND(ISNUMBER(OFFSET('Water Data'!$I$9,0,10*ROW('Water Data'!I113))),'Data Summary'!CJ119="Yes"),OFFSET('Water Data'!$I$9,0,10*ROW('Water Data'!I113)),NA())</f>
        <v>#N/A</v>
      </c>
      <c r="V119" s="367" t="e">
        <f ca="1">+IF(AND(ISNUMBER(OFFSET('Sanitation Data'!$D$4,0,10*ROW('Sanitation Data'!D113))),'Data Summary'!CK119="Yes"),100-OFFSET('Sanitation Data'!$D$4,0,10*ROW('Sanitation Data'!D113)),NA())</f>
        <v>#N/A</v>
      </c>
      <c r="W119" s="367" t="e">
        <f ca="1">+IF(AND(ISNUMBER(OFFSET('Sanitation Data'!$D$6,0,10*ROW('Sanitation Data'!D113))),'Data Summary'!CL119="Yes"),OFFSET('Sanitation Data'!$D$6,0,10*ROW('Sanitation Data'!D113)),NA())</f>
        <v>#N/A</v>
      </c>
      <c r="X119" s="367" t="e">
        <f ca="1">+IF(AND(ISNUMBER(OFFSET('Sanitation Data'!$D$10,0,10*ROW('Sanitation Data'!D113))),'Data Summary'!CM119="Yes"),OFFSET('Sanitation Data'!$D$10,0,10*ROW('Sanitation Data'!D113)),NA())</f>
        <v>#N/A</v>
      </c>
      <c r="Y119" s="367" t="e">
        <f ca="1">+IF(AND(ISNUMBER(OFFSET('Sanitation Data'!$D$11,0,10*ROW('Sanitation Data'!D113))),'Data Summary'!CN119="Yes"),OFFSET('Sanitation Data'!$D$11,0,10*ROW('Sanitation Data'!D113)),NA())</f>
        <v>#N/A</v>
      </c>
      <c r="Z119" s="367" t="e">
        <f ca="1">+IF(AND(ISNUMBER(OFFSET('Sanitation Data'!$D$12,0,10*ROW('Sanitation Data'!D113))),'Data Summary'!CO119="Yes"),OFFSET('Sanitation Data'!$D$12,0,10*ROW('Sanitation Data'!D113)),NA())</f>
        <v>#N/A</v>
      </c>
      <c r="AA119" s="367" t="e">
        <f ca="1">+IF(AND(ISNUMBER(OFFSET('Sanitation Data'!$E$4,0,10*ROW('Sanitation Data'!E113))),'Data Summary'!CP119="Yes"),100-OFFSET('Sanitation Data'!$E$4,0,10*ROW('Sanitation Data'!E113)),NA())</f>
        <v>#N/A</v>
      </c>
      <c r="AB119" s="367" t="e">
        <f ca="1">+IF(AND(ISNUMBER(OFFSET('Sanitation Data'!$E$6,0,10*ROW('Sanitation Data'!E113))),'Data Summary'!CQ119="Yes"),OFFSET('Sanitation Data'!$E$6,0,10*ROW('Sanitation Data'!E113)),NA())</f>
        <v>#N/A</v>
      </c>
      <c r="AC119" s="367" t="e">
        <f ca="1">+IF(AND(ISNUMBER(OFFSET('Sanitation Data'!$E$10,0,10*ROW('Sanitation Data'!E113))),'Data Summary'!CR119="Yes"),OFFSET('Sanitation Data'!$E$10,0,10*ROW('Sanitation Data'!E113)),NA())</f>
        <v>#N/A</v>
      </c>
      <c r="AD119" s="367" t="e">
        <f ca="1">+IF(AND(ISNUMBER(OFFSET('Sanitation Data'!$E$11,0,10*ROW('Sanitation Data'!E113))),'Data Summary'!CS119="Yes"),OFFSET('Sanitation Data'!$E$11,0,10*ROW('Sanitation Data'!E113)),NA())</f>
        <v>#N/A</v>
      </c>
      <c r="AE119" s="367" t="e">
        <f ca="1">+IF(AND(ISNUMBER(OFFSET('Sanitation Data'!$E$12,0,10*ROW('Sanitation Data'!E113))),'Data Summary'!CT119="Yes"),OFFSET('Sanitation Data'!$E$12,0,10*ROW('Sanitation Data'!E113)),NA())</f>
        <v>#N/A</v>
      </c>
      <c r="AF119" s="367" t="e">
        <f ca="1">+IF(AND(ISNUMBER(OFFSET('Sanitation Data'!$F$4,0,10*ROW('Sanitation Data'!F113))),'Data Summary'!CU119="Yes"),100-OFFSET('Sanitation Data'!$F$4,0,10*ROW('Sanitation Data'!F113)),NA())</f>
        <v>#N/A</v>
      </c>
      <c r="AG119" s="367" t="e">
        <f ca="1">+IF(AND(ISNUMBER(OFFSET('Sanitation Data'!$F$6,0,10*ROW('Sanitation Data'!F113))),'Data Summary'!CV119="Yes"),OFFSET('Sanitation Data'!$F$6,0,10*ROW('Sanitation Data'!F113)),NA())</f>
        <v>#N/A</v>
      </c>
      <c r="AH119" s="367" t="e">
        <f ca="1">+IF(AND(ISNUMBER(OFFSET('Sanitation Data'!$F$10,0,10*ROW('Sanitation Data'!F113))),'Data Summary'!CW119="Yes"),OFFSET('Sanitation Data'!$F$10,0,10*ROW('Sanitation Data'!F113)),NA())</f>
        <v>#N/A</v>
      </c>
      <c r="AI119" s="367" t="e">
        <f ca="1">+IF(AND(ISNUMBER(OFFSET('Sanitation Data'!$F$11,0,10*ROW('Sanitation Data'!F113))),'Data Summary'!CX119="Yes"),OFFSET('Sanitation Data'!$F$11,0,10*ROW('Sanitation Data'!F113)),NA())</f>
        <v>#N/A</v>
      </c>
      <c r="AJ119" s="367" t="e">
        <f ca="1">+IF(AND(ISNUMBER(OFFSET('Sanitation Data'!$F$12,0,10*ROW('Sanitation Data'!F113))),'Data Summary'!CY119="Yes"),OFFSET('Sanitation Data'!$F$12,0,10*ROW('Sanitation Data'!F113)),NA())</f>
        <v>#N/A</v>
      </c>
      <c r="AK119" s="367" t="e">
        <f ca="1">+IF(AND(ISNUMBER(OFFSET('Sanitation Data'!$G$4,0,10*ROW('Sanitation Data'!G113))),'Data Summary'!CZ119="Yes"),100-OFFSET('Sanitation Data'!$G$4,0,10*ROW('Sanitation Data'!G113)),NA())</f>
        <v>#N/A</v>
      </c>
      <c r="AL119" s="367" t="e">
        <f ca="1">+IF(AND(ISNUMBER(OFFSET('Sanitation Data'!$G$6,0,10*ROW('Sanitation Data'!G113))),'Data Summary'!DA119="Yes"),OFFSET('Sanitation Data'!$G$6,0,10*ROW('Sanitation Data'!G113)),NA())</f>
        <v>#N/A</v>
      </c>
      <c r="AM119" s="367" t="e">
        <f ca="1">+IF(AND(ISNUMBER(OFFSET('Sanitation Data'!$G$10,0,10*ROW('Sanitation Data'!G113))),'Data Summary'!DB119="Yes"),OFFSET('Sanitation Data'!$G$10,0,10*ROW('Sanitation Data'!G113)),NA())</f>
        <v>#N/A</v>
      </c>
      <c r="AN119" s="367" t="e">
        <f ca="1">+IF(AND(ISNUMBER(OFFSET('Sanitation Data'!$G$11,0,10*ROW('Sanitation Data'!G113))),'Data Summary'!DC119="Yes"),OFFSET('Sanitation Data'!$G$11,0,10*ROW('Sanitation Data'!G113)),NA())</f>
        <v>#N/A</v>
      </c>
      <c r="AO119" s="367" t="e">
        <f ca="1">+IF(AND(ISNUMBER(OFFSET('Sanitation Data'!$G$12,0,10*ROW('Sanitation Data'!G113))),'Data Summary'!DD119="Yes"),OFFSET('Sanitation Data'!$G$12,0,10*ROW('Sanitation Data'!G113)),NA())</f>
        <v>#N/A</v>
      </c>
      <c r="AP119" s="367" t="e">
        <f ca="1">+IF(AND(ISNUMBER(OFFSET('Sanitation Data'!$H$4,0,10*ROW('Sanitation Data'!H113))),'Data Summary'!DE119="Yes"),100-OFFSET('Sanitation Data'!$H$4,0,10*ROW('Sanitation Data'!H113)),NA())</f>
        <v>#N/A</v>
      </c>
      <c r="AQ119" s="367" t="e">
        <f ca="1">+IF(AND(ISNUMBER(OFFSET('Sanitation Data'!$H$6,0,10*ROW('Sanitation Data'!H113))),'Data Summary'!DF119="Yes"),OFFSET('Sanitation Data'!$H$6,0,10*ROW('Sanitation Data'!H113)),NA())</f>
        <v>#N/A</v>
      </c>
      <c r="AR119" s="367" t="e">
        <f ca="1">+IF(AND(ISNUMBER(OFFSET('Sanitation Data'!$H$10,0,10*ROW('Sanitation Data'!H113))),'Data Summary'!DG119="Yes"),OFFSET('Sanitation Data'!$H$10,0,10*ROW('Sanitation Data'!H113)),NA())</f>
        <v>#N/A</v>
      </c>
      <c r="AS119" s="367" t="e">
        <f ca="1">+IF(AND(ISNUMBER(OFFSET('Sanitation Data'!$H$11,0,10*ROW('Sanitation Data'!H113))),'Data Summary'!DH119="Yes"),OFFSET('Sanitation Data'!$H$11,0,10*ROW('Sanitation Data'!H113)),NA())</f>
        <v>#N/A</v>
      </c>
      <c r="AT119" s="367" t="e">
        <f ca="1">+IF(AND(ISNUMBER(OFFSET('Sanitation Data'!$H$12,0,10*ROW('Sanitation Data'!H113))),'Data Summary'!DI119="Yes"),OFFSET('Sanitation Data'!$H$12,0,10*ROW('Sanitation Data'!H113)),NA())</f>
        <v>#N/A</v>
      </c>
      <c r="AU119" s="367" t="e">
        <f ca="1">+IF(AND(ISNUMBER(OFFSET('Sanitation Data'!$I$4,0,10*ROW('Sanitation Data'!I113))),'Data Summary'!DJ119="Yes"),100-OFFSET('Sanitation Data'!$I$4,0,10*ROW('Sanitation Data'!I113)),NA())</f>
        <v>#N/A</v>
      </c>
      <c r="AV119" s="367" t="e">
        <f ca="1">+IF(AND(ISNUMBER(OFFSET('Sanitation Data'!$I$6,0,10*ROW('Sanitation Data'!I113))),'Data Summary'!DK119="Yes"),OFFSET('Sanitation Data'!$I$6,0,10*ROW('Sanitation Data'!I113)),NA())</f>
        <v>#N/A</v>
      </c>
      <c r="AW119" s="367" t="e">
        <f ca="1">+IF(AND(ISNUMBER(OFFSET('Sanitation Data'!$I$10,0,10*ROW('Sanitation Data'!I113))),'Data Summary'!DL119="Yes"),OFFSET('Sanitation Data'!$I$10,0,10*ROW('Sanitation Data'!I113)),NA())</f>
        <v>#N/A</v>
      </c>
      <c r="AX119" s="367" t="e">
        <f ca="1">+IF(AND(ISNUMBER(OFFSET('Sanitation Data'!$I$11,0,10*ROW('Sanitation Data'!I113))),'Data Summary'!DM119="Yes"),OFFSET('Sanitation Data'!$I$11,0,10*ROW('Sanitation Data'!I113)),NA())</f>
        <v>#N/A</v>
      </c>
      <c r="AY119" s="367" t="e">
        <f ca="1">+IF(AND(ISNUMBER(OFFSET('Sanitation Data'!$I$12,0,10*ROW('Sanitation Data'!I113))),'Data Summary'!DN119="Yes"),OFFSET('Sanitation Data'!$I$12,0,10*ROW('Sanitation Data'!I113)),NA())</f>
        <v>#N/A</v>
      </c>
      <c r="AZ119" s="368" t="e">
        <f ca="1">+IF(AND(ISNUMBER(OFFSET('Hygiene Data'!$D$5,0,10*ROW('Hygiene Data'!D113))),'Data Summary'!DO119="Yes"),OFFSET('Hygiene Data'!$D$5,0,10*ROW('Hygiene Data'!D113)),NA())</f>
        <v>#N/A</v>
      </c>
      <c r="BA119" s="368" t="e">
        <f ca="1">+IF(AND(ISNUMBER(OFFSET('Hygiene Data'!$D$7,0,10*ROW('Hygiene Data'!D113))),'Data Summary'!DP119="Yes"),OFFSET('Hygiene Data'!$D$7,0,10*ROW('Hygiene Data'!D113)),NA())</f>
        <v>#N/A</v>
      </c>
      <c r="BB119" s="368" t="e">
        <f ca="1">+IF(AND(ISNUMBER(OFFSET('Hygiene Data'!$D$9,0,10*ROW('Hygiene Data'!D113))),'Data Summary'!DQ119="Yes"),OFFSET('Hygiene Data'!$D$9,0,10*ROW('Hygiene Data'!D113)),NA())</f>
        <v>#N/A</v>
      </c>
      <c r="BC119" s="368" t="e">
        <f ca="1">+IF(AND(ISNUMBER(OFFSET('Hygiene Data'!$E$5,0,10*ROW('Hygiene Data'!E113))),'Data Summary'!DR119="Yes"),OFFSET('Hygiene Data'!$E$5,0,10*ROW('Hygiene Data'!E113)),NA())</f>
        <v>#N/A</v>
      </c>
      <c r="BD119" s="368" t="e">
        <f ca="1">+IF(AND(ISNUMBER(OFFSET('Hygiene Data'!$E$7,0,10*ROW('Hygiene Data'!E113))),'Data Summary'!DS119="Yes"),OFFSET('Hygiene Data'!$E$7,0,10*ROW('Hygiene Data'!E113)),NA())</f>
        <v>#N/A</v>
      </c>
      <c r="BE119" s="368" t="e">
        <f ca="1">+IF(AND(ISNUMBER(OFFSET('Hygiene Data'!$E$9,0,10*ROW('Hygiene Data'!E113))),'Data Summary'!DT119="Yes"),OFFSET('Hygiene Data'!$E$9,0,10*ROW('Hygiene Data'!E113)),NA())</f>
        <v>#N/A</v>
      </c>
      <c r="BF119" s="368" t="e">
        <f ca="1">+IF(AND(ISNUMBER(OFFSET('Hygiene Data'!$F$5,0,10*ROW('Hygiene Data'!F113))),'Data Summary'!DU119="Yes"),OFFSET('Hygiene Data'!$F$5,0,10*ROW('Hygiene Data'!F113)),NA())</f>
        <v>#N/A</v>
      </c>
      <c r="BG119" s="368" t="e">
        <f ca="1">+IF(AND(ISNUMBER(OFFSET('Hygiene Data'!$F$7,0,10*ROW('Hygiene Data'!F113))),'Data Summary'!DV119="Yes"),OFFSET('Hygiene Data'!$F$7,0,10*ROW('Hygiene Data'!F113)),NA())</f>
        <v>#N/A</v>
      </c>
      <c r="BH119" s="368" t="e">
        <f ca="1">+IF(AND(ISNUMBER(OFFSET('Hygiene Data'!$F$9,0,10*ROW('Hygiene Data'!F113))),'Data Summary'!DW119="Yes"),OFFSET('Hygiene Data'!$F$9,0,10*ROW('Hygiene Data'!F113)),NA())</f>
        <v>#N/A</v>
      </c>
      <c r="BI119" s="368" t="e">
        <f ca="1">+IF(AND(ISNUMBER(OFFSET('Hygiene Data'!$G$5,0,10*ROW('Hygiene Data'!G113))),'Data Summary'!DX119="Yes"),OFFSET('Hygiene Data'!$G$5,0,10*ROW('Hygiene Data'!G113)),NA())</f>
        <v>#N/A</v>
      </c>
      <c r="BJ119" s="368" t="e">
        <f ca="1">+IF(AND(ISNUMBER(OFFSET('Hygiene Data'!$G$7,0,10*ROW('Hygiene Data'!G113))),'Data Summary'!DY119="Yes"),OFFSET('Hygiene Data'!$G$7,0,10*ROW('Hygiene Data'!G113)),NA())</f>
        <v>#N/A</v>
      </c>
      <c r="BK119" s="368" t="e">
        <f ca="1">+IF(AND(ISNUMBER(OFFSET('Hygiene Data'!$G$9,0,10*ROW('Hygiene Data'!G113))),'Data Summary'!DZ119="Yes"),OFFSET('Hygiene Data'!$G$9,0,10*ROW('Hygiene Data'!G113)),NA())</f>
        <v>#N/A</v>
      </c>
      <c r="BL119" s="368" t="e">
        <f ca="1">+IF(AND(ISNUMBER(OFFSET('Hygiene Data'!$H$5,0,10*ROW('Hygiene Data'!H113))),'Data Summary'!EA119="Yes"),OFFSET('Hygiene Data'!$H$5,0,10*ROW('Hygiene Data'!H113)),NA())</f>
        <v>#N/A</v>
      </c>
      <c r="BM119" s="368" t="e">
        <f ca="1">+IF(AND(ISNUMBER(OFFSET('Hygiene Data'!$H$7,0,10*ROW('Hygiene Data'!H113))),'Data Summary'!EB119="Yes"),OFFSET('Hygiene Data'!$H$7,0,10*ROW('Hygiene Data'!H113)),NA())</f>
        <v>#N/A</v>
      </c>
      <c r="BN119" s="368" t="e">
        <f ca="1">+IF(AND(ISNUMBER(OFFSET('Hygiene Data'!$H$9,0,10*ROW('Hygiene Data'!H113))),'Data Summary'!EC119="Yes"),OFFSET('Hygiene Data'!$H$9,0,10*ROW('Hygiene Data'!H113)),NA())</f>
        <v>#N/A</v>
      </c>
      <c r="BO119" s="368" t="e">
        <f ca="1">+IF(AND(ISNUMBER(OFFSET('Hygiene Data'!$I$5,0,10*ROW('Hygiene Data'!I113))),'Data Summary'!ED119="Yes"),OFFSET('Hygiene Data'!$I$5,0,10*ROW('Hygiene Data'!I113)),NA())</f>
        <v>#N/A</v>
      </c>
      <c r="BP119" s="368" t="e">
        <f ca="1">+IF(AND(ISNUMBER(OFFSET('Hygiene Data'!$I$7,0,10*ROW('Hygiene Data'!I113))),'Data Summary'!EE119="Yes"),OFFSET('Hygiene Data'!$I$7,0,10*ROW('Hygiene Data'!I113)),NA())</f>
        <v>#N/A</v>
      </c>
      <c r="BQ119" s="368" t="e">
        <f ca="1">+IF(AND(ISNUMBER(OFFSET('Hygiene Data'!$I$9,0,10*ROW('Hygiene Data'!I113))),'Data Summary'!EF119="Yes"),OFFSET('Hygiene Data'!$I$9,0,10*ROW('Hygiene Data'!I113)),NA())</f>
        <v>#N/A</v>
      </c>
    </row>
    <row r="120" spans="1:69" x14ac:dyDescent="0.25">
      <c r="A120" s="364" t="e">
        <f ca="1">+RIGHT('Data Summary'!A120,LEN('Data Summary'!A120)-9)</f>
        <v>#VALUE!</v>
      </c>
      <c r="B120" s="338" t="str">
        <f ca="1">+IF(ISTEXT('Data Summary'!B120),'Data Summary'!B120,"")</f>
        <v/>
      </c>
      <c r="C120" s="365" t="e">
        <f ca="1">+VALUE('Data Summary'!C120)</f>
        <v>#VALUE!</v>
      </c>
      <c r="D120" s="366" t="e">
        <f ca="1">+IF(AND(ISNUMBER(OFFSET('Water Data'!$D$4,0,10*ROW('Water Data'!D114))),'Data Summary'!BS120="Yes"),100-OFFSET('Water Data'!$D$4,0,10*ROW('Water Data'!D114)),NA())</f>
        <v>#N/A</v>
      </c>
      <c r="E120" s="366" t="e">
        <f ca="1">+IF(AND(ISNUMBER(OFFSET('Water Data'!$D$6,0,10*ROW('Water Data'!D114))),'Data Summary'!BT120="Yes"),OFFSET('Water Data'!$D$6,0,10*ROW('Water Data'!D114)),NA())</f>
        <v>#N/A</v>
      </c>
      <c r="F120" s="366" t="e">
        <f ca="1">+IF(AND(ISNUMBER(OFFSET('Water Data'!$D$9,0,10*ROW('Water Data'!D114))),'Data Summary'!BU120="Yes"),OFFSET('Water Data'!$D$9,0,10*ROW('Water Data'!D114)),NA())</f>
        <v>#N/A</v>
      </c>
      <c r="G120" s="366" t="e">
        <f ca="1">+IF(AND(ISNUMBER(OFFSET('Water Data'!$E$4,0,10*ROW('Water Data'!E114))),'Data Summary'!BV120="Yes"),100-OFFSET('Water Data'!$E$4,0,10*ROW('Water Data'!E114)),NA())</f>
        <v>#N/A</v>
      </c>
      <c r="H120" s="366" t="e">
        <f ca="1">+IF(AND(ISNUMBER(OFFSET('Water Data'!$E$6,0,10*ROW('Water Data'!E114))),'Data Summary'!BW120="Yes"),OFFSET('Water Data'!$E$6,0,10*ROW('Water Data'!E114)),NA())</f>
        <v>#N/A</v>
      </c>
      <c r="I120" s="366" t="e">
        <f ca="1">+IF(AND(ISNUMBER(OFFSET('Water Data'!$E$9,0,10*ROW('Water Data'!E114))),'Data Summary'!BX120="Yes"),OFFSET('Water Data'!$E$9,0,10*ROW('Water Data'!E114)),NA())</f>
        <v>#N/A</v>
      </c>
      <c r="J120" s="366" t="e">
        <f ca="1">+IF(AND(ISNUMBER(OFFSET('Water Data'!$F$4,0,10*ROW('Water Data'!F114))),'Data Summary'!BY120="Yes"),100-OFFSET('Water Data'!$F$4,0,10*ROW('Water Data'!F114)),NA())</f>
        <v>#N/A</v>
      </c>
      <c r="K120" s="366" t="e">
        <f ca="1">+IF(AND(ISNUMBER(OFFSET('Water Data'!$F$6,0,10*ROW('Water Data'!F114))),'Data Summary'!BZ120="Yes"),OFFSET('Water Data'!$F$6,0,10*ROW('Water Data'!F114)),NA())</f>
        <v>#N/A</v>
      </c>
      <c r="L120" s="366" t="e">
        <f ca="1">+IF(AND(ISNUMBER(OFFSET('Water Data'!$F$9,0,10*ROW('Water Data'!F114))),'Data Summary'!CA120="Yes"),OFFSET('Water Data'!$F$9,0,10*ROW('Water Data'!F114)),NA())</f>
        <v>#N/A</v>
      </c>
      <c r="M120" s="366" t="e">
        <f ca="1">+IF(AND(ISNUMBER(OFFSET('Water Data'!$G$4,0,10*ROW('Water Data'!G114))),'Data Summary'!CB120="Yes"),100-OFFSET('Water Data'!$G$4,0,10*ROW('Water Data'!G114)),NA())</f>
        <v>#N/A</v>
      </c>
      <c r="N120" s="366" t="e">
        <f ca="1">+IF(AND(ISNUMBER(OFFSET('Water Data'!$G$6,0,10*ROW('Water Data'!G114))),'Data Summary'!CC120="Yes"),OFFSET('Water Data'!$G$6,0,10*ROW('Water Data'!G114)),NA())</f>
        <v>#N/A</v>
      </c>
      <c r="O120" s="366" t="e">
        <f ca="1">+IF(AND(ISNUMBER(OFFSET('Water Data'!$G$9,0,10*ROW('Water Data'!G114))),'Data Summary'!CD120="Yes"),OFFSET('Water Data'!$G$9,0,10*ROW('Water Data'!G114)),NA())</f>
        <v>#N/A</v>
      </c>
      <c r="P120" s="366" t="e">
        <f ca="1">+IF(AND(ISNUMBER(OFFSET('Water Data'!$H$4,0,10*ROW('Water Data'!H114))),'Data Summary'!CE120="Yes"),100-OFFSET('Water Data'!$H$4,0,10*ROW('Water Data'!H114)),NA())</f>
        <v>#N/A</v>
      </c>
      <c r="Q120" s="366" t="e">
        <f ca="1">+IF(AND(ISNUMBER(OFFSET('Water Data'!$H$6,0,10*ROW('Water Data'!H114))),'Data Summary'!CF120="Yes"),OFFSET('Water Data'!$H$6,0,10*ROW('Water Data'!H114)),NA())</f>
        <v>#N/A</v>
      </c>
      <c r="R120" s="366" t="e">
        <f ca="1">+IF(AND(ISNUMBER(OFFSET('Water Data'!$H$9,0,10*ROW('Water Data'!H114))),'Data Summary'!CG120="Yes"),OFFSET('Water Data'!$H$9,0,10*ROW('Water Data'!H114)),NA())</f>
        <v>#N/A</v>
      </c>
      <c r="S120" s="366" t="e">
        <f ca="1">+IF(AND(ISNUMBER(OFFSET('Water Data'!$I$4,0,10*ROW('Water Data'!I114))),'Data Summary'!CH120="Yes"),100-OFFSET('Water Data'!$I$4,0,10*ROW('Water Data'!I114)),NA())</f>
        <v>#N/A</v>
      </c>
      <c r="T120" s="366" t="e">
        <f ca="1">+IF(AND(ISNUMBER(OFFSET('Water Data'!$I$6,0,10*ROW('Water Data'!I114))),'Data Summary'!CI120="Yes"),OFFSET('Water Data'!$I$6,0,10*ROW('Water Data'!I114)),NA())</f>
        <v>#N/A</v>
      </c>
      <c r="U120" s="366" t="e">
        <f ca="1">+IF(AND(ISNUMBER(OFFSET('Water Data'!$I$9,0,10*ROW('Water Data'!I114))),'Data Summary'!CJ120="Yes"),OFFSET('Water Data'!$I$9,0,10*ROW('Water Data'!I114)),NA())</f>
        <v>#N/A</v>
      </c>
      <c r="V120" s="367" t="e">
        <f ca="1">+IF(AND(ISNUMBER(OFFSET('Sanitation Data'!$D$4,0,10*ROW('Sanitation Data'!D114))),'Data Summary'!CK120="Yes"),100-OFFSET('Sanitation Data'!$D$4,0,10*ROW('Sanitation Data'!D114)),NA())</f>
        <v>#N/A</v>
      </c>
      <c r="W120" s="367" t="e">
        <f ca="1">+IF(AND(ISNUMBER(OFFSET('Sanitation Data'!$D$6,0,10*ROW('Sanitation Data'!D114))),'Data Summary'!CL120="Yes"),OFFSET('Sanitation Data'!$D$6,0,10*ROW('Sanitation Data'!D114)),NA())</f>
        <v>#N/A</v>
      </c>
      <c r="X120" s="367" t="e">
        <f ca="1">+IF(AND(ISNUMBER(OFFSET('Sanitation Data'!$D$10,0,10*ROW('Sanitation Data'!D114))),'Data Summary'!CM120="Yes"),OFFSET('Sanitation Data'!$D$10,0,10*ROW('Sanitation Data'!D114)),NA())</f>
        <v>#N/A</v>
      </c>
      <c r="Y120" s="367" t="e">
        <f ca="1">+IF(AND(ISNUMBER(OFFSET('Sanitation Data'!$D$11,0,10*ROW('Sanitation Data'!D114))),'Data Summary'!CN120="Yes"),OFFSET('Sanitation Data'!$D$11,0,10*ROW('Sanitation Data'!D114)),NA())</f>
        <v>#N/A</v>
      </c>
      <c r="Z120" s="367" t="e">
        <f ca="1">+IF(AND(ISNUMBER(OFFSET('Sanitation Data'!$D$12,0,10*ROW('Sanitation Data'!D114))),'Data Summary'!CO120="Yes"),OFFSET('Sanitation Data'!$D$12,0,10*ROW('Sanitation Data'!D114)),NA())</f>
        <v>#N/A</v>
      </c>
      <c r="AA120" s="367" t="e">
        <f ca="1">+IF(AND(ISNUMBER(OFFSET('Sanitation Data'!$E$4,0,10*ROW('Sanitation Data'!E114))),'Data Summary'!CP120="Yes"),100-OFFSET('Sanitation Data'!$E$4,0,10*ROW('Sanitation Data'!E114)),NA())</f>
        <v>#N/A</v>
      </c>
      <c r="AB120" s="367" t="e">
        <f ca="1">+IF(AND(ISNUMBER(OFFSET('Sanitation Data'!$E$6,0,10*ROW('Sanitation Data'!E114))),'Data Summary'!CQ120="Yes"),OFFSET('Sanitation Data'!$E$6,0,10*ROW('Sanitation Data'!E114)),NA())</f>
        <v>#N/A</v>
      </c>
      <c r="AC120" s="367" t="e">
        <f ca="1">+IF(AND(ISNUMBER(OFFSET('Sanitation Data'!$E$10,0,10*ROW('Sanitation Data'!E114))),'Data Summary'!CR120="Yes"),OFFSET('Sanitation Data'!$E$10,0,10*ROW('Sanitation Data'!E114)),NA())</f>
        <v>#N/A</v>
      </c>
      <c r="AD120" s="367" t="e">
        <f ca="1">+IF(AND(ISNUMBER(OFFSET('Sanitation Data'!$E$11,0,10*ROW('Sanitation Data'!E114))),'Data Summary'!CS120="Yes"),OFFSET('Sanitation Data'!$E$11,0,10*ROW('Sanitation Data'!E114)),NA())</f>
        <v>#N/A</v>
      </c>
      <c r="AE120" s="367" t="e">
        <f ca="1">+IF(AND(ISNUMBER(OFFSET('Sanitation Data'!$E$12,0,10*ROW('Sanitation Data'!E114))),'Data Summary'!CT120="Yes"),OFFSET('Sanitation Data'!$E$12,0,10*ROW('Sanitation Data'!E114)),NA())</f>
        <v>#N/A</v>
      </c>
      <c r="AF120" s="367" t="e">
        <f ca="1">+IF(AND(ISNUMBER(OFFSET('Sanitation Data'!$F$4,0,10*ROW('Sanitation Data'!F114))),'Data Summary'!CU120="Yes"),100-OFFSET('Sanitation Data'!$F$4,0,10*ROW('Sanitation Data'!F114)),NA())</f>
        <v>#N/A</v>
      </c>
      <c r="AG120" s="367" t="e">
        <f ca="1">+IF(AND(ISNUMBER(OFFSET('Sanitation Data'!$F$6,0,10*ROW('Sanitation Data'!F114))),'Data Summary'!CV120="Yes"),OFFSET('Sanitation Data'!$F$6,0,10*ROW('Sanitation Data'!F114)),NA())</f>
        <v>#N/A</v>
      </c>
      <c r="AH120" s="367" t="e">
        <f ca="1">+IF(AND(ISNUMBER(OFFSET('Sanitation Data'!$F$10,0,10*ROW('Sanitation Data'!F114))),'Data Summary'!CW120="Yes"),OFFSET('Sanitation Data'!$F$10,0,10*ROW('Sanitation Data'!F114)),NA())</f>
        <v>#N/A</v>
      </c>
      <c r="AI120" s="367" t="e">
        <f ca="1">+IF(AND(ISNUMBER(OFFSET('Sanitation Data'!$F$11,0,10*ROW('Sanitation Data'!F114))),'Data Summary'!CX120="Yes"),OFFSET('Sanitation Data'!$F$11,0,10*ROW('Sanitation Data'!F114)),NA())</f>
        <v>#N/A</v>
      </c>
      <c r="AJ120" s="367" t="e">
        <f ca="1">+IF(AND(ISNUMBER(OFFSET('Sanitation Data'!$F$12,0,10*ROW('Sanitation Data'!F114))),'Data Summary'!CY120="Yes"),OFFSET('Sanitation Data'!$F$12,0,10*ROW('Sanitation Data'!F114)),NA())</f>
        <v>#N/A</v>
      </c>
      <c r="AK120" s="367" t="e">
        <f ca="1">+IF(AND(ISNUMBER(OFFSET('Sanitation Data'!$G$4,0,10*ROW('Sanitation Data'!G114))),'Data Summary'!CZ120="Yes"),100-OFFSET('Sanitation Data'!$G$4,0,10*ROW('Sanitation Data'!G114)),NA())</f>
        <v>#N/A</v>
      </c>
      <c r="AL120" s="367" t="e">
        <f ca="1">+IF(AND(ISNUMBER(OFFSET('Sanitation Data'!$G$6,0,10*ROW('Sanitation Data'!G114))),'Data Summary'!DA120="Yes"),OFFSET('Sanitation Data'!$G$6,0,10*ROW('Sanitation Data'!G114)),NA())</f>
        <v>#N/A</v>
      </c>
      <c r="AM120" s="367" t="e">
        <f ca="1">+IF(AND(ISNUMBER(OFFSET('Sanitation Data'!$G$10,0,10*ROW('Sanitation Data'!G114))),'Data Summary'!DB120="Yes"),OFFSET('Sanitation Data'!$G$10,0,10*ROW('Sanitation Data'!G114)),NA())</f>
        <v>#N/A</v>
      </c>
      <c r="AN120" s="367" t="e">
        <f ca="1">+IF(AND(ISNUMBER(OFFSET('Sanitation Data'!$G$11,0,10*ROW('Sanitation Data'!G114))),'Data Summary'!DC120="Yes"),OFFSET('Sanitation Data'!$G$11,0,10*ROW('Sanitation Data'!G114)),NA())</f>
        <v>#N/A</v>
      </c>
      <c r="AO120" s="367" t="e">
        <f ca="1">+IF(AND(ISNUMBER(OFFSET('Sanitation Data'!$G$12,0,10*ROW('Sanitation Data'!G114))),'Data Summary'!DD120="Yes"),OFFSET('Sanitation Data'!$G$12,0,10*ROW('Sanitation Data'!G114)),NA())</f>
        <v>#N/A</v>
      </c>
      <c r="AP120" s="367" t="e">
        <f ca="1">+IF(AND(ISNUMBER(OFFSET('Sanitation Data'!$H$4,0,10*ROW('Sanitation Data'!H114))),'Data Summary'!DE120="Yes"),100-OFFSET('Sanitation Data'!$H$4,0,10*ROW('Sanitation Data'!H114)),NA())</f>
        <v>#N/A</v>
      </c>
      <c r="AQ120" s="367" t="e">
        <f ca="1">+IF(AND(ISNUMBER(OFFSET('Sanitation Data'!$H$6,0,10*ROW('Sanitation Data'!H114))),'Data Summary'!DF120="Yes"),OFFSET('Sanitation Data'!$H$6,0,10*ROW('Sanitation Data'!H114)),NA())</f>
        <v>#N/A</v>
      </c>
      <c r="AR120" s="367" t="e">
        <f ca="1">+IF(AND(ISNUMBER(OFFSET('Sanitation Data'!$H$10,0,10*ROW('Sanitation Data'!H114))),'Data Summary'!DG120="Yes"),OFFSET('Sanitation Data'!$H$10,0,10*ROW('Sanitation Data'!H114)),NA())</f>
        <v>#N/A</v>
      </c>
      <c r="AS120" s="367" t="e">
        <f ca="1">+IF(AND(ISNUMBER(OFFSET('Sanitation Data'!$H$11,0,10*ROW('Sanitation Data'!H114))),'Data Summary'!DH120="Yes"),OFFSET('Sanitation Data'!$H$11,0,10*ROW('Sanitation Data'!H114)),NA())</f>
        <v>#N/A</v>
      </c>
      <c r="AT120" s="367" t="e">
        <f ca="1">+IF(AND(ISNUMBER(OFFSET('Sanitation Data'!$H$12,0,10*ROW('Sanitation Data'!H114))),'Data Summary'!DI120="Yes"),OFFSET('Sanitation Data'!$H$12,0,10*ROW('Sanitation Data'!H114)),NA())</f>
        <v>#N/A</v>
      </c>
      <c r="AU120" s="367" t="e">
        <f ca="1">+IF(AND(ISNUMBER(OFFSET('Sanitation Data'!$I$4,0,10*ROW('Sanitation Data'!I114))),'Data Summary'!DJ120="Yes"),100-OFFSET('Sanitation Data'!$I$4,0,10*ROW('Sanitation Data'!I114)),NA())</f>
        <v>#N/A</v>
      </c>
      <c r="AV120" s="367" t="e">
        <f ca="1">+IF(AND(ISNUMBER(OFFSET('Sanitation Data'!$I$6,0,10*ROW('Sanitation Data'!I114))),'Data Summary'!DK120="Yes"),OFFSET('Sanitation Data'!$I$6,0,10*ROW('Sanitation Data'!I114)),NA())</f>
        <v>#N/A</v>
      </c>
      <c r="AW120" s="367" t="e">
        <f ca="1">+IF(AND(ISNUMBER(OFFSET('Sanitation Data'!$I$10,0,10*ROW('Sanitation Data'!I114))),'Data Summary'!DL120="Yes"),OFFSET('Sanitation Data'!$I$10,0,10*ROW('Sanitation Data'!I114)),NA())</f>
        <v>#N/A</v>
      </c>
      <c r="AX120" s="367" t="e">
        <f ca="1">+IF(AND(ISNUMBER(OFFSET('Sanitation Data'!$I$11,0,10*ROW('Sanitation Data'!I114))),'Data Summary'!DM120="Yes"),OFFSET('Sanitation Data'!$I$11,0,10*ROW('Sanitation Data'!I114)),NA())</f>
        <v>#N/A</v>
      </c>
      <c r="AY120" s="367" t="e">
        <f ca="1">+IF(AND(ISNUMBER(OFFSET('Sanitation Data'!$I$12,0,10*ROW('Sanitation Data'!I114))),'Data Summary'!DN120="Yes"),OFFSET('Sanitation Data'!$I$12,0,10*ROW('Sanitation Data'!I114)),NA())</f>
        <v>#N/A</v>
      </c>
      <c r="AZ120" s="368" t="e">
        <f ca="1">+IF(AND(ISNUMBER(OFFSET('Hygiene Data'!$D$5,0,10*ROW('Hygiene Data'!D114))),'Data Summary'!DO120="Yes"),OFFSET('Hygiene Data'!$D$5,0,10*ROW('Hygiene Data'!D114)),NA())</f>
        <v>#N/A</v>
      </c>
      <c r="BA120" s="368" t="e">
        <f ca="1">+IF(AND(ISNUMBER(OFFSET('Hygiene Data'!$D$7,0,10*ROW('Hygiene Data'!D114))),'Data Summary'!DP120="Yes"),OFFSET('Hygiene Data'!$D$7,0,10*ROW('Hygiene Data'!D114)),NA())</f>
        <v>#N/A</v>
      </c>
      <c r="BB120" s="368" t="e">
        <f ca="1">+IF(AND(ISNUMBER(OFFSET('Hygiene Data'!$D$9,0,10*ROW('Hygiene Data'!D114))),'Data Summary'!DQ120="Yes"),OFFSET('Hygiene Data'!$D$9,0,10*ROW('Hygiene Data'!D114)),NA())</f>
        <v>#N/A</v>
      </c>
      <c r="BC120" s="368" t="e">
        <f ca="1">+IF(AND(ISNUMBER(OFFSET('Hygiene Data'!$E$5,0,10*ROW('Hygiene Data'!E114))),'Data Summary'!DR120="Yes"),OFFSET('Hygiene Data'!$E$5,0,10*ROW('Hygiene Data'!E114)),NA())</f>
        <v>#N/A</v>
      </c>
      <c r="BD120" s="368" t="e">
        <f ca="1">+IF(AND(ISNUMBER(OFFSET('Hygiene Data'!$E$7,0,10*ROW('Hygiene Data'!E114))),'Data Summary'!DS120="Yes"),OFFSET('Hygiene Data'!$E$7,0,10*ROW('Hygiene Data'!E114)),NA())</f>
        <v>#N/A</v>
      </c>
      <c r="BE120" s="368" t="e">
        <f ca="1">+IF(AND(ISNUMBER(OFFSET('Hygiene Data'!$E$9,0,10*ROW('Hygiene Data'!E114))),'Data Summary'!DT120="Yes"),OFFSET('Hygiene Data'!$E$9,0,10*ROW('Hygiene Data'!E114)),NA())</f>
        <v>#N/A</v>
      </c>
      <c r="BF120" s="368" t="e">
        <f ca="1">+IF(AND(ISNUMBER(OFFSET('Hygiene Data'!$F$5,0,10*ROW('Hygiene Data'!F114))),'Data Summary'!DU120="Yes"),OFFSET('Hygiene Data'!$F$5,0,10*ROW('Hygiene Data'!F114)),NA())</f>
        <v>#N/A</v>
      </c>
      <c r="BG120" s="368" t="e">
        <f ca="1">+IF(AND(ISNUMBER(OFFSET('Hygiene Data'!$F$7,0,10*ROW('Hygiene Data'!F114))),'Data Summary'!DV120="Yes"),OFFSET('Hygiene Data'!$F$7,0,10*ROW('Hygiene Data'!F114)),NA())</f>
        <v>#N/A</v>
      </c>
      <c r="BH120" s="368" t="e">
        <f ca="1">+IF(AND(ISNUMBER(OFFSET('Hygiene Data'!$F$9,0,10*ROW('Hygiene Data'!F114))),'Data Summary'!DW120="Yes"),OFFSET('Hygiene Data'!$F$9,0,10*ROW('Hygiene Data'!F114)),NA())</f>
        <v>#N/A</v>
      </c>
      <c r="BI120" s="368" t="e">
        <f ca="1">+IF(AND(ISNUMBER(OFFSET('Hygiene Data'!$G$5,0,10*ROW('Hygiene Data'!G114))),'Data Summary'!DX120="Yes"),OFFSET('Hygiene Data'!$G$5,0,10*ROW('Hygiene Data'!G114)),NA())</f>
        <v>#N/A</v>
      </c>
      <c r="BJ120" s="368" t="e">
        <f ca="1">+IF(AND(ISNUMBER(OFFSET('Hygiene Data'!$G$7,0,10*ROW('Hygiene Data'!G114))),'Data Summary'!DY120="Yes"),OFFSET('Hygiene Data'!$G$7,0,10*ROW('Hygiene Data'!G114)),NA())</f>
        <v>#N/A</v>
      </c>
      <c r="BK120" s="368" t="e">
        <f ca="1">+IF(AND(ISNUMBER(OFFSET('Hygiene Data'!$G$9,0,10*ROW('Hygiene Data'!G114))),'Data Summary'!DZ120="Yes"),OFFSET('Hygiene Data'!$G$9,0,10*ROW('Hygiene Data'!G114)),NA())</f>
        <v>#N/A</v>
      </c>
      <c r="BL120" s="368" t="e">
        <f ca="1">+IF(AND(ISNUMBER(OFFSET('Hygiene Data'!$H$5,0,10*ROW('Hygiene Data'!H114))),'Data Summary'!EA120="Yes"),OFFSET('Hygiene Data'!$H$5,0,10*ROW('Hygiene Data'!H114)),NA())</f>
        <v>#N/A</v>
      </c>
      <c r="BM120" s="368" t="e">
        <f ca="1">+IF(AND(ISNUMBER(OFFSET('Hygiene Data'!$H$7,0,10*ROW('Hygiene Data'!H114))),'Data Summary'!EB120="Yes"),OFFSET('Hygiene Data'!$H$7,0,10*ROW('Hygiene Data'!H114)),NA())</f>
        <v>#N/A</v>
      </c>
      <c r="BN120" s="368" t="e">
        <f ca="1">+IF(AND(ISNUMBER(OFFSET('Hygiene Data'!$H$9,0,10*ROW('Hygiene Data'!H114))),'Data Summary'!EC120="Yes"),OFFSET('Hygiene Data'!$H$9,0,10*ROW('Hygiene Data'!H114)),NA())</f>
        <v>#N/A</v>
      </c>
      <c r="BO120" s="368" t="e">
        <f ca="1">+IF(AND(ISNUMBER(OFFSET('Hygiene Data'!$I$5,0,10*ROW('Hygiene Data'!I114))),'Data Summary'!ED120="Yes"),OFFSET('Hygiene Data'!$I$5,0,10*ROW('Hygiene Data'!I114)),NA())</f>
        <v>#N/A</v>
      </c>
      <c r="BP120" s="368" t="e">
        <f ca="1">+IF(AND(ISNUMBER(OFFSET('Hygiene Data'!$I$7,0,10*ROW('Hygiene Data'!I114))),'Data Summary'!EE120="Yes"),OFFSET('Hygiene Data'!$I$7,0,10*ROW('Hygiene Data'!I114)),NA())</f>
        <v>#N/A</v>
      </c>
      <c r="BQ120" s="368" t="e">
        <f ca="1">+IF(AND(ISNUMBER(OFFSET('Hygiene Data'!$I$9,0,10*ROW('Hygiene Data'!I114))),'Data Summary'!EF120="Yes"),OFFSET('Hygiene Data'!$I$9,0,10*ROW('Hygiene Data'!I114)),NA())</f>
        <v>#N/A</v>
      </c>
    </row>
    <row r="121" spans="1:69" x14ac:dyDescent="0.25">
      <c r="A121" s="364" t="e">
        <f ca="1">+RIGHT('Data Summary'!A121,LEN('Data Summary'!A121)-9)</f>
        <v>#VALUE!</v>
      </c>
      <c r="B121" s="338" t="str">
        <f ca="1">+IF(ISTEXT('Data Summary'!B121),'Data Summary'!B121,"")</f>
        <v/>
      </c>
      <c r="C121" s="365" t="e">
        <f ca="1">+VALUE('Data Summary'!C121)</f>
        <v>#VALUE!</v>
      </c>
      <c r="D121" s="366" t="e">
        <f ca="1">+IF(AND(ISNUMBER(OFFSET('Water Data'!$D$4,0,10*ROW('Water Data'!D115))),'Data Summary'!BS121="Yes"),100-OFFSET('Water Data'!$D$4,0,10*ROW('Water Data'!D115)),NA())</f>
        <v>#N/A</v>
      </c>
      <c r="E121" s="366" t="e">
        <f ca="1">+IF(AND(ISNUMBER(OFFSET('Water Data'!$D$6,0,10*ROW('Water Data'!D115))),'Data Summary'!BT121="Yes"),OFFSET('Water Data'!$D$6,0,10*ROW('Water Data'!D115)),NA())</f>
        <v>#N/A</v>
      </c>
      <c r="F121" s="366" t="e">
        <f ca="1">+IF(AND(ISNUMBER(OFFSET('Water Data'!$D$9,0,10*ROW('Water Data'!D115))),'Data Summary'!BU121="Yes"),OFFSET('Water Data'!$D$9,0,10*ROW('Water Data'!D115)),NA())</f>
        <v>#N/A</v>
      </c>
      <c r="G121" s="366" t="e">
        <f ca="1">+IF(AND(ISNUMBER(OFFSET('Water Data'!$E$4,0,10*ROW('Water Data'!E115))),'Data Summary'!BV121="Yes"),100-OFFSET('Water Data'!$E$4,0,10*ROW('Water Data'!E115)),NA())</f>
        <v>#N/A</v>
      </c>
      <c r="H121" s="366" t="e">
        <f ca="1">+IF(AND(ISNUMBER(OFFSET('Water Data'!$E$6,0,10*ROW('Water Data'!E115))),'Data Summary'!BW121="Yes"),OFFSET('Water Data'!$E$6,0,10*ROW('Water Data'!E115)),NA())</f>
        <v>#N/A</v>
      </c>
      <c r="I121" s="366" t="e">
        <f ca="1">+IF(AND(ISNUMBER(OFFSET('Water Data'!$E$9,0,10*ROW('Water Data'!E115))),'Data Summary'!BX121="Yes"),OFFSET('Water Data'!$E$9,0,10*ROW('Water Data'!E115)),NA())</f>
        <v>#N/A</v>
      </c>
      <c r="J121" s="366" t="e">
        <f ca="1">+IF(AND(ISNUMBER(OFFSET('Water Data'!$F$4,0,10*ROW('Water Data'!F115))),'Data Summary'!BY121="Yes"),100-OFFSET('Water Data'!$F$4,0,10*ROW('Water Data'!F115)),NA())</f>
        <v>#N/A</v>
      </c>
      <c r="K121" s="366" t="e">
        <f ca="1">+IF(AND(ISNUMBER(OFFSET('Water Data'!$F$6,0,10*ROW('Water Data'!F115))),'Data Summary'!BZ121="Yes"),OFFSET('Water Data'!$F$6,0,10*ROW('Water Data'!F115)),NA())</f>
        <v>#N/A</v>
      </c>
      <c r="L121" s="366" t="e">
        <f ca="1">+IF(AND(ISNUMBER(OFFSET('Water Data'!$F$9,0,10*ROW('Water Data'!F115))),'Data Summary'!CA121="Yes"),OFFSET('Water Data'!$F$9,0,10*ROW('Water Data'!F115)),NA())</f>
        <v>#N/A</v>
      </c>
      <c r="M121" s="366" t="e">
        <f ca="1">+IF(AND(ISNUMBER(OFFSET('Water Data'!$G$4,0,10*ROW('Water Data'!G115))),'Data Summary'!CB121="Yes"),100-OFFSET('Water Data'!$G$4,0,10*ROW('Water Data'!G115)),NA())</f>
        <v>#N/A</v>
      </c>
      <c r="N121" s="366" t="e">
        <f ca="1">+IF(AND(ISNUMBER(OFFSET('Water Data'!$G$6,0,10*ROW('Water Data'!G115))),'Data Summary'!CC121="Yes"),OFFSET('Water Data'!$G$6,0,10*ROW('Water Data'!G115)),NA())</f>
        <v>#N/A</v>
      </c>
      <c r="O121" s="366" t="e">
        <f ca="1">+IF(AND(ISNUMBER(OFFSET('Water Data'!$G$9,0,10*ROW('Water Data'!G115))),'Data Summary'!CD121="Yes"),OFFSET('Water Data'!$G$9,0,10*ROW('Water Data'!G115)),NA())</f>
        <v>#N/A</v>
      </c>
      <c r="P121" s="366" t="e">
        <f ca="1">+IF(AND(ISNUMBER(OFFSET('Water Data'!$H$4,0,10*ROW('Water Data'!H115))),'Data Summary'!CE121="Yes"),100-OFFSET('Water Data'!$H$4,0,10*ROW('Water Data'!H115)),NA())</f>
        <v>#N/A</v>
      </c>
      <c r="Q121" s="366" t="e">
        <f ca="1">+IF(AND(ISNUMBER(OFFSET('Water Data'!$H$6,0,10*ROW('Water Data'!H115))),'Data Summary'!CF121="Yes"),OFFSET('Water Data'!$H$6,0,10*ROW('Water Data'!H115)),NA())</f>
        <v>#N/A</v>
      </c>
      <c r="R121" s="366" t="e">
        <f ca="1">+IF(AND(ISNUMBER(OFFSET('Water Data'!$H$9,0,10*ROW('Water Data'!H115))),'Data Summary'!CG121="Yes"),OFFSET('Water Data'!$H$9,0,10*ROW('Water Data'!H115)),NA())</f>
        <v>#N/A</v>
      </c>
      <c r="S121" s="366" t="e">
        <f ca="1">+IF(AND(ISNUMBER(OFFSET('Water Data'!$I$4,0,10*ROW('Water Data'!I115))),'Data Summary'!CH121="Yes"),100-OFFSET('Water Data'!$I$4,0,10*ROW('Water Data'!I115)),NA())</f>
        <v>#N/A</v>
      </c>
      <c r="T121" s="366" t="e">
        <f ca="1">+IF(AND(ISNUMBER(OFFSET('Water Data'!$I$6,0,10*ROW('Water Data'!I115))),'Data Summary'!CI121="Yes"),OFFSET('Water Data'!$I$6,0,10*ROW('Water Data'!I115)),NA())</f>
        <v>#N/A</v>
      </c>
      <c r="U121" s="366" t="e">
        <f ca="1">+IF(AND(ISNUMBER(OFFSET('Water Data'!$I$9,0,10*ROW('Water Data'!I115))),'Data Summary'!CJ121="Yes"),OFFSET('Water Data'!$I$9,0,10*ROW('Water Data'!I115)),NA())</f>
        <v>#N/A</v>
      </c>
      <c r="V121" s="367" t="e">
        <f ca="1">+IF(AND(ISNUMBER(OFFSET('Sanitation Data'!$D$4,0,10*ROW('Sanitation Data'!D115))),'Data Summary'!CK121="Yes"),100-OFFSET('Sanitation Data'!$D$4,0,10*ROW('Sanitation Data'!D115)),NA())</f>
        <v>#N/A</v>
      </c>
      <c r="W121" s="367" t="e">
        <f ca="1">+IF(AND(ISNUMBER(OFFSET('Sanitation Data'!$D$6,0,10*ROW('Sanitation Data'!D115))),'Data Summary'!CL121="Yes"),OFFSET('Sanitation Data'!$D$6,0,10*ROW('Sanitation Data'!D115)),NA())</f>
        <v>#N/A</v>
      </c>
      <c r="X121" s="367" t="e">
        <f ca="1">+IF(AND(ISNUMBER(OFFSET('Sanitation Data'!$D$10,0,10*ROW('Sanitation Data'!D115))),'Data Summary'!CM121="Yes"),OFFSET('Sanitation Data'!$D$10,0,10*ROW('Sanitation Data'!D115)),NA())</f>
        <v>#N/A</v>
      </c>
      <c r="Y121" s="367" t="e">
        <f ca="1">+IF(AND(ISNUMBER(OFFSET('Sanitation Data'!$D$11,0,10*ROW('Sanitation Data'!D115))),'Data Summary'!CN121="Yes"),OFFSET('Sanitation Data'!$D$11,0,10*ROW('Sanitation Data'!D115)),NA())</f>
        <v>#N/A</v>
      </c>
      <c r="Z121" s="367" t="e">
        <f ca="1">+IF(AND(ISNUMBER(OFFSET('Sanitation Data'!$D$12,0,10*ROW('Sanitation Data'!D115))),'Data Summary'!CO121="Yes"),OFFSET('Sanitation Data'!$D$12,0,10*ROW('Sanitation Data'!D115)),NA())</f>
        <v>#N/A</v>
      </c>
      <c r="AA121" s="367" t="e">
        <f ca="1">+IF(AND(ISNUMBER(OFFSET('Sanitation Data'!$E$4,0,10*ROW('Sanitation Data'!E115))),'Data Summary'!CP121="Yes"),100-OFFSET('Sanitation Data'!$E$4,0,10*ROW('Sanitation Data'!E115)),NA())</f>
        <v>#N/A</v>
      </c>
      <c r="AB121" s="367" t="e">
        <f ca="1">+IF(AND(ISNUMBER(OFFSET('Sanitation Data'!$E$6,0,10*ROW('Sanitation Data'!E115))),'Data Summary'!CQ121="Yes"),OFFSET('Sanitation Data'!$E$6,0,10*ROW('Sanitation Data'!E115)),NA())</f>
        <v>#N/A</v>
      </c>
      <c r="AC121" s="367" t="e">
        <f ca="1">+IF(AND(ISNUMBER(OFFSET('Sanitation Data'!$E$10,0,10*ROW('Sanitation Data'!E115))),'Data Summary'!CR121="Yes"),OFFSET('Sanitation Data'!$E$10,0,10*ROW('Sanitation Data'!E115)),NA())</f>
        <v>#N/A</v>
      </c>
      <c r="AD121" s="367" t="e">
        <f ca="1">+IF(AND(ISNUMBER(OFFSET('Sanitation Data'!$E$11,0,10*ROW('Sanitation Data'!E115))),'Data Summary'!CS121="Yes"),OFFSET('Sanitation Data'!$E$11,0,10*ROW('Sanitation Data'!E115)),NA())</f>
        <v>#N/A</v>
      </c>
      <c r="AE121" s="367" t="e">
        <f ca="1">+IF(AND(ISNUMBER(OFFSET('Sanitation Data'!$E$12,0,10*ROW('Sanitation Data'!E115))),'Data Summary'!CT121="Yes"),OFFSET('Sanitation Data'!$E$12,0,10*ROW('Sanitation Data'!E115)),NA())</f>
        <v>#N/A</v>
      </c>
      <c r="AF121" s="367" t="e">
        <f ca="1">+IF(AND(ISNUMBER(OFFSET('Sanitation Data'!$F$4,0,10*ROW('Sanitation Data'!F115))),'Data Summary'!CU121="Yes"),100-OFFSET('Sanitation Data'!$F$4,0,10*ROW('Sanitation Data'!F115)),NA())</f>
        <v>#N/A</v>
      </c>
      <c r="AG121" s="367" t="e">
        <f ca="1">+IF(AND(ISNUMBER(OFFSET('Sanitation Data'!$F$6,0,10*ROW('Sanitation Data'!F115))),'Data Summary'!CV121="Yes"),OFFSET('Sanitation Data'!$F$6,0,10*ROW('Sanitation Data'!F115)),NA())</f>
        <v>#N/A</v>
      </c>
      <c r="AH121" s="367" t="e">
        <f ca="1">+IF(AND(ISNUMBER(OFFSET('Sanitation Data'!$F$10,0,10*ROW('Sanitation Data'!F115))),'Data Summary'!CW121="Yes"),OFFSET('Sanitation Data'!$F$10,0,10*ROW('Sanitation Data'!F115)),NA())</f>
        <v>#N/A</v>
      </c>
      <c r="AI121" s="367" t="e">
        <f ca="1">+IF(AND(ISNUMBER(OFFSET('Sanitation Data'!$F$11,0,10*ROW('Sanitation Data'!F115))),'Data Summary'!CX121="Yes"),OFFSET('Sanitation Data'!$F$11,0,10*ROW('Sanitation Data'!F115)),NA())</f>
        <v>#N/A</v>
      </c>
      <c r="AJ121" s="367" t="e">
        <f ca="1">+IF(AND(ISNUMBER(OFFSET('Sanitation Data'!$F$12,0,10*ROW('Sanitation Data'!F115))),'Data Summary'!CY121="Yes"),OFFSET('Sanitation Data'!$F$12,0,10*ROW('Sanitation Data'!F115)),NA())</f>
        <v>#N/A</v>
      </c>
      <c r="AK121" s="367" t="e">
        <f ca="1">+IF(AND(ISNUMBER(OFFSET('Sanitation Data'!$G$4,0,10*ROW('Sanitation Data'!G115))),'Data Summary'!CZ121="Yes"),100-OFFSET('Sanitation Data'!$G$4,0,10*ROW('Sanitation Data'!G115)),NA())</f>
        <v>#N/A</v>
      </c>
      <c r="AL121" s="367" t="e">
        <f ca="1">+IF(AND(ISNUMBER(OFFSET('Sanitation Data'!$G$6,0,10*ROW('Sanitation Data'!G115))),'Data Summary'!DA121="Yes"),OFFSET('Sanitation Data'!$G$6,0,10*ROW('Sanitation Data'!G115)),NA())</f>
        <v>#N/A</v>
      </c>
      <c r="AM121" s="367" t="e">
        <f ca="1">+IF(AND(ISNUMBER(OFFSET('Sanitation Data'!$G$10,0,10*ROW('Sanitation Data'!G115))),'Data Summary'!DB121="Yes"),OFFSET('Sanitation Data'!$G$10,0,10*ROW('Sanitation Data'!G115)),NA())</f>
        <v>#N/A</v>
      </c>
      <c r="AN121" s="367" t="e">
        <f ca="1">+IF(AND(ISNUMBER(OFFSET('Sanitation Data'!$G$11,0,10*ROW('Sanitation Data'!G115))),'Data Summary'!DC121="Yes"),OFFSET('Sanitation Data'!$G$11,0,10*ROW('Sanitation Data'!G115)),NA())</f>
        <v>#N/A</v>
      </c>
      <c r="AO121" s="367" t="e">
        <f ca="1">+IF(AND(ISNUMBER(OFFSET('Sanitation Data'!$G$12,0,10*ROW('Sanitation Data'!G115))),'Data Summary'!DD121="Yes"),OFFSET('Sanitation Data'!$G$12,0,10*ROW('Sanitation Data'!G115)),NA())</f>
        <v>#N/A</v>
      </c>
      <c r="AP121" s="367" t="e">
        <f ca="1">+IF(AND(ISNUMBER(OFFSET('Sanitation Data'!$H$4,0,10*ROW('Sanitation Data'!H115))),'Data Summary'!DE121="Yes"),100-OFFSET('Sanitation Data'!$H$4,0,10*ROW('Sanitation Data'!H115)),NA())</f>
        <v>#N/A</v>
      </c>
      <c r="AQ121" s="367" t="e">
        <f ca="1">+IF(AND(ISNUMBER(OFFSET('Sanitation Data'!$H$6,0,10*ROW('Sanitation Data'!H115))),'Data Summary'!DF121="Yes"),OFFSET('Sanitation Data'!$H$6,0,10*ROW('Sanitation Data'!H115)),NA())</f>
        <v>#N/A</v>
      </c>
      <c r="AR121" s="367" t="e">
        <f ca="1">+IF(AND(ISNUMBER(OFFSET('Sanitation Data'!$H$10,0,10*ROW('Sanitation Data'!H115))),'Data Summary'!DG121="Yes"),OFFSET('Sanitation Data'!$H$10,0,10*ROW('Sanitation Data'!H115)),NA())</f>
        <v>#N/A</v>
      </c>
      <c r="AS121" s="367" t="e">
        <f ca="1">+IF(AND(ISNUMBER(OFFSET('Sanitation Data'!$H$11,0,10*ROW('Sanitation Data'!H115))),'Data Summary'!DH121="Yes"),OFFSET('Sanitation Data'!$H$11,0,10*ROW('Sanitation Data'!H115)),NA())</f>
        <v>#N/A</v>
      </c>
      <c r="AT121" s="367" t="e">
        <f ca="1">+IF(AND(ISNUMBER(OFFSET('Sanitation Data'!$H$12,0,10*ROW('Sanitation Data'!H115))),'Data Summary'!DI121="Yes"),OFFSET('Sanitation Data'!$H$12,0,10*ROW('Sanitation Data'!H115)),NA())</f>
        <v>#N/A</v>
      </c>
      <c r="AU121" s="367" t="e">
        <f ca="1">+IF(AND(ISNUMBER(OFFSET('Sanitation Data'!$I$4,0,10*ROW('Sanitation Data'!I115))),'Data Summary'!DJ121="Yes"),100-OFFSET('Sanitation Data'!$I$4,0,10*ROW('Sanitation Data'!I115)),NA())</f>
        <v>#N/A</v>
      </c>
      <c r="AV121" s="367" t="e">
        <f ca="1">+IF(AND(ISNUMBER(OFFSET('Sanitation Data'!$I$6,0,10*ROW('Sanitation Data'!I115))),'Data Summary'!DK121="Yes"),OFFSET('Sanitation Data'!$I$6,0,10*ROW('Sanitation Data'!I115)),NA())</f>
        <v>#N/A</v>
      </c>
      <c r="AW121" s="367" t="e">
        <f ca="1">+IF(AND(ISNUMBER(OFFSET('Sanitation Data'!$I$10,0,10*ROW('Sanitation Data'!I115))),'Data Summary'!DL121="Yes"),OFFSET('Sanitation Data'!$I$10,0,10*ROW('Sanitation Data'!I115)),NA())</f>
        <v>#N/A</v>
      </c>
      <c r="AX121" s="367" t="e">
        <f ca="1">+IF(AND(ISNUMBER(OFFSET('Sanitation Data'!$I$11,0,10*ROW('Sanitation Data'!I115))),'Data Summary'!DM121="Yes"),OFFSET('Sanitation Data'!$I$11,0,10*ROW('Sanitation Data'!I115)),NA())</f>
        <v>#N/A</v>
      </c>
      <c r="AY121" s="367" t="e">
        <f ca="1">+IF(AND(ISNUMBER(OFFSET('Sanitation Data'!$I$12,0,10*ROW('Sanitation Data'!I115))),'Data Summary'!DN121="Yes"),OFFSET('Sanitation Data'!$I$12,0,10*ROW('Sanitation Data'!I115)),NA())</f>
        <v>#N/A</v>
      </c>
      <c r="AZ121" s="368" t="e">
        <f ca="1">+IF(AND(ISNUMBER(OFFSET('Hygiene Data'!$D$5,0,10*ROW('Hygiene Data'!D115))),'Data Summary'!DO121="Yes"),OFFSET('Hygiene Data'!$D$5,0,10*ROW('Hygiene Data'!D115)),NA())</f>
        <v>#N/A</v>
      </c>
      <c r="BA121" s="368" t="e">
        <f ca="1">+IF(AND(ISNUMBER(OFFSET('Hygiene Data'!$D$7,0,10*ROW('Hygiene Data'!D115))),'Data Summary'!DP121="Yes"),OFFSET('Hygiene Data'!$D$7,0,10*ROW('Hygiene Data'!D115)),NA())</f>
        <v>#N/A</v>
      </c>
      <c r="BB121" s="368" t="e">
        <f ca="1">+IF(AND(ISNUMBER(OFFSET('Hygiene Data'!$D$9,0,10*ROW('Hygiene Data'!D115))),'Data Summary'!DQ121="Yes"),OFFSET('Hygiene Data'!$D$9,0,10*ROW('Hygiene Data'!D115)),NA())</f>
        <v>#N/A</v>
      </c>
      <c r="BC121" s="368" t="e">
        <f ca="1">+IF(AND(ISNUMBER(OFFSET('Hygiene Data'!$E$5,0,10*ROW('Hygiene Data'!E115))),'Data Summary'!DR121="Yes"),OFFSET('Hygiene Data'!$E$5,0,10*ROW('Hygiene Data'!E115)),NA())</f>
        <v>#N/A</v>
      </c>
      <c r="BD121" s="368" t="e">
        <f ca="1">+IF(AND(ISNUMBER(OFFSET('Hygiene Data'!$E$7,0,10*ROW('Hygiene Data'!E115))),'Data Summary'!DS121="Yes"),OFFSET('Hygiene Data'!$E$7,0,10*ROW('Hygiene Data'!E115)),NA())</f>
        <v>#N/A</v>
      </c>
      <c r="BE121" s="368" t="e">
        <f ca="1">+IF(AND(ISNUMBER(OFFSET('Hygiene Data'!$E$9,0,10*ROW('Hygiene Data'!E115))),'Data Summary'!DT121="Yes"),OFFSET('Hygiene Data'!$E$9,0,10*ROW('Hygiene Data'!E115)),NA())</f>
        <v>#N/A</v>
      </c>
      <c r="BF121" s="368" t="e">
        <f ca="1">+IF(AND(ISNUMBER(OFFSET('Hygiene Data'!$F$5,0,10*ROW('Hygiene Data'!F115))),'Data Summary'!DU121="Yes"),OFFSET('Hygiene Data'!$F$5,0,10*ROW('Hygiene Data'!F115)),NA())</f>
        <v>#N/A</v>
      </c>
      <c r="BG121" s="368" t="e">
        <f ca="1">+IF(AND(ISNUMBER(OFFSET('Hygiene Data'!$F$7,0,10*ROW('Hygiene Data'!F115))),'Data Summary'!DV121="Yes"),OFFSET('Hygiene Data'!$F$7,0,10*ROW('Hygiene Data'!F115)),NA())</f>
        <v>#N/A</v>
      </c>
      <c r="BH121" s="368" t="e">
        <f ca="1">+IF(AND(ISNUMBER(OFFSET('Hygiene Data'!$F$9,0,10*ROW('Hygiene Data'!F115))),'Data Summary'!DW121="Yes"),OFFSET('Hygiene Data'!$F$9,0,10*ROW('Hygiene Data'!F115)),NA())</f>
        <v>#N/A</v>
      </c>
      <c r="BI121" s="368" t="e">
        <f ca="1">+IF(AND(ISNUMBER(OFFSET('Hygiene Data'!$G$5,0,10*ROW('Hygiene Data'!G115))),'Data Summary'!DX121="Yes"),OFFSET('Hygiene Data'!$G$5,0,10*ROW('Hygiene Data'!G115)),NA())</f>
        <v>#N/A</v>
      </c>
      <c r="BJ121" s="368" t="e">
        <f ca="1">+IF(AND(ISNUMBER(OFFSET('Hygiene Data'!$G$7,0,10*ROW('Hygiene Data'!G115))),'Data Summary'!DY121="Yes"),OFFSET('Hygiene Data'!$G$7,0,10*ROW('Hygiene Data'!G115)),NA())</f>
        <v>#N/A</v>
      </c>
      <c r="BK121" s="368" t="e">
        <f ca="1">+IF(AND(ISNUMBER(OFFSET('Hygiene Data'!$G$9,0,10*ROW('Hygiene Data'!G115))),'Data Summary'!DZ121="Yes"),OFFSET('Hygiene Data'!$G$9,0,10*ROW('Hygiene Data'!G115)),NA())</f>
        <v>#N/A</v>
      </c>
      <c r="BL121" s="368" t="e">
        <f ca="1">+IF(AND(ISNUMBER(OFFSET('Hygiene Data'!$H$5,0,10*ROW('Hygiene Data'!H115))),'Data Summary'!EA121="Yes"),OFFSET('Hygiene Data'!$H$5,0,10*ROW('Hygiene Data'!H115)),NA())</f>
        <v>#N/A</v>
      </c>
      <c r="BM121" s="368" t="e">
        <f ca="1">+IF(AND(ISNUMBER(OFFSET('Hygiene Data'!$H$7,0,10*ROW('Hygiene Data'!H115))),'Data Summary'!EB121="Yes"),OFFSET('Hygiene Data'!$H$7,0,10*ROW('Hygiene Data'!H115)),NA())</f>
        <v>#N/A</v>
      </c>
      <c r="BN121" s="368" t="e">
        <f ca="1">+IF(AND(ISNUMBER(OFFSET('Hygiene Data'!$H$9,0,10*ROW('Hygiene Data'!H115))),'Data Summary'!EC121="Yes"),OFFSET('Hygiene Data'!$H$9,0,10*ROW('Hygiene Data'!H115)),NA())</f>
        <v>#N/A</v>
      </c>
      <c r="BO121" s="368" t="e">
        <f ca="1">+IF(AND(ISNUMBER(OFFSET('Hygiene Data'!$I$5,0,10*ROW('Hygiene Data'!I115))),'Data Summary'!ED121="Yes"),OFFSET('Hygiene Data'!$I$5,0,10*ROW('Hygiene Data'!I115)),NA())</f>
        <v>#N/A</v>
      </c>
      <c r="BP121" s="368" t="e">
        <f ca="1">+IF(AND(ISNUMBER(OFFSET('Hygiene Data'!$I$7,0,10*ROW('Hygiene Data'!I115))),'Data Summary'!EE121="Yes"),OFFSET('Hygiene Data'!$I$7,0,10*ROW('Hygiene Data'!I115)),NA())</f>
        <v>#N/A</v>
      </c>
      <c r="BQ121" s="368" t="e">
        <f ca="1">+IF(AND(ISNUMBER(OFFSET('Hygiene Data'!$I$9,0,10*ROW('Hygiene Data'!I115))),'Data Summary'!EF121="Yes"),OFFSET('Hygiene Data'!$I$9,0,10*ROW('Hygiene Data'!I115)),NA())</f>
        <v>#N/A</v>
      </c>
    </row>
    <row r="122" spans="1:69" x14ac:dyDescent="0.25">
      <c r="A122" s="364" t="e">
        <f ca="1">+RIGHT('Data Summary'!A122,LEN('Data Summary'!A122)-9)</f>
        <v>#VALUE!</v>
      </c>
      <c r="B122" s="338" t="str">
        <f ca="1">+IF(ISTEXT('Data Summary'!B122),'Data Summary'!B122,"")</f>
        <v/>
      </c>
      <c r="C122" s="365" t="e">
        <f ca="1">+VALUE('Data Summary'!C122)</f>
        <v>#VALUE!</v>
      </c>
      <c r="D122" s="366" t="e">
        <f ca="1">+IF(AND(ISNUMBER(OFFSET('Water Data'!$D$4,0,10*ROW('Water Data'!D116))),'Data Summary'!BS122="Yes"),100-OFFSET('Water Data'!$D$4,0,10*ROW('Water Data'!D116)),NA())</f>
        <v>#N/A</v>
      </c>
      <c r="E122" s="366" t="e">
        <f ca="1">+IF(AND(ISNUMBER(OFFSET('Water Data'!$D$6,0,10*ROW('Water Data'!D116))),'Data Summary'!BT122="Yes"),OFFSET('Water Data'!$D$6,0,10*ROW('Water Data'!D116)),NA())</f>
        <v>#N/A</v>
      </c>
      <c r="F122" s="366" t="e">
        <f ca="1">+IF(AND(ISNUMBER(OFFSET('Water Data'!$D$9,0,10*ROW('Water Data'!D116))),'Data Summary'!BU122="Yes"),OFFSET('Water Data'!$D$9,0,10*ROW('Water Data'!D116)),NA())</f>
        <v>#N/A</v>
      </c>
      <c r="G122" s="366" t="e">
        <f ca="1">+IF(AND(ISNUMBER(OFFSET('Water Data'!$E$4,0,10*ROW('Water Data'!E116))),'Data Summary'!BV122="Yes"),100-OFFSET('Water Data'!$E$4,0,10*ROW('Water Data'!E116)),NA())</f>
        <v>#N/A</v>
      </c>
      <c r="H122" s="366" t="e">
        <f ca="1">+IF(AND(ISNUMBER(OFFSET('Water Data'!$E$6,0,10*ROW('Water Data'!E116))),'Data Summary'!BW122="Yes"),OFFSET('Water Data'!$E$6,0,10*ROW('Water Data'!E116)),NA())</f>
        <v>#N/A</v>
      </c>
      <c r="I122" s="366" t="e">
        <f ca="1">+IF(AND(ISNUMBER(OFFSET('Water Data'!$E$9,0,10*ROW('Water Data'!E116))),'Data Summary'!BX122="Yes"),OFFSET('Water Data'!$E$9,0,10*ROW('Water Data'!E116)),NA())</f>
        <v>#N/A</v>
      </c>
      <c r="J122" s="366" t="e">
        <f ca="1">+IF(AND(ISNUMBER(OFFSET('Water Data'!$F$4,0,10*ROW('Water Data'!F116))),'Data Summary'!BY122="Yes"),100-OFFSET('Water Data'!$F$4,0,10*ROW('Water Data'!F116)),NA())</f>
        <v>#N/A</v>
      </c>
      <c r="K122" s="366" t="e">
        <f ca="1">+IF(AND(ISNUMBER(OFFSET('Water Data'!$F$6,0,10*ROW('Water Data'!F116))),'Data Summary'!BZ122="Yes"),OFFSET('Water Data'!$F$6,0,10*ROW('Water Data'!F116)),NA())</f>
        <v>#N/A</v>
      </c>
      <c r="L122" s="366" t="e">
        <f ca="1">+IF(AND(ISNUMBER(OFFSET('Water Data'!$F$9,0,10*ROW('Water Data'!F116))),'Data Summary'!CA122="Yes"),OFFSET('Water Data'!$F$9,0,10*ROW('Water Data'!F116)),NA())</f>
        <v>#N/A</v>
      </c>
      <c r="M122" s="366" t="e">
        <f ca="1">+IF(AND(ISNUMBER(OFFSET('Water Data'!$G$4,0,10*ROW('Water Data'!G116))),'Data Summary'!CB122="Yes"),100-OFFSET('Water Data'!$G$4,0,10*ROW('Water Data'!G116)),NA())</f>
        <v>#N/A</v>
      </c>
      <c r="N122" s="366" t="e">
        <f ca="1">+IF(AND(ISNUMBER(OFFSET('Water Data'!$G$6,0,10*ROW('Water Data'!G116))),'Data Summary'!CC122="Yes"),OFFSET('Water Data'!$G$6,0,10*ROW('Water Data'!G116)),NA())</f>
        <v>#N/A</v>
      </c>
      <c r="O122" s="366" t="e">
        <f ca="1">+IF(AND(ISNUMBER(OFFSET('Water Data'!$G$9,0,10*ROW('Water Data'!G116))),'Data Summary'!CD122="Yes"),OFFSET('Water Data'!$G$9,0,10*ROW('Water Data'!G116)),NA())</f>
        <v>#N/A</v>
      </c>
      <c r="P122" s="366" t="e">
        <f ca="1">+IF(AND(ISNUMBER(OFFSET('Water Data'!$H$4,0,10*ROW('Water Data'!H116))),'Data Summary'!CE122="Yes"),100-OFFSET('Water Data'!$H$4,0,10*ROW('Water Data'!H116)),NA())</f>
        <v>#N/A</v>
      </c>
      <c r="Q122" s="366" t="e">
        <f ca="1">+IF(AND(ISNUMBER(OFFSET('Water Data'!$H$6,0,10*ROW('Water Data'!H116))),'Data Summary'!CF122="Yes"),OFFSET('Water Data'!$H$6,0,10*ROW('Water Data'!H116)),NA())</f>
        <v>#N/A</v>
      </c>
      <c r="R122" s="366" t="e">
        <f ca="1">+IF(AND(ISNUMBER(OFFSET('Water Data'!$H$9,0,10*ROW('Water Data'!H116))),'Data Summary'!CG122="Yes"),OFFSET('Water Data'!$H$9,0,10*ROW('Water Data'!H116)),NA())</f>
        <v>#N/A</v>
      </c>
      <c r="S122" s="366" t="e">
        <f ca="1">+IF(AND(ISNUMBER(OFFSET('Water Data'!$I$4,0,10*ROW('Water Data'!I116))),'Data Summary'!CH122="Yes"),100-OFFSET('Water Data'!$I$4,0,10*ROW('Water Data'!I116)),NA())</f>
        <v>#N/A</v>
      </c>
      <c r="T122" s="366" t="e">
        <f ca="1">+IF(AND(ISNUMBER(OFFSET('Water Data'!$I$6,0,10*ROW('Water Data'!I116))),'Data Summary'!CI122="Yes"),OFFSET('Water Data'!$I$6,0,10*ROW('Water Data'!I116)),NA())</f>
        <v>#N/A</v>
      </c>
      <c r="U122" s="366" t="e">
        <f ca="1">+IF(AND(ISNUMBER(OFFSET('Water Data'!$I$9,0,10*ROW('Water Data'!I116))),'Data Summary'!CJ122="Yes"),OFFSET('Water Data'!$I$9,0,10*ROW('Water Data'!I116)),NA())</f>
        <v>#N/A</v>
      </c>
      <c r="V122" s="367" t="e">
        <f ca="1">+IF(AND(ISNUMBER(OFFSET('Sanitation Data'!$D$4,0,10*ROW('Sanitation Data'!D116))),'Data Summary'!CK122="Yes"),100-OFFSET('Sanitation Data'!$D$4,0,10*ROW('Sanitation Data'!D116)),NA())</f>
        <v>#N/A</v>
      </c>
      <c r="W122" s="367" t="e">
        <f ca="1">+IF(AND(ISNUMBER(OFFSET('Sanitation Data'!$D$6,0,10*ROW('Sanitation Data'!D116))),'Data Summary'!CL122="Yes"),OFFSET('Sanitation Data'!$D$6,0,10*ROW('Sanitation Data'!D116)),NA())</f>
        <v>#N/A</v>
      </c>
      <c r="X122" s="367" t="e">
        <f ca="1">+IF(AND(ISNUMBER(OFFSET('Sanitation Data'!$D$10,0,10*ROW('Sanitation Data'!D116))),'Data Summary'!CM122="Yes"),OFFSET('Sanitation Data'!$D$10,0,10*ROW('Sanitation Data'!D116)),NA())</f>
        <v>#N/A</v>
      </c>
      <c r="Y122" s="367" t="e">
        <f ca="1">+IF(AND(ISNUMBER(OFFSET('Sanitation Data'!$D$11,0,10*ROW('Sanitation Data'!D116))),'Data Summary'!CN122="Yes"),OFFSET('Sanitation Data'!$D$11,0,10*ROW('Sanitation Data'!D116)),NA())</f>
        <v>#N/A</v>
      </c>
      <c r="Z122" s="367" t="e">
        <f ca="1">+IF(AND(ISNUMBER(OFFSET('Sanitation Data'!$D$12,0,10*ROW('Sanitation Data'!D116))),'Data Summary'!CO122="Yes"),OFFSET('Sanitation Data'!$D$12,0,10*ROW('Sanitation Data'!D116)),NA())</f>
        <v>#N/A</v>
      </c>
      <c r="AA122" s="367" t="e">
        <f ca="1">+IF(AND(ISNUMBER(OFFSET('Sanitation Data'!$E$4,0,10*ROW('Sanitation Data'!E116))),'Data Summary'!CP122="Yes"),100-OFFSET('Sanitation Data'!$E$4,0,10*ROW('Sanitation Data'!E116)),NA())</f>
        <v>#N/A</v>
      </c>
      <c r="AB122" s="367" t="e">
        <f ca="1">+IF(AND(ISNUMBER(OFFSET('Sanitation Data'!$E$6,0,10*ROW('Sanitation Data'!E116))),'Data Summary'!CQ122="Yes"),OFFSET('Sanitation Data'!$E$6,0,10*ROW('Sanitation Data'!E116)),NA())</f>
        <v>#N/A</v>
      </c>
      <c r="AC122" s="367" t="e">
        <f ca="1">+IF(AND(ISNUMBER(OFFSET('Sanitation Data'!$E$10,0,10*ROW('Sanitation Data'!E116))),'Data Summary'!CR122="Yes"),OFFSET('Sanitation Data'!$E$10,0,10*ROW('Sanitation Data'!E116)),NA())</f>
        <v>#N/A</v>
      </c>
      <c r="AD122" s="367" t="e">
        <f ca="1">+IF(AND(ISNUMBER(OFFSET('Sanitation Data'!$E$11,0,10*ROW('Sanitation Data'!E116))),'Data Summary'!CS122="Yes"),OFFSET('Sanitation Data'!$E$11,0,10*ROW('Sanitation Data'!E116)),NA())</f>
        <v>#N/A</v>
      </c>
      <c r="AE122" s="367" t="e">
        <f ca="1">+IF(AND(ISNUMBER(OFFSET('Sanitation Data'!$E$12,0,10*ROW('Sanitation Data'!E116))),'Data Summary'!CT122="Yes"),OFFSET('Sanitation Data'!$E$12,0,10*ROW('Sanitation Data'!E116)),NA())</f>
        <v>#N/A</v>
      </c>
      <c r="AF122" s="367" t="e">
        <f ca="1">+IF(AND(ISNUMBER(OFFSET('Sanitation Data'!$F$4,0,10*ROW('Sanitation Data'!F116))),'Data Summary'!CU122="Yes"),100-OFFSET('Sanitation Data'!$F$4,0,10*ROW('Sanitation Data'!F116)),NA())</f>
        <v>#N/A</v>
      </c>
      <c r="AG122" s="367" t="e">
        <f ca="1">+IF(AND(ISNUMBER(OFFSET('Sanitation Data'!$F$6,0,10*ROW('Sanitation Data'!F116))),'Data Summary'!CV122="Yes"),OFFSET('Sanitation Data'!$F$6,0,10*ROW('Sanitation Data'!F116)),NA())</f>
        <v>#N/A</v>
      </c>
      <c r="AH122" s="367" t="e">
        <f ca="1">+IF(AND(ISNUMBER(OFFSET('Sanitation Data'!$F$10,0,10*ROW('Sanitation Data'!F116))),'Data Summary'!CW122="Yes"),OFFSET('Sanitation Data'!$F$10,0,10*ROW('Sanitation Data'!F116)),NA())</f>
        <v>#N/A</v>
      </c>
      <c r="AI122" s="367" t="e">
        <f ca="1">+IF(AND(ISNUMBER(OFFSET('Sanitation Data'!$F$11,0,10*ROW('Sanitation Data'!F116))),'Data Summary'!CX122="Yes"),OFFSET('Sanitation Data'!$F$11,0,10*ROW('Sanitation Data'!F116)),NA())</f>
        <v>#N/A</v>
      </c>
      <c r="AJ122" s="367" t="e">
        <f ca="1">+IF(AND(ISNUMBER(OFFSET('Sanitation Data'!$F$12,0,10*ROW('Sanitation Data'!F116))),'Data Summary'!CY122="Yes"),OFFSET('Sanitation Data'!$F$12,0,10*ROW('Sanitation Data'!F116)),NA())</f>
        <v>#N/A</v>
      </c>
      <c r="AK122" s="367" t="e">
        <f ca="1">+IF(AND(ISNUMBER(OFFSET('Sanitation Data'!$G$4,0,10*ROW('Sanitation Data'!G116))),'Data Summary'!CZ122="Yes"),100-OFFSET('Sanitation Data'!$G$4,0,10*ROW('Sanitation Data'!G116)),NA())</f>
        <v>#N/A</v>
      </c>
      <c r="AL122" s="367" t="e">
        <f ca="1">+IF(AND(ISNUMBER(OFFSET('Sanitation Data'!$G$6,0,10*ROW('Sanitation Data'!G116))),'Data Summary'!DA122="Yes"),OFFSET('Sanitation Data'!$G$6,0,10*ROW('Sanitation Data'!G116)),NA())</f>
        <v>#N/A</v>
      </c>
      <c r="AM122" s="367" t="e">
        <f ca="1">+IF(AND(ISNUMBER(OFFSET('Sanitation Data'!$G$10,0,10*ROW('Sanitation Data'!G116))),'Data Summary'!DB122="Yes"),OFFSET('Sanitation Data'!$G$10,0,10*ROW('Sanitation Data'!G116)),NA())</f>
        <v>#N/A</v>
      </c>
      <c r="AN122" s="367" t="e">
        <f ca="1">+IF(AND(ISNUMBER(OFFSET('Sanitation Data'!$G$11,0,10*ROW('Sanitation Data'!G116))),'Data Summary'!DC122="Yes"),OFFSET('Sanitation Data'!$G$11,0,10*ROW('Sanitation Data'!G116)),NA())</f>
        <v>#N/A</v>
      </c>
      <c r="AO122" s="367" t="e">
        <f ca="1">+IF(AND(ISNUMBER(OFFSET('Sanitation Data'!$G$12,0,10*ROW('Sanitation Data'!G116))),'Data Summary'!DD122="Yes"),OFFSET('Sanitation Data'!$G$12,0,10*ROW('Sanitation Data'!G116)),NA())</f>
        <v>#N/A</v>
      </c>
      <c r="AP122" s="367" t="e">
        <f ca="1">+IF(AND(ISNUMBER(OFFSET('Sanitation Data'!$H$4,0,10*ROW('Sanitation Data'!H116))),'Data Summary'!DE122="Yes"),100-OFFSET('Sanitation Data'!$H$4,0,10*ROW('Sanitation Data'!H116)),NA())</f>
        <v>#N/A</v>
      </c>
      <c r="AQ122" s="367" t="e">
        <f ca="1">+IF(AND(ISNUMBER(OFFSET('Sanitation Data'!$H$6,0,10*ROW('Sanitation Data'!H116))),'Data Summary'!DF122="Yes"),OFFSET('Sanitation Data'!$H$6,0,10*ROW('Sanitation Data'!H116)),NA())</f>
        <v>#N/A</v>
      </c>
      <c r="AR122" s="367" t="e">
        <f ca="1">+IF(AND(ISNUMBER(OFFSET('Sanitation Data'!$H$10,0,10*ROW('Sanitation Data'!H116))),'Data Summary'!DG122="Yes"),OFFSET('Sanitation Data'!$H$10,0,10*ROW('Sanitation Data'!H116)),NA())</f>
        <v>#N/A</v>
      </c>
      <c r="AS122" s="367" t="e">
        <f ca="1">+IF(AND(ISNUMBER(OFFSET('Sanitation Data'!$H$11,0,10*ROW('Sanitation Data'!H116))),'Data Summary'!DH122="Yes"),OFFSET('Sanitation Data'!$H$11,0,10*ROW('Sanitation Data'!H116)),NA())</f>
        <v>#N/A</v>
      </c>
      <c r="AT122" s="367" t="e">
        <f ca="1">+IF(AND(ISNUMBER(OFFSET('Sanitation Data'!$H$12,0,10*ROW('Sanitation Data'!H116))),'Data Summary'!DI122="Yes"),OFFSET('Sanitation Data'!$H$12,0,10*ROW('Sanitation Data'!H116)),NA())</f>
        <v>#N/A</v>
      </c>
      <c r="AU122" s="367" t="e">
        <f ca="1">+IF(AND(ISNUMBER(OFFSET('Sanitation Data'!$I$4,0,10*ROW('Sanitation Data'!I116))),'Data Summary'!DJ122="Yes"),100-OFFSET('Sanitation Data'!$I$4,0,10*ROW('Sanitation Data'!I116)),NA())</f>
        <v>#N/A</v>
      </c>
      <c r="AV122" s="367" t="e">
        <f ca="1">+IF(AND(ISNUMBER(OFFSET('Sanitation Data'!$I$6,0,10*ROW('Sanitation Data'!I116))),'Data Summary'!DK122="Yes"),OFFSET('Sanitation Data'!$I$6,0,10*ROW('Sanitation Data'!I116)),NA())</f>
        <v>#N/A</v>
      </c>
      <c r="AW122" s="367" t="e">
        <f ca="1">+IF(AND(ISNUMBER(OFFSET('Sanitation Data'!$I$10,0,10*ROW('Sanitation Data'!I116))),'Data Summary'!DL122="Yes"),OFFSET('Sanitation Data'!$I$10,0,10*ROW('Sanitation Data'!I116)),NA())</f>
        <v>#N/A</v>
      </c>
      <c r="AX122" s="367" t="e">
        <f ca="1">+IF(AND(ISNUMBER(OFFSET('Sanitation Data'!$I$11,0,10*ROW('Sanitation Data'!I116))),'Data Summary'!DM122="Yes"),OFFSET('Sanitation Data'!$I$11,0,10*ROW('Sanitation Data'!I116)),NA())</f>
        <v>#N/A</v>
      </c>
      <c r="AY122" s="367" t="e">
        <f ca="1">+IF(AND(ISNUMBER(OFFSET('Sanitation Data'!$I$12,0,10*ROW('Sanitation Data'!I116))),'Data Summary'!DN122="Yes"),OFFSET('Sanitation Data'!$I$12,0,10*ROW('Sanitation Data'!I116)),NA())</f>
        <v>#N/A</v>
      </c>
      <c r="AZ122" s="368" t="e">
        <f ca="1">+IF(AND(ISNUMBER(OFFSET('Hygiene Data'!$D$5,0,10*ROW('Hygiene Data'!D116))),'Data Summary'!DO122="Yes"),OFFSET('Hygiene Data'!$D$5,0,10*ROW('Hygiene Data'!D116)),NA())</f>
        <v>#N/A</v>
      </c>
      <c r="BA122" s="368" t="e">
        <f ca="1">+IF(AND(ISNUMBER(OFFSET('Hygiene Data'!$D$7,0,10*ROW('Hygiene Data'!D116))),'Data Summary'!DP122="Yes"),OFFSET('Hygiene Data'!$D$7,0,10*ROW('Hygiene Data'!D116)),NA())</f>
        <v>#N/A</v>
      </c>
      <c r="BB122" s="368" t="e">
        <f ca="1">+IF(AND(ISNUMBER(OFFSET('Hygiene Data'!$D$9,0,10*ROW('Hygiene Data'!D116))),'Data Summary'!DQ122="Yes"),OFFSET('Hygiene Data'!$D$9,0,10*ROW('Hygiene Data'!D116)),NA())</f>
        <v>#N/A</v>
      </c>
      <c r="BC122" s="368" t="e">
        <f ca="1">+IF(AND(ISNUMBER(OFFSET('Hygiene Data'!$E$5,0,10*ROW('Hygiene Data'!E116))),'Data Summary'!DR122="Yes"),OFFSET('Hygiene Data'!$E$5,0,10*ROW('Hygiene Data'!E116)),NA())</f>
        <v>#N/A</v>
      </c>
      <c r="BD122" s="368" t="e">
        <f ca="1">+IF(AND(ISNUMBER(OFFSET('Hygiene Data'!$E$7,0,10*ROW('Hygiene Data'!E116))),'Data Summary'!DS122="Yes"),OFFSET('Hygiene Data'!$E$7,0,10*ROW('Hygiene Data'!E116)),NA())</f>
        <v>#N/A</v>
      </c>
      <c r="BE122" s="368" t="e">
        <f ca="1">+IF(AND(ISNUMBER(OFFSET('Hygiene Data'!$E$9,0,10*ROW('Hygiene Data'!E116))),'Data Summary'!DT122="Yes"),OFFSET('Hygiene Data'!$E$9,0,10*ROW('Hygiene Data'!E116)),NA())</f>
        <v>#N/A</v>
      </c>
      <c r="BF122" s="368" t="e">
        <f ca="1">+IF(AND(ISNUMBER(OFFSET('Hygiene Data'!$F$5,0,10*ROW('Hygiene Data'!F116))),'Data Summary'!DU122="Yes"),OFFSET('Hygiene Data'!$F$5,0,10*ROW('Hygiene Data'!F116)),NA())</f>
        <v>#N/A</v>
      </c>
      <c r="BG122" s="368" t="e">
        <f ca="1">+IF(AND(ISNUMBER(OFFSET('Hygiene Data'!$F$7,0,10*ROW('Hygiene Data'!F116))),'Data Summary'!DV122="Yes"),OFFSET('Hygiene Data'!$F$7,0,10*ROW('Hygiene Data'!F116)),NA())</f>
        <v>#N/A</v>
      </c>
      <c r="BH122" s="368" t="e">
        <f ca="1">+IF(AND(ISNUMBER(OFFSET('Hygiene Data'!$F$9,0,10*ROW('Hygiene Data'!F116))),'Data Summary'!DW122="Yes"),OFFSET('Hygiene Data'!$F$9,0,10*ROW('Hygiene Data'!F116)),NA())</f>
        <v>#N/A</v>
      </c>
      <c r="BI122" s="368" t="e">
        <f ca="1">+IF(AND(ISNUMBER(OFFSET('Hygiene Data'!$G$5,0,10*ROW('Hygiene Data'!G116))),'Data Summary'!DX122="Yes"),OFFSET('Hygiene Data'!$G$5,0,10*ROW('Hygiene Data'!G116)),NA())</f>
        <v>#N/A</v>
      </c>
      <c r="BJ122" s="368" t="e">
        <f ca="1">+IF(AND(ISNUMBER(OFFSET('Hygiene Data'!$G$7,0,10*ROW('Hygiene Data'!G116))),'Data Summary'!DY122="Yes"),OFFSET('Hygiene Data'!$G$7,0,10*ROW('Hygiene Data'!G116)),NA())</f>
        <v>#N/A</v>
      </c>
      <c r="BK122" s="368" t="e">
        <f ca="1">+IF(AND(ISNUMBER(OFFSET('Hygiene Data'!$G$9,0,10*ROW('Hygiene Data'!G116))),'Data Summary'!DZ122="Yes"),OFFSET('Hygiene Data'!$G$9,0,10*ROW('Hygiene Data'!G116)),NA())</f>
        <v>#N/A</v>
      </c>
      <c r="BL122" s="368" t="e">
        <f ca="1">+IF(AND(ISNUMBER(OFFSET('Hygiene Data'!$H$5,0,10*ROW('Hygiene Data'!H116))),'Data Summary'!EA122="Yes"),OFFSET('Hygiene Data'!$H$5,0,10*ROW('Hygiene Data'!H116)),NA())</f>
        <v>#N/A</v>
      </c>
      <c r="BM122" s="368" t="e">
        <f ca="1">+IF(AND(ISNUMBER(OFFSET('Hygiene Data'!$H$7,0,10*ROW('Hygiene Data'!H116))),'Data Summary'!EB122="Yes"),OFFSET('Hygiene Data'!$H$7,0,10*ROW('Hygiene Data'!H116)),NA())</f>
        <v>#N/A</v>
      </c>
      <c r="BN122" s="368" t="e">
        <f ca="1">+IF(AND(ISNUMBER(OFFSET('Hygiene Data'!$H$9,0,10*ROW('Hygiene Data'!H116))),'Data Summary'!EC122="Yes"),OFFSET('Hygiene Data'!$H$9,0,10*ROW('Hygiene Data'!H116)),NA())</f>
        <v>#N/A</v>
      </c>
      <c r="BO122" s="368" t="e">
        <f ca="1">+IF(AND(ISNUMBER(OFFSET('Hygiene Data'!$I$5,0,10*ROW('Hygiene Data'!I116))),'Data Summary'!ED122="Yes"),OFFSET('Hygiene Data'!$I$5,0,10*ROW('Hygiene Data'!I116)),NA())</f>
        <v>#N/A</v>
      </c>
      <c r="BP122" s="368" t="e">
        <f ca="1">+IF(AND(ISNUMBER(OFFSET('Hygiene Data'!$I$7,0,10*ROW('Hygiene Data'!I116))),'Data Summary'!EE122="Yes"),OFFSET('Hygiene Data'!$I$7,0,10*ROW('Hygiene Data'!I116)),NA())</f>
        <v>#N/A</v>
      </c>
      <c r="BQ122" s="368" t="e">
        <f ca="1">+IF(AND(ISNUMBER(OFFSET('Hygiene Data'!$I$9,0,10*ROW('Hygiene Data'!I116))),'Data Summary'!EF122="Yes"),OFFSET('Hygiene Data'!$I$9,0,10*ROW('Hygiene Data'!I116)),NA())</f>
        <v>#N/A</v>
      </c>
    </row>
    <row r="123" spans="1:69" x14ac:dyDescent="0.25">
      <c r="A123" s="364" t="e">
        <f ca="1">+RIGHT('Data Summary'!A123,LEN('Data Summary'!A123)-9)</f>
        <v>#VALUE!</v>
      </c>
      <c r="B123" s="338" t="str">
        <f ca="1">+IF(ISTEXT('Data Summary'!B123),'Data Summary'!B123,"")</f>
        <v/>
      </c>
      <c r="C123" s="365" t="e">
        <f ca="1">+VALUE('Data Summary'!C123)</f>
        <v>#VALUE!</v>
      </c>
      <c r="D123" s="366" t="e">
        <f ca="1">+IF(AND(ISNUMBER(OFFSET('Water Data'!$D$4,0,10*ROW('Water Data'!D117))),'Data Summary'!BS123="Yes"),100-OFFSET('Water Data'!$D$4,0,10*ROW('Water Data'!D117)),NA())</f>
        <v>#N/A</v>
      </c>
      <c r="E123" s="366" t="e">
        <f ca="1">+IF(AND(ISNUMBER(OFFSET('Water Data'!$D$6,0,10*ROW('Water Data'!D117))),'Data Summary'!BT123="Yes"),OFFSET('Water Data'!$D$6,0,10*ROW('Water Data'!D117)),NA())</f>
        <v>#N/A</v>
      </c>
      <c r="F123" s="366" t="e">
        <f ca="1">+IF(AND(ISNUMBER(OFFSET('Water Data'!$D$9,0,10*ROW('Water Data'!D117))),'Data Summary'!BU123="Yes"),OFFSET('Water Data'!$D$9,0,10*ROW('Water Data'!D117)),NA())</f>
        <v>#N/A</v>
      </c>
      <c r="G123" s="366" t="e">
        <f ca="1">+IF(AND(ISNUMBER(OFFSET('Water Data'!$E$4,0,10*ROW('Water Data'!E117))),'Data Summary'!BV123="Yes"),100-OFFSET('Water Data'!$E$4,0,10*ROW('Water Data'!E117)),NA())</f>
        <v>#N/A</v>
      </c>
      <c r="H123" s="366" t="e">
        <f ca="1">+IF(AND(ISNUMBER(OFFSET('Water Data'!$E$6,0,10*ROW('Water Data'!E117))),'Data Summary'!BW123="Yes"),OFFSET('Water Data'!$E$6,0,10*ROW('Water Data'!E117)),NA())</f>
        <v>#N/A</v>
      </c>
      <c r="I123" s="366" t="e">
        <f ca="1">+IF(AND(ISNUMBER(OFFSET('Water Data'!$E$9,0,10*ROW('Water Data'!E117))),'Data Summary'!BX123="Yes"),OFFSET('Water Data'!$E$9,0,10*ROW('Water Data'!E117)),NA())</f>
        <v>#N/A</v>
      </c>
      <c r="J123" s="366" t="e">
        <f ca="1">+IF(AND(ISNUMBER(OFFSET('Water Data'!$F$4,0,10*ROW('Water Data'!F117))),'Data Summary'!BY123="Yes"),100-OFFSET('Water Data'!$F$4,0,10*ROW('Water Data'!F117)),NA())</f>
        <v>#N/A</v>
      </c>
      <c r="K123" s="366" t="e">
        <f ca="1">+IF(AND(ISNUMBER(OFFSET('Water Data'!$F$6,0,10*ROW('Water Data'!F117))),'Data Summary'!BZ123="Yes"),OFFSET('Water Data'!$F$6,0,10*ROW('Water Data'!F117)),NA())</f>
        <v>#N/A</v>
      </c>
      <c r="L123" s="366" t="e">
        <f ca="1">+IF(AND(ISNUMBER(OFFSET('Water Data'!$F$9,0,10*ROW('Water Data'!F117))),'Data Summary'!CA123="Yes"),OFFSET('Water Data'!$F$9,0,10*ROW('Water Data'!F117)),NA())</f>
        <v>#N/A</v>
      </c>
      <c r="M123" s="366" t="e">
        <f ca="1">+IF(AND(ISNUMBER(OFFSET('Water Data'!$G$4,0,10*ROW('Water Data'!G117))),'Data Summary'!CB123="Yes"),100-OFFSET('Water Data'!$G$4,0,10*ROW('Water Data'!G117)),NA())</f>
        <v>#N/A</v>
      </c>
      <c r="N123" s="366" t="e">
        <f ca="1">+IF(AND(ISNUMBER(OFFSET('Water Data'!$G$6,0,10*ROW('Water Data'!G117))),'Data Summary'!CC123="Yes"),OFFSET('Water Data'!$G$6,0,10*ROW('Water Data'!G117)),NA())</f>
        <v>#N/A</v>
      </c>
      <c r="O123" s="366" t="e">
        <f ca="1">+IF(AND(ISNUMBER(OFFSET('Water Data'!$G$9,0,10*ROW('Water Data'!G117))),'Data Summary'!CD123="Yes"),OFFSET('Water Data'!$G$9,0,10*ROW('Water Data'!G117)),NA())</f>
        <v>#N/A</v>
      </c>
      <c r="P123" s="366" t="e">
        <f ca="1">+IF(AND(ISNUMBER(OFFSET('Water Data'!$H$4,0,10*ROW('Water Data'!H117))),'Data Summary'!CE123="Yes"),100-OFFSET('Water Data'!$H$4,0,10*ROW('Water Data'!H117)),NA())</f>
        <v>#N/A</v>
      </c>
      <c r="Q123" s="366" t="e">
        <f ca="1">+IF(AND(ISNUMBER(OFFSET('Water Data'!$H$6,0,10*ROW('Water Data'!H117))),'Data Summary'!CF123="Yes"),OFFSET('Water Data'!$H$6,0,10*ROW('Water Data'!H117)),NA())</f>
        <v>#N/A</v>
      </c>
      <c r="R123" s="366" t="e">
        <f ca="1">+IF(AND(ISNUMBER(OFFSET('Water Data'!$H$9,0,10*ROW('Water Data'!H117))),'Data Summary'!CG123="Yes"),OFFSET('Water Data'!$H$9,0,10*ROW('Water Data'!H117)),NA())</f>
        <v>#N/A</v>
      </c>
      <c r="S123" s="366" t="e">
        <f ca="1">+IF(AND(ISNUMBER(OFFSET('Water Data'!$I$4,0,10*ROW('Water Data'!I117))),'Data Summary'!CH123="Yes"),100-OFFSET('Water Data'!$I$4,0,10*ROW('Water Data'!I117)),NA())</f>
        <v>#N/A</v>
      </c>
      <c r="T123" s="366" t="e">
        <f ca="1">+IF(AND(ISNUMBER(OFFSET('Water Data'!$I$6,0,10*ROW('Water Data'!I117))),'Data Summary'!CI123="Yes"),OFFSET('Water Data'!$I$6,0,10*ROW('Water Data'!I117)),NA())</f>
        <v>#N/A</v>
      </c>
      <c r="U123" s="366" t="e">
        <f ca="1">+IF(AND(ISNUMBER(OFFSET('Water Data'!$I$9,0,10*ROW('Water Data'!I117))),'Data Summary'!CJ123="Yes"),OFFSET('Water Data'!$I$9,0,10*ROW('Water Data'!I117)),NA())</f>
        <v>#N/A</v>
      </c>
      <c r="V123" s="367" t="e">
        <f ca="1">+IF(AND(ISNUMBER(OFFSET('Sanitation Data'!$D$4,0,10*ROW('Sanitation Data'!D117))),'Data Summary'!CK123="Yes"),100-OFFSET('Sanitation Data'!$D$4,0,10*ROW('Sanitation Data'!D117)),NA())</f>
        <v>#N/A</v>
      </c>
      <c r="W123" s="367" t="e">
        <f ca="1">+IF(AND(ISNUMBER(OFFSET('Sanitation Data'!$D$6,0,10*ROW('Sanitation Data'!D117))),'Data Summary'!CL123="Yes"),OFFSET('Sanitation Data'!$D$6,0,10*ROW('Sanitation Data'!D117)),NA())</f>
        <v>#N/A</v>
      </c>
      <c r="X123" s="367" t="e">
        <f ca="1">+IF(AND(ISNUMBER(OFFSET('Sanitation Data'!$D$10,0,10*ROW('Sanitation Data'!D117))),'Data Summary'!CM123="Yes"),OFFSET('Sanitation Data'!$D$10,0,10*ROW('Sanitation Data'!D117)),NA())</f>
        <v>#N/A</v>
      </c>
      <c r="Y123" s="367" t="e">
        <f ca="1">+IF(AND(ISNUMBER(OFFSET('Sanitation Data'!$D$11,0,10*ROW('Sanitation Data'!D117))),'Data Summary'!CN123="Yes"),OFFSET('Sanitation Data'!$D$11,0,10*ROW('Sanitation Data'!D117)),NA())</f>
        <v>#N/A</v>
      </c>
      <c r="Z123" s="367" t="e">
        <f ca="1">+IF(AND(ISNUMBER(OFFSET('Sanitation Data'!$D$12,0,10*ROW('Sanitation Data'!D117))),'Data Summary'!CO123="Yes"),OFFSET('Sanitation Data'!$D$12,0,10*ROW('Sanitation Data'!D117)),NA())</f>
        <v>#N/A</v>
      </c>
      <c r="AA123" s="367" t="e">
        <f ca="1">+IF(AND(ISNUMBER(OFFSET('Sanitation Data'!$E$4,0,10*ROW('Sanitation Data'!E117))),'Data Summary'!CP123="Yes"),100-OFFSET('Sanitation Data'!$E$4,0,10*ROW('Sanitation Data'!E117)),NA())</f>
        <v>#N/A</v>
      </c>
      <c r="AB123" s="367" t="e">
        <f ca="1">+IF(AND(ISNUMBER(OFFSET('Sanitation Data'!$E$6,0,10*ROW('Sanitation Data'!E117))),'Data Summary'!CQ123="Yes"),OFFSET('Sanitation Data'!$E$6,0,10*ROW('Sanitation Data'!E117)),NA())</f>
        <v>#N/A</v>
      </c>
      <c r="AC123" s="367" t="e">
        <f ca="1">+IF(AND(ISNUMBER(OFFSET('Sanitation Data'!$E$10,0,10*ROW('Sanitation Data'!E117))),'Data Summary'!CR123="Yes"),OFFSET('Sanitation Data'!$E$10,0,10*ROW('Sanitation Data'!E117)),NA())</f>
        <v>#N/A</v>
      </c>
      <c r="AD123" s="367" t="e">
        <f ca="1">+IF(AND(ISNUMBER(OFFSET('Sanitation Data'!$E$11,0,10*ROW('Sanitation Data'!E117))),'Data Summary'!CS123="Yes"),OFFSET('Sanitation Data'!$E$11,0,10*ROW('Sanitation Data'!E117)),NA())</f>
        <v>#N/A</v>
      </c>
      <c r="AE123" s="367" t="e">
        <f ca="1">+IF(AND(ISNUMBER(OFFSET('Sanitation Data'!$E$12,0,10*ROW('Sanitation Data'!E117))),'Data Summary'!CT123="Yes"),OFFSET('Sanitation Data'!$E$12,0,10*ROW('Sanitation Data'!E117)),NA())</f>
        <v>#N/A</v>
      </c>
      <c r="AF123" s="367" t="e">
        <f ca="1">+IF(AND(ISNUMBER(OFFSET('Sanitation Data'!$F$4,0,10*ROW('Sanitation Data'!F117))),'Data Summary'!CU123="Yes"),100-OFFSET('Sanitation Data'!$F$4,0,10*ROW('Sanitation Data'!F117)),NA())</f>
        <v>#N/A</v>
      </c>
      <c r="AG123" s="367" t="e">
        <f ca="1">+IF(AND(ISNUMBER(OFFSET('Sanitation Data'!$F$6,0,10*ROW('Sanitation Data'!F117))),'Data Summary'!CV123="Yes"),OFFSET('Sanitation Data'!$F$6,0,10*ROW('Sanitation Data'!F117)),NA())</f>
        <v>#N/A</v>
      </c>
      <c r="AH123" s="367" t="e">
        <f ca="1">+IF(AND(ISNUMBER(OFFSET('Sanitation Data'!$F$10,0,10*ROW('Sanitation Data'!F117))),'Data Summary'!CW123="Yes"),OFFSET('Sanitation Data'!$F$10,0,10*ROW('Sanitation Data'!F117)),NA())</f>
        <v>#N/A</v>
      </c>
      <c r="AI123" s="367" t="e">
        <f ca="1">+IF(AND(ISNUMBER(OFFSET('Sanitation Data'!$F$11,0,10*ROW('Sanitation Data'!F117))),'Data Summary'!CX123="Yes"),OFFSET('Sanitation Data'!$F$11,0,10*ROW('Sanitation Data'!F117)),NA())</f>
        <v>#N/A</v>
      </c>
      <c r="AJ123" s="367" t="e">
        <f ca="1">+IF(AND(ISNUMBER(OFFSET('Sanitation Data'!$F$12,0,10*ROW('Sanitation Data'!F117))),'Data Summary'!CY123="Yes"),OFFSET('Sanitation Data'!$F$12,0,10*ROW('Sanitation Data'!F117)),NA())</f>
        <v>#N/A</v>
      </c>
      <c r="AK123" s="367" t="e">
        <f ca="1">+IF(AND(ISNUMBER(OFFSET('Sanitation Data'!$G$4,0,10*ROW('Sanitation Data'!G117))),'Data Summary'!CZ123="Yes"),100-OFFSET('Sanitation Data'!$G$4,0,10*ROW('Sanitation Data'!G117)),NA())</f>
        <v>#N/A</v>
      </c>
      <c r="AL123" s="367" t="e">
        <f ca="1">+IF(AND(ISNUMBER(OFFSET('Sanitation Data'!$G$6,0,10*ROW('Sanitation Data'!G117))),'Data Summary'!DA123="Yes"),OFFSET('Sanitation Data'!$G$6,0,10*ROW('Sanitation Data'!G117)),NA())</f>
        <v>#N/A</v>
      </c>
      <c r="AM123" s="367" t="e">
        <f ca="1">+IF(AND(ISNUMBER(OFFSET('Sanitation Data'!$G$10,0,10*ROW('Sanitation Data'!G117))),'Data Summary'!DB123="Yes"),OFFSET('Sanitation Data'!$G$10,0,10*ROW('Sanitation Data'!G117)),NA())</f>
        <v>#N/A</v>
      </c>
      <c r="AN123" s="367" t="e">
        <f ca="1">+IF(AND(ISNUMBER(OFFSET('Sanitation Data'!$G$11,0,10*ROW('Sanitation Data'!G117))),'Data Summary'!DC123="Yes"),OFFSET('Sanitation Data'!$G$11,0,10*ROW('Sanitation Data'!G117)),NA())</f>
        <v>#N/A</v>
      </c>
      <c r="AO123" s="367" t="e">
        <f ca="1">+IF(AND(ISNUMBER(OFFSET('Sanitation Data'!$G$12,0,10*ROW('Sanitation Data'!G117))),'Data Summary'!DD123="Yes"),OFFSET('Sanitation Data'!$G$12,0,10*ROW('Sanitation Data'!G117)),NA())</f>
        <v>#N/A</v>
      </c>
      <c r="AP123" s="367" t="e">
        <f ca="1">+IF(AND(ISNUMBER(OFFSET('Sanitation Data'!$H$4,0,10*ROW('Sanitation Data'!H117))),'Data Summary'!DE123="Yes"),100-OFFSET('Sanitation Data'!$H$4,0,10*ROW('Sanitation Data'!H117)),NA())</f>
        <v>#N/A</v>
      </c>
      <c r="AQ123" s="367" t="e">
        <f ca="1">+IF(AND(ISNUMBER(OFFSET('Sanitation Data'!$H$6,0,10*ROW('Sanitation Data'!H117))),'Data Summary'!DF123="Yes"),OFFSET('Sanitation Data'!$H$6,0,10*ROW('Sanitation Data'!H117)),NA())</f>
        <v>#N/A</v>
      </c>
      <c r="AR123" s="367" t="e">
        <f ca="1">+IF(AND(ISNUMBER(OFFSET('Sanitation Data'!$H$10,0,10*ROW('Sanitation Data'!H117))),'Data Summary'!DG123="Yes"),OFFSET('Sanitation Data'!$H$10,0,10*ROW('Sanitation Data'!H117)),NA())</f>
        <v>#N/A</v>
      </c>
      <c r="AS123" s="367" t="e">
        <f ca="1">+IF(AND(ISNUMBER(OFFSET('Sanitation Data'!$H$11,0,10*ROW('Sanitation Data'!H117))),'Data Summary'!DH123="Yes"),OFFSET('Sanitation Data'!$H$11,0,10*ROW('Sanitation Data'!H117)),NA())</f>
        <v>#N/A</v>
      </c>
      <c r="AT123" s="367" t="e">
        <f ca="1">+IF(AND(ISNUMBER(OFFSET('Sanitation Data'!$H$12,0,10*ROW('Sanitation Data'!H117))),'Data Summary'!DI123="Yes"),OFFSET('Sanitation Data'!$H$12,0,10*ROW('Sanitation Data'!H117)),NA())</f>
        <v>#N/A</v>
      </c>
      <c r="AU123" s="367" t="e">
        <f ca="1">+IF(AND(ISNUMBER(OFFSET('Sanitation Data'!$I$4,0,10*ROW('Sanitation Data'!I117))),'Data Summary'!DJ123="Yes"),100-OFFSET('Sanitation Data'!$I$4,0,10*ROW('Sanitation Data'!I117)),NA())</f>
        <v>#N/A</v>
      </c>
      <c r="AV123" s="367" t="e">
        <f ca="1">+IF(AND(ISNUMBER(OFFSET('Sanitation Data'!$I$6,0,10*ROW('Sanitation Data'!I117))),'Data Summary'!DK123="Yes"),OFFSET('Sanitation Data'!$I$6,0,10*ROW('Sanitation Data'!I117)),NA())</f>
        <v>#N/A</v>
      </c>
      <c r="AW123" s="367" t="e">
        <f ca="1">+IF(AND(ISNUMBER(OFFSET('Sanitation Data'!$I$10,0,10*ROW('Sanitation Data'!I117))),'Data Summary'!DL123="Yes"),OFFSET('Sanitation Data'!$I$10,0,10*ROW('Sanitation Data'!I117)),NA())</f>
        <v>#N/A</v>
      </c>
      <c r="AX123" s="367" t="e">
        <f ca="1">+IF(AND(ISNUMBER(OFFSET('Sanitation Data'!$I$11,0,10*ROW('Sanitation Data'!I117))),'Data Summary'!DM123="Yes"),OFFSET('Sanitation Data'!$I$11,0,10*ROW('Sanitation Data'!I117)),NA())</f>
        <v>#N/A</v>
      </c>
      <c r="AY123" s="367" t="e">
        <f ca="1">+IF(AND(ISNUMBER(OFFSET('Sanitation Data'!$I$12,0,10*ROW('Sanitation Data'!I117))),'Data Summary'!DN123="Yes"),OFFSET('Sanitation Data'!$I$12,0,10*ROW('Sanitation Data'!I117)),NA())</f>
        <v>#N/A</v>
      </c>
      <c r="AZ123" s="368" t="e">
        <f ca="1">+IF(AND(ISNUMBER(OFFSET('Hygiene Data'!$D$5,0,10*ROW('Hygiene Data'!D117))),'Data Summary'!DO123="Yes"),OFFSET('Hygiene Data'!$D$5,0,10*ROW('Hygiene Data'!D117)),NA())</f>
        <v>#N/A</v>
      </c>
      <c r="BA123" s="368" t="e">
        <f ca="1">+IF(AND(ISNUMBER(OFFSET('Hygiene Data'!$D$7,0,10*ROW('Hygiene Data'!D117))),'Data Summary'!DP123="Yes"),OFFSET('Hygiene Data'!$D$7,0,10*ROW('Hygiene Data'!D117)),NA())</f>
        <v>#N/A</v>
      </c>
      <c r="BB123" s="368" t="e">
        <f ca="1">+IF(AND(ISNUMBER(OFFSET('Hygiene Data'!$D$9,0,10*ROW('Hygiene Data'!D117))),'Data Summary'!DQ123="Yes"),OFFSET('Hygiene Data'!$D$9,0,10*ROW('Hygiene Data'!D117)),NA())</f>
        <v>#N/A</v>
      </c>
      <c r="BC123" s="368" t="e">
        <f ca="1">+IF(AND(ISNUMBER(OFFSET('Hygiene Data'!$E$5,0,10*ROW('Hygiene Data'!E117))),'Data Summary'!DR123="Yes"),OFFSET('Hygiene Data'!$E$5,0,10*ROW('Hygiene Data'!E117)),NA())</f>
        <v>#N/A</v>
      </c>
      <c r="BD123" s="368" t="e">
        <f ca="1">+IF(AND(ISNUMBER(OFFSET('Hygiene Data'!$E$7,0,10*ROW('Hygiene Data'!E117))),'Data Summary'!DS123="Yes"),OFFSET('Hygiene Data'!$E$7,0,10*ROW('Hygiene Data'!E117)),NA())</f>
        <v>#N/A</v>
      </c>
      <c r="BE123" s="368" t="e">
        <f ca="1">+IF(AND(ISNUMBER(OFFSET('Hygiene Data'!$E$9,0,10*ROW('Hygiene Data'!E117))),'Data Summary'!DT123="Yes"),OFFSET('Hygiene Data'!$E$9,0,10*ROW('Hygiene Data'!E117)),NA())</f>
        <v>#N/A</v>
      </c>
      <c r="BF123" s="368" t="e">
        <f ca="1">+IF(AND(ISNUMBER(OFFSET('Hygiene Data'!$F$5,0,10*ROW('Hygiene Data'!F117))),'Data Summary'!DU123="Yes"),OFFSET('Hygiene Data'!$F$5,0,10*ROW('Hygiene Data'!F117)),NA())</f>
        <v>#N/A</v>
      </c>
      <c r="BG123" s="368" t="e">
        <f ca="1">+IF(AND(ISNUMBER(OFFSET('Hygiene Data'!$F$7,0,10*ROW('Hygiene Data'!F117))),'Data Summary'!DV123="Yes"),OFFSET('Hygiene Data'!$F$7,0,10*ROW('Hygiene Data'!F117)),NA())</f>
        <v>#N/A</v>
      </c>
      <c r="BH123" s="368" t="e">
        <f ca="1">+IF(AND(ISNUMBER(OFFSET('Hygiene Data'!$F$9,0,10*ROW('Hygiene Data'!F117))),'Data Summary'!DW123="Yes"),OFFSET('Hygiene Data'!$F$9,0,10*ROW('Hygiene Data'!F117)),NA())</f>
        <v>#N/A</v>
      </c>
      <c r="BI123" s="368" t="e">
        <f ca="1">+IF(AND(ISNUMBER(OFFSET('Hygiene Data'!$G$5,0,10*ROW('Hygiene Data'!G117))),'Data Summary'!DX123="Yes"),OFFSET('Hygiene Data'!$G$5,0,10*ROW('Hygiene Data'!G117)),NA())</f>
        <v>#N/A</v>
      </c>
      <c r="BJ123" s="368" t="e">
        <f ca="1">+IF(AND(ISNUMBER(OFFSET('Hygiene Data'!$G$7,0,10*ROW('Hygiene Data'!G117))),'Data Summary'!DY123="Yes"),OFFSET('Hygiene Data'!$G$7,0,10*ROW('Hygiene Data'!G117)),NA())</f>
        <v>#N/A</v>
      </c>
      <c r="BK123" s="368" t="e">
        <f ca="1">+IF(AND(ISNUMBER(OFFSET('Hygiene Data'!$G$9,0,10*ROW('Hygiene Data'!G117))),'Data Summary'!DZ123="Yes"),OFFSET('Hygiene Data'!$G$9,0,10*ROW('Hygiene Data'!G117)),NA())</f>
        <v>#N/A</v>
      </c>
      <c r="BL123" s="368" t="e">
        <f ca="1">+IF(AND(ISNUMBER(OFFSET('Hygiene Data'!$H$5,0,10*ROW('Hygiene Data'!H117))),'Data Summary'!EA123="Yes"),OFFSET('Hygiene Data'!$H$5,0,10*ROW('Hygiene Data'!H117)),NA())</f>
        <v>#N/A</v>
      </c>
      <c r="BM123" s="368" t="e">
        <f ca="1">+IF(AND(ISNUMBER(OFFSET('Hygiene Data'!$H$7,0,10*ROW('Hygiene Data'!H117))),'Data Summary'!EB123="Yes"),OFFSET('Hygiene Data'!$H$7,0,10*ROW('Hygiene Data'!H117)),NA())</f>
        <v>#N/A</v>
      </c>
      <c r="BN123" s="368" t="e">
        <f ca="1">+IF(AND(ISNUMBER(OFFSET('Hygiene Data'!$H$9,0,10*ROW('Hygiene Data'!H117))),'Data Summary'!EC123="Yes"),OFFSET('Hygiene Data'!$H$9,0,10*ROW('Hygiene Data'!H117)),NA())</f>
        <v>#N/A</v>
      </c>
      <c r="BO123" s="368" t="e">
        <f ca="1">+IF(AND(ISNUMBER(OFFSET('Hygiene Data'!$I$5,0,10*ROW('Hygiene Data'!I117))),'Data Summary'!ED123="Yes"),OFFSET('Hygiene Data'!$I$5,0,10*ROW('Hygiene Data'!I117)),NA())</f>
        <v>#N/A</v>
      </c>
      <c r="BP123" s="368" t="e">
        <f ca="1">+IF(AND(ISNUMBER(OFFSET('Hygiene Data'!$I$7,0,10*ROW('Hygiene Data'!I117))),'Data Summary'!EE123="Yes"),OFFSET('Hygiene Data'!$I$7,0,10*ROW('Hygiene Data'!I117)),NA())</f>
        <v>#N/A</v>
      </c>
      <c r="BQ123" s="368" t="e">
        <f ca="1">+IF(AND(ISNUMBER(OFFSET('Hygiene Data'!$I$9,0,10*ROW('Hygiene Data'!I117))),'Data Summary'!EF123="Yes"),OFFSET('Hygiene Data'!$I$9,0,10*ROW('Hygiene Data'!I117)),NA())</f>
        <v>#N/A</v>
      </c>
    </row>
    <row r="124" spans="1:69" x14ac:dyDescent="0.25">
      <c r="A124" s="364" t="e">
        <f ca="1">+RIGHT('Data Summary'!A124,LEN('Data Summary'!A124)-9)</f>
        <v>#VALUE!</v>
      </c>
      <c r="B124" s="338" t="str">
        <f ca="1">+IF(ISTEXT('Data Summary'!B124),'Data Summary'!B124,"")</f>
        <v/>
      </c>
      <c r="C124" s="365" t="e">
        <f ca="1">+VALUE('Data Summary'!C124)</f>
        <v>#VALUE!</v>
      </c>
      <c r="D124" s="366" t="e">
        <f ca="1">+IF(AND(ISNUMBER(OFFSET('Water Data'!$D$4,0,10*ROW('Water Data'!D118))),'Data Summary'!BS124="Yes"),100-OFFSET('Water Data'!$D$4,0,10*ROW('Water Data'!D118)),NA())</f>
        <v>#N/A</v>
      </c>
      <c r="E124" s="366" t="e">
        <f ca="1">+IF(AND(ISNUMBER(OFFSET('Water Data'!$D$6,0,10*ROW('Water Data'!D118))),'Data Summary'!BT124="Yes"),OFFSET('Water Data'!$D$6,0,10*ROW('Water Data'!D118)),NA())</f>
        <v>#N/A</v>
      </c>
      <c r="F124" s="366" t="e">
        <f ca="1">+IF(AND(ISNUMBER(OFFSET('Water Data'!$D$9,0,10*ROW('Water Data'!D118))),'Data Summary'!BU124="Yes"),OFFSET('Water Data'!$D$9,0,10*ROW('Water Data'!D118)),NA())</f>
        <v>#N/A</v>
      </c>
      <c r="G124" s="366" t="e">
        <f ca="1">+IF(AND(ISNUMBER(OFFSET('Water Data'!$E$4,0,10*ROW('Water Data'!E118))),'Data Summary'!BV124="Yes"),100-OFFSET('Water Data'!$E$4,0,10*ROW('Water Data'!E118)),NA())</f>
        <v>#N/A</v>
      </c>
      <c r="H124" s="366" t="e">
        <f ca="1">+IF(AND(ISNUMBER(OFFSET('Water Data'!$E$6,0,10*ROW('Water Data'!E118))),'Data Summary'!BW124="Yes"),OFFSET('Water Data'!$E$6,0,10*ROW('Water Data'!E118)),NA())</f>
        <v>#N/A</v>
      </c>
      <c r="I124" s="366" t="e">
        <f ca="1">+IF(AND(ISNUMBER(OFFSET('Water Data'!$E$9,0,10*ROW('Water Data'!E118))),'Data Summary'!BX124="Yes"),OFFSET('Water Data'!$E$9,0,10*ROW('Water Data'!E118)),NA())</f>
        <v>#N/A</v>
      </c>
      <c r="J124" s="366" t="e">
        <f ca="1">+IF(AND(ISNUMBER(OFFSET('Water Data'!$F$4,0,10*ROW('Water Data'!F118))),'Data Summary'!BY124="Yes"),100-OFFSET('Water Data'!$F$4,0,10*ROW('Water Data'!F118)),NA())</f>
        <v>#N/A</v>
      </c>
      <c r="K124" s="366" t="e">
        <f ca="1">+IF(AND(ISNUMBER(OFFSET('Water Data'!$F$6,0,10*ROW('Water Data'!F118))),'Data Summary'!BZ124="Yes"),OFFSET('Water Data'!$F$6,0,10*ROW('Water Data'!F118)),NA())</f>
        <v>#N/A</v>
      </c>
      <c r="L124" s="366" t="e">
        <f ca="1">+IF(AND(ISNUMBER(OFFSET('Water Data'!$F$9,0,10*ROW('Water Data'!F118))),'Data Summary'!CA124="Yes"),OFFSET('Water Data'!$F$9,0,10*ROW('Water Data'!F118)),NA())</f>
        <v>#N/A</v>
      </c>
      <c r="M124" s="366" t="e">
        <f ca="1">+IF(AND(ISNUMBER(OFFSET('Water Data'!$G$4,0,10*ROW('Water Data'!G118))),'Data Summary'!CB124="Yes"),100-OFFSET('Water Data'!$G$4,0,10*ROW('Water Data'!G118)),NA())</f>
        <v>#N/A</v>
      </c>
      <c r="N124" s="366" t="e">
        <f ca="1">+IF(AND(ISNUMBER(OFFSET('Water Data'!$G$6,0,10*ROW('Water Data'!G118))),'Data Summary'!CC124="Yes"),OFFSET('Water Data'!$G$6,0,10*ROW('Water Data'!G118)),NA())</f>
        <v>#N/A</v>
      </c>
      <c r="O124" s="366" t="e">
        <f ca="1">+IF(AND(ISNUMBER(OFFSET('Water Data'!$G$9,0,10*ROW('Water Data'!G118))),'Data Summary'!CD124="Yes"),OFFSET('Water Data'!$G$9,0,10*ROW('Water Data'!G118)),NA())</f>
        <v>#N/A</v>
      </c>
      <c r="P124" s="366" t="e">
        <f ca="1">+IF(AND(ISNUMBER(OFFSET('Water Data'!$H$4,0,10*ROW('Water Data'!H118))),'Data Summary'!CE124="Yes"),100-OFFSET('Water Data'!$H$4,0,10*ROW('Water Data'!H118)),NA())</f>
        <v>#N/A</v>
      </c>
      <c r="Q124" s="366" t="e">
        <f ca="1">+IF(AND(ISNUMBER(OFFSET('Water Data'!$H$6,0,10*ROW('Water Data'!H118))),'Data Summary'!CF124="Yes"),OFFSET('Water Data'!$H$6,0,10*ROW('Water Data'!H118)),NA())</f>
        <v>#N/A</v>
      </c>
      <c r="R124" s="366" t="e">
        <f ca="1">+IF(AND(ISNUMBER(OFFSET('Water Data'!$H$9,0,10*ROW('Water Data'!H118))),'Data Summary'!CG124="Yes"),OFFSET('Water Data'!$H$9,0,10*ROW('Water Data'!H118)),NA())</f>
        <v>#N/A</v>
      </c>
      <c r="S124" s="366" t="e">
        <f ca="1">+IF(AND(ISNUMBER(OFFSET('Water Data'!$I$4,0,10*ROW('Water Data'!I118))),'Data Summary'!CH124="Yes"),100-OFFSET('Water Data'!$I$4,0,10*ROW('Water Data'!I118)),NA())</f>
        <v>#N/A</v>
      </c>
      <c r="T124" s="366" t="e">
        <f ca="1">+IF(AND(ISNUMBER(OFFSET('Water Data'!$I$6,0,10*ROW('Water Data'!I118))),'Data Summary'!CI124="Yes"),OFFSET('Water Data'!$I$6,0,10*ROW('Water Data'!I118)),NA())</f>
        <v>#N/A</v>
      </c>
      <c r="U124" s="366" t="e">
        <f ca="1">+IF(AND(ISNUMBER(OFFSET('Water Data'!$I$9,0,10*ROW('Water Data'!I118))),'Data Summary'!CJ124="Yes"),OFFSET('Water Data'!$I$9,0,10*ROW('Water Data'!I118)),NA())</f>
        <v>#N/A</v>
      </c>
      <c r="V124" s="367" t="e">
        <f ca="1">+IF(AND(ISNUMBER(OFFSET('Sanitation Data'!$D$4,0,10*ROW('Sanitation Data'!D118))),'Data Summary'!CK124="Yes"),100-OFFSET('Sanitation Data'!$D$4,0,10*ROW('Sanitation Data'!D118)),NA())</f>
        <v>#N/A</v>
      </c>
      <c r="W124" s="367" t="e">
        <f ca="1">+IF(AND(ISNUMBER(OFFSET('Sanitation Data'!$D$6,0,10*ROW('Sanitation Data'!D118))),'Data Summary'!CL124="Yes"),OFFSET('Sanitation Data'!$D$6,0,10*ROW('Sanitation Data'!D118)),NA())</f>
        <v>#N/A</v>
      </c>
      <c r="X124" s="367" t="e">
        <f ca="1">+IF(AND(ISNUMBER(OFFSET('Sanitation Data'!$D$10,0,10*ROW('Sanitation Data'!D118))),'Data Summary'!CM124="Yes"),OFFSET('Sanitation Data'!$D$10,0,10*ROW('Sanitation Data'!D118)),NA())</f>
        <v>#N/A</v>
      </c>
      <c r="Y124" s="367" t="e">
        <f ca="1">+IF(AND(ISNUMBER(OFFSET('Sanitation Data'!$D$11,0,10*ROW('Sanitation Data'!D118))),'Data Summary'!CN124="Yes"),OFFSET('Sanitation Data'!$D$11,0,10*ROW('Sanitation Data'!D118)),NA())</f>
        <v>#N/A</v>
      </c>
      <c r="Z124" s="367" t="e">
        <f ca="1">+IF(AND(ISNUMBER(OFFSET('Sanitation Data'!$D$12,0,10*ROW('Sanitation Data'!D118))),'Data Summary'!CO124="Yes"),OFFSET('Sanitation Data'!$D$12,0,10*ROW('Sanitation Data'!D118)),NA())</f>
        <v>#N/A</v>
      </c>
      <c r="AA124" s="367" t="e">
        <f ca="1">+IF(AND(ISNUMBER(OFFSET('Sanitation Data'!$E$4,0,10*ROW('Sanitation Data'!E118))),'Data Summary'!CP124="Yes"),100-OFFSET('Sanitation Data'!$E$4,0,10*ROW('Sanitation Data'!E118)),NA())</f>
        <v>#N/A</v>
      </c>
      <c r="AB124" s="367" t="e">
        <f ca="1">+IF(AND(ISNUMBER(OFFSET('Sanitation Data'!$E$6,0,10*ROW('Sanitation Data'!E118))),'Data Summary'!CQ124="Yes"),OFFSET('Sanitation Data'!$E$6,0,10*ROW('Sanitation Data'!E118)),NA())</f>
        <v>#N/A</v>
      </c>
      <c r="AC124" s="367" t="e">
        <f ca="1">+IF(AND(ISNUMBER(OFFSET('Sanitation Data'!$E$10,0,10*ROW('Sanitation Data'!E118))),'Data Summary'!CR124="Yes"),OFFSET('Sanitation Data'!$E$10,0,10*ROW('Sanitation Data'!E118)),NA())</f>
        <v>#N/A</v>
      </c>
      <c r="AD124" s="367" t="e">
        <f ca="1">+IF(AND(ISNUMBER(OFFSET('Sanitation Data'!$E$11,0,10*ROW('Sanitation Data'!E118))),'Data Summary'!CS124="Yes"),OFFSET('Sanitation Data'!$E$11,0,10*ROW('Sanitation Data'!E118)),NA())</f>
        <v>#N/A</v>
      </c>
      <c r="AE124" s="367" t="e">
        <f ca="1">+IF(AND(ISNUMBER(OFFSET('Sanitation Data'!$E$12,0,10*ROW('Sanitation Data'!E118))),'Data Summary'!CT124="Yes"),OFFSET('Sanitation Data'!$E$12,0,10*ROW('Sanitation Data'!E118)),NA())</f>
        <v>#N/A</v>
      </c>
      <c r="AF124" s="367" t="e">
        <f ca="1">+IF(AND(ISNUMBER(OFFSET('Sanitation Data'!$F$4,0,10*ROW('Sanitation Data'!F118))),'Data Summary'!CU124="Yes"),100-OFFSET('Sanitation Data'!$F$4,0,10*ROW('Sanitation Data'!F118)),NA())</f>
        <v>#N/A</v>
      </c>
      <c r="AG124" s="367" t="e">
        <f ca="1">+IF(AND(ISNUMBER(OFFSET('Sanitation Data'!$F$6,0,10*ROW('Sanitation Data'!F118))),'Data Summary'!CV124="Yes"),OFFSET('Sanitation Data'!$F$6,0,10*ROW('Sanitation Data'!F118)),NA())</f>
        <v>#N/A</v>
      </c>
      <c r="AH124" s="367" t="e">
        <f ca="1">+IF(AND(ISNUMBER(OFFSET('Sanitation Data'!$F$10,0,10*ROW('Sanitation Data'!F118))),'Data Summary'!CW124="Yes"),OFFSET('Sanitation Data'!$F$10,0,10*ROW('Sanitation Data'!F118)),NA())</f>
        <v>#N/A</v>
      </c>
      <c r="AI124" s="367" t="e">
        <f ca="1">+IF(AND(ISNUMBER(OFFSET('Sanitation Data'!$F$11,0,10*ROW('Sanitation Data'!F118))),'Data Summary'!CX124="Yes"),OFFSET('Sanitation Data'!$F$11,0,10*ROW('Sanitation Data'!F118)),NA())</f>
        <v>#N/A</v>
      </c>
      <c r="AJ124" s="367" t="e">
        <f ca="1">+IF(AND(ISNUMBER(OFFSET('Sanitation Data'!$F$12,0,10*ROW('Sanitation Data'!F118))),'Data Summary'!CY124="Yes"),OFFSET('Sanitation Data'!$F$12,0,10*ROW('Sanitation Data'!F118)),NA())</f>
        <v>#N/A</v>
      </c>
      <c r="AK124" s="367" t="e">
        <f ca="1">+IF(AND(ISNUMBER(OFFSET('Sanitation Data'!$G$4,0,10*ROW('Sanitation Data'!G118))),'Data Summary'!CZ124="Yes"),100-OFFSET('Sanitation Data'!$G$4,0,10*ROW('Sanitation Data'!G118)),NA())</f>
        <v>#N/A</v>
      </c>
      <c r="AL124" s="367" t="e">
        <f ca="1">+IF(AND(ISNUMBER(OFFSET('Sanitation Data'!$G$6,0,10*ROW('Sanitation Data'!G118))),'Data Summary'!DA124="Yes"),OFFSET('Sanitation Data'!$G$6,0,10*ROW('Sanitation Data'!G118)),NA())</f>
        <v>#N/A</v>
      </c>
      <c r="AM124" s="367" t="e">
        <f ca="1">+IF(AND(ISNUMBER(OFFSET('Sanitation Data'!$G$10,0,10*ROW('Sanitation Data'!G118))),'Data Summary'!DB124="Yes"),OFFSET('Sanitation Data'!$G$10,0,10*ROW('Sanitation Data'!G118)),NA())</f>
        <v>#N/A</v>
      </c>
      <c r="AN124" s="367" t="e">
        <f ca="1">+IF(AND(ISNUMBER(OFFSET('Sanitation Data'!$G$11,0,10*ROW('Sanitation Data'!G118))),'Data Summary'!DC124="Yes"),OFFSET('Sanitation Data'!$G$11,0,10*ROW('Sanitation Data'!G118)),NA())</f>
        <v>#N/A</v>
      </c>
      <c r="AO124" s="367" t="e">
        <f ca="1">+IF(AND(ISNUMBER(OFFSET('Sanitation Data'!$G$12,0,10*ROW('Sanitation Data'!G118))),'Data Summary'!DD124="Yes"),OFFSET('Sanitation Data'!$G$12,0,10*ROW('Sanitation Data'!G118)),NA())</f>
        <v>#N/A</v>
      </c>
      <c r="AP124" s="367" t="e">
        <f ca="1">+IF(AND(ISNUMBER(OFFSET('Sanitation Data'!$H$4,0,10*ROW('Sanitation Data'!H118))),'Data Summary'!DE124="Yes"),100-OFFSET('Sanitation Data'!$H$4,0,10*ROW('Sanitation Data'!H118)),NA())</f>
        <v>#N/A</v>
      </c>
      <c r="AQ124" s="367" t="e">
        <f ca="1">+IF(AND(ISNUMBER(OFFSET('Sanitation Data'!$H$6,0,10*ROW('Sanitation Data'!H118))),'Data Summary'!DF124="Yes"),OFFSET('Sanitation Data'!$H$6,0,10*ROW('Sanitation Data'!H118)),NA())</f>
        <v>#N/A</v>
      </c>
      <c r="AR124" s="367" t="e">
        <f ca="1">+IF(AND(ISNUMBER(OFFSET('Sanitation Data'!$H$10,0,10*ROW('Sanitation Data'!H118))),'Data Summary'!DG124="Yes"),OFFSET('Sanitation Data'!$H$10,0,10*ROW('Sanitation Data'!H118)),NA())</f>
        <v>#N/A</v>
      </c>
      <c r="AS124" s="367" t="e">
        <f ca="1">+IF(AND(ISNUMBER(OFFSET('Sanitation Data'!$H$11,0,10*ROW('Sanitation Data'!H118))),'Data Summary'!DH124="Yes"),OFFSET('Sanitation Data'!$H$11,0,10*ROW('Sanitation Data'!H118)),NA())</f>
        <v>#N/A</v>
      </c>
      <c r="AT124" s="367" t="e">
        <f ca="1">+IF(AND(ISNUMBER(OFFSET('Sanitation Data'!$H$12,0,10*ROW('Sanitation Data'!H118))),'Data Summary'!DI124="Yes"),OFFSET('Sanitation Data'!$H$12,0,10*ROW('Sanitation Data'!H118)),NA())</f>
        <v>#N/A</v>
      </c>
      <c r="AU124" s="367" t="e">
        <f ca="1">+IF(AND(ISNUMBER(OFFSET('Sanitation Data'!$I$4,0,10*ROW('Sanitation Data'!I118))),'Data Summary'!DJ124="Yes"),100-OFFSET('Sanitation Data'!$I$4,0,10*ROW('Sanitation Data'!I118)),NA())</f>
        <v>#N/A</v>
      </c>
      <c r="AV124" s="367" t="e">
        <f ca="1">+IF(AND(ISNUMBER(OFFSET('Sanitation Data'!$I$6,0,10*ROW('Sanitation Data'!I118))),'Data Summary'!DK124="Yes"),OFFSET('Sanitation Data'!$I$6,0,10*ROW('Sanitation Data'!I118)),NA())</f>
        <v>#N/A</v>
      </c>
      <c r="AW124" s="367" t="e">
        <f ca="1">+IF(AND(ISNUMBER(OFFSET('Sanitation Data'!$I$10,0,10*ROW('Sanitation Data'!I118))),'Data Summary'!DL124="Yes"),OFFSET('Sanitation Data'!$I$10,0,10*ROW('Sanitation Data'!I118)),NA())</f>
        <v>#N/A</v>
      </c>
      <c r="AX124" s="367" t="e">
        <f ca="1">+IF(AND(ISNUMBER(OFFSET('Sanitation Data'!$I$11,0,10*ROW('Sanitation Data'!I118))),'Data Summary'!DM124="Yes"),OFFSET('Sanitation Data'!$I$11,0,10*ROW('Sanitation Data'!I118)),NA())</f>
        <v>#N/A</v>
      </c>
      <c r="AY124" s="367" t="e">
        <f ca="1">+IF(AND(ISNUMBER(OFFSET('Sanitation Data'!$I$12,0,10*ROW('Sanitation Data'!I118))),'Data Summary'!DN124="Yes"),OFFSET('Sanitation Data'!$I$12,0,10*ROW('Sanitation Data'!I118)),NA())</f>
        <v>#N/A</v>
      </c>
      <c r="AZ124" s="368" t="e">
        <f ca="1">+IF(AND(ISNUMBER(OFFSET('Hygiene Data'!$D$5,0,10*ROW('Hygiene Data'!D118))),'Data Summary'!DO124="Yes"),OFFSET('Hygiene Data'!$D$5,0,10*ROW('Hygiene Data'!D118)),NA())</f>
        <v>#N/A</v>
      </c>
      <c r="BA124" s="368" t="e">
        <f ca="1">+IF(AND(ISNUMBER(OFFSET('Hygiene Data'!$D$7,0,10*ROW('Hygiene Data'!D118))),'Data Summary'!DP124="Yes"),OFFSET('Hygiene Data'!$D$7,0,10*ROW('Hygiene Data'!D118)),NA())</f>
        <v>#N/A</v>
      </c>
      <c r="BB124" s="368" t="e">
        <f ca="1">+IF(AND(ISNUMBER(OFFSET('Hygiene Data'!$D$9,0,10*ROW('Hygiene Data'!D118))),'Data Summary'!DQ124="Yes"),OFFSET('Hygiene Data'!$D$9,0,10*ROW('Hygiene Data'!D118)),NA())</f>
        <v>#N/A</v>
      </c>
      <c r="BC124" s="368" t="e">
        <f ca="1">+IF(AND(ISNUMBER(OFFSET('Hygiene Data'!$E$5,0,10*ROW('Hygiene Data'!E118))),'Data Summary'!DR124="Yes"),OFFSET('Hygiene Data'!$E$5,0,10*ROW('Hygiene Data'!E118)),NA())</f>
        <v>#N/A</v>
      </c>
      <c r="BD124" s="368" t="e">
        <f ca="1">+IF(AND(ISNUMBER(OFFSET('Hygiene Data'!$E$7,0,10*ROW('Hygiene Data'!E118))),'Data Summary'!DS124="Yes"),OFFSET('Hygiene Data'!$E$7,0,10*ROW('Hygiene Data'!E118)),NA())</f>
        <v>#N/A</v>
      </c>
      <c r="BE124" s="368" t="e">
        <f ca="1">+IF(AND(ISNUMBER(OFFSET('Hygiene Data'!$E$9,0,10*ROW('Hygiene Data'!E118))),'Data Summary'!DT124="Yes"),OFFSET('Hygiene Data'!$E$9,0,10*ROW('Hygiene Data'!E118)),NA())</f>
        <v>#N/A</v>
      </c>
      <c r="BF124" s="368" t="e">
        <f ca="1">+IF(AND(ISNUMBER(OFFSET('Hygiene Data'!$F$5,0,10*ROW('Hygiene Data'!F118))),'Data Summary'!DU124="Yes"),OFFSET('Hygiene Data'!$F$5,0,10*ROW('Hygiene Data'!F118)),NA())</f>
        <v>#N/A</v>
      </c>
      <c r="BG124" s="368" t="e">
        <f ca="1">+IF(AND(ISNUMBER(OFFSET('Hygiene Data'!$F$7,0,10*ROW('Hygiene Data'!F118))),'Data Summary'!DV124="Yes"),OFFSET('Hygiene Data'!$F$7,0,10*ROW('Hygiene Data'!F118)),NA())</f>
        <v>#N/A</v>
      </c>
      <c r="BH124" s="368" t="e">
        <f ca="1">+IF(AND(ISNUMBER(OFFSET('Hygiene Data'!$F$9,0,10*ROW('Hygiene Data'!F118))),'Data Summary'!DW124="Yes"),OFFSET('Hygiene Data'!$F$9,0,10*ROW('Hygiene Data'!F118)),NA())</f>
        <v>#N/A</v>
      </c>
      <c r="BI124" s="368" t="e">
        <f ca="1">+IF(AND(ISNUMBER(OFFSET('Hygiene Data'!$G$5,0,10*ROW('Hygiene Data'!G118))),'Data Summary'!DX124="Yes"),OFFSET('Hygiene Data'!$G$5,0,10*ROW('Hygiene Data'!G118)),NA())</f>
        <v>#N/A</v>
      </c>
      <c r="BJ124" s="368" t="e">
        <f ca="1">+IF(AND(ISNUMBER(OFFSET('Hygiene Data'!$G$7,0,10*ROW('Hygiene Data'!G118))),'Data Summary'!DY124="Yes"),OFFSET('Hygiene Data'!$G$7,0,10*ROW('Hygiene Data'!G118)),NA())</f>
        <v>#N/A</v>
      </c>
      <c r="BK124" s="368" t="e">
        <f ca="1">+IF(AND(ISNUMBER(OFFSET('Hygiene Data'!$G$9,0,10*ROW('Hygiene Data'!G118))),'Data Summary'!DZ124="Yes"),OFFSET('Hygiene Data'!$G$9,0,10*ROW('Hygiene Data'!G118)),NA())</f>
        <v>#N/A</v>
      </c>
      <c r="BL124" s="368" t="e">
        <f ca="1">+IF(AND(ISNUMBER(OFFSET('Hygiene Data'!$H$5,0,10*ROW('Hygiene Data'!H118))),'Data Summary'!EA124="Yes"),OFFSET('Hygiene Data'!$H$5,0,10*ROW('Hygiene Data'!H118)),NA())</f>
        <v>#N/A</v>
      </c>
      <c r="BM124" s="368" t="e">
        <f ca="1">+IF(AND(ISNUMBER(OFFSET('Hygiene Data'!$H$7,0,10*ROW('Hygiene Data'!H118))),'Data Summary'!EB124="Yes"),OFFSET('Hygiene Data'!$H$7,0,10*ROW('Hygiene Data'!H118)),NA())</f>
        <v>#N/A</v>
      </c>
      <c r="BN124" s="368" t="e">
        <f ca="1">+IF(AND(ISNUMBER(OFFSET('Hygiene Data'!$H$9,0,10*ROW('Hygiene Data'!H118))),'Data Summary'!EC124="Yes"),OFFSET('Hygiene Data'!$H$9,0,10*ROW('Hygiene Data'!H118)),NA())</f>
        <v>#N/A</v>
      </c>
      <c r="BO124" s="368" t="e">
        <f ca="1">+IF(AND(ISNUMBER(OFFSET('Hygiene Data'!$I$5,0,10*ROW('Hygiene Data'!I118))),'Data Summary'!ED124="Yes"),OFFSET('Hygiene Data'!$I$5,0,10*ROW('Hygiene Data'!I118)),NA())</f>
        <v>#N/A</v>
      </c>
      <c r="BP124" s="368" t="e">
        <f ca="1">+IF(AND(ISNUMBER(OFFSET('Hygiene Data'!$I$7,0,10*ROW('Hygiene Data'!I118))),'Data Summary'!EE124="Yes"),OFFSET('Hygiene Data'!$I$7,0,10*ROW('Hygiene Data'!I118)),NA())</f>
        <v>#N/A</v>
      </c>
      <c r="BQ124" s="368" t="e">
        <f ca="1">+IF(AND(ISNUMBER(OFFSET('Hygiene Data'!$I$9,0,10*ROW('Hygiene Data'!I118))),'Data Summary'!EF124="Yes"),OFFSET('Hygiene Data'!$I$9,0,10*ROW('Hygiene Data'!I118)),NA())</f>
        <v>#N/A</v>
      </c>
    </row>
    <row r="125" spans="1:69" x14ac:dyDescent="0.25">
      <c r="A125" s="364" t="e">
        <f ca="1">+RIGHT('Data Summary'!A125,LEN('Data Summary'!A125)-9)</f>
        <v>#VALUE!</v>
      </c>
      <c r="B125" s="338" t="str">
        <f ca="1">+IF(ISTEXT('Data Summary'!B125),'Data Summary'!B125,"")</f>
        <v/>
      </c>
      <c r="C125" s="365" t="e">
        <f ca="1">+VALUE('Data Summary'!C125)</f>
        <v>#VALUE!</v>
      </c>
      <c r="D125" s="366" t="e">
        <f ca="1">+IF(AND(ISNUMBER(OFFSET('Water Data'!$D$4,0,10*ROW('Water Data'!D119))),'Data Summary'!BS125="Yes"),100-OFFSET('Water Data'!$D$4,0,10*ROW('Water Data'!D119)),NA())</f>
        <v>#N/A</v>
      </c>
      <c r="E125" s="366" t="e">
        <f ca="1">+IF(AND(ISNUMBER(OFFSET('Water Data'!$D$6,0,10*ROW('Water Data'!D119))),'Data Summary'!BT125="Yes"),OFFSET('Water Data'!$D$6,0,10*ROW('Water Data'!D119)),NA())</f>
        <v>#N/A</v>
      </c>
      <c r="F125" s="366" t="e">
        <f ca="1">+IF(AND(ISNUMBER(OFFSET('Water Data'!$D$9,0,10*ROW('Water Data'!D119))),'Data Summary'!BU125="Yes"),OFFSET('Water Data'!$D$9,0,10*ROW('Water Data'!D119)),NA())</f>
        <v>#N/A</v>
      </c>
      <c r="G125" s="366" t="e">
        <f ca="1">+IF(AND(ISNUMBER(OFFSET('Water Data'!$E$4,0,10*ROW('Water Data'!E119))),'Data Summary'!BV125="Yes"),100-OFFSET('Water Data'!$E$4,0,10*ROW('Water Data'!E119)),NA())</f>
        <v>#N/A</v>
      </c>
      <c r="H125" s="366" t="e">
        <f ca="1">+IF(AND(ISNUMBER(OFFSET('Water Data'!$E$6,0,10*ROW('Water Data'!E119))),'Data Summary'!BW125="Yes"),OFFSET('Water Data'!$E$6,0,10*ROW('Water Data'!E119)),NA())</f>
        <v>#N/A</v>
      </c>
      <c r="I125" s="366" t="e">
        <f ca="1">+IF(AND(ISNUMBER(OFFSET('Water Data'!$E$9,0,10*ROW('Water Data'!E119))),'Data Summary'!BX125="Yes"),OFFSET('Water Data'!$E$9,0,10*ROW('Water Data'!E119)),NA())</f>
        <v>#N/A</v>
      </c>
      <c r="J125" s="366" t="e">
        <f ca="1">+IF(AND(ISNUMBER(OFFSET('Water Data'!$F$4,0,10*ROW('Water Data'!F119))),'Data Summary'!BY125="Yes"),100-OFFSET('Water Data'!$F$4,0,10*ROW('Water Data'!F119)),NA())</f>
        <v>#N/A</v>
      </c>
      <c r="K125" s="366" t="e">
        <f ca="1">+IF(AND(ISNUMBER(OFFSET('Water Data'!$F$6,0,10*ROW('Water Data'!F119))),'Data Summary'!BZ125="Yes"),OFFSET('Water Data'!$F$6,0,10*ROW('Water Data'!F119)),NA())</f>
        <v>#N/A</v>
      </c>
      <c r="L125" s="366" t="e">
        <f ca="1">+IF(AND(ISNUMBER(OFFSET('Water Data'!$F$9,0,10*ROW('Water Data'!F119))),'Data Summary'!CA125="Yes"),OFFSET('Water Data'!$F$9,0,10*ROW('Water Data'!F119)),NA())</f>
        <v>#N/A</v>
      </c>
      <c r="M125" s="366" t="e">
        <f ca="1">+IF(AND(ISNUMBER(OFFSET('Water Data'!$G$4,0,10*ROW('Water Data'!G119))),'Data Summary'!CB125="Yes"),100-OFFSET('Water Data'!$G$4,0,10*ROW('Water Data'!G119)),NA())</f>
        <v>#N/A</v>
      </c>
      <c r="N125" s="366" t="e">
        <f ca="1">+IF(AND(ISNUMBER(OFFSET('Water Data'!$G$6,0,10*ROW('Water Data'!G119))),'Data Summary'!CC125="Yes"),OFFSET('Water Data'!$G$6,0,10*ROW('Water Data'!G119)),NA())</f>
        <v>#N/A</v>
      </c>
      <c r="O125" s="366" t="e">
        <f ca="1">+IF(AND(ISNUMBER(OFFSET('Water Data'!$G$9,0,10*ROW('Water Data'!G119))),'Data Summary'!CD125="Yes"),OFFSET('Water Data'!$G$9,0,10*ROW('Water Data'!G119)),NA())</f>
        <v>#N/A</v>
      </c>
      <c r="P125" s="366" t="e">
        <f ca="1">+IF(AND(ISNUMBER(OFFSET('Water Data'!$H$4,0,10*ROW('Water Data'!H119))),'Data Summary'!CE125="Yes"),100-OFFSET('Water Data'!$H$4,0,10*ROW('Water Data'!H119)),NA())</f>
        <v>#N/A</v>
      </c>
      <c r="Q125" s="366" t="e">
        <f ca="1">+IF(AND(ISNUMBER(OFFSET('Water Data'!$H$6,0,10*ROW('Water Data'!H119))),'Data Summary'!CF125="Yes"),OFFSET('Water Data'!$H$6,0,10*ROW('Water Data'!H119)),NA())</f>
        <v>#N/A</v>
      </c>
      <c r="R125" s="366" t="e">
        <f ca="1">+IF(AND(ISNUMBER(OFFSET('Water Data'!$H$9,0,10*ROW('Water Data'!H119))),'Data Summary'!CG125="Yes"),OFFSET('Water Data'!$H$9,0,10*ROW('Water Data'!H119)),NA())</f>
        <v>#N/A</v>
      </c>
      <c r="S125" s="366" t="e">
        <f ca="1">+IF(AND(ISNUMBER(OFFSET('Water Data'!$I$4,0,10*ROW('Water Data'!I119))),'Data Summary'!CH125="Yes"),100-OFFSET('Water Data'!$I$4,0,10*ROW('Water Data'!I119)),NA())</f>
        <v>#N/A</v>
      </c>
      <c r="T125" s="366" t="e">
        <f ca="1">+IF(AND(ISNUMBER(OFFSET('Water Data'!$I$6,0,10*ROW('Water Data'!I119))),'Data Summary'!CI125="Yes"),OFFSET('Water Data'!$I$6,0,10*ROW('Water Data'!I119)),NA())</f>
        <v>#N/A</v>
      </c>
      <c r="U125" s="366" t="e">
        <f ca="1">+IF(AND(ISNUMBER(OFFSET('Water Data'!$I$9,0,10*ROW('Water Data'!I119))),'Data Summary'!CJ125="Yes"),OFFSET('Water Data'!$I$9,0,10*ROW('Water Data'!I119)),NA())</f>
        <v>#N/A</v>
      </c>
      <c r="V125" s="367" t="e">
        <f ca="1">+IF(AND(ISNUMBER(OFFSET('Sanitation Data'!$D$4,0,10*ROW('Sanitation Data'!D119))),'Data Summary'!CK125="Yes"),100-OFFSET('Sanitation Data'!$D$4,0,10*ROW('Sanitation Data'!D119)),NA())</f>
        <v>#N/A</v>
      </c>
      <c r="W125" s="367" t="e">
        <f ca="1">+IF(AND(ISNUMBER(OFFSET('Sanitation Data'!$D$6,0,10*ROW('Sanitation Data'!D119))),'Data Summary'!CL125="Yes"),OFFSET('Sanitation Data'!$D$6,0,10*ROW('Sanitation Data'!D119)),NA())</f>
        <v>#N/A</v>
      </c>
      <c r="X125" s="367" t="e">
        <f ca="1">+IF(AND(ISNUMBER(OFFSET('Sanitation Data'!$D$10,0,10*ROW('Sanitation Data'!D119))),'Data Summary'!CM125="Yes"),OFFSET('Sanitation Data'!$D$10,0,10*ROW('Sanitation Data'!D119)),NA())</f>
        <v>#N/A</v>
      </c>
      <c r="Y125" s="367" t="e">
        <f ca="1">+IF(AND(ISNUMBER(OFFSET('Sanitation Data'!$D$11,0,10*ROW('Sanitation Data'!D119))),'Data Summary'!CN125="Yes"),OFFSET('Sanitation Data'!$D$11,0,10*ROW('Sanitation Data'!D119)),NA())</f>
        <v>#N/A</v>
      </c>
      <c r="Z125" s="367" t="e">
        <f ca="1">+IF(AND(ISNUMBER(OFFSET('Sanitation Data'!$D$12,0,10*ROW('Sanitation Data'!D119))),'Data Summary'!CO125="Yes"),OFFSET('Sanitation Data'!$D$12,0,10*ROW('Sanitation Data'!D119)),NA())</f>
        <v>#N/A</v>
      </c>
      <c r="AA125" s="367" t="e">
        <f ca="1">+IF(AND(ISNUMBER(OFFSET('Sanitation Data'!$E$4,0,10*ROW('Sanitation Data'!E119))),'Data Summary'!CP125="Yes"),100-OFFSET('Sanitation Data'!$E$4,0,10*ROW('Sanitation Data'!E119)),NA())</f>
        <v>#N/A</v>
      </c>
      <c r="AB125" s="367" t="e">
        <f ca="1">+IF(AND(ISNUMBER(OFFSET('Sanitation Data'!$E$6,0,10*ROW('Sanitation Data'!E119))),'Data Summary'!CQ125="Yes"),OFFSET('Sanitation Data'!$E$6,0,10*ROW('Sanitation Data'!E119)),NA())</f>
        <v>#N/A</v>
      </c>
      <c r="AC125" s="367" t="e">
        <f ca="1">+IF(AND(ISNUMBER(OFFSET('Sanitation Data'!$E$10,0,10*ROW('Sanitation Data'!E119))),'Data Summary'!CR125="Yes"),OFFSET('Sanitation Data'!$E$10,0,10*ROW('Sanitation Data'!E119)),NA())</f>
        <v>#N/A</v>
      </c>
      <c r="AD125" s="367" t="e">
        <f ca="1">+IF(AND(ISNUMBER(OFFSET('Sanitation Data'!$E$11,0,10*ROW('Sanitation Data'!E119))),'Data Summary'!CS125="Yes"),OFFSET('Sanitation Data'!$E$11,0,10*ROW('Sanitation Data'!E119)),NA())</f>
        <v>#N/A</v>
      </c>
      <c r="AE125" s="367" t="e">
        <f ca="1">+IF(AND(ISNUMBER(OFFSET('Sanitation Data'!$E$12,0,10*ROW('Sanitation Data'!E119))),'Data Summary'!CT125="Yes"),OFFSET('Sanitation Data'!$E$12,0,10*ROW('Sanitation Data'!E119)),NA())</f>
        <v>#N/A</v>
      </c>
      <c r="AF125" s="367" t="e">
        <f ca="1">+IF(AND(ISNUMBER(OFFSET('Sanitation Data'!$F$4,0,10*ROW('Sanitation Data'!F119))),'Data Summary'!CU125="Yes"),100-OFFSET('Sanitation Data'!$F$4,0,10*ROW('Sanitation Data'!F119)),NA())</f>
        <v>#N/A</v>
      </c>
      <c r="AG125" s="367" t="e">
        <f ca="1">+IF(AND(ISNUMBER(OFFSET('Sanitation Data'!$F$6,0,10*ROW('Sanitation Data'!F119))),'Data Summary'!CV125="Yes"),OFFSET('Sanitation Data'!$F$6,0,10*ROW('Sanitation Data'!F119)),NA())</f>
        <v>#N/A</v>
      </c>
      <c r="AH125" s="367" t="e">
        <f ca="1">+IF(AND(ISNUMBER(OFFSET('Sanitation Data'!$F$10,0,10*ROW('Sanitation Data'!F119))),'Data Summary'!CW125="Yes"),OFFSET('Sanitation Data'!$F$10,0,10*ROW('Sanitation Data'!F119)),NA())</f>
        <v>#N/A</v>
      </c>
      <c r="AI125" s="367" t="e">
        <f ca="1">+IF(AND(ISNUMBER(OFFSET('Sanitation Data'!$F$11,0,10*ROW('Sanitation Data'!F119))),'Data Summary'!CX125="Yes"),OFFSET('Sanitation Data'!$F$11,0,10*ROW('Sanitation Data'!F119)),NA())</f>
        <v>#N/A</v>
      </c>
      <c r="AJ125" s="367" t="e">
        <f ca="1">+IF(AND(ISNUMBER(OFFSET('Sanitation Data'!$F$12,0,10*ROW('Sanitation Data'!F119))),'Data Summary'!CY125="Yes"),OFFSET('Sanitation Data'!$F$12,0,10*ROW('Sanitation Data'!F119)),NA())</f>
        <v>#N/A</v>
      </c>
      <c r="AK125" s="367" t="e">
        <f ca="1">+IF(AND(ISNUMBER(OFFSET('Sanitation Data'!$G$4,0,10*ROW('Sanitation Data'!G119))),'Data Summary'!CZ125="Yes"),100-OFFSET('Sanitation Data'!$G$4,0,10*ROW('Sanitation Data'!G119)),NA())</f>
        <v>#N/A</v>
      </c>
      <c r="AL125" s="367" t="e">
        <f ca="1">+IF(AND(ISNUMBER(OFFSET('Sanitation Data'!$G$6,0,10*ROW('Sanitation Data'!G119))),'Data Summary'!DA125="Yes"),OFFSET('Sanitation Data'!$G$6,0,10*ROW('Sanitation Data'!G119)),NA())</f>
        <v>#N/A</v>
      </c>
      <c r="AM125" s="367" t="e">
        <f ca="1">+IF(AND(ISNUMBER(OFFSET('Sanitation Data'!$G$10,0,10*ROW('Sanitation Data'!G119))),'Data Summary'!DB125="Yes"),OFFSET('Sanitation Data'!$G$10,0,10*ROW('Sanitation Data'!G119)),NA())</f>
        <v>#N/A</v>
      </c>
      <c r="AN125" s="367" t="e">
        <f ca="1">+IF(AND(ISNUMBER(OFFSET('Sanitation Data'!$G$11,0,10*ROW('Sanitation Data'!G119))),'Data Summary'!DC125="Yes"),OFFSET('Sanitation Data'!$G$11,0,10*ROW('Sanitation Data'!G119)),NA())</f>
        <v>#N/A</v>
      </c>
      <c r="AO125" s="367" t="e">
        <f ca="1">+IF(AND(ISNUMBER(OFFSET('Sanitation Data'!$G$12,0,10*ROW('Sanitation Data'!G119))),'Data Summary'!DD125="Yes"),OFFSET('Sanitation Data'!$G$12,0,10*ROW('Sanitation Data'!G119)),NA())</f>
        <v>#N/A</v>
      </c>
      <c r="AP125" s="367" t="e">
        <f ca="1">+IF(AND(ISNUMBER(OFFSET('Sanitation Data'!$H$4,0,10*ROW('Sanitation Data'!H119))),'Data Summary'!DE125="Yes"),100-OFFSET('Sanitation Data'!$H$4,0,10*ROW('Sanitation Data'!H119)),NA())</f>
        <v>#N/A</v>
      </c>
      <c r="AQ125" s="367" t="e">
        <f ca="1">+IF(AND(ISNUMBER(OFFSET('Sanitation Data'!$H$6,0,10*ROW('Sanitation Data'!H119))),'Data Summary'!DF125="Yes"),OFFSET('Sanitation Data'!$H$6,0,10*ROW('Sanitation Data'!H119)),NA())</f>
        <v>#N/A</v>
      </c>
      <c r="AR125" s="367" t="e">
        <f ca="1">+IF(AND(ISNUMBER(OFFSET('Sanitation Data'!$H$10,0,10*ROW('Sanitation Data'!H119))),'Data Summary'!DG125="Yes"),OFFSET('Sanitation Data'!$H$10,0,10*ROW('Sanitation Data'!H119)),NA())</f>
        <v>#N/A</v>
      </c>
      <c r="AS125" s="367" t="e">
        <f ca="1">+IF(AND(ISNUMBER(OFFSET('Sanitation Data'!$H$11,0,10*ROW('Sanitation Data'!H119))),'Data Summary'!DH125="Yes"),OFFSET('Sanitation Data'!$H$11,0,10*ROW('Sanitation Data'!H119)),NA())</f>
        <v>#N/A</v>
      </c>
      <c r="AT125" s="367" t="e">
        <f ca="1">+IF(AND(ISNUMBER(OFFSET('Sanitation Data'!$H$12,0,10*ROW('Sanitation Data'!H119))),'Data Summary'!DI125="Yes"),OFFSET('Sanitation Data'!$H$12,0,10*ROW('Sanitation Data'!H119)),NA())</f>
        <v>#N/A</v>
      </c>
      <c r="AU125" s="367" t="e">
        <f ca="1">+IF(AND(ISNUMBER(OFFSET('Sanitation Data'!$I$4,0,10*ROW('Sanitation Data'!I119))),'Data Summary'!DJ125="Yes"),100-OFFSET('Sanitation Data'!$I$4,0,10*ROW('Sanitation Data'!I119)),NA())</f>
        <v>#N/A</v>
      </c>
      <c r="AV125" s="367" t="e">
        <f ca="1">+IF(AND(ISNUMBER(OFFSET('Sanitation Data'!$I$6,0,10*ROW('Sanitation Data'!I119))),'Data Summary'!DK125="Yes"),OFFSET('Sanitation Data'!$I$6,0,10*ROW('Sanitation Data'!I119)),NA())</f>
        <v>#N/A</v>
      </c>
      <c r="AW125" s="367" t="e">
        <f ca="1">+IF(AND(ISNUMBER(OFFSET('Sanitation Data'!$I$10,0,10*ROW('Sanitation Data'!I119))),'Data Summary'!DL125="Yes"),OFFSET('Sanitation Data'!$I$10,0,10*ROW('Sanitation Data'!I119)),NA())</f>
        <v>#N/A</v>
      </c>
      <c r="AX125" s="367" t="e">
        <f ca="1">+IF(AND(ISNUMBER(OFFSET('Sanitation Data'!$I$11,0,10*ROW('Sanitation Data'!I119))),'Data Summary'!DM125="Yes"),OFFSET('Sanitation Data'!$I$11,0,10*ROW('Sanitation Data'!I119)),NA())</f>
        <v>#N/A</v>
      </c>
      <c r="AY125" s="367" t="e">
        <f ca="1">+IF(AND(ISNUMBER(OFFSET('Sanitation Data'!$I$12,0,10*ROW('Sanitation Data'!I119))),'Data Summary'!DN125="Yes"),OFFSET('Sanitation Data'!$I$12,0,10*ROW('Sanitation Data'!I119)),NA())</f>
        <v>#N/A</v>
      </c>
      <c r="AZ125" s="368" t="e">
        <f ca="1">+IF(AND(ISNUMBER(OFFSET('Hygiene Data'!$D$5,0,10*ROW('Hygiene Data'!D119))),'Data Summary'!DO125="Yes"),OFFSET('Hygiene Data'!$D$5,0,10*ROW('Hygiene Data'!D119)),NA())</f>
        <v>#N/A</v>
      </c>
      <c r="BA125" s="368" t="e">
        <f ca="1">+IF(AND(ISNUMBER(OFFSET('Hygiene Data'!$D$7,0,10*ROW('Hygiene Data'!D119))),'Data Summary'!DP125="Yes"),OFFSET('Hygiene Data'!$D$7,0,10*ROW('Hygiene Data'!D119)),NA())</f>
        <v>#N/A</v>
      </c>
      <c r="BB125" s="368" t="e">
        <f ca="1">+IF(AND(ISNUMBER(OFFSET('Hygiene Data'!$D$9,0,10*ROW('Hygiene Data'!D119))),'Data Summary'!DQ125="Yes"),OFFSET('Hygiene Data'!$D$9,0,10*ROW('Hygiene Data'!D119)),NA())</f>
        <v>#N/A</v>
      </c>
      <c r="BC125" s="368" t="e">
        <f ca="1">+IF(AND(ISNUMBER(OFFSET('Hygiene Data'!$E$5,0,10*ROW('Hygiene Data'!E119))),'Data Summary'!DR125="Yes"),OFFSET('Hygiene Data'!$E$5,0,10*ROW('Hygiene Data'!E119)),NA())</f>
        <v>#N/A</v>
      </c>
      <c r="BD125" s="368" t="e">
        <f ca="1">+IF(AND(ISNUMBER(OFFSET('Hygiene Data'!$E$7,0,10*ROW('Hygiene Data'!E119))),'Data Summary'!DS125="Yes"),OFFSET('Hygiene Data'!$E$7,0,10*ROW('Hygiene Data'!E119)),NA())</f>
        <v>#N/A</v>
      </c>
      <c r="BE125" s="368" t="e">
        <f ca="1">+IF(AND(ISNUMBER(OFFSET('Hygiene Data'!$E$9,0,10*ROW('Hygiene Data'!E119))),'Data Summary'!DT125="Yes"),OFFSET('Hygiene Data'!$E$9,0,10*ROW('Hygiene Data'!E119)),NA())</f>
        <v>#N/A</v>
      </c>
      <c r="BF125" s="368" t="e">
        <f ca="1">+IF(AND(ISNUMBER(OFFSET('Hygiene Data'!$F$5,0,10*ROW('Hygiene Data'!F119))),'Data Summary'!DU125="Yes"),OFFSET('Hygiene Data'!$F$5,0,10*ROW('Hygiene Data'!F119)),NA())</f>
        <v>#N/A</v>
      </c>
      <c r="BG125" s="368" t="e">
        <f ca="1">+IF(AND(ISNUMBER(OFFSET('Hygiene Data'!$F$7,0,10*ROW('Hygiene Data'!F119))),'Data Summary'!DV125="Yes"),OFFSET('Hygiene Data'!$F$7,0,10*ROW('Hygiene Data'!F119)),NA())</f>
        <v>#N/A</v>
      </c>
      <c r="BH125" s="368" t="e">
        <f ca="1">+IF(AND(ISNUMBER(OFFSET('Hygiene Data'!$F$9,0,10*ROW('Hygiene Data'!F119))),'Data Summary'!DW125="Yes"),OFFSET('Hygiene Data'!$F$9,0,10*ROW('Hygiene Data'!F119)),NA())</f>
        <v>#N/A</v>
      </c>
      <c r="BI125" s="368" t="e">
        <f ca="1">+IF(AND(ISNUMBER(OFFSET('Hygiene Data'!$G$5,0,10*ROW('Hygiene Data'!G119))),'Data Summary'!DX125="Yes"),OFFSET('Hygiene Data'!$G$5,0,10*ROW('Hygiene Data'!G119)),NA())</f>
        <v>#N/A</v>
      </c>
      <c r="BJ125" s="368" t="e">
        <f ca="1">+IF(AND(ISNUMBER(OFFSET('Hygiene Data'!$G$7,0,10*ROW('Hygiene Data'!G119))),'Data Summary'!DY125="Yes"),OFFSET('Hygiene Data'!$G$7,0,10*ROW('Hygiene Data'!G119)),NA())</f>
        <v>#N/A</v>
      </c>
      <c r="BK125" s="368" t="e">
        <f ca="1">+IF(AND(ISNUMBER(OFFSET('Hygiene Data'!$G$9,0,10*ROW('Hygiene Data'!G119))),'Data Summary'!DZ125="Yes"),OFFSET('Hygiene Data'!$G$9,0,10*ROW('Hygiene Data'!G119)),NA())</f>
        <v>#N/A</v>
      </c>
      <c r="BL125" s="368" t="e">
        <f ca="1">+IF(AND(ISNUMBER(OFFSET('Hygiene Data'!$H$5,0,10*ROW('Hygiene Data'!H119))),'Data Summary'!EA125="Yes"),OFFSET('Hygiene Data'!$H$5,0,10*ROW('Hygiene Data'!H119)),NA())</f>
        <v>#N/A</v>
      </c>
      <c r="BM125" s="368" t="e">
        <f ca="1">+IF(AND(ISNUMBER(OFFSET('Hygiene Data'!$H$7,0,10*ROW('Hygiene Data'!H119))),'Data Summary'!EB125="Yes"),OFFSET('Hygiene Data'!$H$7,0,10*ROW('Hygiene Data'!H119)),NA())</f>
        <v>#N/A</v>
      </c>
      <c r="BN125" s="368" t="e">
        <f ca="1">+IF(AND(ISNUMBER(OFFSET('Hygiene Data'!$H$9,0,10*ROW('Hygiene Data'!H119))),'Data Summary'!EC125="Yes"),OFFSET('Hygiene Data'!$H$9,0,10*ROW('Hygiene Data'!H119)),NA())</f>
        <v>#N/A</v>
      </c>
      <c r="BO125" s="368" t="e">
        <f ca="1">+IF(AND(ISNUMBER(OFFSET('Hygiene Data'!$I$5,0,10*ROW('Hygiene Data'!I119))),'Data Summary'!ED125="Yes"),OFFSET('Hygiene Data'!$I$5,0,10*ROW('Hygiene Data'!I119)),NA())</f>
        <v>#N/A</v>
      </c>
      <c r="BP125" s="368" t="e">
        <f ca="1">+IF(AND(ISNUMBER(OFFSET('Hygiene Data'!$I$7,0,10*ROW('Hygiene Data'!I119))),'Data Summary'!EE125="Yes"),OFFSET('Hygiene Data'!$I$7,0,10*ROW('Hygiene Data'!I119)),NA())</f>
        <v>#N/A</v>
      </c>
      <c r="BQ125" s="368" t="e">
        <f ca="1">+IF(AND(ISNUMBER(OFFSET('Hygiene Data'!$I$9,0,10*ROW('Hygiene Data'!I119))),'Data Summary'!EF125="Yes"),OFFSET('Hygiene Data'!$I$9,0,10*ROW('Hygiene Data'!I119)),NA())</f>
        <v>#N/A</v>
      </c>
    </row>
    <row r="126" spans="1:69" x14ac:dyDescent="0.25">
      <c r="A126" s="364" t="e">
        <f ca="1">+RIGHT('Data Summary'!A126,LEN('Data Summary'!A126)-9)</f>
        <v>#VALUE!</v>
      </c>
      <c r="B126" s="338" t="str">
        <f ca="1">+IF(ISTEXT('Data Summary'!B126),'Data Summary'!B126,"")</f>
        <v/>
      </c>
      <c r="C126" s="365" t="e">
        <f ca="1">+VALUE('Data Summary'!C126)</f>
        <v>#VALUE!</v>
      </c>
      <c r="D126" s="366" t="e">
        <f ca="1">+IF(AND(ISNUMBER(OFFSET('Water Data'!$D$4,0,10*ROW('Water Data'!D120))),'Data Summary'!BS126="Yes"),100-OFFSET('Water Data'!$D$4,0,10*ROW('Water Data'!D120)),NA())</f>
        <v>#N/A</v>
      </c>
      <c r="E126" s="366" t="e">
        <f ca="1">+IF(AND(ISNUMBER(OFFSET('Water Data'!$D$6,0,10*ROW('Water Data'!D120))),'Data Summary'!BT126="Yes"),OFFSET('Water Data'!$D$6,0,10*ROW('Water Data'!D120)),NA())</f>
        <v>#N/A</v>
      </c>
      <c r="F126" s="366" t="e">
        <f ca="1">+IF(AND(ISNUMBER(OFFSET('Water Data'!$D$9,0,10*ROW('Water Data'!D120))),'Data Summary'!BU126="Yes"),OFFSET('Water Data'!$D$9,0,10*ROW('Water Data'!D120)),NA())</f>
        <v>#N/A</v>
      </c>
      <c r="G126" s="366" t="e">
        <f ca="1">+IF(AND(ISNUMBER(OFFSET('Water Data'!$E$4,0,10*ROW('Water Data'!E120))),'Data Summary'!BV126="Yes"),100-OFFSET('Water Data'!$E$4,0,10*ROW('Water Data'!E120)),NA())</f>
        <v>#N/A</v>
      </c>
      <c r="H126" s="366" t="e">
        <f ca="1">+IF(AND(ISNUMBER(OFFSET('Water Data'!$E$6,0,10*ROW('Water Data'!E120))),'Data Summary'!BW126="Yes"),OFFSET('Water Data'!$E$6,0,10*ROW('Water Data'!E120)),NA())</f>
        <v>#N/A</v>
      </c>
      <c r="I126" s="366" t="e">
        <f ca="1">+IF(AND(ISNUMBER(OFFSET('Water Data'!$E$9,0,10*ROW('Water Data'!E120))),'Data Summary'!BX126="Yes"),OFFSET('Water Data'!$E$9,0,10*ROW('Water Data'!E120)),NA())</f>
        <v>#N/A</v>
      </c>
      <c r="J126" s="366" t="e">
        <f ca="1">+IF(AND(ISNUMBER(OFFSET('Water Data'!$F$4,0,10*ROW('Water Data'!F120))),'Data Summary'!BY126="Yes"),100-OFFSET('Water Data'!$F$4,0,10*ROW('Water Data'!F120)),NA())</f>
        <v>#N/A</v>
      </c>
      <c r="K126" s="366" t="e">
        <f ca="1">+IF(AND(ISNUMBER(OFFSET('Water Data'!$F$6,0,10*ROW('Water Data'!F120))),'Data Summary'!BZ126="Yes"),OFFSET('Water Data'!$F$6,0,10*ROW('Water Data'!F120)),NA())</f>
        <v>#N/A</v>
      </c>
      <c r="L126" s="366" t="e">
        <f ca="1">+IF(AND(ISNUMBER(OFFSET('Water Data'!$F$9,0,10*ROW('Water Data'!F120))),'Data Summary'!CA126="Yes"),OFFSET('Water Data'!$F$9,0,10*ROW('Water Data'!F120)),NA())</f>
        <v>#N/A</v>
      </c>
      <c r="M126" s="366" t="e">
        <f ca="1">+IF(AND(ISNUMBER(OFFSET('Water Data'!$G$4,0,10*ROW('Water Data'!G120))),'Data Summary'!CB126="Yes"),100-OFFSET('Water Data'!$G$4,0,10*ROW('Water Data'!G120)),NA())</f>
        <v>#N/A</v>
      </c>
      <c r="N126" s="366" t="e">
        <f ca="1">+IF(AND(ISNUMBER(OFFSET('Water Data'!$G$6,0,10*ROW('Water Data'!G120))),'Data Summary'!CC126="Yes"),OFFSET('Water Data'!$G$6,0,10*ROW('Water Data'!G120)),NA())</f>
        <v>#N/A</v>
      </c>
      <c r="O126" s="366" t="e">
        <f ca="1">+IF(AND(ISNUMBER(OFFSET('Water Data'!$G$9,0,10*ROW('Water Data'!G120))),'Data Summary'!CD126="Yes"),OFFSET('Water Data'!$G$9,0,10*ROW('Water Data'!G120)),NA())</f>
        <v>#N/A</v>
      </c>
      <c r="P126" s="366" t="e">
        <f ca="1">+IF(AND(ISNUMBER(OFFSET('Water Data'!$H$4,0,10*ROW('Water Data'!H120))),'Data Summary'!CE126="Yes"),100-OFFSET('Water Data'!$H$4,0,10*ROW('Water Data'!H120)),NA())</f>
        <v>#N/A</v>
      </c>
      <c r="Q126" s="366" t="e">
        <f ca="1">+IF(AND(ISNUMBER(OFFSET('Water Data'!$H$6,0,10*ROW('Water Data'!H120))),'Data Summary'!CF126="Yes"),OFFSET('Water Data'!$H$6,0,10*ROW('Water Data'!H120)),NA())</f>
        <v>#N/A</v>
      </c>
      <c r="R126" s="366" t="e">
        <f ca="1">+IF(AND(ISNUMBER(OFFSET('Water Data'!$H$9,0,10*ROW('Water Data'!H120))),'Data Summary'!CG126="Yes"),OFFSET('Water Data'!$H$9,0,10*ROW('Water Data'!H120)),NA())</f>
        <v>#N/A</v>
      </c>
      <c r="S126" s="366" t="e">
        <f ca="1">+IF(AND(ISNUMBER(OFFSET('Water Data'!$I$4,0,10*ROW('Water Data'!I120))),'Data Summary'!CH126="Yes"),100-OFFSET('Water Data'!$I$4,0,10*ROW('Water Data'!I120)),NA())</f>
        <v>#N/A</v>
      </c>
      <c r="T126" s="366" t="e">
        <f ca="1">+IF(AND(ISNUMBER(OFFSET('Water Data'!$I$6,0,10*ROW('Water Data'!I120))),'Data Summary'!CI126="Yes"),OFFSET('Water Data'!$I$6,0,10*ROW('Water Data'!I120)),NA())</f>
        <v>#N/A</v>
      </c>
      <c r="U126" s="366" t="e">
        <f ca="1">+IF(AND(ISNUMBER(OFFSET('Water Data'!$I$9,0,10*ROW('Water Data'!I120))),'Data Summary'!CJ126="Yes"),OFFSET('Water Data'!$I$9,0,10*ROW('Water Data'!I120)),NA())</f>
        <v>#N/A</v>
      </c>
      <c r="V126" s="367" t="e">
        <f ca="1">+IF(AND(ISNUMBER(OFFSET('Sanitation Data'!$D$4,0,10*ROW('Sanitation Data'!D120))),'Data Summary'!CK126="Yes"),100-OFFSET('Sanitation Data'!$D$4,0,10*ROW('Sanitation Data'!D120)),NA())</f>
        <v>#N/A</v>
      </c>
      <c r="W126" s="367" t="e">
        <f ca="1">+IF(AND(ISNUMBER(OFFSET('Sanitation Data'!$D$6,0,10*ROW('Sanitation Data'!D120))),'Data Summary'!CL126="Yes"),OFFSET('Sanitation Data'!$D$6,0,10*ROW('Sanitation Data'!D120)),NA())</f>
        <v>#N/A</v>
      </c>
      <c r="X126" s="367" t="e">
        <f ca="1">+IF(AND(ISNUMBER(OFFSET('Sanitation Data'!$D$10,0,10*ROW('Sanitation Data'!D120))),'Data Summary'!CM126="Yes"),OFFSET('Sanitation Data'!$D$10,0,10*ROW('Sanitation Data'!D120)),NA())</f>
        <v>#N/A</v>
      </c>
      <c r="Y126" s="367" t="e">
        <f ca="1">+IF(AND(ISNUMBER(OFFSET('Sanitation Data'!$D$11,0,10*ROW('Sanitation Data'!D120))),'Data Summary'!CN126="Yes"),OFFSET('Sanitation Data'!$D$11,0,10*ROW('Sanitation Data'!D120)),NA())</f>
        <v>#N/A</v>
      </c>
      <c r="Z126" s="367" t="e">
        <f ca="1">+IF(AND(ISNUMBER(OFFSET('Sanitation Data'!$D$12,0,10*ROW('Sanitation Data'!D120))),'Data Summary'!CO126="Yes"),OFFSET('Sanitation Data'!$D$12,0,10*ROW('Sanitation Data'!D120)),NA())</f>
        <v>#N/A</v>
      </c>
      <c r="AA126" s="367" t="e">
        <f ca="1">+IF(AND(ISNUMBER(OFFSET('Sanitation Data'!$E$4,0,10*ROW('Sanitation Data'!E120))),'Data Summary'!CP126="Yes"),100-OFFSET('Sanitation Data'!$E$4,0,10*ROW('Sanitation Data'!E120)),NA())</f>
        <v>#N/A</v>
      </c>
      <c r="AB126" s="367" t="e">
        <f ca="1">+IF(AND(ISNUMBER(OFFSET('Sanitation Data'!$E$6,0,10*ROW('Sanitation Data'!E120))),'Data Summary'!CQ126="Yes"),OFFSET('Sanitation Data'!$E$6,0,10*ROW('Sanitation Data'!E120)),NA())</f>
        <v>#N/A</v>
      </c>
      <c r="AC126" s="367" t="e">
        <f ca="1">+IF(AND(ISNUMBER(OFFSET('Sanitation Data'!$E$10,0,10*ROW('Sanitation Data'!E120))),'Data Summary'!CR126="Yes"),OFFSET('Sanitation Data'!$E$10,0,10*ROW('Sanitation Data'!E120)),NA())</f>
        <v>#N/A</v>
      </c>
      <c r="AD126" s="367" t="e">
        <f ca="1">+IF(AND(ISNUMBER(OFFSET('Sanitation Data'!$E$11,0,10*ROW('Sanitation Data'!E120))),'Data Summary'!CS126="Yes"),OFFSET('Sanitation Data'!$E$11,0,10*ROW('Sanitation Data'!E120)),NA())</f>
        <v>#N/A</v>
      </c>
      <c r="AE126" s="367" t="e">
        <f ca="1">+IF(AND(ISNUMBER(OFFSET('Sanitation Data'!$E$12,0,10*ROW('Sanitation Data'!E120))),'Data Summary'!CT126="Yes"),OFFSET('Sanitation Data'!$E$12,0,10*ROW('Sanitation Data'!E120)),NA())</f>
        <v>#N/A</v>
      </c>
      <c r="AF126" s="367" t="e">
        <f ca="1">+IF(AND(ISNUMBER(OFFSET('Sanitation Data'!$F$4,0,10*ROW('Sanitation Data'!F120))),'Data Summary'!CU126="Yes"),100-OFFSET('Sanitation Data'!$F$4,0,10*ROW('Sanitation Data'!F120)),NA())</f>
        <v>#N/A</v>
      </c>
      <c r="AG126" s="367" t="e">
        <f ca="1">+IF(AND(ISNUMBER(OFFSET('Sanitation Data'!$F$6,0,10*ROW('Sanitation Data'!F120))),'Data Summary'!CV126="Yes"),OFFSET('Sanitation Data'!$F$6,0,10*ROW('Sanitation Data'!F120)),NA())</f>
        <v>#N/A</v>
      </c>
      <c r="AH126" s="367" t="e">
        <f ca="1">+IF(AND(ISNUMBER(OFFSET('Sanitation Data'!$F$10,0,10*ROW('Sanitation Data'!F120))),'Data Summary'!CW126="Yes"),OFFSET('Sanitation Data'!$F$10,0,10*ROW('Sanitation Data'!F120)),NA())</f>
        <v>#N/A</v>
      </c>
      <c r="AI126" s="367" t="e">
        <f ca="1">+IF(AND(ISNUMBER(OFFSET('Sanitation Data'!$F$11,0,10*ROW('Sanitation Data'!F120))),'Data Summary'!CX126="Yes"),OFFSET('Sanitation Data'!$F$11,0,10*ROW('Sanitation Data'!F120)),NA())</f>
        <v>#N/A</v>
      </c>
      <c r="AJ126" s="367" t="e">
        <f ca="1">+IF(AND(ISNUMBER(OFFSET('Sanitation Data'!$F$12,0,10*ROW('Sanitation Data'!F120))),'Data Summary'!CY126="Yes"),OFFSET('Sanitation Data'!$F$12,0,10*ROW('Sanitation Data'!F120)),NA())</f>
        <v>#N/A</v>
      </c>
      <c r="AK126" s="367" t="e">
        <f ca="1">+IF(AND(ISNUMBER(OFFSET('Sanitation Data'!$G$4,0,10*ROW('Sanitation Data'!G120))),'Data Summary'!CZ126="Yes"),100-OFFSET('Sanitation Data'!$G$4,0,10*ROW('Sanitation Data'!G120)),NA())</f>
        <v>#N/A</v>
      </c>
      <c r="AL126" s="367" t="e">
        <f ca="1">+IF(AND(ISNUMBER(OFFSET('Sanitation Data'!$G$6,0,10*ROW('Sanitation Data'!G120))),'Data Summary'!DA126="Yes"),OFFSET('Sanitation Data'!$G$6,0,10*ROW('Sanitation Data'!G120)),NA())</f>
        <v>#N/A</v>
      </c>
      <c r="AM126" s="367" t="e">
        <f ca="1">+IF(AND(ISNUMBER(OFFSET('Sanitation Data'!$G$10,0,10*ROW('Sanitation Data'!G120))),'Data Summary'!DB126="Yes"),OFFSET('Sanitation Data'!$G$10,0,10*ROW('Sanitation Data'!G120)),NA())</f>
        <v>#N/A</v>
      </c>
      <c r="AN126" s="367" t="e">
        <f ca="1">+IF(AND(ISNUMBER(OFFSET('Sanitation Data'!$G$11,0,10*ROW('Sanitation Data'!G120))),'Data Summary'!DC126="Yes"),OFFSET('Sanitation Data'!$G$11,0,10*ROW('Sanitation Data'!G120)),NA())</f>
        <v>#N/A</v>
      </c>
      <c r="AO126" s="367" t="e">
        <f ca="1">+IF(AND(ISNUMBER(OFFSET('Sanitation Data'!$G$12,0,10*ROW('Sanitation Data'!G120))),'Data Summary'!DD126="Yes"),OFFSET('Sanitation Data'!$G$12,0,10*ROW('Sanitation Data'!G120)),NA())</f>
        <v>#N/A</v>
      </c>
      <c r="AP126" s="367" t="e">
        <f ca="1">+IF(AND(ISNUMBER(OFFSET('Sanitation Data'!$H$4,0,10*ROW('Sanitation Data'!H120))),'Data Summary'!DE126="Yes"),100-OFFSET('Sanitation Data'!$H$4,0,10*ROW('Sanitation Data'!H120)),NA())</f>
        <v>#N/A</v>
      </c>
      <c r="AQ126" s="367" t="e">
        <f ca="1">+IF(AND(ISNUMBER(OFFSET('Sanitation Data'!$H$6,0,10*ROW('Sanitation Data'!H120))),'Data Summary'!DF126="Yes"),OFFSET('Sanitation Data'!$H$6,0,10*ROW('Sanitation Data'!H120)),NA())</f>
        <v>#N/A</v>
      </c>
      <c r="AR126" s="367" t="e">
        <f ca="1">+IF(AND(ISNUMBER(OFFSET('Sanitation Data'!$H$10,0,10*ROW('Sanitation Data'!H120))),'Data Summary'!DG126="Yes"),OFFSET('Sanitation Data'!$H$10,0,10*ROW('Sanitation Data'!H120)),NA())</f>
        <v>#N/A</v>
      </c>
      <c r="AS126" s="367" t="e">
        <f ca="1">+IF(AND(ISNUMBER(OFFSET('Sanitation Data'!$H$11,0,10*ROW('Sanitation Data'!H120))),'Data Summary'!DH126="Yes"),OFFSET('Sanitation Data'!$H$11,0,10*ROW('Sanitation Data'!H120)),NA())</f>
        <v>#N/A</v>
      </c>
      <c r="AT126" s="367" t="e">
        <f ca="1">+IF(AND(ISNUMBER(OFFSET('Sanitation Data'!$H$12,0,10*ROW('Sanitation Data'!H120))),'Data Summary'!DI126="Yes"),OFFSET('Sanitation Data'!$H$12,0,10*ROW('Sanitation Data'!H120)),NA())</f>
        <v>#N/A</v>
      </c>
      <c r="AU126" s="367" t="e">
        <f ca="1">+IF(AND(ISNUMBER(OFFSET('Sanitation Data'!$I$4,0,10*ROW('Sanitation Data'!I120))),'Data Summary'!DJ126="Yes"),100-OFFSET('Sanitation Data'!$I$4,0,10*ROW('Sanitation Data'!I120)),NA())</f>
        <v>#N/A</v>
      </c>
      <c r="AV126" s="367" t="e">
        <f ca="1">+IF(AND(ISNUMBER(OFFSET('Sanitation Data'!$I$6,0,10*ROW('Sanitation Data'!I120))),'Data Summary'!DK126="Yes"),OFFSET('Sanitation Data'!$I$6,0,10*ROW('Sanitation Data'!I120)),NA())</f>
        <v>#N/A</v>
      </c>
      <c r="AW126" s="367" t="e">
        <f ca="1">+IF(AND(ISNUMBER(OFFSET('Sanitation Data'!$I$10,0,10*ROW('Sanitation Data'!I120))),'Data Summary'!DL126="Yes"),OFFSET('Sanitation Data'!$I$10,0,10*ROW('Sanitation Data'!I120)),NA())</f>
        <v>#N/A</v>
      </c>
      <c r="AX126" s="367" t="e">
        <f ca="1">+IF(AND(ISNUMBER(OFFSET('Sanitation Data'!$I$11,0,10*ROW('Sanitation Data'!I120))),'Data Summary'!DM126="Yes"),OFFSET('Sanitation Data'!$I$11,0,10*ROW('Sanitation Data'!I120)),NA())</f>
        <v>#N/A</v>
      </c>
      <c r="AY126" s="367" t="e">
        <f ca="1">+IF(AND(ISNUMBER(OFFSET('Sanitation Data'!$I$12,0,10*ROW('Sanitation Data'!I120))),'Data Summary'!DN126="Yes"),OFFSET('Sanitation Data'!$I$12,0,10*ROW('Sanitation Data'!I120)),NA())</f>
        <v>#N/A</v>
      </c>
      <c r="AZ126" s="368" t="e">
        <f ca="1">+IF(AND(ISNUMBER(OFFSET('Hygiene Data'!$D$5,0,10*ROW('Hygiene Data'!D120))),'Data Summary'!DO126="Yes"),OFFSET('Hygiene Data'!$D$5,0,10*ROW('Hygiene Data'!D120)),NA())</f>
        <v>#N/A</v>
      </c>
      <c r="BA126" s="368" t="e">
        <f ca="1">+IF(AND(ISNUMBER(OFFSET('Hygiene Data'!$D$7,0,10*ROW('Hygiene Data'!D120))),'Data Summary'!DP126="Yes"),OFFSET('Hygiene Data'!$D$7,0,10*ROW('Hygiene Data'!D120)),NA())</f>
        <v>#N/A</v>
      </c>
      <c r="BB126" s="368" t="e">
        <f ca="1">+IF(AND(ISNUMBER(OFFSET('Hygiene Data'!$D$9,0,10*ROW('Hygiene Data'!D120))),'Data Summary'!DQ126="Yes"),OFFSET('Hygiene Data'!$D$9,0,10*ROW('Hygiene Data'!D120)),NA())</f>
        <v>#N/A</v>
      </c>
      <c r="BC126" s="368" t="e">
        <f ca="1">+IF(AND(ISNUMBER(OFFSET('Hygiene Data'!$E$5,0,10*ROW('Hygiene Data'!E120))),'Data Summary'!DR126="Yes"),OFFSET('Hygiene Data'!$E$5,0,10*ROW('Hygiene Data'!E120)),NA())</f>
        <v>#N/A</v>
      </c>
      <c r="BD126" s="368" t="e">
        <f ca="1">+IF(AND(ISNUMBER(OFFSET('Hygiene Data'!$E$7,0,10*ROW('Hygiene Data'!E120))),'Data Summary'!DS126="Yes"),OFFSET('Hygiene Data'!$E$7,0,10*ROW('Hygiene Data'!E120)),NA())</f>
        <v>#N/A</v>
      </c>
      <c r="BE126" s="368" t="e">
        <f ca="1">+IF(AND(ISNUMBER(OFFSET('Hygiene Data'!$E$9,0,10*ROW('Hygiene Data'!E120))),'Data Summary'!DT126="Yes"),OFFSET('Hygiene Data'!$E$9,0,10*ROW('Hygiene Data'!E120)),NA())</f>
        <v>#N/A</v>
      </c>
      <c r="BF126" s="368" t="e">
        <f ca="1">+IF(AND(ISNUMBER(OFFSET('Hygiene Data'!$F$5,0,10*ROW('Hygiene Data'!F120))),'Data Summary'!DU126="Yes"),OFFSET('Hygiene Data'!$F$5,0,10*ROW('Hygiene Data'!F120)),NA())</f>
        <v>#N/A</v>
      </c>
      <c r="BG126" s="368" t="e">
        <f ca="1">+IF(AND(ISNUMBER(OFFSET('Hygiene Data'!$F$7,0,10*ROW('Hygiene Data'!F120))),'Data Summary'!DV126="Yes"),OFFSET('Hygiene Data'!$F$7,0,10*ROW('Hygiene Data'!F120)),NA())</f>
        <v>#N/A</v>
      </c>
      <c r="BH126" s="368" t="e">
        <f ca="1">+IF(AND(ISNUMBER(OFFSET('Hygiene Data'!$F$9,0,10*ROW('Hygiene Data'!F120))),'Data Summary'!DW126="Yes"),OFFSET('Hygiene Data'!$F$9,0,10*ROW('Hygiene Data'!F120)),NA())</f>
        <v>#N/A</v>
      </c>
      <c r="BI126" s="368" t="e">
        <f ca="1">+IF(AND(ISNUMBER(OFFSET('Hygiene Data'!$G$5,0,10*ROW('Hygiene Data'!G120))),'Data Summary'!DX126="Yes"),OFFSET('Hygiene Data'!$G$5,0,10*ROW('Hygiene Data'!G120)),NA())</f>
        <v>#N/A</v>
      </c>
      <c r="BJ126" s="368" t="e">
        <f ca="1">+IF(AND(ISNUMBER(OFFSET('Hygiene Data'!$G$7,0,10*ROW('Hygiene Data'!G120))),'Data Summary'!DY126="Yes"),OFFSET('Hygiene Data'!$G$7,0,10*ROW('Hygiene Data'!G120)),NA())</f>
        <v>#N/A</v>
      </c>
      <c r="BK126" s="368" t="e">
        <f ca="1">+IF(AND(ISNUMBER(OFFSET('Hygiene Data'!$G$9,0,10*ROW('Hygiene Data'!G120))),'Data Summary'!DZ126="Yes"),OFFSET('Hygiene Data'!$G$9,0,10*ROW('Hygiene Data'!G120)),NA())</f>
        <v>#N/A</v>
      </c>
      <c r="BL126" s="368" t="e">
        <f ca="1">+IF(AND(ISNUMBER(OFFSET('Hygiene Data'!$H$5,0,10*ROW('Hygiene Data'!H120))),'Data Summary'!EA126="Yes"),OFFSET('Hygiene Data'!$H$5,0,10*ROW('Hygiene Data'!H120)),NA())</f>
        <v>#N/A</v>
      </c>
      <c r="BM126" s="368" t="e">
        <f ca="1">+IF(AND(ISNUMBER(OFFSET('Hygiene Data'!$H$7,0,10*ROW('Hygiene Data'!H120))),'Data Summary'!EB126="Yes"),OFFSET('Hygiene Data'!$H$7,0,10*ROW('Hygiene Data'!H120)),NA())</f>
        <v>#N/A</v>
      </c>
      <c r="BN126" s="368" t="e">
        <f ca="1">+IF(AND(ISNUMBER(OFFSET('Hygiene Data'!$H$9,0,10*ROW('Hygiene Data'!H120))),'Data Summary'!EC126="Yes"),OFFSET('Hygiene Data'!$H$9,0,10*ROW('Hygiene Data'!H120)),NA())</f>
        <v>#N/A</v>
      </c>
      <c r="BO126" s="368" t="e">
        <f ca="1">+IF(AND(ISNUMBER(OFFSET('Hygiene Data'!$I$5,0,10*ROW('Hygiene Data'!I120))),'Data Summary'!ED126="Yes"),OFFSET('Hygiene Data'!$I$5,0,10*ROW('Hygiene Data'!I120)),NA())</f>
        <v>#N/A</v>
      </c>
      <c r="BP126" s="368" t="e">
        <f ca="1">+IF(AND(ISNUMBER(OFFSET('Hygiene Data'!$I$7,0,10*ROW('Hygiene Data'!I120))),'Data Summary'!EE126="Yes"),OFFSET('Hygiene Data'!$I$7,0,10*ROW('Hygiene Data'!I120)),NA())</f>
        <v>#N/A</v>
      </c>
      <c r="BQ126" s="368" t="e">
        <f ca="1">+IF(AND(ISNUMBER(OFFSET('Hygiene Data'!$I$9,0,10*ROW('Hygiene Data'!I120))),'Data Summary'!EF126="Yes"),OFFSET('Hygiene Data'!$I$9,0,10*ROW('Hygiene Data'!I120)),NA())</f>
        <v>#N/A</v>
      </c>
    </row>
    <row r="127" spans="1:69" x14ac:dyDescent="0.25">
      <c r="A127" s="364" t="e">
        <f ca="1">+RIGHT('Data Summary'!A127,LEN('Data Summary'!A127)-9)</f>
        <v>#VALUE!</v>
      </c>
      <c r="B127" s="338" t="str">
        <f ca="1">+IF(ISTEXT('Data Summary'!B127),'Data Summary'!B127,"")</f>
        <v/>
      </c>
      <c r="C127" s="365" t="e">
        <f ca="1">+VALUE('Data Summary'!C127)</f>
        <v>#VALUE!</v>
      </c>
      <c r="D127" s="366" t="e">
        <f ca="1">+IF(AND(ISNUMBER(OFFSET('Water Data'!$D$4,0,10*ROW('Water Data'!D121))),'Data Summary'!BS127="Yes"),100-OFFSET('Water Data'!$D$4,0,10*ROW('Water Data'!D121)),NA())</f>
        <v>#N/A</v>
      </c>
      <c r="E127" s="366" t="e">
        <f ca="1">+IF(AND(ISNUMBER(OFFSET('Water Data'!$D$6,0,10*ROW('Water Data'!D121))),'Data Summary'!BT127="Yes"),OFFSET('Water Data'!$D$6,0,10*ROW('Water Data'!D121)),NA())</f>
        <v>#N/A</v>
      </c>
      <c r="F127" s="366" t="e">
        <f ca="1">+IF(AND(ISNUMBER(OFFSET('Water Data'!$D$9,0,10*ROW('Water Data'!D121))),'Data Summary'!BU127="Yes"),OFFSET('Water Data'!$D$9,0,10*ROW('Water Data'!D121)),NA())</f>
        <v>#N/A</v>
      </c>
      <c r="G127" s="366" t="e">
        <f ca="1">+IF(AND(ISNUMBER(OFFSET('Water Data'!$E$4,0,10*ROW('Water Data'!E121))),'Data Summary'!BV127="Yes"),100-OFFSET('Water Data'!$E$4,0,10*ROW('Water Data'!E121)),NA())</f>
        <v>#N/A</v>
      </c>
      <c r="H127" s="366" t="e">
        <f ca="1">+IF(AND(ISNUMBER(OFFSET('Water Data'!$E$6,0,10*ROW('Water Data'!E121))),'Data Summary'!BW127="Yes"),OFFSET('Water Data'!$E$6,0,10*ROW('Water Data'!E121)),NA())</f>
        <v>#N/A</v>
      </c>
      <c r="I127" s="366" t="e">
        <f ca="1">+IF(AND(ISNUMBER(OFFSET('Water Data'!$E$9,0,10*ROW('Water Data'!E121))),'Data Summary'!BX127="Yes"),OFFSET('Water Data'!$E$9,0,10*ROW('Water Data'!E121)),NA())</f>
        <v>#N/A</v>
      </c>
      <c r="J127" s="366" t="e">
        <f ca="1">+IF(AND(ISNUMBER(OFFSET('Water Data'!$F$4,0,10*ROW('Water Data'!F121))),'Data Summary'!BY127="Yes"),100-OFFSET('Water Data'!$F$4,0,10*ROW('Water Data'!F121)),NA())</f>
        <v>#N/A</v>
      </c>
      <c r="K127" s="366" t="e">
        <f ca="1">+IF(AND(ISNUMBER(OFFSET('Water Data'!$F$6,0,10*ROW('Water Data'!F121))),'Data Summary'!BZ127="Yes"),OFFSET('Water Data'!$F$6,0,10*ROW('Water Data'!F121)),NA())</f>
        <v>#N/A</v>
      </c>
      <c r="L127" s="366" t="e">
        <f ca="1">+IF(AND(ISNUMBER(OFFSET('Water Data'!$F$9,0,10*ROW('Water Data'!F121))),'Data Summary'!CA127="Yes"),OFFSET('Water Data'!$F$9,0,10*ROW('Water Data'!F121)),NA())</f>
        <v>#N/A</v>
      </c>
      <c r="M127" s="366" t="e">
        <f ca="1">+IF(AND(ISNUMBER(OFFSET('Water Data'!$G$4,0,10*ROW('Water Data'!G121))),'Data Summary'!CB127="Yes"),100-OFFSET('Water Data'!$G$4,0,10*ROW('Water Data'!G121)),NA())</f>
        <v>#N/A</v>
      </c>
      <c r="N127" s="366" t="e">
        <f ca="1">+IF(AND(ISNUMBER(OFFSET('Water Data'!$G$6,0,10*ROW('Water Data'!G121))),'Data Summary'!CC127="Yes"),OFFSET('Water Data'!$G$6,0,10*ROW('Water Data'!G121)),NA())</f>
        <v>#N/A</v>
      </c>
      <c r="O127" s="366" t="e">
        <f ca="1">+IF(AND(ISNUMBER(OFFSET('Water Data'!$G$9,0,10*ROW('Water Data'!G121))),'Data Summary'!CD127="Yes"),OFFSET('Water Data'!$G$9,0,10*ROW('Water Data'!G121)),NA())</f>
        <v>#N/A</v>
      </c>
      <c r="P127" s="366" t="e">
        <f ca="1">+IF(AND(ISNUMBER(OFFSET('Water Data'!$H$4,0,10*ROW('Water Data'!H121))),'Data Summary'!CE127="Yes"),100-OFFSET('Water Data'!$H$4,0,10*ROW('Water Data'!H121)),NA())</f>
        <v>#N/A</v>
      </c>
      <c r="Q127" s="366" t="e">
        <f ca="1">+IF(AND(ISNUMBER(OFFSET('Water Data'!$H$6,0,10*ROW('Water Data'!H121))),'Data Summary'!CF127="Yes"),OFFSET('Water Data'!$H$6,0,10*ROW('Water Data'!H121)),NA())</f>
        <v>#N/A</v>
      </c>
      <c r="R127" s="366" t="e">
        <f ca="1">+IF(AND(ISNUMBER(OFFSET('Water Data'!$H$9,0,10*ROW('Water Data'!H121))),'Data Summary'!CG127="Yes"),OFFSET('Water Data'!$H$9,0,10*ROW('Water Data'!H121)),NA())</f>
        <v>#N/A</v>
      </c>
      <c r="S127" s="366" t="e">
        <f ca="1">+IF(AND(ISNUMBER(OFFSET('Water Data'!$I$4,0,10*ROW('Water Data'!I121))),'Data Summary'!CH127="Yes"),100-OFFSET('Water Data'!$I$4,0,10*ROW('Water Data'!I121)),NA())</f>
        <v>#N/A</v>
      </c>
      <c r="T127" s="366" t="e">
        <f ca="1">+IF(AND(ISNUMBER(OFFSET('Water Data'!$I$6,0,10*ROW('Water Data'!I121))),'Data Summary'!CI127="Yes"),OFFSET('Water Data'!$I$6,0,10*ROW('Water Data'!I121)),NA())</f>
        <v>#N/A</v>
      </c>
      <c r="U127" s="366" t="e">
        <f ca="1">+IF(AND(ISNUMBER(OFFSET('Water Data'!$I$9,0,10*ROW('Water Data'!I121))),'Data Summary'!CJ127="Yes"),OFFSET('Water Data'!$I$9,0,10*ROW('Water Data'!I121)),NA())</f>
        <v>#N/A</v>
      </c>
      <c r="V127" s="367" t="e">
        <f ca="1">+IF(AND(ISNUMBER(OFFSET('Sanitation Data'!$D$4,0,10*ROW('Sanitation Data'!D121))),'Data Summary'!CK127="Yes"),100-OFFSET('Sanitation Data'!$D$4,0,10*ROW('Sanitation Data'!D121)),NA())</f>
        <v>#N/A</v>
      </c>
      <c r="W127" s="367" t="e">
        <f ca="1">+IF(AND(ISNUMBER(OFFSET('Sanitation Data'!$D$6,0,10*ROW('Sanitation Data'!D121))),'Data Summary'!CL127="Yes"),OFFSET('Sanitation Data'!$D$6,0,10*ROW('Sanitation Data'!D121)),NA())</f>
        <v>#N/A</v>
      </c>
      <c r="X127" s="367" t="e">
        <f ca="1">+IF(AND(ISNUMBER(OFFSET('Sanitation Data'!$D$10,0,10*ROW('Sanitation Data'!D121))),'Data Summary'!CM127="Yes"),OFFSET('Sanitation Data'!$D$10,0,10*ROW('Sanitation Data'!D121)),NA())</f>
        <v>#N/A</v>
      </c>
      <c r="Y127" s="367" t="e">
        <f ca="1">+IF(AND(ISNUMBER(OFFSET('Sanitation Data'!$D$11,0,10*ROW('Sanitation Data'!D121))),'Data Summary'!CN127="Yes"),OFFSET('Sanitation Data'!$D$11,0,10*ROW('Sanitation Data'!D121)),NA())</f>
        <v>#N/A</v>
      </c>
      <c r="Z127" s="367" t="e">
        <f ca="1">+IF(AND(ISNUMBER(OFFSET('Sanitation Data'!$D$12,0,10*ROW('Sanitation Data'!D121))),'Data Summary'!CO127="Yes"),OFFSET('Sanitation Data'!$D$12,0,10*ROW('Sanitation Data'!D121)),NA())</f>
        <v>#N/A</v>
      </c>
      <c r="AA127" s="367" t="e">
        <f ca="1">+IF(AND(ISNUMBER(OFFSET('Sanitation Data'!$E$4,0,10*ROW('Sanitation Data'!E121))),'Data Summary'!CP127="Yes"),100-OFFSET('Sanitation Data'!$E$4,0,10*ROW('Sanitation Data'!E121)),NA())</f>
        <v>#N/A</v>
      </c>
      <c r="AB127" s="367" t="e">
        <f ca="1">+IF(AND(ISNUMBER(OFFSET('Sanitation Data'!$E$6,0,10*ROW('Sanitation Data'!E121))),'Data Summary'!CQ127="Yes"),OFFSET('Sanitation Data'!$E$6,0,10*ROW('Sanitation Data'!E121)),NA())</f>
        <v>#N/A</v>
      </c>
      <c r="AC127" s="367" t="e">
        <f ca="1">+IF(AND(ISNUMBER(OFFSET('Sanitation Data'!$E$10,0,10*ROW('Sanitation Data'!E121))),'Data Summary'!CR127="Yes"),OFFSET('Sanitation Data'!$E$10,0,10*ROW('Sanitation Data'!E121)),NA())</f>
        <v>#N/A</v>
      </c>
      <c r="AD127" s="367" t="e">
        <f ca="1">+IF(AND(ISNUMBER(OFFSET('Sanitation Data'!$E$11,0,10*ROW('Sanitation Data'!E121))),'Data Summary'!CS127="Yes"),OFFSET('Sanitation Data'!$E$11,0,10*ROW('Sanitation Data'!E121)),NA())</f>
        <v>#N/A</v>
      </c>
      <c r="AE127" s="367" t="e">
        <f ca="1">+IF(AND(ISNUMBER(OFFSET('Sanitation Data'!$E$12,0,10*ROW('Sanitation Data'!E121))),'Data Summary'!CT127="Yes"),OFFSET('Sanitation Data'!$E$12,0,10*ROW('Sanitation Data'!E121)),NA())</f>
        <v>#N/A</v>
      </c>
      <c r="AF127" s="367" t="e">
        <f ca="1">+IF(AND(ISNUMBER(OFFSET('Sanitation Data'!$F$4,0,10*ROW('Sanitation Data'!F121))),'Data Summary'!CU127="Yes"),100-OFFSET('Sanitation Data'!$F$4,0,10*ROW('Sanitation Data'!F121)),NA())</f>
        <v>#N/A</v>
      </c>
      <c r="AG127" s="367" t="e">
        <f ca="1">+IF(AND(ISNUMBER(OFFSET('Sanitation Data'!$F$6,0,10*ROW('Sanitation Data'!F121))),'Data Summary'!CV127="Yes"),OFFSET('Sanitation Data'!$F$6,0,10*ROW('Sanitation Data'!F121)),NA())</f>
        <v>#N/A</v>
      </c>
      <c r="AH127" s="367" t="e">
        <f ca="1">+IF(AND(ISNUMBER(OFFSET('Sanitation Data'!$F$10,0,10*ROW('Sanitation Data'!F121))),'Data Summary'!CW127="Yes"),OFFSET('Sanitation Data'!$F$10,0,10*ROW('Sanitation Data'!F121)),NA())</f>
        <v>#N/A</v>
      </c>
      <c r="AI127" s="367" t="e">
        <f ca="1">+IF(AND(ISNUMBER(OFFSET('Sanitation Data'!$F$11,0,10*ROW('Sanitation Data'!F121))),'Data Summary'!CX127="Yes"),OFFSET('Sanitation Data'!$F$11,0,10*ROW('Sanitation Data'!F121)),NA())</f>
        <v>#N/A</v>
      </c>
      <c r="AJ127" s="367" t="e">
        <f ca="1">+IF(AND(ISNUMBER(OFFSET('Sanitation Data'!$F$12,0,10*ROW('Sanitation Data'!F121))),'Data Summary'!CY127="Yes"),OFFSET('Sanitation Data'!$F$12,0,10*ROW('Sanitation Data'!F121)),NA())</f>
        <v>#N/A</v>
      </c>
      <c r="AK127" s="367" t="e">
        <f ca="1">+IF(AND(ISNUMBER(OFFSET('Sanitation Data'!$G$4,0,10*ROW('Sanitation Data'!G121))),'Data Summary'!CZ127="Yes"),100-OFFSET('Sanitation Data'!$G$4,0,10*ROW('Sanitation Data'!G121)),NA())</f>
        <v>#N/A</v>
      </c>
      <c r="AL127" s="367" t="e">
        <f ca="1">+IF(AND(ISNUMBER(OFFSET('Sanitation Data'!$G$6,0,10*ROW('Sanitation Data'!G121))),'Data Summary'!DA127="Yes"),OFFSET('Sanitation Data'!$G$6,0,10*ROW('Sanitation Data'!G121)),NA())</f>
        <v>#N/A</v>
      </c>
      <c r="AM127" s="367" t="e">
        <f ca="1">+IF(AND(ISNUMBER(OFFSET('Sanitation Data'!$G$10,0,10*ROW('Sanitation Data'!G121))),'Data Summary'!DB127="Yes"),OFFSET('Sanitation Data'!$G$10,0,10*ROW('Sanitation Data'!G121)),NA())</f>
        <v>#N/A</v>
      </c>
      <c r="AN127" s="367" t="e">
        <f ca="1">+IF(AND(ISNUMBER(OFFSET('Sanitation Data'!$G$11,0,10*ROW('Sanitation Data'!G121))),'Data Summary'!DC127="Yes"),OFFSET('Sanitation Data'!$G$11,0,10*ROW('Sanitation Data'!G121)),NA())</f>
        <v>#N/A</v>
      </c>
      <c r="AO127" s="367" t="e">
        <f ca="1">+IF(AND(ISNUMBER(OFFSET('Sanitation Data'!$G$12,0,10*ROW('Sanitation Data'!G121))),'Data Summary'!DD127="Yes"),OFFSET('Sanitation Data'!$G$12,0,10*ROW('Sanitation Data'!G121)),NA())</f>
        <v>#N/A</v>
      </c>
      <c r="AP127" s="367" t="e">
        <f ca="1">+IF(AND(ISNUMBER(OFFSET('Sanitation Data'!$H$4,0,10*ROW('Sanitation Data'!H121))),'Data Summary'!DE127="Yes"),100-OFFSET('Sanitation Data'!$H$4,0,10*ROW('Sanitation Data'!H121)),NA())</f>
        <v>#N/A</v>
      </c>
      <c r="AQ127" s="367" t="e">
        <f ca="1">+IF(AND(ISNUMBER(OFFSET('Sanitation Data'!$H$6,0,10*ROW('Sanitation Data'!H121))),'Data Summary'!DF127="Yes"),OFFSET('Sanitation Data'!$H$6,0,10*ROW('Sanitation Data'!H121)),NA())</f>
        <v>#N/A</v>
      </c>
      <c r="AR127" s="367" t="e">
        <f ca="1">+IF(AND(ISNUMBER(OFFSET('Sanitation Data'!$H$10,0,10*ROW('Sanitation Data'!H121))),'Data Summary'!DG127="Yes"),OFFSET('Sanitation Data'!$H$10,0,10*ROW('Sanitation Data'!H121)),NA())</f>
        <v>#N/A</v>
      </c>
      <c r="AS127" s="367" t="e">
        <f ca="1">+IF(AND(ISNUMBER(OFFSET('Sanitation Data'!$H$11,0,10*ROW('Sanitation Data'!H121))),'Data Summary'!DH127="Yes"),OFFSET('Sanitation Data'!$H$11,0,10*ROW('Sanitation Data'!H121)),NA())</f>
        <v>#N/A</v>
      </c>
      <c r="AT127" s="367" t="e">
        <f ca="1">+IF(AND(ISNUMBER(OFFSET('Sanitation Data'!$H$12,0,10*ROW('Sanitation Data'!H121))),'Data Summary'!DI127="Yes"),OFFSET('Sanitation Data'!$H$12,0,10*ROW('Sanitation Data'!H121)),NA())</f>
        <v>#N/A</v>
      </c>
      <c r="AU127" s="367" t="e">
        <f ca="1">+IF(AND(ISNUMBER(OFFSET('Sanitation Data'!$I$4,0,10*ROW('Sanitation Data'!I121))),'Data Summary'!DJ127="Yes"),100-OFFSET('Sanitation Data'!$I$4,0,10*ROW('Sanitation Data'!I121)),NA())</f>
        <v>#N/A</v>
      </c>
      <c r="AV127" s="367" t="e">
        <f ca="1">+IF(AND(ISNUMBER(OFFSET('Sanitation Data'!$I$6,0,10*ROW('Sanitation Data'!I121))),'Data Summary'!DK127="Yes"),OFFSET('Sanitation Data'!$I$6,0,10*ROW('Sanitation Data'!I121)),NA())</f>
        <v>#N/A</v>
      </c>
      <c r="AW127" s="367" t="e">
        <f ca="1">+IF(AND(ISNUMBER(OFFSET('Sanitation Data'!$I$10,0,10*ROW('Sanitation Data'!I121))),'Data Summary'!DL127="Yes"),OFFSET('Sanitation Data'!$I$10,0,10*ROW('Sanitation Data'!I121)),NA())</f>
        <v>#N/A</v>
      </c>
      <c r="AX127" s="367" t="e">
        <f ca="1">+IF(AND(ISNUMBER(OFFSET('Sanitation Data'!$I$11,0,10*ROW('Sanitation Data'!I121))),'Data Summary'!DM127="Yes"),OFFSET('Sanitation Data'!$I$11,0,10*ROW('Sanitation Data'!I121)),NA())</f>
        <v>#N/A</v>
      </c>
      <c r="AY127" s="367" t="e">
        <f ca="1">+IF(AND(ISNUMBER(OFFSET('Sanitation Data'!$I$12,0,10*ROW('Sanitation Data'!I121))),'Data Summary'!DN127="Yes"),OFFSET('Sanitation Data'!$I$12,0,10*ROW('Sanitation Data'!I121)),NA())</f>
        <v>#N/A</v>
      </c>
      <c r="AZ127" s="368" t="e">
        <f ca="1">+IF(AND(ISNUMBER(OFFSET('Hygiene Data'!$D$5,0,10*ROW('Hygiene Data'!D121))),'Data Summary'!DO127="Yes"),OFFSET('Hygiene Data'!$D$5,0,10*ROW('Hygiene Data'!D121)),NA())</f>
        <v>#N/A</v>
      </c>
      <c r="BA127" s="368" t="e">
        <f ca="1">+IF(AND(ISNUMBER(OFFSET('Hygiene Data'!$D$7,0,10*ROW('Hygiene Data'!D121))),'Data Summary'!DP127="Yes"),OFFSET('Hygiene Data'!$D$7,0,10*ROW('Hygiene Data'!D121)),NA())</f>
        <v>#N/A</v>
      </c>
      <c r="BB127" s="368" t="e">
        <f ca="1">+IF(AND(ISNUMBER(OFFSET('Hygiene Data'!$D$9,0,10*ROW('Hygiene Data'!D121))),'Data Summary'!DQ127="Yes"),OFFSET('Hygiene Data'!$D$9,0,10*ROW('Hygiene Data'!D121)),NA())</f>
        <v>#N/A</v>
      </c>
      <c r="BC127" s="368" t="e">
        <f ca="1">+IF(AND(ISNUMBER(OFFSET('Hygiene Data'!$E$5,0,10*ROW('Hygiene Data'!E121))),'Data Summary'!DR127="Yes"),OFFSET('Hygiene Data'!$E$5,0,10*ROW('Hygiene Data'!E121)),NA())</f>
        <v>#N/A</v>
      </c>
      <c r="BD127" s="368" t="e">
        <f ca="1">+IF(AND(ISNUMBER(OFFSET('Hygiene Data'!$E$7,0,10*ROW('Hygiene Data'!E121))),'Data Summary'!DS127="Yes"),OFFSET('Hygiene Data'!$E$7,0,10*ROW('Hygiene Data'!E121)),NA())</f>
        <v>#N/A</v>
      </c>
      <c r="BE127" s="368" t="e">
        <f ca="1">+IF(AND(ISNUMBER(OFFSET('Hygiene Data'!$E$9,0,10*ROW('Hygiene Data'!E121))),'Data Summary'!DT127="Yes"),OFFSET('Hygiene Data'!$E$9,0,10*ROW('Hygiene Data'!E121)),NA())</f>
        <v>#N/A</v>
      </c>
      <c r="BF127" s="368" t="e">
        <f ca="1">+IF(AND(ISNUMBER(OFFSET('Hygiene Data'!$F$5,0,10*ROW('Hygiene Data'!F121))),'Data Summary'!DU127="Yes"),OFFSET('Hygiene Data'!$F$5,0,10*ROW('Hygiene Data'!F121)),NA())</f>
        <v>#N/A</v>
      </c>
      <c r="BG127" s="368" t="e">
        <f ca="1">+IF(AND(ISNUMBER(OFFSET('Hygiene Data'!$F$7,0,10*ROW('Hygiene Data'!F121))),'Data Summary'!DV127="Yes"),OFFSET('Hygiene Data'!$F$7,0,10*ROW('Hygiene Data'!F121)),NA())</f>
        <v>#N/A</v>
      </c>
      <c r="BH127" s="368" t="e">
        <f ca="1">+IF(AND(ISNUMBER(OFFSET('Hygiene Data'!$F$9,0,10*ROW('Hygiene Data'!F121))),'Data Summary'!DW127="Yes"),OFFSET('Hygiene Data'!$F$9,0,10*ROW('Hygiene Data'!F121)),NA())</f>
        <v>#N/A</v>
      </c>
      <c r="BI127" s="368" t="e">
        <f ca="1">+IF(AND(ISNUMBER(OFFSET('Hygiene Data'!$G$5,0,10*ROW('Hygiene Data'!G121))),'Data Summary'!DX127="Yes"),OFFSET('Hygiene Data'!$G$5,0,10*ROW('Hygiene Data'!G121)),NA())</f>
        <v>#N/A</v>
      </c>
      <c r="BJ127" s="368" t="e">
        <f ca="1">+IF(AND(ISNUMBER(OFFSET('Hygiene Data'!$G$7,0,10*ROW('Hygiene Data'!G121))),'Data Summary'!DY127="Yes"),OFFSET('Hygiene Data'!$G$7,0,10*ROW('Hygiene Data'!G121)),NA())</f>
        <v>#N/A</v>
      </c>
      <c r="BK127" s="368" t="e">
        <f ca="1">+IF(AND(ISNUMBER(OFFSET('Hygiene Data'!$G$9,0,10*ROW('Hygiene Data'!G121))),'Data Summary'!DZ127="Yes"),OFFSET('Hygiene Data'!$G$9,0,10*ROW('Hygiene Data'!G121)),NA())</f>
        <v>#N/A</v>
      </c>
      <c r="BL127" s="368" t="e">
        <f ca="1">+IF(AND(ISNUMBER(OFFSET('Hygiene Data'!$H$5,0,10*ROW('Hygiene Data'!H121))),'Data Summary'!EA127="Yes"),OFFSET('Hygiene Data'!$H$5,0,10*ROW('Hygiene Data'!H121)),NA())</f>
        <v>#N/A</v>
      </c>
      <c r="BM127" s="368" t="e">
        <f ca="1">+IF(AND(ISNUMBER(OFFSET('Hygiene Data'!$H$7,0,10*ROW('Hygiene Data'!H121))),'Data Summary'!EB127="Yes"),OFFSET('Hygiene Data'!$H$7,0,10*ROW('Hygiene Data'!H121)),NA())</f>
        <v>#N/A</v>
      </c>
      <c r="BN127" s="368" t="e">
        <f ca="1">+IF(AND(ISNUMBER(OFFSET('Hygiene Data'!$H$9,0,10*ROW('Hygiene Data'!H121))),'Data Summary'!EC127="Yes"),OFFSET('Hygiene Data'!$H$9,0,10*ROW('Hygiene Data'!H121)),NA())</f>
        <v>#N/A</v>
      </c>
      <c r="BO127" s="368" t="e">
        <f ca="1">+IF(AND(ISNUMBER(OFFSET('Hygiene Data'!$I$5,0,10*ROW('Hygiene Data'!I121))),'Data Summary'!ED127="Yes"),OFFSET('Hygiene Data'!$I$5,0,10*ROW('Hygiene Data'!I121)),NA())</f>
        <v>#N/A</v>
      </c>
      <c r="BP127" s="368" t="e">
        <f ca="1">+IF(AND(ISNUMBER(OFFSET('Hygiene Data'!$I$7,0,10*ROW('Hygiene Data'!I121))),'Data Summary'!EE127="Yes"),OFFSET('Hygiene Data'!$I$7,0,10*ROW('Hygiene Data'!I121)),NA())</f>
        <v>#N/A</v>
      </c>
      <c r="BQ127" s="368" t="e">
        <f ca="1">+IF(AND(ISNUMBER(OFFSET('Hygiene Data'!$I$9,0,10*ROW('Hygiene Data'!I121))),'Data Summary'!EF127="Yes"),OFFSET('Hygiene Data'!$I$9,0,10*ROW('Hygiene Data'!I121)),NA())</f>
        <v>#N/A</v>
      </c>
    </row>
    <row r="128" spans="1:69" x14ac:dyDescent="0.25">
      <c r="A128" s="364" t="e">
        <f ca="1">+RIGHT('Data Summary'!A128,LEN('Data Summary'!A128)-9)</f>
        <v>#VALUE!</v>
      </c>
      <c r="B128" s="338" t="str">
        <f ca="1">+IF(ISTEXT('Data Summary'!B128),'Data Summary'!B128,"")</f>
        <v/>
      </c>
      <c r="C128" s="365" t="e">
        <f ca="1">+VALUE('Data Summary'!C128)</f>
        <v>#VALUE!</v>
      </c>
      <c r="D128" s="366" t="e">
        <f ca="1">+IF(AND(ISNUMBER(OFFSET('Water Data'!$D$4,0,10*ROW('Water Data'!D122))),'Data Summary'!BS128="Yes"),100-OFFSET('Water Data'!$D$4,0,10*ROW('Water Data'!D122)),NA())</f>
        <v>#N/A</v>
      </c>
      <c r="E128" s="366" t="e">
        <f ca="1">+IF(AND(ISNUMBER(OFFSET('Water Data'!$D$6,0,10*ROW('Water Data'!D122))),'Data Summary'!BT128="Yes"),OFFSET('Water Data'!$D$6,0,10*ROW('Water Data'!D122)),NA())</f>
        <v>#N/A</v>
      </c>
      <c r="F128" s="366" t="e">
        <f ca="1">+IF(AND(ISNUMBER(OFFSET('Water Data'!$D$9,0,10*ROW('Water Data'!D122))),'Data Summary'!BU128="Yes"),OFFSET('Water Data'!$D$9,0,10*ROW('Water Data'!D122)),NA())</f>
        <v>#N/A</v>
      </c>
      <c r="G128" s="366" t="e">
        <f ca="1">+IF(AND(ISNUMBER(OFFSET('Water Data'!$E$4,0,10*ROW('Water Data'!E122))),'Data Summary'!BV128="Yes"),100-OFFSET('Water Data'!$E$4,0,10*ROW('Water Data'!E122)),NA())</f>
        <v>#N/A</v>
      </c>
      <c r="H128" s="366" t="e">
        <f ca="1">+IF(AND(ISNUMBER(OFFSET('Water Data'!$E$6,0,10*ROW('Water Data'!E122))),'Data Summary'!BW128="Yes"),OFFSET('Water Data'!$E$6,0,10*ROW('Water Data'!E122)),NA())</f>
        <v>#N/A</v>
      </c>
      <c r="I128" s="366" t="e">
        <f ca="1">+IF(AND(ISNUMBER(OFFSET('Water Data'!$E$9,0,10*ROW('Water Data'!E122))),'Data Summary'!BX128="Yes"),OFFSET('Water Data'!$E$9,0,10*ROW('Water Data'!E122)),NA())</f>
        <v>#N/A</v>
      </c>
      <c r="J128" s="366" t="e">
        <f ca="1">+IF(AND(ISNUMBER(OFFSET('Water Data'!$F$4,0,10*ROW('Water Data'!F122))),'Data Summary'!BY128="Yes"),100-OFFSET('Water Data'!$F$4,0,10*ROW('Water Data'!F122)),NA())</f>
        <v>#N/A</v>
      </c>
      <c r="K128" s="366" t="e">
        <f ca="1">+IF(AND(ISNUMBER(OFFSET('Water Data'!$F$6,0,10*ROW('Water Data'!F122))),'Data Summary'!BZ128="Yes"),OFFSET('Water Data'!$F$6,0,10*ROW('Water Data'!F122)),NA())</f>
        <v>#N/A</v>
      </c>
      <c r="L128" s="366" t="e">
        <f ca="1">+IF(AND(ISNUMBER(OFFSET('Water Data'!$F$9,0,10*ROW('Water Data'!F122))),'Data Summary'!CA128="Yes"),OFFSET('Water Data'!$F$9,0,10*ROW('Water Data'!F122)),NA())</f>
        <v>#N/A</v>
      </c>
      <c r="M128" s="366" t="e">
        <f ca="1">+IF(AND(ISNUMBER(OFFSET('Water Data'!$G$4,0,10*ROW('Water Data'!G122))),'Data Summary'!CB128="Yes"),100-OFFSET('Water Data'!$G$4,0,10*ROW('Water Data'!G122)),NA())</f>
        <v>#N/A</v>
      </c>
      <c r="N128" s="366" t="e">
        <f ca="1">+IF(AND(ISNUMBER(OFFSET('Water Data'!$G$6,0,10*ROW('Water Data'!G122))),'Data Summary'!CC128="Yes"),OFFSET('Water Data'!$G$6,0,10*ROW('Water Data'!G122)),NA())</f>
        <v>#N/A</v>
      </c>
      <c r="O128" s="366" t="e">
        <f ca="1">+IF(AND(ISNUMBER(OFFSET('Water Data'!$G$9,0,10*ROW('Water Data'!G122))),'Data Summary'!CD128="Yes"),OFFSET('Water Data'!$G$9,0,10*ROW('Water Data'!G122)),NA())</f>
        <v>#N/A</v>
      </c>
      <c r="P128" s="366" t="e">
        <f ca="1">+IF(AND(ISNUMBER(OFFSET('Water Data'!$H$4,0,10*ROW('Water Data'!H122))),'Data Summary'!CE128="Yes"),100-OFFSET('Water Data'!$H$4,0,10*ROW('Water Data'!H122)),NA())</f>
        <v>#N/A</v>
      </c>
      <c r="Q128" s="366" t="e">
        <f ca="1">+IF(AND(ISNUMBER(OFFSET('Water Data'!$H$6,0,10*ROW('Water Data'!H122))),'Data Summary'!CF128="Yes"),OFFSET('Water Data'!$H$6,0,10*ROW('Water Data'!H122)),NA())</f>
        <v>#N/A</v>
      </c>
      <c r="R128" s="366" t="e">
        <f ca="1">+IF(AND(ISNUMBER(OFFSET('Water Data'!$H$9,0,10*ROW('Water Data'!H122))),'Data Summary'!CG128="Yes"),OFFSET('Water Data'!$H$9,0,10*ROW('Water Data'!H122)),NA())</f>
        <v>#N/A</v>
      </c>
      <c r="S128" s="366" t="e">
        <f ca="1">+IF(AND(ISNUMBER(OFFSET('Water Data'!$I$4,0,10*ROW('Water Data'!I122))),'Data Summary'!CH128="Yes"),100-OFFSET('Water Data'!$I$4,0,10*ROW('Water Data'!I122)),NA())</f>
        <v>#N/A</v>
      </c>
      <c r="T128" s="366" t="e">
        <f ca="1">+IF(AND(ISNUMBER(OFFSET('Water Data'!$I$6,0,10*ROW('Water Data'!I122))),'Data Summary'!CI128="Yes"),OFFSET('Water Data'!$I$6,0,10*ROW('Water Data'!I122)),NA())</f>
        <v>#N/A</v>
      </c>
      <c r="U128" s="366" t="e">
        <f ca="1">+IF(AND(ISNUMBER(OFFSET('Water Data'!$I$9,0,10*ROW('Water Data'!I122))),'Data Summary'!CJ128="Yes"),OFFSET('Water Data'!$I$9,0,10*ROW('Water Data'!I122)),NA())</f>
        <v>#N/A</v>
      </c>
      <c r="V128" s="367" t="e">
        <f ca="1">+IF(AND(ISNUMBER(OFFSET('Sanitation Data'!$D$4,0,10*ROW('Sanitation Data'!D122))),'Data Summary'!CK128="Yes"),100-OFFSET('Sanitation Data'!$D$4,0,10*ROW('Sanitation Data'!D122)),NA())</f>
        <v>#N/A</v>
      </c>
      <c r="W128" s="367" t="e">
        <f ca="1">+IF(AND(ISNUMBER(OFFSET('Sanitation Data'!$D$6,0,10*ROW('Sanitation Data'!D122))),'Data Summary'!CL128="Yes"),OFFSET('Sanitation Data'!$D$6,0,10*ROW('Sanitation Data'!D122)),NA())</f>
        <v>#N/A</v>
      </c>
      <c r="X128" s="367" t="e">
        <f ca="1">+IF(AND(ISNUMBER(OFFSET('Sanitation Data'!$D$10,0,10*ROW('Sanitation Data'!D122))),'Data Summary'!CM128="Yes"),OFFSET('Sanitation Data'!$D$10,0,10*ROW('Sanitation Data'!D122)),NA())</f>
        <v>#N/A</v>
      </c>
      <c r="Y128" s="367" t="e">
        <f ca="1">+IF(AND(ISNUMBER(OFFSET('Sanitation Data'!$D$11,0,10*ROW('Sanitation Data'!D122))),'Data Summary'!CN128="Yes"),OFFSET('Sanitation Data'!$D$11,0,10*ROW('Sanitation Data'!D122)),NA())</f>
        <v>#N/A</v>
      </c>
      <c r="Z128" s="367" t="e">
        <f ca="1">+IF(AND(ISNUMBER(OFFSET('Sanitation Data'!$D$12,0,10*ROW('Sanitation Data'!D122))),'Data Summary'!CO128="Yes"),OFFSET('Sanitation Data'!$D$12,0,10*ROW('Sanitation Data'!D122)),NA())</f>
        <v>#N/A</v>
      </c>
      <c r="AA128" s="367" t="e">
        <f ca="1">+IF(AND(ISNUMBER(OFFSET('Sanitation Data'!$E$4,0,10*ROW('Sanitation Data'!E122))),'Data Summary'!CP128="Yes"),100-OFFSET('Sanitation Data'!$E$4,0,10*ROW('Sanitation Data'!E122)),NA())</f>
        <v>#N/A</v>
      </c>
      <c r="AB128" s="367" t="e">
        <f ca="1">+IF(AND(ISNUMBER(OFFSET('Sanitation Data'!$E$6,0,10*ROW('Sanitation Data'!E122))),'Data Summary'!CQ128="Yes"),OFFSET('Sanitation Data'!$E$6,0,10*ROW('Sanitation Data'!E122)),NA())</f>
        <v>#N/A</v>
      </c>
      <c r="AC128" s="367" t="e">
        <f ca="1">+IF(AND(ISNUMBER(OFFSET('Sanitation Data'!$E$10,0,10*ROW('Sanitation Data'!E122))),'Data Summary'!CR128="Yes"),OFFSET('Sanitation Data'!$E$10,0,10*ROW('Sanitation Data'!E122)),NA())</f>
        <v>#N/A</v>
      </c>
      <c r="AD128" s="367" t="e">
        <f ca="1">+IF(AND(ISNUMBER(OFFSET('Sanitation Data'!$E$11,0,10*ROW('Sanitation Data'!E122))),'Data Summary'!CS128="Yes"),OFFSET('Sanitation Data'!$E$11,0,10*ROW('Sanitation Data'!E122)),NA())</f>
        <v>#N/A</v>
      </c>
      <c r="AE128" s="367" t="e">
        <f ca="1">+IF(AND(ISNUMBER(OFFSET('Sanitation Data'!$E$12,0,10*ROW('Sanitation Data'!E122))),'Data Summary'!CT128="Yes"),OFFSET('Sanitation Data'!$E$12,0,10*ROW('Sanitation Data'!E122)),NA())</f>
        <v>#N/A</v>
      </c>
      <c r="AF128" s="367" t="e">
        <f ca="1">+IF(AND(ISNUMBER(OFFSET('Sanitation Data'!$F$4,0,10*ROW('Sanitation Data'!F122))),'Data Summary'!CU128="Yes"),100-OFFSET('Sanitation Data'!$F$4,0,10*ROW('Sanitation Data'!F122)),NA())</f>
        <v>#N/A</v>
      </c>
      <c r="AG128" s="367" t="e">
        <f ca="1">+IF(AND(ISNUMBER(OFFSET('Sanitation Data'!$F$6,0,10*ROW('Sanitation Data'!F122))),'Data Summary'!CV128="Yes"),OFFSET('Sanitation Data'!$F$6,0,10*ROW('Sanitation Data'!F122)),NA())</f>
        <v>#N/A</v>
      </c>
      <c r="AH128" s="367" t="e">
        <f ca="1">+IF(AND(ISNUMBER(OFFSET('Sanitation Data'!$F$10,0,10*ROW('Sanitation Data'!F122))),'Data Summary'!CW128="Yes"),OFFSET('Sanitation Data'!$F$10,0,10*ROW('Sanitation Data'!F122)),NA())</f>
        <v>#N/A</v>
      </c>
      <c r="AI128" s="367" t="e">
        <f ca="1">+IF(AND(ISNUMBER(OFFSET('Sanitation Data'!$F$11,0,10*ROW('Sanitation Data'!F122))),'Data Summary'!CX128="Yes"),OFFSET('Sanitation Data'!$F$11,0,10*ROW('Sanitation Data'!F122)),NA())</f>
        <v>#N/A</v>
      </c>
      <c r="AJ128" s="367" t="e">
        <f ca="1">+IF(AND(ISNUMBER(OFFSET('Sanitation Data'!$F$12,0,10*ROW('Sanitation Data'!F122))),'Data Summary'!CY128="Yes"),OFFSET('Sanitation Data'!$F$12,0,10*ROW('Sanitation Data'!F122)),NA())</f>
        <v>#N/A</v>
      </c>
      <c r="AK128" s="367" t="e">
        <f ca="1">+IF(AND(ISNUMBER(OFFSET('Sanitation Data'!$G$4,0,10*ROW('Sanitation Data'!G122))),'Data Summary'!CZ128="Yes"),100-OFFSET('Sanitation Data'!$G$4,0,10*ROW('Sanitation Data'!G122)),NA())</f>
        <v>#N/A</v>
      </c>
      <c r="AL128" s="367" t="e">
        <f ca="1">+IF(AND(ISNUMBER(OFFSET('Sanitation Data'!$G$6,0,10*ROW('Sanitation Data'!G122))),'Data Summary'!DA128="Yes"),OFFSET('Sanitation Data'!$G$6,0,10*ROW('Sanitation Data'!G122)),NA())</f>
        <v>#N/A</v>
      </c>
      <c r="AM128" s="367" t="e">
        <f ca="1">+IF(AND(ISNUMBER(OFFSET('Sanitation Data'!$G$10,0,10*ROW('Sanitation Data'!G122))),'Data Summary'!DB128="Yes"),OFFSET('Sanitation Data'!$G$10,0,10*ROW('Sanitation Data'!G122)),NA())</f>
        <v>#N/A</v>
      </c>
      <c r="AN128" s="367" t="e">
        <f ca="1">+IF(AND(ISNUMBER(OFFSET('Sanitation Data'!$G$11,0,10*ROW('Sanitation Data'!G122))),'Data Summary'!DC128="Yes"),OFFSET('Sanitation Data'!$G$11,0,10*ROW('Sanitation Data'!G122)),NA())</f>
        <v>#N/A</v>
      </c>
      <c r="AO128" s="367" t="e">
        <f ca="1">+IF(AND(ISNUMBER(OFFSET('Sanitation Data'!$G$12,0,10*ROW('Sanitation Data'!G122))),'Data Summary'!DD128="Yes"),OFFSET('Sanitation Data'!$G$12,0,10*ROW('Sanitation Data'!G122)),NA())</f>
        <v>#N/A</v>
      </c>
      <c r="AP128" s="367" t="e">
        <f ca="1">+IF(AND(ISNUMBER(OFFSET('Sanitation Data'!$H$4,0,10*ROW('Sanitation Data'!H122))),'Data Summary'!DE128="Yes"),100-OFFSET('Sanitation Data'!$H$4,0,10*ROW('Sanitation Data'!H122)),NA())</f>
        <v>#N/A</v>
      </c>
      <c r="AQ128" s="367" t="e">
        <f ca="1">+IF(AND(ISNUMBER(OFFSET('Sanitation Data'!$H$6,0,10*ROW('Sanitation Data'!H122))),'Data Summary'!DF128="Yes"),OFFSET('Sanitation Data'!$H$6,0,10*ROW('Sanitation Data'!H122)),NA())</f>
        <v>#N/A</v>
      </c>
      <c r="AR128" s="367" t="e">
        <f ca="1">+IF(AND(ISNUMBER(OFFSET('Sanitation Data'!$H$10,0,10*ROW('Sanitation Data'!H122))),'Data Summary'!DG128="Yes"),OFFSET('Sanitation Data'!$H$10,0,10*ROW('Sanitation Data'!H122)),NA())</f>
        <v>#N/A</v>
      </c>
      <c r="AS128" s="367" t="e">
        <f ca="1">+IF(AND(ISNUMBER(OFFSET('Sanitation Data'!$H$11,0,10*ROW('Sanitation Data'!H122))),'Data Summary'!DH128="Yes"),OFFSET('Sanitation Data'!$H$11,0,10*ROW('Sanitation Data'!H122)),NA())</f>
        <v>#N/A</v>
      </c>
      <c r="AT128" s="367" t="e">
        <f ca="1">+IF(AND(ISNUMBER(OFFSET('Sanitation Data'!$H$12,0,10*ROW('Sanitation Data'!H122))),'Data Summary'!DI128="Yes"),OFFSET('Sanitation Data'!$H$12,0,10*ROW('Sanitation Data'!H122)),NA())</f>
        <v>#N/A</v>
      </c>
      <c r="AU128" s="367" t="e">
        <f ca="1">+IF(AND(ISNUMBER(OFFSET('Sanitation Data'!$I$4,0,10*ROW('Sanitation Data'!I122))),'Data Summary'!DJ128="Yes"),100-OFFSET('Sanitation Data'!$I$4,0,10*ROW('Sanitation Data'!I122)),NA())</f>
        <v>#N/A</v>
      </c>
      <c r="AV128" s="367" t="e">
        <f ca="1">+IF(AND(ISNUMBER(OFFSET('Sanitation Data'!$I$6,0,10*ROW('Sanitation Data'!I122))),'Data Summary'!DK128="Yes"),OFFSET('Sanitation Data'!$I$6,0,10*ROW('Sanitation Data'!I122)),NA())</f>
        <v>#N/A</v>
      </c>
      <c r="AW128" s="367" t="e">
        <f ca="1">+IF(AND(ISNUMBER(OFFSET('Sanitation Data'!$I$10,0,10*ROW('Sanitation Data'!I122))),'Data Summary'!DL128="Yes"),OFFSET('Sanitation Data'!$I$10,0,10*ROW('Sanitation Data'!I122)),NA())</f>
        <v>#N/A</v>
      </c>
      <c r="AX128" s="367" t="e">
        <f ca="1">+IF(AND(ISNUMBER(OFFSET('Sanitation Data'!$I$11,0,10*ROW('Sanitation Data'!I122))),'Data Summary'!DM128="Yes"),OFFSET('Sanitation Data'!$I$11,0,10*ROW('Sanitation Data'!I122)),NA())</f>
        <v>#N/A</v>
      </c>
      <c r="AY128" s="367" t="e">
        <f ca="1">+IF(AND(ISNUMBER(OFFSET('Sanitation Data'!$I$12,0,10*ROW('Sanitation Data'!I122))),'Data Summary'!DN128="Yes"),OFFSET('Sanitation Data'!$I$12,0,10*ROW('Sanitation Data'!I122)),NA())</f>
        <v>#N/A</v>
      </c>
      <c r="AZ128" s="368" t="e">
        <f ca="1">+IF(AND(ISNUMBER(OFFSET('Hygiene Data'!$D$5,0,10*ROW('Hygiene Data'!D122))),'Data Summary'!DO128="Yes"),OFFSET('Hygiene Data'!$D$5,0,10*ROW('Hygiene Data'!D122)),NA())</f>
        <v>#N/A</v>
      </c>
      <c r="BA128" s="368" t="e">
        <f ca="1">+IF(AND(ISNUMBER(OFFSET('Hygiene Data'!$D$7,0,10*ROW('Hygiene Data'!D122))),'Data Summary'!DP128="Yes"),OFFSET('Hygiene Data'!$D$7,0,10*ROW('Hygiene Data'!D122)),NA())</f>
        <v>#N/A</v>
      </c>
      <c r="BB128" s="368" t="e">
        <f ca="1">+IF(AND(ISNUMBER(OFFSET('Hygiene Data'!$D$9,0,10*ROW('Hygiene Data'!D122))),'Data Summary'!DQ128="Yes"),OFFSET('Hygiene Data'!$D$9,0,10*ROW('Hygiene Data'!D122)),NA())</f>
        <v>#N/A</v>
      </c>
      <c r="BC128" s="368" t="e">
        <f ca="1">+IF(AND(ISNUMBER(OFFSET('Hygiene Data'!$E$5,0,10*ROW('Hygiene Data'!E122))),'Data Summary'!DR128="Yes"),OFFSET('Hygiene Data'!$E$5,0,10*ROW('Hygiene Data'!E122)),NA())</f>
        <v>#N/A</v>
      </c>
      <c r="BD128" s="368" t="e">
        <f ca="1">+IF(AND(ISNUMBER(OFFSET('Hygiene Data'!$E$7,0,10*ROW('Hygiene Data'!E122))),'Data Summary'!DS128="Yes"),OFFSET('Hygiene Data'!$E$7,0,10*ROW('Hygiene Data'!E122)),NA())</f>
        <v>#N/A</v>
      </c>
      <c r="BE128" s="368" t="e">
        <f ca="1">+IF(AND(ISNUMBER(OFFSET('Hygiene Data'!$E$9,0,10*ROW('Hygiene Data'!E122))),'Data Summary'!DT128="Yes"),OFFSET('Hygiene Data'!$E$9,0,10*ROW('Hygiene Data'!E122)),NA())</f>
        <v>#N/A</v>
      </c>
      <c r="BF128" s="368" t="e">
        <f ca="1">+IF(AND(ISNUMBER(OFFSET('Hygiene Data'!$F$5,0,10*ROW('Hygiene Data'!F122))),'Data Summary'!DU128="Yes"),OFFSET('Hygiene Data'!$F$5,0,10*ROW('Hygiene Data'!F122)),NA())</f>
        <v>#N/A</v>
      </c>
      <c r="BG128" s="368" t="e">
        <f ca="1">+IF(AND(ISNUMBER(OFFSET('Hygiene Data'!$F$7,0,10*ROW('Hygiene Data'!F122))),'Data Summary'!DV128="Yes"),OFFSET('Hygiene Data'!$F$7,0,10*ROW('Hygiene Data'!F122)),NA())</f>
        <v>#N/A</v>
      </c>
      <c r="BH128" s="368" t="e">
        <f ca="1">+IF(AND(ISNUMBER(OFFSET('Hygiene Data'!$F$9,0,10*ROW('Hygiene Data'!F122))),'Data Summary'!DW128="Yes"),OFFSET('Hygiene Data'!$F$9,0,10*ROW('Hygiene Data'!F122)),NA())</f>
        <v>#N/A</v>
      </c>
      <c r="BI128" s="368" t="e">
        <f ca="1">+IF(AND(ISNUMBER(OFFSET('Hygiene Data'!$G$5,0,10*ROW('Hygiene Data'!G122))),'Data Summary'!DX128="Yes"),OFFSET('Hygiene Data'!$G$5,0,10*ROW('Hygiene Data'!G122)),NA())</f>
        <v>#N/A</v>
      </c>
      <c r="BJ128" s="368" t="e">
        <f ca="1">+IF(AND(ISNUMBER(OFFSET('Hygiene Data'!$G$7,0,10*ROW('Hygiene Data'!G122))),'Data Summary'!DY128="Yes"),OFFSET('Hygiene Data'!$G$7,0,10*ROW('Hygiene Data'!G122)),NA())</f>
        <v>#N/A</v>
      </c>
      <c r="BK128" s="368" t="e">
        <f ca="1">+IF(AND(ISNUMBER(OFFSET('Hygiene Data'!$G$9,0,10*ROW('Hygiene Data'!G122))),'Data Summary'!DZ128="Yes"),OFFSET('Hygiene Data'!$G$9,0,10*ROW('Hygiene Data'!G122)),NA())</f>
        <v>#N/A</v>
      </c>
      <c r="BL128" s="368" t="e">
        <f ca="1">+IF(AND(ISNUMBER(OFFSET('Hygiene Data'!$H$5,0,10*ROW('Hygiene Data'!H122))),'Data Summary'!EA128="Yes"),OFFSET('Hygiene Data'!$H$5,0,10*ROW('Hygiene Data'!H122)),NA())</f>
        <v>#N/A</v>
      </c>
      <c r="BM128" s="368" t="e">
        <f ca="1">+IF(AND(ISNUMBER(OFFSET('Hygiene Data'!$H$7,0,10*ROW('Hygiene Data'!H122))),'Data Summary'!EB128="Yes"),OFFSET('Hygiene Data'!$H$7,0,10*ROW('Hygiene Data'!H122)),NA())</f>
        <v>#N/A</v>
      </c>
      <c r="BN128" s="368" t="e">
        <f ca="1">+IF(AND(ISNUMBER(OFFSET('Hygiene Data'!$H$9,0,10*ROW('Hygiene Data'!H122))),'Data Summary'!EC128="Yes"),OFFSET('Hygiene Data'!$H$9,0,10*ROW('Hygiene Data'!H122)),NA())</f>
        <v>#N/A</v>
      </c>
      <c r="BO128" s="368" t="e">
        <f ca="1">+IF(AND(ISNUMBER(OFFSET('Hygiene Data'!$I$5,0,10*ROW('Hygiene Data'!I122))),'Data Summary'!ED128="Yes"),OFFSET('Hygiene Data'!$I$5,0,10*ROW('Hygiene Data'!I122)),NA())</f>
        <v>#N/A</v>
      </c>
      <c r="BP128" s="368" t="e">
        <f ca="1">+IF(AND(ISNUMBER(OFFSET('Hygiene Data'!$I$7,0,10*ROW('Hygiene Data'!I122))),'Data Summary'!EE128="Yes"),OFFSET('Hygiene Data'!$I$7,0,10*ROW('Hygiene Data'!I122)),NA())</f>
        <v>#N/A</v>
      </c>
      <c r="BQ128" s="368" t="e">
        <f ca="1">+IF(AND(ISNUMBER(OFFSET('Hygiene Data'!$I$9,0,10*ROW('Hygiene Data'!I122))),'Data Summary'!EF128="Yes"),OFFSET('Hygiene Data'!$I$9,0,10*ROW('Hygiene Data'!I122)),NA())</f>
        <v>#N/A</v>
      </c>
    </row>
    <row r="129" spans="1:69" x14ac:dyDescent="0.25">
      <c r="A129" s="364" t="e">
        <f ca="1">+RIGHT('Data Summary'!A129,LEN('Data Summary'!A129)-9)</f>
        <v>#VALUE!</v>
      </c>
      <c r="B129" s="338" t="str">
        <f ca="1">+IF(ISTEXT('Data Summary'!B129),'Data Summary'!B129,"")</f>
        <v/>
      </c>
      <c r="C129" s="365" t="e">
        <f ca="1">+VALUE('Data Summary'!C129)</f>
        <v>#VALUE!</v>
      </c>
      <c r="D129" s="366" t="e">
        <f ca="1">+IF(AND(ISNUMBER(OFFSET('Water Data'!$D$4,0,10*ROW('Water Data'!D123))),'Data Summary'!BS129="Yes"),100-OFFSET('Water Data'!$D$4,0,10*ROW('Water Data'!D123)),NA())</f>
        <v>#N/A</v>
      </c>
      <c r="E129" s="366" t="e">
        <f ca="1">+IF(AND(ISNUMBER(OFFSET('Water Data'!$D$6,0,10*ROW('Water Data'!D123))),'Data Summary'!BT129="Yes"),OFFSET('Water Data'!$D$6,0,10*ROW('Water Data'!D123)),NA())</f>
        <v>#N/A</v>
      </c>
      <c r="F129" s="366" t="e">
        <f ca="1">+IF(AND(ISNUMBER(OFFSET('Water Data'!$D$9,0,10*ROW('Water Data'!D123))),'Data Summary'!BU129="Yes"),OFFSET('Water Data'!$D$9,0,10*ROW('Water Data'!D123)),NA())</f>
        <v>#N/A</v>
      </c>
      <c r="G129" s="366" t="e">
        <f ca="1">+IF(AND(ISNUMBER(OFFSET('Water Data'!$E$4,0,10*ROW('Water Data'!E123))),'Data Summary'!BV129="Yes"),100-OFFSET('Water Data'!$E$4,0,10*ROW('Water Data'!E123)),NA())</f>
        <v>#N/A</v>
      </c>
      <c r="H129" s="366" t="e">
        <f ca="1">+IF(AND(ISNUMBER(OFFSET('Water Data'!$E$6,0,10*ROW('Water Data'!E123))),'Data Summary'!BW129="Yes"),OFFSET('Water Data'!$E$6,0,10*ROW('Water Data'!E123)),NA())</f>
        <v>#N/A</v>
      </c>
      <c r="I129" s="366" t="e">
        <f ca="1">+IF(AND(ISNUMBER(OFFSET('Water Data'!$E$9,0,10*ROW('Water Data'!E123))),'Data Summary'!BX129="Yes"),OFFSET('Water Data'!$E$9,0,10*ROW('Water Data'!E123)),NA())</f>
        <v>#N/A</v>
      </c>
      <c r="J129" s="366" t="e">
        <f ca="1">+IF(AND(ISNUMBER(OFFSET('Water Data'!$F$4,0,10*ROW('Water Data'!F123))),'Data Summary'!BY129="Yes"),100-OFFSET('Water Data'!$F$4,0,10*ROW('Water Data'!F123)),NA())</f>
        <v>#N/A</v>
      </c>
      <c r="K129" s="366" t="e">
        <f ca="1">+IF(AND(ISNUMBER(OFFSET('Water Data'!$F$6,0,10*ROW('Water Data'!F123))),'Data Summary'!BZ129="Yes"),OFFSET('Water Data'!$F$6,0,10*ROW('Water Data'!F123)),NA())</f>
        <v>#N/A</v>
      </c>
      <c r="L129" s="366" t="e">
        <f ca="1">+IF(AND(ISNUMBER(OFFSET('Water Data'!$F$9,0,10*ROW('Water Data'!F123))),'Data Summary'!CA129="Yes"),OFFSET('Water Data'!$F$9,0,10*ROW('Water Data'!F123)),NA())</f>
        <v>#N/A</v>
      </c>
      <c r="M129" s="366" t="e">
        <f ca="1">+IF(AND(ISNUMBER(OFFSET('Water Data'!$G$4,0,10*ROW('Water Data'!G123))),'Data Summary'!CB129="Yes"),100-OFFSET('Water Data'!$G$4,0,10*ROW('Water Data'!G123)),NA())</f>
        <v>#N/A</v>
      </c>
      <c r="N129" s="366" t="e">
        <f ca="1">+IF(AND(ISNUMBER(OFFSET('Water Data'!$G$6,0,10*ROW('Water Data'!G123))),'Data Summary'!CC129="Yes"),OFFSET('Water Data'!$G$6,0,10*ROW('Water Data'!G123)),NA())</f>
        <v>#N/A</v>
      </c>
      <c r="O129" s="366" t="e">
        <f ca="1">+IF(AND(ISNUMBER(OFFSET('Water Data'!$G$9,0,10*ROW('Water Data'!G123))),'Data Summary'!CD129="Yes"),OFFSET('Water Data'!$G$9,0,10*ROW('Water Data'!G123)),NA())</f>
        <v>#N/A</v>
      </c>
      <c r="P129" s="366" t="e">
        <f ca="1">+IF(AND(ISNUMBER(OFFSET('Water Data'!$H$4,0,10*ROW('Water Data'!H123))),'Data Summary'!CE129="Yes"),100-OFFSET('Water Data'!$H$4,0,10*ROW('Water Data'!H123)),NA())</f>
        <v>#N/A</v>
      </c>
      <c r="Q129" s="366" t="e">
        <f ca="1">+IF(AND(ISNUMBER(OFFSET('Water Data'!$H$6,0,10*ROW('Water Data'!H123))),'Data Summary'!CF129="Yes"),OFFSET('Water Data'!$H$6,0,10*ROW('Water Data'!H123)),NA())</f>
        <v>#N/A</v>
      </c>
      <c r="R129" s="366" t="e">
        <f ca="1">+IF(AND(ISNUMBER(OFFSET('Water Data'!$H$9,0,10*ROW('Water Data'!H123))),'Data Summary'!CG129="Yes"),OFFSET('Water Data'!$H$9,0,10*ROW('Water Data'!H123)),NA())</f>
        <v>#N/A</v>
      </c>
      <c r="S129" s="366" t="e">
        <f ca="1">+IF(AND(ISNUMBER(OFFSET('Water Data'!$I$4,0,10*ROW('Water Data'!I123))),'Data Summary'!CH129="Yes"),100-OFFSET('Water Data'!$I$4,0,10*ROW('Water Data'!I123)),NA())</f>
        <v>#N/A</v>
      </c>
      <c r="T129" s="366" t="e">
        <f ca="1">+IF(AND(ISNUMBER(OFFSET('Water Data'!$I$6,0,10*ROW('Water Data'!I123))),'Data Summary'!CI129="Yes"),OFFSET('Water Data'!$I$6,0,10*ROW('Water Data'!I123)),NA())</f>
        <v>#N/A</v>
      </c>
      <c r="U129" s="366" t="e">
        <f ca="1">+IF(AND(ISNUMBER(OFFSET('Water Data'!$I$9,0,10*ROW('Water Data'!I123))),'Data Summary'!CJ129="Yes"),OFFSET('Water Data'!$I$9,0,10*ROW('Water Data'!I123)),NA())</f>
        <v>#N/A</v>
      </c>
      <c r="V129" s="367" t="e">
        <f ca="1">+IF(AND(ISNUMBER(OFFSET('Sanitation Data'!$D$4,0,10*ROW('Sanitation Data'!D123))),'Data Summary'!CK129="Yes"),100-OFFSET('Sanitation Data'!$D$4,0,10*ROW('Sanitation Data'!D123)),NA())</f>
        <v>#N/A</v>
      </c>
      <c r="W129" s="367" t="e">
        <f ca="1">+IF(AND(ISNUMBER(OFFSET('Sanitation Data'!$D$6,0,10*ROW('Sanitation Data'!D123))),'Data Summary'!CL129="Yes"),OFFSET('Sanitation Data'!$D$6,0,10*ROW('Sanitation Data'!D123)),NA())</f>
        <v>#N/A</v>
      </c>
      <c r="X129" s="367" t="e">
        <f ca="1">+IF(AND(ISNUMBER(OFFSET('Sanitation Data'!$D$10,0,10*ROW('Sanitation Data'!D123))),'Data Summary'!CM129="Yes"),OFFSET('Sanitation Data'!$D$10,0,10*ROW('Sanitation Data'!D123)),NA())</f>
        <v>#N/A</v>
      </c>
      <c r="Y129" s="367" t="e">
        <f ca="1">+IF(AND(ISNUMBER(OFFSET('Sanitation Data'!$D$11,0,10*ROW('Sanitation Data'!D123))),'Data Summary'!CN129="Yes"),OFFSET('Sanitation Data'!$D$11,0,10*ROW('Sanitation Data'!D123)),NA())</f>
        <v>#N/A</v>
      </c>
      <c r="Z129" s="367" t="e">
        <f ca="1">+IF(AND(ISNUMBER(OFFSET('Sanitation Data'!$D$12,0,10*ROW('Sanitation Data'!D123))),'Data Summary'!CO129="Yes"),OFFSET('Sanitation Data'!$D$12,0,10*ROW('Sanitation Data'!D123)),NA())</f>
        <v>#N/A</v>
      </c>
      <c r="AA129" s="367" t="e">
        <f ca="1">+IF(AND(ISNUMBER(OFFSET('Sanitation Data'!$E$4,0,10*ROW('Sanitation Data'!E123))),'Data Summary'!CP129="Yes"),100-OFFSET('Sanitation Data'!$E$4,0,10*ROW('Sanitation Data'!E123)),NA())</f>
        <v>#N/A</v>
      </c>
      <c r="AB129" s="367" t="e">
        <f ca="1">+IF(AND(ISNUMBER(OFFSET('Sanitation Data'!$E$6,0,10*ROW('Sanitation Data'!E123))),'Data Summary'!CQ129="Yes"),OFFSET('Sanitation Data'!$E$6,0,10*ROW('Sanitation Data'!E123)),NA())</f>
        <v>#N/A</v>
      </c>
      <c r="AC129" s="367" t="e">
        <f ca="1">+IF(AND(ISNUMBER(OFFSET('Sanitation Data'!$E$10,0,10*ROW('Sanitation Data'!E123))),'Data Summary'!CR129="Yes"),OFFSET('Sanitation Data'!$E$10,0,10*ROW('Sanitation Data'!E123)),NA())</f>
        <v>#N/A</v>
      </c>
      <c r="AD129" s="367" t="e">
        <f ca="1">+IF(AND(ISNUMBER(OFFSET('Sanitation Data'!$E$11,0,10*ROW('Sanitation Data'!E123))),'Data Summary'!CS129="Yes"),OFFSET('Sanitation Data'!$E$11,0,10*ROW('Sanitation Data'!E123)),NA())</f>
        <v>#N/A</v>
      </c>
      <c r="AE129" s="367" t="e">
        <f ca="1">+IF(AND(ISNUMBER(OFFSET('Sanitation Data'!$E$12,0,10*ROW('Sanitation Data'!E123))),'Data Summary'!CT129="Yes"),OFFSET('Sanitation Data'!$E$12,0,10*ROW('Sanitation Data'!E123)),NA())</f>
        <v>#N/A</v>
      </c>
      <c r="AF129" s="367" t="e">
        <f ca="1">+IF(AND(ISNUMBER(OFFSET('Sanitation Data'!$F$4,0,10*ROW('Sanitation Data'!F123))),'Data Summary'!CU129="Yes"),100-OFFSET('Sanitation Data'!$F$4,0,10*ROW('Sanitation Data'!F123)),NA())</f>
        <v>#N/A</v>
      </c>
      <c r="AG129" s="367" t="e">
        <f ca="1">+IF(AND(ISNUMBER(OFFSET('Sanitation Data'!$F$6,0,10*ROW('Sanitation Data'!F123))),'Data Summary'!CV129="Yes"),OFFSET('Sanitation Data'!$F$6,0,10*ROW('Sanitation Data'!F123)),NA())</f>
        <v>#N/A</v>
      </c>
      <c r="AH129" s="367" t="e">
        <f ca="1">+IF(AND(ISNUMBER(OFFSET('Sanitation Data'!$F$10,0,10*ROW('Sanitation Data'!F123))),'Data Summary'!CW129="Yes"),OFFSET('Sanitation Data'!$F$10,0,10*ROW('Sanitation Data'!F123)),NA())</f>
        <v>#N/A</v>
      </c>
      <c r="AI129" s="367" t="e">
        <f ca="1">+IF(AND(ISNUMBER(OFFSET('Sanitation Data'!$F$11,0,10*ROW('Sanitation Data'!F123))),'Data Summary'!CX129="Yes"),OFFSET('Sanitation Data'!$F$11,0,10*ROW('Sanitation Data'!F123)),NA())</f>
        <v>#N/A</v>
      </c>
      <c r="AJ129" s="367" t="e">
        <f ca="1">+IF(AND(ISNUMBER(OFFSET('Sanitation Data'!$F$12,0,10*ROW('Sanitation Data'!F123))),'Data Summary'!CY129="Yes"),OFFSET('Sanitation Data'!$F$12,0,10*ROW('Sanitation Data'!F123)),NA())</f>
        <v>#N/A</v>
      </c>
      <c r="AK129" s="367" t="e">
        <f ca="1">+IF(AND(ISNUMBER(OFFSET('Sanitation Data'!$G$4,0,10*ROW('Sanitation Data'!G123))),'Data Summary'!CZ129="Yes"),100-OFFSET('Sanitation Data'!$G$4,0,10*ROW('Sanitation Data'!G123)),NA())</f>
        <v>#N/A</v>
      </c>
      <c r="AL129" s="367" t="e">
        <f ca="1">+IF(AND(ISNUMBER(OFFSET('Sanitation Data'!$G$6,0,10*ROW('Sanitation Data'!G123))),'Data Summary'!DA129="Yes"),OFFSET('Sanitation Data'!$G$6,0,10*ROW('Sanitation Data'!G123)),NA())</f>
        <v>#N/A</v>
      </c>
      <c r="AM129" s="367" t="e">
        <f ca="1">+IF(AND(ISNUMBER(OFFSET('Sanitation Data'!$G$10,0,10*ROW('Sanitation Data'!G123))),'Data Summary'!DB129="Yes"),OFFSET('Sanitation Data'!$G$10,0,10*ROW('Sanitation Data'!G123)),NA())</f>
        <v>#N/A</v>
      </c>
      <c r="AN129" s="367" t="e">
        <f ca="1">+IF(AND(ISNUMBER(OFFSET('Sanitation Data'!$G$11,0,10*ROW('Sanitation Data'!G123))),'Data Summary'!DC129="Yes"),OFFSET('Sanitation Data'!$G$11,0,10*ROW('Sanitation Data'!G123)),NA())</f>
        <v>#N/A</v>
      </c>
      <c r="AO129" s="367" t="e">
        <f ca="1">+IF(AND(ISNUMBER(OFFSET('Sanitation Data'!$G$12,0,10*ROW('Sanitation Data'!G123))),'Data Summary'!DD129="Yes"),OFFSET('Sanitation Data'!$G$12,0,10*ROW('Sanitation Data'!G123)),NA())</f>
        <v>#N/A</v>
      </c>
      <c r="AP129" s="367" t="e">
        <f ca="1">+IF(AND(ISNUMBER(OFFSET('Sanitation Data'!$H$4,0,10*ROW('Sanitation Data'!H123))),'Data Summary'!DE129="Yes"),100-OFFSET('Sanitation Data'!$H$4,0,10*ROW('Sanitation Data'!H123)),NA())</f>
        <v>#N/A</v>
      </c>
      <c r="AQ129" s="367" t="e">
        <f ca="1">+IF(AND(ISNUMBER(OFFSET('Sanitation Data'!$H$6,0,10*ROW('Sanitation Data'!H123))),'Data Summary'!DF129="Yes"),OFFSET('Sanitation Data'!$H$6,0,10*ROW('Sanitation Data'!H123)),NA())</f>
        <v>#N/A</v>
      </c>
      <c r="AR129" s="367" t="e">
        <f ca="1">+IF(AND(ISNUMBER(OFFSET('Sanitation Data'!$H$10,0,10*ROW('Sanitation Data'!H123))),'Data Summary'!DG129="Yes"),OFFSET('Sanitation Data'!$H$10,0,10*ROW('Sanitation Data'!H123)),NA())</f>
        <v>#N/A</v>
      </c>
      <c r="AS129" s="367" t="e">
        <f ca="1">+IF(AND(ISNUMBER(OFFSET('Sanitation Data'!$H$11,0,10*ROW('Sanitation Data'!H123))),'Data Summary'!DH129="Yes"),OFFSET('Sanitation Data'!$H$11,0,10*ROW('Sanitation Data'!H123)),NA())</f>
        <v>#N/A</v>
      </c>
      <c r="AT129" s="367" t="e">
        <f ca="1">+IF(AND(ISNUMBER(OFFSET('Sanitation Data'!$H$12,0,10*ROW('Sanitation Data'!H123))),'Data Summary'!DI129="Yes"),OFFSET('Sanitation Data'!$H$12,0,10*ROW('Sanitation Data'!H123)),NA())</f>
        <v>#N/A</v>
      </c>
      <c r="AU129" s="367" t="e">
        <f ca="1">+IF(AND(ISNUMBER(OFFSET('Sanitation Data'!$I$4,0,10*ROW('Sanitation Data'!I123))),'Data Summary'!DJ129="Yes"),100-OFFSET('Sanitation Data'!$I$4,0,10*ROW('Sanitation Data'!I123)),NA())</f>
        <v>#N/A</v>
      </c>
      <c r="AV129" s="367" t="e">
        <f ca="1">+IF(AND(ISNUMBER(OFFSET('Sanitation Data'!$I$6,0,10*ROW('Sanitation Data'!I123))),'Data Summary'!DK129="Yes"),OFFSET('Sanitation Data'!$I$6,0,10*ROW('Sanitation Data'!I123)),NA())</f>
        <v>#N/A</v>
      </c>
      <c r="AW129" s="367" t="e">
        <f ca="1">+IF(AND(ISNUMBER(OFFSET('Sanitation Data'!$I$10,0,10*ROW('Sanitation Data'!I123))),'Data Summary'!DL129="Yes"),OFFSET('Sanitation Data'!$I$10,0,10*ROW('Sanitation Data'!I123)),NA())</f>
        <v>#N/A</v>
      </c>
      <c r="AX129" s="367" t="e">
        <f ca="1">+IF(AND(ISNUMBER(OFFSET('Sanitation Data'!$I$11,0,10*ROW('Sanitation Data'!I123))),'Data Summary'!DM129="Yes"),OFFSET('Sanitation Data'!$I$11,0,10*ROW('Sanitation Data'!I123)),NA())</f>
        <v>#N/A</v>
      </c>
      <c r="AY129" s="367" t="e">
        <f ca="1">+IF(AND(ISNUMBER(OFFSET('Sanitation Data'!$I$12,0,10*ROW('Sanitation Data'!I123))),'Data Summary'!DN129="Yes"),OFFSET('Sanitation Data'!$I$12,0,10*ROW('Sanitation Data'!I123)),NA())</f>
        <v>#N/A</v>
      </c>
      <c r="AZ129" s="368" t="e">
        <f ca="1">+IF(AND(ISNUMBER(OFFSET('Hygiene Data'!$D$5,0,10*ROW('Hygiene Data'!D123))),'Data Summary'!DO129="Yes"),OFFSET('Hygiene Data'!$D$5,0,10*ROW('Hygiene Data'!D123)),NA())</f>
        <v>#N/A</v>
      </c>
      <c r="BA129" s="368" t="e">
        <f ca="1">+IF(AND(ISNUMBER(OFFSET('Hygiene Data'!$D$7,0,10*ROW('Hygiene Data'!D123))),'Data Summary'!DP129="Yes"),OFFSET('Hygiene Data'!$D$7,0,10*ROW('Hygiene Data'!D123)),NA())</f>
        <v>#N/A</v>
      </c>
      <c r="BB129" s="368" t="e">
        <f ca="1">+IF(AND(ISNUMBER(OFFSET('Hygiene Data'!$D$9,0,10*ROW('Hygiene Data'!D123))),'Data Summary'!DQ129="Yes"),OFFSET('Hygiene Data'!$D$9,0,10*ROW('Hygiene Data'!D123)),NA())</f>
        <v>#N/A</v>
      </c>
      <c r="BC129" s="368" t="e">
        <f ca="1">+IF(AND(ISNUMBER(OFFSET('Hygiene Data'!$E$5,0,10*ROW('Hygiene Data'!E123))),'Data Summary'!DR129="Yes"),OFFSET('Hygiene Data'!$E$5,0,10*ROW('Hygiene Data'!E123)),NA())</f>
        <v>#N/A</v>
      </c>
      <c r="BD129" s="368" t="e">
        <f ca="1">+IF(AND(ISNUMBER(OFFSET('Hygiene Data'!$E$7,0,10*ROW('Hygiene Data'!E123))),'Data Summary'!DS129="Yes"),OFFSET('Hygiene Data'!$E$7,0,10*ROW('Hygiene Data'!E123)),NA())</f>
        <v>#N/A</v>
      </c>
      <c r="BE129" s="368" t="e">
        <f ca="1">+IF(AND(ISNUMBER(OFFSET('Hygiene Data'!$E$9,0,10*ROW('Hygiene Data'!E123))),'Data Summary'!DT129="Yes"),OFFSET('Hygiene Data'!$E$9,0,10*ROW('Hygiene Data'!E123)),NA())</f>
        <v>#N/A</v>
      </c>
      <c r="BF129" s="368" t="e">
        <f ca="1">+IF(AND(ISNUMBER(OFFSET('Hygiene Data'!$F$5,0,10*ROW('Hygiene Data'!F123))),'Data Summary'!DU129="Yes"),OFFSET('Hygiene Data'!$F$5,0,10*ROW('Hygiene Data'!F123)),NA())</f>
        <v>#N/A</v>
      </c>
      <c r="BG129" s="368" t="e">
        <f ca="1">+IF(AND(ISNUMBER(OFFSET('Hygiene Data'!$F$7,0,10*ROW('Hygiene Data'!F123))),'Data Summary'!DV129="Yes"),OFFSET('Hygiene Data'!$F$7,0,10*ROW('Hygiene Data'!F123)),NA())</f>
        <v>#N/A</v>
      </c>
      <c r="BH129" s="368" t="e">
        <f ca="1">+IF(AND(ISNUMBER(OFFSET('Hygiene Data'!$F$9,0,10*ROW('Hygiene Data'!F123))),'Data Summary'!DW129="Yes"),OFFSET('Hygiene Data'!$F$9,0,10*ROW('Hygiene Data'!F123)),NA())</f>
        <v>#N/A</v>
      </c>
      <c r="BI129" s="368" t="e">
        <f ca="1">+IF(AND(ISNUMBER(OFFSET('Hygiene Data'!$G$5,0,10*ROW('Hygiene Data'!G123))),'Data Summary'!DX129="Yes"),OFFSET('Hygiene Data'!$G$5,0,10*ROW('Hygiene Data'!G123)),NA())</f>
        <v>#N/A</v>
      </c>
      <c r="BJ129" s="368" t="e">
        <f ca="1">+IF(AND(ISNUMBER(OFFSET('Hygiene Data'!$G$7,0,10*ROW('Hygiene Data'!G123))),'Data Summary'!DY129="Yes"),OFFSET('Hygiene Data'!$G$7,0,10*ROW('Hygiene Data'!G123)),NA())</f>
        <v>#N/A</v>
      </c>
      <c r="BK129" s="368" t="e">
        <f ca="1">+IF(AND(ISNUMBER(OFFSET('Hygiene Data'!$G$9,0,10*ROW('Hygiene Data'!G123))),'Data Summary'!DZ129="Yes"),OFFSET('Hygiene Data'!$G$9,0,10*ROW('Hygiene Data'!G123)),NA())</f>
        <v>#N/A</v>
      </c>
      <c r="BL129" s="368" t="e">
        <f ca="1">+IF(AND(ISNUMBER(OFFSET('Hygiene Data'!$H$5,0,10*ROW('Hygiene Data'!H123))),'Data Summary'!EA129="Yes"),OFFSET('Hygiene Data'!$H$5,0,10*ROW('Hygiene Data'!H123)),NA())</f>
        <v>#N/A</v>
      </c>
      <c r="BM129" s="368" t="e">
        <f ca="1">+IF(AND(ISNUMBER(OFFSET('Hygiene Data'!$H$7,0,10*ROW('Hygiene Data'!H123))),'Data Summary'!EB129="Yes"),OFFSET('Hygiene Data'!$H$7,0,10*ROW('Hygiene Data'!H123)),NA())</f>
        <v>#N/A</v>
      </c>
      <c r="BN129" s="368" t="e">
        <f ca="1">+IF(AND(ISNUMBER(OFFSET('Hygiene Data'!$H$9,0,10*ROW('Hygiene Data'!H123))),'Data Summary'!EC129="Yes"),OFFSET('Hygiene Data'!$H$9,0,10*ROW('Hygiene Data'!H123)),NA())</f>
        <v>#N/A</v>
      </c>
      <c r="BO129" s="368" t="e">
        <f ca="1">+IF(AND(ISNUMBER(OFFSET('Hygiene Data'!$I$5,0,10*ROW('Hygiene Data'!I123))),'Data Summary'!ED129="Yes"),OFFSET('Hygiene Data'!$I$5,0,10*ROW('Hygiene Data'!I123)),NA())</f>
        <v>#N/A</v>
      </c>
      <c r="BP129" s="368" t="e">
        <f ca="1">+IF(AND(ISNUMBER(OFFSET('Hygiene Data'!$I$7,0,10*ROW('Hygiene Data'!I123))),'Data Summary'!EE129="Yes"),OFFSET('Hygiene Data'!$I$7,0,10*ROW('Hygiene Data'!I123)),NA())</f>
        <v>#N/A</v>
      </c>
      <c r="BQ129" s="368" t="e">
        <f ca="1">+IF(AND(ISNUMBER(OFFSET('Hygiene Data'!$I$9,0,10*ROW('Hygiene Data'!I123))),'Data Summary'!EF129="Yes"),OFFSET('Hygiene Data'!$I$9,0,10*ROW('Hygiene Data'!I123)),NA())</f>
        <v>#N/A</v>
      </c>
    </row>
    <row r="130" spans="1:69" x14ac:dyDescent="0.25">
      <c r="A130" s="364" t="e">
        <f ca="1">+RIGHT('Data Summary'!A130,LEN('Data Summary'!A130)-9)</f>
        <v>#VALUE!</v>
      </c>
      <c r="B130" s="338" t="str">
        <f ca="1">+IF(ISTEXT('Data Summary'!B130),'Data Summary'!B130,"")</f>
        <v/>
      </c>
      <c r="C130" s="365" t="e">
        <f ca="1">+VALUE('Data Summary'!C130)</f>
        <v>#VALUE!</v>
      </c>
      <c r="D130" s="366" t="e">
        <f ca="1">+IF(AND(ISNUMBER(OFFSET('Water Data'!$D$4,0,10*ROW('Water Data'!D124))),'Data Summary'!BS130="Yes"),100-OFFSET('Water Data'!$D$4,0,10*ROW('Water Data'!D124)),NA())</f>
        <v>#N/A</v>
      </c>
      <c r="E130" s="366" t="e">
        <f ca="1">+IF(AND(ISNUMBER(OFFSET('Water Data'!$D$6,0,10*ROW('Water Data'!D124))),'Data Summary'!BT130="Yes"),OFFSET('Water Data'!$D$6,0,10*ROW('Water Data'!D124)),NA())</f>
        <v>#N/A</v>
      </c>
      <c r="F130" s="366" t="e">
        <f ca="1">+IF(AND(ISNUMBER(OFFSET('Water Data'!$D$9,0,10*ROW('Water Data'!D124))),'Data Summary'!BU130="Yes"),OFFSET('Water Data'!$D$9,0,10*ROW('Water Data'!D124)),NA())</f>
        <v>#N/A</v>
      </c>
      <c r="G130" s="366" t="e">
        <f ca="1">+IF(AND(ISNUMBER(OFFSET('Water Data'!$E$4,0,10*ROW('Water Data'!E124))),'Data Summary'!BV130="Yes"),100-OFFSET('Water Data'!$E$4,0,10*ROW('Water Data'!E124)),NA())</f>
        <v>#N/A</v>
      </c>
      <c r="H130" s="366" t="e">
        <f ca="1">+IF(AND(ISNUMBER(OFFSET('Water Data'!$E$6,0,10*ROW('Water Data'!E124))),'Data Summary'!BW130="Yes"),OFFSET('Water Data'!$E$6,0,10*ROW('Water Data'!E124)),NA())</f>
        <v>#N/A</v>
      </c>
      <c r="I130" s="366" t="e">
        <f ca="1">+IF(AND(ISNUMBER(OFFSET('Water Data'!$E$9,0,10*ROW('Water Data'!E124))),'Data Summary'!BX130="Yes"),OFFSET('Water Data'!$E$9,0,10*ROW('Water Data'!E124)),NA())</f>
        <v>#N/A</v>
      </c>
      <c r="J130" s="366" t="e">
        <f ca="1">+IF(AND(ISNUMBER(OFFSET('Water Data'!$F$4,0,10*ROW('Water Data'!F124))),'Data Summary'!BY130="Yes"),100-OFFSET('Water Data'!$F$4,0,10*ROW('Water Data'!F124)),NA())</f>
        <v>#N/A</v>
      </c>
      <c r="K130" s="366" t="e">
        <f ca="1">+IF(AND(ISNUMBER(OFFSET('Water Data'!$F$6,0,10*ROW('Water Data'!F124))),'Data Summary'!BZ130="Yes"),OFFSET('Water Data'!$F$6,0,10*ROW('Water Data'!F124)),NA())</f>
        <v>#N/A</v>
      </c>
      <c r="L130" s="366" t="e">
        <f ca="1">+IF(AND(ISNUMBER(OFFSET('Water Data'!$F$9,0,10*ROW('Water Data'!F124))),'Data Summary'!CA130="Yes"),OFFSET('Water Data'!$F$9,0,10*ROW('Water Data'!F124)),NA())</f>
        <v>#N/A</v>
      </c>
      <c r="M130" s="366" t="e">
        <f ca="1">+IF(AND(ISNUMBER(OFFSET('Water Data'!$G$4,0,10*ROW('Water Data'!G124))),'Data Summary'!CB130="Yes"),100-OFFSET('Water Data'!$G$4,0,10*ROW('Water Data'!G124)),NA())</f>
        <v>#N/A</v>
      </c>
      <c r="N130" s="366" t="e">
        <f ca="1">+IF(AND(ISNUMBER(OFFSET('Water Data'!$G$6,0,10*ROW('Water Data'!G124))),'Data Summary'!CC130="Yes"),OFFSET('Water Data'!$G$6,0,10*ROW('Water Data'!G124)),NA())</f>
        <v>#N/A</v>
      </c>
      <c r="O130" s="366" t="e">
        <f ca="1">+IF(AND(ISNUMBER(OFFSET('Water Data'!$G$9,0,10*ROW('Water Data'!G124))),'Data Summary'!CD130="Yes"),OFFSET('Water Data'!$G$9,0,10*ROW('Water Data'!G124)),NA())</f>
        <v>#N/A</v>
      </c>
      <c r="P130" s="366" t="e">
        <f ca="1">+IF(AND(ISNUMBER(OFFSET('Water Data'!$H$4,0,10*ROW('Water Data'!H124))),'Data Summary'!CE130="Yes"),100-OFFSET('Water Data'!$H$4,0,10*ROW('Water Data'!H124)),NA())</f>
        <v>#N/A</v>
      </c>
      <c r="Q130" s="366" t="e">
        <f ca="1">+IF(AND(ISNUMBER(OFFSET('Water Data'!$H$6,0,10*ROW('Water Data'!H124))),'Data Summary'!CF130="Yes"),OFFSET('Water Data'!$H$6,0,10*ROW('Water Data'!H124)),NA())</f>
        <v>#N/A</v>
      </c>
      <c r="R130" s="366" t="e">
        <f ca="1">+IF(AND(ISNUMBER(OFFSET('Water Data'!$H$9,0,10*ROW('Water Data'!H124))),'Data Summary'!CG130="Yes"),OFFSET('Water Data'!$H$9,0,10*ROW('Water Data'!H124)),NA())</f>
        <v>#N/A</v>
      </c>
      <c r="S130" s="366" t="e">
        <f ca="1">+IF(AND(ISNUMBER(OFFSET('Water Data'!$I$4,0,10*ROW('Water Data'!I124))),'Data Summary'!CH130="Yes"),100-OFFSET('Water Data'!$I$4,0,10*ROW('Water Data'!I124)),NA())</f>
        <v>#N/A</v>
      </c>
      <c r="T130" s="366" t="e">
        <f ca="1">+IF(AND(ISNUMBER(OFFSET('Water Data'!$I$6,0,10*ROW('Water Data'!I124))),'Data Summary'!CI130="Yes"),OFFSET('Water Data'!$I$6,0,10*ROW('Water Data'!I124)),NA())</f>
        <v>#N/A</v>
      </c>
      <c r="U130" s="366" t="e">
        <f ca="1">+IF(AND(ISNUMBER(OFFSET('Water Data'!$I$9,0,10*ROW('Water Data'!I124))),'Data Summary'!CJ130="Yes"),OFFSET('Water Data'!$I$9,0,10*ROW('Water Data'!I124)),NA())</f>
        <v>#N/A</v>
      </c>
      <c r="V130" s="367" t="e">
        <f ca="1">+IF(AND(ISNUMBER(OFFSET('Sanitation Data'!$D$4,0,10*ROW('Sanitation Data'!D124))),'Data Summary'!CK130="Yes"),100-OFFSET('Sanitation Data'!$D$4,0,10*ROW('Sanitation Data'!D124)),NA())</f>
        <v>#N/A</v>
      </c>
      <c r="W130" s="367" t="e">
        <f ca="1">+IF(AND(ISNUMBER(OFFSET('Sanitation Data'!$D$6,0,10*ROW('Sanitation Data'!D124))),'Data Summary'!CL130="Yes"),OFFSET('Sanitation Data'!$D$6,0,10*ROW('Sanitation Data'!D124)),NA())</f>
        <v>#N/A</v>
      </c>
      <c r="X130" s="367" t="e">
        <f ca="1">+IF(AND(ISNUMBER(OFFSET('Sanitation Data'!$D$10,0,10*ROW('Sanitation Data'!D124))),'Data Summary'!CM130="Yes"),OFFSET('Sanitation Data'!$D$10,0,10*ROW('Sanitation Data'!D124)),NA())</f>
        <v>#N/A</v>
      </c>
      <c r="Y130" s="367" t="e">
        <f ca="1">+IF(AND(ISNUMBER(OFFSET('Sanitation Data'!$D$11,0,10*ROW('Sanitation Data'!D124))),'Data Summary'!CN130="Yes"),OFFSET('Sanitation Data'!$D$11,0,10*ROW('Sanitation Data'!D124)),NA())</f>
        <v>#N/A</v>
      </c>
      <c r="Z130" s="367" t="e">
        <f ca="1">+IF(AND(ISNUMBER(OFFSET('Sanitation Data'!$D$12,0,10*ROW('Sanitation Data'!D124))),'Data Summary'!CO130="Yes"),OFFSET('Sanitation Data'!$D$12,0,10*ROW('Sanitation Data'!D124)),NA())</f>
        <v>#N/A</v>
      </c>
      <c r="AA130" s="367" t="e">
        <f ca="1">+IF(AND(ISNUMBER(OFFSET('Sanitation Data'!$E$4,0,10*ROW('Sanitation Data'!E124))),'Data Summary'!CP130="Yes"),100-OFFSET('Sanitation Data'!$E$4,0,10*ROW('Sanitation Data'!E124)),NA())</f>
        <v>#N/A</v>
      </c>
      <c r="AB130" s="367" t="e">
        <f ca="1">+IF(AND(ISNUMBER(OFFSET('Sanitation Data'!$E$6,0,10*ROW('Sanitation Data'!E124))),'Data Summary'!CQ130="Yes"),OFFSET('Sanitation Data'!$E$6,0,10*ROW('Sanitation Data'!E124)),NA())</f>
        <v>#N/A</v>
      </c>
      <c r="AC130" s="367" t="e">
        <f ca="1">+IF(AND(ISNUMBER(OFFSET('Sanitation Data'!$E$10,0,10*ROW('Sanitation Data'!E124))),'Data Summary'!CR130="Yes"),OFFSET('Sanitation Data'!$E$10,0,10*ROW('Sanitation Data'!E124)),NA())</f>
        <v>#N/A</v>
      </c>
      <c r="AD130" s="367" t="e">
        <f ca="1">+IF(AND(ISNUMBER(OFFSET('Sanitation Data'!$E$11,0,10*ROW('Sanitation Data'!E124))),'Data Summary'!CS130="Yes"),OFFSET('Sanitation Data'!$E$11,0,10*ROW('Sanitation Data'!E124)),NA())</f>
        <v>#N/A</v>
      </c>
      <c r="AE130" s="367" t="e">
        <f ca="1">+IF(AND(ISNUMBER(OFFSET('Sanitation Data'!$E$12,0,10*ROW('Sanitation Data'!E124))),'Data Summary'!CT130="Yes"),OFFSET('Sanitation Data'!$E$12,0,10*ROW('Sanitation Data'!E124)),NA())</f>
        <v>#N/A</v>
      </c>
      <c r="AF130" s="367" t="e">
        <f ca="1">+IF(AND(ISNUMBER(OFFSET('Sanitation Data'!$F$4,0,10*ROW('Sanitation Data'!F124))),'Data Summary'!CU130="Yes"),100-OFFSET('Sanitation Data'!$F$4,0,10*ROW('Sanitation Data'!F124)),NA())</f>
        <v>#N/A</v>
      </c>
      <c r="AG130" s="367" t="e">
        <f ca="1">+IF(AND(ISNUMBER(OFFSET('Sanitation Data'!$F$6,0,10*ROW('Sanitation Data'!F124))),'Data Summary'!CV130="Yes"),OFFSET('Sanitation Data'!$F$6,0,10*ROW('Sanitation Data'!F124)),NA())</f>
        <v>#N/A</v>
      </c>
      <c r="AH130" s="367" t="e">
        <f ca="1">+IF(AND(ISNUMBER(OFFSET('Sanitation Data'!$F$10,0,10*ROW('Sanitation Data'!F124))),'Data Summary'!CW130="Yes"),OFFSET('Sanitation Data'!$F$10,0,10*ROW('Sanitation Data'!F124)),NA())</f>
        <v>#N/A</v>
      </c>
      <c r="AI130" s="367" t="e">
        <f ca="1">+IF(AND(ISNUMBER(OFFSET('Sanitation Data'!$F$11,0,10*ROW('Sanitation Data'!F124))),'Data Summary'!CX130="Yes"),OFFSET('Sanitation Data'!$F$11,0,10*ROW('Sanitation Data'!F124)),NA())</f>
        <v>#N/A</v>
      </c>
      <c r="AJ130" s="367" t="e">
        <f ca="1">+IF(AND(ISNUMBER(OFFSET('Sanitation Data'!$F$12,0,10*ROW('Sanitation Data'!F124))),'Data Summary'!CY130="Yes"),OFFSET('Sanitation Data'!$F$12,0,10*ROW('Sanitation Data'!F124)),NA())</f>
        <v>#N/A</v>
      </c>
      <c r="AK130" s="367" t="e">
        <f ca="1">+IF(AND(ISNUMBER(OFFSET('Sanitation Data'!$G$4,0,10*ROW('Sanitation Data'!G124))),'Data Summary'!CZ130="Yes"),100-OFFSET('Sanitation Data'!$G$4,0,10*ROW('Sanitation Data'!G124)),NA())</f>
        <v>#N/A</v>
      </c>
      <c r="AL130" s="367" t="e">
        <f ca="1">+IF(AND(ISNUMBER(OFFSET('Sanitation Data'!$G$6,0,10*ROW('Sanitation Data'!G124))),'Data Summary'!DA130="Yes"),OFFSET('Sanitation Data'!$G$6,0,10*ROW('Sanitation Data'!G124)),NA())</f>
        <v>#N/A</v>
      </c>
      <c r="AM130" s="367" t="e">
        <f ca="1">+IF(AND(ISNUMBER(OFFSET('Sanitation Data'!$G$10,0,10*ROW('Sanitation Data'!G124))),'Data Summary'!DB130="Yes"),OFFSET('Sanitation Data'!$G$10,0,10*ROW('Sanitation Data'!G124)),NA())</f>
        <v>#N/A</v>
      </c>
      <c r="AN130" s="367" t="e">
        <f ca="1">+IF(AND(ISNUMBER(OFFSET('Sanitation Data'!$G$11,0,10*ROW('Sanitation Data'!G124))),'Data Summary'!DC130="Yes"),OFFSET('Sanitation Data'!$G$11,0,10*ROW('Sanitation Data'!G124)),NA())</f>
        <v>#N/A</v>
      </c>
      <c r="AO130" s="367" t="e">
        <f ca="1">+IF(AND(ISNUMBER(OFFSET('Sanitation Data'!$G$12,0,10*ROW('Sanitation Data'!G124))),'Data Summary'!DD130="Yes"),OFFSET('Sanitation Data'!$G$12,0,10*ROW('Sanitation Data'!G124)),NA())</f>
        <v>#N/A</v>
      </c>
      <c r="AP130" s="367" t="e">
        <f ca="1">+IF(AND(ISNUMBER(OFFSET('Sanitation Data'!$H$4,0,10*ROW('Sanitation Data'!H124))),'Data Summary'!DE130="Yes"),100-OFFSET('Sanitation Data'!$H$4,0,10*ROW('Sanitation Data'!H124)),NA())</f>
        <v>#N/A</v>
      </c>
      <c r="AQ130" s="367" t="e">
        <f ca="1">+IF(AND(ISNUMBER(OFFSET('Sanitation Data'!$H$6,0,10*ROW('Sanitation Data'!H124))),'Data Summary'!DF130="Yes"),OFFSET('Sanitation Data'!$H$6,0,10*ROW('Sanitation Data'!H124)),NA())</f>
        <v>#N/A</v>
      </c>
      <c r="AR130" s="367" t="e">
        <f ca="1">+IF(AND(ISNUMBER(OFFSET('Sanitation Data'!$H$10,0,10*ROW('Sanitation Data'!H124))),'Data Summary'!DG130="Yes"),OFFSET('Sanitation Data'!$H$10,0,10*ROW('Sanitation Data'!H124)),NA())</f>
        <v>#N/A</v>
      </c>
      <c r="AS130" s="367" t="e">
        <f ca="1">+IF(AND(ISNUMBER(OFFSET('Sanitation Data'!$H$11,0,10*ROW('Sanitation Data'!H124))),'Data Summary'!DH130="Yes"),OFFSET('Sanitation Data'!$H$11,0,10*ROW('Sanitation Data'!H124)),NA())</f>
        <v>#N/A</v>
      </c>
      <c r="AT130" s="367" t="e">
        <f ca="1">+IF(AND(ISNUMBER(OFFSET('Sanitation Data'!$H$12,0,10*ROW('Sanitation Data'!H124))),'Data Summary'!DI130="Yes"),OFFSET('Sanitation Data'!$H$12,0,10*ROW('Sanitation Data'!H124)),NA())</f>
        <v>#N/A</v>
      </c>
      <c r="AU130" s="367" t="e">
        <f ca="1">+IF(AND(ISNUMBER(OFFSET('Sanitation Data'!$I$4,0,10*ROW('Sanitation Data'!I124))),'Data Summary'!DJ130="Yes"),100-OFFSET('Sanitation Data'!$I$4,0,10*ROW('Sanitation Data'!I124)),NA())</f>
        <v>#N/A</v>
      </c>
      <c r="AV130" s="367" t="e">
        <f ca="1">+IF(AND(ISNUMBER(OFFSET('Sanitation Data'!$I$6,0,10*ROW('Sanitation Data'!I124))),'Data Summary'!DK130="Yes"),OFFSET('Sanitation Data'!$I$6,0,10*ROW('Sanitation Data'!I124)),NA())</f>
        <v>#N/A</v>
      </c>
      <c r="AW130" s="367" t="e">
        <f ca="1">+IF(AND(ISNUMBER(OFFSET('Sanitation Data'!$I$10,0,10*ROW('Sanitation Data'!I124))),'Data Summary'!DL130="Yes"),OFFSET('Sanitation Data'!$I$10,0,10*ROW('Sanitation Data'!I124)),NA())</f>
        <v>#N/A</v>
      </c>
      <c r="AX130" s="367" t="e">
        <f ca="1">+IF(AND(ISNUMBER(OFFSET('Sanitation Data'!$I$11,0,10*ROW('Sanitation Data'!I124))),'Data Summary'!DM130="Yes"),OFFSET('Sanitation Data'!$I$11,0,10*ROW('Sanitation Data'!I124)),NA())</f>
        <v>#N/A</v>
      </c>
      <c r="AY130" s="367" t="e">
        <f ca="1">+IF(AND(ISNUMBER(OFFSET('Sanitation Data'!$I$12,0,10*ROW('Sanitation Data'!I124))),'Data Summary'!DN130="Yes"),OFFSET('Sanitation Data'!$I$12,0,10*ROW('Sanitation Data'!I124)),NA())</f>
        <v>#N/A</v>
      </c>
      <c r="AZ130" s="368" t="e">
        <f ca="1">+IF(AND(ISNUMBER(OFFSET('Hygiene Data'!$D$5,0,10*ROW('Hygiene Data'!D124))),'Data Summary'!DO130="Yes"),OFFSET('Hygiene Data'!$D$5,0,10*ROW('Hygiene Data'!D124)),NA())</f>
        <v>#N/A</v>
      </c>
      <c r="BA130" s="368" t="e">
        <f ca="1">+IF(AND(ISNUMBER(OFFSET('Hygiene Data'!$D$7,0,10*ROW('Hygiene Data'!D124))),'Data Summary'!DP130="Yes"),OFFSET('Hygiene Data'!$D$7,0,10*ROW('Hygiene Data'!D124)),NA())</f>
        <v>#N/A</v>
      </c>
      <c r="BB130" s="368" t="e">
        <f ca="1">+IF(AND(ISNUMBER(OFFSET('Hygiene Data'!$D$9,0,10*ROW('Hygiene Data'!D124))),'Data Summary'!DQ130="Yes"),OFFSET('Hygiene Data'!$D$9,0,10*ROW('Hygiene Data'!D124)),NA())</f>
        <v>#N/A</v>
      </c>
      <c r="BC130" s="368" t="e">
        <f ca="1">+IF(AND(ISNUMBER(OFFSET('Hygiene Data'!$E$5,0,10*ROW('Hygiene Data'!E124))),'Data Summary'!DR130="Yes"),OFFSET('Hygiene Data'!$E$5,0,10*ROW('Hygiene Data'!E124)),NA())</f>
        <v>#N/A</v>
      </c>
      <c r="BD130" s="368" t="e">
        <f ca="1">+IF(AND(ISNUMBER(OFFSET('Hygiene Data'!$E$7,0,10*ROW('Hygiene Data'!E124))),'Data Summary'!DS130="Yes"),OFFSET('Hygiene Data'!$E$7,0,10*ROW('Hygiene Data'!E124)),NA())</f>
        <v>#N/A</v>
      </c>
      <c r="BE130" s="368" t="e">
        <f ca="1">+IF(AND(ISNUMBER(OFFSET('Hygiene Data'!$E$9,0,10*ROW('Hygiene Data'!E124))),'Data Summary'!DT130="Yes"),OFFSET('Hygiene Data'!$E$9,0,10*ROW('Hygiene Data'!E124)),NA())</f>
        <v>#N/A</v>
      </c>
      <c r="BF130" s="368" t="e">
        <f ca="1">+IF(AND(ISNUMBER(OFFSET('Hygiene Data'!$F$5,0,10*ROW('Hygiene Data'!F124))),'Data Summary'!DU130="Yes"),OFFSET('Hygiene Data'!$F$5,0,10*ROW('Hygiene Data'!F124)),NA())</f>
        <v>#N/A</v>
      </c>
      <c r="BG130" s="368" t="e">
        <f ca="1">+IF(AND(ISNUMBER(OFFSET('Hygiene Data'!$F$7,0,10*ROW('Hygiene Data'!F124))),'Data Summary'!DV130="Yes"),OFFSET('Hygiene Data'!$F$7,0,10*ROW('Hygiene Data'!F124)),NA())</f>
        <v>#N/A</v>
      </c>
      <c r="BH130" s="368" t="e">
        <f ca="1">+IF(AND(ISNUMBER(OFFSET('Hygiene Data'!$F$9,0,10*ROW('Hygiene Data'!F124))),'Data Summary'!DW130="Yes"),OFFSET('Hygiene Data'!$F$9,0,10*ROW('Hygiene Data'!F124)),NA())</f>
        <v>#N/A</v>
      </c>
      <c r="BI130" s="368" t="e">
        <f ca="1">+IF(AND(ISNUMBER(OFFSET('Hygiene Data'!$G$5,0,10*ROW('Hygiene Data'!G124))),'Data Summary'!DX130="Yes"),OFFSET('Hygiene Data'!$G$5,0,10*ROW('Hygiene Data'!G124)),NA())</f>
        <v>#N/A</v>
      </c>
      <c r="BJ130" s="368" t="e">
        <f ca="1">+IF(AND(ISNUMBER(OFFSET('Hygiene Data'!$G$7,0,10*ROW('Hygiene Data'!G124))),'Data Summary'!DY130="Yes"),OFFSET('Hygiene Data'!$G$7,0,10*ROW('Hygiene Data'!G124)),NA())</f>
        <v>#N/A</v>
      </c>
      <c r="BK130" s="368" t="e">
        <f ca="1">+IF(AND(ISNUMBER(OFFSET('Hygiene Data'!$G$9,0,10*ROW('Hygiene Data'!G124))),'Data Summary'!DZ130="Yes"),OFFSET('Hygiene Data'!$G$9,0,10*ROW('Hygiene Data'!G124)),NA())</f>
        <v>#N/A</v>
      </c>
      <c r="BL130" s="368" t="e">
        <f ca="1">+IF(AND(ISNUMBER(OFFSET('Hygiene Data'!$H$5,0,10*ROW('Hygiene Data'!H124))),'Data Summary'!EA130="Yes"),OFFSET('Hygiene Data'!$H$5,0,10*ROW('Hygiene Data'!H124)),NA())</f>
        <v>#N/A</v>
      </c>
      <c r="BM130" s="368" t="e">
        <f ca="1">+IF(AND(ISNUMBER(OFFSET('Hygiene Data'!$H$7,0,10*ROW('Hygiene Data'!H124))),'Data Summary'!EB130="Yes"),OFFSET('Hygiene Data'!$H$7,0,10*ROW('Hygiene Data'!H124)),NA())</f>
        <v>#N/A</v>
      </c>
      <c r="BN130" s="368" t="e">
        <f ca="1">+IF(AND(ISNUMBER(OFFSET('Hygiene Data'!$H$9,0,10*ROW('Hygiene Data'!H124))),'Data Summary'!EC130="Yes"),OFFSET('Hygiene Data'!$H$9,0,10*ROW('Hygiene Data'!H124)),NA())</f>
        <v>#N/A</v>
      </c>
      <c r="BO130" s="368" t="e">
        <f ca="1">+IF(AND(ISNUMBER(OFFSET('Hygiene Data'!$I$5,0,10*ROW('Hygiene Data'!I124))),'Data Summary'!ED130="Yes"),OFFSET('Hygiene Data'!$I$5,0,10*ROW('Hygiene Data'!I124)),NA())</f>
        <v>#N/A</v>
      </c>
      <c r="BP130" s="368" t="e">
        <f ca="1">+IF(AND(ISNUMBER(OFFSET('Hygiene Data'!$I$7,0,10*ROW('Hygiene Data'!I124))),'Data Summary'!EE130="Yes"),OFFSET('Hygiene Data'!$I$7,0,10*ROW('Hygiene Data'!I124)),NA())</f>
        <v>#N/A</v>
      </c>
      <c r="BQ130" s="368" t="e">
        <f ca="1">+IF(AND(ISNUMBER(OFFSET('Hygiene Data'!$I$9,0,10*ROW('Hygiene Data'!I124))),'Data Summary'!EF130="Yes"),OFFSET('Hygiene Data'!$I$9,0,10*ROW('Hygiene Data'!I124)),NA())</f>
        <v>#N/A</v>
      </c>
    </row>
    <row r="131" spans="1:69" x14ac:dyDescent="0.25">
      <c r="A131" s="364" t="e">
        <f ca="1">+RIGHT('Data Summary'!A131,LEN('Data Summary'!A131)-9)</f>
        <v>#VALUE!</v>
      </c>
      <c r="B131" s="338" t="str">
        <f ca="1">+IF(ISTEXT('Data Summary'!B131),'Data Summary'!B131,"")</f>
        <v/>
      </c>
      <c r="C131" s="365" t="e">
        <f ca="1">+VALUE('Data Summary'!C131)</f>
        <v>#VALUE!</v>
      </c>
      <c r="D131" s="366" t="e">
        <f ca="1">+IF(AND(ISNUMBER(OFFSET('Water Data'!$D$4,0,10*ROW('Water Data'!D125))),'Data Summary'!BS131="Yes"),100-OFFSET('Water Data'!$D$4,0,10*ROW('Water Data'!D125)),NA())</f>
        <v>#N/A</v>
      </c>
      <c r="E131" s="366" t="e">
        <f ca="1">+IF(AND(ISNUMBER(OFFSET('Water Data'!$D$6,0,10*ROW('Water Data'!D125))),'Data Summary'!BT131="Yes"),OFFSET('Water Data'!$D$6,0,10*ROW('Water Data'!D125)),NA())</f>
        <v>#N/A</v>
      </c>
      <c r="F131" s="366" t="e">
        <f ca="1">+IF(AND(ISNUMBER(OFFSET('Water Data'!$D$9,0,10*ROW('Water Data'!D125))),'Data Summary'!BU131="Yes"),OFFSET('Water Data'!$D$9,0,10*ROW('Water Data'!D125)),NA())</f>
        <v>#N/A</v>
      </c>
      <c r="G131" s="366" t="e">
        <f ca="1">+IF(AND(ISNUMBER(OFFSET('Water Data'!$E$4,0,10*ROW('Water Data'!E125))),'Data Summary'!BV131="Yes"),100-OFFSET('Water Data'!$E$4,0,10*ROW('Water Data'!E125)),NA())</f>
        <v>#N/A</v>
      </c>
      <c r="H131" s="366" t="e">
        <f ca="1">+IF(AND(ISNUMBER(OFFSET('Water Data'!$E$6,0,10*ROW('Water Data'!E125))),'Data Summary'!BW131="Yes"),OFFSET('Water Data'!$E$6,0,10*ROW('Water Data'!E125)),NA())</f>
        <v>#N/A</v>
      </c>
      <c r="I131" s="366" t="e">
        <f ca="1">+IF(AND(ISNUMBER(OFFSET('Water Data'!$E$9,0,10*ROW('Water Data'!E125))),'Data Summary'!BX131="Yes"),OFFSET('Water Data'!$E$9,0,10*ROW('Water Data'!E125)),NA())</f>
        <v>#N/A</v>
      </c>
      <c r="J131" s="366" t="e">
        <f ca="1">+IF(AND(ISNUMBER(OFFSET('Water Data'!$F$4,0,10*ROW('Water Data'!F125))),'Data Summary'!BY131="Yes"),100-OFFSET('Water Data'!$F$4,0,10*ROW('Water Data'!F125)),NA())</f>
        <v>#N/A</v>
      </c>
      <c r="K131" s="366" t="e">
        <f ca="1">+IF(AND(ISNUMBER(OFFSET('Water Data'!$F$6,0,10*ROW('Water Data'!F125))),'Data Summary'!BZ131="Yes"),OFFSET('Water Data'!$F$6,0,10*ROW('Water Data'!F125)),NA())</f>
        <v>#N/A</v>
      </c>
      <c r="L131" s="366" t="e">
        <f ca="1">+IF(AND(ISNUMBER(OFFSET('Water Data'!$F$9,0,10*ROW('Water Data'!F125))),'Data Summary'!CA131="Yes"),OFFSET('Water Data'!$F$9,0,10*ROW('Water Data'!F125)),NA())</f>
        <v>#N/A</v>
      </c>
      <c r="M131" s="366" t="e">
        <f ca="1">+IF(AND(ISNUMBER(OFFSET('Water Data'!$G$4,0,10*ROW('Water Data'!G125))),'Data Summary'!CB131="Yes"),100-OFFSET('Water Data'!$G$4,0,10*ROW('Water Data'!G125)),NA())</f>
        <v>#N/A</v>
      </c>
      <c r="N131" s="366" t="e">
        <f ca="1">+IF(AND(ISNUMBER(OFFSET('Water Data'!$G$6,0,10*ROW('Water Data'!G125))),'Data Summary'!CC131="Yes"),OFFSET('Water Data'!$G$6,0,10*ROW('Water Data'!G125)),NA())</f>
        <v>#N/A</v>
      </c>
      <c r="O131" s="366" t="e">
        <f ca="1">+IF(AND(ISNUMBER(OFFSET('Water Data'!$G$9,0,10*ROW('Water Data'!G125))),'Data Summary'!CD131="Yes"),OFFSET('Water Data'!$G$9,0,10*ROW('Water Data'!G125)),NA())</f>
        <v>#N/A</v>
      </c>
      <c r="P131" s="366" t="e">
        <f ca="1">+IF(AND(ISNUMBER(OFFSET('Water Data'!$H$4,0,10*ROW('Water Data'!H125))),'Data Summary'!CE131="Yes"),100-OFFSET('Water Data'!$H$4,0,10*ROW('Water Data'!H125)),NA())</f>
        <v>#N/A</v>
      </c>
      <c r="Q131" s="366" t="e">
        <f ca="1">+IF(AND(ISNUMBER(OFFSET('Water Data'!$H$6,0,10*ROW('Water Data'!H125))),'Data Summary'!CF131="Yes"),OFFSET('Water Data'!$H$6,0,10*ROW('Water Data'!H125)),NA())</f>
        <v>#N/A</v>
      </c>
      <c r="R131" s="366" t="e">
        <f ca="1">+IF(AND(ISNUMBER(OFFSET('Water Data'!$H$9,0,10*ROW('Water Data'!H125))),'Data Summary'!CG131="Yes"),OFFSET('Water Data'!$H$9,0,10*ROW('Water Data'!H125)),NA())</f>
        <v>#N/A</v>
      </c>
      <c r="S131" s="366" t="e">
        <f ca="1">+IF(AND(ISNUMBER(OFFSET('Water Data'!$I$4,0,10*ROW('Water Data'!I125))),'Data Summary'!CH131="Yes"),100-OFFSET('Water Data'!$I$4,0,10*ROW('Water Data'!I125)),NA())</f>
        <v>#N/A</v>
      </c>
      <c r="T131" s="366" t="e">
        <f ca="1">+IF(AND(ISNUMBER(OFFSET('Water Data'!$I$6,0,10*ROW('Water Data'!I125))),'Data Summary'!CI131="Yes"),OFFSET('Water Data'!$I$6,0,10*ROW('Water Data'!I125)),NA())</f>
        <v>#N/A</v>
      </c>
      <c r="U131" s="366" t="e">
        <f ca="1">+IF(AND(ISNUMBER(OFFSET('Water Data'!$I$9,0,10*ROW('Water Data'!I125))),'Data Summary'!CJ131="Yes"),OFFSET('Water Data'!$I$9,0,10*ROW('Water Data'!I125)),NA())</f>
        <v>#N/A</v>
      </c>
      <c r="V131" s="367" t="e">
        <f ca="1">+IF(AND(ISNUMBER(OFFSET('Sanitation Data'!$D$4,0,10*ROW('Sanitation Data'!D125))),'Data Summary'!CK131="Yes"),100-OFFSET('Sanitation Data'!$D$4,0,10*ROW('Sanitation Data'!D125)),NA())</f>
        <v>#N/A</v>
      </c>
      <c r="W131" s="367" t="e">
        <f ca="1">+IF(AND(ISNUMBER(OFFSET('Sanitation Data'!$D$6,0,10*ROW('Sanitation Data'!D125))),'Data Summary'!CL131="Yes"),OFFSET('Sanitation Data'!$D$6,0,10*ROW('Sanitation Data'!D125)),NA())</f>
        <v>#N/A</v>
      </c>
      <c r="X131" s="367" t="e">
        <f ca="1">+IF(AND(ISNUMBER(OFFSET('Sanitation Data'!$D$10,0,10*ROW('Sanitation Data'!D125))),'Data Summary'!CM131="Yes"),OFFSET('Sanitation Data'!$D$10,0,10*ROW('Sanitation Data'!D125)),NA())</f>
        <v>#N/A</v>
      </c>
      <c r="Y131" s="367" t="e">
        <f ca="1">+IF(AND(ISNUMBER(OFFSET('Sanitation Data'!$D$11,0,10*ROW('Sanitation Data'!D125))),'Data Summary'!CN131="Yes"),OFFSET('Sanitation Data'!$D$11,0,10*ROW('Sanitation Data'!D125)),NA())</f>
        <v>#N/A</v>
      </c>
      <c r="Z131" s="367" t="e">
        <f ca="1">+IF(AND(ISNUMBER(OFFSET('Sanitation Data'!$D$12,0,10*ROW('Sanitation Data'!D125))),'Data Summary'!CO131="Yes"),OFFSET('Sanitation Data'!$D$12,0,10*ROW('Sanitation Data'!D125)),NA())</f>
        <v>#N/A</v>
      </c>
      <c r="AA131" s="367" t="e">
        <f ca="1">+IF(AND(ISNUMBER(OFFSET('Sanitation Data'!$E$4,0,10*ROW('Sanitation Data'!E125))),'Data Summary'!CP131="Yes"),100-OFFSET('Sanitation Data'!$E$4,0,10*ROW('Sanitation Data'!E125)),NA())</f>
        <v>#N/A</v>
      </c>
      <c r="AB131" s="367" t="e">
        <f ca="1">+IF(AND(ISNUMBER(OFFSET('Sanitation Data'!$E$6,0,10*ROW('Sanitation Data'!E125))),'Data Summary'!CQ131="Yes"),OFFSET('Sanitation Data'!$E$6,0,10*ROW('Sanitation Data'!E125)),NA())</f>
        <v>#N/A</v>
      </c>
      <c r="AC131" s="367" t="e">
        <f ca="1">+IF(AND(ISNUMBER(OFFSET('Sanitation Data'!$E$10,0,10*ROW('Sanitation Data'!E125))),'Data Summary'!CR131="Yes"),OFFSET('Sanitation Data'!$E$10,0,10*ROW('Sanitation Data'!E125)),NA())</f>
        <v>#N/A</v>
      </c>
      <c r="AD131" s="367" t="e">
        <f ca="1">+IF(AND(ISNUMBER(OFFSET('Sanitation Data'!$E$11,0,10*ROW('Sanitation Data'!E125))),'Data Summary'!CS131="Yes"),OFFSET('Sanitation Data'!$E$11,0,10*ROW('Sanitation Data'!E125)),NA())</f>
        <v>#N/A</v>
      </c>
      <c r="AE131" s="367" t="e">
        <f ca="1">+IF(AND(ISNUMBER(OFFSET('Sanitation Data'!$E$12,0,10*ROW('Sanitation Data'!E125))),'Data Summary'!CT131="Yes"),OFFSET('Sanitation Data'!$E$12,0,10*ROW('Sanitation Data'!E125)),NA())</f>
        <v>#N/A</v>
      </c>
      <c r="AF131" s="367" t="e">
        <f ca="1">+IF(AND(ISNUMBER(OFFSET('Sanitation Data'!$F$4,0,10*ROW('Sanitation Data'!F125))),'Data Summary'!CU131="Yes"),100-OFFSET('Sanitation Data'!$F$4,0,10*ROW('Sanitation Data'!F125)),NA())</f>
        <v>#N/A</v>
      </c>
      <c r="AG131" s="367" t="e">
        <f ca="1">+IF(AND(ISNUMBER(OFFSET('Sanitation Data'!$F$6,0,10*ROW('Sanitation Data'!F125))),'Data Summary'!CV131="Yes"),OFFSET('Sanitation Data'!$F$6,0,10*ROW('Sanitation Data'!F125)),NA())</f>
        <v>#N/A</v>
      </c>
      <c r="AH131" s="367" t="e">
        <f ca="1">+IF(AND(ISNUMBER(OFFSET('Sanitation Data'!$F$10,0,10*ROW('Sanitation Data'!F125))),'Data Summary'!CW131="Yes"),OFFSET('Sanitation Data'!$F$10,0,10*ROW('Sanitation Data'!F125)),NA())</f>
        <v>#N/A</v>
      </c>
      <c r="AI131" s="367" t="e">
        <f ca="1">+IF(AND(ISNUMBER(OFFSET('Sanitation Data'!$F$11,0,10*ROW('Sanitation Data'!F125))),'Data Summary'!CX131="Yes"),OFFSET('Sanitation Data'!$F$11,0,10*ROW('Sanitation Data'!F125)),NA())</f>
        <v>#N/A</v>
      </c>
      <c r="AJ131" s="367" t="e">
        <f ca="1">+IF(AND(ISNUMBER(OFFSET('Sanitation Data'!$F$12,0,10*ROW('Sanitation Data'!F125))),'Data Summary'!CY131="Yes"),OFFSET('Sanitation Data'!$F$12,0,10*ROW('Sanitation Data'!F125)),NA())</f>
        <v>#N/A</v>
      </c>
      <c r="AK131" s="367" t="e">
        <f ca="1">+IF(AND(ISNUMBER(OFFSET('Sanitation Data'!$G$4,0,10*ROW('Sanitation Data'!G125))),'Data Summary'!CZ131="Yes"),100-OFFSET('Sanitation Data'!$G$4,0,10*ROW('Sanitation Data'!G125)),NA())</f>
        <v>#N/A</v>
      </c>
      <c r="AL131" s="367" t="e">
        <f ca="1">+IF(AND(ISNUMBER(OFFSET('Sanitation Data'!$G$6,0,10*ROW('Sanitation Data'!G125))),'Data Summary'!DA131="Yes"),OFFSET('Sanitation Data'!$G$6,0,10*ROW('Sanitation Data'!G125)),NA())</f>
        <v>#N/A</v>
      </c>
      <c r="AM131" s="367" t="e">
        <f ca="1">+IF(AND(ISNUMBER(OFFSET('Sanitation Data'!$G$10,0,10*ROW('Sanitation Data'!G125))),'Data Summary'!DB131="Yes"),OFFSET('Sanitation Data'!$G$10,0,10*ROW('Sanitation Data'!G125)),NA())</f>
        <v>#N/A</v>
      </c>
      <c r="AN131" s="367" t="e">
        <f ca="1">+IF(AND(ISNUMBER(OFFSET('Sanitation Data'!$G$11,0,10*ROW('Sanitation Data'!G125))),'Data Summary'!DC131="Yes"),OFFSET('Sanitation Data'!$G$11,0,10*ROW('Sanitation Data'!G125)),NA())</f>
        <v>#N/A</v>
      </c>
      <c r="AO131" s="367" t="e">
        <f ca="1">+IF(AND(ISNUMBER(OFFSET('Sanitation Data'!$G$12,0,10*ROW('Sanitation Data'!G125))),'Data Summary'!DD131="Yes"),OFFSET('Sanitation Data'!$G$12,0,10*ROW('Sanitation Data'!G125)),NA())</f>
        <v>#N/A</v>
      </c>
      <c r="AP131" s="367" t="e">
        <f ca="1">+IF(AND(ISNUMBER(OFFSET('Sanitation Data'!$H$4,0,10*ROW('Sanitation Data'!H125))),'Data Summary'!DE131="Yes"),100-OFFSET('Sanitation Data'!$H$4,0,10*ROW('Sanitation Data'!H125)),NA())</f>
        <v>#N/A</v>
      </c>
      <c r="AQ131" s="367" t="e">
        <f ca="1">+IF(AND(ISNUMBER(OFFSET('Sanitation Data'!$H$6,0,10*ROW('Sanitation Data'!H125))),'Data Summary'!DF131="Yes"),OFFSET('Sanitation Data'!$H$6,0,10*ROW('Sanitation Data'!H125)),NA())</f>
        <v>#N/A</v>
      </c>
      <c r="AR131" s="367" t="e">
        <f ca="1">+IF(AND(ISNUMBER(OFFSET('Sanitation Data'!$H$10,0,10*ROW('Sanitation Data'!H125))),'Data Summary'!DG131="Yes"),OFFSET('Sanitation Data'!$H$10,0,10*ROW('Sanitation Data'!H125)),NA())</f>
        <v>#N/A</v>
      </c>
      <c r="AS131" s="367" t="e">
        <f ca="1">+IF(AND(ISNUMBER(OFFSET('Sanitation Data'!$H$11,0,10*ROW('Sanitation Data'!H125))),'Data Summary'!DH131="Yes"),OFFSET('Sanitation Data'!$H$11,0,10*ROW('Sanitation Data'!H125)),NA())</f>
        <v>#N/A</v>
      </c>
      <c r="AT131" s="367" t="e">
        <f ca="1">+IF(AND(ISNUMBER(OFFSET('Sanitation Data'!$H$12,0,10*ROW('Sanitation Data'!H125))),'Data Summary'!DI131="Yes"),OFFSET('Sanitation Data'!$H$12,0,10*ROW('Sanitation Data'!H125)),NA())</f>
        <v>#N/A</v>
      </c>
      <c r="AU131" s="367" t="e">
        <f ca="1">+IF(AND(ISNUMBER(OFFSET('Sanitation Data'!$I$4,0,10*ROW('Sanitation Data'!I125))),'Data Summary'!DJ131="Yes"),100-OFFSET('Sanitation Data'!$I$4,0,10*ROW('Sanitation Data'!I125)),NA())</f>
        <v>#N/A</v>
      </c>
      <c r="AV131" s="367" t="e">
        <f ca="1">+IF(AND(ISNUMBER(OFFSET('Sanitation Data'!$I$6,0,10*ROW('Sanitation Data'!I125))),'Data Summary'!DK131="Yes"),OFFSET('Sanitation Data'!$I$6,0,10*ROW('Sanitation Data'!I125)),NA())</f>
        <v>#N/A</v>
      </c>
      <c r="AW131" s="367" t="e">
        <f ca="1">+IF(AND(ISNUMBER(OFFSET('Sanitation Data'!$I$10,0,10*ROW('Sanitation Data'!I125))),'Data Summary'!DL131="Yes"),OFFSET('Sanitation Data'!$I$10,0,10*ROW('Sanitation Data'!I125)),NA())</f>
        <v>#N/A</v>
      </c>
      <c r="AX131" s="367" t="e">
        <f ca="1">+IF(AND(ISNUMBER(OFFSET('Sanitation Data'!$I$11,0,10*ROW('Sanitation Data'!I125))),'Data Summary'!DM131="Yes"),OFFSET('Sanitation Data'!$I$11,0,10*ROW('Sanitation Data'!I125)),NA())</f>
        <v>#N/A</v>
      </c>
      <c r="AY131" s="367" t="e">
        <f ca="1">+IF(AND(ISNUMBER(OFFSET('Sanitation Data'!$I$12,0,10*ROW('Sanitation Data'!I125))),'Data Summary'!DN131="Yes"),OFFSET('Sanitation Data'!$I$12,0,10*ROW('Sanitation Data'!I125)),NA())</f>
        <v>#N/A</v>
      </c>
      <c r="AZ131" s="368" t="e">
        <f ca="1">+IF(AND(ISNUMBER(OFFSET('Hygiene Data'!$D$5,0,10*ROW('Hygiene Data'!D125))),'Data Summary'!DO131="Yes"),OFFSET('Hygiene Data'!$D$5,0,10*ROW('Hygiene Data'!D125)),NA())</f>
        <v>#N/A</v>
      </c>
      <c r="BA131" s="368" t="e">
        <f ca="1">+IF(AND(ISNUMBER(OFFSET('Hygiene Data'!$D$7,0,10*ROW('Hygiene Data'!D125))),'Data Summary'!DP131="Yes"),OFFSET('Hygiene Data'!$D$7,0,10*ROW('Hygiene Data'!D125)),NA())</f>
        <v>#N/A</v>
      </c>
      <c r="BB131" s="368" t="e">
        <f ca="1">+IF(AND(ISNUMBER(OFFSET('Hygiene Data'!$D$9,0,10*ROW('Hygiene Data'!D125))),'Data Summary'!DQ131="Yes"),OFFSET('Hygiene Data'!$D$9,0,10*ROW('Hygiene Data'!D125)),NA())</f>
        <v>#N/A</v>
      </c>
      <c r="BC131" s="368" t="e">
        <f ca="1">+IF(AND(ISNUMBER(OFFSET('Hygiene Data'!$E$5,0,10*ROW('Hygiene Data'!E125))),'Data Summary'!DR131="Yes"),OFFSET('Hygiene Data'!$E$5,0,10*ROW('Hygiene Data'!E125)),NA())</f>
        <v>#N/A</v>
      </c>
      <c r="BD131" s="368" t="e">
        <f ca="1">+IF(AND(ISNUMBER(OFFSET('Hygiene Data'!$E$7,0,10*ROW('Hygiene Data'!E125))),'Data Summary'!DS131="Yes"),OFFSET('Hygiene Data'!$E$7,0,10*ROW('Hygiene Data'!E125)),NA())</f>
        <v>#N/A</v>
      </c>
      <c r="BE131" s="368" t="e">
        <f ca="1">+IF(AND(ISNUMBER(OFFSET('Hygiene Data'!$E$9,0,10*ROW('Hygiene Data'!E125))),'Data Summary'!DT131="Yes"),OFFSET('Hygiene Data'!$E$9,0,10*ROW('Hygiene Data'!E125)),NA())</f>
        <v>#N/A</v>
      </c>
      <c r="BF131" s="368" t="e">
        <f ca="1">+IF(AND(ISNUMBER(OFFSET('Hygiene Data'!$F$5,0,10*ROW('Hygiene Data'!F125))),'Data Summary'!DU131="Yes"),OFFSET('Hygiene Data'!$F$5,0,10*ROW('Hygiene Data'!F125)),NA())</f>
        <v>#N/A</v>
      </c>
      <c r="BG131" s="368" t="e">
        <f ca="1">+IF(AND(ISNUMBER(OFFSET('Hygiene Data'!$F$7,0,10*ROW('Hygiene Data'!F125))),'Data Summary'!DV131="Yes"),OFFSET('Hygiene Data'!$F$7,0,10*ROW('Hygiene Data'!F125)),NA())</f>
        <v>#N/A</v>
      </c>
      <c r="BH131" s="368" t="e">
        <f ca="1">+IF(AND(ISNUMBER(OFFSET('Hygiene Data'!$F$9,0,10*ROW('Hygiene Data'!F125))),'Data Summary'!DW131="Yes"),OFFSET('Hygiene Data'!$F$9,0,10*ROW('Hygiene Data'!F125)),NA())</f>
        <v>#N/A</v>
      </c>
      <c r="BI131" s="368" t="e">
        <f ca="1">+IF(AND(ISNUMBER(OFFSET('Hygiene Data'!$G$5,0,10*ROW('Hygiene Data'!G125))),'Data Summary'!DX131="Yes"),OFFSET('Hygiene Data'!$G$5,0,10*ROW('Hygiene Data'!G125)),NA())</f>
        <v>#N/A</v>
      </c>
      <c r="BJ131" s="368" t="e">
        <f ca="1">+IF(AND(ISNUMBER(OFFSET('Hygiene Data'!$G$7,0,10*ROW('Hygiene Data'!G125))),'Data Summary'!DY131="Yes"),OFFSET('Hygiene Data'!$G$7,0,10*ROW('Hygiene Data'!G125)),NA())</f>
        <v>#N/A</v>
      </c>
      <c r="BK131" s="368" t="e">
        <f ca="1">+IF(AND(ISNUMBER(OFFSET('Hygiene Data'!$G$9,0,10*ROW('Hygiene Data'!G125))),'Data Summary'!DZ131="Yes"),OFFSET('Hygiene Data'!$G$9,0,10*ROW('Hygiene Data'!G125)),NA())</f>
        <v>#N/A</v>
      </c>
      <c r="BL131" s="368" t="e">
        <f ca="1">+IF(AND(ISNUMBER(OFFSET('Hygiene Data'!$H$5,0,10*ROW('Hygiene Data'!H125))),'Data Summary'!EA131="Yes"),OFFSET('Hygiene Data'!$H$5,0,10*ROW('Hygiene Data'!H125)),NA())</f>
        <v>#N/A</v>
      </c>
      <c r="BM131" s="368" t="e">
        <f ca="1">+IF(AND(ISNUMBER(OFFSET('Hygiene Data'!$H$7,0,10*ROW('Hygiene Data'!H125))),'Data Summary'!EB131="Yes"),OFFSET('Hygiene Data'!$H$7,0,10*ROW('Hygiene Data'!H125)),NA())</f>
        <v>#N/A</v>
      </c>
      <c r="BN131" s="368" t="e">
        <f ca="1">+IF(AND(ISNUMBER(OFFSET('Hygiene Data'!$H$9,0,10*ROW('Hygiene Data'!H125))),'Data Summary'!EC131="Yes"),OFFSET('Hygiene Data'!$H$9,0,10*ROW('Hygiene Data'!H125)),NA())</f>
        <v>#N/A</v>
      </c>
      <c r="BO131" s="368" t="e">
        <f ca="1">+IF(AND(ISNUMBER(OFFSET('Hygiene Data'!$I$5,0,10*ROW('Hygiene Data'!I125))),'Data Summary'!ED131="Yes"),OFFSET('Hygiene Data'!$I$5,0,10*ROW('Hygiene Data'!I125)),NA())</f>
        <v>#N/A</v>
      </c>
      <c r="BP131" s="368" t="e">
        <f ca="1">+IF(AND(ISNUMBER(OFFSET('Hygiene Data'!$I$7,0,10*ROW('Hygiene Data'!I125))),'Data Summary'!EE131="Yes"),OFFSET('Hygiene Data'!$I$7,0,10*ROW('Hygiene Data'!I125)),NA())</f>
        <v>#N/A</v>
      </c>
      <c r="BQ131" s="368" t="e">
        <f ca="1">+IF(AND(ISNUMBER(OFFSET('Hygiene Data'!$I$9,0,10*ROW('Hygiene Data'!I125))),'Data Summary'!EF131="Yes"),OFFSET('Hygiene Data'!$I$9,0,10*ROW('Hygiene Data'!I125)),NA())</f>
        <v>#N/A</v>
      </c>
    </row>
    <row r="132" spans="1:69" x14ac:dyDescent="0.25">
      <c r="A132" s="364" t="e">
        <f ca="1">+RIGHT('Data Summary'!A132,LEN('Data Summary'!A132)-9)</f>
        <v>#VALUE!</v>
      </c>
      <c r="B132" s="338" t="str">
        <f ca="1">+IF(ISTEXT('Data Summary'!B132),'Data Summary'!B132,"")</f>
        <v/>
      </c>
      <c r="C132" s="365" t="e">
        <f ca="1">+VALUE('Data Summary'!C132)</f>
        <v>#VALUE!</v>
      </c>
      <c r="D132" s="366" t="e">
        <f ca="1">+IF(AND(ISNUMBER(OFFSET('Water Data'!$D$4,0,10*ROW('Water Data'!D126))),'Data Summary'!BS132="Yes"),100-OFFSET('Water Data'!$D$4,0,10*ROW('Water Data'!D126)),NA())</f>
        <v>#N/A</v>
      </c>
      <c r="E132" s="366" t="e">
        <f ca="1">+IF(AND(ISNUMBER(OFFSET('Water Data'!$D$6,0,10*ROW('Water Data'!D126))),'Data Summary'!BT132="Yes"),OFFSET('Water Data'!$D$6,0,10*ROW('Water Data'!D126)),NA())</f>
        <v>#N/A</v>
      </c>
      <c r="F132" s="366" t="e">
        <f ca="1">+IF(AND(ISNUMBER(OFFSET('Water Data'!$D$9,0,10*ROW('Water Data'!D126))),'Data Summary'!BU132="Yes"),OFFSET('Water Data'!$D$9,0,10*ROW('Water Data'!D126)),NA())</f>
        <v>#N/A</v>
      </c>
      <c r="G132" s="366" t="e">
        <f ca="1">+IF(AND(ISNUMBER(OFFSET('Water Data'!$E$4,0,10*ROW('Water Data'!E126))),'Data Summary'!BV132="Yes"),100-OFFSET('Water Data'!$E$4,0,10*ROW('Water Data'!E126)),NA())</f>
        <v>#N/A</v>
      </c>
      <c r="H132" s="366" t="e">
        <f ca="1">+IF(AND(ISNUMBER(OFFSET('Water Data'!$E$6,0,10*ROW('Water Data'!E126))),'Data Summary'!BW132="Yes"),OFFSET('Water Data'!$E$6,0,10*ROW('Water Data'!E126)),NA())</f>
        <v>#N/A</v>
      </c>
      <c r="I132" s="366" t="e">
        <f ca="1">+IF(AND(ISNUMBER(OFFSET('Water Data'!$E$9,0,10*ROW('Water Data'!E126))),'Data Summary'!BX132="Yes"),OFFSET('Water Data'!$E$9,0,10*ROW('Water Data'!E126)),NA())</f>
        <v>#N/A</v>
      </c>
      <c r="J132" s="366" t="e">
        <f ca="1">+IF(AND(ISNUMBER(OFFSET('Water Data'!$F$4,0,10*ROW('Water Data'!F126))),'Data Summary'!BY132="Yes"),100-OFFSET('Water Data'!$F$4,0,10*ROW('Water Data'!F126)),NA())</f>
        <v>#N/A</v>
      </c>
      <c r="K132" s="366" t="e">
        <f ca="1">+IF(AND(ISNUMBER(OFFSET('Water Data'!$F$6,0,10*ROW('Water Data'!F126))),'Data Summary'!BZ132="Yes"),OFFSET('Water Data'!$F$6,0,10*ROW('Water Data'!F126)),NA())</f>
        <v>#N/A</v>
      </c>
      <c r="L132" s="366" t="e">
        <f ca="1">+IF(AND(ISNUMBER(OFFSET('Water Data'!$F$9,0,10*ROW('Water Data'!F126))),'Data Summary'!CA132="Yes"),OFFSET('Water Data'!$F$9,0,10*ROW('Water Data'!F126)),NA())</f>
        <v>#N/A</v>
      </c>
      <c r="M132" s="366" t="e">
        <f ca="1">+IF(AND(ISNUMBER(OFFSET('Water Data'!$G$4,0,10*ROW('Water Data'!G126))),'Data Summary'!CB132="Yes"),100-OFFSET('Water Data'!$G$4,0,10*ROW('Water Data'!G126)),NA())</f>
        <v>#N/A</v>
      </c>
      <c r="N132" s="366" t="e">
        <f ca="1">+IF(AND(ISNUMBER(OFFSET('Water Data'!$G$6,0,10*ROW('Water Data'!G126))),'Data Summary'!CC132="Yes"),OFFSET('Water Data'!$G$6,0,10*ROW('Water Data'!G126)),NA())</f>
        <v>#N/A</v>
      </c>
      <c r="O132" s="366" t="e">
        <f ca="1">+IF(AND(ISNUMBER(OFFSET('Water Data'!$G$9,0,10*ROW('Water Data'!G126))),'Data Summary'!CD132="Yes"),OFFSET('Water Data'!$G$9,0,10*ROW('Water Data'!G126)),NA())</f>
        <v>#N/A</v>
      </c>
      <c r="P132" s="366" t="e">
        <f ca="1">+IF(AND(ISNUMBER(OFFSET('Water Data'!$H$4,0,10*ROW('Water Data'!H126))),'Data Summary'!CE132="Yes"),100-OFFSET('Water Data'!$H$4,0,10*ROW('Water Data'!H126)),NA())</f>
        <v>#N/A</v>
      </c>
      <c r="Q132" s="366" t="e">
        <f ca="1">+IF(AND(ISNUMBER(OFFSET('Water Data'!$H$6,0,10*ROW('Water Data'!H126))),'Data Summary'!CF132="Yes"),OFFSET('Water Data'!$H$6,0,10*ROW('Water Data'!H126)),NA())</f>
        <v>#N/A</v>
      </c>
      <c r="R132" s="366" t="e">
        <f ca="1">+IF(AND(ISNUMBER(OFFSET('Water Data'!$H$9,0,10*ROW('Water Data'!H126))),'Data Summary'!CG132="Yes"),OFFSET('Water Data'!$H$9,0,10*ROW('Water Data'!H126)),NA())</f>
        <v>#N/A</v>
      </c>
      <c r="S132" s="366" t="e">
        <f ca="1">+IF(AND(ISNUMBER(OFFSET('Water Data'!$I$4,0,10*ROW('Water Data'!I126))),'Data Summary'!CH132="Yes"),100-OFFSET('Water Data'!$I$4,0,10*ROW('Water Data'!I126)),NA())</f>
        <v>#N/A</v>
      </c>
      <c r="T132" s="366" t="e">
        <f ca="1">+IF(AND(ISNUMBER(OFFSET('Water Data'!$I$6,0,10*ROW('Water Data'!I126))),'Data Summary'!CI132="Yes"),OFFSET('Water Data'!$I$6,0,10*ROW('Water Data'!I126)),NA())</f>
        <v>#N/A</v>
      </c>
      <c r="U132" s="366" t="e">
        <f ca="1">+IF(AND(ISNUMBER(OFFSET('Water Data'!$I$9,0,10*ROW('Water Data'!I126))),'Data Summary'!CJ132="Yes"),OFFSET('Water Data'!$I$9,0,10*ROW('Water Data'!I126)),NA())</f>
        <v>#N/A</v>
      </c>
      <c r="V132" s="367" t="e">
        <f ca="1">+IF(AND(ISNUMBER(OFFSET('Sanitation Data'!$D$4,0,10*ROW('Sanitation Data'!D126))),'Data Summary'!CK132="Yes"),100-OFFSET('Sanitation Data'!$D$4,0,10*ROW('Sanitation Data'!D126)),NA())</f>
        <v>#N/A</v>
      </c>
      <c r="W132" s="367" t="e">
        <f ca="1">+IF(AND(ISNUMBER(OFFSET('Sanitation Data'!$D$6,0,10*ROW('Sanitation Data'!D126))),'Data Summary'!CL132="Yes"),OFFSET('Sanitation Data'!$D$6,0,10*ROW('Sanitation Data'!D126)),NA())</f>
        <v>#N/A</v>
      </c>
      <c r="X132" s="367" t="e">
        <f ca="1">+IF(AND(ISNUMBER(OFFSET('Sanitation Data'!$D$10,0,10*ROW('Sanitation Data'!D126))),'Data Summary'!CM132="Yes"),OFFSET('Sanitation Data'!$D$10,0,10*ROW('Sanitation Data'!D126)),NA())</f>
        <v>#N/A</v>
      </c>
      <c r="Y132" s="367" t="e">
        <f ca="1">+IF(AND(ISNUMBER(OFFSET('Sanitation Data'!$D$11,0,10*ROW('Sanitation Data'!D126))),'Data Summary'!CN132="Yes"),OFFSET('Sanitation Data'!$D$11,0,10*ROW('Sanitation Data'!D126)),NA())</f>
        <v>#N/A</v>
      </c>
      <c r="Z132" s="367" t="e">
        <f ca="1">+IF(AND(ISNUMBER(OFFSET('Sanitation Data'!$D$12,0,10*ROW('Sanitation Data'!D126))),'Data Summary'!CO132="Yes"),OFFSET('Sanitation Data'!$D$12,0,10*ROW('Sanitation Data'!D126)),NA())</f>
        <v>#N/A</v>
      </c>
      <c r="AA132" s="367" t="e">
        <f ca="1">+IF(AND(ISNUMBER(OFFSET('Sanitation Data'!$E$4,0,10*ROW('Sanitation Data'!E126))),'Data Summary'!CP132="Yes"),100-OFFSET('Sanitation Data'!$E$4,0,10*ROW('Sanitation Data'!E126)),NA())</f>
        <v>#N/A</v>
      </c>
      <c r="AB132" s="367" t="e">
        <f ca="1">+IF(AND(ISNUMBER(OFFSET('Sanitation Data'!$E$6,0,10*ROW('Sanitation Data'!E126))),'Data Summary'!CQ132="Yes"),OFFSET('Sanitation Data'!$E$6,0,10*ROW('Sanitation Data'!E126)),NA())</f>
        <v>#N/A</v>
      </c>
      <c r="AC132" s="367" t="e">
        <f ca="1">+IF(AND(ISNUMBER(OFFSET('Sanitation Data'!$E$10,0,10*ROW('Sanitation Data'!E126))),'Data Summary'!CR132="Yes"),OFFSET('Sanitation Data'!$E$10,0,10*ROW('Sanitation Data'!E126)),NA())</f>
        <v>#N/A</v>
      </c>
      <c r="AD132" s="367" t="e">
        <f ca="1">+IF(AND(ISNUMBER(OFFSET('Sanitation Data'!$E$11,0,10*ROW('Sanitation Data'!E126))),'Data Summary'!CS132="Yes"),OFFSET('Sanitation Data'!$E$11,0,10*ROW('Sanitation Data'!E126)),NA())</f>
        <v>#N/A</v>
      </c>
      <c r="AE132" s="367" t="e">
        <f ca="1">+IF(AND(ISNUMBER(OFFSET('Sanitation Data'!$E$12,0,10*ROW('Sanitation Data'!E126))),'Data Summary'!CT132="Yes"),OFFSET('Sanitation Data'!$E$12,0,10*ROW('Sanitation Data'!E126)),NA())</f>
        <v>#N/A</v>
      </c>
      <c r="AF132" s="367" t="e">
        <f ca="1">+IF(AND(ISNUMBER(OFFSET('Sanitation Data'!$F$4,0,10*ROW('Sanitation Data'!F126))),'Data Summary'!CU132="Yes"),100-OFFSET('Sanitation Data'!$F$4,0,10*ROW('Sanitation Data'!F126)),NA())</f>
        <v>#N/A</v>
      </c>
      <c r="AG132" s="367" t="e">
        <f ca="1">+IF(AND(ISNUMBER(OFFSET('Sanitation Data'!$F$6,0,10*ROW('Sanitation Data'!F126))),'Data Summary'!CV132="Yes"),OFFSET('Sanitation Data'!$F$6,0,10*ROW('Sanitation Data'!F126)),NA())</f>
        <v>#N/A</v>
      </c>
      <c r="AH132" s="367" t="e">
        <f ca="1">+IF(AND(ISNUMBER(OFFSET('Sanitation Data'!$F$10,0,10*ROW('Sanitation Data'!F126))),'Data Summary'!CW132="Yes"),OFFSET('Sanitation Data'!$F$10,0,10*ROW('Sanitation Data'!F126)),NA())</f>
        <v>#N/A</v>
      </c>
      <c r="AI132" s="367" t="e">
        <f ca="1">+IF(AND(ISNUMBER(OFFSET('Sanitation Data'!$F$11,0,10*ROW('Sanitation Data'!F126))),'Data Summary'!CX132="Yes"),OFFSET('Sanitation Data'!$F$11,0,10*ROW('Sanitation Data'!F126)),NA())</f>
        <v>#N/A</v>
      </c>
      <c r="AJ132" s="367" t="e">
        <f ca="1">+IF(AND(ISNUMBER(OFFSET('Sanitation Data'!$F$12,0,10*ROW('Sanitation Data'!F126))),'Data Summary'!CY132="Yes"),OFFSET('Sanitation Data'!$F$12,0,10*ROW('Sanitation Data'!F126)),NA())</f>
        <v>#N/A</v>
      </c>
      <c r="AK132" s="367" t="e">
        <f ca="1">+IF(AND(ISNUMBER(OFFSET('Sanitation Data'!$G$4,0,10*ROW('Sanitation Data'!G126))),'Data Summary'!CZ132="Yes"),100-OFFSET('Sanitation Data'!$G$4,0,10*ROW('Sanitation Data'!G126)),NA())</f>
        <v>#N/A</v>
      </c>
      <c r="AL132" s="367" t="e">
        <f ca="1">+IF(AND(ISNUMBER(OFFSET('Sanitation Data'!$G$6,0,10*ROW('Sanitation Data'!G126))),'Data Summary'!DA132="Yes"),OFFSET('Sanitation Data'!$G$6,0,10*ROW('Sanitation Data'!G126)),NA())</f>
        <v>#N/A</v>
      </c>
      <c r="AM132" s="367" t="e">
        <f ca="1">+IF(AND(ISNUMBER(OFFSET('Sanitation Data'!$G$10,0,10*ROW('Sanitation Data'!G126))),'Data Summary'!DB132="Yes"),OFFSET('Sanitation Data'!$G$10,0,10*ROW('Sanitation Data'!G126)),NA())</f>
        <v>#N/A</v>
      </c>
      <c r="AN132" s="367" t="e">
        <f ca="1">+IF(AND(ISNUMBER(OFFSET('Sanitation Data'!$G$11,0,10*ROW('Sanitation Data'!G126))),'Data Summary'!DC132="Yes"),OFFSET('Sanitation Data'!$G$11,0,10*ROW('Sanitation Data'!G126)),NA())</f>
        <v>#N/A</v>
      </c>
      <c r="AO132" s="367" t="e">
        <f ca="1">+IF(AND(ISNUMBER(OFFSET('Sanitation Data'!$G$12,0,10*ROW('Sanitation Data'!G126))),'Data Summary'!DD132="Yes"),OFFSET('Sanitation Data'!$G$12,0,10*ROW('Sanitation Data'!G126)),NA())</f>
        <v>#N/A</v>
      </c>
      <c r="AP132" s="367" t="e">
        <f ca="1">+IF(AND(ISNUMBER(OFFSET('Sanitation Data'!$H$4,0,10*ROW('Sanitation Data'!H126))),'Data Summary'!DE132="Yes"),100-OFFSET('Sanitation Data'!$H$4,0,10*ROW('Sanitation Data'!H126)),NA())</f>
        <v>#N/A</v>
      </c>
      <c r="AQ132" s="367" t="e">
        <f ca="1">+IF(AND(ISNUMBER(OFFSET('Sanitation Data'!$H$6,0,10*ROW('Sanitation Data'!H126))),'Data Summary'!DF132="Yes"),OFFSET('Sanitation Data'!$H$6,0,10*ROW('Sanitation Data'!H126)),NA())</f>
        <v>#N/A</v>
      </c>
      <c r="AR132" s="367" t="e">
        <f ca="1">+IF(AND(ISNUMBER(OFFSET('Sanitation Data'!$H$10,0,10*ROW('Sanitation Data'!H126))),'Data Summary'!DG132="Yes"),OFFSET('Sanitation Data'!$H$10,0,10*ROW('Sanitation Data'!H126)),NA())</f>
        <v>#N/A</v>
      </c>
      <c r="AS132" s="367" t="e">
        <f ca="1">+IF(AND(ISNUMBER(OFFSET('Sanitation Data'!$H$11,0,10*ROW('Sanitation Data'!H126))),'Data Summary'!DH132="Yes"),OFFSET('Sanitation Data'!$H$11,0,10*ROW('Sanitation Data'!H126)),NA())</f>
        <v>#N/A</v>
      </c>
      <c r="AT132" s="367" t="e">
        <f ca="1">+IF(AND(ISNUMBER(OFFSET('Sanitation Data'!$H$12,0,10*ROW('Sanitation Data'!H126))),'Data Summary'!DI132="Yes"),OFFSET('Sanitation Data'!$H$12,0,10*ROW('Sanitation Data'!H126)),NA())</f>
        <v>#N/A</v>
      </c>
      <c r="AU132" s="367" t="e">
        <f ca="1">+IF(AND(ISNUMBER(OFFSET('Sanitation Data'!$I$4,0,10*ROW('Sanitation Data'!I126))),'Data Summary'!DJ132="Yes"),100-OFFSET('Sanitation Data'!$I$4,0,10*ROW('Sanitation Data'!I126)),NA())</f>
        <v>#N/A</v>
      </c>
      <c r="AV132" s="367" t="e">
        <f ca="1">+IF(AND(ISNUMBER(OFFSET('Sanitation Data'!$I$6,0,10*ROW('Sanitation Data'!I126))),'Data Summary'!DK132="Yes"),OFFSET('Sanitation Data'!$I$6,0,10*ROW('Sanitation Data'!I126)),NA())</f>
        <v>#N/A</v>
      </c>
      <c r="AW132" s="367" t="e">
        <f ca="1">+IF(AND(ISNUMBER(OFFSET('Sanitation Data'!$I$10,0,10*ROW('Sanitation Data'!I126))),'Data Summary'!DL132="Yes"),OFFSET('Sanitation Data'!$I$10,0,10*ROW('Sanitation Data'!I126)),NA())</f>
        <v>#N/A</v>
      </c>
      <c r="AX132" s="367" t="e">
        <f ca="1">+IF(AND(ISNUMBER(OFFSET('Sanitation Data'!$I$11,0,10*ROW('Sanitation Data'!I126))),'Data Summary'!DM132="Yes"),OFFSET('Sanitation Data'!$I$11,0,10*ROW('Sanitation Data'!I126)),NA())</f>
        <v>#N/A</v>
      </c>
      <c r="AY132" s="367" t="e">
        <f ca="1">+IF(AND(ISNUMBER(OFFSET('Sanitation Data'!$I$12,0,10*ROW('Sanitation Data'!I126))),'Data Summary'!DN132="Yes"),OFFSET('Sanitation Data'!$I$12,0,10*ROW('Sanitation Data'!I126)),NA())</f>
        <v>#N/A</v>
      </c>
      <c r="AZ132" s="368" t="e">
        <f ca="1">+IF(AND(ISNUMBER(OFFSET('Hygiene Data'!$D$5,0,10*ROW('Hygiene Data'!D126))),'Data Summary'!DO132="Yes"),OFFSET('Hygiene Data'!$D$5,0,10*ROW('Hygiene Data'!D126)),NA())</f>
        <v>#N/A</v>
      </c>
      <c r="BA132" s="368" t="e">
        <f ca="1">+IF(AND(ISNUMBER(OFFSET('Hygiene Data'!$D$7,0,10*ROW('Hygiene Data'!D126))),'Data Summary'!DP132="Yes"),OFFSET('Hygiene Data'!$D$7,0,10*ROW('Hygiene Data'!D126)),NA())</f>
        <v>#N/A</v>
      </c>
      <c r="BB132" s="368" t="e">
        <f ca="1">+IF(AND(ISNUMBER(OFFSET('Hygiene Data'!$D$9,0,10*ROW('Hygiene Data'!D126))),'Data Summary'!DQ132="Yes"),OFFSET('Hygiene Data'!$D$9,0,10*ROW('Hygiene Data'!D126)),NA())</f>
        <v>#N/A</v>
      </c>
      <c r="BC132" s="368" t="e">
        <f ca="1">+IF(AND(ISNUMBER(OFFSET('Hygiene Data'!$E$5,0,10*ROW('Hygiene Data'!E126))),'Data Summary'!DR132="Yes"),OFFSET('Hygiene Data'!$E$5,0,10*ROW('Hygiene Data'!E126)),NA())</f>
        <v>#N/A</v>
      </c>
      <c r="BD132" s="368" t="e">
        <f ca="1">+IF(AND(ISNUMBER(OFFSET('Hygiene Data'!$E$7,0,10*ROW('Hygiene Data'!E126))),'Data Summary'!DS132="Yes"),OFFSET('Hygiene Data'!$E$7,0,10*ROW('Hygiene Data'!E126)),NA())</f>
        <v>#N/A</v>
      </c>
      <c r="BE132" s="368" t="e">
        <f ca="1">+IF(AND(ISNUMBER(OFFSET('Hygiene Data'!$E$9,0,10*ROW('Hygiene Data'!E126))),'Data Summary'!DT132="Yes"),OFFSET('Hygiene Data'!$E$9,0,10*ROW('Hygiene Data'!E126)),NA())</f>
        <v>#N/A</v>
      </c>
      <c r="BF132" s="368" t="e">
        <f ca="1">+IF(AND(ISNUMBER(OFFSET('Hygiene Data'!$F$5,0,10*ROW('Hygiene Data'!F126))),'Data Summary'!DU132="Yes"),OFFSET('Hygiene Data'!$F$5,0,10*ROW('Hygiene Data'!F126)),NA())</f>
        <v>#N/A</v>
      </c>
      <c r="BG132" s="368" t="e">
        <f ca="1">+IF(AND(ISNUMBER(OFFSET('Hygiene Data'!$F$7,0,10*ROW('Hygiene Data'!F126))),'Data Summary'!DV132="Yes"),OFFSET('Hygiene Data'!$F$7,0,10*ROW('Hygiene Data'!F126)),NA())</f>
        <v>#N/A</v>
      </c>
      <c r="BH132" s="368" t="e">
        <f ca="1">+IF(AND(ISNUMBER(OFFSET('Hygiene Data'!$F$9,0,10*ROW('Hygiene Data'!F126))),'Data Summary'!DW132="Yes"),OFFSET('Hygiene Data'!$F$9,0,10*ROW('Hygiene Data'!F126)),NA())</f>
        <v>#N/A</v>
      </c>
      <c r="BI132" s="368" t="e">
        <f ca="1">+IF(AND(ISNUMBER(OFFSET('Hygiene Data'!$G$5,0,10*ROW('Hygiene Data'!G126))),'Data Summary'!DX132="Yes"),OFFSET('Hygiene Data'!$G$5,0,10*ROW('Hygiene Data'!G126)),NA())</f>
        <v>#N/A</v>
      </c>
      <c r="BJ132" s="368" t="e">
        <f ca="1">+IF(AND(ISNUMBER(OFFSET('Hygiene Data'!$G$7,0,10*ROW('Hygiene Data'!G126))),'Data Summary'!DY132="Yes"),OFFSET('Hygiene Data'!$G$7,0,10*ROW('Hygiene Data'!G126)),NA())</f>
        <v>#N/A</v>
      </c>
      <c r="BK132" s="368" t="e">
        <f ca="1">+IF(AND(ISNUMBER(OFFSET('Hygiene Data'!$G$9,0,10*ROW('Hygiene Data'!G126))),'Data Summary'!DZ132="Yes"),OFFSET('Hygiene Data'!$G$9,0,10*ROW('Hygiene Data'!G126)),NA())</f>
        <v>#N/A</v>
      </c>
      <c r="BL132" s="368" t="e">
        <f ca="1">+IF(AND(ISNUMBER(OFFSET('Hygiene Data'!$H$5,0,10*ROW('Hygiene Data'!H126))),'Data Summary'!EA132="Yes"),OFFSET('Hygiene Data'!$H$5,0,10*ROW('Hygiene Data'!H126)),NA())</f>
        <v>#N/A</v>
      </c>
      <c r="BM132" s="368" t="e">
        <f ca="1">+IF(AND(ISNUMBER(OFFSET('Hygiene Data'!$H$7,0,10*ROW('Hygiene Data'!H126))),'Data Summary'!EB132="Yes"),OFFSET('Hygiene Data'!$H$7,0,10*ROW('Hygiene Data'!H126)),NA())</f>
        <v>#N/A</v>
      </c>
      <c r="BN132" s="368" t="e">
        <f ca="1">+IF(AND(ISNUMBER(OFFSET('Hygiene Data'!$H$9,0,10*ROW('Hygiene Data'!H126))),'Data Summary'!EC132="Yes"),OFFSET('Hygiene Data'!$H$9,0,10*ROW('Hygiene Data'!H126)),NA())</f>
        <v>#N/A</v>
      </c>
      <c r="BO132" s="368" t="e">
        <f ca="1">+IF(AND(ISNUMBER(OFFSET('Hygiene Data'!$I$5,0,10*ROW('Hygiene Data'!I126))),'Data Summary'!ED132="Yes"),OFFSET('Hygiene Data'!$I$5,0,10*ROW('Hygiene Data'!I126)),NA())</f>
        <v>#N/A</v>
      </c>
      <c r="BP132" s="368" t="e">
        <f ca="1">+IF(AND(ISNUMBER(OFFSET('Hygiene Data'!$I$7,0,10*ROW('Hygiene Data'!I126))),'Data Summary'!EE132="Yes"),OFFSET('Hygiene Data'!$I$7,0,10*ROW('Hygiene Data'!I126)),NA())</f>
        <v>#N/A</v>
      </c>
      <c r="BQ132" s="368" t="e">
        <f ca="1">+IF(AND(ISNUMBER(OFFSET('Hygiene Data'!$I$9,0,10*ROW('Hygiene Data'!I126))),'Data Summary'!EF132="Yes"),OFFSET('Hygiene Data'!$I$9,0,10*ROW('Hygiene Data'!I126)),NA())</f>
        <v>#N/A</v>
      </c>
    </row>
    <row r="133" spans="1:69" x14ac:dyDescent="0.25">
      <c r="A133" s="364" t="e">
        <f ca="1">+RIGHT('Data Summary'!A133,LEN('Data Summary'!A133)-9)</f>
        <v>#VALUE!</v>
      </c>
      <c r="B133" s="338" t="str">
        <f ca="1">+IF(ISTEXT('Data Summary'!B133),'Data Summary'!B133,"")</f>
        <v/>
      </c>
      <c r="C133" s="365" t="e">
        <f ca="1">+VALUE('Data Summary'!C133)</f>
        <v>#VALUE!</v>
      </c>
      <c r="D133" s="366" t="e">
        <f ca="1">+IF(AND(ISNUMBER(OFFSET('Water Data'!$D$4,0,10*ROW('Water Data'!D127))),'Data Summary'!BS133="Yes"),100-OFFSET('Water Data'!$D$4,0,10*ROW('Water Data'!D127)),NA())</f>
        <v>#N/A</v>
      </c>
      <c r="E133" s="366" t="e">
        <f ca="1">+IF(AND(ISNUMBER(OFFSET('Water Data'!$D$6,0,10*ROW('Water Data'!D127))),'Data Summary'!BT133="Yes"),OFFSET('Water Data'!$D$6,0,10*ROW('Water Data'!D127)),NA())</f>
        <v>#N/A</v>
      </c>
      <c r="F133" s="366" t="e">
        <f ca="1">+IF(AND(ISNUMBER(OFFSET('Water Data'!$D$9,0,10*ROW('Water Data'!D127))),'Data Summary'!BU133="Yes"),OFFSET('Water Data'!$D$9,0,10*ROW('Water Data'!D127)),NA())</f>
        <v>#N/A</v>
      </c>
      <c r="G133" s="366" t="e">
        <f ca="1">+IF(AND(ISNUMBER(OFFSET('Water Data'!$E$4,0,10*ROW('Water Data'!E127))),'Data Summary'!BV133="Yes"),100-OFFSET('Water Data'!$E$4,0,10*ROW('Water Data'!E127)),NA())</f>
        <v>#N/A</v>
      </c>
      <c r="H133" s="366" t="e">
        <f ca="1">+IF(AND(ISNUMBER(OFFSET('Water Data'!$E$6,0,10*ROW('Water Data'!E127))),'Data Summary'!BW133="Yes"),OFFSET('Water Data'!$E$6,0,10*ROW('Water Data'!E127)),NA())</f>
        <v>#N/A</v>
      </c>
      <c r="I133" s="366" t="e">
        <f ca="1">+IF(AND(ISNUMBER(OFFSET('Water Data'!$E$9,0,10*ROW('Water Data'!E127))),'Data Summary'!BX133="Yes"),OFFSET('Water Data'!$E$9,0,10*ROW('Water Data'!E127)),NA())</f>
        <v>#N/A</v>
      </c>
      <c r="J133" s="366" t="e">
        <f ca="1">+IF(AND(ISNUMBER(OFFSET('Water Data'!$F$4,0,10*ROW('Water Data'!F127))),'Data Summary'!BY133="Yes"),100-OFFSET('Water Data'!$F$4,0,10*ROW('Water Data'!F127)),NA())</f>
        <v>#N/A</v>
      </c>
      <c r="K133" s="366" t="e">
        <f ca="1">+IF(AND(ISNUMBER(OFFSET('Water Data'!$F$6,0,10*ROW('Water Data'!F127))),'Data Summary'!BZ133="Yes"),OFFSET('Water Data'!$F$6,0,10*ROW('Water Data'!F127)),NA())</f>
        <v>#N/A</v>
      </c>
      <c r="L133" s="366" t="e">
        <f ca="1">+IF(AND(ISNUMBER(OFFSET('Water Data'!$F$9,0,10*ROW('Water Data'!F127))),'Data Summary'!CA133="Yes"),OFFSET('Water Data'!$F$9,0,10*ROW('Water Data'!F127)),NA())</f>
        <v>#N/A</v>
      </c>
      <c r="M133" s="366" t="e">
        <f ca="1">+IF(AND(ISNUMBER(OFFSET('Water Data'!$G$4,0,10*ROW('Water Data'!G127))),'Data Summary'!CB133="Yes"),100-OFFSET('Water Data'!$G$4,0,10*ROW('Water Data'!G127)),NA())</f>
        <v>#N/A</v>
      </c>
      <c r="N133" s="366" t="e">
        <f ca="1">+IF(AND(ISNUMBER(OFFSET('Water Data'!$G$6,0,10*ROW('Water Data'!G127))),'Data Summary'!CC133="Yes"),OFFSET('Water Data'!$G$6,0,10*ROW('Water Data'!G127)),NA())</f>
        <v>#N/A</v>
      </c>
      <c r="O133" s="366" t="e">
        <f ca="1">+IF(AND(ISNUMBER(OFFSET('Water Data'!$G$9,0,10*ROW('Water Data'!G127))),'Data Summary'!CD133="Yes"),OFFSET('Water Data'!$G$9,0,10*ROW('Water Data'!G127)),NA())</f>
        <v>#N/A</v>
      </c>
      <c r="P133" s="366" t="e">
        <f ca="1">+IF(AND(ISNUMBER(OFFSET('Water Data'!$H$4,0,10*ROW('Water Data'!H127))),'Data Summary'!CE133="Yes"),100-OFFSET('Water Data'!$H$4,0,10*ROW('Water Data'!H127)),NA())</f>
        <v>#N/A</v>
      </c>
      <c r="Q133" s="366" t="e">
        <f ca="1">+IF(AND(ISNUMBER(OFFSET('Water Data'!$H$6,0,10*ROW('Water Data'!H127))),'Data Summary'!CF133="Yes"),OFFSET('Water Data'!$H$6,0,10*ROW('Water Data'!H127)),NA())</f>
        <v>#N/A</v>
      </c>
      <c r="R133" s="366" t="e">
        <f ca="1">+IF(AND(ISNUMBER(OFFSET('Water Data'!$H$9,0,10*ROW('Water Data'!H127))),'Data Summary'!CG133="Yes"),OFFSET('Water Data'!$H$9,0,10*ROW('Water Data'!H127)),NA())</f>
        <v>#N/A</v>
      </c>
      <c r="S133" s="366" t="e">
        <f ca="1">+IF(AND(ISNUMBER(OFFSET('Water Data'!$I$4,0,10*ROW('Water Data'!I127))),'Data Summary'!CH133="Yes"),100-OFFSET('Water Data'!$I$4,0,10*ROW('Water Data'!I127)),NA())</f>
        <v>#N/A</v>
      </c>
      <c r="T133" s="366" t="e">
        <f ca="1">+IF(AND(ISNUMBER(OFFSET('Water Data'!$I$6,0,10*ROW('Water Data'!I127))),'Data Summary'!CI133="Yes"),OFFSET('Water Data'!$I$6,0,10*ROW('Water Data'!I127)),NA())</f>
        <v>#N/A</v>
      </c>
      <c r="U133" s="366" t="e">
        <f ca="1">+IF(AND(ISNUMBER(OFFSET('Water Data'!$I$9,0,10*ROW('Water Data'!I127))),'Data Summary'!CJ133="Yes"),OFFSET('Water Data'!$I$9,0,10*ROW('Water Data'!I127)),NA())</f>
        <v>#N/A</v>
      </c>
      <c r="V133" s="367" t="e">
        <f ca="1">+IF(AND(ISNUMBER(OFFSET('Sanitation Data'!$D$4,0,10*ROW('Sanitation Data'!D127))),'Data Summary'!CK133="Yes"),100-OFFSET('Sanitation Data'!$D$4,0,10*ROW('Sanitation Data'!D127)),NA())</f>
        <v>#N/A</v>
      </c>
      <c r="W133" s="367" t="e">
        <f ca="1">+IF(AND(ISNUMBER(OFFSET('Sanitation Data'!$D$6,0,10*ROW('Sanitation Data'!D127))),'Data Summary'!CL133="Yes"),OFFSET('Sanitation Data'!$D$6,0,10*ROW('Sanitation Data'!D127)),NA())</f>
        <v>#N/A</v>
      </c>
      <c r="X133" s="367" t="e">
        <f ca="1">+IF(AND(ISNUMBER(OFFSET('Sanitation Data'!$D$10,0,10*ROW('Sanitation Data'!D127))),'Data Summary'!CM133="Yes"),OFFSET('Sanitation Data'!$D$10,0,10*ROW('Sanitation Data'!D127)),NA())</f>
        <v>#N/A</v>
      </c>
      <c r="Y133" s="367" t="e">
        <f ca="1">+IF(AND(ISNUMBER(OFFSET('Sanitation Data'!$D$11,0,10*ROW('Sanitation Data'!D127))),'Data Summary'!CN133="Yes"),OFFSET('Sanitation Data'!$D$11,0,10*ROW('Sanitation Data'!D127)),NA())</f>
        <v>#N/A</v>
      </c>
      <c r="Z133" s="367" t="e">
        <f ca="1">+IF(AND(ISNUMBER(OFFSET('Sanitation Data'!$D$12,0,10*ROW('Sanitation Data'!D127))),'Data Summary'!CO133="Yes"),OFFSET('Sanitation Data'!$D$12,0,10*ROW('Sanitation Data'!D127)),NA())</f>
        <v>#N/A</v>
      </c>
      <c r="AA133" s="367" t="e">
        <f ca="1">+IF(AND(ISNUMBER(OFFSET('Sanitation Data'!$E$4,0,10*ROW('Sanitation Data'!E127))),'Data Summary'!CP133="Yes"),100-OFFSET('Sanitation Data'!$E$4,0,10*ROW('Sanitation Data'!E127)),NA())</f>
        <v>#N/A</v>
      </c>
      <c r="AB133" s="367" t="e">
        <f ca="1">+IF(AND(ISNUMBER(OFFSET('Sanitation Data'!$E$6,0,10*ROW('Sanitation Data'!E127))),'Data Summary'!CQ133="Yes"),OFFSET('Sanitation Data'!$E$6,0,10*ROW('Sanitation Data'!E127)),NA())</f>
        <v>#N/A</v>
      </c>
      <c r="AC133" s="367" t="e">
        <f ca="1">+IF(AND(ISNUMBER(OFFSET('Sanitation Data'!$E$10,0,10*ROW('Sanitation Data'!E127))),'Data Summary'!CR133="Yes"),OFFSET('Sanitation Data'!$E$10,0,10*ROW('Sanitation Data'!E127)),NA())</f>
        <v>#N/A</v>
      </c>
      <c r="AD133" s="367" t="e">
        <f ca="1">+IF(AND(ISNUMBER(OFFSET('Sanitation Data'!$E$11,0,10*ROW('Sanitation Data'!E127))),'Data Summary'!CS133="Yes"),OFFSET('Sanitation Data'!$E$11,0,10*ROW('Sanitation Data'!E127)),NA())</f>
        <v>#N/A</v>
      </c>
      <c r="AE133" s="367" t="e">
        <f ca="1">+IF(AND(ISNUMBER(OFFSET('Sanitation Data'!$E$12,0,10*ROW('Sanitation Data'!E127))),'Data Summary'!CT133="Yes"),OFFSET('Sanitation Data'!$E$12,0,10*ROW('Sanitation Data'!E127)),NA())</f>
        <v>#N/A</v>
      </c>
      <c r="AF133" s="367" t="e">
        <f ca="1">+IF(AND(ISNUMBER(OFFSET('Sanitation Data'!$F$4,0,10*ROW('Sanitation Data'!F127))),'Data Summary'!CU133="Yes"),100-OFFSET('Sanitation Data'!$F$4,0,10*ROW('Sanitation Data'!F127)),NA())</f>
        <v>#N/A</v>
      </c>
      <c r="AG133" s="367" t="e">
        <f ca="1">+IF(AND(ISNUMBER(OFFSET('Sanitation Data'!$F$6,0,10*ROW('Sanitation Data'!F127))),'Data Summary'!CV133="Yes"),OFFSET('Sanitation Data'!$F$6,0,10*ROW('Sanitation Data'!F127)),NA())</f>
        <v>#N/A</v>
      </c>
      <c r="AH133" s="367" t="e">
        <f ca="1">+IF(AND(ISNUMBER(OFFSET('Sanitation Data'!$F$10,0,10*ROW('Sanitation Data'!F127))),'Data Summary'!CW133="Yes"),OFFSET('Sanitation Data'!$F$10,0,10*ROW('Sanitation Data'!F127)),NA())</f>
        <v>#N/A</v>
      </c>
      <c r="AI133" s="367" t="e">
        <f ca="1">+IF(AND(ISNUMBER(OFFSET('Sanitation Data'!$F$11,0,10*ROW('Sanitation Data'!F127))),'Data Summary'!CX133="Yes"),OFFSET('Sanitation Data'!$F$11,0,10*ROW('Sanitation Data'!F127)),NA())</f>
        <v>#N/A</v>
      </c>
      <c r="AJ133" s="367" t="e">
        <f ca="1">+IF(AND(ISNUMBER(OFFSET('Sanitation Data'!$F$12,0,10*ROW('Sanitation Data'!F127))),'Data Summary'!CY133="Yes"),OFFSET('Sanitation Data'!$F$12,0,10*ROW('Sanitation Data'!F127)),NA())</f>
        <v>#N/A</v>
      </c>
      <c r="AK133" s="367" t="e">
        <f ca="1">+IF(AND(ISNUMBER(OFFSET('Sanitation Data'!$G$4,0,10*ROW('Sanitation Data'!G127))),'Data Summary'!CZ133="Yes"),100-OFFSET('Sanitation Data'!$G$4,0,10*ROW('Sanitation Data'!G127)),NA())</f>
        <v>#N/A</v>
      </c>
      <c r="AL133" s="367" t="e">
        <f ca="1">+IF(AND(ISNUMBER(OFFSET('Sanitation Data'!$G$6,0,10*ROW('Sanitation Data'!G127))),'Data Summary'!DA133="Yes"),OFFSET('Sanitation Data'!$G$6,0,10*ROW('Sanitation Data'!G127)),NA())</f>
        <v>#N/A</v>
      </c>
      <c r="AM133" s="367" t="e">
        <f ca="1">+IF(AND(ISNUMBER(OFFSET('Sanitation Data'!$G$10,0,10*ROW('Sanitation Data'!G127))),'Data Summary'!DB133="Yes"),OFFSET('Sanitation Data'!$G$10,0,10*ROW('Sanitation Data'!G127)),NA())</f>
        <v>#N/A</v>
      </c>
      <c r="AN133" s="367" t="e">
        <f ca="1">+IF(AND(ISNUMBER(OFFSET('Sanitation Data'!$G$11,0,10*ROW('Sanitation Data'!G127))),'Data Summary'!DC133="Yes"),OFFSET('Sanitation Data'!$G$11,0,10*ROW('Sanitation Data'!G127)),NA())</f>
        <v>#N/A</v>
      </c>
      <c r="AO133" s="367" t="e">
        <f ca="1">+IF(AND(ISNUMBER(OFFSET('Sanitation Data'!$G$12,0,10*ROW('Sanitation Data'!G127))),'Data Summary'!DD133="Yes"),OFFSET('Sanitation Data'!$G$12,0,10*ROW('Sanitation Data'!G127)),NA())</f>
        <v>#N/A</v>
      </c>
      <c r="AP133" s="367" t="e">
        <f ca="1">+IF(AND(ISNUMBER(OFFSET('Sanitation Data'!$H$4,0,10*ROW('Sanitation Data'!H127))),'Data Summary'!DE133="Yes"),100-OFFSET('Sanitation Data'!$H$4,0,10*ROW('Sanitation Data'!H127)),NA())</f>
        <v>#N/A</v>
      </c>
      <c r="AQ133" s="367" t="e">
        <f ca="1">+IF(AND(ISNUMBER(OFFSET('Sanitation Data'!$H$6,0,10*ROW('Sanitation Data'!H127))),'Data Summary'!DF133="Yes"),OFFSET('Sanitation Data'!$H$6,0,10*ROW('Sanitation Data'!H127)),NA())</f>
        <v>#N/A</v>
      </c>
      <c r="AR133" s="367" t="e">
        <f ca="1">+IF(AND(ISNUMBER(OFFSET('Sanitation Data'!$H$10,0,10*ROW('Sanitation Data'!H127))),'Data Summary'!DG133="Yes"),OFFSET('Sanitation Data'!$H$10,0,10*ROW('Sanitation Data'!H127)),NA())</f>
        <v>#N/A</v>
      </c>
      <c r="AS133" s="367" t="e">
        <f ca="1">+IF(AND(ISNUMBER(OFFSET('Sanitation Data'!$H$11,0,10*ROW('Sanitation Data'!H127))),'Data Summary'!DH133="Yes"),OFFSET('Sanitation Data'!$H$11,0,10*ROW('Sanitation Data'!H127)),NA())</f>
        <v>#N/A</v>
      </c>
      <c r="AT133" s="367" t="e">
        <f ca="1">+IF(AND(ISNUMBER(OFFSET('Sanitation Data'!$H$12,0,10*ROW('Sanitation Data'!H127))),'Data Summary'!DI133="Yes"),OFFSET('Sanitation Data'!$H$12,0,10*ROW('Sanitation Data'!H127)),NA())</f>
        <v>#N/A</v>
      </c>
      <c r="AU133" s="367" t="e">
        <f ca="1">+IF(AND(ISNUMBER(OFFSET('Sanitation Data'!$I$4,0,10*ROW('Sanitation Data'!I127))),'Data Summary'!DJ133="Yes"),100-OFFSET('Sanitation Data'!$I$4,0,10*ROW('Sanitation Data'!I127)),NA())</f>
        <v>#N/A</v>
      </c>
      <c r="AV133" s="367" t="e">
        <f ca="1">+IF(AND(ISNUMBER(OFFSET('Sanitation Data'!$I$6,0,10*ROW('Sanitation Data'!I127))),'Data Summary'!DK133="Yes"),OFFSET('Sanitation Data'!$I$6,0,10*ROW('Sanitation Data'!I127)),NA())</f>
        <v>#N/A</v>
      </c>
      <c r="AW133" s="367" t="e">
        <f ca="1">+IF(AND(ISNUMBER(OFFSET('Sanitation Data'!$I$10,0,10*ROW('Sanitation Data'!I127))),'Data Summary'!DL133="Yes"),OFFSET('Sanitation Data'!$I$10,0,10*ROW('Sanitation Data'!I127)),NA())</f>
        <v>#N/A</v>
      </c>
      <c r="AX133" s="367" t="e">
        <f ca="1">+IF(AND(ISNUMBER(OFFSET('Sanitation Data'!$I$11,0,10*ROW('Sanitation Data'!I127))),'Data Summary'!DM133="Yes"),OFFSET('Sanitation Data'!$I$11,0,10*ROW('Sanitation Data'!I127)),NA())</f>
        <v>#N/A</v>
      </c>
      <c r="AY133" s="367" t="e">
        <f ca="1">+IF(AND(ISNUMBER(OFFSET('Sanitation Data'!$I$12,0,10*ROW('Sanitation Data'!I127))),'Data Summary'!DN133="Yes"),OFFSET('Sanitation Data'!$I$12,0,10*ROW('Sanitation Data'!I127)),NA())</f>
        <v>#N/A</v>
      </c>
      <c r="AZ133" s="368" t="e">
        <f ca="1">+IF(AND(ISNUMBER(OFFSET('Hygiene Data'!$D$5,0,10*ROW('Hygiene Data'!D127))),'Data Summary'!DO133="Yes"),OFFSET('Hygiene Data'!$D$5,0,10*ROW('Hygiene Data'!D127)),NA())</f>
        <v>#N/A</v>
      </c>
      <c r="BA133" s="368" t="e">
        <f ca="1">+IF(AND(ISNUMBER(OFFSET('Hygiene Data'!$D$7,0,10*ROW('Hygiene Data'!D127))),'Data Summary'!DP133="Yes"),OFFSET('Hygiene Data'!$D$7,0,10*ROW('Hygiene Data'!D127)),NA())</f>
        <v>#N/A</v>
      </c>
      <c r="BB133" s="368" t="e">
        <f ca="1">+IF(AND(ISNUMBER(OFFSET('Hygiene Data'!$D$9,0,10*ROW('Hygiene Data'!D127))),'Data Summary'!DQ133="Yes"),OFFSET('Hygiene Data'!$D$9,0,10*ROW('Hygiene Data'!D127)),NA())</f>
        <v>#N/A</v>
      </c>
      <c r="BC133" s="368" t="e">
        <f ca="1">+IF(AND(ISNUMBER(OFFSET('Hygiene Data'!$E$5,0,10*ROW('Hygiene Data'!E127))),'Data Summary'!DR133="Yes"),OFFSET('Hygiene Data'!$E$5,0,10*ROW('Hygiene Data'!E127)),NA())</f>
        <v>#N/A</v>
      </c>
      <c r="BD133" s="368" t="e">
        <f ca="1">+IF(AND(ISNUMBER(OFFSET('Hygiene Data'!$E$7,0,10*ROW('Hygiene Data'!E127))),'Data Summary'!DS133="Yes"),OFFSET('Hygiene Data'!$E$7,0,10*ROW('Hygiene Data'!E127)),NA())</f>
        <v>#N/A</v>
      </c>
      <c r="BE133" s="368" t="e">
        <f ca="1">+IF(AND(ISNUMBER(OFFSET('Hygiene Data'!$E$9,0,10*ROW('Hygiene Data'!E127))),'Data Summary'!DT133="Yes"),OFFSET('Hygiene Data'!$E$9,0,10*ROW('Hygiene Data'!E127)),NA())</f>
        <v>#N/A</v>
      </c>
      <c r="BF133" s="368" t="e">
        <f ca="1">+IF(AND(ISNUMBER(OFFSET('Hygiene Data'!$F$5,0,10*ROW('Hygiene Data'!F127))),'Data Summary'!DU133="Yes"),OFFSET('Hygiene Data'!$F$5,0,10*ROW('Hygiene Data'!F127)),NA())</f>
        <v>#N/A</v>
      </c>
      <c r="BG133" s="368" t="e">
        <f ca="1">+IF(AND(ISNUMBER(OFFSET('Hygiene Data'!$F$7,0,10*ROW('Hygiene Data'!F127))),'Data Summary'!DV133="Yes"),OFFSET('Hygiene Data'!$F$7,0,10*ROW('Hygiene Data'!F127)),NA())</f>
        <v>#N/A</v>
      </c>
      <c r="BH133" s="368" t="e">
        <f ca="1">+IF(AND(ISNUMBER(OFFSET('Hygiene Data'!$F$9,0,10*ROW('Hygiene Data'!F127))),'Data Summary'!DW133="Yes"),OFFSET('Hygiene Data'!$F$9,0,10*ROW('Hygiene Data'!F127)),NA())</f>
        <v>#N/A</v>
      </c>
      <c r="BI133" s="368" t="e">
        <f ca="1">+IF(AND(ISNUMBER(OFFSET('Hygiene Data'!$G$5,0,10*ROW('Hygiene Data'!G127))),'Data Summary'!DX133="Yes"),OFFSET('Hygiene Data'!$G$5,0,10*ROW('Hygiene Data'!G127)),NA())</f>
        <v>#N/A</v>
      </c>
      <c r="BJ133" s="368" t="e">
        <f ca="1">+IF(AND(ISNUMBER(OFFSET('Hygiene Data'!$G$7,0,10*ROW('Hygiene Data'!G127))),'Data Summary'!DY133="Yes"),OFFSET('Hygiene Data'!$G$7,0,10*ROW('Hygiene Data'!G127)),NA())</f>
        <v>#N/A</v>
      </c>
      <c r="BK133" s="368" t="e">
        <f ca="1">+IF(AND(ISNUMBER(OFFSET('Hygiene Data'!$G$9,0,10*ROW('Hygiene Data'!G127))),'Data Summary'!DZ133="Yes"),OFFSET('Hygiene Data'!$G$9,0,10*ROW('Hygiene Data'!G127)),NA())</f>
        <v>#N/A</v>
      </c>
      <c r="BL133" s="368" t="e">
        <f ca="1">+IF(AND(ISNUMBER(OFFSET('Hygiene Data'!$H$5,0,10*ROW('Hygiene Data'!H127))),'Data Summary'!EA133="Yes"),OFFSET('Hygiene Data'!$H$5,0,10*ROW('Hygiene Data'!H127)),NA())</f>
        <v>#N/A</v>
      </c>
      <c r="BM133" s="368" t="e">
        <f ca="1">+IF(AND(ISNUMBER(OFFSET('Hygiene Data'!$H$7,0,10*ROW('Hygiene Data'!H127))),'Data Summary'!EB133="Yes"),OFFSET('Hygiene Data'!$H$7,0,10*ROW('Hygiene Data'!H127)),NA())</f>
        <v>#N/A</v>
      </c>
      <c r="BN133" s="368" t="e">
        <f ca="1">+IF(AND(ISNUMBER(OFFSET('Hygiene Data'!$H$9,0,10*ROW('Hygiene Data'!H127))),'Data Summary'!EC133="Yes"),OFFSET('Hygiene Data'!$H$9,0,10*ROW('Hygiene Data'!H127)),NA())</f>
        <v>#N/A</v>
      </c>
      <c r="BO133" s="368" t="e">
        <f ca="1">+IF(AND(ISNUMBER(OFFSET('Hygiene Data'!$I$5,0,10*ROW('Hygiene Data'!I127))),'Data Summary'!ED133="Yes"),OFFSET('Hygiene Data'!$I$5,0,10*ROW('Hygiene Data'!I127)),NA())</f>
        <v>#N/A</v>
      </c>
      <c r="BP133" s="368" t="e">
        <f ca="1">+IF(AND(ISNUMBER(OFFSET('Hygiene Data'!$I$7,0,10*ROW('Hygiene Data'!I127))),'Data Summary'!EE133="Yes"),OFFSET('Hygiene Data'!$I$7,0,10*ROW('Hygiene Data'!I127)),NA())</f>
        <v>#N/A</v>
      </c>
      <c r="BQ133" s="368" t="e">
        <f ca="1">+IF(AND(ISNUMBER(OFFSET('Hygiene Data'!$I$9,0,10*ROW('Hygiene Data'!I127))),'Data Summary'!EF133="Yes"),OFFSET('Hygiene Data'!$I$9,0,10*ROW('Hygiene Data'!I127)),NA())</f>
        <v>#N/A</v>
      </c>
    </row>
    <row r="134" spans="1:69" x14ac:dyDescent="0.25">
      <c r="A134" s="364" t="e">
        <f ca="1">+RIGHT('Data Summary'!A134,LEN('Data Summary'!A134)-9)</f>
        <v>#VALUE!</v>
      </c>
      <c r="B134" s="338" t="str">
        <f ca="1">+IF(ISTEXT('Data Summary'!B134),'Data Summary'!B134,"")</f>
        <v/>
      </c>
      <c r="C134" s="365" t="e">
        <f ca="1">+VALUE('Data Summary'!C134)</f>
        <v>#VALUE!</v>
      </c>
      <c r="D134" s="366" t="e">
        <f ca="1">+IF(AND(ISNUMBER(OFFSET('Water Data'!$D$4,0,10*ROW('Water Data'!D128))),'Data Summary'!BS134="Yes"),100-OFFSET('Water Data'!$D$4,0,10*ROW('Water Data'!D128)),NA())</f>
        <v>#N/A</v>
      </c>
      <c r="E134" s="366" t="e">
        <f ca="1">+IF(AND(ISNUMBER(OFFSET('Water Data'!$D$6,0,10*ROW('Water Data'!D128))),'Data Summary'!BT134="Yes"),OFFSET('Water Data'!$D$6,0,10*ROW('Water Data'!D128)),NA())</f>
        <v>#N/A</v>
      </c>
      <c r="F134" s="366" t="e">
        <f ca="1">+IF(AND(ISNUMBER(OFFSET('Water Data'!$D$9,0,10*ROW('Water Data'!D128))),'Data Summary'!BU134="Yes"),OFFSET('Water Data'!$D$9,0,10*ROW('Water Data'!D128)),NA())</f>
        <v>#N/A</v>
      </c>
      <c r="G134" s="366" t="e">
        <f ca="1">+IF(AND(ISNUMBER(OFFSET('Water Data'!$E$4,0,10*ROW('Water Data'!E128))),'Data Summary'!BV134="Yes"),100-OFFSET('Water Data'!$E$4,0,10*ROW('Water Data'!E128)),NA())</f>
        <v>#N/A</v>
      </c>
      <c r="H134" s="366" t="e">
        <f ca="1">+IF(AND(ISNUMBER(OFFSET('Water Data'!$E$6,0,10*ROW('Water Data'!E128))),'Data Summary'!BW134="Yes"),OFFSET('Water Data'!$E$6,0,10*ROW('Water Data'!E128)),NA())</f>
        <v>#N/A</v>
      </c>
      <c r="I134" s="366" t="e">
        <f ca="1">+IF(AND(ISNUMBER(OFFSET('Water Data'!$E$9,0,10*ROW('Water Data'!E128))),'Data Summary'!BX134="Yes"),OFFSET('Water Data'!$E$9,0,10*ROW('Water Data'!E128)),NA())</f>
        <v>#N/A</v>
      </c>
      <c r="J134" s="366" t="e">
        <f ca="1">+IF(AND(ISNUMBER(OFFSET('Water Data'!$F$4,0,10*ROW('Water Data'!F128))),'Data Summary'!BY134="Yes"),100-OFFSET('Water Data'!$F$4,0,10*ROW('Water Data'!F128)),NA())</f>
        <v>#N/A</v>
      </c>
      <c r="K134" s="366" t="e">
        <f ca="1">+IF(AND(ISNUMBER(OFFSET('Water Data'!$F$6,0,10*ROW('Water Data'!F128))),'Data Summary'!BZ134="Yes"),OFFSET('Water Data'!$F$6,0,10*ROW('Water Data'!F128)),NA())</f>
        <v>#N/A</v>
      </c>
      <c r="L134" s="366" t="e">
        <f ca="1">+IF(AND(ISNUMBER(OFFSET('Water Data'!$F$9,0,10*ROW('Water Data'!F128))),'Data Summary'!CA134="Yes"),OFFSET('Water Data'!$F$9,0,10*ROW('Water Data'!F128)),NA())</f>
        <v>#N/A</v>
      </c>
      <c r="M134" s="366" t="e">
        <f ca="1">+IF(AND(ISNUMBER(OFFSET('Water Data'!$G$4,0,10*ROW('Water Data'!G128))),'Data Summary'!CB134="Yes"),100-OFFSET('Water Data'!$G$4,0,10*ROW('Water Data'!G128)),NA())</f>
        <v>#N/A</v>
      </c>
      <c r="N134" s="366" t="e">
        <f ca="1">+IF(AND(ISNUMBER(OFFSET('Water Data'!$G$6,0,10*ROW('Water Data'!G128))),'Data Summary'!CC134="Yes"),OFFSET('Water Data'!$G$6,0,10*ROW('Water Data'!G128)),NA())</f>
        <v>#N/A</v>
      </c>
      <c r="O134" s="366" t="e">
        <f ca="1">+IF(AND(ISNUMBER(OFFSET('Water Data'!$G$9,0,10*ROW('Water Data'!G128))),'Data Summary'!CD134="Yes"),OFFSET('Water Data'!$G$9,0,10*ROW('Water Data'!G128)),NA())</f>
        <v>#N/A</v>
      </c>
      <c r="P134" s="366" t="e">
        <f ca="1">+IF(AND(ISNUMBER(OFFSET('Water Data'!$H$4,0,10*ROW('Water Data'!H128))),'Data Summary'!CE134="Yes"),100-OFFSET('Water Data'!$H$4,0,10*ROW('Water Data'!H128)),NA())</f>
        <v>#N/A</v>
      </c>
      <c r="Q134" s="366" t="e">
        <f ca="1">+IF(AND(ISNUMBER(OFFSET('Water Data'!$H$6,0,10*ROW('Water Data'!H128))),'Data Summary'!CF134="Yes"),OFFSET('Water Data'!$H$6,0,10*ROW('Water Data'!H128)),NA())</f>
        <v>#N/A</v>
      </c>
      <c r="R134" s="366" t="e">
        <f ca="1">+IF(AND(ISNUMBER(OFFSET('Water Data'!$H$9,0,10*ROW('Water Data'!H128))),'Data Summary'!CG134="Yes"),OFFSET('Water Data'!$H$9,0,10*ROW('Water Data'!H128)),NA())</f>
        <v>#N/A</v>
      </c>
      <c r="S134" s="366" t="e">
        <f ca="1">+IF(AND(ISNUMBER(OFFSET('Water Data'!$I$4,0,10*ROW('Water Data'!I128))),'Data Summary'!CH134="Yes"),100-OFFSET('Water Data'!$I$4,0,10*ROW('Water Data'!I128)),NA())</f>
        <v>#N/A</v>
      </c>
      <c r="T134" s="366" t="e">
        <f ca="1">+IF(AND(ISNUMBER(OFFSET('Water Data'!$I$6,0,10*ROW('Water Data'!I128))),'Data Summary'!CI134="Yes"),OFFSET('Water Data'!$I$6,0,10*ROW('Water Data'!I128)),NA())</f>
        <v>#N/A</v>
      </c>
      <c r="U134" s="366" t="e">
        <f ca="1">+IF(AND(ISNUMBER(OFFSET('Water Data'!$I$9,0,10*ROW('Water Data'!I128))),'Data Summary'!CJ134="Yes"),OFFSET('Water Data'!$I$9,0,10*ROW('Water Data'!I128)),NA())</f>
        <v>#N/A</v>
      </c>
      <c r="V134" s="367" t="e">
        <f ca="1">+IF(AND(ISNUMBER(OFFSET('Sanitation Data'!$D$4,0,10*ROW('Sanitation Data'!D128))),'Data Summary'!CK134="Yes"),100-OFFSET('Sanitation Data'!$D$4,0,10*ROW('Sanitation Data'!D128)),NA())</f>
        <v>#N/A</v>
      </c>
      <c r="W134" s="367" t="e">
        <f ca="1">+IF(AND(ISNUMBER(OFFSET('Sanitation Data'!$D$6,0,10*ROW('Sanitation Data'!D128))),'Data Summary'!CL134="Yes"),OFFSET('Sanitation Data'!$D$6,0,10*ROW('Sanitation Data'!D128)),NA())</f>
        <v>#N/A</v>
      </c>
      <c r="X134" s="367" t="e">
        <f ca="1">+IF(AND(ISNUMBER(OFFSET('Sanitation Data'!$D$10,0,10*ROW('Sanitation Data'!D128))),'Data Summary'!CM134="Yes"),OFFSET('Sanitation Data'!$D$10,0,10*ROW('Sanitation Data'!D128)),NA())</f>
        <v>#N/A</v>
      </c>
      <c r="Y134" s="367" t="e">
        <f ca="1">+IF(AND(ISNUMBER(OFFSET('Sanitation Data'!$D$11,0,10*ROW('Sanitation Data'!D128))),'Data Summary'!CN134="Yes"),OFFSET('Sanitation Data'!$D$11,0,10*ROW('Sanitation Data'!D128)),NA())</f>
        <v>#N/A</v>
      </c>
      <c r="Z134" s="367" t="e">
        <f ca="1">+IF(AND(ISNUMBER(OFFSET('Sanitation Data'!$D$12,0,10*ROW('Sanitation Data'!D128))),'Data Summary'!CO134="Yes"),OFFSET('Sanitation Data'!$D$12,0,10*ROW('Sanitation Data'!D128)),NA())</f>
        <v>#N/A</v>
      </c>
      <c r="AA134" s="367" t="e">
        <f ca="1">+IF(AND(ISNUMBER(OFFSET('Sanitation Data'!$E$4,0,10*ROW('Sanitation Data'!E128))),'Data Summary'!CP134="Yes"),100-OFFSET('Sanitation Data'!$E$4,0,10*ROW('Sanitation Data'!E128)),NA())</f>
        <v>#N/A</v>
      </c>
      <c r="AB134" s="367" t="e">
        <f ca="1">+IF(AND(ISNUMBER(OFFSET('Sanitation Data'!$E$6,0,10*ROW('Sanitation Data'!E128))),'Data Summary'!CQ134="Yes"),OFFSET('Sanitation Data'!$E$6,0,10*ROW('Sanitation Data'!E128)),NA())</f>
        <v>#N/A</v>
      </c>
      <c r="AC134" s="367" t="e">
        <f ca="1">+IF(AND(ISNUMBER(OFFSET('Sanitation Data'!$E$10,0,10*ROW('Sanitation Data'!E128))),'Data Summary'!CR134="Yes"),OFFSET('Sanitation Data'!$E$10,0,10*ROW('Sanitation Data'!E128)),NA())</f>
        <v>#N/A</v>
      </c>
      <c r="AD134" s="367" t="e">
        <f ca="1">+IF(AND(ISNUMBER(OFFSET('Sanitation Data'!$E$11,0,10*ROW('Sanitation Data'!E128))),'Data Summary'!CS134="Yes"),OFFSET('Sanitation Data'!$E$11,0,10*ROW('Sanitation Data'!E128)),NA())</f>
        <v>#N/A</v>
      </c>
      <c r="AE134" s="367" t="e">
        <f ca="1">+IF(AND(ISNUMBER(OFFSET('Sanitation Data'!$E$12,0,10*ROW('Sanitation Data'!E128))),'Data Summary'!CT134="Yes"),OFFSET('Sanitation Data'!$E$12,0,10*ROW('Sanitation Data'!E128)),NA())</f>
        <v>#N/A</v>
      </c>
      <c r="AF134" s="367" t="e">
        <f ca="1">+IF(AND(ISNUMBER(OFFSET('Sanitation Data'!$F$4,0,10*ROW('Sanitation Data'!F128))),'Data Summary'!CU134="Yes"),100-OFFSET('Sanitation Data'!$F$4,0,10*ROW('Sanitation Data'!F128)),NA())</f>
        <v>#N/A</v>
      </c>
      <c r="AG134" s="367" t="e">
        <f ca="1">+IF(AND(ISNUMBER(OFFSET('Sanitation Data'!$F$6,0,10*ROW('Sanitation Data'!F128))),'Data Summary'!CV134="Yes"),OFFSET('Sanitation Data'!$F$6,0,10*ROW('Sanitation Data'!F128)),NA())</f>
        <v>#N/A</v>
      </c>
      <c r="AH134" s="367" t="e">
        <f ca="1">+IF(AND(ISNUMBER(OFFSET('Sanitation Data'!$F$10,0,10*ROW('Sanitation Data'!F128))),'Data Summary'!CW134="Yes"),OFFSET('Sanitation Data'!$F$10,0,10*ROW('Sanitation Data'!F128)),NA())</f>
        <v>#N/A</v>
      </c>
      <c r="AI134" s="367" t="e">
        <f ca="1">+IF(AND(ISNUMBER(OFFSET('Sanitation Data'!$F$11,0,10*ROW('Sanitation Data'!F128))),'Data Summary'!CX134="Yes"),OFFSET('Sanitation Data'!$F$11,0,10*ROW('Sanitation Data'!F128)),NA())</f>
        <v>#N/A</v>
      </c>
      <c r="AJ134" s="367" t="e">
        <f ca="1">+IF(AND(ISNUMBER(OFFSET('Sanitation Data'!$F$12,0,10*ROW('Sanitation Data'!F128))),'Data Summary'!CY134="Yes"),OFFSET('Sanitation Data'!$F$12,0,10*ROW('Sanitation Data'!F128)),NA())</f>
        <v>#N/A</v>
      </c>
      <c r="AK134" s="367" t="e">
        <f ca="1">+IF(AND(ISNUMBER(OFFSET('Sanitation Data'!$G$4,0,10*ROW('Sanitation Data'!G128))),'Data Summary'!CZ134="Yes"),100-OFFSET('Sanitation Data'!$G$4,0,10*ROW('Sanitation Data'!G128)),NA())</f>
        <v>#N/A</v>
      </c>
      <c r="AL134" s="367" t="e">
        <f ca="1">+IF(AND(ISNUMBER(OFFSET('Sanitation Data'!$G$6,0,10*ROW('Sanitation Data'!G128))),'Data Summary'!DA134="Yes"),OFFSET('Sanitation Data'!$G$6,0,10*ROW('Sanitation Data'!G128)),NA())</f>
        <v>#N/A</v>
      </c>
      <c r="AM134" s="367" t="e">
        <f ca="1">+IF(AND(ISNUMBER(OFFSET('Sanitation Data'!$G$10,0,10*ROW('Sanitation Data'!G128))),'Data Summary'!DB134="Yes"),OFFSET('Sanitation Data'!$G$10,0,10*ROW('Sanitation Data'!G128)),NA())</f>
        <v>#N/A</v>
      </c>
      <c r="AN134" s="367" t="e">
        <f ca="1">+IF(AND(ISNUMBER(OFFSET('Sanitation Data'!$G$11,0,10*ROW('Sanitation Data'!G128))),'Data Summary'!DC134="Yes"),OFFSET('Sanitation Data'!$G$11,0,10*ROW('Sanitation Data'!G128)),NA())</f>
        <v>#N/A</v>
      </c>
      <c r="AO134" s="367" t="e">
        <f ca="1">+IF(AND(ISNUMBER(OFFSET('Sanitation Data'!$G$12,0,10*ROW('Sanitation Data'!G128))),'Data Summary'!DD134="Yes"),OFFSET('Sanitation Data'!$G$12,0,10*ROW('Sanitation Data'!G128)),NA())</f>
        <v>#N/A</v>
      </c>
      <c r="AP134" s="367" t="e">
        <f ca="1">+IF(AND(ISNUMBER(OFFSET('Sanitation Data'!$H$4,0,10*ROW('Sanitation Data'!H128))),'Data Summary'!DE134="Yes"),100-OFFSET('Sanitation Data'!$H$4,0,10*ROW('Sanitation Data'!H128)),NA())</f>
        <v>#N/A</v>
      </c>
      <c r="AQ134" s="367" t="e">
        <f ca="1">+IF(AND(ISNUMBER(OFFSET('Sanitation Data'!$H$6,0,10*ROW('Sanitation Data'!H128))),'Data Summary'!DF134="Yes"),OFFSET('Sanitation Data'!$H$6,0,10*ROW('Sanitation Data'!H128)),NA())</f>
        <v>#N/A</v>
      </c>
      <c r="AR134" s="367" t="e">
        <f ca="1">+IF(AND(ISNUMBER(OFFSET('Sanitation Data'!$H$10,0,10*ROW('Sanitation Data'!H128))),'Data Summary'!DG134="Yes"),OFFSET('Sanitation Data'!$H$10,0,10*ROW('Sanitation Data'!H128)),NA())</f>
        <v>#N/A</v>
      </c>
      <c r="AS134" s="367" t="e">
        <f ca="1">+IF(AND(ISNUMBER(OFFSET('Sanitation Data'!$H$11,0,10*ROW('Sanitation Data'!H128))),'Data Summary'!DH134="Yes"),OFFSET('Sanitation Data'!$H$11,0,10*ROW('Sanitation Data'!H128)),NA())</f>
        <v>#N/A</v>
      </c>
      <c r="AT134" s="367" t="e">
        <f ca="1">+IF(AND(ISNUMBER(OFFSET('Sanitation Data'!$H$12,0,10*ROW('Sanitation Data'!H128))),'Data Summary'!DI134="Yes"),OFFSET('Sanitation Data'!$H$12,0,10*ROW('Sanitation Data'!H128)),NA())</f>
        <v>#N/A</v>
      </c>
      <c r="AU134" s="367" t="e">
        <f ca="1">+IF(AND(ISNUMBER(OFFSET('Sanitation Data'!$I$4,0,10*ROW('Sanitation Data'!I128))),'Data Summary'!DJ134="Yes"),100-OFFSET('Sanitation Data'!$I$4,0,10*ROW('Sanitation Data'!I128)),NA())</f>
        <v>#N/A</v>
      </c>
      <c r="AV134" s="367" t="e">
        <f ca="1">+IF(AND(ISNUMBER(OFFSET('Sanitation Data'!$I$6,0,10*ROW('Sanitation Data'!I128))),'Data Summary'!DK134="Yes"),OFFSET('Sanitation Data'!$I$6,0,10*ROW('Sanitation Data'!I128)),NA())</f>
        <v>#N/A</v>
      </c>
      <c r="AW134" s="367" t="e">
        <f ca="1">+IF(AND(ISNUMBER(OFFSET('Sanitation Data'!$I$10,0,10*ROW('Sanitation Data'!I128))),'Data Summary'!DL134="Yes"),OFFSET('Sanitation Data'!$I$10,0,10*ROW('Sanitation Data'!I128)),NA())</f>
        <v>#N/A</v>
      </c>
      <c r="AX134" s="367" t="e">
        <f ca="1">+IF(AND(ISNUMBER(OFFSET('Sanitation Data'!$I$11,0,10*ROW('Sanitation Data'!I128))),'Data Summary'!DM134="Yes"),OFFSET('Sanitation Data'!$I$11,0,10*ROW('Sanitation Data'!I128)),NA())</f>
        <v>#N/A</v>
      </c>
      <c r="AY134" s="367" t="e">
        <f ca="1">+IF(AND(ISNUMBER(OFFSET('Sanitation Data'!$I$12,0,10*ROW('Sanitation Data'!I128))),'Data Summary'!DN134="Yes"),OFFSET('Sanitation Data'!$I$12,0,10*ROW('Sanitation Data'!I128)),NA())</f>
        <v>#N/A</v>
      </c>
      <c r="AZ134" s="368" t="e">
        <f ca="1">+IF(AND(ISNUMBER(OFFSET('Hygiene Data'!$D$5,0,10*ROW('Hygiene Data'!D128))),'Data Summary'!DO134="Yes"),OFFSET('Hygiene Data'!$D$5,0,10*ROW('Hygiene Data'!D128)),NA())</f>
        <v>#N/A</v>
      </c>
      <c r="BA134" s="368" t="e">
        <f ca="1">+IF(AND(ISNUMBER(OFFSET('Hygiene Data'!$D$7,0,10*ROW('Hygiene Data'!D128))),'Data Summary'!DP134="Yes"),OFFSET('Hygiene Data'!$D$7,0,10*ROW('Hygiene Data'!D128)),NA())</f>
        <v>#N/A</v>
      </c>
      <c r="BB134" s="368" t="e">
        <f ca="1">+IF(AND(ISNUMBER(OFFSET('Hygiene Data'!$D$9,0,10*ROW('Hygiene Data'!D128))),'Data Summary'!DQ134="Yes"),OFFSET('Hygiene Data'!$D$9,0,10*ROW('Hygiene Data'!D128)),NA())</f>
        <v>#N/A</v>
      </c>
      <c r="BC134" s="368" t="e">
        <f ca="1">+IF(AND(ISNUMBER(OFFSET('Hygiene Data'!$E$5,0,10*ROW('Hygiene Data'!E128))),'Data Summary'!DR134="Yes"),OFFSET('Hygiene Data'!$E$5,0,10*ROW('Hygiene Data'!E128)),NA())</f>
        <v>#N/A</v>
      </c>
      <c r="BD134" s="368" t="e">
        <f ca="1">+IF(AND(ISNUMBER(OFFSET('Hygiene Data'!$E$7,0,10*ROW('Hygiene Data'!E128))),'Data Summary'!DS134="Yes"),OFFSET('Hygiene Data'!$E$7,0,10*ROW('Hygiene Data'!E128)),NA())</f>
        <v>#N/A</v>
      </c>
      <c r="BE134" s="368" t="e">
        <f ca="1">+IF(AND(ISNUMBER(OFFSET('Hygiene Data'!$E$9,0,10*ROW('Hygiene Data'!E128))),'Data Summary'!DT134="Yes"),OFFSET('Hygiene Data'!$E$9,0,10*ROW('Hygiene Data'!E128)),NA())</f>
        <v>#N/A</v>
      </c>
      <c r="BF134" s="368" t="e">
        <f ca="1">+IF(AND(ISNUMBER(OFFSET('Hygiene Data'!$F$5,0,10*ROW('Hygiene Data'!F128))),'Data Summary'!DU134="Yes"),OFFSET('Hygiene Data'!$F$5,0,10*ROW('Hygiene Data'!F128)),NA())</f>
        <v>#N/A</v>
      </c>
      <c r="BG134" s="368" t="e">
        <f ca="1">+IF(AND(ISNUMBER(OFFSET('Hygiene Data'!$F$7,0,10*ROW('Hygiene Data'!F128))),'Data Summary'!DV134="Yes"),OFFSET('Hygiene Data'!$F$7,0,10*ROW('Hygiene Data'!F128)),NA())</f>
        <v>#N/A</v>
      </c>
      <c r="BH134" s="368" t="e">
        <f ca="1">+IF(AND(ISNUMBER(OFFSET('Hygiene Data'!$F$9,0,10*ROW('Hygiene Data'!F128))),'Data Summary'!DW134="Yes"),OFFSET('Hygiene Data'!$F$9,0,10*ROW('Hygiene Data'!F128)),NA())</f>
        <v>#N/A</v>
      </c>
      <c r="BI134" s="368" t="e">
        <f ca="1">+IF(AND(ISNUMBER(OFFSET('Hygiene Data'!$G$5,0,10*ROW('Hygiene Data'!G128))),'Data Summary'!DX134="Yes"),OFFSET('Hygiene Data'!$G$5,0,10*ROW('Hygiene Data'!G128)),NA())</f>
        <v>#N/A</v>
      </c>
      <c r="BJ134" s="368" t="e">
        <f ca="1">+IF(AND(ISNUMBER(OFFSET('Hygiene Data'!$G$7,0,10*ROW('Hygiene Data'!G128))),'Data Summary'!DY134="Yes"),OFFSET('Hygiene Data'!$G$7,0,10*ROW('Hygiene Data'!G128)),NA())</f>
        <v>#N/A</v>
      </c>
      <c r="BK134" s="368" t="e">
        <f ca="1">+IF(AND(ISNUMBER(OFFSET('Hygiene Data'!$G$9,0,10*ROW('Hygiene Data'!G128))),'Data Summary'!DZ134="Yes"),OFFSET('Hygiene Data'!$G$9,0,10*ROW('Hygiene Data'!G128)),NA())</f>
        <v>#N/A</v>
      </c>
      <c r="BL134" s="368" t="e">
        <f ca="1">+IF(AND(ISNUMBER(OFFSET('Hygiene Data'!$H$5,0,10*ROW('Hygiene Data'!H128))),'Data Summary'!EA134="Yes"),OFFSET('Hygiene Data'!$H$5,0,10*ROW('Hygiene Data'!H128)),NA())</f>
        <v>#N/A</v>
      </c>
      <c r="BM134" s="368" t="e">
        <f ca="1">+IF(AND(ISNUMBER(OFFSET('Hygiene Data'!$H$7,0,10*ROW('Hygiene Data'!H128))),'Data Summary'!EB134="Yes"),OFFSET('Hygiene Data'!$H$7,0,10*ROW('Hygiene Data'!H128)),NA())</f>
        <v>#N/A</v>
      </c>
      <c r="BN134" s="368" t="e">
        <f ca="1">+IF(AND(ISNUMBER(OFFSET('Hygiene Data'!$H$9,0,10*ROW('Hygiene Data'!H128))),'Data Summary'!EC134="Yes"),OFFSET('Hygiene Data'!$H$9,0,10*ROW('Hygiene Data'!H128)),NA())</f>
        <v>#N/A</v>
      </c>
      <c r="BO134" s="368" t="e">
        <f ca="1">+IF(AND(ISNUMBER(OFFSET('Hygiene Data'!$I$5,0,10*ROW('Hygiene Data'!I128))),'Data Summary'!ED134="Yes"),OFFSET('Hygiene Data'!$I$5,0,10*ROW('Hygiene Data'!I128)),NA())</f>
        <v>#N/A</v>
      </c>
      <c r="BP134" s="368" t="e">
        <f ca="1">+IF(AND(ISNUMBER(OFFSET('Hygiene Data'!$I$7,0,10*ROW('Hygiene Data'!I128))),'Data Summary'!EE134="Yes"),OFFSET('Hygiene Data'!$I$7,0,10*ROW('Hygiene Data'!I128)),NA())</f>
        <v>#N/A</v>
      </c>
      <c r="BQ134" s="368" t="e">
        <f ca="1">+IF(AND(ISNUMBER(OFFSET('Hygiene Data'!$I$9,0,10*ROW('Hygiene Data'!I128))),'Data Summary'!EF134="Yes"),OFFSET('Hygiene Data'!$I$9,0,10*ROW('Hygiene Data'!I128)),NA())</f>
        <v>#N/A</v>
      </c>
    </row>
    <row r="135" spans="1:69" x14ac:dyDescent="0.25">
      <c r="A135" s="364" t="e">
        <f ca="1">+RIGHT('Data Summary'!A135,LEN('Data Summary'!A135)-9)</f>
        <v>#VALUE!</v>
      </c>
      <c r="B135" s="338" t="str">
        <f ca="1">+IF(ISTEXT('Data Summary'!B135),'Data Summary'!B135,"")</f>
        <v/>
      </c>
      <c r="C135" s="365" t="e">
        <f ca="1">+VALUE('Data Summary'!C135)</f>
        <v>#VALUE!</v>
      </c>
      <c r="D135" s="366" t="e">
        <f ca="1">+IF(AND(ISNUMBER(OFFSET('Water Data'!$D$4,0,10*ROW('Water Data'!D129))),'Data Summary'!BS135="Yes"),100-OFFSET('Water Data'!$D$4,0,10*ROW('Water Data'!D129)),NA())</f>
        <v>#N/A</v>
      </c>
      <c r="E135" s="366" t="e">
        <f ca="1">+IF(AND(ISNUMBER(OFFSET('Water Data'!$D$6,0,10*ROW('Water Data'!D129))),'Data Summary'!BT135="Yes"),OFFSET('Water Data'!$D$6,0,10*ROW('Water Data'!D129)),NA())</f>
        <v>#N/A</v>
      </c>
      <c r="F135" s="366" t="e">
        <f ca="1">+IF(AND(ISNUMBER(OFFSET('Water Data'!$D$9,0,10*ROW('Water Data'!D129))),'Data Summary'!BU135="Yes"),OFFSET('Water Data'!$D$9,0,10*ROW('Water Data'!D129)),NA())</f>
        <v>#N/A</v>
      </c>
      <c r="G135" s="366" t="e">
        <f ca="1">+IF(AND(ISNUMBER(OFFSET('Water Data'!$E$4,0,10*ROW('Water Data'!E129))),'Data Summary'!BV135="Yes"),100-OFFSET('Water Data'!$E$4,0,10*ROW('Water Data'!E129)),NA())</f>
        <v>#N/A</v>
      </c>
      <c r="H135" s="366" t="e">
        <f ca="1">+IF(AND(ISNUMBER(OFFSET('Water Data'!$E$6,0,10*ROW('Water Data'!E129))),'Data Summary'!BW135="Yes"),OFFSET('Water Data'!$E$6,0,10*ROW('Water Data'!E129)),NA())</f>
        <v>#N/A</v>
      </c>
      <c r="I135" s="366" t="e">
        <f ca="1">+IF(AND(ISNUMBER(OFFSET('Water Data'!$E$9,0,10*ROW('Water Data'!E129))),'Data Summary'!BX135="Yes"),OFFSET('Water Data'!$E$9,0,10*ROW('Water Data'!E129)),NA())</f>
        <v>#N/A</v>
      </c>
      <c r="J135" s="366" t="e">
        <f ca="1">+IF(AND(ISNUMBER(OFFSET('Water Data'!$F$4,0,10*ROW('Water Data'!F129))),'Data Summary'!BY135="Yes"),100-OFFSET('Water Data'!$F$4,0,10*ROW('Water Data'!F129)),NA())</f>
        <v>#N/A</v>
      </c>
      <c r="K135" s="366" t="e">
        <f ca="1">+IF(AND(ISNUMBER(OFFSET('Water Data'!$F$6,0,10*ROW('Water Data'!F129))),'Data Summary'!BZ135="Yes"),OFFSET('Water Data'!$F$6,0,10*ROW('Water Data'!F129)),NA())</f>
        <v>#N/A</v>
      </c>
      <c r="L135" s="366" t="e">
        <f ca="1">+IF(AND(ISNUMBER(OFFSET('Water Data'!$F$9,0,10*ROW('Water Data'!F129))),'Data Summary'!CA135="Yes"),OFFSET('Water Data'!$F$9,0,10*ROW('Water Data'!F129)),NA())</f>
        <v>#N/A</v>
      </c>
      <c r="M135" s="366" t="e">
        <f ca="1">+IF(AND(ISNUMBER(OFFSET('Water Data'!$G$4,0,10*ROW('Water Data'!G129))),'Data Summary'!CB135="Yes"),100-OFFSET('Water Data'!$G$4,0,10*ROW('Water Data'!G129)),NA())</f>
        <v>#N/A</v>
      </c>
      <c r="N135" s="366" t="e">
        <f ca="1">+IF(AND(ISNUMBER(OFFSET('Water Data'!$G$6,0,10*ROW('Water Data'!G129))),'Data Summary'!CC135="Yes"),OFFSET('Water Data'!$G$6,0,10*ROW('Water Data'!G129)),NA())</f>
        <v>#N/A</v>
      </c>
      <c r="O135" s="366" t="e">
        <f ca="1">+IF(AND(ISNUMBER(OFFSET('Water Data'!$G$9,0,10*ROW('Water Data'!G129))),'Data Summary'!CD135="Yes"),OFFSET('Water Data'!$G$9,0,10*ROW('Water Data'!G129)),NA())</f>
        <v>#N/A</v>
      </c>
      <c r="P135" s="366" t="e">
        <f ca="1">+IF(AND(ISNUMBER(OFFSET('Water Data'!$H$4,0,10*ROW('Water Data'!H129))),'Data Summary'!CE135="Yes"),100-OFFSET('Water Data'!$H$4,0,10*ROW('Water Data'!H129)),NA())</f>
        <v>#N/A</v>
      </c>
      <c r="Q135" s="366" t="e">
        <f ca="1">+IF(AND(ISNUMBER(OFFSET('Water Data'!$H$6,0,10*ROW('Water Data'!H129))),'Data Summary'!CF135="Yes"),OFFSET('Water Data'!$H$6,0,10*ROW('Water Data'!H129)),NA())</f>
        <v>#N/A</v>
      </c>
      <c r="R135" s="366" t="e">
        <f ca="1">+IF(AND(ISNUMBER(OFFSET('Water Data'!$H$9,0,10*ROW('Water Data'!H129))),'Data Summary'!CG135="Yes"),OFFSET('Water Data'!$H$9,0,10*ROW('Water Data'!H129)),NA())</f>
        <v>#N/A</v>
      </c>
      <c r="S135" s="366" t="e">
        <f ca="1">+IF(AND(ISNUMBER(OFFSET('Water Data'!$I$4,0,10*ROW('Water Data'!I129))),'Data Summary'!CH135="Yes"),100-OFFSET('Water Data'!$I$4,0,10*ROW('Water Data'!I129)),NA())</f>
        <v>#N/A</v>
      </c>
      <c r="T135" s="366" t="e">
        <f ca="1">+IF(AND(ISNUMBER(OFFSET('Water Data'!$I$6,0,10*ROW('Water Data'!I129))),'Data Summary'!CI135="Yes"),OFFSET('Water Data'!$I$6,0,10*ROW('Water Data'!I129)),NA())</f>
        <v>#N/A</v>
      </c>
      <c r="U135" s="366" t="e">
        <f ca="1">+IF(AND(ISNUMBER(OFFSET('Water Data'!$I$9,0,10*ROW('Water Data'!I129))),'Data Summary'!CJ135="Yes"),OFFSET('Water Data'!$I$9,0,10*ROW('Water Data'!I129)),NA())</f>
        <v>#N/A</v>
      </c>
      <c r="V135" s="367" t="e">
        <f ca="1">+IF(AND(ISNUMBER(OFFSET('Sanitation Data'!$D$4,0,10*ROW('Sanitation Data'!D129))),'Data Summary'!CK135="Yes"),100-OFFSET('Sanitation Data'!$D$4,0,10*ROW('Sanitation Data'!D129)),NA())</f>
        <v>#N/A</v>
      </c>
      <c r="W135" s="367" t="e">
        <f ca="1">+IF(AND(ISNUMBER(OFFSET('Sanitation Data'!$D$6,0,10*ROW('Sanitation Data'!D129))),'Data Summary'!CL135="Yes"),OFFSET('Sanitation Data'!$D$6,0,10*ROW('Sanitation Data'!D129)),NA())</f>
        <v>#N/A</v>
      </c>
      <c r="X135" s="367" t="e">
        <f ca="1">+IF(AND(ISNUMBER(OFFSET('Sanitation Data'!$D$10,0,10*ROW('Sanitation Data'!D129))),'Data Summary'!CM135="Yes"),OFFSET('Sanitation Data'!$D$10,0,10*ROW('Sanitation Data'!D129)),NA())</f>
        <v>#N/A</v>
      </c>
      <c r="Y135" s="367" t="e">
        <f ca="1">+IF(AND(ISNUMBER(OFFSET('Sanitation Data'!$D$11,0,10*ROW('Sanitation Data'!D129))),'Data Summary'!CN135="Yes"),OFFSET('Sanitation Data'!$D$11,0,10*ROW('Sanitation Data'!D129)),NA())</f>
        <v>#N/A</v>
      </c>
      <c r="Z135" s="367" t="e">
        <f ca="1">+IF(AND(ISNUMBER(OFFSET('Sanitation Data'!$D$12,0,10*ROW('Sanitation Data'!D129))),'Data Summary'!CO135="Yes"),OFFSET('Sanitation Data'!$D$12,0,10*ROW('Sanitation Data'!D129)),NA())</f>
        <v>#N/A</v>
      </c>
      <c r="AA135" s="367" t="e">
        <f ca="1">+IF(AND(ISNUMBER(OFFSET('Sanitation Data'!$E$4,0,10*ROW('Sanitation Data'!E129))),'Data Summary'!CP135="Yes"),100-OFFSET('Sanitation Data'!$E$4,0,10*ROW('Sanitation Data'!E129)),NA())</f>
        <v>#N/A</v>
      </c>
      <c r="AB135" s="367" t="e">
        <f ca="1">+IF(AND(ISNUMBER(OFFSET('Sanitation Data'!$E$6,0,10*ROW('Sanitation Data'!E129))),'Data Summary'!CQ135="Yes"),OFFSET('Sanitation Data'!$E$6,0,10*ROW('Sanitation Data'!E129)),NA())</f>
        <v>#N/A</v>
      </c>
      <c r="AC135" s="367" t="e">
        <f ca="1">+IF(AND(ISNUMBER(OFFSET('Sanitation Data'!$E$10,0,10*ROW('Sanitation Data'!E129))),'Data Summary'!CR135="Yes"),OFFSET('Sanitation Data'!$E$10,0,10*ROW('Sanitation Data'!E129)),NA())</f>
        <v>#N/A</v>
      </c>
      <c r="AD135" s="367" t="e">
        <f ca="1">+IF(AND(ISNUMBER(OFFSET('Sanitation Data'!$E$11,0,10*ROW('Sanitation Data'!E129))),'Data Summary'!CS135="Yes"),OFFSET('Sanitation Data'!$E$11,0,10*ROW('Sanitation Data'!E129)),NA())</f>
        <v>#N/A</v>
      </c>
      <c r="AE135" s="367" t="e">
        <f ca="1">+IF(AND(ISNUMBER(OFFSET('Sanitation Data'!$E$12,0,10*ROW('Sanitation Data'!E129))),'Data Summary'!CT135="Yes"),OFFSET('Sanitation Data'!$E$12,0,10*ROW('Sanitation Data'!E129)),NA())</f>
        <v>#N/A</v>
      </c>
      <c r="AF135" s="367" t="e">
        <f ca="1">+IF(AND(ISNUMBER(OFFSET('Sanitation Data'!$F$4,0,10*ROW('Sanitation Data'!F129))),'Data Summary'!CU135="Yes"),100-OFFSET('Sanitation Data'!$F$4,0,10*ROW('Sanitation Data'!F129)),NA())</f>
        <v>#N/A</v>
      </c>
      <c r="AG135" s="367" t="e">
        <f ca="1">+IF(AND(ISNUMBER(OFFSET('Sanitation Data'!$F$6,0,10*ROW('Sanitation Data'!F129))),'Data Summary'!CV135="Yes"),OFFSET('Sanitation Data'!$F$6,0,10*ROW('Sanitation Data'!F129)),NA())</f>
        <v>#N/A</v>
      </c>
      <c r="AH135" s="367" t="e">
        <f ca="1">+IF(AND(ISNUMBER(OFFSET('Sanitation Data'!$F$10,0,10*ROW('Sanitation Data'!F129))),'Data Summary'!CW135="Yes"),OFFSET('Sanitation Data'!$F$10,0,10*ROW('Sanitation Data'!F129)),NA())</f>
        <v>#N/A</v>
      </c>
      <c r="AI135" s="367" t="e">
        <f ca="1">+IF(AND(ISNUMBER(OFFSET('Sanitation Data'!$F$11,0,10*ROW('Sanitation Data'!F129))),'Data Summary'!CX135="Yes"),OFFSET('Sanitation Data'!$F$11,0,10*ROW('Sanitation Data'!F129)),NA())</f>
        <v>#N/A</v>
      </c>
      <c r="AJ135" s="367" t="e">
        <f ca="1">+IF(AND(ISNUMBER(OFFSET('Sanitation Data'!$F$12,0,10*ROW('Sanitation Data'!F129))),'Data Summary'!CY135="Yes"),OFFSET('Sanitation Data'!$F$12,0,10*ROW('Sanitation Data'!F129)),NA())</f>
        <v>#N/A</v>
      </c>
      <c r="AK135" s="367" t="e">
        <f ca="1">+IF(AND(ISNUMBER(OFFSET('Sanitation Data'!$G$4,0,10*ROW('Sanitation Data'!G129))),'Data Summary'!CZ135="Yes"),100-OFFSET('Sanitation Data'!$G$4,0,10*ROW('Sanitation Data'!G129)),NA())</f>
        <v>#N/A</v>
      </c>
      <c r="AL135" s="367" t="e">
        <f ca="1">+IF(AND(ISNUMBER(OFFSET('Sanitation Data'!$G$6,0,10*ROW('Sanitation Data'!G129))),'Data Summary'!DA135="Yes"),OFFSET('Sanitation Data'!$G$6,0,10*ROW('Sanitation Data'!G129)),NA())</f>
        <v>#N/A</v>
      </c>
      <c r="AM135" s="367" t="e">
        <f ca="1">+IF(AND(ISNUMBER(OFFSET('Sanitation Data'!$G$10,0,10*ROW('Sanitation Data'!G129))),'Data Summary'!DB135="Yes"),OFFSET('Sanitation Data'!$G$10,0,10*ROW('Sanitation Data'!G129)),NA())</f>
        <v>#N/A</v>
      </c>
      <c r="AN135" s="367" t="e">
        <f ca="1">+IF(AND(ISNUMBER(OFFSET('Sanitation Data'!$G$11,0,10*ROW('Sanitation Data'!G129))),'Data Summary'!DC135="Yes"),OFFSET('Sanitation Data'!$G$11,0,10*ROW('Sanitation Data'!G129)),NA())</f>
        <v>#N/A</v>
      </c>
      <c r="AO135" s="367" t="e">
        <f ca="1">+IF(AND(ISNUMBER(OFFSET('Sanitation Data'!$G$12,0,10*ROW('Sanitation Data'!G129))),'Data Summary'!DD135="Yes"),OFFSET('Sanitation Data'!$G$12,0,10*ROW('Sanitation Data'!G129)),NA())</f>
        <v>#N/A</v>
      </c>
      <c r="AP135" s="367" t="e">
        <f ca="1">+IF(AND(ISNUMBER(OFFSET('Sanitation Data'!$H$4,0,10*ROW('Sanitation Data'!H129))),'Data Summary'!DE135="Yes"),100-OFFSET('Sanitation Data'!$H$4,0,10*ROW('Sanitation Data'!H129)),NA())</f>
        <v>#N/A</v>
      </c>
      <c r="AQ135" s="367" t="e">
        <f ca="1">+IF(AND(ISNUMBER(OFFSET('Sanitation Data'!$H$6,0,10*ROW('Sanitation Data'!H129))),'Data Summary'!DF135="Yes"),OFFSET('Sanitation Data'!$H$6,0,10*ROW('Sanitation Data'!H129)),NA())</f>
        <v>#N/A</v>
      </c>
      <c r="AR135" s="367" t="e">
        <f ca="1">+IF(AND(ISNUMBER(OFFSET('Sanitation Data'!$H$10,0,10*ROW('Sanitation Data'!H129))),'Data Summary'!DG135="Yes"),OFFSET('Sanitation Data'!$H$10,0,10*ROW('Sanitation Data'!H129)),NA())</f>
        <v>#N/A</v>
      </c>
      <c r="AS135" s="367" t="e">
        <f ca="1">+IF(AND(ISNUMBER(OFFSET('Sanitation Data'!$H$11,0,10*ROW('Sanitation Data'!H129))),'Data Summary'!DH135="Yes"),OFFSET('Sanitation Data'!$H$11,0,10*ROW('Sanitation Data'!H129)),NA())</f>
        <v>#N/A</v>
      </c>
      <c r="AT135" s="367" t="e">
        <f ca="1">+IF(AND(ISNUMBER(OFFSET('Sanitation Data'!$H$12,0,10*ROW('Sanitation Data'!H129))),'Data Summary'!DI135="Yes"),OFFSET('Sanitation Data'!$H$12,0,10*ROW('Sanitation Data'!H129)),NA())</f>
        <v>#N/A</v>
      </c>
      <c r="AU135" s="367" t="e">
        <f ca="1">+IF(AND(ISNUMBER(OFFSET('Sanitation Data'!$I$4,0,10*ROW('Sanitation Data'!I129))),'Data Summary'!DJ135="Yes"),100-OFFSET('Sanitation Data'!$I$4,0,10*ROW('Sanitation Data'!I129)),NA())</f>
        <v>#N/A</v>
      </c>
      <c r="AV135" s="367" t="e">
        <f ca="1">+IF(AND(ISNUMBER(OFFSET('Sanitation Data'!$I$6,0,10*ROW('Sanitation Data'!I129))),'Data Summary'!DK135="Yes"),OFFSET('Sanitation Data'!$I$6,0,10*ROW('Sanitation Data'!I129)),NA())</f>
        <v>#N/A</v>
      </c>
      <c r="AW135" s="367" t="e">
        <f ca="1">+IF(AND(ISNUMBER(OFFSET('Sanitation Data'!$I$10,0,10*ROW('Sanitation Data'!I129))),'Data Summary'!DL135="Yes"),OFFSET('Sanitation Data'!$I$10,0,10*ROW('Sanitation Data'!I129)),NA())</f>
        <v>#N/A</v>
      </c>
      <c r="AX135" s="367" t="e">
        <f ca="1">+IF(AND(ISNUMBER(OFFSET('Sanitation Data'!$I$11,0,10*ROW('Sanitation Data'!I129))),'Data Summary'!DM135="Yes"),OFFSET('Sanitation Data'!$I$11,0,10*ROW('Sanitation Data'!I129)),NA())</f>
        <v>#N/A</v>
      </c>
      <c r="AY135" s="367" t="e">
        <f ca="1">+IF(AND(ISNUMBER(OFFSET('Sanitation Data'!$I$12,0,10*ROW('Sanitation Data'!I129))),'Data Summary'!DN135="Yes"),OFFSET('Sanitation Data'!$I$12,0,10*ROW('Sanitation Data'!I129)),NA())</f>
        <v>#N/A</v>
      </c>
      <c r="AZ135" s="368" t="e">
        <f ca="1">+IF(AND(ISNUMBER(OFFSET('Hygiene Data'!$D$5,0,10*ROW('Hygiene Data'!D129))),'Data Summary'!DO135="Yes"),OFFSET('Hygiene Data'!$D$5,0,10*ROW('Hygiene Data'!D129)),NA())</f>
        <v>#N/A</v>
      </c>
      <c r="BA135" s="368" t="e">
        <f ca="1">+IF(AND(ISNUMBER(OFFSET('Hygiene Data'!$D$7,0,10*ROW('Hygiene Data'!D129))),'Data Summary'!DP135="Yes"),OFFSET('Hygiene Data'!$D$7,0,10*ROW('Hygiene Data'!D129)),NA())</f>
        <v>#N/A</v>
      </c>
      <c r="BB135" s="368" t="e">
        <f ca="1">+IF(AND(ISNUMBER(OFFSET('Hygiene Data'!$D$9,0,10*ROW('Hygiene Data'!D129))),'Data Summary'!DQ135="Yes"),OFFSET('Hygiene Data'!$D$9,0,10*ROW('Hygiene Data'!D129)),NA())</f>
        <v>#N/A</v>
      </c>
      <c r="BC135" s="368" t="e">
        <f ca="1">+IF(AND(ISNUMBER(OFFSET('Hygiene Data'!$E$5,0,10*ROW('Hygiene Data'!E129))),'Data Summary'!DR135="Yes"),OFFSET('Hygiene Data'!$E$5,0,10*ROW('Hygiene Data'!E129)),NA())</f>
        <v>#N/A</v>
      </c>
      <c r="BD135" s="368" t="e">
        <f ca="1">+IF(AND(ISNUMBER(OFFSET('Hygiene Data'!$E$7,0,10*ROW('Hygiene Data'!E129))),'Data Summary'!DS135="Yes"),OFFSET('Hygiene Data'!$E$7,0,10*ROW('Hygiene Data'!E129)),NA())</f>
        <v>#N/A</v>
      </c>
      <c r="BE135" s="368" t="e">
        <f ca="1">+IF(AND(ISNUMBER(OFFSET('Hygiene Data'!$E$9,0,10*ROW('Hygiene Data'!E129))),'Data Summary'!DT135="Yes"),OFFSET('Hygiene Data'!$E$9,0,10*ROW('Hygiene Data'!E129)),NA())</f>
        <v>#N/A</v>
      </c>
      <c r="BF135" s="368" t="e">
        <f ca="1">+IF(AND(ISNUMBER(OFFSET('Hygiene Data'!$F$5,0,10*ROW('Hygiene Data'!F129))),'Data Summary'!DU135="Yes"),OFFSET('Hygiene Data'!$F$5,0,10*ROW('Hygiene Data'!F129)),NA())</f>
        <v>#N/A</v>
      </c>
      <c r="BG135" s="368" t="e">
        <f ca="1">+IF(AND(ISNUMBER(OFFSET('Hygiene Data'!$F$7,0,10*ROW('Hygiene Data'!F129))),'Data Summary'!DV135="Yes"),OFFSET('Hygiene Data'!$F$7,0,10*ROW('Hygiene Data'!F129)),NA())</f>
        <v>#N/A</v>
      </c>
      <c r="BH135" s="368" t="e">
        <f ca="1">+IF(AND(ISNUMBER(OFFSET('Hygiene Data'!$F$9,0,10*ROW('Hygiene Data'!F129))),'Data Summary'!DW135="Yes"),OFFSET('Hygiene Data'!$F$9,0,10*ROW('Hygiene Data'!F129)),NA())</f>
        <v>#N/A</v>
      </c>
      <c r="BI135" s="368" t="e">
        <f ca="1">+IF(AND(ISNUMBER(OFFSET('Hygiene Data'!$G$5,0,10*ROW('Hygiene Data'!G129))),'Data Summary'!DX135="Yes"),OFFSET('Hygiene Data'!$G$5,0,10*ROW('Hygiene Data'!G129)),NA())</f>
        <v>#N/A</v>
      </c>
      <c r="BJ135" s="368" t="e">
        <f ca="1">+IF(AND(ISNUMBER(OFFSET('Hygiene Data'!$G$7,0,10*ROW('Hygiene Data'!G129))),'Data Summary'!DY135="Yes"),OFFSET('Hygiene Data'!$G$7,0,10*ROW('Hygiene Data'!G129)),NA())</f>
        <v>#N/A</v>
      </c>
      <c r="BK135" s="368" t="e">
        <f ca="1">+IF(AND(ISNUMBER(OFFSET('Hygiene Data'!$G$9,0,10*ROW('Hygiene Data'!G129))),'Data Summary'!DZ135="Yes"),OFFSET('Hygiene Data'!$G$9,0,10*ROW('Hygiene Data'!G129)),NA())</f>
        <v>#N/A</v>
      </c>
      <c r="BL135" s="368" t="e">
        <f ca="1">+IF(AND(ISNUMBER(OFFSET('Hygiene Data'!$H$5,0,10*ROW('Hygiene Data'!H129))),'Data Summary'!EA135="Yes"),OFFSET('Hygiene Data'!$H$5,0,10*ROW('Hygiene Data'!H129)),NA())</f>
        <v>#N/A</v>
      </c>
      <c r="BM135" s="368" t="e">
        <f ca="1">+IF(AND(ISNUMBER(OFFSET('Hygiene Data'!$H$7,0,10*ROW('Hygiene Data'!H129))),'Data Summary'!EB135="Yes"),OFFSET('Hygiene Data'!$H$7,0,10*ROW('Hygiene Data'!H129)),NA())</f>
        <v>#N/A</v>
      </c>
      <c r="BN135" s="368" t="e">
        <f ca="1">+IF(AND(ISNUMBER(OFFSET('Hygiene Data'!$H$9,0,10*ROW('Hygiene Data'!H129))),'Data Summary'!EC135="Yes"),OFFSET('Hygiene Data'!$H$9,0,10*ROW('Hygiene Data'!H129)),NA())</f>
        <v>#N/A</v>
      </c>
      <c r="BO135" s="368" t="e">
        <f ca="1">+IF(AND(ISNUMBER(OFFSET('Hygiene Data'!$I$5,0,10*ROW('Hygiene Data'!I129))),'Data Summary'!ED135="Yes"),OFFSET('Hygiene Data'!$I$5,0,10*ROW('Hygiene Data'!I129)),NA())</f>
        <v>#N/A</v>
      </c>
      <c r="BP135" s="368" t="e">
        <f ca="1">+IF(AND(ISNUMBER(OFFSET('Hygiene Data'!$I$7,0,10*ROW('Hygiene Data'!I129))),'Data Summary'!EE135="Yes"),OFFSET('Hygiene Data'!$I$7,0,10*ROW('Hygiene Data'!I129)),NA())</f>
        <v>#N/A</v>
      </c>
      <c r="BQ135" s="368" t="e">
        <f ca="1">+IF(AND(ISNUMBER(OFFSET('Hygiene Data'!$I$9,0,10*ROW('Hygiene Data'!I129))),'Data Summary'!EF135="Yes"),OFFSET('Hygiene Data'!$I$9,0,10*ROW('Hygiene Data'!I129)),NA())</f>
        <v>#N/A</v>
      </c>
    </row>
    <row r="136" spans="1:69" x14ac:dyDescent="0.25">
      <c r="A136" s="364" t="e">
        <f ca="1">+RIGHT('Data Summary'!A136,LEN('Data Summary'!A136)-9)</f>
        <v>#VALUE!</v>
      </c>
      <c r="B136" s="338" t="str">
        <f ca="1">+IF(ISTEXT('Data Summary'!B136),'Data Summary'!B136,"")</f>
        <v/>
      </c>
      <c r="C136" s="365" t="e">
        <f ca="1">+VALUE('Data Summary'!C136)</f>
        <v>#VALUE!</v>
      </c>
      <c r="D136" s="366" t="e">
        <f ca="1">+IF(AND(ISNUMBER(OFFSET('Water Data'!$D$4,0,10*ROW('Water Data'!D130))),'Data Summary'!BS136="Yes"),100-OFFSET('Water Data'!$D$4,0,10*ROW('Water Data'!D130)),NA())</f>
        <v>#N/A</v>
      </c>
      <c r="E136" s="366" t="e">
        <f ca="1">+IF(AND(ISNUMBER(OFFSET('Water Data'!$D$6,0,10*ROW('Water Data'!D130))),'Data Summary'!BT136="Yes"),OFFSET('Water Data'!$D$6,0,10*ROW('Water Data'!D130)),NA())</f>
        <v>#N/A</v>
      </c>
      <c r="F136" s="366" t="e">
        <f ca="1">+IF(AND(ISNUMBER(OFFSET('Water Data'!$D$9,0,10*ROW('Water Data'!D130))),'Data Summary'!BU136="Yes"),OFFSET('Water Data'!$D$9,0,10*ROW('Water Data'!D130)),NA())</f>
        <v>#N/A</v>
      </c>
      <c r="G136" s="366" t="e">
        <f ca="1">+IF(AND(ISNUMBER(OFFSET('Water Data'!$E$4,0,10*ROW('Water Data'!E130))),'Data Summary'!BV136="Yes"),100-OFFSET('Water Data'!$E$4,0,10*ROW('Water Data'!E130)),NA())</f>
        <v>#N/A</v>
      </c>
      <c r="H136" s="366" t="e">
        <f ca="1">+IF(AND(ISNUMBER(OFFSET('Water Data'!$E$6,0,10*ROW('Water Data'!E130))),'Data Summary'!BW136="Yes"),OFFSET('Water Data'!$E$6,0,10*ROW('Water Data'!E130)),NA())</f>
        <v>#N/A</v>
      </c>
      <c r="I136" s="366" t="e">
        <f ca="1">+IF(AND(ISNUMBER(OFFSET('Water Data'!$E$9,0,10*ROW('Water Data'!E130))),'Data Summary'!BX136="Yes"),OFFSET('Water Data'!$E$9,0,10*ROW('Water Data'!E130)),NA())</f>
        <v>#N/A</v>
      </c>
      <c r="J136" s="366" t="e">
        <f ca="1">+IF(AND(ISNUMBER(OFFSET('Water Data'!$F$4,0,10*ROW('Water Data'!F130))),'Data Summary'!BY136="Yes"),100-OFFSET('Water Data'!$F$4,0,10*ROW('Water Data'!F130)),NA())</f>
        <v>#N/A</v>
      </c>
      <c r="K136" s="366" t="e">
        <f ca="1">+IF(AND(ISNUMBER(OFFSET('Water Data'!$F$6,0,10*ROW('Water Data'!F130))),'Data Summary'!BZ136="Yes"),OFFSET('Water Data'!$F$6,0,10*ROW('Water Data'!F130)),NA())</f>
        <v>#N/A</v>
      </c>
      <c r="L136" s="366" t="e">
        <f ca="1">+IF(AND(ISNUMBER(OFFSET('Water Data'!$F$9,0,10*ROW('Water Data'!F130))),'Data Summary'!CA136="Yes"),OFFSET('Water Data'!$F$9,0,10*ROW('Water Data'!F130)),NA())</f>
        <v>#N/A</v>
      </c>
      <c r="M136" s="366" t="e">
        <f ca="1">+IF(AND(ISNUMBER(OFFSET('Water Data'!$G$4,0,10*ROW('Water Data'!G130))),'Data Summary'!CB136="Yes"),100-OFFSET('Water Data'!$G$4,0,10*ROW('Water Data'!G130)),NA())</f>
        <v>#N/A</v>
      </c>
      <c r="N136" s="366" t="e">
        <f ca="1">+IF(AND(ISNUMBER(OFFSET('Water Data'!$G$6,0,10*ROW('Water Data'!G130))),'Data Summary'!CC136="Yes"),OFFSET('Water Data'!$G$6,0,10*ROW('Water Data'!G130)),NA())</f>
        <v>#N/A</v>
      </c>
      <c r="O136" s="366" t="e">
        <f ca="1">+IF(AND(ISNUMBER(OFFSET('Water Data'!$G$9,0,10*ROW('Water Data'!G130))),'Data Summary'!CD136="Yes"),OFFSET('Water Data'!$G$9,0,10*ROW('Water Data'!G130)),NA())</f>
        <v>#N/A</v>
      </c>
      <c r="P136" s="366" t="e">
        <f ca="1">+IF(AND(ISNUMBER(OFFSET('Water Data'!$H$4,0,10*ROW('Water Data'!H130))),'Data Summary'!CE136="Yes"),100-OFFSET('Water Data'!$H$4,0,10*ROW('Water Data'!H130)),NA())</f>
        <v>#N/A</v>
      </c>
      <c r="Q136" s="366" t="e">
        <f ca="1">+IF(AND(ISNUMBER(OFFSET('Water Data'!$H$6,0,10*ROW('Water Data'!H130))),'Data Summary'!CF136="Yes"),OFFSET('Water Data'!$H$6,0,10*ROW('Water Data'!H130)),NA())</f>
        <v>#N/A</v>
      </c>
      <c r="R136" s="366" t="e">
        <f ca="1">+IF(AND(ISNUMBER(OFFSET('Water Data'!$H$9,0,10*ROW('Water Data'!H130))),'Data Summary'!CG136="Yes"),OFFSET('Water Data'!$H$9,0,10*ROW('Water Data'!H130)),NA())</f>
        <v>#N/A</v>
      </c>
      <c r="S136" s="366" t="e">
        <f ca="1">+IF(AND(ISNUMBER(OFFSET('Water Data'!$I$4,0,10*ROW('Water Data'!I130))),'Data Summary'!CH136="Yes"),100-OFFSET('Water Data'!$I$4,0,10*ROW('Water Data'!I130)),NA())</f>
        <v>#N/A</v>
      </c>
      <c r="T136" s="366" t="e">
        <f ca="1">+IF(AND(ISNUMBER(OFFSET('Water Data'!$I$6,0,10*ROW('Water Data'!I130))),'Data Summary'!CI136="Yes"),OFFSET('Water Data'!$I$6,0,10*ROW('Water Data'!I130)),NA())</f>
        <v>#N/A</v>
      </c>
      <c r="U136" s="366" t="e">
        <f ca="1">+IF(AND(ISNUMBER(OFFSET('Water Data'!$I$9,0,10*ROW('Water Data'!I130))),'Data Summary'!CJ136="Yes"),OFFSET('Water Data'!$I$9,0,10*ROW('Water Data'!I130)),NA())</f>
        <v>#N/A</v>
      </c>
      <c r="V136" s="367" t="e">
        <f ca="1">+IF(AND(ISNUMBER(OFFSET('Sanitation Data'!$D$4,0,10*ROW('Sanitation Data'!D130))),'Data Summary'!CK136="Yes"),100-OFFSET('Sanitation Data'!$D$4,0,10*ROW('Sanitation Data'!D130)),NA())</f>
        <v>#N/A</v>
      </c>
      <c r="W136" s="367" t="e">
        <f ca="1">+IF(AND(ISNUMBER(OFFSET('Sanitation Data'!$D$6,0,10*ROW('Sanitation Data'!D130))),'Data Summary'!CL136="Yes"),OFFSET('Sanitation Data'!$D$6,0,10*ROW('Sanitation Data'!D130)),NA())</f>
        <v>#N/A</v>
      </c>
      <c r="X136" s="367" t="e">
        <f ca="1">+IF(AND(ISNUMBER(OFFSET('Sanitation Data'!$D$10,0,10*ROW('Sanitation Data'!D130))),'Data Summary'!CM136="Yes"),OFFSET('Sanitation Data'!$D$10,0,10*ROW('Sanitation Data'!D130)),NA())</f>
        <v>#N/A</v>
      </c>
      <c r="Y136" s="367" t="e">
        <f ca="1">+IF(AND(ISNUMBER(OFFSET('Sanitation Data'!$D$11,0,10*ROW('Sanitation Data'!D130))),'Data Summary'!CN136="Yes"),OFFSET('Sanitation Data'!$D$11,0,10*ROW('Sanitation Data'!D130)),NA())</f>
        <v>#N/A</v>
      </c>
      <c r="Z136" s="367" t="e">
        <f ca="1">+IF(AND(ISNUMBER(OFFSET('Sanitation Data'!$D$12,0,10*ROW('Sanitation Data'!D130))),'Data Summary'!CO136="Yes"),OFFSET('Sanitation Data'!$D$12,0,10*ROW('Sanitation Data'!D130)),NA())</f>
        <v>#N/A</v>
      </c>
      <c r="AA136" s="367" t="e">
        <f ca="1">+IF(AND(ISNUMBER(OFFSET('Sanitation Data'!$E$4,0,10*ROW('Sanitation Data'!E130))),'Data Summary'!CP136="Yes"),100-OFFSET('Sanitation Data'!$E$4,0,10*ROW('Sanitation Data'!E130)),NA())</f>
        <v>#N/A</v>
      </c>
      <c r="AB136" s="367" t="e">
        <f ca="1">+IF(AND(ISNUMBER(OFFSET('Sanitation Data'!$E$6,0,10*ROW('Sanitation Data'!E130))),'Data Summary'!CQ136="Yes"),OFFSET('Sanitation Data'!$E$6,0,10*ROW('Sanitation Data'!E130)),NA())</f>
        <v>#N/A</v>
      </c>
      <c r="AC136" s="367" t="e">
        <f ca="1">+IF(AND(ISNUMBER(OFFSET('Sanitation Data'!$E$10,0,10*ROW('Sanitation Data'!E130))),'Data Summary'!CR136="Yes"),OFFSET('Sanitation Data'!$E$10,0,10*ROW('Sanitation Data'!E130)),NA())</f>
        <v>#N/A</v>
      </c>
      <c r="AD136" s="367" t="e">
        <f ca="1">+IF(AND(ISNUMBER(OFFSET('Sanitation Data'!$E$11,0,10*ROW('Sanitation Data'!E130))),'Data Summary'!CS136="Yes"),OFFSET('Sanitation Data'!$E$11,0,10*ROW('Sanitation Data'!E130)),NA())</f>
        <v>#N/A</v>
      </c>
      <c r="AE136" s="367" t="e">
        <f ca="1">+IF(AND(ISNUMBER(OFFSET('Sanitation Data'!$E$12,0,10*ROW('Sanitation Data'!E130))),'Data Summary'!CT136="Yes"),OFFSET('Sanitation Data'!$E$12,0,10*ROW('Sanitation Data'!E130)),NA())</f>
        <v>#N/A</v>
      </c>
      <c r="AF136" s="367" t="e">
        <f ca="1">+IF(AND(ISNUMBER(OFFSET('Sanitation Data'!$F$4,0,10*ROW('Sanitation Data'!F130))),'Data Summary'!CU136="Yes"),100-OFFSET('Sanitation Data'!$F$4,0,10*ROW('Sanitation Data'!F130)),NA())</f>
        <v>#N/A</v>
      </c>
      <c r="AG136" s="367" t="e">
        <f ca="1">+IF(AND(ISNUMBER(OFFSET('Sanitation Data'!$F$6,0,10*ROW('Sanitation Data'!F130))),'Data Summary'!CV136="Yes"),OFFSET('Sanitation Data'!$F$6,0,10*ROW('Sanitation Data'!F130)),NA())</f>
        <v>#N/A</v>
      </c>
      <c r="AH136" s="367" t="e">
        <f ca="1">+IF(AND(ISNUMBER(OFFSET('Sanitation Data'!$F$10,0,10*ROW('Sanitation Data'!F130))),'Data Summary'!CW136="Yes"),OFFSET('Sanitation Data'!$F$10,0,10*ROW('Sanitation Data'!F130)),NA())</f>
        <v>#N/A</v>
      </c>
      <c r="AI136" s="367" t="e">
        <f ca="1">+IF(AND(ISNUMBER(OFFSET('Sanitation Data'!$F$11,0,10*ROW('Sanitation Data'!F130))),'Data Summary'!CX136="Yes"),OFFSET('Sanitation Data'!$F$11,0,10*ROW('Sanitation Data'!F130)),NA())</f>
        <v>#N/A</v>
      </c>
      <c r="AJ136" s="367" t="e">
        <f ca="1">+IF(AND(ISNUMBER(OFFSET('Sanitation Data'!$F$12,0,10*ROW('Sanitation Data'!F130))),'Data Summary'!CY136="Yes"),OFFSET('Sanitation Data'!$F$12,0,10*ROW('Sanitation Data'!F130)),NA())</f>
        <v>#N/A</v>
      </c>
      <c r="AK136" s="367" t="e">
        <f ca="1">+IF(AND(ISNUMBER(OFFSET('Sanitation Data'!$G$4,0,10*ROW('Sanitation Data'!G130))),'Data Summary'!CZ136="Yes"),100-OFFSET('Sanitation Data'!$G$4,0,10*ROW('Sanitation Data'!G130)),NA())</f>
        <v>#N/A</v>
      </c>
      <c r="AL136" s="367" t="e">
        <f ca="1">+IF(AND(ISNUMBER(OFFSET('Sanitation Data'!$G$6,0,10*ROW('Sanitation Data'!G130))),'Data Summary'!DA136="Yes"),OFFSET('Sanitation Data'!$G$6,0,10*ROW('Sanitation Data'!G130)),NA())</f>
        <v>#N/A</v>
      </c>
      <c r="AM136" s="367" t="e">
        <f ca="1">+IF(AND(ISNUMBER(OFFSET('Sanitation Data'!$G$10,0,10*ROW('Sanitation Data'!G130))),'Data Summary'!DB136="Yes"),OFFSET('Sanitation Data'!$G$10,0,10*ROW('Sanitation Data'!G130)),NA())</f>
        <v>#N/A</v>
      </c>
      <c r="AN136" s="367" t="e">
        <f ca="1">+IF(AND(ISNUMBER(OFFSET('Sanitation Data'!$G$11,0,10*ROW('Sanitation Data'!G130))),'Data Summary'!DC136="Yes"),OFFSET('Sanitation Data'!$G$11,0,10*ROW('Sanitation Data'!G130)),NA())</f>
        <v>#N/A</v>
      </c>
      <c r="AO136" s="367" t="e">
        <f ca="1">+IF(AND(ISNUMBER(OFFSET('Sanitation Data'!$G$12,0,10*ROW('Sanitation Data'!G130))),'Data Summary'!DD136="Yes"),OFFSET('Sanitation Data'!$G$12,0,10*ROW('Sanitation Data'!G130)),NA())</f>
        <v>#N/A</v>
      </c>
      <c r="AP136" s="367" t="e">
        <f ca="1">+IF(AND(ISNUMBER(OFFSET('Sanitation Data'!$H$4,0,10*ROW('Sanitation Data'!H130))),'Data Summary'!DE136="Yes"),100-OFFSET('Sanitation Data'!$H$4,0,10*ROW('Sanitation Data'!H130)),NA())</f>
        <v>#N/A</v>
      </c>
      <c r="AQ136" s="367" t="e">
        <f ca="1">+IF(AND(ISNUMBER(OFFSET('Sanitation Data'!$H$6,0,10*ROW('Sanitation Data'!H130))),'Data Summary'!DF136="Yes"),OFFSET('Sanitation Data'!$H$6,0,10*ROW('Sanitation Data'!H130)),NA())</f>
        <v>#N/A</v>
      </c>
      <c r="AR136" s="367" t="e">
        <f ca="1">+IF(AND(ISNUMBER(OFFSET('Sanitation Data'!$H$10,0,10*ROW('Sanitation Data'!H130))),'Data Summary'!DG136="Yes"),OFFSET('Sanitation Data'!$H$10,0,10*ROW('Sanitation Data'!H130)),NA())</f>
        <v>#N/A</v>
      </c>
      <c r="AS136" s="367" t="e">
        <f ca="1">+IF(AND(ISNUMBER(OFFSET('Sanitation Data'!$H$11,0,10*ROW('Sanitation Data'!H130))),'Data Summary'!DH136="Yes"),OFFSET('Sanitation Data'!$H$11,0,10*ROW('Sanitation Data'!H130)),NA())</f>
        <v>#N/A</v>
      </c>
      <c r="AT136" s="367" t="e">
        <f ca="1">+IF(AND(ISNUMBER(OFFSET('Sanitation Data'!$H$12,0,10*ROW('Sanitation Data'!H130))),'Data Summary'!DI136="Yes"),OFFSET('Sanitation Data'!$H$12,0,10*ROW('Sanitation Data'!H130)),NA())</f>
        <v>#N/A</v>
      </c>
      <c r="AU136" s="367" t="e">
        <f ca="1">+IF(AND(ISNUMBER(OFFSET('Sanitation Data'!$I$4,0,10*ROW('Sanitation Data'!I130))),'Data Summary'!DJ136="Yes"),100-OFFSET('Sanitation Data'!$I$4,0,10*ROW('Sanitation Data'!I130)),NA())</f>
        <v>#N/A</v>
      </c>
      <c r="AV136" s="367" t="e">
        <f ca="1">+IF(AND(ISNUMBER(OFFSET('Sanitation Data'!$I$6,0,10*ROW('Sanitation Data'!I130))),'Data Summary'!DK136="Yes"),OFFSET('Sanitation Data'!$I$6,0,10*ROW('Sanitation Data'!I130)),NA())</f>
        <v>#N/A</v>
      </c>
      <c r="AW136" s="367" t="e">
        <f ca="1">+IF(AND(ISNUMBER(OFFSET('Sanitation Data'!$I$10,0,10*ROW('Sanitation Data'!I130))),'Data Summary'!DL136="Yes"),OFFSET('Sanitation Data'!$I$10,0,10*ROW('Sanitation Data'!I130)),NA())</f>
        <v>#N/A</v>
      </c>
      <c r="AX136" s="367" t="e">
        <f ca="1">+IF(AND(ISNUMBER(OFFSET('Sanitation Data'!$I$11,0,10*ROW('Sanitation Data'!I130))),'Data Summary'!DM136="Yes"),OFFSET('Sanitation Data'!$I$11,0,10*ROW('Sanitation Data'!I130)),NA())</f>
        <v>#N/A</v>
      </c>
      <c r="AY136" s="367" t="e">
        <f ca="1">+IF(AND(ISNUMBER(OFFSET('Sanitation Data'!$I$12,0,10*ROW('Sanitation Data'!I130))),'Data Summary'!DN136="Yes"),OFFSET('Sanitation Data'!$I$12,0,10*ROW('Sanitation Data'!I130)),NA())</f>
        <v>#N/A</v>
      </c>
      <c r="AZ136" s="368" t="e">
        <f ca="1">+IF(AND(ISNUMBER(OFFSET('Hygiene Data'!$D$5,0,10*ROW('Hygiene Data'!D130))),'Data Summary'!DO136="Yes"),OFFSET('Hygiene Data'!$D$5,0,10*ROW('Hygiene Data'!D130)),NA())</f>
        <v>#N/A</v>
      </c>
      <c r="BA136" s="368" t="e">
        <f ca="1">+IF(AND(ISNUMBER(OFFSET('Hygiene Data'!$D$7,0,10*ROW('Hygiene Data'!D130))),'Data Summary'!DP136="Yes"),OFFSET('Hygiene Data'!$D$7,0,10*ROW('Hygiene Data'!D130)),NA())</f>
        <v>#N/A</v>
      </c>
      <c r="BB136" s="368" t="e">
        <f ca="1">+IF(AND(ISNUMBER(OFFSET('Hygiene Data'!$D$9,0,10*ROW('Hygiene Data'!D130))),'Data Summary'!DQ136="Yes"),OFFSET('Hygiene Data'!$D$9,0,10*ROW('Hygiene Data'!D130)),NA())</f>
        <v>#N/A</v>
      </c>
      <c r="BC136" s="368" t="e">
        <f ca="1">+IF(AND(ISNUMBER(OFFSET('Hygiene Data'!$E$5,0,10*ROW('Hygiene Data'!E130))),'Data Summary'!DR136="Yes"),OFFSET('Hygiene Data'!$E$5,0,10*ROW('Hygiene Data'!E130)),NA())</f>
        <v>#N/A</v>
      </c>
      <c r="BD136" s="368" t="e">
        <f ca="1">+IF(AND(ISNUMBER(OFFSET('Hygiene Data'!$E$7,0,10*ROW('Hygiene Data'!E130))),'Data Summary'!DS136="Yes"),OFFSET('Hygiene Data'!$E$7,0,10*ROW('Hygiene Data'!E130)),NA())</f>
        <v>#N/A</v>
      </c>
      <c r="BE136" s="368" t="e">
        <f ca="1">+IF(AND(ISNUMBER(OFFSET('Hygiene Data'!$E$9,0,10*ROW('Hygiene Data'!E130))),'Data Summary'!DT136="Yes"),OFFSET('Hygiene Data'!$E$9,0,10*ROW('Hygiene Data'!E130)),NA())</f>
        <v>#N/A</v>
      </c>
      <c r="BF136" s="368" t="e">
        <f ca="1">+IF(AND(ISNUMBER(OFFSET('Hygiene Data'!$F$5,0,10*ROW('Hygiene Data'!F130))),'Data Summary'!DU136="Yes"),OFFSET('Hygiene Data'!$F$5,0,10*ROW('Hygiene Data'!F130)),NA())</f>
        <v>#N/A</v>
      </c>
      <c r="BG136" s="368" t="e">
        <f ca="1">+IF(AND(ISNUMBER(OFFSET('Hygiene Data'!$F$7,0,10*ROW('Hygiene Data'!F130))),'Data Summary'!DV136="Yes"),OFFSET('Hygiene Data'!$F$7,0,10*ROW('Hygiene Data'!F130)),NA())</f>
        <v>#N/A</v>
      </c>
      <c r="BH136" s="368" t="e">
        <f ca="1">+IF(AND(ISNUMBER(OFFSET('Hygiene Data'!$F$9,0,10*ROW('Hygiene Data'!F130))),'Data Summary'!DW136="Yes"),OFFSET('Hygiene Data'!$F$9,0,10*ROW('Hygiene Data'!F130)),NA())</f>
        <v>#N/A</v>
      </c>
      <c r="BI136" s="368" t="e">
        <f ca="1">+IF(AND(ISNUMBER(OFFSET('Hygiene Data'!$G$5,0,10*ROW('Hygiene Data'!G130))),'Data Summary'!DX136="Yes"),OFFSET('Hygiene Data'!$G$5,0,10*ROW('Hygiene Data'!G130)),NA())</f>
        <v>#N/A</v>
      </c>
      <c r="BJ136" s="368" t="e">
        <f ca="1">+IF(AND(ISNUMBER(OFFSET('Hygiene Data'!$G$7,0,10*ROW('Hygiene Data'!G130))),'Data Summary'!DY136="Yes"),OFFSET('Hygiene Data'!$G$7,0,10*ROW('Hygiene Data'!G130)),NA())</f>
        <v>#N/A</v>
      </c>
      <c r="BK136" s="368" t="e">
        <f ca="1">+IF(AND(ISNUMBER(OFFSET('Hygiene Data'!$G$9,0,10*ROW('Hygiene Data'!G130))),'Data Summary'!DZ136="Yes"),OFFSET('Hygiene Data'!$G$9,0,10*ROW('Hygiene Data'!G130)),NA())</f>
        <v>#N/A</v>
      </c>
      <c r="BL136" s="368" t="e">
        <f ca="1">+IF(AND(ISNUMBER(OFFSET('Hygiene Data'!$H$5,0,10*ROW('Hygiene Data'!H130))),'Data Summary'!EA136="Yes"),OFFSET('Hygiene Data'!$H$5,0,10*ROW('Hygiene Data'!H130)),NA())</f>
        <v>#N/A</v>
      </c>
      <c r="BM136" s="368" t="e">
        <f ca="1">+IF(AND(ISNUMBER(OFFSET('Hygiene Data'!$H$7,0,10*ROW('Hygiene Data'!H130))),'Data Summary'!EB136="Yes"),OFFSET('Hygiene Data'!$H$7,0,10*ROW('Hygiene Data'!H130)),NA())</f>
        <v>#N/A</v>
      </c>
      <c r="BN136" s="368" t="e">
        <f ca="1">+IF(AND(ISNUMBER(OFFSET('Hygiene Data'!$H$9,0,10*ROW('Hygiene Data'!H130))),'Data Summary'!EC136="Yes"),OFFSET('Hygiene Data'!$H$9,0,10*ROW('Hygiene Data'!H130)),NA())</f>
        <v>#N/A</v>
      </c>
      <c r="BO136" s="368" t="e">
        <f ca="1">+IF(AND(ISNUMBER(OFFSET('Hygiene Data'!$I$5,0,10*ROW('Hygiene Data'!I130))),'Data Summary'!ED136="Yes"),OFFSET('Hygiene Data'!$I$5,0,10*ROW('Hygiene Data'!I130)),NA())</f>
        <v>#N/A</v>
      </c>
      <c r="BP136" s="368" t="e">
        <f ca="1">+IF(AND(ISNUMBER(OFFSET('Hygiene Data'!$I$7,0,10*ROW('Hygiene Data'!I130))),'Data Summary'!EE136="Yes"),OFFSET('Hygiene Data'!$I$7,0,10*ROW('Hygiene Data'!I130)),NA())</f>
        <v>#N/A</v>
      </c>
      <c r="BQ136" s="368" t="e">
        <f ca="1">+IF(AND(ISNUMBER(OFFSET('Hygiene Data'!$I$9,0,10*ROW('Hygiene Data'!I130))),'Data Summary'!EF136="Yes"),OFFSET('Hygiene Data'!$I$9,0,10*ROW('Hygiene Data'!I130)),NA())</f>
        <v>#N/A</v>
      </c>
    </row>
    <row r="137" spans="1:69" x14ac:dyDescent="0.25">
      <c r="A137" s="364" t="e">
        <f ca="1">+RIGHT('Data Summary'!A137,LEN('Data Summary'!A137)-9)</f>
        <v>#VALUE!</v>
      </c>
      <c r="B137" s="338" t="str">
        <f ca="1">+IF(ISTEXT('Data Summary'!B137),'Data Summary'!B137,"")</f>
        <v/>
      </c>
      <c r="C137" s="365" t="e">
        <f ca="1">+VALUE('Data Summary'!C137)</f>
        <v>#VALUE!</v>
      </c>
      <c r="D137" s="366" t="e">
        <f ca="1">+IF(AND(ISNUMBER(OFFSET('Water Data'!$D$4,0,10*ROW('Water Data'!D131))),'Data Summary'!BS137="Yes"),100-OFFSET('Water Data'!$D$4,0,10*ROW('Water Data'!D131)),NA())</f>
        <v>#N/A</v>
      </c>
      <c r="E137" s="366" t="e">
        <f ca="1">+IF(AND(ISNUMBER(OFFSET('Water Data'!$D$6,0,10*ROW('Water Data'!D131))),'Data Summary'!BT137="Yes"),OFFSET('Water Data'!$D$6,0,10*ROW('Water Data'!D131)),NA())</f>
        <v>#N/A</v>
      </c>
      <c r="F137" s="366" t="e">
        <f ca="1">+IF(AND(ISNUMBER(OFFSET('Water Data'!$D$9,0,10*ROW('Water Data'!D131))),'Data Summary'!BU137="Yes"),OFFSET('Water Data'!$D$9,0,10*ROW('Water Data'!D131)),NA())</f>
        <v>#N/A</v>
      </c>
      <c r="G137" s="366" t="e">
        <f ca="1">+IF(AND(ISNUMBER(OFFSET('Water Data'!$E$4,0,10*ROW('Water Data'!E131))),'Data Summary'!BV137="Yes"),100-OFFSET('Water Data'!$E$4,0,10*ROW('Water Data'!E131)),NA())</f>
        <v>#N/A</v>
      </c>
      <c r="H137" s="366" t="e">
        <f ca="1">+IF(AND(ISNUMBER(OFFSET('Water Data'!$E$6,0,10*ROW('Water Data'!E131))),'Data Summary'!BW137="Yes"),OFFSET('Water Data'!$E$6,0,10*ROW('Water Data'!E131)),NA())</f>
        <v>#N/A</v>
      </c>
      <c r="I137" s="366" t="e">
        <f ca="1">+IF(AND(ISNUMBER(OFFSET('Water Data'!$E$9,0,10*ROW('Water Data'!E131))),'Data Summary'!BX137="Yes"),OFFSET('Water Data'!$E$9,0,10*ROW('Water Data'!E131)),NA())</f>
        <v>#N/A</v>
      </c>
      <c r="J137" s="366" t="e">
        <f ca="1">+IF(AND(ISNUMBER(OFFSET('Water Data'!$F$4,0,10*ROW('Water Data'!F131))),'Data Summary'!BY137="Yes"),100-OFFSET('Water Data'!$F$4,0,10*ROW('Water Data'!F131)),NA())</f>
        <v>#N/A</v>
      </c>
      <c r="K137" s="366" t="e">
        <f ca="1">+IF(AND(ISNUMBER(OFFSET('Water Data'!$F$6,0,10*ROW('Water Data'!F131))),'Data Summary'!BZ137="Yes"),OFFSET('Water Data'!$F$6,0,10*ROW('Water Data'!F131)),NA())</f>
        <v>#N/A</v>
      </c>
      <c r="L137" s="366" t="e">
        <f ca="1">+IF(AND(ISNUMBER(OFFSET('Water Data'!$F$9,0,10*ROW('Water Data'!F131))),'Data Summary'!CA137="Yes"),OFFSET('Water Data'!$F$9,0,10*ROW('Water Data'!F131)),NA())</f>
        <v>#N/A</v>
      </c>
      <c r="M137" s="366" t="e">
        <f ca="1">+IF(AND(ISNUMBER(OFFSET('Water Data'!$G$4,0,10*ROW('Water Data'!G131))),'Data Summary'!CB137="Yes"),100-OFFSET('Water Data'!$G$4,0,10*ROW('Water Data'!G131)),NA())</f>
        <v>#N/A</v>
      </c>
      <c r="N137" s="366" t="e">
        <f ca="1">+IF(AND(ISNUMBER(OFFSET('Water Data'!$G$6,0,10*ROW('Water Data'!G131))),'Data Summary'!CC137="Yes"),OFFSET('Water Data'!$G$6,0,10*ROW('Water Data'!G131)),NA())</f>
        <v>#N/A</v>
      </c>
      <c r="O137" s="366" t="e">
        <f ca="1">+IF(AND(ISNUMBER(OFFSET('Water Data'!$G$9,0,10*ROW('Water Data'!G131))),'Data Summary'!CD137="Yes"),OFFSET('Water Data'!$G$9,0,10*ROW('Water Data'!G131)),NA())</f>
        <v>#N/A</v>
      </c>
      <c r="P137" s="366" t="e">
        <f ca="1">+IF(AND(ISNUMBER(OFFSET('Water Data'!$H$4,0,10*ROW('Water Data'!H131))),'Data Summary'!CE137="Yes"),100-OFFSET('Water Data'!$H$4,0,10*ROW('Water Data'!H131)),NA())</f>
        <v>#N/A</v>
      </c>
      <c r="Q137" s="366" t="e">
        <f ca="1">+IF(AND(ISNUMBER(OFFSET('Water Data'!$H$6,0,10*ROW('Water Data'!H131))),'Data Summary'!CF137="Yes"),OFFSET('Water Data'!$H$6,0,10*ROW('Water Data'!H131)),NA())</f>
        <v>#N/A</v>
      </c>
      <c r="R137" s="366" t="e">
        <f ca="1">+IF(AND(ISNUMBER(OFFSET('Water Data'!$H$9,0,10*ROW('Water Data'!H131))),'Data Summary'!CG137="Yes"),OFFSET('Water Data'!$H$9,0,10*ROW('Water Data'!H131)),NA())</f>
        <v>#N/A</v>
      </c>
      <c r="S137" s="366" t="e">
        <f ca="1">+IF(AND(ISNUMBER(OFFSET('Water Data'!$I$4,0,10*ROW('Water Data'!I131))),'Data Summary'!CH137="Yes"),100-OFFSET('Water Data'!$I$4,0,10*ROW('Water Data'!I131)),NA())</f>
        <v>#N/A</v>
      </c>
      <c r="T137" s="366" t="e">
        <f ca="1">+IF(AND(ISNUMBER(OFFSET('Water Data'!$I$6,0,10*ROW('Water Data'!I131))),'Data Summary'!CI137="Yes"),OFFSET('Water Data'!$I$6,0,10*ROW('Water Data'!I131)),NA())</f>
        <v>#N/A</v>
      </c>
      <c r="U137" s="366" t="e">
        <f ca="1">+IF(AND(ISNUMBER(OFFSET('Water Data'!$I$9,0,10*ROW('Water Data'!I131))),'Data Summary'!CJ137="Yes"),OFFSET('Water Data'!$I$9,0,10*ROW('Water Data'!I131)),NA())</f>
        <v>#N/A</v>
      </c>
      <c r="V137" s="367" t="e">
        <f ca="1">+IF(AND(ISNUMBER(OFFSET('Sanitation Data'!$D$4,0,10*ROW('Sanitation Data'!D131))),'Data Summary'!CK137="Yes"),100-OFFSET('Sanitation Data'!$D$4,0,10*ROW('Sanitation Data'!D131)),NA())</f>
        <v>#N/A</v>
      </c>
      <c r="W137" s="367" t="e">
        <f ca="1">+IF(AND(ISNUMBER(OFFSET('Sanitation Data'!$D$6,0,10*ROW('Sanitation Data'!D131))),'Data Summary'!CL137="Yes"),OFFSET('Sanitation Data'!$D$6,0,10*ROW('Sanitation Data'!D131)),NA())</f>
        <v>#N/A</v>
      </c>
      <c r="X137" s="367" t="e">
        <f ca="1">+IF(AND(ISNUMBER(OFFSET('Sanitation Data'!$D$10,0,10*ROW('Sanitation Data'!D131))),'Data Summary'!CM137="Yes"),OFFSET('Sanitation Data'!$D$10,0,10*ROW('Sanitation Data'!D131)),NA())</f>
        <v>#N/A</v>
      </c>
      <c r="Y137" s="367" t="e">
        <f ca="1">+IF(AND(ISNUMBER(OFFSET('Sanitation Data'!$D$11,0,10*ROW('Sanitation Data'!D131))),'Data Summary'!CN137="Yes"),OFFSET('Sanitation Data'!$D$11,0,10*ROW('Sanitation Data'!D131)),NA())</f>
        <v>#N/A</v>
      </c>
      <c r="Z137" s="367" t="e">
        <f ca="1">+IF(AND(ISNUMBER(OFFSET('Sanitation Data'!$D$12,0,10*ROW('Sanitation Data'!D131))),'Data Summary'!CO137="Yes"),OFFSET('Sanitation Data'!$D$12,0,10*ROW('Sanitation Data'!D131)),NA())</f>
        <v>#N/A</v>
      </c>
      <c r="AA137" s="367" t="e">
        <f ca="1">+IF(AND(ISNUMBER(OFFSET('Sanitation Data'!$E$4,0,10*ROW('Sanitation Data'!E131))),'Data Summary'!CP137="Yes"),100-OFFSET('Sanitation Data'!$E$4,0,10*ROW('Sanitation Data'!E131)),NA())</f>
        <v>#N/A</v>
      </c>
      <c r="AB137" s="367" t="e">
        <f ca="1">+IF(AND(ISNUMBER(OFFSET('Sanitation Data'!$E$6,0,10*ROW('Sanitation Data'!E131))),'Data Summary'!CQ137="Yes"),OFFSET('Sanitation Data'!$E$6,0,10*ROW('Sanitation Data'!E131)),NA())</f>
        <v>#N/A</v>
      </c>
      <c r="AC137" s="367" t="e">
        <f ca="1">+IF(AND(ISNUMBER(OFFSET('Sanitation Data'!$E$10,0,10*ROW('Sanitation Data'!E131))),'Data Summary'!CR137="Yes"),OFFSET('Sanitation Data'!$E$10,0,10*ROW('Sanitation Data'!E131)),NA())</f>
        <v>#N/A</v>
      </c>
      <c r="AD137" s="367" t="e">
        <f ca="1">+IF(AND(ISNUMBER(OFFSET('Sanitation Data'!$E$11,0,10*ROW('Sanitation Data'!E131))),'Data Summary'!CS137="Yes"),OFFSET('Sanitation Data'!$E$11,0,10*ROW('Sanitation Data'!E131)),NA())</f>
        <v>#N/A</v>
      </c>
      <c r="AE137" s="367" t="e">
        <f ca="1">+IF(AND(ISNUMBER(OFFSET('Sanitation Data'!$E$12,0,10*ROW('Sanitation Data'!E131))),'Data Summary'!CT137="Yes"),OFFSET('Sanitation Data'!$E$12,0,10*ROW('Sanitation Data'!E131)),NA())</f>
        <v>#N/A</v>
      </c>
      <c r="AF137" s="367" t="e">
        <f ca="1">+IF(AND(ISNUMBER(OFFSET('Sanitation Data'!$F$4,0,10*ROW('Sanitation Data'!F131))),'Data Summary'!CU137="Yes"),100-OFFSET('Sanitation Data'!$F$4,0,10*ROW('Sanitation Data'!F131)),NA())</f>
        <v>#N/A</v>
      </c>
      <c r="AG137" s="367" t="e">
        <f ca="1">+IF(AND(ISNUMBER(OFFSET('Sanitation Data'!$F$6,0,10*ROW('Sanitation Data'!F131))),'Data Summary'!CV137="Yes"),OFFSET('Sanitation Data'!$F$6,0,10*ROW('Sanitation Data'!F131)),NA())</f>
        <v>#N/A</v>
      </c>
      <c r="AH137" s="367" t="e">
        <f ca="1">+IF(AND(ISNUMBER(OFFSET('Sanitation Data'!$F$10,0,10*ROW('Sanitation Data'!F131))),'Data Summary'!CW137="Yes"),OFFSET('Sanitation Data'!$F$10,0,10*ROW('Sanitation Data'!F131)),NA())</f>
        <v>#N/A</v>
      </c>
      <c r="AI137" s="367" t="e">
        <f ca="1">+IF(AND(ISNUMBER(OFFSET('Sanitation Data'!$F$11,0,10*ROW('Sanitation Data'!F131))),'Data Summary'!CX137="Yes"),OFFSET('Sanitation Data'!$F$11,0,10*ROW('Sanitation Data'!F131)),NA())</f>
        <v>#N/A</v>
      </c>
      <c r="AJ137" s="367" t="e">
        <f ca="1">+IF(AND(ISNUMBER(OFFSET('Sanitation Data'!$F$12,0,10*ROW('Sanitation Data'!F131))),'Data Summary'!CY137="Yes"),OFFSET('Sanitation Data'!$F$12,0,10*ROW('Sanitation Data'!F131)),NA())</f>
        <v>#N/A</v>
      </c>
      <c r="AK137" s="367" t="e">
        <f ca="1">+IF(AND(ISNUMBER(OFFSET('Sanitation Data'!$G$4,0,10*ROW('Sanitation Data'!G131))),'Data Summary'!CZ137="Yes"),100-OFFSET('Sanitation Data'!$G$4,0,10*ROW('Sanitation Data'!G131)),NA())</f>
        <v>#N/A</v>
      </c>
      <c r="AL137" s="367" t="e">
        <f ca="1">+IF(AND(ISNUMBER(OFFSET('Sanitation Data'!$G$6,0,10*ROW('Sanitation Data'!G131))),'Data Summary'!DA137="Yes"),OFFSET('Sanitation Data'!$G$6,0,10*ROW('Sanitation Data'!G131)),NA())</f>
        <v>#N/A</v>
      </c>
      <c r="AM137" s="367" t="e">
        <f ca="1">+IF(AND(ISNUMBER(OFFSET('Sanitation Data'!$G$10,0,10*ROW('Sanitation Data'!G131))),'Data Summary'!DB137="Yes"),OFFSET('Sanitation Data'!$G$10,0,10*ROW('Sanitation Data'!G131)),NA())</f>
        <v>#N/A</v>
      </c>
      <c r="AN137" s="367" t="e">
        <f ca="1">+IF(AND(ISNUMBER(OFFSET('Sanitation Data'!$G$11,0,10*ROW('Sanitation Data'!G131))),'Data Summary'!DC137="Yes"),OFFSET('Sanitation Data'!$G$11,0,10*ROW('Sanitation Data'!G131)),NA())</f>
        <v>#N/A</v>
      </c>
      <c r="AO137" s="367" t="e">
        <f ca="1">+IF(AND(ISNUMBER(OFFSET('Sanitation Data'!$G$12,0,10*ROW('Sanitation Data'!G131))),'Data Summary'!DD137="Yes"),OFFSET('Sanitation Data'!$G$12,0,10*ROW('Sanitation Data'!G131)),NA())</f>
        <v>#N/A</v>
      </c>
      <c r="AP137" s="367" t="e">
        <f ca="1">+IF(AND(ISNUMBER(OFFSET('Sanitation Data'!$H$4,0,10*ROW('Sanitation Data'!H131))),'Data Summary'!DE137="Yes"),100-OFFSET('Sanitation Data'!$H$4,0,10*ROW('Sanitation Data'!H131)),NA())</f>
        <v>#N/A</v>
      </c>
      <c r="AQ137" s="367" t="e">
        <f ca="1">+IF(AND(ISNUMBER(OFFSET('Sanitation Data'!$H$6,0,10*ROW('Sanitation Data'!H131))),'Data Summary'!DF137="Yes"),OFFSET('Sanitation Data'!$H$6,0,10*ROW('Sanitation Data'!H131)),NA())</f>
        <v>#N/A</v>
      </c>
      <c r="AR137" s="367" t="e">
        <f ca="1">+IF(AND(ISNUMBER(OFFSET('Sanitation Data'!$H$10,0,10*ROW('Sanitation Data'!H131))),'Data Summary'!DG137="Yes"),OFFSET('Sanitation Data'!$H$10,0,10*ROW('Sanitation Data'!H131)),NA())</f>
        <v>#N/A</v>
      </c>
      <c r="AS137" s="367" t="e">
        <f ca="1">+IF(AND(ISNUMBER(OFFSET('Sanitation Data'!$H$11,0,10*ROW('Sanitation Data'!H131))),'Data Summary'!DH137="Yes"),OFFSET('Sanitation Data'!$H$11,0,10*ROW('Sanitation Data'!H131)),NA())</f>
        <v>#N/A</v>
      </c>
      <c r="AT137" s="367" t="e">
        <f ca="1">+IF(AND(ISNUMBER(OFFSET('Sanitation Data'!$H$12,0,10*ROW('Sanitation Data'!H131))),'Data Summary'!DI137="Yes"),OFFSET('Sanitation Data'!$H$12,0,10*ROW('Sanitation Data'!H131)),NA())</f>
        <v>#N/A</v>
      </c>
      <c r="AU137" s="367" t="e">
        <f ca="1">+IF(AND(ISNUMBER(OFFSET('Sanitation Data'!$I$4,0,10*ROW('Sanitation Data'!I131))),'Data Summary'!DJ137="Yes"),100-OFFSET('Sanitation Data'!$I$4,0,10*ROW('Sanitation Data'!I131)),NA())</f>
        <v>#N/A</v>
      </c>
      <c r="AV137" s="367" t="e">
        <f ca="1">+IF(AND(ISNUMBER(OFFSET('Sanitation Data'!$I$6,0,10*ROW('Sanitation Data'!I131))),'Data Summary'!DK137="Yes"),OFFSET('Sanitation Data'!$I$6,0,10*ROW('Sanitation Data'!I131)),NA())</f>
        <v>#N/A</v>
      </c>
      <c r="AW137" s="367" t="e">
        <f ca="1">+IF(AND(ISNUMBER(OFFSET('Sanitation Data'!$I$10,0,10*ROW('Sanitation Data'!I131))),'Data Summary'!DL137="Yes"),OFFSET('Sanitation Data'!$I$10,0,10*ROW('Sanitation Data'!I131)),NA())</f>
        <v>#N/A</v>
      </c>
      <c r="AX137" s="367" t="e">
        <f ca="1">+IF(AND(ISNUMBER(OFFSET('Sanitation Data'!$I$11,0,10*ROW('Sanitation Data'!I131))),'Data Summary'!DM137="Yes"),OFFSET('Sanitation Data'!$I$11,0,10*ROW('Sanitation Data'!I131)),NA())</f>
        <v>#N/A</v>
      </c>
      <c r="AY137" s="367" t="e">
        <f ca="1">+IF(AND(ISNUMBER(OFFSET('Sanitation Data'!$I$12,0,10*ROW('Sanitation Data'!I131))),'Data Summary'!DN137="Yes"),OFFSET('Sanitation Data'!$I$12,0,10*ROW('Sanitation Data'!I131)),NA())</f>
        <v>#N/A</v>
      </c>
      <c r="AZ137" s="368" t="e">
        <f ca="1">+IF(AND(ISNUMBER(OFFSET('Hygiene Data'!$D$5,0,10*ROW('Hygiene Data'!D131))),'Data Summary'!DO137="Yes"),OFFSET('Hygiene Data'!$D$5,0,10*ROW('Hygiene Data'!D131)),NA())</f>
        <v>#N/A</v>
      </c>
      <c r="BA137" s="368" t="e">
        <f ca="1">+IF(AND(ISNUMBER(OFFSET('Hygiene Data'!$D$7,0,10*ROW('Hygiene Data'!D131))),'Data Summary'!DP137="Yes"),OFFSET('Hygiene Data'!$D$7,0,10*ROW('Hygiene Data'!D131)),NA())</f>
        <v>#N/A</v>
      </c>
      <c r="BB137" s="368" t="e">
        <f ca="1">+IF(AND(ISNUMBER(OFFSET('Hygiene Data'!$D$9,0,10*ROW('Hygiene Data'!D131))),'Data Summary'!DQ137="Yes"),OFFSET('Hygiene Data'!$D$9,0,10*ROW('Hygiene Data'!D131)),NA())</f>
        <v>#N/A</v>
      </c>
      <c r="BC137" s="368" t="e">
        <f ca="1">+IF(AND(ISNUMBER(OFFSET('Hygiene Data'!$E$5,0,10*ROW('Hygiene Data'!E131))),'Data Summary'!DR137="Yes"),OFFSET('Hygiene Data'!$E$5,0,10*ROW('Hygiene Data'!E131)),NA())</f>
        <v>#N/A</v>
      </c>
      <c r="BD137" s="368" t="e">
        <f ca="1">+IF(AND(ISNUMBER(OFFSET('Hygiene Data'!$E$7,0,10*ROW('Hygiene Data'!E131))),'Data Summary'!DS137="Yes"),OFFSET('Hygiene Data'!$E$7,0,10*ROW('Hygiene Data'!E131)),NA())</f>
        <v>#N/A</v>
      </c>
      <c r="BE137" s="368" t="e">
        <f ca="1">+IF(AND(ISNUMBER(OFFSET('Hygiene Data'!$E$9,0,10*ROW('Hygiene Data'!E131))),'Data Summary'!DT137="Yes"),OFFSET('Hygiene Data'!$E$9,0,10*ROW('Hygiene Data'!E131)),NA())</f>
        <v>#N/A</v>
      </c>
      <c r="BF137" s="368" t="e">
        <f ca="1">+IF(AND(ISNUMBER(OFFSET('Hygiene Data'!$F$5,0,10*ROW('Hygiene Data'!F131))),'Data Summary'!DU137="Yes"),OFFSET('Hygiene Data'!$F$5,0,10*ROW('Hygiene Data'!F131)),NA())</f>
        <v>#N/A</v>
      </c>
      <c r="BG137" s="368" t="e">
        <f ca="1">+IF(AND(ISNUMBER(OFFSET('Hygiene Data'!$F$7,0,10*ROW('Hygiene Data'!F131))),'Data Summary'!DV137="Yes"),OFFSET('Hygiene Data'!$F$7,0,10*ROW('Hygiene Data'!F131)),NA())</f>
        <v>#N/A</v>
      </c>
      <c r="BH137" s="368" t="e">
        <f ca="1">+IF(AND(ISNUMBER(OFFSET('Hygiene Data'!$F$9,0,10*ROW('Hygiene Data'!F131))),'Data Summary'!DW137="Yes"),OFFSET('Hygiene Data'!$F$9,0,10*ROW('Hygiene Data'!F131)),NA())</f>
        <v>#N/A</v>
      </c>
      <c r="BI137" s="368" t="e">
        <f ca="1">+IF(AND(ISNUMBER(OFFSET('Hygiene Data'!$G$5,0,10*ROW('Hygiene Data'!G131))),'Data Summary'!DX137="Yes"),OFFSET('Hygiene Data'!$G$5,0,10*ROW('Hygiene Data'!G131)),NA())</f>
        <v>#N/A</v>
      </c>
      <c r="BJ137" s="368" t="e">
        <f ca="1">+IF(AND(ISNUMBER(OFFSET('Hygiene Data'!$G$7,0,10*ROW('Hygiene Data'!G131))),'Data Summary'!DY137="Yes"),OFFSET('Hygiene Data'!$G$7,0,10*ROW('Hygiene Data'!G131)),NA())</f>
        <v>#N/A</v>
      </c>
      <c r="BK137" s="368" t="e">
        <f ca="1">+IF(AND(ISNUMBER(OFFSET('Hygiene Data'!$G$9,0,10*ROW('Hygiene Data'!G131))),'Data Summary'!DZ137="Yes"),OFFSET('Hygiene Data'!$G$9,0,10*ROW('Hygiene Data'!G131)),NA())</f>
        <v>#N/A</v>
      </c>
      <c r="BL137" s="368" t="e">
        <f ca="1">+IF(AND(ISNUMBER(OFFSET('Hygiene Data'!$H$5,0,10*ROW('Hygiene Data'!H131))),'Data Summary'!EA137="Yes"),OFFSET('Hygiene Data'!$H$5,0,10*ROW('Hygiene Data'!H131)),NA())</f>
        <v>#N/A</v>
      </c>
      <c r="BM137" s="368" t="e">
        <f ca="1">+IF(AND(ISNUMBER(OFFSET('Hygiene Data'!$H$7,0,10*ROW('Hygiene Data'!H131))),'Data Summary'!EB137="Yes"),OFFSET('Hygiene Data'!$H$7,0,10*ROW('Hygiene Data'!H131)),NA())</f>
        <v>#N/A</v>
      </c>
      <c r="BN137" s="368" t="e">
        <f ca="1">+IF(AND(ISNUMBER(OFFSET('Hygiene Data'!$H$9,0,10*ROW('Hygiene Data'!H131))),'Data Summary'!EC137="Yes"),OFFSET('Hygiene Data'!$H$9,0,10*ROW('Hygiene Data'!H131)),NA())</f>
        <v>#N/A</v>
      </c>
      <c r="BO137" s="368" t="e">
        <f ca="1">+IF(AND(ISNUMBER(OFFSET('Hygiene Data'!$I$5,0,10*ROW('Hygiene Data'!I131))),'Data Summary'!ED137="Yes"),OFFSET('Hygiene Data'!$I$5,0,10*ROW('Hygiene Data'!I131)),NA())</f>
        <v>#N/A</v>
      </c>
      <c r="BP137" s="368" t="e">
        <f ca="1">+IF(AND(ISNUMBER(OFFSET('Hygiene Data'!$I$7,0,10*ROW('Hygiene Data'!I131))),'Data Summary'!EE137="Yes"),OFFSET('Hygiene Data'!$I$7,0,10*ROW('Hygiene Data'!I131)),NA())</f>
        <v>#N/A</v>
      </c>
      <c r="BQ137" s="368" t="e">
        <f ca="1">+IF(AND(ISNUMBER(OFFSET('Hygiene Data'!$I$9,0,10*ROW('Hygiene Data'!I131))),'Data Summary'!EF137="Yes"),OFFSET('Hygiene Data'!$I$9,0,10*ROW('Hygiene Data'!I131)),NA())</f>
        <v>#N/A</v>
      </c>
    </row>
    <row r="138" spans="1:69" x14ac:dyDescent="0.25">
      <c r="A138" s="364" t="e">
        <f ca="1">+RIGHT('Data Summary'!A138,LEN('Data Summary'!A138)-9)</f>
        <v>#VALUE!</v>
      </c>
      <c r="B138" s="338" t="str">
        <f ca="1">+IF(ISTEXT('Data Summary'!B138),'Data Summary'!B138,"")</f>
        <v/>
      </c>
      <c r="C138" s="365" t="e">
        <f ca="1">+VALUE('Data Summary'!C138)</f>
        <v>#VALUE!</v>
      </c>
      <c r="D138" s="366" t="e">
        <f ca="1">+IF(AND(ISNUMBER(OFFSET('Water Data'!$D$4,0,10*ROW('Water Data'!D132))),'Data Summary'!BS138="Yes"),100-OFFSET('Water Data'!$D$4,0,10*ROW('Water Data'!D132)),NA())</f>
        <v>#N/A</v>
      </c>
      <c r="E138" s="366" t="e">
        <f ca="1">+IF(AND(ISNUMBER(OFFSET('Water Data'!$D$6,0,10*ROW('Water Data'!D132))),'Data Summary'!BT138="Yes"),OFFSET('Water Data'!$D$6,0,10*ROW('Water Data'!D132)),NA())</f>
        <v>#N/A</v>
      </c>
      <c r="F138" s="366" t="e">
        <f ca="1">+IF(AND(ISNUMBER(OFFSET('Water Data'!$D$9,0,10*ROW('Water Data'!D132))),'Data Summary'!BU138="Yes"),OFFSET('Water Data'!$D$9,0,10*ROW('Water Data'!D132)),NA())</f>
        <v>#N/A</v>
      </c>
      <c r="G138" s="366" t="e">
        <f ca="1">+IF(AND(ISNUMBER(OFFSET('Water Data'!$E$4,0,10*ROW('Water Data'!E132))),'Data Summary'!BV138="Yes"),100-OFFSET('Water Data'!$E$4,0,10*ROW('Water Data'!E132)),NA())</f>
        <v>#N/A</v>
      </c>
      <c r="H138" s="366" t="e">
        <f ca="1">+IF(AND(ISNUMBER(OFFSET('Water Data'!$E$6,0,10*ROW('Water Data'!E132))),'Data Summary'!BW138="Yes"),OFFSET('Water Data'!$E$6,0,10*ROW('Water Data'!E132)),NA())</f>
        <v>#N/A</v>
      </c>
      <c r="I138" s="366" t="e">
        <f ca="1">+IF(AND(ISNUMBER(OFFSET('Water Data'!$E$9,0,10*ROW('Water Data'!E132))),'Data Summary'!BX138="Yes"),OFFSET('Water Data'!$E$9,0,10*ROW('Water Data'!E132)),NA())</f>
        <v>#N/A</v>
      </c>
      <c r="J138" s="366" t="e">
        <f ca="1">+IF(AND(ISNUMBER(OFFSET('Water Data'!$F$4,0,10*ROW('Water Data'!F132))),'Data Summary'!BY138="Yes"),100-OFFSET('Water Data'!$F$4,0,10*ROW('Water Data'!F132)),NA())</f>
        <v>#N/A</v>
      </c>
      <c r="K138" s="366" t="e">
        <f ca="1">+IF(AND(ISNUMBER(OFFSET('Water Data'!$F$6,0,10*ROW('Water Data'!F132))),'Data Summary'!BZ138="Yes"),OFFSET('Water Data'!$F$6,0,10*ROW('Water Data'!F132)),NA())</f>
        <v>#N/A</v>
      </c>
      <c r="L138" s="366" t="e">
        <f ca="1">+IF(AND(ISNUMBER(OFFSET('Water Data'!$F$9,0,10*ROW('Water Data'!F132))),'Data Summary'!CA138="Yes"),OFFSET('Water Data'!$F$9,0,10*ROW('Water Data'!F132)),NA())</f>
        <v>#N/A</v>
      </c>
      <c r="M138" s="366" t="e">
        <f ca="1">+IF(AND(ISNUMBER(OFFSET('Water Data'!$G$4,0,10*ROW('Water Data'!G132))),'Data Summary'!CB138="Yes"),100-OFFSET('Water Data'!$G$4,0,10*ROW('Water Data'!G132)),NA())</f>
        <v>#N/A</v>
      </c>
      <c r="N138" s="366" t="e">
        <f ca="1">+IF(AND(ISNUMBER(OFFSET('Water Data'!$G$6,0,10*ROW('Water Data'!G132))),'Data Summary'!CC138="Yes"),OFFSET('Water Data'!$G$6,0,10*ROW('Water Data'!G132)),NA())</f>
        <v>#N/A</v>
      </c>
      <c r="O138" s="366" t="e">
        <f ca="1">+IF(AND(ISNUMBER(OFFSET('Water Data'!$G$9,0,10*ROW('Water Data'!G132))),'Data Summary'!CD138="Yes"),OFFSET('Water Data'!$G$9,0,10*ROW('Water Data'!G132)),NA())</f>
        <v>#N/A</v>
      </c>
      <c r="P138" s="366" t="e">
        <f ca="1">+IF(AND(ISNUMBER(OFFSET('Water Data'!$H$4,0,10*ROW('Water Data'!H132))),'Data Summary'!CE138="Yes"),100-OFFSET('Water Data'!$H$4,0,10*ROW('Water Data'!H132)),NA())</f>
        <v>#N/A</v>
      </c>
      <c r="Q138" s="366" t="e">
        <f ca="1">+IF(AND(ISNUMBER(OFFSET('Water Data'!$H$6,0,10*ROW('Water Data'!H132))),'Data Summary'!CF138="Yes"),OFFSET('Water Data'!$H$6,0,10*ROW('Water Data'!H132)),NA())</f>
        <v>#N/A</v>
      </c>
      <c r="R138" s="366" t="e">
        <f ca="1">+IF(AND(ISNUMBER(OFFSET('Water Data'!$H$9,0,10*ROW('Water Data'!H132))),'Data Summary'!CG138="Yes"),OFFSET('Water Data'!$H$9,0,10*ROW('Water Data'!H132)),NA())</f>
        <v>#N/A</v>
      </c>
      <c r="S138" s="366" t="e">
        <f ca="1">+IF(AND(ISNUMBER(OFFSET('Water Data'!$I$4,0,10*ROW('Water Data'!I132))),'Data Summary'!CH138="Yes"),100-OFFSET('Water Data'!$I$4,0,10*ROW('Water Data'!I132)),NA())</f>
        <v>#N/A</v>
      </c>
      <c r="T138" s="366" t="e">
        <f ca="1">+IF(AND(ISNUMBER(OFFSET('Water Data'!$I$6,0,10*ROW('Water Data'!I132))),'Data Summary'!CI138="Yes"),OFFSET('Water Data'!$I$6,0,10*ROW('Water Data'!I132)),NA())</f>
        <v>#N/A</v>
      </c>
      <c r="U138" s="366" t="e">
        <f ca="1">+IF(AND(ISNUMBER(OFFSET('Water Data'!$I$9,0,10*ROW('Water Data'!I132))),'Data Summary'!CJ138="Yes"),OFFSET('Water Data'!$I$9,0,10*ROW('Water Data'!I132)),NA())</f>
        <v>#N/A</v>
      </c>
      <c r="V138" s="367" t="e">
        <f ca="1">+IF(AND(ISNUMBER(OFFSET('Sanitation Data'!$D$4,0,10*ROW('Sanitation Data'!D132))),'Data Summary'!CK138="Yes"),100-OFFSET('Sanitation Data'!$D$4,0,10*ROW('Sanitation Data'!D132)),NA())</f>
        <v>#N/A</v>
      </c>
      <c r="W138" s="367" t="e">
        <f ca="1">+IF(AND(ISNUMBER(OFFSET('Sanitation Data'!$D$6,0,10*ROW('Sanitation Data'!D132))),'Data Summary'!CL138="Yes"),OFFSET('Sanitation Data'!$D$6,0,10*ROW('Sanitation Data'!D132)),NA())</f>
        <v>#N/A</v>
      </c>
      <c r="X138" s="367" t="e">
        <f ca="1">+IF(AND(ISNUMBER(OFFSET('Sanitation Data'!$D$10,0,10*ROW('Sanitation Data'!D132))),'Data Summary'!CM138="Yes"),OFFSET('Sanitation Data'!$D$10,0,10*ROW('Sanitation Data'!D132)),NA())</f>
        <v>#N/A</v>
      </c>
      <c r="Y138" s="367" t="e">
        <f ca="1">+IF(AND(ISNUMBER(OFFSET('Sanitation Data'!$D$11,0,10*ROW('Sanitation Data'!D132))),'Data Summary'!CN138="Yes"),OFFSET('Sanitation Data'!$D$11,0,10*ROW('Sanitation Data'!D132)),NA())</f>
        <v>#N/A</v>
      </c>
      <c r="Z138" s="367" t="e">
        <f ca="1">+IF(AND(ISNUMBER(OFFSET('Sanitation Data'!$D$12,0,10*ROW('Sanitation Data'!D132))),'Data Summary'!CO138="Yes"),OFFSET('Sanitation Data'!$D$12,0,10*ROW('Sanitation Data'!D132)),NA())</f>
        <v>#N/A</v>
      </c>
      <c r="AA138" s="367" t="e">
        <f ca="1">+IF(AND(ISNUMBER(OFFSET('Sanitation Data'!$E$4,0,10*ROW('Sanitation Data'!E132))),'Data Summary'!CP138="Yes"),100-OFFSET('Sanitation Data'!$E$4,0,10*ROW('Sanitation Data'!E132)),NA())</f>
        <v>#N/A</v>
      </c>
      <c r="AB138" s="367" t="e">
        <f ca="1">+IF(AND(ISNUMBER(OFFSET('Sanitation Data'!$E$6,0,10*ROW('Sanitation Data'!E132))),'Data Summary'!CQ138="Yes"),OFFSET('Sanitation Data'!$E$6,0,10*ROW('Sanitation Data'!E132)),NA())</f>
        <v>#N/A</v>
      </c>
      <c r="AC138" s="367" t="e">
        <f ca="1">+IF(AND(ISNUMBER(OFFSET('Sanitation Data'!$E$10,0,10*ROW('Sanitation Data'!E132))),'Data Summary'!CR138="Yes"),OFFSET('Sanitation Data'!$E$10,0,10*ROW('Sanitation Data'!E132)),NA())</f>
        <v>#N/A</v>
      </c>
      <c r="AD138" s="367" t="e">
        <f ca="1">+IF(AND(ISNUMBER(OFFSET('Sanitation Data'!$E$11,0,10*ROW('Sanitation Data'!E132))),'Data Summary'!CS138="Yes"),OFFSET('Sanitation Data'!$E$11,0,10*ROW('Sanitation Data'!E132)),NA())</f>
        <v>#N/A</v>
      </c>
      <c r="AE138" s="367" t="e">
        <f ca="1">+IF(AND(ISNUMBER(OFFSET('Sanitation Data'!$E$12,0,10*ROW('Sanitation Data'!E132))),'Data Summary'!CT138="Yes"),OFFSET('Sanitation Data'!$E$12,0,10*ROW('Sanitation Data'!E132)),NA())</f>
        <v>#N/A</v>
      </c>
      <c r="AF138" s="367" t="e">
        <f ca="1">+IF(AND(ISNUMBER(OFFSET('Sanitation Data'!$F$4,0,10*ROW('Sanitation Data'!F132))),'Data Summary'!CU138="Yes"),100-OFFSET('Sanitation Data'!$F$4,0,10*ROW('Sanitation Data'!F132)),NA())</f>
        <v>#N/A</v>
      </c>
      <c r="AG138" s="367" t="e">
        <f ca="1">+IF(AND(ISNUMBER(OFFSET('Sanitation Data'!$F$6,0,10*ROW('Sanitation Data'!F132))),'Data Summary'!CV138="Yes"),OFFSET('Sanitation Data'!$F$6,0,10*ROW('Sanitation Data'!F132)),NA())</f>
        <v>#N/A</v>
      </c>
      <c r="AH138" s="367" t="e">
        <f ca="1">+IF(AND(ISNUMBER(OFFSET('Sanitation Data'!$F$10,0,10*ROW('Sanitation Data'!F132))),'Data Summary'!CW138="Yes"),OFFSET('Sanitation Data'!$F$10,0,10*ROW('Sanitation Data'!F132)),NA())</f>
        <v>#N/A</v>
      </c>
      <c r="AI138" s="367" t="e">
        <f ca="1">+IF(AND(ISNUMBER(OFFSET('Sanitation Data'!$F$11,0,10*ROW('Sanitation Data'!F132))),'Data Summary'!CX138="Yes"),OFFSET('Sanitation Data'!$F$11,0,10*ROW('Sanitation Data'!F132)),NA())</f>
        <v>#N/A</v>
      </c>
      <c r="AJ138" s="367" t="e">
        <f ca="1">+IF(AND(ISNUMBER(OFFSET('Sanitation Data'!$F$12,0,10*ROW('Sanitation Data'!F132))),'Data Summary'!CY138="Yes"),OFFSET('Sanitation Data'!$F$12,0,10*ROW('Sanitation Data'!F132)),NA())</f>
        <v>#N/A</v>
      </c>
      <c r="AK138" s="367" t="e">
        <f ca="1">+IF(AND(ISNUMBER(OFFSET('Sanitation Data'!$G$4,0,10*ROW('Sanitation Data'!G132))),'Data Summary'!CZ138="Yes"),100-OFFSET('Sanitation Data'!$G$4,0,10*ROW('Sanitation Data'!G132)),NA())</f>
        <v>#N/A</v>
      </c>
      <c r="AL138" s="367" t="e">
        <f ca="1">+IF(AND(ISNUMBER(OFFSET('Sanitation Data'!$G$6,0,10*ROW('Sanitation Data'!G132))),'Data Summary'!DA138="Yes"),OFFSET('Sanitation Data'!$G$6,0,10*ROW('Sanitation Data'!G132)),NA())</f>
        <v>#N/A</v>
      </c>
      <c r="AM138" s="367" t="e">
        <f ca="1">+IF(AND(ISNUMBER(OFFSET('Sanitation Data'!$G$10,0,10*ROW('Sanitation Data'!G132))),'Data Summary'!DB138="Yes"),OFFSET('Sanitation Data'!$G$10,0,10*ROW('Sanitation Data'!G132)),NA())</f>
        <v>#N/A</v>
      </c>
      <c r="AN138" s="367" t="e">
        <f ca="1">+IF(AND(ISNUMBER(OFFSET('Sanitation Data'!$G$11,0,10*ROW('Sanitation Data'!G132))),'Data Summary'!DC138="Yes"),OFFSET('Sanitation Data'!$G$11,0,10*ROW('Sanitation Data'!G132)),NA())</f>
        <v>#N/A</v>
      </c>
      <c r="AO138" s="367" t="e">
        <f ca="1">+IF(AND(ISNUMBER(OFFSET('Sanitation Data'!$G$12,0,10*ROW('Sanitation Data'!G132))),'Data Summary'!DD138="Yes"),OFFSET('Sanitation Data'!$G$12,0,10*ROW('Sanitation Data'!G132)),NA())</f>
        <v>#N/A</v>
      </c>
      <c r="AP138" s="367" t="e">
        <f ca="1">+IF(AND(ISNUMBER(OFFSET('Sanitation Data'!$H$4,0,10*ROW('Sanitation Data'!H132))),'Data Summary'!DE138="Yes"),100-OFFSET('Sanitation Data'!$H$4,0,10*ROW('Sanitation Data'!H132)),NA())</f>
        <v>#N/A</v>
      </c>
      <c r="AQ138" s="367" t="e">
        <f ca="1">+IF(AND(ISNUMBER(OFFSET('Sanitation Data'!$H$6,0,10*ROW('Sanitation Data'!H132))),'Data Summary'!DF138="Yes"),OFFSET('Sanitation Data'!$H$6,0,10*ROW('Sanitation Data'!H132)),NA())</f>
        <v>#N/A</v>
      </c>
      <c r="AR138" s="367" t="e">
        <f ca="1">+IF(AND(ISNUMBER(OFFSET('Sanitation Data'!$H$10,0,10*ROW('Sanitation Data'!H132))),'Data Summary'!DG138="Yes"),OFFSET('Sanitation Data'!$H$10,0,10*ROW('Sanitation Data'!H132)),NA())</f>
        <v>#N/A</v>
      </c>
      <c r="AS138" s="367" t="e">
        <f ca="1">+IF(AND(ISNUMBER(OFFSET('Sanitation Data'!$H$11,0,10*ROW('Sanitation Data'!H132))),'Data Summary'!DH138="Yes"),OFFSET('Sanitation Data'!$H$11,0,10*ROW('Sanitation Data'!H132)),NA())</f>
        <v>#N/A</v>
      </c>
      <c r="AT138" s="367" t="e">
        <f ca="1">+IF(AND(ISNUMBER(OFFSET('Sanitation Data'!$H$12,0,10*ROW('Sanitation Data'!H132))),'Data Summary'!DI138="Yes"),OFFSET('Sanitation Data'!$H$12,0,10*ROW('Sanitation Data'!H132)),NA())</f>
        <v>#N/A</v>
      </c>
      <c r="AU138" s="367" t="e">
        <f ca="1">+IF(AND(ISNUMBER(OFFSET('Sanitation Data'!$I$4,0,10*ROW('Sanitation Data'!I132))),'Data Summary'!DJ138="Yes"),100-OFFSET('Sanitation Data'!$I$4,0,10*ROW('Sanitation Data'!I132)),NA())</f>
        <v>#N/A</v>
      </c>
      <c r="AV138" s="367" t="e">
        <f ca="1">+IF(AND(ISNUMBER(OFFSET('Sanitation Data'!$I$6,0,10*ROW('Sanitation Data'!I132))),'Data Summary'!DK138="Yes"),OFFSET('Sanitation Data'!$I$6,0,10*ROW('Sanitation Data'!I132)),NA())</f>
        <v>#N/A</v>
      </c>
      <c r="AW138" s="367" t="e">
        <f ca="1">+IF(AND(ISNUMBER(OFFSET('Sanitation Data'!$I$10,0,10*ROW('Sanitation Data'!I132))),'Data Summary'!DL138="Yes"),OFFSET('Sanitation Data'!$I$10,0,10*ROW('Sanitation Data'!I132)),NA())</f>
        <v>#N/A</v>
      </c>
      <c r="AX138" s="367" t="e">
        <f ca="1">+IF(AND(ISNUMBER(OFFSET('Sanitation Data'!$I$11,0,10*ROW('Sanitation Data'!I132))),'Data Summary'!DM138="Yes"),OFFSET('Sanitation Data'!$I$11,0,10*ROW('Sanitation Data'!I132)),NA())</f>
        <v>#N/A</v>
      </c>
      <c r="AY138" s="367" t="e">
        <f ca="1">+IF(AND(ISNUMBER(OFFSET('Sanitation Data'!$I$12,0,10*ROW('Sanitation Data'!I132))),'Data Summary'!DN138="Yes"),OFFSET('Sanitation Data'!$I$12,0,10*ROW('Sanitation Data'!I132)),NA())</f>
        <v>#N/A</v>
      </c>
      <c r="AZ138" s="368" t="e">
        <f ca="1">+IF(AND(ISNUMBER(OFFSET('Hygiene Data'!$D$5,0,10*ROW('Hygiene Data'!D132))),'Data Summary'!DO138="Yes"),OFFSET('Hygiene Data'!$D$5,0,10*ROW('Hygiene Data'!D132)),NA())</f>
        <v>#N/A</v>
      </c>
      <c r="BA138" s="368" t="e">
        <f ca="1">+IF(AND(ISNUMBER(OFFSET('Hygiene Data'!$D$7,0,10*ROW('Hygiene Data'!D132))),'Data Summary'!DP138="Yes"),OFFSET('Hygiene Data'!$D$7,0,10*ROW('Hygiene Data'!D132)),NA())</f>
        <v>#N/A</v>
      </c>
      <c r="BB138" s="368" t="e">
        <f ca="1">+IF(AND(ISNUMBER(OFFSET('Hygiene Data'!$D$9,0,10*ROW('Hygiene Data'!D132))),'Data Summary'!DQ138="Yes"),OFFSET('Hygiene Data'!$D$9,0,10*ROW('Hygiene Data'!D132)),NA())</f>
        <v>#N/A</v>
      </c>
      <c r="BC138" s="368" t="e">
        <f ca="1">+IF(AND(ISNUMBER(OFFSET('Hygiene Data'!$E$5,0,10*ROW('Hygiene Data'!E132))),'Data Summary'!DR138="Yes"),OFFSET('Hygiene Data'!$E$5,0,10*ROW('Hygiene Data'!E132)),NA())</f>
        <v>#N/A</v>
      </c>
      <c r="BD138" s="368" t="e">
        <f ca="1">+IF(AND(ISNUMBER(OFFSET('Hygiene Data'!$E$7,0,10*ROW('Hygiene Data'!E132))),'Data Summary'!DS138="Yes"),OFFSET('Hygiene Data'!$E$7,0,10*ROW('Hygiene Data'!E132)),NA())</f>
        <v>#N/A</v>
      </c>
      <c r="BE138" s="368" t="e">
        <f ca="1">+IF(AND(ISNUMBER(OFFSET('Hygiene Data'!$E$9,0,10*ROW('Hygiene Data'!E132))),'Data Summary'!DT138="Yes"),OFFSET('Hygiene Data'!$E$9,0,10*ROW('Hygiene Data'!E132)),NA())</f>
        <v>#N/A</v>
      </c>
      <c r="BF138" s="368" t="e">
        <f ca="1">+IF(AND(ISNUMBER(OFFSET('Hygiene Data'!$F$5,0,10*ROW('Hygiene Data'!F132))),'Data Summary'!DU138="Yes"),OFFSET('Hygiene Data'!$F$5,0,10*ROW('Hygiene Data'!F132)),NA())</f>
        <v>#N/A</v>
      </c>
      <c r="BG138" s="368" t="e">
        <f ca="1">+IF(AND(ISNUMBER(OFFSET('Hygiene Data'!$F$7,0,10*ROW('Hygiene Data'!F132))),'Data Summary'!DV138="Yes"),OFFSET('Hygiene Data'!$F$7,0,10*ROW('Hygiene Data'!F132)),NA())</f>
        <v>#N/A</v>
      </c>
      <c r="BH138" s="368" t="e">
        <f ca="1">+IF(AND(ISNUMBER(OFFSET('Hygiene Data'!$F$9,0,10*ROW('Hygiene Data'!F132))),'Data Summary'!DW138="Yes"),OFFSET('Hygiene Data'!$F$9,0,10*ROW('Hygiene Data'!F132)),NA())</f>
        <v>#N/A</v>
      </c>
      <c r="BI138" s="368" t="e">
        <f ca="1">+IF(AND(ISNUMBER(OFFSET('Hygiene Data'!$G$5,0,10*ROW('Hygiene Data'!G132))),'Data Summary'!DX138="Yes"),OFFSET('Hygiene Data'!$G$5,0,10*ROW('Hygiene Data'!G132)),NA())</f>
        <v>#N/A</v>
      </c>
      <c r="BJ138" s="368" t="e">
        <f ca="1">+IF(AND(ISNUMBER(OFFSET('Hygiene Data'!$G$7,0,10*ROW('Hygiene Data'!G132))),'Data Summary'!DY138="Yes"),OFFSET('Hygiene Data'!$G$7,0,10*ROW('Hygiene Data'!G132)),NA())</f>
        <v>#N/A</v>
      </c>
      <c r="BK138" s="368" t="e">
        <f ca="1">+IF(AND(ISNUMBER(OFFSET('Hygiene Data'!$G$9,0,10*ROW('Hygiene Data'!G132))),'Data Summary'!DZ138="Yes"),OFFSET('Hygiene Data'!$G$9,0,10*ROW('Hygiene Data'!G132)),NA())</f>
        <v>#N/A</v>
      </c>
      <c r="BL138" s="368" t="e">
        <f ca="1">+IF(AND(ISNUMBER(OFFSET('Hygiene Data'!$H$5,0,10*ROW('Hygiene Data'!H132))),'Data Summary'!EA138="Yes"),OFFSET('Hygiene Data'!$H$5,0,10*ROW('Hygiene Data'!H132)),NA())</f>
        <v>#N/A</v>
      </c>
      <c r="BM138" s="368" t="e">
        <f ca="1">+IF(AND(ISNUMBER(OFFSET('Hygiene Data'!$H$7,0,10*ROW('Hygiene Data'!H132))),'Data Summary'!EB138="Yes"),OFFSET('Hygiene Data'!$H$7,0,10*ROW('Hygiene Data'!H132)),NA())</f>
        <v>#N/A</v>
      </c>
      <c r="BN138" s="368" t="e">
        <f ca="1">+IF(AND(ISNUMBER(OFFSET('Hygiene Data'!$H$9,0,10*ROW('Hygiene Data'!H132))),'Data Summary'!EC138="Yes"),OFFSET('Hygiene Data'!$H$9,0,10*ROW('Hygiene Data'!H132)),NA())</f>
        <v>#N/A</v>
      </c>
      <c r="BO138" s="368" t="e">
        <f ca="1">+IF(AND(ISNUMBER(OFFSET('Hygiene Data'!$I$5,0,10*ROW('Hygiene Data'!I132))),'Data Summary'!ED138="Yes"),OFFSET('Hygiene Data'!$I$5,0,10*ROW('Hygiene Data'!I132)),NA())</f>
        <v>#N/A</v>
      </c>
      <c r="BP138" s="368" t="e">
        <f ca="1">+IF(AND(ISNUMBER(OFFSET('Hygiene Data'!$I$7,0,10*ROW('Hygiene Data'!I132))),'Data Summary'!EE138="Yes"),OFFSET('Hygiene Data'!$I$7,0,10*ROW('Hygiene Data'!I132)),NA())</f>
        <v>#N/A</v>
      </c>
      <c r="BQ138" s="368" t="e">
        <f ca="1">+IF(AND(ISNUMBER(OFFSET('Hygiene Data'!$I$9,0,10*ROW('Hygiene Data'!I132))),'Data Summary'!EF138="Yes"),OFFSET('Hygiene Data'!$I$9,0,10*ROW('Hygiene Data'!I132)),NA())</f>
        <v>#N/A</v>
      </c>
    </row>
    <row r="139" spans="1:69" x14ac:dyDescent="0.25">
      <c r="A139" s="364" t="e">
        <f ca="1">+RIGHT('Data Summary'!A139,LEN('Data Summary'!A139)-9)</f>
        <v>#VALUE!</v>
      </c>
      <c r="B139" s="338" t="str">
        <f ca="1">+IF(ISTEXT('Data Summary'!B139),'Data Summary'!B139,"")</f>
        <v/>
      </c>
      <c r="C139" s="365" t="e">
        <f ca="1">+VALUE('Data Summary'!C139)</f>
        <v>#VALUE!</v>
      </c>
      <c r="D139" s="366" t="e">
        <f ca="1">+IF(AND(ISNUMBER(OFFSET('Water Data'!$D$4,0,10*ROW('Water Data'!D133))),'Data Summary'!BS139="Yes"),100-OFFSET('Water Data'!$D$4,0,10*ROW('Water Data'!D133)),NA())</f>
        <v>#N/A</v>
      </c>
      <c r="E139" s="366" t="e">
        <f ca="1">+IF(AND(ISNUMBER(OFFSET('Water Data'!$D$6,0,10*ROW('Water Data'!D133))),'Data Summary'!BT139="Yes"),OFFSET('Water Data'!$D$6,0,10*ROW('Water Data'!D133)),NA())</f>
        <v>#N/A</v>
      </c>
      <c r="F139" s="366" t="e">
        <f ca="1">+IF(AND(ISNUMBER(OFFSET('Water Data'!$D$9,0,10*ROW('Water Data'!D133))),'Data Summary'!BU139="Yes"),OFFSET('Water Data'!$D$9,0,10*ROW('Water Data'!D133)),NA())</f>
        <v>#N/A</v>
      </c>
      <c r="G139" s="366" t="e">
        <f ca="1">+IF(AND(ISNUMBER(OFFSET('Water Data'!$E$4,0,10*ROW('Water Data'!E133))),'Data Summary'!BV139="Yes"),100-OFFSET('Water Data'!$E$4,0,10*ROW('Water Data'!E133)),NA())</f>
        <v>#N/A</v>
      </c>
      <c r="H139" s="366" t="e">
        <f ca="1">+IF(AND(ISNUMBER(OFFSET('Water Data'!$E$6,0,10*ROW('Water Data'!E133))),'Data Summary'!BW139="Yes"),OFFSET('Water Data'!$E$6,0,10*ROW('Water Data'!E133)),NA())</f>
        <v>#N/A</v>
      </c>
      <c r="I139" s="366" t="e">
        <f ca="1">+IF(AND(ISNUMBER(OFFSET('Water Data'!$E$9,0,10*ROW('Water Data'!E133))),'Data Summary'!BX139="Yes"),OFFSET('Water Data'!$E$9,0,10*ROW('Water Data'!E133)),NA())</f>
        <v>#N/A</v>
      </c>
      <c r="J139" s="366" t="e">
        <f ca="1">+IF(AND(ISNUMBER(OFFSET('Water Data'!$F$4,0,10*ROW('Water Data'!F133))),'Data Summary'!BY139="Yes"),100-OFFSET('Water Data'!$F$4,0,10*ROW('Water Data'!F133)),NA())</f>
        <v>#N/A</v>
      </c>
      <c r="K139" s="366" t="e">
        <f ca="1">+IF(AND(ISNUMBER(OFFSET('Water Data'!$F$6,0,10*ROW('Water Data'!F133))),'Data Summary'!BZ139="Yes"),OFFSET('Water Data'!$F$6,0,10*ROW('Water Data'!F133)),NA())</f>
        <v>#N/A</v>
      </c>
      <c r="L139" s="366" t="e">
        <f ca="1">+IF(AND(ISNUMBER(OFFSET('Water Data'!$F$9,0,10*ROW('Water Data'!F133))),'Data Summary'!CA139="Yes"),OFFSET('Water Data'!$F$9,0,10*ROW('Water Data'!F133)),NA())</f>
        <v>#N/A</v>
      </c>
      <c r="M139" s="366" t="e">
        <f ca="1">+IF(AND(ISNUMBER(OFFSET('Water Data'!$G$4,0,10*ROW('Water Data'!G133))),'Data Summary'!CB139="Yes"),100-OFFSET('Water Data'!$G$4,0,10*ROW('Water Data'!G133)),NA())</f>
        <v>#N/A</v>
      </c>
      <c r="N139" s="366" t="e">
        <f ca="1">+IF(AND(ISNUMBER(OFFSET('Water Data'!$G$6,0,10*ROW('Water Data'!G133))),'Data Summary'!CC139="Yes"),OFFSET('Water Data'!$G$6,0,10*ROW('Water Data'!G133)),NA())</f>
        <v>#N/A</v>
      </c>
      <c r="O139" s="366" t="e">
        <f ca="1">+IF(AND(ISNUMBER(OFFSET('Water Data'!$G$9,0,10*ROW('Water Data'!G133))),'Data Summary'!CD139="Yes"),OFFSET('Water Data'!$G$9,0,10*ROW('Water Data'!G133)),NA())</f>
        <v>#N/A</v>
      </c>
      <c r="P139" s="366" t="e">
        <f ca="1">+IF(AND(ISNUMBER(OFFSET('Water Data'!$H$4,0,10*ROW('Water Data'!H133))),'Data Summary'!CE139="Yes"),100-OFFSET('Water Data'!$H$4,0,10*ROW('Water Data'!H133)),NA())</f>
        <v>#N/A</v>
      </c>
      <c r="Q139" s="366" t="e">
        <f ca="1">+IF(AND(ISNUMBER(OFFSET('Water Data'!$H$6,0,10*ROW('Water Data'!H133))),'Data Summary'!CF139="Yes"),OFFSET('Water Data'!$H$6,0,10*ROW('Water Data'!H133)),NA())</f>
        <v>#N/A</v>
      </c>
      <c r="R139" s="366" t="e">
        <f ca="1">+IF(AND(ISNUMBER(OFFSET('Water Data'!$H$9,0,10*ROW('Water Data'!H133))),'Data Summary'!CG139="Yes"),OFFSET('Water Data'!$H$9,0,10*ROW('Water Data'!H133)),NA())</f>
        <v>#N/A</v>
      </c>
      <c r="S139" s="366" t="e">
        <f ca="1">+IF(AND(ISNUMBER(OFFSET('Water Data'!$I$4,0,10*ROW('Water Data'!I133))),'Data Summary'!CH139="Yes"),100-OFFSET('Water Data'!$I$4,0,10*ROW('Water Data'!I133)),NA())</f>
        <v>#N/A</v>
      </c>
      <c r="T139" s="366" t="e">
        <f ca="1">+IF(AND(ISNUMBER(OFFSET('Water Data'!$I$6,0,10*ROW('Water Data'!I133))),'Data Summary'!CI139="Yes"),OFFSET('Water Data'!$I$6,0,10*ROW('Water Data'!I133)),NA())</f>
        <v>#N/A</v>
      </c>
      <c r="U139" s="366" t="e">
        <f ca="1">+IF(AND(ISNUMBER(OFFSET('Water Data'!$I$9,0,10*ROW('Water Data'!I133))),'Data Summary'!CJ139="Yes"),OFFSET('Water Data'!$I$9,0,10*ROW('Water Data'!I133)),NA())</f>
        <v>#N/A</v>
      </c>
      <c r="V139" s="367" t="e">
        <f ca="1">+IF(AND(ISNUMBER(OFFSET('Sanitation Data'!$D$4,0,10*ROW('Sanitation Data'!D133))),'Data Summary'!CK139="Yes"),100-OFFSET('Sanitation Data'!$D$4,0,10*ROW('Sanitation Data'!D133)),NA())</f>
        <v>#N/A</v>
      </c>
      <c r="W139" s="367" t="e">
        <f ca="1">+IF(AND(ISNUMBER(OFFSET('Sanitation Data'!$D$6,0,10*ROW('Sanitation Data'!D133))),'Data Summary'!CL139="Yes"),OFFSET('Sanitation Data'!$D$6,0,10*ROW('Sanitation Data'!D133)),NA())</f>
        <v>#N/A</v>
      </c>
      <c r="X139" s="367" t="e">
        <f ca="1">+IF(AND(ISNUMBER(OFFSET('Sanitation Data'!$D$10,0,10*ROW('Sanitation Data'!D133))),'Data Summary'!CM139="Yes"),OFFSET('Sanitation Data'!$D$10,0,10*ROW('Sanitation Data'!D133)),NA())</f>
        <v>#N/A</v>
      </c>
      <c r="Y139" s="367" t="e">
        <f ca="1">+IF(AND(ISNUMBER(OFFSET('Sanitation Data'!$D$11,0,10*ROW('Sanitation Data'!D133))),'Data Summary'!CN139="Yes"),OFFSET('Sanitation Data'!$D$11,0,10*ROW('Sanitation Data'!D133)),NA())</f>
        <v>#N/A</v>
      </c>
      <c r="Z139" s="367" t="e">
        <f ca="1">+IF(AND(ISNUMBER(OFFSET('Sanitation Data'!$D$12,0,10*ROW('Sanitation Data'!D133))),'Data Summary'!CO139="Yes"),OFFSET('Sanitation Data'!$D$12,0,10*ROW('Sanitation Data'!D133)),NA())</f>
        <v>#N/A</v>
      </c>
      <c r="AA139" s="367" t="e">
        <f ca="1">+IF(AND(ISNUMBER(OFFSET('Sanitation Data'!$E$4,0,10*ROW('Sanitation Data'!E133))),'Data Summary'!CP139="Yes"),100-OFFSET('Sanitation Data'!$E$4,0,10*ROW('Sanitation Data'!E133)),NA())</f>
        <v>#N/A</v>
      </c>
      <c r="AB139" s="367" t="e">
        <f ca="1">+IF(AND(ISNUMBER(OFFSET('Sanitation Data'!$E$6,0,10*ROW('Sanitation Data'!E133))),'Data Summary'!CQ139="Yes"),OFFSET('Sanitation Data'!$E$6,0,10*ROW('Sanitation Data'!E133)),NA())</f>
        <v>#N/A</v>
      </c>
      <c r="AC139" s="367" t="e">
        <f ca="1">+IF(AND(ISNUMBER(OFFSET('Sanitation Data'!$E$10,0,10*ROW('Sanitation Data'!E133))),'Data Summary'!CR139="Yes"),OFFSET('Sanitation Data'!$E$10,0,10*ROW('Sanitation Data'!E133)),NA())</f>
        <v>#N/A</v>
      </c>
      <c r="AD139" s="367" t="e">
        <f ca="1">+IF(AND(ISNUMBER(OFFSET('Sanitation Data'!$E$11,0,10*ROW('Sanitation Data'!E133))),'Data Summary'!CS139="Yes"),OFFSET('Sanitation Data'!$E$11,0,10*ROW('Sanitation Data'!E133)),NA())</f>
        <v>#N/A</v>
      </c>
      <c r="AE139" s="367" t="e">
        <f ca="1">+IF(AND(ISNUMBER(OFFSET('Sanitation Data'!$E$12,0,10*ROW('Sanitation Data'!E133))),'Data Summary'!CT139="Yes"),OFFSET('Sanitation Data'!$E$12,0,10*ROW('Sanitation Data'!E133)),NA())</f>
        <v>#N/A</v>
      </c>
      <c r="AF139" s="367" t="e">
        <f ca="1">+IF(AND(ISNUMBER(OFFSET('Sanitation Data'!$F$4,0,10*ROW('Sanitation Data'!F133))),'Data Summary'!CU139="Yes"),100-OFFSET('Sanitation Data'!$F$4,0,10*ROW('Sanitation Data'!F133)),NA())</f>
        <v>#N/A</v>
      </c>
      <c r="AG139" s="367" t="e">
        <f ca="1">+IF(AND(ISNUMBER(OFFSET('Sanitation Data'!$F$6,0,10*ROW('Sanitation Data'!F133))),'Data Summary'!CV139="Yes"),OFFSET('Sanitation Data'!$F$6,0,10*ROW('Sanitation Data'!F133)),NA())</f>
        <v>#N/A</v>
      </c>
      <c r="AH139" s="367" t="e">
        <f ca="1">+IF(AND(ISNUMBER(OFFSET('Sanitation Data'!$F$10,0,10*ROW('Sanitation Data'!F133))),'Data Summary'!CW139="Yes"),OFFSET('Sanitation Data'!$F$10,0,10*ROW('Sanitation Data'!F133)),NA())</f>
        <v>#N/A</v>
      </c>
      <c r="AI139" s="367" t="e">
        <f ca="1">+IF(AND(ISNUMBER(OFFSET('Sanitation Data'!$F$11,0,10*ROW('Sanitation Data'!F133))),'Data Summary'!CX139="Yes"),OFFSET('Sanitation Data'!$F$11,0,10*ROW('Sanitation Data'!F133)),NA())</f>
        <v>#N/A</v>
      </c>
      <c r="AJ139" s="367" t="e">
        <f ca="1">+IF(AND(ISNUMBER(OFFSET('Sanitation Data'!$F$12,0,10*ROW('Sanitation Data'!F133))),'Data Summary'!CY139="Yes"),OFFSET('Sanitation Data'!$F$12,0,10*ROW('Sanitation Data'!F133)),NA())</f>
        <v>#N/A</v>
      </c>
      <c r="AK139" s="367" t="e">
        <f ca="1">+IF(AND(ISNUMBER(OFFSET('Sanitation Data'!$G$4,0,10*ROW('Sanitation Data'!G133))),'Data Summary'!CZ139="Yes"),100-OFFSET('Sanitation Data'!$G$4,0,10*ROW('Sanitation Data'!G133)),NA())</f>
        <v>#N/A</v>
      </c>
      <c r="AL139" s="367" t="e">
        <f ca="1">+IF(AND(ISNUMBER(OFFSET('Sanitation Data'!$G$6,0,10*ROW('Sanitation Data'!G133))),'Data Summary'!DA139="Yes"),OFFSET('Sanitation Data'!$G$6,0,10*ROW('Sanitation Data'!G133)),NA())</f>
        <v>#N/A</v>
      </c>
      <c r="AM139" s="367" t="e">
        <f ca="1">+IF(AND(ISNUMBER(OFFSET('Sanitation Data'!$G$10,0,10*ROW('Sanitation Data'!G133))),'Data Summary'!DB139="Yes"),OFFSET('Sanitation Data'!$G$10,0,10*ROW('Sanitation Data'!G133)),NA())</f>
        <v>#N/A</v>
      </c>
      <c r="AN139" s="367" t="e">
        <f ca="1">+IF(AND(ISNUMBER(OFFSET('Sanitation Data'!$G$11,0,10*ROW('Sanitation Data'!G133))),'Data Summary'!DC139="Yes"),OFFSET('Sanitation Data'!$G$11,0,10*ROW('Sanitation Data'!G133)),NA())</f>
        <v>#N/A</v>
      </c>
      <c r="AO139" s="367" t="e">
        <f ca="1">+IF(AND(ISNUMBER(OFFSET('Sanitation Data'!$G$12,0,10*ROW('Sanitation Data'!G133))),'Data Summary'!DD139="Yes"),OFFSET('Sanitation Data'!$G$12,0,10*ROW('Sanitation Data'!G133)),NA())</f>
        <v>#N/A</v>
      </c>
      <c r="AP139" s="367" t="e">
        <f ca="1">+IF(AND(ISNUMBER(OFFSET('Sanitation Data'!$H$4,0,10*ROW('Sanitation Data'!H133))),'Data Summary'!DE139="Yes"),100-OFFSET('Sanitation Data'!$H$4,0,10*ROW('Sanitation Data'!H133)),NA())</f>
        <v>#N/A</v>
      </c>
      <c r="AQ139" s="367" t="e">
        <f ca="1">+IF(AND(ISNUMBER(OFFSET('Sanitation Data'!$H$6,0,10*ROW('Sanitation Data'!H133))),'Data Summary'!DF139="Yes"),OFFSET('Sanitation Data'!$H$6,0,10*ROW('Sanitation Data'!H133)),NA())</f>
        <v>#N/A</v>
      </c>
      <c r="AR139" s="367" t="e">
        <f ca="1">+IF(AND(ISNUMBER(OFFSET('Sanitation Data'!$H$10,0,10*ROW('Sanitation Data'!H133))),'Data Summary'!DG139="Yes"),OFFSET('Sanitation Data'!$H$10,0,10*ROW('Sanitation Data'!H133)),NA())</f>
        <v>#N/A</v>
      </c>
      <c r="AS139" s="367" t="e">
        <f ca="1">+IF(AND(ISNUMBER(OFFSET('Sanitation Data'!$H$11,0,10*ROW('Sanitation Data'!H133))),'Data Summary'!DH139="Yes"),OFFSET('Sanitation Data'!$H$11,0,10*ROW('Sanitation Data'!H133)),NA())</f>
        <v>#N/A</v>
      </c>
      <c r="AT139" s="367" t="e">
        <f ca="1">+IF(AND(ISNUMBER(OFFSET('Sanitation Data'!$H$12,0,10*ROW('Sanitation Data'!H133))),'Data Summary'!DI139="Yes"),OFFSET('Sanitation Data'!$H$12,0,10*ROW('Sanitation Data'!H133)),NA())</f>
        <v>#N/A</v>
      </c>
      <c r="AU139" s="367" t="e">
        <f ca="1">+IF(AND(ISNUMBER(OFFSET('Sanitation Data'!$I$4,0,10*ROW('Sanitation Data'!I133))),'Data Summary'!DJ139="Yes"),100-OFFSET('Sanitation Data'!$I$4,0,10*ROW('Sanitation Data'!I133)),NA())</f>
        <v>#N/A</v>
      </c>
      <c r="AV139" s="367" t="e">
        <f ca="1">+IF(AND(ISNUMBER(OFFSET('Sanitation Data'!$I$6,0,10*ROW('Sanitation Data'!I133))),'Data Summary'!DK139="Yes"),OFFSET('Sanitation Data'!$I$6,0,10*ROW('Sanitation Data'!I133)),NA())</f>
        <v>#N/A</v>
      </c>
      <c r="AW139" s="367" t="e">
        <f ca="1">+IF(AND(ISNUMBER(OFFSET('Sanitation Data'!$I$10,0,10*ROW('Sanitation Data'!I133))),'Data Summary'!DL139="Yes"),OFFSET('Sanitation Data'!$I$10,0,10*ROW('Sanitation Data'!I133)),NA())</f>
        <v>#N/A</v>
      </c>
      <c r="AX139" s="367" t="e">
        <f ca="1">+IF(AND(ISNUMBER(OFFSET('Sanitation Data'!$I$11,0,10*ROW('Sanitation Data'!I133))),'Data Summary'!DM139="Yes"),OFFSET('Sanitation Data'!$I$11,0,10*ROW('Sanitation Data'!I133)),NA())</f>
        <v>#N/A</v>
      </c>
      <c r="AY139" s="367" t="e">
        <f ca="1">+IF(AND(ISNUMBER(OFFSET('Sanitation Data'!$I$12,0,10*ROW('Sanitation Data'!I133))),'Data Summary'!DN139="Yes"),OFFSET('Sanitation Data'!$I$12,0,10*ROW('Sanitation Data'!I133)),NA())</f>
        <v>#N/A</v>
      </c>
      <c r="AZ139" s="368" t="e">
        <f ca="1">+IF(AND(ISNUMBER(OFFSET('Hygiene Data'!$D$5,0,10*ROW('Hygiene Data'!D133))),'Data Summary'!DO139="Yes"),OFFSET('Hygiene Data'!$D$5,0,10*ROW('Hygiene Data'!D133)),NA())</f>
        <v>#N/A</v>
      </c>
      <c r="BA139" s="368" t="e">
        <f ca="1">+IF(AND(ISNUMBER(OFFSET('Hygiene Data'!$D$7,0,10*ROW('Hygiene Data'!D133))),'Data Summary'!DP139="Yes"),OFFSET('Hygiene Data'!$D$7,0,10*ROW('Hygiene Data'!D133)),NA())</f>
        <v>#N/A</v>
      </c>
      <c r="BB139" s="368" t="e">
        <f ca="1">+IF(AND(ISNUMBER(OFFSET('Hygiene Data'!$D$9,0,10*ROW('Hygiene Data'!D133))),'Data Summary'!DQ139="Yes"),OFFSET('Hygiene Data'!$D$9,0,10*ROW('Hygiene Data'!D133)),NA())</f>
        <v>#N/A</v>
      </c>
      <c r="BC139" s="368" t="e">
        <f ca="1">+IF(AND(ISNUMBER(OFFSET('Hygiene Data'!$E$5,0,10*ROW('Hygiene Data'!E133))),'Data Summary'!DR139="Yes"),OFFSET('Hygiene Data'!$E$5,0,10*ROW('Hygiene Data'!E133)),NA())</f>
        <v>#N/A</v>
      </c>
      <c r="BD139" s="368" t="e">
        <f ca="1">+IF(AND(ISNUMBER(OFFSET('Hygiene Data'!$E$7,0,10*ROW('Hygiene Data'!E133))),'Data Summary'!DS139="Yes"),OFFSET('Hygiene Data'!$E$7,0,10*ROW('Hygiene Data'!E133)),NA())</f>
        <v>#N/A</v>
      </c>
      <c r="BE139" s="368" t="e">
        <f ca="1">+IF(AND(ISNUMBER(OFFSET('Hygiene Data'!$E$9,0,10*ROW('Hygiene Data'!E133))),'Data Summary'!DT139="Yes"),OFFSET('Hygiene Data'!$E$9,0,10*ROW('Hygiene Data'!E133)),NA())</f>
        <v>#N/A</v>
      </c>
      <c r="BF139" s="368" t="e">
        <f ca="1">+IF(AND(ISNUMBER(OFFSET('Hygiene Data'!$F$5,0,10*ROW('Hygiene Data'!F133))),'Data Summary'!DU139="Yes"),OFFSET('Hygiene Data'!$F$5,0,10*ROW('Hygiene Data'!F133)),NA())</f>
        <v>#N/A</v>
      </c>
      <c r="BG139" s="368" t="e">
        <f ca="1">+IF(AND(ISNUMBER(OFFSET('Hygiene Data'!$F$7,0,10*ROW('Hygiene Data'!F133))),'Data Summary'!DV139="Yes"),OFFSET('Hygiene Data'!$F$7,0,10*ROW('Hygiene Data'!F133)),NA())</f>
        <v>#N/A</v>
      </c>
      <c r="BH139" s="368" t="e">
        <f ca="1">+IF(AND(ISNUMBER(OFFSET('Hygiene Data'!$F$9,0,10*ROW('Hygiene Data'!F133))),'Data Summary'!DW139="Yes"),OFFSET('Hygiene Data'!$F$9,0,10*ROW('Hygiene Data'!F133)),NA())</f>
        <v>#N/A</v>
      </c>
      <c r="BI139" s="368" t="e">
        <f ca="1">+IF(AND(ISNUMBER(OFFSET('Hygiene Data'!$G$5,0,10*ROW('Hygiene Data'!G133))),'Data Summary'!DX139="Yes"),OFFSET('Hygiene Data'!$G$5,0,10*ROW('Hygiene Data'!G133)),NA())</f>
        <v>#N/A</v>
      </c>
      <c r="BJ139" s="368" t="e">
        <f ca="1">+IF(AND(ISNUMBER(OFFSET('Hygiene Data'!$G$7,0,10*ROW('Hygiene Data'!G133))),'Data Summary'!DY139="Yes"),OFFSET('Hygiene Data'!$G$7,0,10*ROW('Hygiene Data'!G133)),NA())</f>
        <v>#N/A</v>
      </c>
      <c r="BK139" s="368" t="e">
        <f ca="1">+IF(AND(ISNUMBER(OFFSET('Hygiene Data'!$G$9,0,10*ROW('Hygiene Data'!G133))),'Data Summary'!DZ139="Yes"),OFFSET('Hygiene Data'!$G$9,0,10*ROW('Hygiene Data'!G133)),NA())</f>
        <v>#N/A</v>
      </c>
      <c r="BL139" s="368" t="e">
        <f ca="1">+IF(AND(ISNUMBER(OFFSET('Hygiene Data'!$H$5,0,10*ROW('Hygiene Data'!H133))),'Data Summary'!EA139="Yes"),OFFSET('Hygiene Data'!$H$5,0,10*ROW('Hygiene Data'!H133)),NA())</f>
        <v>#N/A</v>
      </c>
      <c r="BM139" s="368" t="e">
        <f ca="1">+IF(AND(ISNUMBER(OFFSET('Hygiene Data'!$H$7,0,10*ROW('Hygiene Data'!H133))),'Data Summary'!EB139="Yes"),OFFSET('Hygiene Data'!$H$7,0,10*ROW('Hygiene Data'!H133)),NA())</f>
        <v>#N/A</v>
      </c>
      <c r="BN139" s="368" t="e">
        <f ca="1">+IF(AND(ISNUMBER(OFFSET('Hygiene Data'!$H$9,0,10*ROW('Hygiene Data'!H133))),'Data Summary'!EC139="Yes"),OFFSET('Hygiene Data'!$H$9,0,10*ROW('Hygiene Data'!H133)),NA())</f>
        <v>#N/A</v>
      </c>
      <c r="BO139" s="368" t="e">
        <f ca="1">+IF(AND(ISNUMBER(OFFSET('Hygiene Data'!$I$5,0,10*ROW('Hygiene Data'!I133))),'Data Summary'!ED139="Yes"),OFFSET('Hygiene Data'!$I$5,0,10*ROW('Hygiene Data'!I133)),NA())</f>
        <v>#N/A</v>
      </c>
      <c r="BP139" s="368" t="e">
        <f ca="1">+IF(AND(ISNUMBER(OFFSET('Hygiene Data'!$I$7,0,10*ROW('Hygiene Data'!I133))),'Data Summary'!EE139="Yes"),OFFSET('Hygiene Data'!$I$7,0,10*ROW('Hygiene Data'!I133)),NA())</f>
        <v>#N/A</v>
      </c>
      <c r="BQ139" s="368" t="e">
        <f ca="1">+IF(AND(ISNUMBER(OFFSET('Hygiene Data'!$I$9,0,10*ROW('Hygiene Data'!I133))),'Data Summary'!EF139="Yes"),OFFSET('Hygiene Data'!$I$9,0,10*ROW('Hygiene Data'!I133)),NA())</f>
        <v>#N/A</v>
      </c>
    </row>
    <row r="140" spans="1:69" x14ac:dyDescent="0.25">
      <c r="A140" s="364" t="e">
        <f ca="1">+RIGHT('Data Summary'!A140,LEN('Data Summary'!A140)-9)</f>
        <v>#VALUE!</v>
      </c>
      <c r="B140" s="338" t="str">
        <f ca="1">+IF(ISTEXT('Data Summary'!B140),'Data Summary'!B140,"")</f>
        <v/>
      </c>
      <c r="C140" s="365" t="e">
        <f ca="1">+VALUE('Data Summary'!C140)</f>
        <v>#VALUE!</v>
      </c>
      <c r="D140" s="366" t="e">
        <f ca="1">+IF(AND(ISNUMBER(OFFSET('Water Data'!$D$4,0,10*ROW('Water Data'!D134))),'Data Summary'!BS140="Yes"),100-OFFSET('Water Data'!$D$4,0,10*ROW('Water Data'!D134)),NA())</f>
        <v>#N/A</v>
      </c>
      <c r="E140" s="366" t="e">
        <f ca="1">+IF(AND(ISNUMBER(OFFSET('Water Data'!$D$6,0,10*ROW('Water Data'!D134))),'Data Summary'!BT140="Yes"),OFFSET('Water Data'!$D$6,0,10*ROW('Water Data'!D134)),NA())</f>
        <v>#N/A</v>
      </c>
      <c r="F140" s="366" t="e">
        <f ca="1">+IF(AND(ISNUMBER(OFFSET('Water Data'!$D$9,0,10*ROW('Water Data'!D134))),'Data Summary'!BU140="Yes"),OFFSET('Water Data'!$D$9,0,10*ROW('Water Data'!D134)),NA())</f>
        <v>#N/A</v>
      </c>
      <c r="G140" s="366" t="e">
        <f ca="1">+IF(AND(ISNUMBER(OFFSET('Water Data'!$E$4,0,10*ROW('Water Data'!E134))),'Data Summary'!BV140="Yes"),100-OFFSET('Water Data'!$E$4,0,10*ROW('Water Data'!E134)),NA())</f>
        <v>#N/A</v>
      </c>
      <c r="H140" s="366" t="e">
        <f ca="1">+IF(AND(ISNUMBER(OFFSET('Water Data'!$E$6,0,10*ROW('Water Data'!E134))),'Data Summary'!BW140="Yes"),OFFSET('Water Data'!$E$6,0,10*ROW('Water Data'!E134)),NA())</f>
        <v>#N/A</v>
      </c>
      <c r="I140" s="366" t="e">
        <f ca="1">+IF(AND(ISNUMBER(OFFSET('Water Data'!$E$9,0,10*ROW('Water Data'!E134))),'Data Summary'!BX140="Yes"),OFFSET('Water Data'!$E$9,0,10*ROW('Water Data'!E134)),NA())</f>
        <v>#N/A</v>
      </c>
      <c r="J140" s="366" t="e">
        <f ca="1">+IF(AND(ISNUMBER(OFFSET('Water Data'!$F$4,0,10*ROW('Water Data'!F134))),'Data Summary'!BY140="Yes"),100-OFFSET('Water Data'!$F$4,0,10*ROW('Water Data'!F134)),NA())</f>
        <v>#N/A</v>
      </c>
      <c r="K140" s="366" t="e">
        <f ca="1">+IF(AND(ISNUMBER(OFFSET('Water Data'!$F$6,0,10*ROW('Water Data'!F134))),'Data Summary'!BZ140="Yes"),OFFSET('Water Data'!$F$6,0,10*ROW('Water Data'!F134)),NA())</f>
        <v>#N/A</v>
      </c>
      <c r="L140" s="366" t="e">
        <f ca="1">+IF(AND(ISNUMBER(OFFSET('Water Data'!$F$9,0,10*ROW('Water Data'!F134))),'Data Summary'!CA140="Yes"),OFFSET('Water Data'!$F$9,0,10*ROW('Water Data'!F134)),NA())</f>
        <v>#N/A</v>
      </c>
      <c r="M140" s="366" t="e">
        <f ca="1">+IF(AND(ISNUMBER(OFFSET('Water Data'!$G$4,0,10*ROW('Water Data'!G134))),'Data Summary'!CB140="Yes"),100-OFFSET('Water Data'!$G$4,0,10*ROW('Water Data'!G134)),NA())</f>
        <v>#N/A</v>
      </c>
      <c r="N140" s="366" t="e">
        <f ca="1">+IF(AND(ISNUMBER(OFFSET('Water Data'!$G$6,0,10*ROW('Water Data'!G134))),'Data Summary'!CC140="Yes"),OFFSET('Water Data'!$G$6,0,10*ROW('Water Data'!G134)),NA())</f>
        <v>#N/A</v>
      </c>
      <c r="O140" s="366" t="e">
        <f ca="1">+IF(AND(ISNUMBER(OFFSET('Water Data'!$G$9,0,10*ROW('Water Data'!G134))),'Data Summary'!CD140="Yes"),OFFSET('Water Data'!$G$9,0,10*ROW('Water Data'!G134)),NA())</f>
        <v>#N/A</v>
      </c>
      <c r="P140" s="366" t="e">
        <f ca="1">+IF(AND(ISNUMBER(OFFSET('Water Data'!$H$4,0,10*ROW('Water Data'!H134))),'Data Summary'!CE140="Yes"),100-OFFSET('Water Data'!$H$4,0,10*ROW('Water Data'!H134)),NA())</f>
        <v>#N/A</v>
      </c>
      <c r="Q140" s="366" t="e">
        <f ca="1">+IF(AND(ISNUMBER(OFFSET('Water Data'!$H$6,0,10*ROW('Water Data'!H134))),'Data Summary'!CF140="Yes"),OFFSET('Water Data'!$H$6,0,10*ROW('Water Data'!H134)),NA())</f>
        <v>#N/A</v>
      </c>
      <c r="R140" s="366" t="e">
        <f ca="1">+IF(AND(ISNUMBER(OFFSET('Water Data'!$H$9,0,10*ROW('Water Data'!H134))),'Data Summary'!CG140="Yes"),OFFSET('Water Data'!$H$9,0,10*ROW('Water Data'!H134)),NA())</f>
        <v>#N/A</v>
      </c>
      <c r="S140" s="366" t="e">
        <f ca="1">+IF(AND(ISNUMBER(OFFSET('Water Data'!$I$4,0,10*ROW('Water Data'!I134))),'Data Summary'!CH140="Yes"),100-OFFSET('Water Data'!$I$4,0,10*ROW('Water Data'!I134)),NA())</f>
        <v>#N/A</v>
      </c>
      <c r="T140" s="366" t="e">
        <f ca="1">+IF(AND(ISNUMBER(OFFSET('Water Data'!$I$6,0,10*ROW('Water Data'!I134))),'Data Summary'!CI140="Yes"),OFFSET('Water Data'!$I$6,0,10*ROW('Water Data'!I134)),NA())</f>
        <v>#N/A</v>
      </c>
      <c r="U140" s="366" t="e">
        <f ca="1">+IF(AND(ISNUMBER(OFFSET('Water Data'!$I$9,0,10*ROW('Water Data'!I134))),'Data Summary'!CJ140="Yes"),OFFSET('Water Data'!$I$9,0,10*ROW('Water Data'!I134)),NA())</f>
        <v>#N/A</v>
      </c>
      <c r="V140" s="367" t="e">
        <f ca="1">+IF(AND(ISNUMBER(OFFSET('Sanitation Data'!$D$4,0,10*ROW('Sanitation Data'!D134))),'Data Summary'!CK140="Yes"),100-OFFSET('Sanitation Data'!$D$4,0,10*ROW('Sanitation Data'!D134)),NA())</f>
        <v>#N/A</v>
      </c>
      <c r="W140" s="367" t="e">
        <f ca="1">+IF(AND(ISNUMBER(OFFSET('Sanitation Data'!$D$6,0,10*ROW('Sanitation Data'!D134))),'Data Summary'!CL140="Yes"),OFFSET('Sanitation Data'!$D$6,0,10*ROW('Sanitation Data'!D134)),NA())</f>
        <v>#N/A</v>
      </c>
      <c r="X140" s="367" t="e">
        <f ca="1">+IF(AND(ISNUMBER(OFFSET('Sanitation Data'!$D$10,0,10*ROW('Sanitation Data'!D134))),'Data Summary'!CM140="Yes"),OFFSET('Sanitation Data'!$D$10,0,10*ROW('Sanitation Data'!D134)),NA())</f>
        <v>#N/A</v>
      </c>
      <c r="Y140" s="367" t="e">
        <f ca="1">+IF(AND(ISNUMBER(OFFSET('Sanitation Data'!$D$11,0,10*ROW('Sanitation Data'!D134))),'Data Summary'!CN140="Yes"),OFFSET('Sanitation Data'!$D$11,0,10*ROW('Sanitation Data'!D134)),NA())</f>
        <v>#N/A</v>
      </c>
      <c r="Z140" s="367" t="e">
        <f ca="1">+IF(AND(ISNUMBER(OFFSET('Sanitation Data'!$D$12,0,10*ROW('Sanitation Data'!D134))),'Data Summary'!CO140="Yes"),OFFSET('Sanitation Data'!$D$12,0,10*ROW('Sanitation Data'!D134)),NA())</f>
        <v>#N/A</v>
      </c>
      <c r="AA140" s="367" t="e">
        <f ca="1">+IF(AND(ISNUMBER(OFFSET('Sanitation Data'!$E$4,0,10*ROW('Sanitation Data'!E134))),'Data Summary'!CP140="Yes"),100-OFFSET('Sanitation Data'!$E$4,0,10*ROW('Sanitation Data'!E134)),NA())</f>
        <v>#N/A</v>
      </c>
      <c r="AB140" s="367" t="e">
        <f ca="1">+IF(AND(ISNUMBER(OFFSET('Sanitation Data'!$E$6,0,10*ROW('Sanitation Data'!E134))),'Data Summary'!CQ140="Yes"),OFFSET('Sanitation Data'!$E$6,0,10*ROW('Sanitation Data'!E134)),NA())</f>
        <v>#N/A</v>
      </c>
      <c r="AC140" s="367" t="e">
        <f ca="1">+IF(AND(ISNUMBER(OFFSET('Sanitation Data'!$E$10,0,10*ROW('Sanitation Data'!E134))),'Data Summary'!CR140="Yes"),OFFSET('Sanitation Data'!$E$10,0,10*ROW('Sanitation Data'!E134)),NA())</f>
        <v>#N/A</v>
      </c>
      <c r="AD140" s="367" t="e">
        <f ca="1">+IF(AND(ISNUMBER(OFFSET('Sanitation Data'!$E$11,0,10*ROW('Sanitation Data'!E134))),'Data Summary'!CS140="Yes"),OFFSET('Sanitation Data'!$E$11,0,10*ROW('Sanitation Data'!E134)),NA())</f>
        <v>#N/A</v>
      </c>
      <c r="AE140" s="367" t="e">
        <f ca="1">+IF(AND(ISNUMBER(OFFSET('Sanitation Data'!$E$12,0,10*ROW('Sanitation Data'!E134))),'Data Summary'!CT140="Yes"),OFFSET('Sanitation Data'!$E$12,0,10*ROW('Sanitation Data'!E134)),NA())</f>
        <v>#N/A</v>
      </c>
      <c r="AF140" s="367" t="e">
        <f ca="1">+IF(AND(ISNUMBER(OFFSET('Sanitation Data'!$F$4,0,10*ROW('Sanitation Data'!F134))),'Data Summary'!CU140="Yes"),100-OFFSET('Sanitation Data'!$F$4,0,10*ROW('Sanitation Data'!F134)),NA())</f>
        <v>#N/A</v>
      </c>
      <c r="AG140" s="367" t="e">
        <f ca="1">+IF(AND(ISNUMBER(OFFSET('Sanitation Data'!$F$6,0,10*ROW('Sanitation Data'!F134))),'Data Summary'!CV140="Yes"),OFFSET('Sanitation Data'!$F$6,0,10*ROW('Sanitation Data'!F134)),NA())</f>
        <v>#N/A</v>
      </c>
      <c r="AH140" s="367" t="e">
        <f ca="1">+IF(AND(ISNUMBER(OFFSET('Sanitation Data'!$F$10,0,10*ROW('Sanitation Data'!F134))),'Data Summary'!CW140="Yes"),OFFSET('Sanitation Data'!$F$10,0,10*ROW('Sanitation Data'!F134)),NA())</f>
        <v>#N/A</v>
      </c>
      <c r="AI140" s="367" t="e">
        <f ca="1">+IF(AND(ISNUMBER(OFFSET('Sanitation Data'!$F$11,0,10*ROW('Sanitation Data'!F134))),'Data Summary'!CX140="Yes"),OFFSET('Sanitation Data'!$F$11,0,10*ROW('Sanitation Data'!F134)),NA())</f>
        <v>#N/A</v>
      </c>
      <c r="AJ140" s="367" t="e">
        <f ca="1">+IF(AND(ISNUMBER(OFFSET('Sanitation Data'!$F$12,0,10*ROW('Sanitation Data'!F134))),'Data Summary'!CY140="Yes"),OFFSET('Sanitation Data'!$F$12,0,10*ROW('Sanitation Data'!F134)),NA())</f>
        <v>#N/A</v>
      </c>
      <c r="AK140" s="367" t="e">
        <f ca="1">+IF(AND(ISNUMBER(OFFSET('Sanitation Data'!$G$4,0,10*ROW('Sanitation Data'!G134))),'Data Summary'!CZ140="Yes"),100-OFFSET('Sanitation Data'!$G$4,0,10*ROW('Sanitation Data'!G134)),NA())</f>
        <v>#N/A</v>
      </c>
      <c r="AL140" s="367" t="e">
        <f ca="1">+IF(AND(ISNUMBER(OFFSET('Sanitation Data'!$G$6,0,10*ROW('Sanitation Data'!G134))),'Data Summary'!DA140="Yes"),OFFSET('Sanitation Data'!$G$6,0,10*ROW('Sanitation Data'!G134)),NA())</f>
        <v>#N/A</v>
      </c>
      <c r="AM140" s="367" t="e">
        <f ca="1">+IF(AND(ISNUMBER(OFFSET('Sanitation Data'!$G$10,0,10*ROW('Sanitation Data'!G134))),'Data Summary'!DB140="Yes"),OFFSET('Sanitation Data'!$G$10,0,10*ROW('Sanitation Data'!G134)),NA())</f>
        <v>#N/A</v>
      </c>
      <c r="AN140" s="367" t="e">
        <f ca="1">+IF(AND(ISNUMBER(OFFSET('Sanitation Data'!$G$11,0,10*ROW('Sanitation Data'!G134))),'Data Summary'!DC140="Yes"),OFFSET('Sanitation Data'!$G$11,0,10*ROW('Sanitation Data'!G134)),NA())</f>
        <v>#N/A</v>
      </c>
      <c r="AO140" s="367" t="e">
        <f ca="1">+IF(AND(ISNUMBER(OFFSET('Sanitation Data'!$G$12,0,10*ROW('Sanitation Data'!G134))),'Data Summary'!DD140="Yes"),OFFSET('Sanitation Data'!$G$12,0,10*ROW('Sanitation Data'!G134)),NA())</f>
        <v>#N/A</v>
      </c>
      <c r="AP140" s="367" t="e">
        <f ca="1">+IF(AND(ISNUMBER(OFFSET('Sanitation Data'!$H$4,0,10*ROW('Sanitation Data'!H134))),'Data Summary'!DE140="Yes"),100-OFFSET('Sanitation Data'!$H$4,0,10*ROW('Sanitation Data'!H134)),NA())</f>
        <v>#N/A</v>
      </c>
      <c r="AQ140" s="367" t="e">
        <f ca="1">+IF(AND(ISNUMBER(OFFSET('Sanitation Data'!$H$6,0,10*ROW('Sanitation Data'!H134))),'Data Summary'!DF140="Yes"),OFFSET('Sanitation Data'!$H$6,0,10*ROW('Sanitation Data'!H134)),NA())</f>
        <v>#N/A</v>
      </c>
      <c r="AR140" s="367" t="e">
        <f ca="1">+IF(AND(ISNUMBER(OFFSET('Sanitation Data'!$H$10,0,10*ROW('Sanitation Data'!H134))),'Data Summary'!DG140="Yes"),OFFSET('Sanitation Data'!$H$10,0,10*ROW('Sanitation Data'!H134)),NA())</f>
        <v>#N/A</v>
      </c>
      <c r="AS140" s="367" t="e">
        <f ca="1">+IF(AND(ISNUMBER(OFFSET('Sanitation Data'!$H$11,0,10*ROW('Sanitation Data'!H134))),'Data Summary'!DH140="Yes"),OFFSET('Sanitation Data'!$H$11,0,10*ROW('Sanitation Data'!H134)),NA())</f>
        <v>#N/A</v>
      </c>
      <c r="AT140" s="367" t="e">
        <f ca="1">+IF(AND(ISNUMBER(OFFSET('Sanitation Data'!$H$12,0,10*ROW('Sanitation Data'!H134))),'Data Summary'!DI140="Yes"),OFFSET('Sanitation Data'!$H$12,0,10*ROW('Sanitation Data'!H134)),NA())</f>
        <v>#N/A</v>
      </c>
      <c r="AU140" s="367" t="e">
        <f ca="1">+IF(AND(ISNUMBER(OFFSET('Sanitation Data'!$I$4,0,10*ROW('Sanitation Data'!I134))),'Data Summary'!DJ140="Yes"),100-OFFSET('Sanitation Data'!$I$4,0,10*ROW('Sanitation Data'!I134)),NA())</f>
        <v>#N/A</v>
      </c>
      <c r="AV140" s="367" t="e">
        <f ca="1">+IF(AND(ISNUMBER(OFFSET('Sanitation Data'!$I$6,0,10*ROW('Sanitation Data'!I134))),'Data Summary'!DK140="Yes"),OFFSET('Sanitation Data'!$I$6,0,10*ROW('Sanitation Data'!I134)),NA())</f>
        <v>#N/A</v>
      </c>
      <c r="AW140" s="367" t="e">
        <f ca="1">+IF(AND(ISNUMBER(OFFSET('Sanitation Data'!$I$10,0,10*ROW('Sanitation Data'!I134))),'Data Summary'!DL140="Yes"),OFFSET('Sanitation Data'!$I$10,0,10*ROW('Sanitation Data'!I134)),NA())</f>
        <v>#N/A</v>
      </c>
      <c r="AX140" s="367" t="e">
        <f ca="1">+IF(AND(ISNUMBER(OFFSET('Sanitation Data'!$I$11,0,10*ROW('Sanitation Data'!I134))),'Data Summary'!DM140="Yes"),OFFSET('Sanitation Data'!$I$11,0,10*ROW('Sanitation Data'!I134)),NA())</f>
        <v>#N/A</v>
      </c>
      <c r="AY140" s="367" t="e">
        <f ca="1">+IF(AND(ISNUMBER(OFFSET('Sanitation Data'!$I$12,0,10*ROW('Sanitation Data'!I134))),'Data Summary'!DN140="Yes"),OFFSET('Sanitation Data'!$I$12,0,10*ROW('Sanitation Data'!I134)),NA())</f>
        <v>#N/A</v>
      </c>
      <c r="AZ140" s="368" t="e">
        <f ca="1">+IF(AND(ISNUMBER(OFFSET('Hygiene Data'!$D$5,0,10*ROW('Hygiene Data'!D134))),'Data Summary'!DO140="Yes"),OFFSET('Hygiene Data'!$D$5,0,10*ROW('Hygiene Data'!D134)),NA())</f>
        <v>#N/A</v>
      </c>
      <c r="BA140" s="368" t="e">
        <f ca="1">+IF(AND(ISNUMBER(OFFSET('Hygiene Data'!$D$7,0,10*ROW('Hygiene Data'!D134))),'Data Summary'!DP140="Yes"),OFFSET('Hygiene Data'!$D$7,0,10*ROW('Hygiene Data'!D134)),NA())</f>
        <v>#N/A</v>
      </c>
      <c r="BB140" s="368" t="e">
        <f ca="1">+IF(AND(ISNUMBER(OFFSET('Hygiene Data'!$D$9,0,10*ROW('Hygiene Data'!D134))),'Data Summary'!DQ140="Yes"),OFFSET('Hygiene Data'!$D$9,0,10*ROW('Hygiene Data'!D134)),NA())</f>
        <v>#N/A</v>
      </c>
      <c r="BC140" s="368" t="e">
        <f ca="1">+IF(AND(ISNUMBER(OFFSET('Hygiene Data'!$E$5,0,10*ROW('Hygiene Data'!E134))),'Data Summary'!DR140="Yes"),OFFSET('Hygiene Data'!$E$5,0,10*ROW('Hygiene Data'!E134)),NA())</f>
        <v>#N/A</v>
      </c>
      <c r="BD140" s="368" t="e">
        <f ca="1">+IF(AND(ISNUMBER(OFFSET('Hygiene Data'!$E$7,0,10*ROW('Hygiene Data'!E134))),'Data Summary'!DS140="Yes"),OFFSET('Hygiene Data'!$E$7,0,10*ROW('Hygiene Data'!E134)),NA())</f>
        <v>#N/A</v>
      </c>
      <c r="BE140" s="368" t="e">
        <f ca="1">+IF(AND(ISNUMBER(OFFSET('Hygiene Data'!$E$9,0,10*ROW('Hygiene Data'!E134))),'Data Summary'!DT140="Yes"),OFFSET('Hygiene Data'!$E$9,0,10*ROW('Hygiene Data'!E134)),NA())</f>
        <v>#N/A</v>
      </c>
      <c r="BF140" s="368" t="e">
        <f ca="1">+IF(AND(ISNUMBER(OFFSET('Hygiene Data'!$F$5,0,10*ROW('Hygiene Data'!F134))),'Data Summary'!DU140="Yes"),OFFSET('Hygiene Data'!$F$5,0,10*ROW('Hygiene Data'!F134)),NA())</f>
        <v>#N/A</v>
      </c>
      <c r="BG140" s="368" t="e">
        <f ca="1">+IF(AND(ISNUMBER(OFFSET('Hygiene Data'!$F$7,0,10*ROW('Hygiene Data'!F134))),'Data Summary'!DV140="Yes"),OFFSET('Hygiene Data'!$F$7,0,10*ROW('Hygiene Data'!F134)),NA())</f>
        <v>#N/A</v>
      </c>
      <c r="BH140" s="368" t="e">
        <f ca="1">+IF(AND(ISNUMBER(OFFSET('Hygiene Data'!$F$9,0,10*ROW('Hygiene Data'!F134))),'Data Summary'!DW140="Yes"),OFFSET('Hygiene Data'!$F$9,0,10*ROW('Hygiene Data'!F134)),NA())</f>
        <v>#N/A</v>
      </c>
      <c r="BI140" s="368" t="e">
        <f ca="1">+IF(AND(ISNUMBER(OFFSET('Hygiene Data'!$G$5,0,10*ROW('Hygiene Data'!G134))),'Data Summary'!DX140="Yes"),OFFSET('Hygiene Data'!$G$5,0,10*ROW('Hygiene Data'!G134)),NA())</f>
        <v>#N/A</v>
      </c>
      <c r="BJ140" s="368" t="e">
        <f ca="1">+IF(AND(ISNUMBER(OFFSET('Hygiene Data'!$G$7,0,10*ROW('Hygiene Data'!G134))),'Data Summary'!DY140="Yes"),OFFSET('Hygiene Data'!$G$7,0,10*ROW('Hygiene Data'!G134)),NA())</f>
        <v>#N/A</v>
      </c>
      <c r="BK140" s="368" t="e">
        <f ca="1">+IF(AND(ISNUMBER(OFFSET('Hygiene Data'!$G$9,0,10*ROW('Hygiene Data'!G134))),'Data Summary'!DZ140="Yes"),OFFSET('Hygiene Data'!$G$9,0,10*ROW('Hygiene Data'!G134)),NA())</f>
        <v>#N/A</v>
      </c>
      <c r="BL140" s="368" t="e">
        <f ca="1">+IF(AND(ISNUMBER(OFFSET('Hygiene Data'!$H$5,0,10*ROW('Hygiene Data'!H134))),'Data Summary'!EA140="Yes"),OFFSET('Hygiene Data'!$H$5,0,10*ROW('Hygiene Data'!H134)),NA())</f>
        <v>#N/A</v>
      </c>
      <c r="BM140" s="368" t="e">
        <f ca="1">+IF(AND(ISNUMBER(OFFSET('Hygiene Data'!$H$7,0,10*ROW('Hygiene Data'!H134))),'Data Summary'!EB140="Yes"),OFFSET('Hygiene Data'!$H$7,0,10*ROW('Hygiene Data'!H134)),NA())</f>
        <v>#N/A</v>
      </c>
      <c r="BN140" s="368" t="e">
        <f ca="1">+IF(AND(ISNUMBER(OFFSET('Hygiene Data'!$H$9,0,10*ROW('Hygiene Data'!H134))),'Data Summary'!EC140="Yes"),OFFSET('Hygiene Data'!$H$9,0,10*ROW('Hygiene Data'!H134)),NA())</f>
        <v>#N/A</v>
      </c>
      <c r="BO140" s="368" t="e">
        <f ca="1">+IF(AND(ISNUMBER(OFFSET('Hygiene Data'!$I$5,0,10*ROW('Hygiene Data'!I134))),'Data Summary'!ED140="Yes"),OFFSET('Hygiene Data'!$I$5,0,10*ROW('Hygiene Data'!I134)),NA())</f>
        <v>#N/A</v>
      </c>
      <c r="BP140" s="368" t="e">
        <f ca="1">+IF(AND(ISNUMBER(OFFSET('Hygiene Data'!$I$7,0,10*ROW('Hygiene Data'!I134))),'Data Summary'!EE140="Yes"),OFFSET('Hygiene Data'!$I$7,0,10*ROW('Hygiene Data'!I134)),NA())</f>
        <v>#N/A</v>
      </c>
      <c r="BQ140" s="368" t="e">
        <f ca="1">+IF(AND(ISNUMBER(OFFSET('Hygiene Data'!$I$9,0,10*ROW('Hygiene Data'!I134))),'Data Summary'!EF140="Yes"),OFFSET('Hygiene Data'!$I$9,0,10*ROW('Hygiene Data'!I134)),NA())</f>
        <v>#N/A</v>
      </c>
    </row>
    <row r="141" spans="1:69" x14ac:dyDescent="0.25">
      <c r="A141" s="364" t="e">
        <f ca="1">+RIGHT('Data Summary'!A141,LEN('Data Summary'!A141)-9)</f>
        <v>#VALUE!</v>
      </c>
      <c r="B141" s="338" t="str">
        <f ca="1">+IF(ISTEXT('Data Summary'!B141),'Data Summary'!B141,"")</f>
        <v/>
      </c>
      <c r="C141" s="365" t="e">
        <f ca="1">+VALUE('Data Summary'!C141)</f>
        <v>#VALUE!</v>
      </c>
      <c r="D141" s="366" t="e">
        <f ca="1">+IF(AND(ISNUMBER(OFFSET('Water Data'!$D$4,0,10*ROW('Water Data'!D135))),'Data Summary'!BS141="Yes"),100-OFFSET('Water Data'!$D$4,0,10*ROW('Water Data'!D135)),NA())</f>
        <v>#N/A</v>
      </c>
      <c r="E141" s="366" t="e">
        <f ca="1">+IF(AND(ISNUMBER(OFFSET('Water Data'!$D$6,0,10*ROW('Water Data'!D135))),'Data Summary'!BT141="Yes"),OFFSET('Water Data'!$D$6,0,10*ROW('Water Data'!D135)),NA())</f>
        <v>#N/A</v>
      </c>
      <c r="F141" s="366" t="e">
        <f ca="1">+IF(AND(ISNUMBER(OFFSET('Water Data'!$D$9,0,10*ROW('Water Data'!D135))),'Data Summary'!BU141="Yes"),OFFSET('Water Data'!$D$9,0,10*ROW('Water Data'!D135)),NA())</f>
        <v>#N/A</v>
      </c>
      <c r="G141" s="366" t="e">
        <f ca="1">+IF(AND(ISNUMBER(OFFSET('Water Data'!$E$4,0,10*ROW('Water Data'!E135))),'Data Summary'!BV141="Yes"),100-OFFSET('Water Data'!$E$4,0,10*ROW('Water Data'!E135)),NA())</f>
        <v>#N/A</v>
      </c>
      <c r="H141" s="366" t="e">
        <f ca="1">+IF(AND(ISNUMBER(OFFSET('Water Data'!$E$6,0,10*ROW('Water Data'!E135))),'Data Summary'!BW141="Yes"),OFFSET('Water Data'!$E$6,0,10*ROW('Water Data'!E135)),NA())</f>
        <v>#N/A</v>
      </c>
      <c r="I141" s="366" t="e">
        <f ca="1">+IF(AND(ISNUMBER(OFFSET('Water Data'!$E$9,0,10*ROW('Water Data'!E135))),'Data Summary'!BX141="Yes"),OFFSET('Water Data'!$E$9,0,10*ROW('Water Data'!E135)),NA())</f>
        <v>#N/A</v>
      </c>
      <c r="J141" s="366" t="e">
        <f ca="1">+IF(AND(ISNUMBER(OFFSET('Water Data'!$F$4,0,10*ROW('Water Data'!F135))),'Data Summary'!BY141="Yes"),100-OFFSET('Water Data'!$F$4,0,10*ROW('Water Data'!F135)),NA())</f>
        <v>#N/A</v>
      </c>
      <c r="K141" s="366" t="e">
        <f ca="1">+IF(AND(ISNUMBER(OFFSET('Water Data'!$F$6,0,10*ROW('Water Data'!F135))),'Data Summary'!BZ141="Yes"),OFFSET('Water Data'!$F$6,0,10*ROW('Water Data'!F135)),NA())</f>
        <v>#N/A</v>
      </c>
      <c r="L141" s="366" t="e">
        <f ca="1">+IF(AND(ISNUMBER(OFFSET('Water Data'!$F$9,0,10*ROW('Water Data'!F135))),'Data Summary'!CA141="Yes"),OFFSET('Water Data'!$F$9,0,10*ROW('Water Data'!F135)),NA())</f>
        <v>#N/A</v>
      </c>
      <c r="M141" s="366" t="e">
        <f ca="1">+IF(AND(ISNUMBER(OFFSET('Water Data'!$G$4,0,10*ROW('Water Data'!G135))),'Data Summary'!CB141="Yes"),100-OFFSET('Water Data'!$G$4,0,10*ROW('Water Data'!G135)),NA())</f>
        <v>#N/A</v>
      </c>
      <c r="N141" s="366" t="e">
        <f ca="1">+IF(AND(ISNUMBER(OFFSET('Water Data'!$G$6,0,10*ROW('Water Data'!G135))),'Data Summary'!CC141="Yes"),OFFSET('Water Data'!$G$6,0,10*ROW('Water Data'!G135)),NA())</f>
        <v>#N/A</v>
      </c>
      <c r="O141" s="366" t="e">
        <f ca="1">+IF(AND(ISNUMBER(OFFSET('Water Data'!$G$9,0,10*ROW('Water Data'!G135))),'Data Summary'!CD141="Yes"),OFFSET('Water Data'!$G$9,0,10*ROW('Water Data'!G135)),NA())</f>
        <v>#N/A</v>
      </c>
      <c r="P141" s="366" t="e">
        <f ca="1">+IF(AND(ISNUMBER(OFFSET('Water Data'!$H$4,0,10*ROW('Water Data'!H135))),'Data Summary'!CE141="Yes"),100-OFFSET('Water Data'!$H$4,0,10*ROW('Water Data'!H135)),NA())</f>
        <v>#N/A</v>
      </c>
      <c r="Q141" s="366" t="e">
        <f ca="1">+IF(AND(ISNUMBER(OFFSET('Water Data'!$H$6,0,10*ROW('Water Data'!H135))),'Data Summary'!CF141="Yes"),OFFSET('Water Data'!$H$6,0,10*ROW('Water Data'!H135)),NA())</f>
        <v>#N/A</v>
      </c>
      <c r="R141" s="366" t="e">
        <f ca="1">+IF(AND(ISNUMBER(OFFSET('Water Data'!$H$9,0,10*ROW('Water Data'!H135))),'Data Summary'!CG141="Yes"),OFFSET('Water Data'!$H$9,0,10*ROW('Water Data'!H135)),NA())</f>
        <v>#N/A</v>
      </c>
      <c r="S141" s="366" t="e">
        <f ca="1">+IF(AND(ISNUMBER(OFFSET('Water Data'!$I$4,0,10*ROW('Water Data'!I135))),'Data Summary'!CH141="Yes"),100-OFFSET('Water Data'!$I$4,0,10*ROW('Water Data'!I135)),NA())</f>
        <v>#N/A</v>
      </c>
      <c r="T141" s="366" t="e">
        <f ca="1">+IF(AND(ISNUMBER(OFFSET('Water Data'!$I$6,0,10*ROW('Water Data'!I135))),'Data Summary'!CI141="Yes"),OFFSET('Water Data'!$I$6,0,10*ROW('Water Data'!I135)),NA())</f>
        <v>#N/A</v>
      </c>
      <c r="U141" s="366" t="e">
        <f ca="1">+IF(AND(ISNUMBER(OFFSET('Water Data'!$I$9,0,10*ROW('Water Data'!I135))),'Data Summary'!CJ141="Yes"),OFFSET('Water Data'!$I$9,0,10*ROW('Water Data'!I135)),NA())</f>
        <v>#N/A</v>
      </c>
      <c r="V141" s="367" t="e">
        <f ca="1">+IF(AND(ISNUMBER(OFFSET('Sanitation Data'!$D$4,0,10*ROW('Sanitation Data'!D135))),'Data Summary'!CK141="Yes"),100-OFFSET('Sanitation Data'!$D$4,0,10*ROW('Sanitation Data'!D135)),NA())</f>
        <v>#N/A</v>
      </c>
      <c r="W141" s="367" t="e">
        <f ca="1">+IF(AND(ISNUMBER(OFFSET('Sanitation Data'!$D$6,0,10*ROW('Sanitation Data'!D135))),'Data Summary'!CL141="Yes"),OFFSET('Sanitation Data'!$D$6,0,10*ROW('Sanitation Data'!D135)),NA())</f>
        <v>#N/A</v>
      </c>
      <c r="X141" s="367" t="e">
        <f ca="1">+IF(AND(ISNUMBER(OFFSET('Sanitation Data'!$D$10,0,10*ROW('Sanitation Data'!D135))),'Data Summary'!CM141="Yes"),OFFSET('Sanitation Data'!$D$10,0,10*ROW('Sanitation Data'!D135)),NA())</f>
        <v>#N/A</v>
      </c>
      <c r="Y141" s="367" t="e">
        <f ca="1">+IF(AND(ISNUMBER(OFFSET('Sanitation Data'!$D$11,0,10*ROW('Sanitation Data'!D135))),'Data Summary'!CN141="Yes"),OFFSET('Sanitation Data'!$D$11,0,10*ROW('Sanitation Data'!D135)),NA())</f>
        <v>#N/A</v>
      </c>
      <c r="Z141" s="367" t="e">
        <f ca="1">+IF(AND(ISNUMBER(OFFSET('Sanitation Data'!$D$12,0,10*ROW('Sanitation Data'!D135))),'Data Summary'!CO141="Yes"),OFFSET('Sanitation Data'!$D$12,0,10*ROW('Sanitation Data'!D135)),NA())</f>
        <v>#N/A</v>
      </c>
      <c r="AA141" s="367" t="e">
        <f ca="1">+IF(AND(ISNUMBER(OFFSET('Sanitation Data'!$E$4,0,10*ROW('Sanitation Data'!E135))),'Data Summary'!CP141="Yes"),100-OFFSET('Sanitation Data'!$E$4,0,10*ROW('Sanitation Data'!E135)),NA())</f>
        <v>#N/A</v>
      </c>
      <c r="AB141" s="367" t="e">
        <f ca="1">+IF(AND(ISNUMBER(OFFSET('Sanitation Data'!$E$6,0,10*ROW('Sanitation Data'!E135))),'Data Summary'!CQ141="Yes"),OFFSET('Sanitation Data'!$E$6,0,10*ROW('Sanitation Data'!E135)),NA())</f>
        <v>#N/A</v>
      </c>
      <c r="AC141" s="367" t="e">
        <f ca="1">+IF(AND(ISNUMBER(OFFSET('Sanitation Data'!$E$10,0,10*ROW('Sanitation Data'!E135))),'Data Summary'!CR141="Yes"),OFFSET('Sanitation Data'!$E$10,0,10*ROW('Sanitation Data'!E135)),NA())</f>
        <v>#N/A</v>
      </c>
      <c r="AD141" s="367" t="e">
        <f ca="1">+IF(AND(ISNUMBER(OFFSET('Sanitation Data'!$E$11,0,10*ROW('Sanitation Data'!E135))),'Data Summary'!CS141="Yes"),OFFSET('Sanitation Data'!$E$11,0,10*ROW('Sanitation Data'!E135)),NA())</f>
        <v>#N/A</v>
      </c>
      <c r="AE141" s="367" t="e">
        <f ca="1">+IF(AND(ISNUMBER(OFFSET('Sanitation Data'!$E$12,0,10*ROW('Sanitation Data'!E135))),'Data Summary'!CT141="Yes"),OFFSET('Sanitation Data'!$E$12,0,10*ROW('Sanitation Data'!E135)),NA())</f>
        <v>#N/A</v>
      </c>
      <c r="AF141" s="367" t="e">
        <f ca="1">+IF(AND(ISNUMBER(OFFSET('Sanitation Data'!$F$4,0,10*ROW('Sanitation Data'!F135))),'Data Summary'!CU141="Yes"),100-OFFSET('Sanitation Data'!$F$4,0,10*ROW('Sanitation Data'!F135)),NA())</f>
        <v>#N/A</v>
      </c>
      <c r="AG141" s="367" t="e">
        <f ca="1">+IF(AND(ISNUMBER(OFFSET('Sanitation Data'!$F$6,0,10*ROW('Sanitation Data'!F135))),'Data Summary'!CV141="Yes"),OFFSET('Sanitation Data'!$F$6,0,10*ROW('Sanitation Data'!F135)),NA())</f>
        <v>#N/A</v>
      </c>
      <c r="AH141" s="367" t="e">
        <f ca="1">+IF(AND(ISNUMBER(OFFSET('Sanitation Data'!$F$10,0,10*ROW('Sanitation Data'!F135))),'Data Summary'!CW141="Yes"),OFFSET('Sanitation Data'!$F$10,0,10*ROW('Sanitation Data'!F135)),NA())</f>
        <v>#N/A</v>
      </c>
      <c r="AI141" s="367" t="e">
        <f ca="1">+IF(AND(ISNUMBER(OFFSET('Sanitation Data'!$F$11,0,10*ROW('Sanitation Data'!F135))),'Data Summary'!CX141="Yes"),OFFSET('Sanitation Data'!$F$11,0,10*ROW('Sanitation Data'!F135)),NA())</f>
        <v>#N/A</v>
      </c>
      <c r="AJ141" s="367" t="e">
        <f ca="1">+IF(AND(ISNUMBER(OFFSET('Sanitation Data'!$F$12,0,10*ROW('Sanitation Data'!F135))),'Data Summary'!CY141="Yes"),OFFSET('Sanitation Data'!$F$12,0,10*ROW('Sanitation Data'!F135)),NA())</f>
        <v>#N/A</v>
      </c>
      <c r="AK141" s="367" t="e">
        <f ca="1">+IF(AND(ISNUMBER(OFFSET('Sanitation Data'!$G$4,0,10*ROW('Sanitation Data'!G135))),'Data Summary'!CZ141="Yes"),100-OFFSET('Sanitation Data'!$G$4,0,10*ROW('Sanitation Data'!G135)),NA())</f>
        <v>#N/A</v>
      </c>
      <c r="AL141" s="367" t="e">
        <f ca="1">+IF(AND(ISNUMBER(OFFSET('Sanitation Data'!$G$6,0,10*ROW('Sanitation Data'!G135))),'Data Summary'!DA141="Yes"),OFFSET('Sanitation Data'!$G$6,0,10*ROW('Sanitation Data'!G135)),NA())</f>
        <v>#N/A</v>
      </c>
      <c r="AM141" s="367" t="e">
        <f ca="1">+IF(AND(ISNUMBER(OFFSET('Sanitation Data'!$G$10,0,10*ROW('Sanitation Data'!G135))),'Data Summary'!DB141="Yes"),OFFSET('Sanitation Data'!$G$10,0,10*ROW('Sanitation Data'!G135)),NA())</f>
        <v>#N/A</v>
      </c>
      <c r="AN141" s="367" t="e">
        <f ca="1">+IF(AND(ISNUMBER(OFFSET('Sanitation Data'!$G$11,0,10*ROW('Sanitation Data'!G135))),'Data Summary'!DC141="Yes"),OFFSET('Sanitation Data'!$G$11,0,10*ROW('Sanitation Data'!G135)),NA())</f>
        <v>#N/A</v>
      </c>
      <c r="AO141" s="367" t="e">
        <f ca="1">+IF(AND(ISNUMBER(OFFSET('Sanitation Data'!$G$12,0,10*ROW('Sanitation Data'!G135))),'Data Summary'!DD141="Yes"),OFFSET('Sanitation Data'!$G$12,0,10*ROW('Sanitation Data'!G135)),NA())</f>
        <v>#N/A</v>
      </c>
      <c r="AP141" s="367" t="e">
        <f ca="1">+IF(AND(ISNUMBER(OFFSET('Sanitation Data'!$H$4,0,10*ROW('Sanitation Data'!H135))),'Data Summary'!DE141="Yes"),100-OFFSET('Sanitation Data'!$H$4,0,10*ROW('Sanitation Data'!H135)),NA())</f>
        <v>#N/A</v>
      </c>
      <c r="AQ141" s="367" t="e">
        <f ca="1">+IF(AND(ISNUMBER(OFFSET('Sanitation Data'!$H$6,0,10*ROW('Sanitation Data'!H135))),'Data Summary'!DF141="Yes"),OFFSET('Sanitation Data'!$H$6,0,10*ROW('Sanitation Data'!H135)),NA())</f>
        <v>#N/A</v>
      </c>
      <c r="AR141" s="367" t="e">
        <f ca="1">+IF(AND(ISNUMBER(OFFSET('Sanitation Data'!$H$10,0,10*ROW('Sanitation Data'!H135))),'Data Summary'!DG141="Yes"),OFFSET('Sanitation Data'!$H$10,0,10*ROW('Sanitation Data'!H135)),NA())</f>
        <v>#N/A</v>
      </c>
      <c r="AS141" s="367" t="e">
        <f ca="1">+IF(AND(ISNUMBER(OFFSET('Sanitation Data'!$H$11,0,10*ROW('Sanitation Data'!H135))),'Data Summary'!DH141="Yes"),OFFSET('Sanitation Data'!$H$11,0,10*ROW('Sanitation Data'!H135)),NA())</f>
        <v>#N/A</v>
      </c>
      <c r="AT141" s="367" t="e">
        <f ca="1">+IF(AND(ISNUMBER(OFFSET('Sanitation Data'!$H$12,0,10*ROW('Sanitation Data'!H135))),'Data Summary'!DI141="Yes"),OFFSET('Sanitation Data'!$H$12,0,10*ROW('Sanitation Data'!H135)),NA())</f>
        <v>#N/A</v>
      </c>
      <c r="AU141" s="367" t="e">
        <f ca="1">+IF(AND(ISNUMBER(OFFSET('Sanitation Data'!$I$4,0,10*ROW('Sanitation Data'!I135))),'Data Summary'!DJ141="Yes"),100-OFFSET('Sanitation Data'!$I$4,0,10*ROW('Sanitation Data'!I135)),NA())</f>
        <v>#N/A</v>
      </c>
      <c r="AV141" s="367" t="e">
        <f ca="1">+IF(AND(ISNUMBER(OFFSET('Sanitation Data'!$I$6,0,10*ROW('Sanitation Data'!I135))),'Data Summary'!DK141="Yes"),OFFSET('Sanitation Data'!$I$6,0,10*ROW('Sanitation Data'!I135)),NA())</f>
        <v>#N/A</v>
      </c>
      <c r="AW141" s="367" t="e">
        <f ca="1">+IF(AND(ISNUMBER(OFFSET('Sanitation Data'!$I$10,0,10*ROW('Sanitation Data'!I135))),'Data Summary'!DL141="Yes"),OFFSET('Sanitation Data'!$I$10,0,10*ROW('Sanitation Data'!I135)),NA())</f>
        <v>#N/A</v>
      </c>
      <c r="AX141" s="367" t="e">
        <f ca="1">+IF(AND(ISNUMBER(OFFSET('Sanitation Data'!$I$11,0,10*ROW('Sanitation Data'!I135))),'Data Summary'!DM141="Yes"),OFFSET('Sanitation Data'!$I$11,0,10*ROW('Sanitation Data'!I135)),NA())</f>
        <v>#N/A</v>
      </c>
      <c r="AY141" s="367" t="e">
        <f ca="1">+IF(AND(ISNUMBER(OFFSET('Sanitation Data'!$I$12,0,10*ROW('Sanitation Data'!I135))),'Data Summary'!DN141="Yes"),OFFSET('Sanitation Data'!$I$12,0,10*ROW('Sanitation Data'!I135)),NA())</f>
        <v>#N/A</v>
      </c>
      <c r="AZ141" s="368" t="e">
        <f ca="1">+IF(AND(ISNUMBER(OFFSET('Hygiene Data'!$D$5,0,10*ROW('Hygiene Data'!D135))),'Data Summary'!DO141="Yes"),OFFSET('Hygiene Data'!$D$5,0,10*ROW('Hygiene Data'!D135)),NA())</f>
        <v>#N/A</v>
      </c>
      <c r="BA141" s="368" t="e">
        <f ca="1">+IF(AND(ISNUMBER(OFFSET('Hygiene Data'!$D$7,0,10*ROW('Hygiene Data'!D135))),'Data Summary'!DP141="Yes"),OFFSET('Hygiene Data'!$D$7,0,10*ROW('Hygiene Data'!D135)),NA())</f>
        <v>#N/A</v>
      </c>
      <c r="BB141" s="368" t="e">
        <f ca="1">+IF(AND(ISNUMBER(OFFSET('Hygiene Data'!$D$9,0,10*ROW('Hygiene Data'!D135))),'Data Summary'!DQ141="Yes"),OFFSET('Hygiene Data'!$D$9,0,10*ROW('Hygiene Data'!D135)),NA())</f>
        <v>#N/A</v>
      </c>
      <c r="BC141" s="368" t="e">
        <f ca="1">+IF(AND(ISNUMBER(OFFSET('Hygiene Data'!$E$5,0,10*ROW('Hygiene Data'!E135))),'Data Summary'!DR141="Yes"),OFFSET('Hygiene Data'!$E$5,0,10*ROW('Hygiene Data'!E135)),NA())</f>
        <v>#N/A</v>
      </c>
      <c r="BD141" s="368" t="e">
        <f ca="1">+IF(AND(ISNUMBER(OFFSET('Hygiene Data'!$E$7,0,10*ROW('Hygiene Data'!E135))),'Data Summary'!DS141="Yes"),OFFSET('Hygiene Data'!$E$7,0,10*ROW('Hygiene Data'!E135)),NA())</f>
        <v>#N/A</v>
      </c>
      <c r="BE141" s="368" t="e">
        <f ca="1">+IF(AND(ISNUMBER(OFFSET('Hygiene Data'!$E$9,0,10*ROW('Hygiene Data'!E135))),'Data Summary'!DT141="Yes"),OFFSET('Hygiene Data'!$E$9,0,10*ROW('Hygiene Data'!E135)),NA())</f>
        <v>#N/A</v>
      </c>
      <c r="BF141" s="368" t="e">
        <f ca="1">+IF(AND(ISNUMBER(OFFSET('Hygiene Data'!$F$5,0,10*ROW('Hygiene Data'!F135))),'Data Summary'!DU141="Yes"),OFFSET('Hygiene Data'!$F$5,0,10*ROW('Hygiene Data'!F135)),NA())</f>
        <v>#N/A</v>
      </c>
      <c r="BG141" s="368" t="e">
        <f ca="1">+IF(AND(ISNUMBER(OFFSET('Hygiene Data'!$F$7,0,10*ROW('Hygiene Data'!F135))),'Data Summary'!DV141="Yes"),OFFSET('Hygiene Data'!$F$7,0,10*ROW('Hygiene Data'!F135)),NA())</f>
        <v>#N/A</v>
      </c>
      <c r="BH141" s="368" t="e">
        <f ca="1">+IF(AND(ISNUMBER(OFFSET('Hygiene Data'!$F$9,0,10*ROW('Hygiene Data'!F135))),'Data Summary'!DW141="Yes"),OFFSET('Hygiene Data'!$F$9,0,10*ROW('Hygiene Data'!F135)),NA())</f>
        <v>#N/A</v>
      </c>
      <c r="BI141" s="368" t="e">
        <f ca="1">+IF(AND(ISNUMBER(OFFSET('Hygiene Data'!$G$5,0,10*ROW('Hygiene Data'!G135))),'Data Summary'!DX141="Yes"),OFFSET('Hygiene Data'!$G$5,0,10*ROW('Hygiene Data'!G135)),NA())</f>
        <v>#N/A</v>
      </c>
      <c r="BJ141" s="368" t="e">
        <f ca="1">+IF(AND(ISNUMBER(OFFSET('Hygiene Data'!$G$7,0,10*ROW('Hygiene Data'!G135))),'Data Summary'!DY141="Yes"),OFFSET('Hygiene Data'!$G$7,0,10*ROW('Hygiene Data'!G135)),NA())</f>
        <v>#N/A</v>
      </c>
      <c r="BK141" s="368" t="e">
        <f ca="1">+IF(AND(ISNUMBER(OFFSET('Hygiene Data'!$G$9,0,10*ROW('Hygiene Data'!G135))),'Data Summary'!DZ141="Yes"),OFFSET('Hygiene Data'!$G$9,0,10*ROW('Hygiene Data'!G135)),NA())</f>
        <v>#N/A</v>
      </c>
      <c r="BL141" s="368" t="e">
        <f ca="1">+IF(AND(ISNUMBER(OFFSET('Hygiene Data'!$H$5,0,10*ROW('Hygiene Data'!H135))),'Data Summary'!EA141="Yes"),OFFSET('Hygiene Data'!$H$5,0,10*ROW('Hygiene Data'!H135)),NA())</f>
        <v>#N/A</v>
      </c>
      <c r="BM141" s="368" t="e">
        <f ca="1">+IF(AND(ISNUMBER(OFFSET('Hygiene Data'!$H$7,0,10*ROW('Hygiene Data'!H135))),'Data Summary'!EB141="Yes"),OFFSET('Hygiene Data'!$H$7,0,10*ROW('Hygiene Data'!H135)),NA())</f>
        <v>#N/A</v>
      </c>
      <c r="BN141" s="368" t="e">
        <f ca="1">+IF(AND(ISNUMBER(OFFSET('Hygiene Data'!$H$9,0,10*ROW('Hygiene Data'!H135))),'Data Summary'!EC141="Yes"),OFFSET('Hygiene Data'!$H$9,0,10*ROW('Hygiene Data'!H135)),NA())</f>
        <v>#N/A</v>
      </c>
      <c r="BO141" s="368" t="e">
        <f ca="1">+IF(AND(ISNUMBER(OFFSET('Hygiene Data'!$I$5,0,10*ROW('Hygiene Data'!I135))),'Data Summary'!ED141="Yes"),OFFSET('Hygiene Data'!$I$5,0,10*ROW('Hygiene Data'!I135)),NA())</f>
        <v>#N/A</v>
      </c>
      <c r="BP141" s="368" t="e">
        <f ca="1">+IF(AND(ISNUMBER(OFFSET('Hygiene Data'!$I$7,0,10*ROW('Hygiene Data'!I135))),'Data Summary'!EE141="Yes"),OFFSET('Hygiene Data'!$I$7,0,10*ROW('Hygiene Data'!I135)),NA())</f>
        <v>#N/A</v>
      </c>
      <c r="BQ141" s="368" t="e">
        <f ca="1">+IF(AND(ISNUMBER(OFFSET('Hygiene Data'!$I$9,0,10*ROW('Hygiene Data'!I135))),'Data Summary'!EF141="Yes"),OFFSET('Hygiene Data'!$I$9,0,10*ROW('Hygiene Data'!I135)),NA())</f>
        <v>#N/A</v>
      </c>
    </row>
    <row r="142" spans="1:69" x14ac:dyDescent="0.25">
      <c r="A142" s="364" t="e">
        <f ca="1">+RIGHT('Data Summary'!A142,LEN('Data Summary'!A142)-9)</f>
        <v>#VALUE!</v>
      </c>
      <c r="B142" s="338" t="str">
        <f ca="1">+IF(ISTEXT('Data Summary'!B142),'Data Summary'!B142,"")</f>
        <v/>
      </c>
      <c r="C142" s="365" t="e">
        <f ca="1">+VALUE('Data Summary'!C142)</f>
        <v>#VALUE!</v>
      </c>
      <c r="D142" s="366" t="e">
        <f ca="1">+IF(AND(ISNUMBER(OFFSET('Water Data'!$D$4,0,10*ROW('Water Data'!D136))),'Data Summary'!BS142="Yes"),100-OFFSET('Water Data'!$D$4,0,10*ROW('Water Data'!D136)),NA())</f>
        <v>#N/A</v>
      </c>
      <c r="E142" s="366" t="e">
        <f ca="1">+IF(AND(ISNUMBER(OFFSET('Water Data'!$D$6,0,10*ROW('Water Data'!D136))),'Data Summary'!BT142="Yes"),OFFSET('Water Data'!$D$6,0,10*ROW('Water Data'!D136)),NA())</f>
        <v>#N/A</v>
      </c>
      <c r="F142" s="366" t="e">
        <f ca="1">+IF(AND(ISNUMBER(OFFSET('Water Data'!$D$9,0,10*ROW('Water Data'!D136))),'Data Summary'!BU142="Yes"),OFFSET('Water Data'!$D$9,0,10*ROW('Water Data'!D136)),NA())</f>
        <v>#N/A</v>
      </c>
      <c r="G142" s="366" t="e">
        <f ca="1">+IF(AND(ISNUMBER(OFFSET('Water Data'!$E$4,0,10*ROW('Water Data'!E136))),'Data Summary'!BV142="Yes"),100-OFFSET('Water Data'!$E$4,0,10*ROW('Water Data'!E136)),NA())</f>
        <v>#N/A</v>
      </c>
      <c r="H142" s="366" t="e">
        <f ca="1">+IF(AND(ISNUMBER(OFFSET('Water Data'!$E$6,0,10*ROW('Water Data'!E136))),'Data Summary'!BW142="Yes"),OFFSET('Water Data'!$E$6,0,10*ROW('Water Data'!E136)),NA())</f>
        <v>#N/A</v>
      </c>
      <c r="I142" s="366" t="e">
        <f ca="1">+IF(AND(ISNUMBER(OFFSET('Water Data'!$E$9,0,10*ROW('Water Data'!E136))),'Data Summary'!BX142="Yes"),OFFSET('Water Data'!$E$9,0,10*ROW('Water Data'!E136)),NA())</f>
        <v>#N/A</v>
      </c>
      <c r="J142" s="366" t="e">
        <f ca="1">+IF(AND(ISNUMBER(OFFSET('Water Data'!$F$4,0,10*ROW('Water Data'!F136))),'Data Summary'!BY142="Yes"),100-OFFSET('Water Data'!$F$4,0,10*ROW('Water Data'!F136)),NA())</f>
        <v>#N/A</v>
      </c>
      <c r="K142" s="366" t="e">
        <f ca="1">+IF(AND(ISNUMBER(OFFSET('Water Data'!$F$6,0,10*ROW('Water Data'!F136))),'Data Summary'!BZ142="Yes"),OFFSET('Water Data'!$F$6,0,10*ROW('Water Data'!F136)),NA())</f>
        <v>#N/A</v>
      </c>
      <c r="L142" s="366" t="e">
        <f ca="1">+IF(AND(ISNUMBER(OFFSET('Water Data'!$F$9,0,10*ROW('Water Data'!F136))),'Data Summary'!CA142="Yes"),OFFSET('Water Data'!$F$9,0,10*ROW('Water Data'!F136)),NA())</f>
        <v>#N/A</v>
      </c>
      <c r="M142" s="366" t="e">
        <f ca="1">+IF(AND(ISNUMBER(OFFSET('Water Data'!$G$4,0,10*ROW('Water Data'!G136))),'Data Summary'!CB142="Yes"),100-OFFSET('Water Data'!$G$4,0,10*ROW('Water Data'!G136)),NA())</f>
        <v>#N/A</v>
      </c>
      <c r="N142" s="366" t="e">
        <f ca="1">+IF(AND(ISNUMBER(OFFSET('Water Data'!$G$6,0,10*ROW('Water Data'!G136))),'Data Summary'!CC142="Yes"),OFFSET('Water Data'!$G$6,0,10*ROW('Water Data'!G136)),NA())</f>
        <v>#N/A</v>
      </c>
      <c r="O142" s="366" t="e">
        <f ca="1">+IF(AND(ISNUMBER(OFFSET('Water Data'!$G$9,0,10*ROW('Water Data'!G136))),'Data Summary'!CD142="Yes"),OFFSET('Water Data'!$G$9,0,10*ROW('Water Data'!G136)),NA())</f>
        <v>#N/A</v>
      </c>
      <c r="P142" s="366" t="e">
        <f ca="1">+IF(AND(ISNUMBER(OFFSET('Water Data'!$H$4,0,10*ROW('Water Data'!H136))),'Data Summary'!CE142="Yes"),100-OFFSET('Water Data'!$H$4,0,10*ROW('Water Data'!H136)),NA())</f>
        <v>#N/A</v>
      </c>
      <c r="Q142" s="366" t="e">
        <f ca="1">+IF(AND(ISNUMBER(OFFSET('Water Data'!$H$6,0,10*ROW('Water Data'!H136))),'Data Summary'!CF142="Yes"),OFFSET('Water Data'!$H$6,0,10*ROW('Water Data'!H136)),NA())</f>
        <v>#N/A</v>
      </c>
      <c r="R142" s="366" t="e">
        <f ca="1">+IF(AND(ISNUMBER(OFFSET('Water Data'!$H$9,0,10*ROW('Water Data'!H136))),'Data Summary'!CG142="Yes"),OFFSET('Water Data'!$H$9,0,10*ROW('Water Data'!H136)),NA())</f>
        <v>#N/A</v>
      </c>
      <c r="S142" s="366" t="e">
        <f ca="1">+IF(AND(ISNUMBER(OFFSET('Water Data'!$I$4,0,10*ROW('Water Data'!I136))),'Data Summary'!CH142="Yes"),100-OFFSET('Water Data'!$I$4,0,10*ROW('Water Data'!I136)),NA())</f>
        <v>#N/A</v>
      </c>
      <c r="T142" s="366" t="e">
        <f ca="1">+IF(AND(ISNUMBER(OFFSET('Water Data'!$I$6,0,10*ROW('Water Data'!I136))),'Data Summary'!CI142="Yes"),OFFSET('Water Data'!$I$6,0,10*ROW('Water Data'!I136)),NA())</f>
        <v>#N/A</v>
      </c>
      <c r="U142" s="366" t="e">
        <f ca="1">+IF(AND(ISNUMBER(OFFSET('Water Data'!$I$9,0,10*ROW('Water Data'!I136))),'Data Summary'!CJ142="Yes"),OFFSET('Water Data'!$I$9,0,10*ROW('Water Data'!I136)),NA())</f>
        <v>#N/A</v>
      </c>
      <c r="V142" s="367" t="e">
        <f ca="1">+IF(AND(ISNUMBER(OFFSET('Sanitation Data'!$D$4,0,10*ROW('Sanitation Data'!D136))),'Data Summary'!CK142="Yes"),100-OFFSET('Sanitation Data'!$D$4,0,10*ROW('Sanitation Data'!D136)),NA())</f>
        <v>#N/A</v>
      </c>
      <c r="W142" s="367" t="e">
        <f ca="1">+IF(AND(ISNUMBER(OFFSET('Sanitation Data'!$D$6,0,10*ROW('Sanitation Data'!D136))),'Data Summary'!CL142="Yes"),OFFSET('Sanitation Data'!$D$6,0,10*ROW('Sanitation Data'!D136)),NA())</f>
        <v>#N/A</v>
      </c>
      <c r="X142" s="367" t="e">
        <f ca="1">+IF(AND(ISNUMBER(OFFSET('Sanitation Data'!$D$10,0,10*ROW('Sanitation Data'!D136))),'Data Summary'!CM142="Yes"),OFFSET('Sanitation Data'!$D$10,0,10*ROW('Sanitation Data'!D136)),NA())</f>
        <v>#N/A</v>
      </c>
      <c r="Y142" s="367" t="e">
        <f ca="1">+IF(AND(ISNUMBER(OFFSET('Sanitation Data'!$D$11,0,10*ROW('Sanitation Data'!D136))),'Data Summary'!CN142="Yes"),OFFSET('Sanitation Data'!$D$11,0,10*ROW('Sanitation Data'!D136)),NA())</f>
        <v>#N/A</v>
      </c>
      <c r="Z142" s="367" t="e">
        <f ca="1">+IF(AND(ISNUMBER(OFFSET('Sanitation Data'!$D$12,0,10*ROW('Sanitation Data'!D136))),'Data Summary'!CO142="Yes"),OFFSET('Sanitation Data'!$D$12,0,10*ROW('Sanitation Data'!D136)),NA())</f>
        <v>#N/A</v>
      </c>
      <c r="AA142" s="367" t="e">
        <f ca="1">+IF(AND(ISNUMBER(OFFSET('Sanitation Data'!$E$4,0,10*ROW('Sanitation Data'!E136))),'Data Summary'!CP142="Yes"),100-OFFSET('Sanitation Data'!$E$4,0,10*ROW('Sanitation Data'!E136)),NA())</f>
        <v>#N/A</v>
      </c>
      <c r="AB142" s="367" t="e">
        <f ca="1">+IF(AND(ISNUMBER(OFFSET('Sanitation Data'!$E$6,0,10*ROW('Sanitation Data'!E136))),'Data Summary'!CQ142="Yes"),OFFSET('Sanitation Data'!$E$6,0,10*ROW('Sanitation Data'!E136)),NA())</f>
        <v>#N/A</v>
      </c>
      <c r="AC142" s="367" t="e">
        <f ca="1">+IF(AND(ISNUMBER(OFFSET('Sanitation Data'!$E$10,0,10*ROW('Sanitation Data'!E136))),'Data Summary'!CR142="Yes"),OFFSET('Sanitation Data'!$E$10,0,10*ROW('Sanitation Data'!E136)),NA())</f>
        <v>#N/A</v>
      </c>
      <c r="AD142" s="367" t="e">
        <f ca="1">+IF(AND(ISNUMBER(OFFSET('Sanitation Data'!$E$11,0,10*ROW('Sanitation Data'!E136))),'Data Summary'!CS142="Yes"),OFFSET('Sanitation Data'!$E$11,0,10*ROW('Sanitation Data'!E136)),NA())</f>
        <v>#N/A</v>
      </c>
      <c r="AE142" s="367" t="e">
        <f ca="1">+IF(AND(ISNUMBER(OFFSET('Sanitation Data'!$E$12,0,10*ROW('Sanitation Data'!E136))),'Data Summary'!CT142="Yes"),OFFSET('Sanitation Data'!$E$12,0,10*ROW('Sanitation Data'!E136)),NA())</f>
        <v>#N/A</v>
      </c>
      <c r="AF142" s="367" t="e">
        <f ca="1">+IF(AND(ISNUMBER(OFFSET('Sanitation Data'!$F$4,0,10*ROW('Sanitation Data'!F136))),'Data Summary'!CU142="Yes"),100-OFFSET('Sanitation Data'!$F$4,0,10*ROW('Sanitation Data'!F136)),NA())</f>
        <v>#N/A</v>
      </c>
      <c r="AG142" s="367" t="e">
        <f ca="1">+IF(AND(ISNUMBER(OFFSET('Sanitation Data'!$F$6,0,10*ROW('Sanitation Data'!F136))),'Data Summary'!CV142="Yes"),OFFSET('Sanitation Data'!$F$6,0,10*ROW('Sanitation Data'!F136)),NA())</f>
        <v>#N/A</v>
      </c>
      <c r="AH142" s="367" t="e">
        <f ca="1">+IF(AND(ISNUMBER(OFFSET('Sanitation Data'!$F$10,0,10*ROW('Sanitation Data'!F136))),'Data Summary'!CW142="Yes"),OFFSET('Sanitation Data'!$F$10,0,10*ROW('Sanitation Data'!F136)),NA())</f>
        <v>#N/A</v>
      </c>
      <c r="AI142" s="367" t="e">
        <f ca="1">+IF(AND(ISNUMBER(OFFSET('Sanitation Data'!$F$11,0,10*ROW('Sanitation Data'!F136))),'Data Summary'!CX142="Yes"),OFFSET('Sanitation Data'!$F$11,0,10*ROW('Sanitation Data'!F136)),NA())</f>
        <v>#N/A</v>
      </c>
      <c r="AJ142" s="367" t="e">
        <f ca="1">+IF(AND(ISNUMBER(OFFSET('Sanitation Data'!$F$12,0,10*ROW('Sanitation Data'!F136))),'Data Summary'!CY142="Yes"),OFFSET('Sanitation Data'!$F$12,0,10*ROW('Sanitation Data'!F136)),NA())</f>
        <v>#N/A</v>
      </c>
      <c r="AK142" s="367" t="e">
        <f ca="1">+IF(AND(ISNUMBER(OFFSET('Sanitation Data'!$G$4,0,10*ROW('Sanitation Data'!G136))),'Data Summary'!CZ142="Yes"),100-OFFSET('Sanitation Data'!$G$4,0,10*ROW('Sanitation Data'!G136)),NA())</f>
        <v>#N/A</v>
      </c>
      <c r="AL142" s="367" t="e">
        <f ca="1">+IF(AND(ISNUMBER(OFFSET('Sanitation Data'!$G$6,0,10*ROW('Sanitation Data'!G136))),'Data Summary'!DA142="Yes"),OFFSET('Sanitation Data'!$G$6,0,10*ROW('Sanitation Data'!G136)),NA())</f>
        <v>#N/A</v>
      </c>
      <c r="AM142" s="367" t="e">
        <f ca="1">+IF(AND(ISNUMBER(OFFSET('Sanitation Data'!$G$10,0,10*ROW('Sanitation Data'!G136))),'Data Summary'!DB142="Yes"),OFFSET('Sanitation Data'!$G$10,0,10*ROW('Sanitation Data'!G136)),NA())</f>
        <v>#N/A</v>
      </c>
      <c r="AN142" s="367" t="e">
        <f ca="1">+IF(AND(ISNUMBER(OFFSET('Sanitation Data'!$G$11,0,10*ROW('Sanitation Data'!G136))),'Data Summary'!DC142="Yes"),OFFSET('Sanitation Data'!$G$11,0,10*ROW('Sanitation Data'!G136)),NA())</f>
        <v>#N/A</v>
      </c>
      <c r="AO142" s="367" t="e">
        <f ca="1">+IF(AND(ISNUMBER(OFFSET('Sanitation Data'!$G$12,0,10*ROW('Sanitation Data'!G136))),'Data Summary'!DD142="Yes"),OFFSET('Sanitation Data'!$G$12,0,10*ROW('Sanitation Data'!G136)),NA())</f>
        <v>#N/A</v>
      </c>
      <c r="AP142" s="367" t="e">
        <f ca="1">+IF(AND(ISNUMBER(OFFSET('Sanitation Data'!$H$4,0,10*ROW('Sanitation Data'!H136))),'Data Summary'!DE142="Yes"),100-OFFSET('Sanitation Data'!$H$4,0,10*ROW('Sanitation Data'!H136)),NA())</f>
        <v>#N/A</v>
      </c>
      <c r="AQ142" s="367" t="e">
        <f ca="1">+IF(AND(ISNUMBER(OFFSET('Sanitation Data'!$H$6,0,10*ROW('Sanitation Data'!H136))),'Data Summary'!DF142="Yes"),OFFSET('Sanitation Data'!$H$6,0,10*ROW('Sanitation Data'!H136)),NA())</f>
        <v>#N/A</v>
      </c>
      <c r="AR142" s="367" t="e">
        <f ca="1">+IF(AND(ISNUMBER(OFFSET('Sanitation Data'!$H$10,0,10*ROW('Sanitation Data'!H136))),'Data Summary'!DG142="Yes"),OFFSET('Sanitation Data'!$H$10,0,10*ROW('Sanitation Data'!H136)),NA())</f>
        <v>#N/A</v>
      </c>
      <c r="AS142" s="367" t="e">
        <f ca="1">+IF(AND(ISNUMBER(OFFSET('Sanitation Data'!$H$11,0,10*ROW('Sanitation Data'!H136))),'Data Summary'!DH142="Yes"),OFFSET('Sanitation Data'!$H$11,0,10*ROW('Sanitation Data'!H136)),NA())</f>
        <v>#N/A</v>
      </c>
      <c r="AT142" s="367" t="e">
        <f ca="1">+IF(AND(ISNUMBER(OFFSET('Sanitation Data'!$H$12,0,10*ROW('Sanitation Data'!H136))),'Data Summary'!DI142="Yes"),OFFSET('Sanitation Data'!$H$12,0,10*ROW('Sanitation Data'!H136)),NA())</f>
        <v>#N/A</v>
      </c>
      <c r="AU142" s="367" t="e">
        <f ca="1">+IF(AND(ISNUMBER(OFFSET('Sanitation Data'!$I$4,0,10*ROW('Sanitation Data'!I136))),'Data Summary'!DJ142="Yes"),100-OFFSET('Sanitation Data'!$I$4,0,10*ROW('Sanitation Data'!I136)),NA())</f>
        <v>#N/A</v>
      </c>
      <c r="AV142" s="367" t="e">
        <f ca="1">+IF(AND(ISNUMBER(OFFSET('Sanitation Data'!$I$6,0,10*ROW('Sanitation Data'!I136))),'Data Summary'!DK142="Yes"),OFFSET('Sanitation Data'!$I$6,0,10*ROW('Sanitation Data'!I136)),NA())</f>
        <v>#N/A</v>
      </c>
      <c r="AW142" s="367" t="e">
        <f ca="1">+IF(AND(ISNUMBER(OFFSET('Sanitation Data'!$I$10,0,10*ROW('Sanitation Data'!I136))),'Data Summary'!DL142="Yes"),OFFSET('Sanitation Data'!$I$10,0,10*ROW('Sanitation Data'!I136)),NA())</f>
        <v>#N/A</v>
      </c>
      <c r="AX142" s="367" t="e">
        <f ca="1">+IF(AND(ISNUMBER(OFFSET('Sanitation Data'!$I$11,0,10*ROW('Sanitation Data'!I136))),'Data Summary'!DM142="Yes"),OFFSET('Sanitation Data'!$I$11,0,10*ROW('Sanitation Data'!I136)),NA())</f>
        <v>#N/A</v>
      </c>
      <c r="AY142" s="367" t="e">
        <f ca="1">+IF(AND(ISNUMBER(OFFSET('Sanitation Data'!$I$12,0,10*ROW('Sanitation Data'!I136))),'Data Summary'!DN142="Yes"),OFFSET('Sanitation Data'!$I$12,0,10*ROW('Sanitation Data'!I136)),NA())</f>
        <v>#N/A</v>
      </c>
      <c r="AZ142" s="368" t="e">
        <f ca="1">+IF(AND(ISNUMBER(OFFSET('Hygiene Data'!$D$5,0,10*ROW('Hygiene Data'!D136))),'Data Summary'!DO142="Yes"),OFFSET('Hygiene Data'!$D$5,0,10*ROW('Hygiene Data'!D136)),NA())</f>
        <v>#N/A</v>
      </c>
      <c r="BA142" s="368" t="e">
        <f ca="1">+IF(AND(ISNUMBER(OFFSET('Hygiene Data'!$D$7,0,10*ROW('Hygiene Data'!D136))),'Data Summary'!DP142="Yes"),OFFSET('Hygiene Data'!$D$7,0,10*ROW('Hygiene Data'!D136)),NA())</f>
        <v>#N/A</v>
      </c>
      <c r="BB142" s="368" t="e">
        <f ca="1">+IF(AND(ISNUMBER(OFFSET('Hygiene Data'!$D$9,0,10*ROW('Hygiene Data'!D136))),'Data Summary'!DQ142="Yes"),OFFSET('Hygiene Data'!$D$9,0,10*ROW('Hygiene Data'!D136)),NA())</f>
        <v>#N/A</v>
      </c>
      <c r="BC142" s="368" t="e">
        <f ca="1">+IF(AND(ISNUMBER(OFFSET('Hygiene Data'!$E$5,0,10*ROW('Hygiene Data'!E136))),'Data Summary'!DR142="Yes"),OFFSET('Hygiene Data'!$E$5,0,10*ROW('Hygiene Data'!E136)),NA())</f>
        <v>#N/A</v>
      </c>
      <c r="BD142" s="368" t="e">
        <f ca="1">+IF(AND(ISNUMBER(OFFSET('Hygiene Data'!$E$7,0,10*ROW('Hygiene Data'!E136))),'Data Summary'!DS142="Yes"),OFFSET('Hygiene Data'!$E$7,0,10*ROW('Hygiene Data'!E136)),NA())</f>
        <v>#N/A</v>
      </c>
      <c r="BE142" s="368" t="e">
        <f ca="1">+IF(AND(ISNUMBER(OFFSET('Hygiene Data'!$E$9,0,10*ROW('Hygiene Data'!E136))),'Data Summary'!DT142="Yes"),OFFSET('Hygiene Data'!$E$9,0,10*ROW('Hygiene Data'!E136)),NA())</f>
        <v>#N/A</v>
      </c>
      <c r="BF142" s="368" t="e">
        <f ca="1">+IF(AND(ISNUMBER(OFFSET('Hygiene Data'!$F$5,0,10*ROW('Hygiene Data'!F136))),'Data Summary'!DU142="Yes"),OFFSET('Hygiene Data'!$F$5,0,10*ROW('Hygiene Data'!F136)),NA())</f>
        <v>#N/A</v>
      </c>
      <c r="BG142" s="368" t="e">
        <f ca="1">+IF(AND(ISNUMBER(OFFSET('Hygiene Data'!$F$7,0,10*ROW('Hygiene Data'!F136))),'Data Summary'!DV142="Yes"),OFFSET('Hygiene Data'!$F$7,0,10*ROW('Hygiene Data'!F136)),NA())</f>
        <v>#N/A</v>
      </c>
      <c r="BH142" s="368" t="e">
        <f ca="1">+IF(AND(ISNUMBER(OFFSET('Hygiene Data'!$F$9,0,10*ROW('Hygiene Data'!F136))),'Data Summary'!DW142="Yes"),OFFSET('Hygiene Data'!$F$9,0,10*ROW('Hygiene Data'!F136)),NA())</f>
        <v>#N/A</v>
      </c>
      <c r="BI142" s="368" t="e">
        <f ca="1">+IF(AND(ISNUMBER(OFFSET('Hygiene Data'!$G$5,0,10*ROW('Hygiene Data'!G136))),'Data Summary'!DX142="Yes"),OFFSET('Hygiene Data'!$G$5,0,10*ROW('Hygiene Data'!G136)),NA())</f>
        <v>#N/A</v>
      </c>
      <c r="BJ142" s="368" t="e">
        <f ca="1">+IF(AND(ISNUMBER(OFFSET('Hygiene Data'!$G$7,0,10*ROW('Hygiene Data'!G136))),'Data Summary'!DY142="Yes"),OFFSET('Hygiene Data'!$G$7,0,10*ROW('Hygiene Data'!G136)),NA())</f>
        <v>#N/A</v>
      </c>
      <c r="BK142" s="368" t="e">
        <f ca="1">+IF(AND(ISNUMBER(OFFSET('Hygiene Data'!$G$9,0,10*ROW('Hygiene Data'!G136))),'Data Summary'!DZ142="Yes"),OFFSET('Hygiene Data'!$G$9,0,10*ROW('Hygiene Data'!G136)),NA())</f>
        <v>#N/A</v>
      </c>
      <c r="BL142" s="368" t="e">
        <f ca="1">+IF(AND(ISNUMBER(OFFSET('Hygiene Data'!$H$5,0,10*ROW('Hygiene Data'!H136))),'Data Summary'!EA142="Yes"),OFFSET('Hygiene Data'!$H$5,0,10*ROW('Hygiene Data'!H136)),NA())</f>
        <v>#N/A</v>
      </c>
      <c r="BM142" s="368" t="e">
        <f ca="1">+IF(AND(ISNUMBER(OFFSET('Hygiene Data'!$H$7,0,10*ROW('Hygiene Data'!H136))),'Data Summary'!EB142="Yes"),OFFSET('Hygiene Data'!$H$7,0,10*ROW('Hygiene Data'!H136)),NA())</f>
        <v>#N/A</v>
      </c>
      <c r="BN142" s="368" t="e">
        <f ca="1">+IF(AND(ISNUMBER(OFFSET('Hygiene Data'!$H$9,0,10*ROW('Hygiene Data'!H136))),'Data Summary'!EC142="Yes"),OFFSET('Hygiene Data'!$H$9,0,10*ROW('Hygiene Data'!H136)),NA())</f>
        <v>#N/A</v>
      </c>
      <c r="BO142" s="368" t="e">
        <f ca="1">+IF(AND(ISNUMBER(OFFSET('Hygiene Data'!$I$5,0,10*ROW('Hygiene Data'!I136))),'Data Summary'!ED142="Yes"),OFFSET('Hygiene Data'!$I$5,0,10*ROW('Hygiene Data'!I136)),NA())</f>
        <v>#N/A</v>
      </c>
      <c r="BP142" s="368" t="e">
        <f ca="1">+IF(AND(ISNUMBER(OFFSET('Hygiene Data'!$I$7,0,10*ROW('Hygiene Data'!I136))),'Data Summary'!EE142="Yes"),OFFSET('Hygiene Data'!$I$7,0,10*ROW('Hygiene Data'!I136)),NA())</f>
        <v>#N/A</v>
      </c>
      <c r="BQ142" s="368" t="e">
        <f ca="1">+IF(AND(ISNUMBER(OFFSET('Hygiene Data'!$I$9,0,10*ROW('Hygiene Data'!I136))),'Data Summary'!EF142="Yes"),OFFSET('Hygiene Data'!$I$9,0,10*ROW('Hygiene Data'!I136)),NA())</f>
        <v>#N/A</v>
      </c>
    </row>
    <row r="143" spans="1:69" x14ac:dyDescent="0.25">
      <c r="A143" s="364" t="e">
        <f ca="1">+RIGHT('Data Summary'!A143,LEN('Data Summary'!A143)-9)</f>
        <v>#VALUE!</v>
      </c>
      <c r="B143" s="338" t="str">
        <f ca="1">+IF(ISTEXT('Data Summary'!B143),'Data Summary'!B143,"")</f>
        <v/>
      </c>
      <c r="C143" s="365" t="e">
        <f ca="1">+VALUE('Data Summary'!C143)</f>
        <v>#VALUE!</v>
      </c>
      <c r="D143" s="366" t="e">
        <f ca="1">+IF(AND(ISNUMBER(OFFSET('Water Data'!$D$4,0,10*ROW('Water Data'!D137))),'Data Summary'!BS143="Yes"),100-OFFSET('Water Data'!$D$4,0,10*ROW('Water Data'!D137)),NA())</f>
        <v>#N/A</v>
      </c>
      <c r="E143" s="366" t="e">
        <f ca="1">+IF(AND(ISNUMBER(OFFSET('Water Data'!$D$6,0,10*ROW('Water Data'!D137))),'Data Summary'!BT143="Yes"),OFFSET('Water Data'!$D$6,0,10*ROW('Water Data'!D137)),NA())</f>
        <v>#N/A</v>
      </c>
      <c r="F143" s="366" t="e">
        <f ca="1">+IF(AND(ISNUMBER(OFFSET('Water Data'!$D$9,0,10*ROW('Water Data'!D137))),'Data Summary'!BU143="Yes"),OFFSET('Water Data'!$D$9,0,10*ROW('Water Data'!D137)),NA())</f>
        <v>#N/A</v>
      </c>
      <c r="G143" s="366" t="e">
        <f ca="1">+IF(AND(ISNUMBER(OFFSET('Water Data'!$E$4,0,10*ROW('Water Data'!E137))),'Data Summary'!BV143="Yes"),100-OFFSET('Water Data'!$E$4,0,10*ROW('Water Data'!E137)),NA())</f>
        <v>#N/A</v>
      </c>
      <c r="H143" s="366" t="e">
        <f ca="1">+IF(AND(ISNUMBER(OFFSET('Water Data'!$E$6,0,10*ROW('Water Data'!E137))),'Data Summary'!BW143="Yes"),OFFSET('Water Data'!$E$6,0,10*ROW('Water Data'!E137)),NA())</f>
        <v>#N/A</v>
      </c>
      <c r="I143" s="366" t="e">
        <f ca="1">+IF(AND(ISNUMBER(OFFSET('Water Data'!$E$9,0,10*ROW('Water Data'!E137))),'Data Summary'!BX143="Yes"),OFFSET('Water Data'!$E$9,0,10*ROW('Water Data'!E137)),NA())</f>
        <v>#N/A</v>
      </c>
      <c r="J143" s="366" t="e">
        <f ca="1">+IF(AND(ISNUMBER(OFFSET('Water Data'!$F$4,0,10*ROW('Water Data'!F137))),'Data Summary'!BY143="Yes"),100-OFFSET('Water Data'!$F$4,0,10*ROW('Water Data'!F137)),NA())</f>
        <v>#N/A</v>
      </c>
      <c r="K143" s="366" t="e">
        <f ca="1">+IF(AND(ISNUMBER(OFFSET('Water Data'!$F$6,0,10*ROW('Water Data'!F137))),'Data Summary'!BZ143="Yes"),OFFSET('Water Data'!$F$6,0,10*ROW('Water Data'!F137)),NA())</f>
        <v>#N/A</v>
      </c>
      <c r="L143" s="366" t="e">
        <f ca="1">+IF(AND(ISNUMBER(OFFSET('Water Data'!$F$9,0,10*ROW('Water Data'!F137))),'Data Summary'!CA143="Yes"),OFFSET('Water Data'!$F$9,0,10*ROW('Water Data'!F137)),NA())</f>
        <v>#N/A</v>
      </c>
      <c r="M143" s="366" t="e">
        <f ca="1">+IF(AND(ISNUMBER(OFFSET('Water Data'!$G$4,0,10*ROW('Water Data'!G137))),'Data Summary'!CB143="Yes"),100-OFFSET('Water Data'!$G$4,0,10*ROW('Water Data'!G137)),NA())</f>
        <v>#N/A</v>
      </c>
      <c r="N143" s="366" t="e">
        <f ca="1">+IF(AND(ISNUMBER(OFFSET('Water Data'!$G$6,0,10*ROW('Water Data'!G137))),'Data Summary'!CC143="Yes"),OFFSET('Water Data'!$G$6,0,10*ROW('Water Data'!G137)),NA())</f>
        <v>#N/A</v>
      </c>
      <c r="O143" s="366" t="e">
        <f ca="1">+IF(AND(ISNUMBER(OFFSET('Water Data'!$G$9,0,10*ROW('Water Data'!G137))),'Data Summary'!CD143="Yes"),OFFSET('Water Data'!$G$9,0,10*ROW('Water Data'!G137)),NA())</f>
        <v>#N/A</v>
      </c>
      <c r="P143" s="366" t="e">
        <f ca="1">+IF(AND(ISNUMBER(OFFSET('Water Data'!$H$4,0,10*ROW('Water Data'!H137))),'Data Summary'!CE143="Yes"),100-OFFSET('Water Data'!$H$4,0,10*ROW('Water Data'!H137)),NA())</f>
        <v>#N/A</v>
      </c>
      <c r="Q143" s="366" t="e">
        <f ca="1">+IF(AND(ISNUMBER(OFFSET('Water Data'!$H$6,0,10*ROW('Water Data'!H137))),'Data Summary'!CF143="Yes"),OFFSET('Water Data'!$H$6,0,10*ROW('Water Data'!H137)),NA())</f>
        <v>#N/A</v>
      </c>
      <c r="R143" s="366" t="e">
        <f ca="1">+IF(AND(ISNUMBER(OFFSET('Water Data'!$H$9,0,10*ROW('Water Data'!H137))),'Data Summary'!CG143="Yes"),OFFSET('Water Data'!$H$9,0,10*ROW('Water Data'!H137)),NA())</f>
        <v>#N/A</v>
      </c>
      <c r="S143" s="366" t="e">
        <f ca="1">+IF(AND(ISNUMBER(OFFSET('Water Data'!$I$4,0,10*ROW('Water Data'!I137))),'Data Summary'!CH143="Yes"),100-OFFSET('Water Data'!$I$4,0,10*ROW('Water Data'!I137)),NA())</f>
        <v>#N/A</v>
      </c>
      <c r="T143" s="366" t="e">
        <f ca="1">+IF(AND(ISNUMBER(OFFSET('Water Data'!$I$6,0,10*ROW('Water Data'!I137))),'Data Summary'!CI143="Yes"),OFFSET('Water Data'!$I$6,0,10*ROW('Water Data'!I137)),NA())</f>
        <v>#N/A</v>
      </c>
      <c r="U143" s="366" t="e">
        <f ca="1">+IF(AND(ISNUMBER(OFFSET('Water Data'!$I$9,0,10*ROW('Water Data'!I137))),'Data Summary'!CJ143="Yes"),OFFSET('Water Data'!$I$9,0,10*ROW('Water Data'!I137)),NA())</f>
        <v>#N/A</v>
      </c>
      <c r="V143" s="367" t="e">
        <f ca="1">+IF(AND(ISNUMBER(OFFSET('Sanitation Data'!$D$4,0,10*ROW('Sanitation Data'!D137))),'Data Summary'!CK143="Yes"),100-OFFSET('Sanitation Data'!$D$4,0,10*ROW('Sanitation Data'!D137)),NA())</f>
        <v>#N/A</v>
      </c>
      <c r="W143" s="367" t="e">
        <f ca="1">+IF(AND(ISNUMBER(OFFSET('Sanitation Data'!$D$6,0,10*ROW('Sanitation Data'!D137))),'Data Summary'!CL143="Yes"),OFFSET('Sanitation Data'!$D$6,0,10*ROW('Sanitation Data'!D137)),NA())</f>
        <v>#N/A</v>
      </c>
      <c r="X143" s="367" t="e">
        <f ca="1">+IF(AND(ISNUMBER(OFFSET('Sanitation Data'!$D$10,0,10*ROW('Sanitation Data'!D137))),'Data Summary'!CM143="Yes"),OFFSET('Sanitation Data'!$D$10,0,10*ROW('Sanitation Data'!D137)),NA())</f>
        <v>#N/A</v>
      </c>
      <c r="Y143" s="367" t="e">
        <f ca="1">+IF(AND(ISNUMBER(OFFSET('Sanitation Data'!$D$11,0,10*ROW('Sanitation Data'!D137))),'Data Summary'!CN143="Yes"),OFFSET('Sanitation Data'!$D$11,0,10*ROW('Sanitation Data'!D137)),NA())</f>
        <v>#N/A</v>
      </c>
      <c r="Z143" s="367" t="e">
        <f ca="1">+IF(AND(ISNUMBER(OFFSET('Sanitation Data'!$D$12,0,10*ROW('Sanitation Data'!D137))),'Data Summary'!CO143="Yes"),OFFSET('Sanitation Data'!$D$12,0,10*ROW('Sanitation Data'!D137)),NA())</f>
        <v>#N/A</v>
      </c>
      <c r="AA143" s="367" t="e">
        <f ca="1">+IF(AND(ISNUMBER(OFFSET('Sanitation Data'!$E$4,0,10*ROW('Sanitation Data'!E137))),'Data Summary'!CP143="Yes"),100-OFFSET('Sanitation Data'!$E$4,0,10*ROW('Sanitation Data'!E137)),NA())</f>
        <v>#N/A</v>
      </c>
      <c r="AB143" s="367" t="e">
        <f ca="1">+IF(AND(ISNUMBER(OFFSET('Sanitation Data'!$E$6,0,10*ROW('Sanitation Data'!E137))),'Data Summary'!CQ143="Yes"),OFFSET('Sanitation Data'!$E$6,0,10*ROW('Sanitation Data'!E137)),NA())</f>
        <v>#N/A</v>
      </c>
      <c r="AC143" s="367" t="e">
        <f ca="1">+IF(AND(ISNUMBER(OFFSET('Sanitation Data'!$E$10,0,10*ROW('Sanitation Data'!E137))),'Data Summary'!CR143="Yes"),OFFSET('Sanitation Data'!$E$10,0,10*ROW('Sanitation Data'!E137)),NA())</f>
        <v>#N/A</v>
      </c>
      <c r="AD143" s="367" t="e">
        <f ca="1">+IF(AND(ISNUMBER(OFFSET('Sanitation Data'!$E$11,0,10*ROW('Sanitation Data'!E137))),'Data Summary'!CS143="Yes"),OFFSET('Sanitation Data'!$E$11,0,10*ROW('Sanitation Data'!E137)),NA())</f>
        <v>#N/A</v>
      </c>
      <c r="AE143" s="367" t="e">
        <f ca="1">+IF(AND(ISNUMBER(OFFSET('Sanitation Data'!$E$12,0,10*ROW('Sanitation Data'!E137))),'Data Summary'!CT143="Yes"),OFFSET('Sanitation Data'!$E$12,0,10*ROW('Sanitation Data'!E137)),NA())</f>
        <v>#N/A</v>
      </c>
      <c r="AF143" s="367" t="e">
        <f ca="1">+IF(AND(ISNUMBER(OFFSET('Sanitation Data'!$F$4,0,10*ROW('Sanitation Data'!F137))),'Data Summary'!CU143="Yes"),100-OFFSET('Sanitation Data'!$F$4,0,10*ROW('Sanitation Data'!F137)),NA())</f>
        <v>#N/A</v>
      </c>
      <c r="AG143" s="367" t="e">
        <f ca="1">+IF(AND(ISNUMBER(OFFSET('Sanitation Data'!$F$6,0,10*ROW('Sanitation Data'!F137))),'Data Summary'!CV143="Yes"),OFFSET('Sanitation Data'!$F$6,0,10*ROW('Sanitation Data'!F137)),NA())</f>
        <v>#N/A</v>
      </c>
      <c r="AH143" s="367" t="e">
        <f ca="1">+IF(AND(ISNUMBER(OFFSET('Sanitation Data'!$F$10,0,10*ROW('Sanitation Data'!F137))),'Data Summary'!CW143="Yes"),OFFSET('Sanitation Data'!$F$10,0,10*ROW('Sanitation Data'!F137)),NA())</f>
        <v>#N/A</v>
      </c>
      <c r="AI143" s="367" t="e">
        <f ca="1">+IF(AND(ISNUMBER(OFFSET('Sanitation Data'!$F$11,0,10*ROW('Sanitation Data'!F137))),'Data Summary'!CX143="Yes"),OFFSET('Sanitation Data'!$F$11,0,10*ROW('Sanitation Data'!F137)),NA())</f>
        <v>#N/A</v>
      </c>
      <c r="AJ143" s="367" t="e">
        <f ca="1">+IF(AND(ISNUMBER(OFFSET('Sanitation Data'!$F$12,0,10*ROW('Sanitation Data'!F137))),'Data Summary'!CY143="Yes"),OFFSET('Sanitation Data'!$F$12,0,10*ROW('Sanitation Data'!F137)),NA())</f>
        <v>#N/A</v>
      </c>
      <c r="AK143" s="367" t="e">
        <f ca="1">+IF(AND(ISNUMBER(OFFSET('Sanitation Data'!$G$4,0,10*ROW('Sanitation Data'!G137))),'Data Summary'!CZ143="Yes"),100-OFFSET('Sanitation Data'!$G$4,0,10*ROW('Sanitation Data'!G137)),NA())</f>
        <v>#N/A</v>
      </c>
      <c r="AL143" s="367" t="e">
        <f ca="1">+IF(AND(ISNUMBER(OFFSET('Sanitation Data'!$G$6,0,10*ROW('Sanitation Data'!G137))),'Data Summary'!DA143="Yes"),OFFSET('Sanitation Data'!$G$6,0,10*ROW('Sanitation Data'!G137)),NA())</f>
        <v>#N/A</v>
      </c>
      <c r="AM143" s="367" t="e">
        <f ca="1">+IF(AND(ISNUMBER(OFFSET('Sanitation Data'!$G$10,0,10*ROW('Sanitation Data'!G137))),'Data Summary'!DB143="Yes"),OFFSET('Sanitation Data'!$G$10,0,10*ROW('Sanitation Data'!G137)),NA())</f>
        <v>#N/A</v>
      </c>
      <c r="AN143" s="367" t="e">
        <f ca="1">+IF(AND(ISNUMBER(OFFSET('Sanitation Data'!$G$11,0,10*ROW('Sanitation Data'!G137))),'Data Summary'!DC143="Yes"),OFFSET('Sanitation Data'!$G$11,0,10*ROW('Sanitation Data'!G137)),NA())</f>
        <v>#N/A</v>
      </c>
      <c r="AO143" s="367" t="e">
        <f ca="1">+IF(AND(ISNUMBER(OFFSET('Sanitation Data'!$G$12,0,10*ROW('Sanitation Data'!G137))),'Data Summary'!DD143="Yes"),OFFSET('Sanitation Data'!$G$12,0,10*ROW('Sanitation Data'!G137)),NA())</f>
        <v>#N/A</v>
      </c>
      <c r="AP143" s="367" t="e">
        <f ca="1">+IF(AND(ISNUMBER(OFFSET('Sanitation Data'!$H$4,0,10*ROW('Sanitation Data'!H137))),'Data Summary'!DE143="Yes"),100-OFFSET('Sanitation Data'!$H$4,0,10*ROW('Sanitation Data'!H137)),NA())</f>
        <v>#N/A</v>
      </c>
      <c r="AQ143" s="367" t="e">
        <f ca="1">+IF(AND(ISNUMBER(OFFSET('Sanitation Data'!$H$6,0,10*ROW('Sanitation Data'!H137))),'Data Summary'!DF143="Yes"),OFFSET('Sanitation Data'!$H$6,0,10*ROW('Sanitation Data'!H137)),NA())</f>
        <v>#N/A</v>
      </c>
      <c r="AR143" s="367" t="e">
        <f ca="1">+IF(AND(ISNUMBER(OFFSET('Sanitation Data'!$H$10,0,10*ROW('Sanitation Data'!H137))),'Data Summary'!DG143="Yes"),OFFSET('Sanitation Data'!$H$10,0,10*ROW('Sanitation Data'!H137)),NA())</f>
        <v>#N/A</v>
      </c>
      <c r="AS143" s="367" t="e">
        <f ca="1">+IF(AND(ISNUMBER(OFFSET('Sanitation Data'!$H$11,0,10*ROW('Sanitation Data'!H137))),'Data Summary'!DH143="Yes"),OFFSET('Sanitation Data'!$H$11,0,10*ROW('Sanitation Data'!H137)),NA())</f>
        <v>#N/A</v>
      </c>
      <c r="AT143" s="367" t="e">
        <f ca="1">+IF(AND(ISNUMBER(OFFSET('Sanitation Data'!$H$12,0,10*ROW('Sanitation Data'!H137))),'Data Summary'!DI143="Yes"),OFFSET('Sanitation Data'!$H$12,0,10*ROW('Sanitation Data'!H137)),NA())</f>
        <v>#N/A</v>
      </c>
      <c r="AU143" s="367" t="e">
        <f ca="1">+IF(AND(ISNUMBER(OFFSET('Sanitation Data'!$I$4,0,10*ROW('Sanitation Data'!I137))),'Data Summary'!DJ143="Yes"),100-OFFSET('Sanitation Data'!$I$4,0,10*ROW('Sanitation Data'!I137)),NA())</f>
        <v>#N/A</v>
      </c>
      <c r="AV143" s="367" t="e">
        <f ca="1">+IF(AND(ISNUMBER(OFFSET('Sanitation Data'!$I$6,0,10*ROW('Sanitation Data'!I137))),'Data Summary'!DK143="Yes"),OFFSET('Sanitation Data'!$I$6,0,10*ROW('Sanitation Data'!I137)),NA())</f>
        <v>#N/A</v>
      </c>
      <c r="AW143" s="367" t="e">
        <f ca="1">+IF(AND(ISNUMBER(OFFSET('Sanitation Data'!$I$10,0,10*ROW('Sanitation Data'!I137))),'Data Summary'!DL143="Yes"),OFFSET('Sanitation Data'!$I$10,0,10*ROW('Sanitation Data'!I137)),NA())</f>
        <v>#N/A</v>
      </c>
      <c r="AX143" s="367" t="e">
        <f ca="1">+IF(AND(ISNUMBER(OFFSET('Sanitation Data'!$I$11,0,10*ROW('Sanitation Data'!I137))),'Data Summary'!DM143="Yes"),OFFSET('Sanitation Data'!$I$11,0,10*ROW('Sanitation Data'!I137)),NA())</f>
        <v>#N/A</v>
      </c>
      <c r="AY143" s="367" t="e">
        <f ca="1">+IF(AND(ISNUMBER(OFFSET('Sanitation Data'!$I$12,0,10*ROW('Sanitation Data'!I137))),'Data Summary'!DN143="Yes"),OFFSET('Sanitation Data'!$I$12,0,10*ROW('Sanitation Data'!I137)),NA())</f>
        <v>#N/A</v>
      </c>
      <c r="AZ143" s="368" t="e">
        <f ca="1">+IF(AND(ISNUMBER(OFFSET('Hygiene Data'!$D$5,0,10*ROW('Hygiene Data'!D137))),'Data Summary'!DO143="Yes"),OFFSET('Hygiene Data'!$D$5,0,10*ROW('Hygiene Data'!D137)),NA())</f>
        <v>#N/A</v>
      </c>
      <c r="BA143" s="368" t="e">
        <f ca="1">+IF(AND(ISNUMBER(OFFSET('Hygiene Data'!$D$7,0,10*ROW('Hygiene Data'!D137))),'Data Summary'!DP143="Yes"),OFFSET('Hygiene Data'!$D$7,0,10*ROW('Hygiene Data'!D137)),NA())</f>
        <v>#N/A</v>
      </c>
      <c r="BB143" s="368" t="e">
        <f ca="1">+IF(AND(ISNUMBER(OFFSET('Hygiene Data'!$D$9,0,10*ROW('Hygiene Data'!D137))),'Data Summary'!DQ143="Yes"),OFFSET('Hygiene Data'!$D$9,0,10*ROW('Hygiene Data'!D137)),NA())</f>
        <v>#N/A</v>
      </c>
      <c r="BC143" s="368" t="e">
        <f ca="1">+IF(AND(ISNUMBER(OFFSET('Hygiene Data'!$E$5,0,10*ROW('Hygiene Data'!E137))),'Data Summary'!DR143="Yes"),OFFSET('Hygiene Data'!$E$5,0,10*ROW('Hygiene Data'!E137)),NA())</f>
        <v>#N/A</v>
      </c>
      <c r="BD143" s="368" t="e">
        <f ca="1">+IF(AND(ISNUMBER(OFFSET('Hygiene Data'!$E$7,0,10*ROW('Hygiene Data'!E137))),'Data Summary'!DS143="Yes"),OFFSET('Hygiene Data'!$E$7,0,10*ROW('Hygiene Data'!E137)),NA())</f>
        <v>#N/A</v>
      </c>
      <c r="BE143" s="368" t="e">
        <f ca="1">+IF(AND(ISNUMBER(OFFSET('Hygiene Data'!$E$9,0,10*ROW('Hygiene Data'!E137))),'Data Summary'!DT143="Yes"),OFFSET('Hygiene Data'!$E$9,0,10*ROW('Hygiene Data'!E137)),NA())</f>
        <v>#N/A</v>
      </c>
      <c r="BF143" s="368" t="e">
        <f ca="1">+IF(AND(ISNUMBER(OFFSET('Hygiene Data'!$F$5,0,10*ROW('Hygiene Data'!F137))),'Data Summary'!DU143="Yes"),OFFSET('Hygiene Data'!$F$5,0,10*ROW('Hygiene Data'!F137)),NA())</f>
        <v>#N/A</v>
      </c>
      <c r="BG143" s="368" t="e">
        <f ca="1">+IF(AND(ISNUMBER(OFFSET('Hygiene Data'!$F$7,0,10*ROW('Hygiene Data'!F137))),'Data Summary'!DV143="Yes"),OFFSET('Hygiene Data'!$F$7,0,10*ROW('Hygiene Data'!F137)),NA())</f>
        <v>#N/A</v>
      </c>
      <c r="BH143" s="368" t="e">
        <f ca="1">+IF(AND(ISNUMBER(OFFSET('Hygiene Data'!$F$9,0,10*ROW('Hygiene Data'!F137))),'Data Summary'!DW143="Yes"),OFFSET('Hygiene Data'!$F$9,0,10*ROW('Hygiene Data'!F137)),NA())</f>
        <v>#N/A</v>
      </c>
      <c r="BI143" s="368" t="e">
        <f ca="1">+IF(AND(ISNUMBER(OFFSET('Hygiene Data'!$G$5,0,10*ROW('Hygiene Data'!G137))),'Data Summary'!DX143="Yes"),OFFSET('Hygiene Data'!$G$5,0,10*ROW('Hygiene Data'!G137)),NA())</f>
        <v>#N/A</v>
      </c>
      <c r="BJ143" s="368" t="e">
        <f ca="1">+IF(AND(ISNUMBER(OFFSET('Hygiene Data'!$G$7,0,10*ROW('Hygiene Data'!G137))),'Data Summary'!DY143="Yes"),OFFSET('Hygiene Data'!$G$7,0,10*ROW('Hygiene Data'!G137)),NA())</f>
        <v>#N/A</v>
      </c>
      <c r="BK143" s="368" t="e">
        <f ca="1">+IF(AND(ISNUMBER(OFFSET('Hygiene Data'!$G$9,0,10*ROW('Hygiene Data'!G137))),'Data Summary'!DZ143="Yes"),OFFSET('Hygiene Data'!$G$9,0,10*ROW('Hygiene Data'!G137)),NA())</f>
        <v>#N/A</v>
      </c>
      <c r="BL143" s="368" t="e">
        <f ca="1">+IF(AND(ISNUMBER(OFFSET('Hygiene Data'!$H$5,0,10*ROW('Hygiene Data'!H137))),'Data Summary'!EA143="Yes"),OFFSET('Hygiene Data'!$H$5,0,10*ROW('Hygiene Data'!H137)),NA())</f>
        <v>#N/A</v>
      </c>
      <c r="BM143" s="368" t="e">
        <f ca="1">+IF(AND(ISNUMBER(OFFSET('Hygiene Data'!$H$7,0,10*ROW('Hygiene Data'!H137))),'Data Summary'!EB143="Yes"),OFFSET('Hygiene Data'!$H$7,0,10*ROW('Hygiene Data'!H137)),NA())</f>
        <v>#N/A</v>
      </c>
      <c r="BN143" s="368" t="e">
        <f ca="1">+IF(AND(ISNUMBER(OFFSET('Hygiene Data'!$H$9,0,10*ROW('Hygiene Data'!H137))),'Data Summary'!EC143="Yes"),OFFSET('Hygiene Data'!$H$9,0,10*ROW('Hygiene Data'!H137)),NA())</f>
        <v>#N/A</v>
      </c>
      <c r="BO143" s="368" t="e">
        <f ca="1">+IF(AND(ISNUMBER(OFFSET('Hygiene Data'!$I$5,0,10*ROW('Hygiene Data'!I137))),'Data Summary'!ED143="Yes"),OFFSET('Hygiene Data'!$I$5,0,10*ROW('Hygiene Data'!I137)),NA())</f>
        <v>#N/A</v>
      </c>
      <c r="BP143" s="368" t="e">
        <f ca="1">+IF(AND(ISNUMBER(OFFSET('Hygiene Data'!$I$7,0,10*ROW('Hygiene Data'!I137))),'Data Summary'!EE143="Yes"),OFFSET('Hygiene Data'!$I$7,0,10*ROW('Hygiene Data'!I137)),NA())</f>
        <v>#N/A</v>
      </c>
      <c r="BQ143" s="368" t="e">
        <f ca="1">+IF(AND(ISNUMBER(OFFSET('Hygiene Data'!$I$9,0,10*ROW('Hygiene Data'!I137))),'Data Summary'!EF143="Yes"),OFFSET('Hygiene Data'!$I$9,0,10*ROW('Hygiene Data'!I137)),NA())</f>
        <v>#N/A</v>
      </c>
    </row>
    <row r="144" spans="1:69" x14ac:dyDescent="0.25">
      <c r="A144" s="364" t="e">
        <f ca="1">+RIGHT('Data Summary'!A144,LEN('Data Summary'!A144)-9)</f>
        <v>#VALUE!</v>
      </c>
      <c r="B144" s="338" t="str">
        <f ca="1">+IF(ISTEXT('Data Summary'!B144),'Data Summary'!B144,"")</f>
        <v/>
      </c>
      <c r="C144" s="365" t="e">
        <f ca="1">+VALUE('Data Summary'!C144)</f>
        <v>#VALUE!</v>
      </c>
      <c r="D144" s="366" t="e">
        <f ca="1">+IF(AND(ISNUMBER(OFFSET('Water Data'!$D$4,0,10*ROW('Water Data'!D138))),'Data Summary'!BS144="Yes"),100-OFFSET('Water Data'!$D$4,0,10*ROW('Water Data'!D138)),NA())</f>
        <v>#N/A</v>
      </c>
      <c r="E144" s="366" t="e">
        <f ca="1">+IF(AND(ISNUMBER(OFFSET('Water Data'!$D$6,0,10*ROW('Water Data'!D138))),'Data Summary'!BT144="Yes"),OFFSET('Water Data'!$D$6,0,10*ROW('Water Data'!D138)),NA())</f>
        <v>#N/A</v>
      </c>
      <c r="F144" s="366" t="e">
        <f ca="1">+IF(AND(ISNUMBER(OFFSET('Water Data'!$D$9,0,10*ROW('Water Data'!D138))),'Data Summary'!BU144="Yes"),OFFSET('Water Data'!$D$9,0,10*ROW('Water Data'!D138)),NA())</f>
        <v>#N/A</v>
      </c>
      <c r="G144" s="366" t="e">
        <f ca="1">+IF(AND(ISNUMBER(OFFSET('Water Data'!$E$4,0,10*ROW('Water Data'!E138))),'Data Summary'!BV144="Yes"),100-OFFSET('Water Data'!$E$4,0,10*ROW('Water Data'!E138)),NA())</f>
        <v>#N/A</v>
      </c>
      <c r="H144" s="366" t="e">
        <f ca="1">+IF(AND(ISNUMBER(OFFSET('Water Data'!$E$6,0,10*ROW('Water Data'!E138))),'Data Summary'!BW144="Yes"),OFFSET('Water Data'!$E$6,0,10*ROW('Water Data'!E138)),NA())</f>
        <v>#N/A</v>
      </c>
      <c r="I144" s="366" t="e">
        <f ca="1">+IF(AND(ISNUMBER(OFFSET('Water Data'!$E$9,0,10*ROW('Water Data'!E138))),'Data Summary'!BX144="Yes"),OFFSET('Water Data'!$E$9,0,10*ROW('Water Data'!E138)),NA())</f>
        <v>#N/A</v>
      </c>
      <c r="J144" s="366" t="e">
        <f ca="1">+IF(AND(ISNUMBER(OFFSET('Water Data'!$F$4,0,10*ROW('Water Data'!F138))),'Data Summary'!BY144="Yes"),100-OFFSET('Water Data'!$F$4,0,10*ROW('Water Data'!F138)),NA())</f>
        <v>#N/A</v>
      </c>
      <c r="K144" s="366" t="e">
        <f ca="1">+IF(AND(ISNUMBER(OFFSET('Water Data'!$F$6,0,10*ROW('Water Data'!F138))),'Data Summary'!BZ144="Yes"),OFFSET('Water Data'!$F$6,0,10*ROW('Water Data'!F138)),NA())</f>
        <v>#N/A</v>
      </c>
      <c r="L144" s="366" t="e">
        <f ca="1">+IF(AND(ISNUMBER(OFFSET('Water Data'!$F$9,0,10*ROW('Water Data'!F138))),'Data Summary'!CA144="Yes"),OFFSET('Water Data'!$F$9,0,10*ROW('Water Data'!F138)),NA())</f>
        <v>#N/A</v>
      </c>
      <c r="M144" s="366" t="e">
        <f ca="1">+IF(AND(ISNUMBER(OFFSET('Water Data'!$G$4,0,10*ROW('Water Data'!G138))),'Data Summary'!CB144="Yes"),100-OFFSET('Water Data'!$G$4,0,10*ROW('Water Data'!G138)),NA())</f>
        <v>#N/A</v>
      </c>
      <c r="N144" s="366" t="e">
        <f ca="1">+IF(AND(ISNUMBER(OFFSET('Water Data'!$G$6,0,10*ROW('Water Data'!G138))),'Data Summary'!CC144="Yes"),OFFSET('Water Data'!$G$6,0,10*ROW('Water Data'!G138)),NA())</f>
        <v>#N/A</v>
      </c>
      <c r="O144" s="366" t="e">
        <f ca="1">+IF(AND(ISNUMBER(OFFSET('Water Data'!$G$9,0,10*ROW('Water Data'!G138))),'Data Summary'!CD144="Yes"),OFFSET('Water Data'!$G$9,0,10*ROW('Water Data'!G138)),NA())</f>
        <v>#N/A</v>
      </c>
      <c r="P144" s="366" t="e">
        <f ca="1">+IF(AND(ISNUMBER(OFFSET('Water Data'!$H$4,0,10*ROW('Water Data'!H138))),'Data Summary'!CE144="Yes"),100-OFFSET('Water Data'!$H$4,0,10*ROW('Water Data'!H138)),NA())</f>
        <v>#N/A</v>
      </c>
      <c r="Q144" s="366" t="e">
        <f ca="1">+IF(AND(ISNUMBER(OFFSET('Water Data'!$H$6,0,10*ROW('Water Data'!H138))),'Data Summary'!CF144="Yes"),OFFSET('Water Data'!$H$6,0,10*ROW('Water Data'!H138)),NA())</f>
        <v>#N/A</v>
      </c>
      <c r="R144" s="366" t="e">
        <f ca="1">+IF(AND(ISNUMBER(OFFSET('Water Data'!$H$9,0,10*ROW('Water Data'!H138))),'Data Summary'!CG144="Yes"),OFFSET('Water Data'!$H$9,0,10*ROW('Water Data'!H138)),NA())</f>
        <v>#N/A</v>
      </c>
      <c r="S144" s="366" t="e">
        <f ca="1">+IF(AND(ISNUMBER(OFFSET('Water Data'!$I$4,0,10*ROW('Water Data'!I138))),'Data Summary'!CH144="Yes"),100-OFFSET('Water Data'!$I$4,0,10*ROW('Water Data'!I138)),NA())</f>
        <v>#N/A</v>
      </c>
      <c r="T144" s="366" t="e">
        <f ca="1">+IF(AND(ISNUMBER(OFFSET('Water Data'!$I$6,0,10*ROW('Water Data'!I138))),'Data Summary'!CI144="Yes"),OFFSET('Water Data'!$I$6,0,10*ROW('Water Data'!I138)),NA())</f>
        <v>#N/A</v>
      </c>
      <c r="U144" s="366" t="e">
        <f ca="1">+IF(AND(ISNUMBER(OFFSET('Water Data'!$I$9,0,10*ROW('Water Data'!I138))),'Data Summary'!CJ144="Yes"),OFFSET('Water Data'!$I$9,0,10*ROW('Water Data'!I138)),NA())</f>
        <v>#N/A</v>
      </c>
      <c r="V144" s="367" t="e">
        <f ca="1">+IF(AND(ISNUMBER(OFFSET('Sanitation Data'!$D$4,0,10*ROW('Sanitation Data'!D138))),'Data Summary'!CK144="Yes"),100-OFFSET('Sanitation Data'!$D$4,0,10*ROW('Sanitation Data'!D138)),NA())</f>
        <v>#N/A</v>
      </c>
      <c r="W144" s="367" t="e">
        <f ca="1">+IF(AND(ISNUMBER(OFFSET('Sanitation Data'!$D$6,0,10*ROW('Sanitation Data'!D138))),'Data Summary'!CL144="Yes"),OFFSET('Sanitation Data'!$D$6,0,10*ROW('Sanitation Data'!D138)),NA())</f>
        <v>#N/A</v>
      </c>
      <c r="X144" s="367" t="e">
        <f ca="1">+IF(AND(ISNUMBER(OFFSET('Sanitation Data'!$D$10,0,10*ROW('Sanitation Data'!D138))),'Data Summary'!CM144="Yes"),OFFSET('Sanitation Data'!$D$10,0,10*ROW('Sanitation Data'!D138)),NA())</f>
        <v>#N/A</v>
      </c>
      <c r="Y144" s="367" t="e">
        <f ca="1">+IF(AND(ISNUMBER(OFFSET('Sanitation Data'!$D$11,0,10*ROW('Sanitation Data'!D138))),'Data Summary'!CN144="Yes"),OFFSET('Sanitation Data'!$D$11,0,10*ROW('Sanitation Data'!D138)),NA())</f>
        <v>#N/A</v>
      </c>
      <c r="Z144" s="367" t="e">
        <f ca="1">+IF(AND(ISNUMBER(OFFSET('Sanitation Data'!$D$12,0,10*ROW('Sanitation Data'!D138))),'Data Summary'!CO144="Yes"),OFFSET('Sanitation Data'!$D$12,0,10*ROW('Sanitation Data'!D138)),NA())</f>
        <v>#N/A</v>
      </c>
      <c r="AA144" s="367" t="e">
        <f ca="1">+IF(AND(ISNUMBER(OFFSET('Sanitation Data'!$E$4,0,10*ROW('Sanitation Data'!E138))),'Data Summary'!CP144="Yes"),100-OFFSET('Sanitation Data'!$E$4,0,10*ROW('Sanitation Data'!E138)),NA())</f>
        <v>#N/A</v>
      </c>
      <c r="AB144" s="367" t="e">
        <f ca="1">+IF(AND(ISNUMBER(OFFSET('Sanitation Data'!$E$6,0,10*ROW('Sanitation Data'!E138))),'Data Summary'!CQ144="Yes"),OFFSET('Sanitation Data'!$E$6,0,10*ROW('Sanitation Data'!E138)),NA())</f>
        <v>#N/A</v>
      </c>
      <c r="AC144" s="367" t="e">
        <f ca="1">+IF(AND(ISNUMBER(OFFSET('Sanitation Data'!$E$10,0,10*ROW('Sanitation Data'!E138))),'Data Summary'!CR144="Yes"),OFFSET('Sanitation Data'!$E$10,0,10*ROW('Sanitation Data'!E138)),NA())</f>
        <v>#N/A</v>
      </c>
      <c r="AD144" s="367" t="e">
        <f ca="1">+IF(AND(ISNUMBER(OFFSET('Sanitation Data'!$E$11,0,10*ROW('Sanitation Data'!E138))),'Data Summary'!CS144="Yes"),OFFSET('Sanitation Data'!$E$11,0,10*ROW('Sanitation Data'!E138)),NA())</f>
        <v>#N/A</v>
      </c>
      <c r="AE144" s="367" t="e">
        <f ca="1">+IF(AND(ISNUMBER(OFFSET('Sanitation Data'!$E$12,0,10*ROW('Sanitation Data'!E138))),'Data Summary'!CT144="Yes"),OFFSET('Sanitation Data'!$E$12,0,10*ROW('Sanitation Data'!E138)),NA())</f>
        <v>#N/A</v>
      </c>
      <c r="AF144" s="367" t="e">
        <f ca="1">+IF(AND(ISNUMBER(OFFSET('Sanitation Data'!$F$4,0,10*ROW('Sanitation Data'!F138))),'Data Summary'!CU144="Yes"),100-OFFSET('Sanitation Data'!$F$4,0,10*ROW('Sanitation Data'!F138)),NA())</f>
        <v>#N/A</v>
      </c>
      <c r="AG144" s="367" t="e">
        <f ca="1">+IF(AND(ISNUMBER(OFFSET('Sanitation Data'!$F$6,0,10*ROW('Sanitation Data'!F138))),'Data Summary'!CV144="Yes"),OFFSET('Sanitation Data'!$F$6,0,10*ROW('Sanitation Data'!F138)),NA())</f>
        <v>#N/A</v>
      </c>
      <c r="AH144" s="367" t="e">
        <f ca="1">+IF(AND(ISNUMBER(OFFSET('Sanitation Data'!$F$10,0,10*ROW('Sanitation Data'!F138))),'Data Summary'!CW144="Yes"),OFFSET('Sanitation Data'!$F$10,0,10*ROW('Sanitation Data'!F138)),NA())</f>
        <v>#N/A</v>
      </c>
      <c r="AI144" s="367" t="e">
        <f ca="1">+IF(AND(ISNUMBER(OFFSET('Sanitation Data'!$F$11,0,10*ROW('Sanitation Data'!F138))),'Data Summary'!CX144="Yes"),OFFSET('Sanitation Data'!$F$11,0,10*ROW('Sanitation Data'!F138)),NA())</f>
        <v>#N/A</v>
      </c>
      <c r="AJ144" s="367" t="e">
        <f ca="1">+IF(AND(ISNUMBER(OFFSET('Sanitation Data'!$F$12,0,10*ROW('Sanitation Data'!F138))),'Data Summary'!CY144="Yes"),OFFSET('Sanitation Data'!$F$12,0,10*ROW('Sanitation Data'!F138)),NA())</f>
        <v>#N/A</v>
      </c>
      <c r="AK144" s="367" t="e">
        <f ca="1">+IF(AND(ISNUMBER(OFFSET('Sanitation Data'!$G$4,0,10*ROW('Sanitation Data'!G138))),'Data Summary'!CZ144="Yes"),100-OFFSET('Sanitation Data'!$G$4,0,10*ROW('Sanitation Data'!G138)),NA())</f>
        <v>#N/A</v>
      </c>
      <c r="AL144" s="367" t="e">
        <f ca="1">+IF(AND(ISNUMBER(OFFSET('Sanitation Data'!$G$6,0,10*ROW('Sanitation Data'!G138))),'Data Summary'!DA144="Yes"),OFFSET('Sanitation Data'!$G$6,0,10*ROW('Sanitation Data'!G138)),NA())</f>
        <v>#N/A</v>
      </c>
      <c r="AM144" s="367" t="e">
        <f ca="1">+IF(AND(ISNUMBER(OFFSET('Sanitation Data'!$G$10,0,10*ROW('Sanitation Data'!G138))),'Data Summary'!DB144="Yes"),OFFSET('Sanitation Data'!$G$10,0,10*ROW('Sanitation Data'!G138)),NA())</f>
        <v>#N/A</v>
      </c>
      <c r="AN144" s="367" t="e">
        <f ca="1">+IF(AND(ISNUMBER(OFFSET('Sanitation Data'!$G$11,0,10*ROW('Sanitation Data'!G138))),'Data Summary'!DC144="Yes"),OFFSET('Sanitation Data'!$G$11,0,10*ROW('Sanitation Data'!G138)),NA())</f>
        <v>#N/A</v>
      </c>
      <c r="AO144" s="367" t="e">
        <f ca="1">+IF(AND(ISNUMBER(OFFSET('Sanitation Data'!$G$12,0,10*ROW('Sanitation Data'!G138))),'Data Summary'!DD144="Yes"),OFFSET('Sanitation Data'!$G$12,0,10*ROW('Sanitation Data'!G138)),NA())</f>
        <v>#N/A</v>
      </c>
      <c r="AP144" s="367" t="e">
        <f ca="1">+IF(AND(ISNUMBER(OFFSET('Sanitation Data'!$H$4,0,10*ROW('Sanitation Data'!H138))),'Data Summary'!DE144="Yes"),100-OFFSET('Sanitation Data'!$H$4,0,10*ROW('Sanitation Data'!H138)),NA())</f>
        <v>#N/A</v>
      </c>
      <c r="AQ144" s="367" t="e">
        <f ca="1">+IF(AND(ISNUMBER(OFFSET('Sanitation Data'!$H$6,0,10*ROW('Sanitation Data'!H138))),'Data Summary'!DF144="Yes"),OFFSET('Sanitation Data'!$H$6,0,10*ROW('Sanitation Data'!H138)),NA())</f>
        <v>#N/A</v>
      </c>
      <c r="AR144" s="367" t="e">
        <f ca="1">+IF(AND(ISNUMBER(OFFSET('Sanitation Data'!$H$10,0,10*ROW('Sanitation Data'!H138))),'Data Summary'!DG144="Yes"),OFFSET('Sanitation Data'!$H$10,0,10*ROW('Sanitation Data'!H138)),NA())</f>
        <v>#N/A</v>
      </c>
      <c r="AS144" s="367" t="e">
        <f ca="1">+IF(AND(ISNUMBER(OFFSET('Sanitation Data'!$H$11,0,10*ROW('Sanitation Data'!H138))),'Data Summary'!DH144="Yes"),OFFSET('Sanitation Data'!$H$11,0,10*ROW('Sanitation Data'!H138)),NA())</f>
        <v>#N/A</v>
      </c>
      <c r="AT144" s="367" t="e">
        <f ca="1">+IF(AND(ISNUMBER(OFFSET('Sanitation Data'!$H$12,0,10*ROW('Sanitation Data'!H138))),'Data Summary'!DI144="Yes"),OFFSET('Sanitation Data'!$H$12,0,10*ROW('Sanitation Data'!H138)),NA())</f>
        <v>#N/A</v>
      </c>
      <c r="AU144" s="367" t="e">
        <f ca="1">+IF(AND(ISNUMBER(OFFSET('Sanitation Data'!$I$4,0,10*ROW('Sanitation Data'!I138))),'Data Summary'!DJ144="Yes"),100-OFFSET('Sanitation Data'!$I$4,0,10*ROW('Sanitation Data'!I138)),NA())</f>
        <v>#N/A</v>
      </c>
      <c r="AV144" s="367" t="e">
        <f ca="1">+IF(AND(ISNUMBER(OFFSET('Sanitation Data'!$I$6,0,10*ROW('Sanitation Data'!I138))),'Data Summary'!DK144="Yes"),OFFSET('Sanitation Data'!$I$6,0,10*ROW('Sanitation Data'!I138)),NA())</f>
        <v>#N/A</v>
      </c>
      <c r="AW144" s="367" t="e">
        <f ca="1">+IF(AND(ISNUMBER(OFFSET('Sanitation Data'!$I$10,0,10*ROW('Sanitation Data'!I138))),'Data Summary'!DL144="Yes"),OFFSET('Sanitation Data'!$I$10,0,10*ROW('Sanitation Data'!I138)),NA())</f>
        <v>#N/A</v>
      </c>
      <c r="AX144" s="367" t="e">
        <f ca="1">+IF(AND(ISNUMBER(OFFSET('Sanitation Data'!$I$11,0,10*ROW('Sanitation Data'!I138))),'Data Summary'!DM144="Yes"),OFFSET('Sanitation Data'!$I$11,0,10*ROW('Sanitation Data'!I138)),NA())</f>
        <v>#N/A</v>
      </c>
      <c r="AY144" s="367" t="e">
        <f ca="1">+IF(AND(ISNUMBER(OFFSET('Sanitation Data'!$I$12,0,10*ROW('Sanitation Data'!I138))),'Data Summary'!DN144="Yes"),OFFSET('Sanitation Data'!$I$12,0,10*ROW('Sanitation Data'!I138)),NA())</f>
        <v>#N/A</v>
      </c>
      <c r="AZ144" s="368" t="e">
        <f ca="1">+IF(AND(ISNUMBER(OFFSET('Hygiene Data'!$D$5,0,10*ROW('Hygiene Data'!D138))),'Data Summary'!DO144="Yes"),OFFSET('Hygiene Data'!$D$5,0,10*ROW('Hygiene Data'!D138)),NA())</f>
        <v>#N/A</v>
      </c>
      <c r="BA144" s="368" t="e">
        <f ca="1">+IF(AND(ISNUMBER(OFFSET('Hygiene Data'!$D$7,0,10*ROW('Hygiene Data'!D138))),'Data Summary'!DP144="Yes"),OFFSET('Hygiene Data'!$D$7,0,10*ROW('Hygiene Data'!D138)),NA())</f>
        <v>#N/A</v>
      </c>
      <c r="BB144" s="368" t="e">
        <f ca="1">+IF(AND(ISNUMBER(OFFSET('Hygiene Data'!$D$9,0,10*ROW('Hygiene Data'!D138))),'Data Summary'!DQ144="Yes"),OFFSET('Hygiene Data'!$D$9,0,10*ROW('Hygiene Data'!D138)),NA())</f>
        <v>#N/A</v>
      </c>
      <c r="BC144" s="368" t="e">
        <f ca="1">+IF(AND(ISNUMBER(OFFSET('Hygiene Data'!$E$5,0,10*ROW('Hygiene Data'!E138))),'Data Summary'!DR144="Yes"),OFFSET('Hygiene Data'!$E$5,0,10*ROW('Hygiene Data'!E138)),NA())</f>
        <v>#N/A</v>
      </c>
      <c r="BD144" s="368" t="e">
        <f ca="1">+IF(AND(ISNUMBER(OFFSET('Hygiene Data'!$E$7,0,10*ROW('Hygiene Data'!E138))),'Data Summary'!DS144="Yes"),OFFSET('Hygiene Data'!$E$7,0,10*ROW('Hygiene Data'!E138)),NA())</f>
        <v>#N/A</v>
      </c>
      <c r="BE144" s="368" t="e">
        <f ca="1">+IF(AND(ISNUMBER(OFFSET('Hygiene Data'!$E$9,0,10*ROW('Hygiene Data'!E138))),'Data Summary'!DT144="Yes"),OFFSET('Hygiene Data'!$E$9,0,10*ROW('Hygiene Data'!E138)),NA())</f>
        <v>#N/A</v>
      </c>
      <c r="BF144" s="368" t="e">
        <f ca="1">+IF(AND(ISNUMBER(OFFSET('Hygiene Data'!$F$5,0,10*ROW('Hygiene Data'!F138))),'Data Summary'!DU144="Yes"),OFFSET('Hygiene Data'!$F$5,0,10*ROW('Hygiene Data'!F138)),NA())</f>
        <v>#N/A</v>
      </c>
      <c r="BG144" s="368" t="e">
        <f ca="1">+IF(AND(ISNUMBER(OFFSET('Hygiene Data'!$F$7,0,10*ROW('Hygiene Data'!F138))),'Data Summary'!DV144="Yes"),OFFSET('Hygiene Data'!$F$7,0,10*ROW('Hygiene Data'!F138)),NA())</f>
        <v>#N/A</v>
      </c>
      <c r="BH144" s="368" t="e">
        <f ca="1">+IF(AND(ISNUMBER(OFFSET('Hygiene Data'!$F$9,0,10*ROW('Hygiene Data'!F138))),'Data Summary'!DW144="Yes"),OFFSET('Hygiene Data'!$F$9,0,10*ROW('Hygiene Data'!F138)),NA())</f>
        <v>#N/A</v>
      </c>
      <c r="BI144" s="368" t="e">
        <f ca="1">+IF(AND(ISNUMBER(OFFSET('Hygiene Data'!$G$5,0,10*ROW('Hygiene Data'!G138))),'Data Summary'!DX144="Yes"),OFFSET('Hygiene Data'!$G$5,0,10*ROW('Hygiene Data'!G138)),NA())</f>
        <v>#N/A</v>
      </c>
      <c r="BJ144" s="368" t="e">
        <f ca="1">+IF(AND(ISNUMBER(OFFSET('Hygiene Data'!$G$7,0,10*ROW('Hygiene Data'!G138))),'Data Summary'!DY144="Yes"),OFFSET('Hygiene Data'!$G$7,0,10*ROW('Hygiene Data'!G138)),NA())</f>
        <v>#N/A</v>
      </c>
      <c r="BK144" s="368" t="e">
        <f ca="1">+IF(AND(ISNUMBER(OFFSET('Hygiene Data'!$G$9,0,10*ROW('Hygiene Data'!G138))),'Data Summary'!DZ144="Yes"),OFFSET('Hygiene Data'!$G$9,0,10*ROW('Hygiene Data'!G138)),NA())</f>
        <v>#N/A</v>
      </c>
      <c r="BL144" s="368" t="e">
        <f ca="1">+IF(AND(ISNUMBER(OFFSET('Hygiene Data'!$H$5,0,10*ROW('Hygiene Data'!H138))),'Data Summary'!EA144="Yes"),OFFSET('Hygiene Data'!$H$5,0,10*ROW('Hygiene Data'!H138)),NA())</f>
        <v>#N/A</v>
      </c>
      <c r="BM144" s="368" t="e">
        <f ca="1">+IF(AND(ISNUMBER(OFFSET('Hygiene Data'!$H$7,0,10*ROW('Hygiene Data'!H138))),'Data Summary'!EB144="Yes"),OFFSET('Hygiene Data'!$H$7,0,10*ROW('Hygiene Data'!H138)),NA())</f>
        <v>#N/A</v>
      </c>
      <c r="BN144" s="368" t="e">
        <f ca="1">+IF(AND(ISNUMBER(OFFSET('Hygiene Data'!$H$9,0,10*ROW('Hygiene Data'!H138))),'Data Summary'!EC144="Yes"),OFFSET('Hygiene Data'!$H$9,0,10*ROW('Hygiene Data'!H138)),NA())</f>
        <v>#N/A</v>
      </c>
      <c r="BO144" s="368" t="e">
        <f ca="1">+IF(AND(ISNUMBER(OFFSET('Hygiene Data'!$I$5,0,10*ROW('Hygiene Data'!I138))),'Data Summary'!ED144="Yes"),OFFSET('Hygiene Data'!$I$5,0,10*ROW('Hygiene Data'!I138)),NA())</f>
        <v>#N/A</v>
      </c>
      <c r="BP144" s="368" t="e">
        <f ca="1">+IF(AND(ISNUMBER(OFFSET('Hygiene Data'!$I$7,0,10*ROW('Hygiene Data'!I138))),'Data Summary'!EE144="Yes"),OFFSET('Hygiene Data'!$I$7,0,10*ROW('Hygiene Data'!I138)),NA())</f>
        <v>#N/A</v>
      </c>
      <c r="BQ144" s="368" t="e">
        <f ca="1">+IF(AND(ISNUMBER(OFFSET('Hygiene Data'!$I$9,0,10*ROW('Hygiene Data'!I138))),'Data Summary'!EF144="Yes"),OFFSET('Hygiene Data'!$I$9,0,10*ROW('Hygiene Data'!I138)),NA())</f>
        <v>#N/A</v>
      </c>
    </row>
    <row r="145" spans="1:69" x14ac:dyDescent="0.25">
      <c r="A145" s="364" t="e">
        <f ca="1">+RIGHT('Data Summary'!A145,LEN('Data Summary'!A145)-9)</f>
        <v>#VALUE!</v>
      </c>
      <c r="B145" s="338" t="str">
        <f ca="1">+IF(ISTEXT('Data Summary'!B145),'Data Summary'!B145,"")</f>
        <v/>
      </c>
      <c r="C145" s="365" t="e">
        <f ca="1">+VALUE('Data Summary'!C145)</f>
        <v>#VALUE!</v>
      </c>
      <c r="D145" s="366" t="e">
        <f ca="1">+IF(AND(ISNUMBER(OFFSET('Water Data'!$D$4,0,10*ROW('Water Data'!D139))),'Data Summary'!BS145="Yes"),100-OFFSET('Water Data'!$D$4,0,10*ROW('Water Data'!D139)),NA())</f>
        <v>#N/A</v>
      </c>
      <c r="E145" s="366" t="e">
        <f ca="1">+IF(AND(ISNUMBER(OFFSET('Water Data'!$D$6,0,10*ROW('Water Data'!D139))),'Data Summary'!BT145="Yes"),OFFSET('Water Data'!$D$6,0,10*ROW('Water Data'!D139)),NA())</f>
        <v>#N/A</v>
      </c>
      <c r="F145" s="366" t="e">
        <f ca="1">+IF(AND(ISNUMBER(OFFSET('Water Data'!$D$9,0,10*ROW('Water Data'!D139))),'Data Summary'!BU145="Yes"),OFFSET('Water Data'!$D$9,0,10*ROW('Water Data'!D139)),NA())</f>
        <v>#N/A</v>
      </c>
      <c r="G145" s="366" t="e">
        <f ca="1">+IF(AND(ISNUMBER(OFFSET('Water Data'!$E$4,0,10*ROW('Water Data'!E139))),'Data Summary'!BV145="Yes"),100-OFFSET('Water Data'!$E$4,0,10*ROW('Water Data'!E139)),NA())</f>
        <v>#N/A</v>
      </c>
      <c r="H145" s="366" t="e">
        <f ca="1">+IF(AND(ISNUMBER(OFFSET('Water Data'!$E$6,0,10*ROW('Water Data'!E139))),'Data Summary'!BW145="Yes"),OFFSET('Water Data'!$E$6,0,10*ROW('Water Data'!E139)),NA())</f>
        <v>#N/A</v>
      </c>
      <c r="I145" s="366" t="e">
        <f ca="1">+IF(AND(ISNUMBER(OFFSET('Water Data'!$E$9,0,10*ROW('Water Data'!E139))),'Data Summary'!BX145="Yes"),OFFSET('Water Data'!$E$9,0,10*ROW('Water Data'!E139)),NA())</f>
        <v>#N/A</v>
      </c>
      <c r="J145" s="366" t="e">
        <f ca="1">+IF(AND(ISNUMBER(OFFSET('Water Data'!$F$4,0,10*ROW('Water Data'!F139))),'Data Summary'!BY145="Yes"),100-OFFSET('Water Data'!$F$4,0,10*ROW('Water Data'!F139)),NA())</f>
        <v>#N/A</v>
      </c>
      <c r="K145" s="366" t="e">
        <f ca="1">+IF(AND(ISNUMBER(OFFSET('Water Data'!$F$6,0,10*ROW('Water Data'!F139))),'Data Summary'!BZ145="Yes"),OFFSET('Water Data'!$F$6,0,10*ROW('Water Data'!F139)),NA())</f>
        <v>#N/A</v>
      </c>
      <c r="L145" s="366" t="e">
        <f ca="1">+IF(AND(ISNUMBER(OFFSET('Water Data'!$F$9,0,10*ROW('Water Data'!F139))),'Data Summary'!CA145="Yes"),OFFSET('Water Data'!$F$9,0,10*ROW('Water Data'!F139)),NA())</f>
        <v>#N/A</v>
      </c>
      <c r="M145" s="366" t="e">
        <f ca="1">+IF(AND(ISNUMBER(OFFSET('Water Data'!$G$4,0,10*ROW('Water Data'!G139))),'Data Summary'!CB145="Yes"),100-OFFSET('Water Data'!$G$4,0,10*ROW('Water Data'!G139)),NA())</f>
        <v>#N/A</v>
      </c>
      <c r="N145" s="366" t="e">
        <f ca="1">+IF(AND(ISNUMBER(OFFSET('Water Data'!$G$6,0,10*ROW('Water Data'!G139))),'Data Summary'!CC145="Yes"),OFFSET('Water Data'!$G$6,0,10*ROW('Water Data'!G139)),NA())</f>
        <v>#N/A</v>
      </c>
      <c r="O145" s="366" t="e">
        <f ca="1">+IF(AND(ISNUMBER(OFFSET('Water Data'!$G$9,0,10*ROW('Water Data'!G139))),'Data Summary'!CD145="Yes"),OFFSET('Water Data'!$G$9,0,10*ROW('Water Data'!G139)),NA())</f>
        <v>#N/A</v>
      </c>
      <c r="P145" s="366" t="e">
        <f ca="1">+IF(AND(ISNUMBER(OFFSET('Water Data'!$H$4,0,10*ROW('Water Data'!H139))),'Data Summary'!CE145="Yes"),100-OFFSET('Water Data'!$H$4,0,10*ROW('Water Data'!H139)),NA())</f>
        <v>#N/A</v>
      </c>
      <c r="Q145" s="366" t="e">
        <f ca="1">+IF(AND(ISNUMBER(OFFSET('Water Data'!$H$6,0,10*ROW('Water Data'!H139))),'Data Summary'!CF145="Yes"),OFFSET('Water Data'!$H$6,0,10*ROW('Water Data'!H139)),NA())</f>
        <v>#N/A</v>
      </c>
      <c r="R145" s="366" t="e">
        <f ca="1">+IF(AND(ISNUMBER(OFFSET('Water Data'!$H$9,0,10*ROW('Water Data'!H139))),'Data Summary'!CG145="Yes"),OFFSET('Water Data'!$H$9,0,10*ROW('Water Data'!H139)),NA())</f>
        <v>#N/A</v>
      </c>
      <c r="S145" s="366" t="e">
        <f ca="1">+IF(AND(ISNUMBER(OFFSET('Water Data'!$I$4,0,10*ROW('Water Data'!I139))),'Data Summary'!CH145="Yes"),100-OFFSET('Water Data'!$I$4,0,10*ROW('Water Data'!I139)),NA())</f>
        <v>#N/A</v>
      </c>
      <c r="T145" s="366" t="e">
        <f ca="1">+IF(AND(ISNUMBER(OFFSET('Water Data'!$I$6,0,10*ROW('Water Data'!I139))),'Data Summary'!CI145="Yes"),OFFSET('Water Data'!$I$6,0,10*ROW('Water Data'!I139)),NA())</f>
        <v>#N/A</v>
      </c>
      <c r="U145" s="366" t="e">
        <f ca="1">+IF(AND(ISNUMBER(OFFSET('Water Data'!$I$9,0,10*ROW('Water Data'!I139))),'Data Summary'!CJ145="Yes"),OFFSET('Water Data'!$I$9,0,10*ROW('Water Data'!I139)),NA())</f>
        <v>#N/A</v>
      </c>
      <c r="V145" s="367" t="e">
        <f ca="1">+IF(AND(ISNUMBER(OFFSET('Sanitation Data'!$D$4,0,10*ROW('Sanitation Data'!D139))),'Data Summary'!CK145="Yes"),100-OFFSET('Sanitation Data'!$D$4,0,10*ROW('Sanitation Data'!D139)),NA())</f>
        <v>#N/A</v>
      </c>
      <c r="W145" s="367" t="e">
        <f ca="1">+IF(AND(ISNUMBER(OFFSET('Sanitation Data'!$D$6,0,10*ROW('Sanitation Data'!D139))),'Data Summary'!CL145="Yes"),OFFSET('Sanitation Data'!$D$6,0,10*ROW('Sanitation Data'!D139)),NA())</f>
        <v>#N/A</v>
      </c>
      <c r="X145" s="367" t="e">
        <f ca="1">+IF(AND(ISNUMBER(OFFSET('Sanitation Data'!$D$10,0,10*ROW('Sanitation Data'!D139))),'Data Summary'!CM145="Yes"),OFFSET('Sanitation Data'!$D$10,0,10*ROW('Sanitation Data'!D139)),NA())</f>
        <v>#N/A</v>
      </c>
      <c r="Y145" s="367" t="e">
        <f ca="1">+IF(AND(ISNUMBER(OFFSET('Sanitation Data'!$D$11,0,10*ROW('Sanitation Data'!D139))),'Data Summary'!CN145="Yes"),OFFSET('Sanitation Data'!$D$11,0,10*ROW('Sanitation Data'!D139)),NA())</f>
        <v>#N/A</v>
      </c>
      <c r="Z145" s="367" t="e">
        <f ca="1">+IF(AND(ISNUMBER(OFFSET('Sanitation Data'!$D$12,0,10*ROW('Sanitation Data'!D139))),'Data Summary'!CO145="Yes"),OFFSET('Sanitation Data'!$D$12,0,10*ROW('Sanitation Data'!D139)),NA())</f>
        <v>#N/A</v>
      </c>
      <c r="AA145" s="367" t="e">
        <f ca="1">+IF(AND(ISNUMBER(OFFSET('Sanitation Data'!$E$4,0,10*ROW('Sanitation Data'!E139))),'Data Summary'!CP145="Yes"),100-OFFSET('Sanitation Data'!$E$4,0,10*ROW('Sanitation Data'!E139)),NA())</f>
        <v>#N/A</v>
      </c>
      <c r="AB145" s="367" t="e">
        <f ca="1">+IF(AND(ISNUMBER(OFFSET('Sanitation Data'!$E$6,0,10*ROW('Sanitation Data'!E139))),'Data Summary'!CQ145="Yes"),OFFSET('Sanitation Data'!$E$6,0,10*ROW('Sanitation Data'!E139)),NA())</f>
        <v>#N/A</v>
      </c>
      <c r="AC145" s="367" t="e">
        <f ca="1">+IF(AND(ISNUMBER(OFFSET('Sanitation Data'!$E$10,0,10*ROW('Sanitation Data'!E139))),'Data Summary'!CR145="Yes"),OFFSET('Sanitation Data'!$E$10,0,10*ROW('Sanitation Data'!E139)),NA())</f>
        <v>#N/A</v>
      </c>
      <c r="AD145" s="367" t="e">
        <f ca="1">+IF(AND(ISNUMBER(OFFSET('Sanitation Data'!$E$11,0,10*ROW('Sanitation Data'!E139))),'Data Summary'!CS145="Yes"),OFFSET('Sanitation Data'!$E$11,0,10*ROW('Sanitation Data'!E139)),NA())</f>
        <v>#N/A</v>
      </c>
      <c r="AE145" s="367" t="e">
        <f ca="1">+IF(AND(ISNUMBER(OFFSET('Sanitation Data'!$E$12,0,10*ROW('Sanitation Data'!E139))),'Data Summary'!CT145="Yes"),OFFSET('Sanitation Data'!$E$12,0,10*ROW('Sanitation Data'!E139)),NA())</f>
        <v>#N/A</v>
      </c>
      <c r="AF145" s="367" t="e">
        <f ca="1">+IF(AND(ISNUMBER(OFFSET('Sanitation Data'!$F$4,0,10*ROW('Sanitation Data'!F139))),'Data Summary'!CU145="Yes"),100-OFFSET('Sanitation Data'!$F$4,0,10*ROW('Sanitation Data'!F139)),NA())</f>
        <v>#N/A</v>
      </c>
      <c r="AG145" s="367" t="e">
        <f ca="1">+IF(AND(ISNUMBER(OFFSET('Sanitation Data'!$F$6,0,10*ROW('Sanitation Data'!F139))),'Data Summary'!CV145="Yes"),OFFSET('Sanitation Data'!$F$6,0,10*ROW('Sanitation Data'!F139)),NA())</f>
        <v>#N/A</v>
      </c>
      <c r="AH145" s="367" t="e">
        <f ca="1">+IF(AND(ISNUMBER(OFFSET('Sanitation Data'!$F$10,0,10*ROW('Sanitation Data'!F139))),'Data Summary'!CW145="Yes"),OFFSET('Sanitation Data'!$F$10,0,10*ROW('Sanitation Data'!F139)),NA())</f>
        <v>#N/A</v>
      </c>
      <c r="AI145" s="367" t="e">
        <f ca="1">+IF(AND(ISNUMBER(OFFSET('Sanitation Data'!$F$11,0,10*ROW('Sanitation Data'!F139))),'Data Summary'!CX145="Yes"),OFFSET('Sanitation Data'!$F$11,0,10*ROW('Sanitation Data'!F139)),NA())</f>
        <v>#N/A</v>
      </c>
      <c r="AJ145" s="367" t="e">
        <f ca="1">+IF(AND(ISNUMBER(OFFSET('Sanitation Data'!$F$12,0,10*ROW('Sanitation Data'!F139))),'Data Summary'!CY145="Yes"),OFFSET('Sanitation Data'!$F$12,0,10*ROW('Sanitation Data'!F139)),NA())</f>
        <v>#N/A</v>
      </c>
      <c r="AK145" s="367" t="e">
        <f ca="1">+IF(AND(ISNUMBER(OFFSET('Sanitation Data'!$G$4,0,10*ROW('Sanitation Data'!G139))),'Data Summary'!CZ145="Yes"),100-OFFSET('Sanitation Data'!$G$4,0,10*ROW('Sanitation Data'!G139)),NA())</f>
        <v>#N/A</v>
      </c>
      <c r="AL145" s="367" t="e">
        <f ca="1">+IF(AND(ISNUMBER(OFFSET('Sanitation Data'!$G$6,0,10*ROW('Sanitation Data'!G139))),'Data Summary'!DA145="Yes"),OFFSET('Sanitation Data'!$G$6,0,10*ROW('Sanitation Data'!G139)),NA())</f>
        <v>#N/A</v>
      </c>
      <c r="AM145" s="367" t="e">
        <f ca="1">+IF(AND(ISNUMBER(OFFSET('Sanitation Data'!$G$10,0,10*ROW('Sanitation Data'!G139))),'Data Summary'!DB145="Yes"),OFFSET('Sanitation Data'!$G$10,0,10*ROW('Sanitation Data'!G139)),NA())</f>
        <v>#N/A</v>
      </c>
      <c r="AN145" s="367" t="e">
        <f ca="1">+IF(AND(ISNUMBER(OFFSET('Sanitation Data'!$G$11,0,10*ROW('Sanitation Data'!G139))),'Data Summary'!DC145="Yes"),OFFSET('Sanitation Data'!$G$11,0,10*ROW('Sanitation Data'!G139)),NA())</f>
        <v>#N/A</v>
      </c>
      <c r="AO145" s="367" t="e">
        <f ca="1">+IF(AND(ISNUMBER(OFFSET('Sanitation Data'!$G$12,0,10*ROW('Sanitation Data'!G139))),'Data Summary'!DD145="Yes"),OFFSET('Sanitation Data'!$G$12,0,10*ROW('Sanitation Data'!G139)),NA())</f>
        <v>#N/A</v>
      </c>
      <c r="AP145" s="367" t="e">
        <f ca="1">+IF(AND(ISNUMBER(OFFSET('Sanitation Data'!$H$4,0,10*ROW('Sanitation Data'!H139))),'Data Summary'!DE145="Yes"),100-OFFSET('Sanitation Data'!$H$4,0,10*ROW('Sanitation Data'!H139)),NA())</f>
        <v>#N/A</v>
      </c>
      <c r="AQ145" s="367" t="e">
        <f ca="1">+IF(AND(ISNUMBER(OFFSET('Sanitation Data'!$H$6,0,10*ROW('Sanitation Data'!H139))),'Data Summary'!DF145="Yes"),OFFSET('Sanitation Data'!$H$6,0,10*ROW('Sanitation Data'!H139)),NA())</f>
        <v>#N/A</v>
      </c>
      <c r="AR145" s="367" t="e">
        <f ca="1">+IF(AND(ISNUMBER(OFFSET('Sanitation Data'!$H$10,0,10*ROW('Sanitation Data'!H139))),'Data Summary'!DG145="Yes"),OFFSET('Sanitation Data'!$H$10,0,10*ROW('Sanitation Data'!H139)),NA())</f>
        <v>#N/A</v>
      </c>
      <c r="AS145" s="367" t="e">
        <f ca="1">+IF(AND(ISNUMBER(OFFSET('Sanitation Data'!$H$11,0,10*ROW('Sanitation Data'!H139))),'Data Summary'!DH145="Yes"),OFFSET('Sanitation Data'!$H$11,0,10*ROW('Sanitation Data'!H139)),NA())</f>
        <v>#N/A</v>
      </c>
      <c r="AT145" s="367" t="e">
        <f ca="1">+IF(AND(ISNUMBER(OFFSET('Sanitation Data'!$H$12,0,10*ROW('Sanitation Data'!H139))),'Data Summary'!DI145="Yes"),OFFSET('Sanitation Data'!$H$12,0,10*ROW('Sanitation Data'!H139)),NA())</f>
        <v>#N/A</v>
      </c>
      <c r="AU145" s="367" t="e">
        <f ca="1">+IF(AND(ISNUMBER(OFFSET('Sanitation Data'!$I$4,0,10*ROW('Sanitation Data'!I139))),'Data Summary'!DJ145="Yes"),100-OFFSET('Sanitation Data'!$I$4,0,10*ROW('Sanitation Data'!I139)),NA())</f>
        <v>#N/A</v>
      </c>
      <c r="AV145" s="367" t="e">
        <f ca="1">+IF(AND(ISNUMBER(OFFSET('Sanitation Data'!$I$6,0,10*ROW('Sanitation Data'!I139))),'Data Summary'!DK145="Yes"),OFFSET('Sanitation Data'!$I$6,0,10*ROW('Sanitation Data'!I139)),NA())</f>
        <v>#N/A</v>
      </c>
      <c r="AW145" s="367" t="e">
        <f ca="1">+IF(AND(ISNUMBER(OFFSET('Sanitation Data'!$I$10,0,10*ROW('Sanitation Data'!I139))),'Data Summary'!DL145="Yes"),OFFSET('Sanitation Data'!$I$10,0,10*ROW('Sanitation Data'!I139)),NA())</f>
        <v>#N/A</v>
      </c>
      <c r="AX145" s="367" t="e">
        <f ca="1">+IF(AND(ISNUMBER(OFFSET('Sanitation Data'!$I$11,0,10*ROW('Sanitation Data'!I139))),'Data Summary'!DM145="Yes"),OFFSET('Sanitation Data'!$I$11,0,10*ROW('Sanitation Data'!I139)),NA())</f>
        <v>#N/A</v>
      </c>
      <c r="AY145" s="367" t="e">
        <f ca="1">+IF(AND(ISNUMBER(OFFSET('Sanitation Data'!$I$12,0,10*ROW('Sanitation Data'!I139))),'Data Summary'!DN145="Yes"),OFFSET('Sanitation Data'!$I$12,0,10*ROW('Sanitation Data'!I139)),NA())</f>
        <v>#N/A</v>
      </c>
      <c r="AZ145" s="368" t="e">
        <f ca="1">+IF(AND(ISNUMBER(OFFSET('Hygiene Data'!$D$5,0,10*ROW('Hygiene Data'!D139))),'Data Summary'!DO145="Yes"),OFFSET('Hygiene Data'!$D$5,0,10*ROW('Hygiene Data'!D139)),NA())</f>
        <v>#N/A</v>
      </c>
      <c r="BA145" s="368" t="e">
        <f ca="1">+IF(AND(ISNUMBER(OFFSET('Hygiene Data'!$D$7,0,10*ROW('Hygiene Data'!D139))),'Data Summary'!DP145="Yes"),OFFSET('Hygiene Data'!$D$7,0,10*ROW('Hygiene Data'!D139)),NA())</f>
        <v>#N/A</v>
      </c>
      <c r="BB145" s="368" t="e">
        <f ca="1">+IF(AND(ISNUMBER(OFFSET('Hygiene Data'!$D$9,0,10*ROW('Hygiene Data'!D139))),'Data Summary'!DQ145="Yes"),OFFSET('Hygiene Data'!$D$9,0,10*ROW('Hygiene Data'!D139)),NA())</f>
        <v>#N/A</v>
      </c>
      <c r="BC145" s="368" t="e">
        <f ca="1">+IF(AND(ISNUMBER(OFFSET('Hygiene Data'!$E$5,0,10*ROW('Hygiene Data'!E139))),'Data Summary'!DR145="Yes"),OFFSET('Hygiene Data'!$E$5,0,10*ROW('Hygiene Data'!E139)),NA())</f>
        <v>#N/A</v>
      </c>
      <c r="BD145" s="368" t="e">
        <f ca="1">+IF(AND(ISNUMBER(OFFSET('Hygiene Data'!$E$7,0,10*ROW('Hygiene Data'!E139))),'Data Summary'!DS145="Yes"),OFFSET('Hygiene Data'!$E$7,0,10*ROW('Hygiene Data'!E139)),NA())</f>
        <v>#N/A</v>
      </c>
      <c r="BE145" s="368" t="e">
        <f ca="1">+IF(AND(ISNUMBER(OFFSET('Hygiene Data'!$E$9,0,10*ROW('Hygiene Data'!E139))),'Data Summary'!DT145="Yes"),OFFSET('Hygiene Data'!$E$9,0,10*ROW('Hygiene Data'!E139)),NA())</f>
        <v>#N/A</v>
      </c>
      <c r="BF145" s="368" t="e">
        <f ca="1">+IF(AND(ISNUMBER(OFFSET('Hygiene Data'!$F$5,0,10*ROW('Hygiene Data'!F139))),'Data Summary'!DU145="Yes"),OFFSET('Hygiene Data'!$F$5,0,10*ROW('Hygiene Data'!F139)),NA())</f>
        <v>#N/A</v>
      </c>
      <c r="BG145" s="368" t="e">
        <f ca="1">+IF(AND(ISNUMBER(OFFSET('Hygiene Data'!$F$7,0,10*ROW('Hygiene Data'!F139))),'Data Summary'!DV145="Yes"),OFFSET('Hygiene Data'!$F$7,0,10*ROW('Hygiene Data'!F139)),NA())</f>
        <v>#N/A</v>
      </c>
      <c r="BH145" s="368" t="e">
        <f ca="1">+IF(AND(ISNUMBER(OFFSET('Hygiene Data'!$F$9,0,10*ROW('Hygiene Data'!F139))),'Data Summary'!DW145="Yes"),OFFSET('Hygiene Data'!$F$9,0,10*ROW('Hygiene Data'!F139)),NA())</f>
        <v>#N/A</v>
      </c>
      <c r="BI145" s="368" t="e">
        <f ca="1">+IF(AND(ISNUMBER(OFFSET('Hygiene Data'!$G$5,0,10*ROW('Hygiene Data'!G139))),'Data Summary'!DX145="Yes"),OFFSET('Hygiene Data'!$G$5,0,10*ROW('Hygiene Data'!G139)),NA())</f>
        <v>#N/A</v>
      </c>
      <c r="BJ145" s="368" t="e">
        <f ca="1">+IF(AND(ISNUMBER(OFFSET('Hygiene Data'!$G$7,0,10*ROW('Hygiene Data'!G139))),'Data Summary'!DY145="Yes"),OFFSET('Hygiene Data'!$G$7,0,10*ROW('Hygiene Data'!G139)),NA())</f>
        <v>#N/A</v>
      </c>
      <c r="BK145" s="368" t="e">
        <f ca="1">+IF(AND(ISNUMBER(OFFSET('Hygiene Data'!$G$9,0,10*ROW('Hygiene Data'!G139))),'Data Summary'!DZ145="Yes"),OFFSET('Hygiene Data'!$G$9,0,10*ROW('Hygiene Data'!G139)),NA())</f>
        <v>#N/A</v>
      </c>
      <c r="BL145" s="368" t="e">
        <f ca="1">+IF(AND(ISNUMBER(OFFSET('Hygiene Data'!$H$5,0,10*ROW('Hygiene Data'!H139))),'Data Summary'!EA145="Yes"),OFFSET('Hygiene Data'!$H$5,0,10*ROW('Hygiene Data'!H139)),NA())</f>
        <v>#N/A</v>
      </c>
      <c r="BM145" s="368" t="e">
        <f ca="1">+IF(AND(ISNUMBER(OFFSET('Hygiene Data'!$H$7,0,10*ROW('Hygiene Data'!H139))),'Data Summary'!EB145="Yes"),OFFSET('Hygiene Data'!$H$7,0,10*ROW('Hygiene Data'!H139)),NA())</f>
        <v>#N/A</v>
      </c>
      <c r="BN145" s="368" t="e">
        <f ca="1">+IF(AND(ISNUMBER(OFFSET('Hygiene Data'!$H$9,0,10*ROW('Hygiene Data'!H139))),'Data Summary'!EC145="Yes"),OFFSET('Hygiene Data'!$H$9,0,10*ROW('Hygiene Data'!H139)),NA())</f>
        <v>#N/A</v>
      </c>
      <c r="BO145" s="368" t="e">
        <f ca="1">+IF(AND(ISNUMBER(OFFSET('Hygiene Data'!$I$5,0,10*ROW('Hygiene Data'!I139))),'Data Summary'!ED145="Yes"),OFFSET('Hygiene Data'!$I$5,0,10*ROW('Hygiene Data'!I139)),NA())</f>
        <v>#N/A</v>
      </c>
      <c r="BP145" s="368" t="e">
        <f ca="1">+IF(AND(ISNUMBER(OFFSET('Hygiene Data'!$I$7,0,10*ROW('Hygiene Data'!I139))),'Data Summary'!EE145="Yes"),OFFSET('Hygiene Data'!$I$7,0,10*ROW('Hygiene Data'!I139)),NA())</f>
        <v>#N/A</v>
      </c>
      <c r="BQ145" s="368" t="e">
        <f ca="1">+IF(AND(ISNUMBER(OFFSET('Hygiene Data'!$I$9,0,10*ROW('Hygiene Data'!I139))),'Data Summary'!EF145="Yes"),OFFSET('Hygiene Data'!$I$9,0,10*ROW('Hygiene Data'!I139)),NA())</f>
        <v>#N/A</v>
      </c>
    </row>
    <row r="146" spans="1:69" x14ac:dyDescent="0.25">
      <c r="A146" s="364" t="e">
        <f ca="1">+RIGHT('Data Summary'!A146,LEN('Data Summary'!A146)-9)</f>
        <v>#VALUE!</v>
      </c>
      <c r="B146" s="338" t="str">
        <f ca="1">+IF(ISTEXT('Data Summary'!B146),'Data Summary'!B146,"")</f>
        <v/>
      </c>
      <c r="C146" s="365" t="e">
        <f ca="1">+VALUE('Data Summary'!C146)</f>
        <v>#VALUE!</v>
      </c>
      <c r="D146" s="366" t="e">
        <f ca="1">+IF(AND(ISNUMBER(OFFSET('Water Data'!$D$4,0,10*ROW('Water Data'!D140))),'Data Summary'!BS146="Yes"),100-OFFSET('Water Data'!$D$4,0,10*ROW('Water Data'!D140)),NA())</f>
        <v>#N/A</v>
      </c>
      <c r="E146" s="366" t="e">
        <f ca="1">+IF(AND(ISNUMBER(OFFSET('Water Data'!$D$6,0,10*ROW('Water Data'!D140))),'Data Summary'!BT146="Yes"),OFFSET('Water Data'!$D$6,0,10*ROW('Water Data'!D140)),NA())</f>
        <v>#N/A</v>
      </c>
      <c r="F146" s="366" t="e">
        <f ca="1">+IF(AND(ISNUMBER(OFFSET('Water Data'!$D$9,0,10*ROW('Water Data'!D140))),'Data Summary'!BU146="Yes"),OFFSET('Water Data'!$D$9,0,10*ROW('Water Data'!D140)),NA())</f>
        <v>#N/A</v>
      </c>
      <c r="G146" s="366" t="e">
        <f ca="1">+IF(AND(ISNUMBER(OFFSET('Water Data'!$E$4,0,10*ROW('Water Data'!E140))),'Data Summary'!BV146="Yes"),100-OFFSET('Water Data'!$E$4,0,10*ROW('Water Data'!E140)),NA())</f>
        <v>#N/A</v>
      </c>
      <c r="H146" s="366" t="e">
        <f ca="1">+IF(AND(ISNUMBER(OFFSET('Water Data'!$E$6,0,10*ROW('Water Data'!E140))),'Data Summary'!BW146="Yes"),OFFSET('Water Data'!$E$6,0,10*ROW('Water Data'!E140)),NA())</f>
        <v>#N/A</v>
      </c>
      <c r="I146" s="366" t="e">
        <f ca="1">+IF(AND(ISNUMBER(OFFSET('Water Data'!$E$9,0,10*ROW('Water Data'!E140))),'Data Summary'!BX146="Yes"),OFFSET('Water Data'!$E$9,0,10*ROW('Water Data'!E140)),NA())</f>
        <v>#N/A</v>
      </c>
      <c r="J146" s="366" t="e">
        <f ca="1">+IF(AND(ISNUMBER(OFFSET('Water Data'!$F$4,0,10*ROW('Water Data'!F140))),'Data Summary'!BY146="Yes"),100-OFFSET('Water Data'!$F$4,0,10*ROW('Water Data'!F140)),NA())</f>
        <v>#N/A</v>
      </c>
      <c r="K146" s="366" t="e">
        <f ca="1">+IF(AND(ISNUMBER(OFFSET('Water Data'!$F$6,0,10*ROW('Water Data'!F140))),'Data Summary'!BZ146="Yes"),OFFSET('Water Data'!$F$6,0,10*ROW('Water Data'!F140)),NA())</f>
        <v>#N/A</v>
      </c>
      <c r="L146" s="366" t="e">
        <f ca="1">+IF(AND(ISNUMBER(OFFSET('Water Data'!$F$9,0,10*ROW('Water Data'!F140))),'Data Summary'!CA146="Yes"),OFFSET('Water Data'!$F$9,0,10*ROW('Water Data'!F140)),NA())</f>
        <v>#N/A</v>
      </c>
      <c r="M146" s="366" t="e">
        <f ca="1">+IF(AND(ISNUMBER(OFFSET('Water Data'!$G$4,0,10*ROW('Water Data'!G140))),'Data Summary'!CB146="Yes"),100-OFFSET('Water Data'!$G$4,0,10*ROW('Water Data'!G140)),NA())</f>
        <v>#N/A</v>
      </c>
      <c r="N146" s="366" t="e">
        <f ca="1">+IF(AND(ISNUMBER(OFFSET('Water Data'!$G$6,0,10*ROW('Water Data'!G140))),'Data Summary'!CC146="Yes"),OFFSET('Water Data'!$G$6,0,10*ROW('Water Data'!G140)),NA())</f>
        <v>#N/A</v>
      </c>
      <c r="O146" s="366" t="e">
        <f ca="1">+IF(AND(ISNUMBER(OFFSET('Water Data'!$G$9,0,10*ROW('Water Data'!G140))),'Data Summary'!CD146="Yes"),OFFSET('Water Data'!$G$9,0,10*ROW('Water Data'!G140)),NA())</f>
        <v>#N/A</v>
      </c>
      <c r="P146" s="366" t="e">
        <f ca="1">+IF(AND(ISNUMBER(OFFSET('Water Data'!$H$4,0,10*ROW('Water Data'!H140))),'Data Summary'!CE146="Yes"),100-OFFSET('Water Data'!$H$4,0,10*ROW('Water Data'!H140)),NA())</f>
        <v>#N/A</v>
      </c>
      <c r="Q146" s="366" t="e">
        <f ca="1">+IF(AND(ISNUMBER(OFFSET('Water Data'!$H$6,0,10*ROW('Water Data'!H140))),'Data Summary'!CF146="Yes"),OFFSET('Water Data'!$H$6,0,10*ROW('Water Data'!H140)),NA())</f>
        <v>#N/A</v>
      </c>
      <c r="R146" s="366" t="e">
        <f ca="1">+IF(AND(ISNUMBER(OFFSET('Water Data'!$H$9,0,10*ROW('Water Data'!H140))),'Data Summary'!CG146="Yes"),OFFSET('Water Data'!$H$9,0,10*ROW('Water Data'!H140)),NA())</f>
        <v>#N/A</v>
      </c>
      <c r="S146" s="366" t="e">
        <f ca="1">+IF(AND(ISNUMBER(OFFSET('Water Data'!$I$4,0,10*ROW('Water Data'!I140))),'Data Summary'!CH146="Yes"),100-OFFSET('Water Data'!$I$4,0,10*ROW('Water Data'!I140)),NA())</f>
        <v>#N/A</v>
      </c>
      <c r="T146" s="366" t="e">
        <f ca="1">+IF(AND(ISNUMBER(OFFSET('Water Data'!$I$6,0,10*ROW('Water Data'!I140))),'Data Summary'!CI146="Yes"),OFFSET('Water Data'!$I$6,0,10*ROW('Water Data'!I140)),NA())</f>
        <v>#N/A</v>
      </c>
      <c r="U146" s="366" t="e">
        <f ca="1">+IF(AND(ISNUMBER(OFFSET('Water Data'!$I$9,0,10*ROW('Water Data'!I140))),'Data Summary'!CJ146="Yes"),OFFSET('Water Data'!$I$9,0,10*ROW('Water Data'!I140)),NA())</f>
        <v>#N/A</v>
      </c>
      <c r="V146" s="367" t="e">
        <f ca="1">+IF(AND(ISNUMBER(OFFSET('Sanitation Data'!$D$4,0,10*ROW('Sanitation Data'!D140))),'Data Summary'!CK146="Yes"),100-OFFSET('Sanitation Data'!$D$4,0,10*ROW('Sanitation Data'!D140)),NA())</f>
        <v>#N/A</v>
      </c>
      <c r="W146" s="367" t="e">
        <f ca="1">+IF(AND(ISNUMBER(OFFSET('Sanitation Data'!$D$6,0,10*ROW('Sanitation Data'!D140))),'Data Summary'!CL146="Yes"),OFFSET('Sanitation Data'!$D$6,0,10*ROW('Sanitation Data'!D140)),NA())</f>
        <v>#N/A</v>
      </c>
      <c r="X146" s="367" t="e">
        <f ca="1">+IF(AND(ISNUMBER(OFFSET('Sanitation Data'!$D$10,0,10*ROW('Sanitation Data'!D140))),'Data Summary'!CM146="Yes"),OFFSET('Sanitation Data'!$D$10,0,10*ROW('Sanitation Data'!D140)),NA())</f>
        <v>#N/A</v>
      </c>
      <c r="Y146" s="367" t="e">
        <f ca="1">+IF(AND(ISNUMBER(OFFSET('Sanitation Data'!$D$11,0,10*ROW('Sanitation Data'!D140))),'Data Summary'!CN146="Yes"),OFFSET('Sanitation Data'!$D$11,0,10*ROW('Sanitation Data'!D140)),NA())</f>
        <v>#N/A</v>
      </c>
      <c r="Z146" s="367" t="e">
        <f ca="1">+IF(AND(ISNUMBER(OFFSET('Sanitation Data'!$D$12,0,10*ROW('Sanitation Data'!D140))),'Data Summary'!CO146="Yes"),OFFSET('Sanitation Data'!$D$12,0,10*ROW('Sanitation Data'!D140)),NA())</f>
        <v>#N/A</v>
      </c>
      <c r="AA146" s="367" t="e">
        <f ca="1">+IF(AND(ISNUMBER(OFFSET('Sanitation Data'!$E$4,0,10*ROW('Sanitation Data'!E140))),'Data Summary'!CP146="Yes"),100-OFFSET('Sanitation Data'!$E$4,0,10*ROW('Sanitation Data'!E140)),NA())</f>
        <v>#N/A</v>
      </c>
      <c r="AB146" s="367" t="e">
        <f ca="1">+IF(AND(ISNUMBER(OFFSET('Sanitation Data'!$E$6,0,10*ROW('Sanitation Data'!E140))),'Data Summary'!CQ146="Yes"),OFFSET('Sanitation Data'!$E$6,0,10*ROW('Sanitation Data'!E140)),NA())</f>
        <v>#N/A</v>
      </c>
      <c r="AC146" s="367" t="e">
        <f ca="1">+IF(AND(ISNUMBER(OFFSET('Sanitation Data'!$E$10,0,10*ROW('Sanitation Data'!E140))),'Data Summary'!CR146="Yes"),OFFSET('Sanitation Data'!$E$10,0,10*ROW('Sanitation Data'!E140)),NA())</f>
        <v>#N/A</v>
      </c>
      <c r="AD146" s="367" t="e">
        <f ca="1">+IF(AND(ISNUMBER(OFFSET('Sanitation Data'!$E$11,0,10*ROW('Sanitation Data'!E140))),'Data Summary'!CS146="Yes"),OFFSET('Sanitation Data'!$E$11,0,10*ROW('Sanitation Data'!E140)),NA())</f>
        <v>#N/A</v>
      </c>
      <c r="AE146" s="367" t="e">
        <f ca="1">+IF(AND(ISNUMBER(OFFSET('Sanitation Data'!$E$12,0,10*ROW('Sanitation Data'!E140))),'Data Summary'!CT146="Yes"),OFFSET('Sanitation Data'!$E$12,0,10*ROW('Sanitation Data'!E140)),NA())</f>
        <v>#N/A</v>
      </c>
      <c r="AF146" s="367" t="e">
        <f ca="1">+IF(AND(ISNUMBER(OFFSET('Sanitation Data'!$F$4,0,10*ROW('Sanitation Data'!F140))),'Data Summary'!CU146="Yes"),100-OFFSET('Sanitation Data'!$F$4,0,10*ROW('Sanitation Data'!F140)),NA())</f>
        <v>#N/A</v>
      </c>
      <c r="AG146" s="367" t="e">
        <f ca="1">+IF(AND(ISNUMBER(OFFSET('Sanitation Data'!$F$6,0,10*ROW('Sanitation Data'!F140))),'Data Summary'!CV146="Yes"),OFFSET('Sanitation Data'!$F$6,0,10*ROW('Sanitation Data'!F140)),NA())</f>
        <v>#N/A</v>
      </c>
      <c r="AH146" s="367" t="e">
        <f ca="1">+IF(AND(ISNUMBER(OFFSET('Sanitation Data'!$F$10,0,10*ROW('Sanitation Data'!F140))),'Data Summary'!CW146="Yes"),OFFSET('Sanitation Data'!$F$10,0,10*ROW('Sanitation Data'!F140)),NA())</f>
        <v>#N/A</v>
      </c>
      <c r="AI146" s="367" t="e">
        <f ca="1">+IF(AND(ISNUMBER(OFFSET('Sanitation Data'!$F$11,0,10*ROW('Sanitation Data'!F140))),'Data Summary'!CX146="Yes"),OFFSET('Sanitation Data'!$F$11,0,10*ROW('Sanitation Data'!F140)),NA())</f>
        <v>#N/A</v>
      </c>
      <c r="AJ146" s="367" t="e">
        <f ca="1">+IF(AND(ISNUMBER(OFFSET('Sanitation Data'!$F$12,0,10*ROW('Sanitation Data'!F140))),'Data Summary'!CY146="Yes"),OFFSET('Sanitation Data'!$F$12,0,10*ROW('Sanitation Data'!F140)),NA())</f>
        <v>#N/A</v>
      </c>
      <c r="AK146" s="367" t="e">
        <f ca="1">+IF(AND(ISNUMBER(OFFSET('Sanitation Data'!$G$4,0,10*ROW('Sanitation Data'!G140))),'Data Summary'!CZ146="Yes"),100-OFFSET('Sanitation Data'!$G$4,0,10*ROW('Sanitation Data'!G140)),NA())</f>
        <v>#N/A</v>
      </c>
      <c r="AL146" s="367" t="e">
        <f ca="1">+IF(AND(ISNUMBER(OFFSET('Sanitation Data'!$G$6,0,10*ROW('Sanitation Data'!G140))),'Data Summary'!DA146="Yes"),OFFSET('Sanitation Data'!$G$6,0,10*ROW('Sanitation Data'!G140)),NA())</f>
        <v>#N/A</v>
      </c>
      <c r="AM146" s="367" t="e">
        <f ca="1">+IF(AND(ISNUMBER(OFFSET('Sanitation Data'!$G$10,0,10*ROW('Sanitation Data'!G140))),'Data Summary'!DB146="Yes"),OFFSET('Sanitation Data'!$G$10,0,10*ROW('Sanitation Data'!G140)),NA())</f>
        <v>#N/A</v>
      </c>
      <c r="AN146" s="367" t="e">
        <f ca="1">+IF(AND(ISNUMBER(OFFSET('Sanitation Data'!$G$11,0,10*ROW('Sanitation Data'!G140))),'Data Summary'!DC146="Yes"),OFFSET('Sanitation Data'!$G$11,0,10*ROW('Sanitation Data'!G140)),NA())</f>
        <v>#N/A</v>
      </c>
      <c r="AO146" s="367" t="e">
        <f ca="1">+IF(AND(ISNUMBER(OFFSET('Sanitation Data'!$G$12,0,10*ROW('Sanitation Data'!G140))),'Data Summary'!DD146="Yes"),OFFSET('Sanitation Data'!$G$12,0,10*ROW('Sanitation Data'!G140)),NA())</f>
        <v>#N/A</v>
      </c>
      <c r="AP146" s="367" t="e">
        <f ca="1">+IF(AND(ISNUMBER(OFFSET('Sanitation Data'!$H$4,0,10*ROW('Sanitation Data'!H140))),'Data Summary'!DE146="Yes"),100-OFFSET('Sanitation Data'!$H$4,0,10*ROW('Sanitation Data'!H140)),NA())</f>
        <v>#N/A</v>
      </c>
      <c r="AQ146" s="367" t="e">
        <f ca="1">+IF(AND(ISNUMBER(OFFSET('Sanitation Data'!$H$6,0,10*ROW('Sanitation Data'!H140))),'Data Summary'!DF146="Yes"),OFFSET('Sanitation Data'!$H$6,0,10*ROW('Sanitation Data'!H140)),NA())</f>
        <v>#N/A</v>
      </c>
      <c r="AR146" s="367" t="e">
        <f ca="1">+IF(AND(ISNUMBER(OFFSET('Sanitation Data'!$H$10,0,10*ROW('Sanitation Data'!H140))),'Data Summary'!DG146="Yes"),OFFSET('Sanitation Data'!$H$10,0,10*ROW('Sanitation Data'!H140)),NA())</f>
        <v>#N/A</v>
      </c>
      <c r="AS146" s="367" t="e">
        <f ca="1">+IF(AND(ISNUMBER(OFFSET('Sanitation Data'!$H$11,0,10*ROW('Sanitation Data'!H140))),'Data Summary'!DH146="Yes"),OFFSET('Sanitation Data'!$H$11,0,10*ROW('Sanitation Data'!H140)),NA())</f>
        <v>#N/A</v>
      </c>
      <c r="AT146" s="367" t="e">
        <f ca="1">+IF(AND(ISNUMBER(OFFSET('Sanitation Data'!$H$12,0,10*ROW('Sanitation Data'!H140))),'Data Summary'!DI146="Yes"),OFFSET('Sanitation Data'!$H$12,0,10*ROW('Sanitation Data'!H140)),NA())</f>
        <v>#N/A</v>
      </c>
      <c r="AU146" s="367" t="e">
        <f ca="1">+IF(AND(ISNUMBER(OFFSET('Sanitation Data'!$I$4,0,10*ROW('Sanitation Data'!I140))),'Data Summary'!DJ146="Yes"),100-OFFSET('Sanitation Data'!$I$4,0,10*ROW('Sanitation Data'!I140)),NA())</f>
        <v>#N/A</v>
      </c>
      <c r="AV146" s="367" t="e">
        <f ca="1">+IF(AND(ISNUMBER(OFFSET('Sanitation Data'!$I$6,0,10*ROW('Sanitation Data'!I140))),'Data Summary'!DK146="Yes"),OFFSET('Sanitation Data'!$I$6,0,10*ROW('Sanitation Data'!I140)),NA())</f>
        <v>#N/A</v>
      </c>
      <c r="AW146" s="367" t="e">
        <f ca="1">+IF(AND(ISNUMBER(OFFSET('Sanitation Data'!$I$10,0,10*ROW('Sanitation Data'!I140))),'Data Summary'!DL146="Yes"),OFFSET('Sanitation Data'!$I$10,0,10*ROW('Sanitation Data'!I140)),NA())</f>
        <v>#N/A</v>
      </c>
      <c r="AX146" s="367" t="e">
        <f ca="1">+IF(AND(ISNUMBER(OFFSET('Sanitation Data'!$I$11,0,10*ROW('Sanitation Data'!I140))),'Data Summary'!DM146="Yes"),OFFSET('Sanitation Data'!$I$11,0,10*ROW('Sanitation Data'!I140)),NA())</f>
        <v>#N/A</v>
      </c>
      <c r="AY146" s="367" t="e">
        <f ca="1">+IF(AND(ISNUMBER(OFFSET('Sanitation Data'!$I$12,0,10*ROW('Sanitation Data'!I140))),'Data Summary'!DN146="Yes"),OFFSET('Sanitation Data'!$I$12,0,10*ROW('Sanitation Data'!I140)),NA())</f>
        <v>#N/A</v>
      </c>
      <c r="AZ146" s="368" t="e">
        <f ca="1">+IF(AND(ISNUMBER(OFFSET('Hygiene Data'!$D$5,0,10*ROW('Hygiene Data'!D140))),'Data Summary'!DO146="Yes"),OFFSET('Hygiene Data'!$D$5,0,10*ROW('Hygiene Data'!D140)),NA())</f>
        <v>#N/A</v>
      </c>
      <c r="BA146" s="368" t="e">
        <f ca="1">+IF(AND(ISNUMBER(OFFSET('Hygiene Data'!$D$7,0,10*ROW('Hygiene Data'!D140))),'Data Summary'!DP146="Yes"),OFFSET('Hygiene Data'!$D$7,0,10*ROW('Hygiene Data'!D140)),NA())</f>
        <v>#N/A</v>
      </c>
      <c r="BB146" s="368" t="e">
        <f ca="1">+IF(AND(ISNUMBER(OFFSET('Hygiene Data'!$D$9,0,10*ROW('Hygiene Data'!D140))),'Data Summary'!DQ146="Yes"),OFFSET('Hygiene Data'!$D$9,0,10*ROW('Hygiene Data'!D140)),NA())</f>
        <v>#N/A</v>
      </c>
      <c r="BC146" s="368" t="e">
        <f ca="1">+IF(AND(ISNUMBER(OFFSET('Hygiene Data'!$E$5,0,10*ROW('Hygiene Data'!E140))),'Data Summary'!DR146="Yes"),OFFSET('Hygiene Data'!$E$5,0,10*ROW('Hygiene Data'!E140)),NA())</f>
        <v>#N/A</v>
      </c>
      <c r="BD146" s="368" t="e">
        <f ca="1">+IF(AND(ISNUMBER(OFFSET('Hygiene Data'!$E$7,0,10*ROW('Hygiene Data'!E140))),'Data Summary'!DS146="Yes"),OFFSET('Hygiene Data'!$E$7,0,10*ROW('Hygiene Data'!E140)),NA())</f>
        <v>#N/A</v>
      </c>
      <c r="BE146" s="368" t="e">
        <f ca="1">+IF(AND(ISNUMBER(OFFSET('Hygiene Data'!$E$9,0,10*ROW('Hygiene Data'!E140))),'Data Summary'!DT146="Yes"),OFFSET('Hygiene Data'!$E$9,0,10*ROW('Hygiene Data'!E140)),NA())</f>
        <v>#N/A</v>
      </c>
      <c r="BF146" s="368" t="e">
        <f ca="1">+IF(AND(ISNUMBER(OFFSET('Hygiene Data'!$F$5,0,10*ROW('Hygiene Data'!F140))),'Data Summary'!DU146="Yes"),OFFSET('Hygiene Data'!$F$5,0,10*ROW('Hygiene Data'!F140)),NA())</f>
        <v>#N/A</v>
      </c>
      <c r="BG146" s="368" t="e">
        <f ca="1">+IF(AND(ISNUMBER(OFFSET('Hygiene Data'!$F$7,0,10*ROW('Hygiene Data'!F140))),'Data Summary'!DV146="Yes"),OFFSET('Hygiene Data'!$F$7,0,10*ROW('Hygiene Data'!F140)),NA())</f>
        <v>#N/A</v>
      </c>
      <c r="BH146" s="368" t="e">
        <f ca="1">+IF(AND(ISNUMBER(OFFSET('Hygiene Data'!$F$9,0,10*ROW('Hygiene Data'!F140))),'Data Summary'!DW146="Yes"),OFFSET('Hygiene Data'!$F$9,0,10*ROW('Hygiene Data'!F140)),NA())</f>
        <v>#N/A</v>
      </c>
      <c r="BI146" s="368" t="e">
        <f ca="1">+IF(AND(ISNUMBER(OFFSET('Hygiene Data'!$G$5,0,10*ROW('Hygiene Data'!G140))),'Data Summary'!DX146="Yes"),OFFSET('Hygiene Data'!$G$5,0,10*ROW('Hygiene Data'!G140)),NA())</f>
        <v>#N/A</v>
      </c>
      <c r="BJ146" s="368" t="e">
        <f ca="1">+IF(AND(ISNUMBER(OFFSET('Hygiene Data'!$G$7,0,10*ROW('Hygiene Data'!G140))),'Data Summary'!DY146="Yes"),OFFSET('Hygiene Data'!$G$7,0,10*ROW('Hygiene Data'!G140)),NA())</f>
        <v>#N/A</v>
      </c>
      <c r="BK146" s="368" t="e">
        <f ca="1">+IF(AND(ISNUMBER(OFFSET('Hygiene Data'!$G$9,0,10*ROW('Hygiene Data'!G140))),'Data Summary'!DZ146="Yes"),OFFSET('Hygiene Data'!$G$9,0,10*ROW('Hygiene Data'!G140)),NA())</f>
        <v>#N/A</v>
      </c>
      <c r="BL146" s="368" t="e">
        <f ca="1">+IF(AND(ISNUMBER(OFFSET('Hygiene Data'!$H$5,0,10*ROW('Hygiene Data'!H140))),'Data Summary'!EA146="Yes"),OFFSET('Hygiene Data'!$H$5,0,10*ROW('Hygiene Data'!H140)),NA())</f>
        <v>#N/A</v>
      </c>
      <c r="BM146" s="368" t="e">
        <f ca="1">+IF(AND(ISNUMBER(OFFSET('Hygiene Data'!$H$7,0,10*ROW('Hygiene Data'!H140))),'Data Summary'!EB146="Yes"),OFFSET('Hygiene Data'!$H$7,0,10*ROW('Hygiene Data'!H140)),NA())</f>
        <v>#N/A</v>
      </c>
      <c r="BN146" s="368" t="e">
        <f ca="1">+IF(AND(ISNUMBER(OFFSET('Hygiene Data'!$H$9,0,10*ROW('Hygiene Data'!H140))),'Data Summary'!EC146="Yes"),OFFSET('Hygiene Data'!$H$9,0,10*ROW('Hygiene Data'!H140)),NA())</f>
        <v>#N/A</v>
      </c>
      <c r="BO146" s="368" t="e">
        <f ca="1">+IF(AND(ISNUMBER(OFFSET('Hygiene Data'!$I$5,0,10*ROW('Hygiene Data'!I140))),'Data Summary'!ED146="Yes"),OFFSET('Hygiene Data'!$I$5,0,10*ROW('Hygiene Data'!I140)),NA())</f>
        <v>#N/A</v>
      </c>
      <c r="BP146" s="368" t="e">
        <f ca="1">+IF(AND(ISNUMBER(OFFSET('Hygiene Data'!$I$7,0,10*ROW('Hygiene Data'!I140))),'Data Summary'!EE146="Yes"),OFFSET('Hygiene Data'!$I$7,0,10*ROW('Hygiene Data'!I140)),NA())</f>
        <v>#N/A</v>
      </c>
      <c r="BQ146" s="368" t="e">
        <f ca="1">+IF(AND(ISNUMBER(OFFSET('Hygiene Data'!$I$9,0,10*ROW('Hygiene Data'!I140))),'Data Summary'!EF146="Yes"),OFFSET('Hygiene Data'!$I$9,0,10*ROW('Hygiene Data'!I140)),NA())</f>
        <v>#N/A</v>
      </c>
    </row>
    <row r="147" spans="1:69" x14ac:dyDescent="0.25">
      <c r="A147" s="364" t="e">
        <f ca="1">+RIGHT('Data Summary'!A147,LEN('Data Summary'!A147)-9)</f>
        <v>#VALUE!</v>
      </c>
      <c r="B147" s="338" t="str">
        <f ca="1">+IF(ISTEXT('Data Summary'!B147),'Data Summary'!B147,"")</f>
        <v/>
      </c>
      <c r="C147" s="365" t="e">
        <f ca="1">+VALUE('Data Summary'!C147)</f>
        <v>#VALUE!</v>
      </c>
      <c r="D147" s="366" t="e">
        <f ca="1">+IF(AND(ISNUMBER(OFFSET('Water Data'!$D$4,0,10*ROW('Water Data'!D141))),'Data Summary'!BS147="Yes"),100-OFFSET('Water Data'!$D$4,0,10*ROW('Water Data'!D141)),NA())</f>
        <v>#N/A</v>
      </c>
      <c r="E147" s="366" t="e">
        <f ca="1">+IF(AND(ISNUMBER(OFFSET('Water Data'!$D$6,0,10*ROW('Water Data'!D141))),'Data Summary'!BT147="Yes"),OFFSET('Water Data'!$D$6,0,10*ROW('Water Data'!D141)),NA())</f>
        <v>#N/A</v>
      </c>
      <c r="F147" s="366" t="e">
        <f ca="1">+IF(AND(ISNUMBER(OFFSET('Water Data'!$D$9,0,10*ROW('Water Data'!D141))),'Data Summary'!BU147="Yes"),OFFSET('Water Data'!$D$9,0,10*ROW('Water Data'!D141)),NA())</f>
        <v>#N/A</v>
      </c>
      <c r="G147" s="366" t="e">
        <f ca="1">+IF(AND(ISNUMBER(OFFSET('Water Data'!$E$4,0,10*ROW('Water Data'!E141))),'Data Summary'!BV147="Yes"),100-OFFSET('Water Data'!$E$4,0,10*ROW('Water Data'!E141)),NA())</f>
        <v>#N/A</v>
      </c>
      <c r="H147" s="366" t="e">
        <f ca="1">+IF(AND(ISNUMBER(OFFSET('Water Data'!$E$6,0,10*ROW('Water Data'!E141))),'Data Summary'!BW147="Yes"),OFFSET('Water Data'!$E$6,0,10*ROW('Water Data'!E141)),NA())</f>
        <v>#N/A</v>
      </c>
      <c r="I147" s="366" t="e">
        <f ca="1">+IF(AND(ISNUMBER(OFFSET('Water Data'!$E$9,0,10*ROW('Water Data'!E141))),'Data Summary'!BX147="Yes"),OFFSET('Water Data'!$E$9,0,10*ROW('Water Data'!E141)),NA())</f>
        <v>#N/A</v>
      </c>
      <c r="J147" s="366" t="e">
        <f ca="1">+IF(AND(ISNUMBER(OFFSET('Water Data'!$F$4,0,10*ROW('Water Data'!F141))),'Data Summary'!BY147="Yes"),100-OFFSET('Water Data'!$F$4,0,10*ROW('Water Data'!F141)),NA())</f>
        <v>#N/A</v>
      </c>
      <c r="K147" s="366" t="e">
        <f ca="1">+IF(AND(ISNUMBER(OFFSET('Water Data'!$F$6,0,10*ROW('Water Data'!F141))),'Data Summary'!BZ147="Yes"),OFFSET('Water Data'!$F$6,0,10*ROW('Water Data'!F141)),NA())</f>
        <v>#N/A</v>
      </c>
      <c r="L147" s="366" t="e">
        <f ca="1">+IF(AND(ISNUMBER(OFFSET('Water Data'!$F$9,0,10*ROW('Water Data'!F141))),'Data Summary'!CA147="Yes"),OFFSET('Water Data'!$F$9,0,10*ROW('Water Data'!F141)),NA())</f>
        <v>#N/A</v>
      </c>
      <c r="M147" s="366" t="e">
        <f ca="1">+IF(AND(ISNUMBER(OFFSET('Water Data'!$G$4,0,10*ROW('Water Data'!G141))),'Data Summary'!CB147="Yes"),100-OFFSET('Water Data'!$G$4,0,10*ROW('Water Data'!G141)),NA())</f>
        <v>#N/A</v>
      </c>
      <c r="N147" s="366" t="e">
        <f ca="1">+IF(AND(ISNUMBER(OFFSET('Water Data'!$G$6,0,10*ROW('Water Data'!G141))),'Data Summary'!CC147="Yes"),OFFSET('Water Data'!$G$6,0,10*ROW('Water Data'!G141)),NA())</f>
        <v>#N/A</v>
      </c>
      <c r="O147" s="366" t="e">
        <f ca="1">+IF(AND(ISNUMBER(OFFSET('Water Data'!$G$9,0,10*ROW('Water Data'!G141))),'Data Summary'!CD147="Yes"),OFFSET('Water Data'!$G$9,0,10*ROW('Water Data'!G141)),NA())</f>
        <v>#N/A</v>
      </c>
      <c r="P147" s="366" t="e">
        <f ca="1">+IF(AND(ISNUMBER(OFFSET('Water Data'!$H$4,0,10*ROW('Water Data'!H141))),'Data Summary'!CE147="Yes"),100-OFFSET('Water Data'!$H$4,0,10*ROW('Water Data'!H141)),NA())</f>
        <v>#N/A</v>
      </c>
      <c r="Q147" s="366" t="e">
        <f ca="1">+IF(AND(ISNUMBER(OFFSET('Water Data'!$H$6,0,10*ROW('Water Data'!H141))),'Data Summary'!CF147="Yes"),OFFSET('Water Data'!$H$6,0,10*ROW('Water Data'!H141)),NA())</f>
        <v>#N/A</v>
      </c>
      <c r="R147" s="366" t="e">
        <f ca="1">+IF(AND(ISNUMBER(OFFSET('Water Data'!$H$9,0,10*ROW('Water Data'!H141))),'Data Summary'!CG147="Yes"),OFFSET('Water Data'!$H$9,0,10*ROW('Water Data'!H141)),NA())</f>
        <v>#N/A</v>
      </c>
      <c r="S147" s="366" t="e">
        <f ca="1">+IF(AND(ISNUMBER(OFFSET('Water Data'!$I$4,0,10*ROW('Water Data'!I141))),'Data Summary'!CH147="Yes"),100-OFFSET('Water Data'!$I$4,0,10*ROW('Water Data'!I141)),NA())</f>
        <v>#N/A</v>
      </c>
      <c r="T147" s="366" t="e">
        <f ca="1">+IF(AND(ISNUMBER(OFFSET('Water Data'!$I$6,0,10*ROW('Water Data'!I141))),'Data Summary'!CI147="Yes"),OFFSET('Water Data'!$I$6,0,10*ROW('Water Data'!I141)),NA())</f>
        <v>#N/A</v>
      </c>
      <c r="U147" s="366" t="e">
        <f ca="1">+IF(AND(ISNUMBER(OFFSET('Water Data'!$I$9,0,10*ROW('Water Data'!I141))),'Data Summary'!CJ147="Yes"),OFFSET('Water Data'!$I$9,0,10*ROW('Water Data'!I141)),NA())</f>
        <v>#N/A</v>
      </c>
      <c r="V147" s="367" t="e">
        <f ca="1">+IF(AND(ISNUMBER(OFFSET('Sanitation Data'!$D$4,0,10*ROW('Sanitation Data'!D141))),'Data Summary'!CK147="Yes"),100-OFFSET('Sanitation Data'!$D$4,0,10*ROW('Sanitation Data'!D141)),NA())</f>
        <v>#N/A</v>
      </c>
      <c r="W147" s="367" t="e">
        <f ca="1">+IF(AND(ISNUMBER(OFFSET('Sanitation Data'!$D$6,0,10*ROW('Sanitation Data'!D141))),'Data Summary'!CL147="Yes"),OFFSET('Sanitation Data'!$D$6,0,10*ROW('Sanitation Data'!D141)),NA())</f>
        <v>#N/A</v>
      </c>
      <c r="X147" s="367" t="e">
        <f ca="1">+IF(AND(ISNUMBER(OFFSET('Sanitation Data'!$D$10,0,10*ROW('Sanitation Data'!D141))),'Data Summary'!CM147="Yes"),OFFSET('Sanitation Data'!$D$10,0,10*ROW('Sanitation Data'!D141)),NA())</f>
        <v>#N/A</v>
      </c>
      <c r="Y147" s="367" t="e">
        <f ca="1">+IF(AND(ISNUMBER(OFFSET('Sanitation Data'!$D$11,0,10*ROW('Sanitation Data'!D141))),'Data Summary'!CN147="Yes"),OFFSET('Sanitation Data'!$D$11,0,10*ROW('Sanitation Data'!D141)),NA())</f>
        <v>#N/A</v>
      </c>
      <c r="Z147" s="367" t="e">
        <f ca="1">+IF(AND(ISNUMBER(OFFSET('Sanitation Data'!$D$12,0,10*ROW('Sanitation Data'!D141))),'Data Summary'!CO147="Yes"),OFFSET('Sanitation Data'!$D$12,0,10*ROW('Sanitation Data'!D141)),NA())</f>
        <v>#N/A</v>
      </c>
      <c r="AA147" s="367" t="e">
        <f ca="1">+IF(AND(ISNUMBER(OFFSET('Sanitation Data'!$E$4,0,10*ROW('Sanitation Data'!E141))),'Data Summary'!CP147="Yes"),100-OFFSET('Sanitation Data'!$E$4,0,10*ROW('Sanitation Data'!E141)),NA())</f>
        <v>#N/A</v>
      </c>
      <c r="AB147" s="367" t="e">
        <f ca="1">+IF(AND(ISNUMBER(OFFSET('Sanitation Data'!$E$6,0,10*ROW('Sanitation Data'!E141))),'Data Summary'!CQ147="Yes"),OFFSET('Sanitation Data'!$E$6,0,10*ROW('Sanitation Data'!E141)),NA())</f>
        <v>#N/A</v>
      </c>
      <c r="AC147" s="367" t="e">
        <f ca="1">+IF(AND(ISNUMBER(OFFSET('Sanitation Data'!$E$10,0,10*ROW('Sanitation Data'!E141))),'Data Summary'!CR147="Yes"),OFFSET('Sanitation Data'!$E$10,0,10*ROW('Sanitation Data'!E141)),NA())</f>
        <v>#N/A</v>
      </c>
      <c r="AD147" s="367" t="e">
        <f ca="1">+IF(AND(ISNUMBER(OFFSET('Sanitation Data'!$E$11,0,10*ROW('Sanitation Data'!E141))),'Data Summary'!CS147="Yes"),OFFSET('Sanitation Data'!$E$11,0,10*ROW('Sanitation Data'!E141)),NA())</f>
        <v>#N/A</v>
      </c>
      <c r="AE147" s="367" t="e">
        <f ca="1">+IF(AND(ISNUMBER(OFFSET('Sanitation Data'!$E$12,0,10*ROW('Sanitation Data'!E141))),'Data Summary'!CT147="Yes"),OFFSET('Sanitation Data'!$E$12,0,10*ROW('Sanitation Data'!E141)),NA())</f>
        <v>#N/A</v>
      </c>
      <c r="AF147" s="367" t="e">
        <f ca="1">+IF(AND(ISNUMBER(OFFSET('Sanitation Data'!$F$4,0,10*ROW('Sanitation Data'!F141))),'Data Summary'!CU147="Yes"),100-OFFSET('Sanitation Data'!$F$4,0,10*ROW('Sanitation Data'!F141)),NA())</f>
        <v>#N/A</v>
      </c>
      <c r="AG147" s="367" t="e">
        <f ca="1">+IF(AND(ISNUMBER(OFFSET('Sanitation Data'!$F$6,0,10*ROW('Sanitation Data'!F141))),'Data Summary'!CV147="Yes"),OFFSET('Sanitation Data'!$F$6,0,10*ROW('Sanitation Data'!F141)),NA())</f>
        <v>#N/A</v>
      </c>
      <c r="AH147" s="367" t="e">
        <f ca="1">+IF(AND(ISNUMBER(OFFSET('Sanitation Data'!$F$10,0,10*ROW('Sanitation Data'!F141))),'Data Summary'!CW147="Yes"),OFFSET('Sanitation Data'!$F$10,0,10*ROW('Sanitation Data'!F141)),NA())</f>
        <v>#N/A</v>
      </c>
      <c r="AI147" s="367" t="e">
        <f ca="1">+IF(AND(ISNUMBER(OFFSET('Sanitation Data'!$F$11,0,10*ROW('Sanitation Data'!F141))),'Data Summary'!CX147="Yes"),OFFSET('Sanitation Data'!$F$11,0,10*ROW('Sanitation Data'!F141)),NA())</f>
        <v>#N/A</v>
      </c>
      <c r="AJ147" s="367" t="e">
        <f ca="1">+IF(AND(ISNUMBER(OFFSET('Sanitation Data'!$F$12,0,10*ROW('Sanitation Data'!F141))),'Data Summary'!CY147="Yes"),OFFSET('Sanitation Data'!$F$12,0,10*ROW('Sanitation Data'!F141)),NA())</f>
        <v>#N/A</v>
      </c>
      <c r="AK147" s="367" t="e">
        <f ca="1">+IF(AND(ISNUMBER(OFFSET('Sanitation Data'!$G$4,0,10*ROW('Sanitation Data'!G141))),'Data Summary'!CZ147="Yes"),100-OFFSET('Sanitation Data'!$G$4,0,10*ROW('Sanitation Data'!G141)),NA())</f>
        <v>#N/A</v>
      </c>
      <c r="AL147" s="367" t="e">
        <f ca="1">+IF(AND(ISNUMBER(OFFSET('Sanitation Data'!$G$6,0,10*ROW('Sanitation Data'!G141))),'Data Summary'!DA147="Yes"),OFFSET('Sanitation Data'!$G$6,0,10*ROW('Sanitation Data'!G141)),NA())</f>
        <v>#N/A</v>
      </c>
      <c r="AM147" s="367" t="e">
        <f ca="1">+IF(AND(ISNUMBER(OFFSET('Sanitation Data'!$G$10,0,10*ROW('Sanitation Data'!G141))),'Data Summary'!DB147="Yes"),OFFSET('Sanitation Data'!$G$10,0,10*ROW('Sanitation Data'!G141)),NA())</f>
        <v>#N/A</v>
      </c>
      <c r="AN147" s="367" t="e">
        <f ca="1">+IF(AND(ISNUMBER(OFFSET('Sanitation Data'!$G$11,0,10*ROW('Sanitation Data'!G141))),'Data Summary'!DC147="Yes"),OFFSET('Sanitation Data'!$G$11,0,10*ROW('Sanitation Data'!G141)),NA())</f>
        <v>#N/A</v>
      </c>
      <c r="AO147" s="367" t="e">
        <f ca="1">+IF(AND(ISNUMBER(OFFSET('Sanitation Data'!$G$12,0,10*ROW('Sanitation Data'!G141))),'Data Summary'!DD147="Yes"),OFFSET('Sanitation Data'!$G$12,0,10*ROW('Sanitation Data'!G141)),NA())</f>
        <v>#N/A</v>
      </c>
      <c r="AP147" s="367" t="e">
        <f ca="1">+IF(AND(ISNUMBER(OFFSET('Sanitation Data'!$H$4,0,10*ROW('Sanitation Data'!H141))),'Data Summary'!DE147="Yes"),100-OFFSET('Sanitation Data'!$H$4,0,10*ROW('Sanitation Data'!H141)),NA())</f>
        <v>#N/A</v>
      </c>
      <c r="AQ147" s="367" t="e">
        <f ca="1">+IF(AND(ISNUMBER(OFFSET('Sanitation Data'!$H$6,0,10*ROW('Sanitation Data'!H141))),'Data Summary'!DF147="Yes"),OFFSET('Sanitation Data'!$H$6,0,10*ROW('Sanitation Data'!H141)),NA())</f>
        <v>#N/A</v>
      </c>
      <c r="AR147" s="367" t="e">
        <f ca="1">+IF(AND(ISNUMBER(OFFSET('Sanitation Data'!$H$10,0,10*ROW('Sanitation Data'!H141))),'Data Summary'!DG147="Yes"),OFFSET('Sanitation Data'!$H$10,0,10*ROW('Sanitation Data'!H141)),NA())</f>
        <v>#N/A</v>
      </c>
      <c r="AS147" s="367" t="e">
        <f ca="1">+IF(AND(ISNUMBER(OFFSET('Sanitation Data'!$H$11,0,10*ROW('Sanitation Data'!H141))),'Data Summary'!DH147="Yes"),OFFSET('Sanitation Data'!$H$11,0,10*ROW('Sanitation Data'!H141)),NA())</f>
        <v>#N/A</v>
      </c>
      <c r="AT147" s="367" t="e">
        <f ca="1">+IF(AND(ISNUMBER(OFFSET('Sanitation Data'!$H$12,0,10*ROW('Sanitation Data'!H141))),'Data Summary'!DI147="Yes"),OFFSET('Sanitation Data'!$H$12,0,10*ROW('Sanitation Data'!H141)),NA())</f>
        <v>#N/A</v>
      </c>
      <c r="AU147" s="367" t="e">
        <f ca="1">+IF(AND(ISNUMBER(OFFSET('Sanitation Data'!$I$4,0,10*ROW('Sanitation Data'!I141))),'Data Summary'!DJ147="Yes"),100-OFFSET('Sanitation Data'!$I$4,0,10*ROW('Sanitation Data'!I141)),NA())</f>
        <v>#N/A</v>
      </c>
      <c r="AV147" s="367" t="e">
        <f ca="1">+IF(AND(ISNUMBER(OFFSET('Sanitation Data'!$I$6,0,10*ROW('Sanitation Data'!I141))),'Data Summary'!DK147="Yes"),OFFSET('Sanitation Data'!$I$6,0,10*ROW('Sanitation Data'!I141)),NA())</f>
        <v>#N/A</v>
      </c>
      <c r="AW147" s="367" t="e">
        <f ca="1">+IF(AND(ISNUMBER(OFFSET('Sanitation Data'!$I$10,0,10*ROW('Sanitation Data'!I141))),'Data Summary'!DL147="Yes"),OFFSET('Sanitation Data'!$I$10,0,10*ROW('Sanitation Data'!I141)),NA())</f>
        <v>#N/A</v>
      </c>
      <c r="AX147" s="367" t="e">
        <f ca="1">+IF(AND(ISNUMBER(OFFSET('Sanitation Data'!$I$11,0,10*ROW('Sanitation Data'!I141))),'Data Summary'!DM147="Yes"),OFFSET('Sanitation Data'!$I$11,0,10*ROW('Sanitation Data'!I141)),NA())</f>
        <v>#N/A</v>
      </c>
      <c r="AY147" s="367" t="e">
        <f ca="1">+IF(AND(ISNUMBER(OFFSET('Sanitation Data'!$I$12,0,10*ROW('Sanitation Data'!I141))),'Data Summary'!DN147="Yes"),OFFSET('Sanitation Data'!$I$12,0,10*ROW('Sanitation Data'!I141)),NA())</f>
        <v>#N/A</v>
      </c>
      <c r="AZ147" s="368" t="e">
        <f ca="1">+IF(AND(ISNUMBER(OFFSET('Hygiene Data'!$D$5,0,10*ROW('Hygiene Data'!D141))),'Data Summary'!DO147="Yes"),OFFSET('Hygiene Data'!$D$5,0,10*ROW('Hygiene Data'!D141)),NA())</f>
        <v>#N/A</v>
      </c>
      <c r="BA147" s="368" t="e">
        <f ca="1">+IF(AND(ISNUMBER(OFFSET('Hygiene Data'!$D$7,0,10*ROW('Hygiene Data'!D141))),'Data Summary'!DP147="Yes"),OFFSET('Hygiene Data'!$D$7,0,10*ROW('Hygiene Data'!D141)),NA())</f>
        <v>#N/A</v>
      </c>
      <c r="BB147" s="368" t="e">
        <f ca="1">+IF(AND(ISNUMBER(OFFSET('Hygiene Data'!$D$9,0,10*ROW('Hygiene Data'!D141))),'Data Summary'!DQ147="Yes"),OFFSET('Hygiene Data'!$D$9,0,10*ROW('Hygiene Data'!D141)),NA())</f>
        <v>#N/A</v>
      </c>
      <c r="BC147" s="368" t="e">
        <f ca="1">+IF(AND(ISNUMBER(OFFSET('Hygiene Data'!$E$5,0,10*ROW('Hygiene Data'!E141))),'Data Summary'!DR147="Yes"),OFFSET('Hygiene Data'!$E$5,0,10*ROW('Hygiene Data'!E141)),NA())</f>
        <v>#N/A</v>
      </c>
      <c r="BD147" s="368" t="e">
        <f ca="1">+IF(AND(ISNUMBER(OFFSET('Hygiene Data'!$E$7,0,10*ROW('Hygiene Data'!E141))),'Data Summary'!DS147="Yes"),OFFSET('Hygiene Data'!$E$7,0,10*ROW('Hygiene Data'!E141)),NA())</f>
        <v>#N/A</v>
      </c>
      <c r="BE147" s="368" t="e">
        <f ca="1">+IF(AND(ISNUMBER(OFFSET('Hygiene Data'!$E$9,0,10*ROW('Hygiene Data'!E141))),'Data Summary'!DT147="Yes"),OFFSET('Hygiene Data'!$E$9,0,10*ROW('Hygiene Data'!E141)),NA())</f>
        <v>#N/A</v>
      </c>
      <c r="BF147" s="368" t="e">
        <f ca="1">+IF(AND(ISNUMBER(OFFSET('Hygiene Data'!$F$5,0,10*ROW('Hygiene Data'!F141))),'Data Summary'!DU147="Yes"),OFFSET('Hygiene Data'!$F$5,0,10*ROW('Hygiene Data'!F141)),NA())</f>
        <v>#N/A</v>
      </c>
      <c r="BG147" s="368" t="e">
        <f ca="1">+IF(AND(ISNUMBER(OFFSET('Hygiene Data'!$F$7,0,10*ROW('Hygiene Data'!F141))),'Data Summary'!DV147="Yes"),OFFSET('Hygiene Data'!$F$7,0,10*ROW('Hygiene Data'!F141)),NA())</f>
        <v>#N/A</v>
      </c>
      <c r="BH147" s="368" t="e">
        <f ca="1">+IF(AND(ISNUMBER(OFFSET('Hygiene Data'!$F$9,0,10*ROW('Hygiene Data'!F141))),'Data Summary'!DW147="Yes"),OFFSET('Hygiene Data'!$F$9,0,10*ROW('Hygiene Data'!F141)),NA())</f>
        <v>#N/A</v>
      </c>
      <c r="BI147" s="368" t="e">
        <f ca="1">+IF(AND(ISNUMBER(OFFSET('Hygiene Data'!$G$5,0,10*ROW('Hygiene Data'!G141))),'Data Summary'!DX147="Yes"),OFFSET('Hygiene Data'!$G$5,0,10*ROW('Hygiene Data'!G141)),NA())</f>
        <v>#N/A</v>
      </c>
      <c r="BJ147" s="368" t="e">
        <f ca="1">+IF(AND(ISNUMBER(OFFSET('Hygiene Data'!$G$7,0,10*ROW('Hygiene Data'!G141))),'Data Summary'!DY147="Yes"),OFFSET('Hygiene Data'!$G$7,0,10*ROW('Hygiene Data'!G141)),NA())</f>
        <v>#N/A</v>
      </c>
      <c r="BK147" s="368" t="e">
        <f ca="1">+IF(AND(ISNUMBER(OFFSET('Hygiene Data'!$G$9,0,10*ROW('Hygiene Data'!G141))),'Data Summary'!DZ147="Yes"),OFFSET('Hygiene Data'!$G$9,0,10*ROW('Hygiene Data'!G141)),NA())</f>
        <v>#N/A</v>
      </c>
      <c r="BL147" s="368" t="e">
        <f ca="1">+IF(AND(ISNUMBER(OFFSET('Hygiene Data'!$H$5,0,10*ROW('Hygiene Data'!H141))),'Data Summary'!EA147="Yes"),OFFSET('Hygiene Data'!$H$5,0,10*ROW('Hygiene Data'!H141)),NA())</f>
        <v>#N/A</v>
      </c>
      <c r="BM147" s="368" t="e">
        <f ca="1">+IF(AND(ISNUMBER(OFFSET('Hygiene Data'!$H$7,0,10*ROW('Hygiene Data'!H141))),'Data Summary'!EB147="Yes"),OFFSET('Hygiene Data'!$H$7,0,10*ROW('Hygiene Data'!H141)),NA())</f>
        <v>#N/A</v>
      </c>
      <c r="BN147" s="368" t="e">
        <f ca="1">+IF(AND(ISNUMBER(OFFSET('Hygiene Data'!$H$9,0,10*ROW('Hygiene Data'!H141))),'Data Summary'!EC147="Yes"),OFFSET('Hygiene Data'!$H$9,0,10*ROW('Hygiene Data'!H141)),NA())</f>
        <v>#N/A</v>
      </c>
      <c r="BO147" s="368" t="e">
        <f ca="1">+IF(AND(ISNUMBER(OFFSET('Hygiene Data'!$I$5,0,10*ROW('Hygiene Data'!I141))),'Data Summary'!ED147="Yes"),OFFSET('Hygiene Data'!$I$5,0,10*ROW('Hygiene Data'!I141)),NA())</f>
        <v>#N/A</v>
      </c>
      <c r="BP147" s="368" t="e">
        <f ca="1">+IF(AND(ISNUMBER(OFFSET('Hygiene Data'!$I$7,0,10*ROW('Hygiene Data'!I141))),'Data Summary'!EE147="Yes"),OFFSET('Hygiene Data'!$I$7,0,10*ROW('Hygiene Data'!I141)),NA())</f>
        <v>#N/A</v>
      </c>
      <c r="BQ147" s="368" t="e">
        <f ca="1">+IF(AND(ISNUMBER(OFFSET('Hygiene Data'!$I$9,0,10*ROW('Hygiene Data'!I141))),'Data Summary'!EF147="Yes"),OFFSET('Hygiene Data'!$I$9,0,10*ROW('Hygiene Data'!I141)),NA())</f>
        <v>#N/A</v>
      </c>
    </row>
    <row r="148" spans="1:69" x14ac:dyDescent="0.25">
      <c r="A148" s="364" t="e">
        <f ca="1">+RIGHT('Data Summary'!A148,LEN('Data Summary'!A148)-9)</f>
        <v>#VALUE!</v>
      </c>
      <c r="B148" s="338" t="str">
        <f ca="1">+IF(ISTEXT('Data Summary'!B148),'Data Summary'!B148,"")</f>
        <v/>
      </c>
      <c r="C148" s="365" t="e">
        <f ca="1">+VALUE('Data Summary'!C148)</f>
        <v>#VALUE!</v>
      </c>
      <c r="D148" s="366" t="e">
        <f ca="1">+IF(AND(ISNUMBER(OFFSET('Water Data'!$D$4,0,10*ROW('Water Data'!D142))),'Data Summary'!BS148="Yes"),100-OFFSET('Water Data'!$D$4,0,10*ROW('Water Data'!D142)),NA())</f>
        <v>#N/A</v>
      </c>
      <c r="E148" s="366" t="e">
        <f ca="1">+IF(AND(ISNUMBER(OFFSET('Water Data'!$D$6,0,10*ROW('Water Data'!D142))),'Data Summary'!BT148="Yes"),OFFSET('Water Data'!$D$6,0,10*ROW('Water Data'!D142)),NA())</f>
        <v>#N/A</v>
      </c>
      <c r="F148" s="366" t="e">
        <f ca="1">+IF(AND(ISNUMBER(OFFSET('Water Data'!$D$9,0,10*ROW('Water Data'!D142))),'Data Summary'!BU148="Yes"),OFFSET('Water Data'!$D$9,0,10*ROW('Water Data'!D142)),NA())</f>
        <v>#N/A</v>
      </c>
      <c r="G148" s="366" t="e">
        <f ca="1">+IF(AND(ISNUMBER(OFFSET('Water Data'!$E$4,0,10*ROW('Water Data'!E142))),'Data Summary'!BV148="Yes"),100-OFFSET('Water Data'!$E$4,0,10*ROW('Water Data'!E142)),NA())</f>
        <v>#N/A</v>
      </c>
      <c r="H148" s="366" t="e">
        <f ca="1">+IF(AND(ISNUMBER(OFFSET('Water Data'!$E$6,0,10*ROW('Water Data'!E142))),'Data Summary'!BW148="Yes"),OFFSET('Water Data'!$E$6,0,10*ROW('Water Data'!E142)),NA())</f>
        <v>#N/A</v>
      </c>
      <c r="I148" s="366" t="e">
        <f ca="1">+IF(AND(ISNUMBER(OFFSET('Water Data'!$E$9,0,10*ROW('Water Data'!E142))),'Data Summary'!BX148="Yes"),OFFSET('Water Data'!$E$9,0,10*ROW('Water Data'!E142)),NA())</f>
        <v>#N/A</v>
      </c>
      <c r="J148" s="366" t="e">
        <f ca="1">+IF(AND(ISNUMBER(OFFSET('Water Data'!$F$4,0,10*ROW('Water Data'!F142))),'Data Summary'!BY148="Yes"),100-OFFSET('Water Data'!$F$4,0,10*ROW('Water Data'!F142)),NA())</f>
        <v>#N/A</v>
      </c>
      <c r="K148" s="366" t="e">
        <f ca="1">+IF(AND(ISNUMBER(OFFSET('Water Data'!$F$6,0,10*ROW('Water Data'!F142))),'Data Summary'!BZ148="Yes"),OFFSET('Water Data'!$F$6,0,10*ROW('Water Data'!F142)),NA())</f>
        <v>#N/A</v>
      </c>
      <c r="L148" s="366" t="e">
        <f ca="1">+IF(AND(ISNUMBER(OFFSET('Water Data'!$F$9,0,10*ROW('Water Data'!F142))),'Data Summary'!CA148="Yes"),OFFSET('Water Data'!$F$9,0,10*ROW('Water Data'!F142)),NA())</f>
        <v>#N/A</v>
      </c>
      <c r="M148" s="366" t="e">
        <f ca="1">+IF(AND(ISNUMBER(OFFSET('Water Data'!$G$4,0,10*ROW('Water Data'!G142))),'Data Summary'!CB148="Yes"),100-OFFSET('Water Data'!$G$4,0,10*ROW('Water Data'!G142)),NA())</f>
        <v>#N/A</v>
      </c>
      <c r="N148" s="366" t="e">
        <f ca="1">+IF(AND(ISNUMBER(OFFSET('Water Data'!$G$6,0,10*ROW('Water Data'!G142))),'Data Summary'!CC148="Yes"),OFFSET('Water Data'!$G$6,0,10*ROW('Water Data'!G142)),NA())</f>
        <v>#N/A</v>
      </c>
      <c r="O148" s="366" t="e">
        <f ca="1">+IF(AND(ISNUMBER(OFFSET('Water Data'!$G$9,0,10*ROW('Water Data'!G142))),'Data Summary'!CD148="Yes"),OFFSET('Water Data'!$G$9,0,10*ROW('Water Data'!G142)),NA())</f>
        <v>#N/A</v>
      </c>
      <c r="P148" s="366" t="e">
        <f ca="1">+IF(AND(ISNUMBER(OFFSET('Water Data'!$H$4,0,10*ROW('Water Data'!H142))),'Data Summary'!CE148="Yes"),100-OFFSET('Water Data'!$H$4,0,10*ROW('Water Data'!H142)),NA())</f>
        <v>#N/A</v>
      </c>
      <c r="Q148" s="366" t="e">
        <f ca="1">+IF(AND(ISNUMBER(OFFSET('Water Data'!$H$6,0,10*ROW('Water Data'!H142))),'Data Summary'!CF148="Yes"),OFFSET('Water Data'!$H$6,0,10*ROW('Water Data'!H142)),NA())</f>
        <v>#N/A</v>
      </c>
      <c r="R148" s="366" t="e">
        <f ca="1">+IF(AND(ISNUMBER(OFFSET('Water Data'!$H$9,0,10*ROW('Water Data'!H142))),'Data Summary'!CG148="Yes"),OFFSET('Water Data'!$H$9,0,10*ROW('Water Data'!H142)),NA())</f>
        <v>#N/A</v>
      </c>
      <c r="S148" s="366" t="e">
        <f ca="1">+IF(AND(ISNUMBER(OFFSET('Water Data'!$I$4,0,10*ROW('Water Data'!I142))),'Data Summary'!CH148="Yes"),100-OFFSET('Water Data'!$I$4,0,10*ROW('Water Data'!I142)),NA())</f>
        <v>#N/A</v>
      </c>
      <c r="T148" s="366" t="e">
        <f ca="1">+IF(AND(ISNUMBER(OFFSET('Water Data'!$I$6,0,10*ROW('Water Data'!I142))),'Data Summary'!CI148="Yes"),OFFSET('Water Data'!$I$6,0,10*ROW('Water Data'!I142)),NA())</f>
        <v>#N/A</v>
      </c>
      <c r="U148" s="366" t="e">
        <f ca="1">+IF(AND(ISNUMBER(OFFSET('Water Data'!$I$9,0,10*ROW('Water Data'!I142))),'Data Summary'!CJ148="Yes"),OFFSET('Water Data'!$I$9,0,10*ROW('Water Data'!I142)),NA())</f>
        <v>#N/A</v>
      </c>
      <c r="V148" s="367" t="e">
        <f ca="1">+IF(AND(ISNUMBER(OFFSET('Sanitation Data'!$D$4,0,10*ROW('Sanitation Data'!D142))),'Data Summary'!CK148="Yes"),100-OFFSET('Sanitation Data'!$D$4,0,10*ROW('Sanitation Data'!D142)),NA())</f>
        <v>#N/A</v>
      </c>
      <c r="W148" s="367" t="e">
        <f ca="1">+IF(AND(ISNUMBER(OFFSET('Sanitation Data'!$D$6,0,10*ROW('Sanitation Data'!D142))),'Data Summary'!CL148="Yes"),OFFSET('Sanitation Data'!$D$6,0,10*ROW('Sanitation Data'!D142)),NA())</f>
        <v>#N/A</v>
      </c>
      <c r="X148" s="367" t="e">
        <f ca="1">+IF(AND(ISNUMBER(OFFSET('Sanitation Data'!$D$10,0,10*ROW('Sanitation Data'!D142))),'Data Summary'!CM148="Yes"),OFFSET('Sanitation Data'!$D$10,0,10*ROW('Sanitation Data'!D142)),NA())</f>
        <v>#N/A</v>
      </c>
      <c r="Y148" s="367" t="e">
        <f ca="1">+IF(AND(ISNUMBER(OFFSET('Sanitation Data'!$D$11,0,10*ROW('Sanitation Data'!D142))),'Data Summary'!CN148="Yes"),OFFSET('Sanitation Data'!$D$11,0,10*ROW('Sanitation Data'!D142)),NA())</f>
        <v>#N/A</v>
      </c>
      <c r="Z148" s="367" t="e">
        <f ca="1">+IF(AND(ISNUMBER(OFFSET('Sanitation Data'!$D$12,0,10*ROW('Sanitation Data'!D142))),'Data Summary'!CO148="Yes"),OFFSET('Sanitation Data'!$D$12,0,10*ROW('Sanitation Data'!D142)),NA())</f>
        <v>#N/A</v>
      </c>
      <c r="AA148" s="367" t="e">
        <f ca="1">+IF(AND(ISNUMBER(OFFSET('Sanitation Data'!$E$4,0,10*ROW('Sanitation Data'!E142))),'Data Summary'!CP148="Yes"),100-OFFSET('Sanitation Data'!$E$4,0,10*ROW('Sanitation Data'!E142)),NA())</f>
        <v>#N/A</v>
      </c>
      <c r="AB148" s="367" t="e">
        <f ca="1">+IF(AND(ISNUMBER(OFFSET('Sanitation Data'!$E$6,0,10*ROW('Sanitation Data'!E142))),'Data Summary'!CQ148="Yes"),OFFSET('Sanitation Data'!$E$6,0,10*ROW('Sanitation Data'!E142)),NA())</f>
        <v>#N/A</v>
      </c>
      <c r="AC148" s="367" t="e">
        <f ca="1">+IF(AND(ISNUMBER(OFFSET('Sanitation Data'!$E$10,0,10*ROW('Sanitation Data'!E142))),'Data Summary'!CR148="Yes"),OFFSET('Sanitation Data'!$E$10,0,10*ROW('Sanitation Data'!E142)),NA())</f>
        <v>#N/A</v>
      </c>
      <c r="AD148" s="367" t="e">
        <f ca="1">+IF(AND(ISNUMBER(OFFSET('Sanitation Data'!$E$11,0,10*ROW('Sanitation Data'!E142))),'Data Summary'!CS148="Yes"),OFFSET('Sanitation Data'!$E$11,0,10*ROW('Sanitation Data'!E142)),NA())</f>
        <v>#N/A</v>
      </c>
      <c r="AE148" s="367" t="e">
        <f ca="1">+IF(AND(ISNUMBER(OFFSET('Sanitation Data'!$E$12,0,10*ROW('Sanitation Data'!E142))),'Data Summary'!CT148="Yes"),OFFSET('Sanitation Data'!$E$12,0,10*ROW('Sanitation Data'!E142)),NA())</f>
        <v>#N/A</v>
      </c>
      <c r="AF148" s="367" t="e">
        <f ca="1">+IF(AND(ISNUMBER(OFFSET('Sanitation Data'!$F$4,0,10*ROW('Sanitation Data'!F142))),'Data Summary'!CU148="Yes"),100-OFFSET('Sanitation Data'!$F$4,0,10*ROW('Sanitation Data'!F142)),NA())</f>
        <v>#N/A</v>
      </c>
      <c r="AG148" s="367" t="e">
        <f ca="1">+IF(AND(ISNUMBER(OFFSET('Sanitation Data'!$F$6,0,10*ROW('Sanitation Data'!F142))),'Data Summary'!CV148="Yes"),OFFSET('Sanitation Data'!$F$6,0,10*ROW('Sanitation Data'!F142)),NA())</f>
        <v>#N/A</v>
      </c>
      <c r="AH148" s="367" t="e">
        <f ca="1">+IF(AND(ISNUMBER(OFFSET('Sanitation Data'!$F$10,0,10*ROW('Sanitation Data'!F142))),'Data Summary'!CW148="Yes"),OFFSET('Sanitation Data'!$F$10,0,10*ROW('Sanitation Data'!F142)),NA())</f>
        <v>#N/A</v>
      </c>
      <c r="AI148" s="367" t="e">
        <f ca="1">+IF(AND(ISNUMBER(OFFSET('Sanitation Data'!$F$11,0,10*ROW('Sanitation Data'!F142))),'Data Summary'!CX148="Yes"),OFFSET('Sanitation Data'!$F$11,0,10*ROW('Sanitation Data'!F142)),NA())</f>
        <v>#N/A</v>
      </c>
      <c r="AJ148" s="367" t="e">
        <f ca="1">+IF(AND(ISNUMBER(OFFSET('Sanitation Data'!$F$12,0,10*ROW('Sanitation Data'!F142))),'Data Summary'!CY148="Yes"),OFFSET('Sanitation Data'!$F$12,0,10*ROW('Sanitation Data'!F142)),NA())</f>
        <v>#N/A</v>
      </c>
      <c r="AK148" s="367" t="e">
        <f ca="1">+IF(AND(ISNUMBER(OFFSET('Sanitation Data'!$G$4,0,10*ROW('Sanitation Data'!G142))),'Data Summary'!CZ148="Yes"),100-OFFSET('Sanitation Data'!$G$4,0,10*ROW('Sanitation Data'!G142)),NA())</f>
        <v>#N/A</v>
      </c>
      <c r="AL148" s="367" t="e">
        <f ca="1">+IF(AND(ISNUMBER(OFFSET('Sanitation Data'!$G$6,0,10*ROW('Sanitation Data'!G142))),'Data Summary'!DA148="Yes"),OFFSET('Sanitation Data'!$G$6,0,10*ROW('Sanitation Data'!G142)),NA())</f>
        <v>#N/A</v>
      </c>
      <c r="AM148" s="367" t="e">
        <f ca="1">+IF(AND(ISNUMBER(OFFSET('Sanitation Data'!$G$10,0,10*ROW('Sanitation Data'!G142))),'Data Summary'!DB148="Yes"),OFFSET('Sanitation Data'!$G$10,0,10*ROW('Sanitation Data'!G142)),NA())</f>
        <v>#N/A</v>
      </c>
      <c r="AN148" s="367" t="e">
        <f ca="1">+IF(AND(ISNUMBER(OFFSET('Sanitation Data'!$G$11,0,10*ROW('Sanitation Data'!G142))),'Data Summary'!DC148="Yes"),OFFSET('Sanitation Data'!$G$11,0,10*ROW('Sanitation Data'!G142)),NA())</f>
        <v>#N/A</v>
      </c>
      <c r="AO148" s="367" t="e">
        <f ca="1">+IF(AND(ISNUMBER(OFFSET('Sanitation Data'!$G$12,0,10*ROW('Sanitation Data'!G142))),'Data Summary'!DD148="Yes"),OFFSET('Sanitation Data'!$G$12,0,10*ROW('Sanitation Data'!G142)),NA())</f>
        <v>#N/A</v>
      </c>
      <c r="AP148" s="367" t="e">
        <f ca="1">+IF(AND(ISNUMBER(OFFSET('Sanitation Data'!$H$4,0,10*ROW('Sanitation Data'!H142))),'Data Summary'!DE148="Yes"),100-OFFSET('Sanitation Data'!$H$4,0,10*ROW('Sanitation Data'!H142)),NA())</f>
        <v>#N/A</v>
      </c>
      <c r="AQ148" s="367" t="e">
        <f ca="1">+IF(AND(ISNUMBER(OFFSET('Sanitation Data'!$H$6,0,10*ROW('Sanitation Data'!H142))),'Data Summary'!DF148="Yes"),OFFSET('Sanitation Data'!$H$6,0,10*ROW('Sanitation Data'!H142)),NA())</f>
        <v>#N/A</v>
      </c>
      <c r="AR148" s="367" t="e">
        <f ca="1">+IF(AND(ISNUMBER(OFFSET('Sanitation Data'!$H$10,0,10*ROW('Sanitation Data'!H142))),'Data Summary'!DG148="Yes"),OFFSET('Sanitation Data'!$H$10,0,10*ROW('Sanitation Data'!H142)),NA())</f>
        <v>#N/A</v>
      </c>
      <c r="AS148" s="367" t="e">
        <f ca="1">+IF(AND(ISNUMBER(OFFSET('Sanitation Data'!$H$11,0,10*ROW('Sanitation Data'!H142))),'Data Summary'!DH148="Yes"),OFFSET('Sanitation Data'!$H$11,0,10*ROW('Sanitation Data'!H142)),NA())</f>
        <v>#N/A</v>
      </c>
      <c r="AT148" s="367" t="e">
        <f ca="1">+IF(AND(ISNUMBER(OFFSET('Sanitation Data'!$H$12,0,10*ROW('Sanitation Data'!H142))),'Data Summary'!DI148="Yes"),OFFSET('Sanitation Data'!$H$12,0,10*ROW('Sanitation Data'!H142)),NA())</f>
        <v>#N/A</v>
      </c>
      <c r="AU148" s="367" t="e">
        <f ca="1">+IF(AND(ISNUMBER(OFFSET('Sanitation Data'!$I$4,0,10*ROW('Sanitation Data'!I142))),'Data Summary'!DJ148="Yes"),100-OFFSET('Sanitation Data'!$I$4,0,10*ROW('Sanitation Data'!I142)),NA())</f>
        <v>#N/A</v>
      </c>
      <c r="AV148" s="367" t="e">
        <f ca="1">+IF(AND(ISNUMBER(OFFSET('Sanitation Data'!$I$6,0,10*ROW('Sanitation Data'!I142))),'Data Summary'!DK148="Yes"),OFFSET('Sanitation Data'!$I$6,0,10*ROW('Sanitation Data'!I142)),NA())</f>
        <v>#N/A</v>
      </c>
      <c r="AW148" s="367" t="e">
        <f ca="1">+IF(AND(ISNUMBER(OFFSET('Sanitation Data'!$I$10,0,10*ROW('Sanitation Data'!I142))),'Data Summary'!DL148="Yes"),OFFSET('Sanitation Data'!$I$10,0,10*ROW('Sanitation Data'!I142)),NA())</f>
        <v>#N/A</v>
      </c>
      <c r="AX148" s="367" t="e">
        <f ca="1">+IF(AND(ISNUMBER(OFFSET('Sanitation Data'!$I$11,0,10*ROW('Sanitation Data'!I142))),'Data Summary'!DM148="Yes"),OFFSET('Sanitation Data'!$I$11,0,10*ROW('Sanitation Data'!I142)),NA())</f>
        <v>#N/A</v>
      </c>
      <c r="AY148" s="367" t="e">
        <f ca="1">+IF(AND(ISNUMBER(OFFSET('Sanitation Data'!$I$12,0,10*ROW('Sanitation Data'!I142))),'Data Summary'!DN148="Yes"),OFFSET('Sanitation Data'!$I$12,0,10*ROW('Sanitation Data'!I142)),NA())</f>
        <v>#N/A</v>
      </c>
      <c r="AZ148" s="368" t="e">
        <f ca="1">+IF(AND(ISNUMBER(OFFSET('Hygiene Data'!$D$5,0,10*ROW('Hygiene Data'!D142))),'Data Summary'!DO148="Yes"),OFFSET('Hygiene Data'!$D$5,0,10*ROW('Hygiene Data'!D142)),NA())</f>
        <v>#N/A</v>
      </c>
      <c r="BA148" s="368" t="e">
        <f ca="1">+IF(AND(ISNUMBER(OFFSET('Hygiene Data'!$D$7,0,10*ROW('Hygiene Data'!D142))),'Data Summary'!DP148="Yes"),OFFSET('Hygiene Data'!$D$7,0,10*ROW('Hygiene Data'!D142)),NA())</f>
        <v>#N/A</v>
      </c>
      <c r="BB148" s="368" t="e">
        <f ca="1">+IF(AND(ISNUMBER(OFFSET('Hygiene Data'!$D$9,0,10*ROW('Hygiene Data'!D142))),'Data Summary'!DQ148="Yes"),OFFSET('Hygiene Data'!$D$9,0,10*ROW('Hygiene Data'!D142)),NA())</f>
        <v>#N/A</v>
      </c>
      <c r="BC148" s="368" t="e">
        <f ca="1">+IF(AND(ISNUMBER(OFFSET('Hygiene Data'!$E$5,0,10*ROW('Hygiene Data'!E142))),'Data Summary'!DR148="Yes"),OFFSET('Hygiene Data'!$E$5,0,10*ROW('Hygiene Data'!E142)),NA())</f>
        <v>#N/A</v>
      </c>
      <c r="BD148" s="368" t="e">
        <f ca="1">+IF(AND(ISNUMBER(OFFSET('Hygiene Data'!$E$7,0,10*ROW('Hygiene Data'!E142))),'Data Summary'!DS148="Yes"),OFFSET('Hygiene Data'!$E$7,0,10*ROW('Hygiene Data'!E142)),NA())</f>
        <v>#N/A</v>
      </c>
      <c r="BE148" s="368" t="e">
        <f ca="1">+IF(AND(ISNUMBER(OFFSET('Hygiene Data'!$E$9,0,10*ROW('Hygiene Data'!E142))),'Data Summary'!DT148="Yes"),OFFSET('Hygiene Data'!$E$9,0,10*ROW('Hygiene Data'!E142)),NA())</f>
        <v>#N/A</v>
      </c>
      <c r="BF148" s="368" t="e">
        <f ca="1">+IF(AND(ISNUMBER(OFFSET('Hygiene Data'!$F$5,0,10*ROW('Hygiene Data'!F142))),'Data Summary'!DU148="Yes"),OFFSET('Hygiene Data'!$F$5,0,10*ROW('Hygiene Data'!F142)),NA())</f>
        <v>#N/A</v>
      </c>
      <c r="BG148" s="368" t="e">
        <f ca="1">+IF(AND(ISNUMBER(OFFSET('Hygiene Data'!$F$7,0,10*ROW('Hygiene Data'!F142))),'Data Summary'!DV148="Yes"),OFFSET('Hygiene Data'!$F$7,0,10*ROW('Hygiene Data'!F142)),NA())</f>
        <v>#N/A</v>
      </c>
      <c r="BH148" s="368" t="e">
        <f ca="1">+IF(AND(ISNUMBER(OFFSET('Hygiene Data'!$F$9,0,10*ROW('Hygiene Data'!F142))),'Data Summary'!DW148="Yes"),OFFSET('Hygiene Data'!$F$9,0,10*ROW('Hygiene Data'!F142)),NA())</f>
        <v>#N/A</v>
      </c>
      <c r="BI148" s="368" t="e">
        <f ca="1">+IF(AND(ISNUMBER(OFFSET('Hygiene Data'!$G$5,0,10*ROW('Hygiene Data'!G142))),'Data Summary'!DX148="Yes"),OFFSET('Hygiene Data'!$G$5,0,10*ROW('Hygiene Data'!G142)),NA())</f>
        <v>#N/A</v>
      </c>
      <c r="BJ148" s="368" t="e">
        <f ca="1">+IF(AND(ISNUMBER(OFFSET('Hygiene Data'!$G$7,0,10*ROW('Hygiene Data'!G142))),'Data Summary'!DY148="Yes"),OFFSET('Hygiene Data'!$G$7,0,10*ROW('Hygiene Data'!G142)),NA())</f>
        <v>#N/A</v>
      </c>
      <c r="BK148" s="368" t="e">
        <f ca="1">+IF(AND(ISNUMBER(OFFSET('Hygiene Data'!$G$9,0,10*ROW('Hygiene Data'!G142))),'Data Summary'!DZ148="Yes"),OFFSET('Hygiene Data'!$G$9,0,10*ROW('Hygiene Data'!G142)),NA())</f>
        <v>#N/A</v>
      </c>
      <c r="BL148" s="368" t="e">
        <f ca="1">+IF(AND(ISNUMBER(OFFSET('Hygiene Data'!$H$5,0,10*ROW('Hygiene Data'!H142))),'Data Summary'!EA148="Yes"),OFFSET('Hygiene Data'!$H$5,0,10*ROW('Hygiene Data'!H142)),NA())</f>
        <v>#N/A</v>
      </c>
      <c r="BM148" s="368" t="e">
        <f ca="1">+IF(AND(ISNUMBER(OFFSET('Hygiene Data'!$H$7,0,10*ROW('Hygiene Data'!H142))),'Data Summary'!EB148="Yes"),OFFSET('Hygiene Data'!$H$7,0,10*ROW('Hygiene Data'!H142)),NA())</f>
        <v>#N/A</v>
      </c>
      <c r="BN148" s="368" t="e">
        <f ca="1">+IF(AND(ISNUMBER(OFFSET('Hygiene Data'!$H$9,0,10*ROW('Hygiene Data'!H142))),'Data Summary'!EC148="Yes"),OFFSET('Hygiene Data'!$H$9,0,10*ROW('Hygiene Data'!H142)),NA())</f>
        <v>#N/A</v>
      </c>
      <c r="BO148" s="368" t="e">
        <f ca="1">+IF(AND(ISNUMBER(OFFSET('Hygiene Data'!$I$5,0,10*ROW('Hygiene Data'!I142))),'Data Summary'!ED148="Yes"),OFFSET('Hygiene Data'!$I$5,0,10*ROW('Hygiene Data'!I142)),NA())</f>
        <v>#N/A</v>
      </c>
      <c r="BP148" s="368" t="e">
        <f ca="1">+IF(AND(ISNUMBER(OFFSET('Hygiene Data'!$I$7,0,10*ROW('Hygiene Data'!I142))),'Data Summary'!EE148="Yes"),OFFSET('Hygiene Data'!$I$7,0,10*ROW('Hygiene Data'!I142)),NA())</f>
        <v>#N/A</v>
      </c>
      <c r="BQ148" s="368" t="e">
        <f ca="1">+IF(AND(ISNUMBER(OFFSET('Hygiene Data'!$I$9,0,10*ROW('Hygiene Data'!I142))),'Data Summary'!EF148="Yes"),OFFSET('Hygiene Data'!$I$9,0,10*ROW('Hygiene Data'!I142)),NA())</f>
        <v>#N/A</v>
      </c>
    </row>
    <row r="149" spans="1:69" x14ac:dyDescent="0.25">
      <c r="A149" s="364" t="e">
        <f ca="1">+RIGHT('Data Summary'!A149,LEN('Data Summary'!A149)-9)</f>
        <v>#VALUE!</v>
      </c>
      <c r="B149" s="338" t="str">
        <f ca="1">+IF(ISTEXT('Data Summary'!B149),'Data Summary'!B149,"")</f>
        <v/>
      </c>
      <c r="C149" s="365" t="e">
        <f ca="1">+VALUE('Data Summary'!C149)</f>
        <v>#VALUE!</v>
      </c>
      <c r="D149" s="366" t="e">
        <f ca="1">+IF(AND(ISNUMBER(OFFSET('Water Data'!$D$4,0,10*ROW('Water Data'!D143))),'Data Summary'!BS149="Yes"),100-OFFSET('Water Data'!$D$4,0,10*ROW('Water Data'!D143)),NA())</f>
        <v>#N/A</v>
      </c>
      <c r="E149" s="366" t="e">
        <f ca="1">+IF(AND(ISNUMBER(OFFSET('Water Data'!$D$6,0,10*ROW('Water Data'!D143))),'Data Summary'!BT149="Yes"),OFFSET('Water Data'!$D$6,0,10*ROW('Water Data'!D143)),NA())</f>
        <v>#N/A</v>
      </c>
      <c r="F149" s="366" t="e">
        <f ca="1">+IF(AND(ISNUMBER(OFFSET('Water Data'!$D$9,0,10*ROW('Water Data'!D143))),'Data Summary'!BU149="Yes"),OFFSET('Water Data'!$D$9,0,10*ROW('Water Data'!D143)),NA())</f>
        <v>#N/A</v>
      </c>
      <c r="G149" s="366" t="e">
        <f ca="1">+IF(AND(ISNUMBER(OFFSET('Water Data'!$E$4,0,10*ROW('Water Data'!E143))),'Data Summary'!BV149="Yes"),100-OFFSET('Water Data'!$E$4,0,10*ROW('Water Data'!E143)),NA())</f>
        <v>#N/A</v>
      </c>
      <c r="H149" s="366" t="e">
        <f ca="1">+IF(AND(ISNUMBER(OFFSET('Water Data'!$E$6,0,10*ROW('Water Data'!E143))),'Data Summary'!BW149="Yes"),OFFSET('Water Data'!$E$6,0,10*ROW('Water Data'!E143)),NA())</f>
        <v>#N/A</v>
      </c>
      <c r="I149" s="366" t="e">
        <f ca="1">+IF(AND(ISNUMBER(OFFSET('Water Data'!$E$9,0,10*ROW('Water Data'!E143))),'Data Summary'!BX149="Yes"),OFFSET('Water Data'!$E$9,0,10*ROW('Water Data'!E143)),NA())</f>
        <v>#N/A</v>
      </c>
      <c r="J149" s="366" t="e">
        <f ca="1">+IF(AND(ISNUMBER(OFFSET('Water Data'!$F$4,0,10*ROW('Water Data'!F143))),'Data Summary'!BY149="Yes"),100-OFFSET('Water Data'!$F$4,0,10*ROW('Water Data'!F143)),NA())</f>
        <v>#N/A</v>
      </c>
      <c r="K149" s="366" t="e">
        <f ca="1">+IF(AND(ISNUMBER(OFFSET('Water Data'!$F$6,0,10*ROW('Water Data'!F143))),'Data Summary'!BZ149="Yes"),OFFSET('Water Data'!$F$6,0,10*ROW('Water Data'!F143)),NA())</f>
        <v>#N/A</v>
      </c>
      <c r="L149" s="366" t="e">
        <f ca="1">+IF(AND(ISNUMBER(OFFSET('Water Data'!$F$9,0,10*ROW('Water Data'!F143))),'Data Summary'!CA149="Yes"),OFFSET('Water Data'!$F$9,0,10*ROW('Water Data'!F143)),NA())</f>
        <v>#N/A</v>
      </c>
      <c r="M149" s="366" t="e">
        <f ca="1">+IF(AND(ISNUMBER(OFFSET('Water Data'!$G$4,0,10*ROW('Water Data'!G143))),'Data Summary'!CB149="Yes"),100-OFFSET('Water Data'!$G$4,0,10*ROW('Water Data'!G143)),NA())</f>
        <v>#N/A</v>
      </c>
      <c r="N149" s="366" t="e">
        <f ca="1">+IF(AND(ISNUMBER(OFFSET('Water Data'!$G$6,0,10*ROW('Water Data'!G143))),'Data Summary'!CC149="Yes"),OFFSET('Water Data'!$G$6,0,10*ROW('Water Data'!G143)),NA())</f>
        <v>#N/A</v>
      </c>
      <c r="O149" s="366" t="e">
        <f ca="1">+IF(AND(ISNUMBER(OFFSET('Water Data'!$G$9,0,10*ROW('Water Data'!G143))),'Data Summary'!CD149="Yes"),OFFSET('Water Data'!$G$9,0,10*ROW('Water Data'!G143)),NA())</f>
        <v>#N/A</v>
      </c>
      <c r="P149" s="366" t="e">
        <f ca="1">+IF(AND(ISNUMBER(OFFSET('Water Data'!$H$4,0,10*ROW('Water Data'!H143))),'Data Summary'!CE149="Yes"),100-OFFSET('Water Data'!$H$4,0,10*ROW('Water Data'!H143)),NA())</f>
        <v>#N/A</v>
      </c>
      <c r="Q149" s="366" t="e">
        <f ca="1">+IF(AND(ISNUMBER(OFFSET('Water Data'!$H$6,0,10*ROW('Water Data'!H143))),'Data Summary'!CF149="Yes"),OFFSET('Water Data'!$H$6,0,10*ROW('Water Data'!H143)),NA())</f>
        <v>#N/A</v>
      </c>
      <c r="R149" s="366" t="e">
        <f ca="1">+IF(AND(ISNUMBER(OFFSET('Water Data'!$H$9,0,10*ROW('Water Data'!H143))),'Data Summary'!CG149="Yes"),OFFSET('Water Data'!$H$9,0,10*ROW('Water Data'!H143)),NA())</f>
        <v>#N/A</v>
      </c>
      <c r="S149" s="366" t="e">
        <f ca="1">+IF(AND(ISNUMBER(OFFSET('Water Data'!$I$4,0,10*ROW('Water Data'!I143))),'Data Summary'!CH149="Yes"),100-OFFSET('Water Data'!$I$4,0,10*ROW('Water Data'!I143)),NA())</f>
        <v>#N/A</v>
      </c>
      <c r="T149" s="366" t="e">
        <f ca="1">+IF(AND(ISNUMBER(OFFSET('Water Data'!$I$6,0,10*ROW('Water Data'!I143))),'Data Summary'!CI149="Yes"),OFFSET('Water Data'!$I$6,0,10*ROW('Water Data'!I143)),NA())</f>
        <v>#N/A</v>
      </c>
      <c r="U149" s="366" t="e">
        <f ca="1">+IF(AND(ISNUMBER(OFFSET('Water Data'!$I$9,0,10*ROW('Water Data'!I143))),'Data Summary'!CJ149="Yes"),OFFSET('Water Data'!$I$9,0,10*ROW('Water Data'!I143)),NA())</f>
        <v>#N/A</v>
      </c>
      <c r="V149" s="367" t="e">
        <f ca="1">+IF(AND(ISNUMBER(OFFSET('Sanitation Data'!$D$4,0,10*ROW('Sanitation Data'!D143))),'Data Summary'!CK149="Yes"),100-OFFSET('Sanitation Data'!$D$4,0,10*ROW('Sanitation Data'!D143)),NA())</f>
        <v>#N/A</v>
      </c>
      <c r="W149" s="367" t="e">
        <f ca="1">+IF(AND(ISNUMBER(OFFSET('Sanitation Data'!$D$6,0,10*ROW('Sanitation Data'!D143))),'Data Summary'!CL149="Yes"),OFFSET('Sanitation Data'!$D$6,0,10*ROW('Sanitation Data'!D143)),NA())</f>
        <v>#N/A</v>
      </c>
      <c r="X149" s="367" t="e">
        <f ca="1">+IF(AND(ISNUMBER(OFFSET('Sanitation Data'!$D$10,0,10*ROW('Sanitation Data'!D143))),'Data Summary'!CM149="Yes"),OFFSET('Sanitation Data'!$D$10,0,10*ROW('Sanitation Data'!D143)),NA())</f>
        <v>#N/A</v>
      </c>
      <c r="Y149" s="367" t="e">
        <f ca="1">+IF(AND(ISNUMBER(OFFSET('Sanitation Data'!$D$11,0,10*ROW('Sanitation Data'!D143))),'Data Summary'!CN149="Yes"),OFFSET('Sanitation Data'!$D$11,0,10*ROW('Sanitation Data'!D143)),NA())</f>
        <v>#N/A</v>
      </c>
      <c r="Z149" s="367" t="e">
        <f ca="1">+IF(AND(ISNUMBER(OFFSET('Sanitation Data'!$D$12,0,10*ROW('Sanitation Data'!D143))),'Data Summary'!CO149="Yes"),OFFSET('Sanitation Data'!$D$12,0,10*ROW('Sanitation Data'!D143)),NA())</f>
        <v>#N/A</v>
      </c>
      <c r="AA149" s="367" t="e">
        <f ca="1">+IF(AND(ISNUMBER(OFFSET('Sanitation Data'!$E$4,0,10*ROW('Sanitation Data'!E143))),'Data Summary'!CP149="Yes"),100-OFFSET('Sanitation Data'!$E$4,0,10*ROW('Sanitation Data'!E143)),NA())</f>
        <v>#N/A</v>
      </c>
      <c r="AB149" s="367" t="e">
        <f ca="1">+IF(AND(ISNUMBER(OFFSET('Sanitation Data'!$E$6,0,10*ROW('Sanitation Data'!E143))),'Data Summary'!CQ149="Yes"),OFFSET('Sanitation Data'!$E$6,0,10*ROW('Sanitation Data'!E143)),NA())</f>
        <v>#N/A</v>
      </c>
      <c r="AC149" s="367" t="e">
        <f ca="1">+IF(AND(ISNUMBER(OFFSET('Sanitation Data'!$E$10,0,10*ROW('Sanitation Data'!E143))),'Data Summary'!CR149="Yes"),OFFSET('Sanitation Data'!$E$10,0,10*ROW('Sanitation Data'!E143)),NA())</f>
        <v>#N/A</v>
      </c>
      <c r="AD149" s="367" t="e">
        <f ca="1">+IF(AND(ISNUMBER(OFFSET('Sanitation Data'!$E$11,0,10*ROW('Sanitation Data'!E143))),'Data Summary'!CS149="Yes"),OFFSET('Sanitation Data'!$E$11,0,10*ROW('Sanitation Data'!E143)),NA())</f>
        <v>#N/A</v>
      </c>
      <c r="AE149" s="367" t="e">
        <f ca="1">+IF(AND(ISNUMBER(OFFSET('Sanitation Data'!$E$12,0,10*ROW('Sanitation Data'!E143))),'Data Summary'!CT149="Yes"),OFFSET('Sanitation Data'!$E$12,0,10*ROW('Sanitation Data'!E143)),NA())</f>
        <v>#N/A</v>
      </c>
      <c r="AF149" s="367" t="e">
        <f ca="1">+IF(AND(ISNUMBER(OFFSET('Sanitation Data'!$F$4,0,10*ROW('Sanitation Data'!F143))),'Data Summary'!CU149="Yes"),100-OFFSET('Sanitation Data'!$F$4,0,10*ROW('Sanitation Data'!F143)),NA())</f>
        <v>#N/A</v>
      </c>
      <c r="AG149" s="367" t="e">
        <f ca="1">+IF(AND(ISNUMBER(OFFSET('Sanitation Data'!$F$6,0,10*ROW('Sanitation Data'!F143))),'Data Summary'!CV149="Yes"),OFFSET('Sanitation Data'!$F$6,0,10*ROW('Sanitation Data'!F143)),NA())</f>
        <v>#N/A</v>
      </c>
      <c r="AH149" s="367" t="e">
        <f ca="1">+IF(AND(ISNUMBER(OFFSET('Sanitation Data'!$F$10,0,10*ROW('Sanitation Data'!F143))),'Data Summary'!CW149="Yes"),OFFSET('Sanitation Data'!$F$10,0,10*ROW('Sanitation Data'!F143)),NA())</f>
        <v>#N/A</v>
      </c>
      <c r="AI149" s="367" t="e">
        <f ca="1">+IF(AND(ISNUMBER(OFFSET('Sanitation Data'!$F$11,0,10*ROW('Sanitation Data'!F143))),'Data Summary'!CX149="Yes"),OFFSET('Sanitation Data'!$F$11,0,10*ROW('Sanitation Data'!F143)),NA())</f>
        <v>#N/A</v>
      </c>
      <c r="AJ149" s="367" t="e">
        <f ca="1">+IF(AND(ISNUMBER(OFFSET('Sanitation Data'!$F$12,0,10*ROW('Sanitation Data'!F143))),'Data Summary'!CY149="Yes"),OFFSET('Sanitation Data'!$F$12,0,10*ROW('Sanitation Data'!F143)),NA())</f>
        <v>#N/A</v>
      </c>
      <c r="AK149" s="367" t="e">
        <f ca="1">+IF(AND(ISNUMBER(OFFSET('Sanitation Data'!$G$4,0,10*ROW('Sanitation Data'!G143))),'Data Summary'!CZ149="Yes"),100-OFFSET('Sanitation Data'!$G$4,0,10*ROW('Sanitation Data'!G143)),NA())</f>
        <v>#N/A</v>
      </c>
      <c r="AL149" s="367" t="e">
        <f ca="1">+IF(AND(ISNUMBER(OFFSET('Sanitation Data'!$G$6,0,10*ROW('Sanitation Data'!G143))),'Data Summary'!DA149="Yes"),OFFSET('Sanitation Data'!$G$6,0,10*ROW('Sanitation Data'!G143)),NA())</f>
        <v>#N/A</v>
      </c>
      <c r="AM149" s="367" t="e">
        <f ca="1">+IF(AND(ISNUMBER(OFFSET('Sanitation Data'!$G$10,0,10*ROW('Sanitation Data'!G143))),'Data Summary'!DB149="Yes"),OFFSET('Sanitation Data'!$G$10,0,10*ROW('Sanitation Data'!G143)),NA())</f>
        <v>#N/A</v>
      </c>
      <c r="AN149" s="367" t="e">
        <f ca="1">+IF(AND(ISNUMBER(OFFSET('Sanitation Data'!$G$11,0,10*ROW('Sanitation Data'!G143))),'Data Summary'!DC149="Yes"),OFFSET('Sanitation Data'!$G$11,0,10*ROW('Sanitation Data'!G143)),NA())</f>
        <v>#N/A</v>
      </c>
      <c r="AO149" s="367" t="e">
        <f ca="1">+IF(AND(ISNUMBER(OFFSET('Sanitation Data'!$G$12,0,10*ROW('Sanitation Data'!G143))),'Data Summary'!DD149="Yes"),OFFSET('Sanitation Data'!$G$12,0,10*ROW('Sanitation Data'!G143)),NA())</f>
        <v>#N/A</v>
      </c>
      <c r="AP149" s="367" t="e">
        <f ca="1">+IF(AND(ISNUMBER(OFFSET('Sanitation Data'!$H$4,0,10*ROW('Sanitation Data'!H143))),'Data Summary'!DE149="Yes"),100-OFFSET('Sanitation Data'!$H$4,0,10*ROW('Sanitation Data'!H143)),NA())</f>
        <v>#N/A</v>
      </c>
      <c r="AQ149" s="367" t="e">
        <f ca="1">+IF(AND(ISNUMBER(OFFSET('Sanitation Data'!$H$6,0,10*ROW('Sanitation Data'!H143))),'Data Summary'!DF149="Yes"),OFFSET('Sanitation Data'!$H$6,0,10*ROW('Sanitation Data'!H143)),NA())</f>
        <v>#N/A</v>
      </c>
      <c r="AR149" s="367" t="e">
        <f ca="1">+IF(AND(ISNUMBER(OFFSET('Sanitation Data'!$H$10,0,10*ROW('Sanitation Data'!H143))),'Data Summary'!DG149="Yes"),OFFSET('Sanitation Data'!$H$10,0,10*ROW('Sanitation Data'!H143)),NA())</f>
        <v>#N/A</v>
      </c>
      <c r="AS149" s="367" t="e">
        <f ca="1">+IF(AND(ISNUMBER(OFFSET('Sanitation Data'!$H$11,0,10*ROW('Sanitation Data'!H143))),'Data Summary'!DH149="Yes"),OFFSET('Sanitation Data'!$H$11,0,10*ROW('Sanitation Data'!H143)),NA())</f>
        <v>#N/A</v>
      </c>
      <c r="AT149" s="367" t="e">
        <f ca="1">+IF(AND(ISNUMBER(OFFSET('Sanitation Data'!$H$12,0,10*ROW('Sanitation Data'!H143))),'Data Summary'!DI149="Yes"),OFFSET('Sanitation Data'!$H$12,0,10*ROW('Sanitation Data'!H143)),NA())</f>
        <v>#N/A</v>
      </c>
      <c r="AU149" s="367" t="e">
        <f ca="1">+IF(AND(ISNUMBER(OFFSET('Sanitation Data'!$I$4,0,10*ROW('Sanitation Data'!I143))),'Data Summary'!DJ149="Yes"),100-OFFSET('Sanitation Data'!$I$4,0,10*ROW('Sanitation Data'!I143)),NA())</f>
        <v>#N/A</v>
      </c>
      <c r="AV149" s="367" t="e">
        <f ca="1">+IF(AND(ISNUMBER(OFFSET('Sanitation Data'!$I$6,0,10*ROW('Sanitation Data'!I143))),'Data Summary'!DK149="Yes"),OFFSET('Sanitation Data'!$I$6,0,10*ROW('Sanitation Data'!I143)),NA())</f>
        <v>#N/A</v>
      </c>
      <c r="AW149" s="367" t="e">
        <f ca="1">+IF(AND(ISNUMBER(OFFSET('Sanitation Data'!$I$10,0,10*ROW('Sanitation Data'!I143))),'Data Summary'!DL149="Yes"),OFFSET('Sanitation Data'!$I$10,0,10*ROW('Sanitation Data'!I143)),NA())</f>
        <v>#N/A</v>
      </c>
      <c r="AX149" s="367" t="e">
        <f ca="1">+IF(AND(ISNUMBER(OFFSET('Sanitation Data'!$I$11,0,10*ROW('Sanitation Data'!I143))),'Data Summary'!DM149="Yes"),OFFSET('Sanitation Data'!$I$11,0,10*ROW('Sanitation Data'!I143)),NA())</f>
        <v>#N/A</v>
      </c>
      <c r="AY149" s="367" t="e">
        <f ca="1">+IF(AND(ISNUMBER(OFFSET('Sanitation Data'!$I$12,0,10*ROW('Sanitation Data'!I143))),'Data Summary'!DN149="Yes"),OFFSET('Sanitation Data'!$I$12,0,10*ROW('Sanitation Data'!I143)),NA())</f>
        <v>#N/A</v>
      </c>
      <c r="AZ149" s="368" t="e">
        <f ca="1">+IF(AND(ISNUMBER(OFFSET('Hygiene Data'!$D$5,0,10*ROW('Hygiene Data'!D143))),'Data Summary'!DO149="Yes"),OFFSET('Hygiene Data'!$D$5,0,10*ROW('Hygiene Data'!D143)),NA())</f>
        <v>#N/A</v>
      </c>
      <c r="BA149" s="368" t="e">
        <f ca="1">+IF(AND(ISNUMBER(OFFSET('Hygiene Data'!$D$7,0,10*ROW('Hygiene Data'!D143))),'Data Summary'!DP149="Yes"),OFFSET('Hygiene Data'!$D$7,0,10*ROW('Hygiene Data'!D143)),NA())</f>
        <v>#N/A</v>
      </c>
      <c r="BB149" s="368" t="e">
        <f ca="1">+IF(AND(ISNUMBER(OFFSET('Hygiene Data'!$D$9,0,10*ROW('Hygiene Data'!D143))),'Data Summary'!DQ149="Yes"),OFFSET('Hygiene Data'!$D$9,0,10*ROW('Hygiene Data'!D143)),NA())</f>
        <v>#N/A</v>
      </c>
      <c r="BC149" s="368" t="e">
        <f ca="1">+IF(AND(ISNUMBER(OFFSET('Hygiene Data'!$E$5,0,10*ROW('Hygiene Data'!E143))),'Data Summary'!DR149="Yes"),OFFSET('Hygiene Data'!$E$5,0,10*ROW('Hygiene Data'!E143)),NA())</f>
        <v>#N/A</v>
      </c>
      <c r="BD149" s="368" t="e">
        <f ca="1">+IF(AND(ISNUMBER(OFFSET('Hygiene Data'!$E$7,0,10*ROW('Hygiene Data'!E143))),'Data Summary'!DS149="Yes"),OFFSET('Hygiene Data'!$E$7,0,10*ROW('Hygiene Data'!E143)),NA())</f>
        <v>#N/A</v>
      </c>
      <c r="BE149" s="368" t="e">
        <f ca="1">+IF(AND(ISNUMBER(OFFSET('Hygiene Data'!$E$9,0,10*ROW('Hygiene Data'!E143))),'Data Summary'!DT149="Yes"),OFFSET('Hygiene Data'!$E$9,0,10*ROW('Hygiene Data'!E143)),NA())</f>
        <v>#N/A</v>
      </c>
      <c r="BF149" s="368" t="e">
        <f ca="1">+IF(AND(ISNUMBER(OFFSET('Hygiene Data'!$F$5,0,10*ROW('Hygiene Data'!F143))),'Data Summary'!DU149="Yes"),OFFSET('Hygiene Data'!$F$5,0,10*ROW('Hygiene Data'!F143)),NA())</f>
        <v>#N/A</v>
      </c>
      <c r="BG149" s="368" t="e">
        <f ca="1">+IF(AND(ISNUMBER(OFFSET('Hygiene Data'!$F$7,0,10*ROW('Hygiene Data'!F143))),'Data Summary'!DV149="Yes"),OFFSET('Hygiene Data'!$F$7,0,10*ROW('Hygiene Data'!F143)),NA())</f>
        <v>#N/A</v>
      </c>
      <c r="BH149" s="368" t="e">
        <f ca="1">+IF(AND(ISNUMBER(OFFSET('Hygiene Data'!$F$9,0,10*ROW('Hygiene Data'!F143))),'Data Summary'!DW149="Yes"),OFFSET('Hygiene Data'!$F$9,0,10*ROW('Hygiene Data'!F143)),NA())</f>
        <v>#N/A</v>
      </c>
      <c r="BI149" s="368" t="e">
        <f ca="1">+IF(AND(ISNUMBER(OFFSET('Hygiene Data'!$G$5,0,10*ROW('Hygiene Data'!G143))),'Data Summary'!DX149="Yes"),OFFSET('Hygiene Data'!$G$5,0,10*ROW('Hygiene Data'!G143)),NA())</f>
        <v>#N/A</v>
      </c>
      <c r="BJ149" s="368" t="e">
        <f ca="1">+IF(AND(ISNUMBER(OFFSET('Hygiene Data'!$G$7,0,10*ROW('Hygiene Data'!G143))),'Data Summary'!DY149="Yes"),OFFSET('Hygiene Data'!$G$7,0,10*ROW('Hygiene Data'!G143)),NA())</f>
        <v>#N/A</v>
      </c>
      <c r="BK149" s="368" t="e">
        <f ca="1">+IF(AND(ISNUMBER(OFFSET('Hygiene Data'!$G$9,0,10*ROW('Hygiene Data'!G143))),'Data Summary'!DZ149="Yes"),OFFSET('Hygiene Data'!$G$9,0,10*ROW('Hygiene Data'!G143)),NA())</f>
        <v>#N/A</v>
      </c>
      <c r="BL149" s="368" t="e">
        <f ca="1">+IF(AND(ISNUMBER(OFFSET('Hygiene Data'!$H$5,0,10*ROW('Hygiene Data'!H143))),'Data Summary'!EA149="Yes"),OFFSET('Hygiene Data'!$H$5,0,10*ROW('Hygiene Data'!H143)),NA())</f>
        <v>#N/A</v>
      </c>
      <c r="BM149" s="368" t="e">
        <f ca="1">+IF(AND(ISNUMBER(OFFSET('Hygiene Data'!$H$7,0,10*ROW('Hygiene Data'!H143))),'Data Summary'!EB149="Yes"),OFFSET('Hygiene Data'!$H$7,0,10*ROW('Hygiene Data'!H143)),NA())</f>
        <v>#N/A</v>
      </c>
      <c r="BN149" s="368" t="e">
        <f ca="1">+IF(AND(ISNUMBER(OFFSET('Hygiene Data'!$H$9,0,10*ROW('Hygiene Data'!H143))),'Data Summary'!EC149="Yes"),OFFSET('Hygiene Data'!$H$9,0,10*ROW('Hygiene Data'!H143)),NA())</f>
        <v>#N/A</v>
      </c>
      <c r="BO149" s="368" t="e">
        <f ca="1">+IF(AND(ISNUMBER(OFFSET('Hygiene Data'!$I$5,0,10*ROW('Hygiene Data'!I143))),'Data Summary'!ED149="Yes"),OFFSET('Hygiene Data'!$I$5,0,10*ROW('Hygiene Data'!I143)),NA())</f>
        <v>#N/A</v>
      </c>
      <c r="BP149" s="368" t="e">
        <f ca="1">+IF(AND(ISNUMBER(OFFSET('Hygiene Data'!$I$7,0,10*ROW('Hygiene Data'!I143))),'Data Summary'!EE149="Yes"),OFFSET('Hygiene Data'!$I$7,0,10*ROW('Hygiene Data'!I143)),NA())</f>
        <v>#N/A</v>
      </c>
      <c r="BQ149" s="368" t="e">
        <f ca="1">+IF(AND(ISNUMBER(OFFSET('Hygiene Data'!$I$9,0,10*ROW('Hygiene Data'!I143))),'Data Summary'!EF149="Yes"),OFFSET('Hygiene Data'!$I$9,0,10*ROW('Hygiene Data'!I143)),NA())</f>
        <v>#N/A</v>
      </c>
    </row>
    <row r="150" spans="1:69" x14ac:dyDescent="0.25">
      <c r="A150" s="364" t="e">
        <f ca="1">+RIGHT('Data Summary'!A150,LEN('Data Summary'!A150)-9)</f>
        <v>#VALUE!</v>
      </c>
      <c r="B150" s="338" t="str">
        <f ca="1">+IF(ISTEXT('Data Summary'!B150),'Data Summary'!B150,"")</f>
        <v/>
      </c>
      <c r="C150" s="365" t="e">
        <f ca="1">+VALUE('Data Summary'!C150)</f>
        <v>#VALUE!</v>
      </c>
      <c r="D150" s="366" t="e">
        <f ca="1">+IF(AND(ISNUMBER(OFFSET('Water Data'!$D$4,0,10*ROW('Water Data'!D144))),'Data Summary'!BS150="Yes"),100-OFFSET('Water Data'!$D$4,0,10*ROW('Water Data'!D144)),NA())</f>
        <v>#N/A</v>
      </c>
      <c r="E150" s="366" t="e">
        <f ca="1">+IF(AND(ISNUMBER(OFFSET('Water Data'!$D$6,0,10*ROW('Water Data'!D144))),'Data Summary'!BT150="Yes"),OFFSET('Water Data'!$D$6,0,10*ROW('Water Data'!D144)),NA())</f>
        <v>#N/A</v>
      </c>
      <c r="F150" s="366" t="e">
        <f ca="1">+IF(AND(ISNUMBER(OFFSET('Water Data'!$D$9,0,10*ROW('Water Data'!D144))),'Data Summary'!BU150="Yes"),OFFSET('Water Data'!$D$9,0,10*ROW('Water Data'!D144)),NA())</f>
        <v>#N/A</v>
      </c>
      <c r="G150" s="366" t="e">
        <f ca="1">+IF(AND(ISNUMBER(OFFSET('Water Data'!$E$4,0,10*ROW('Water Data'!E144))),'Data Summary'!BV150="Yes"),100-OFFSET('Water Data'!$E$4,0,10*ROW('Water Data'!E144)),NA())</f>
        <v>#N/A</v>
      </c>
      <c r="H150" s="366" t="e">
        <f ca="1">+IF(AND(ISNUMBER(OFFSET('Water Data'!$E$6,0,10*ROW('Water Data'!E144))),'Data Summary'!BW150="Yes"),OFFSET('Water Data'!$E$6,0,10*ROW('Water Data'!E144)),NA())</f>
        <v>#N/A</v>
      </c>
      <c r="I150" s="366" t="e">
        <f ca="1">+IF(AND(ISNUMBER(OFFSET('Water Data'!$E$9,0,10*ROW('Water Data'!E144))),'Data Summary'!BX150="Yes"),OFFSET('Water Data'!$E$9,0,10*ROW('Water Data'!E144)),NA())</f>
        <v>#N/A</v>
      </c>
      <c r="J150" s="366" t="e">
        <f ca="1">+IF(AND(ISNUMBER(OFFSET('Water Data'!$F$4,0,10*ROW('Water Data'!F144))),'Data Summary'!BY150="Yes"),100-OFFSET('Water Data'!$F$4,0,10*ROW('Water Data'!F144)),NA())</f>
        <v>#N/A</v>
      </c>
      <c r="K150" s="366" t="e">
        <f ca="1">+IF(AND(ISNUMBER(OFFSET('Water Data'!$F$6,0,10*ROW('Water Data'!F144))),'Data Summary'!BZ150="Yes"),OFFSET('Water Data'!$F$6,0,10*ROW('Water Data'!F144)),NA())</f>
        <v>#N/A</v>
      </c>
      <c r="L150" s="366" t="e">
        <f ca="1">+IF(AND(ISNUMBER(OFFSET('Water Data'!$F$9,0,10*ROW('Water Data'!F144))),'Data Summary'!CA150="Yes"),OFFSET('Water Data'!$F$9,0,10*ROW('Water Data'!F144)),NA())</f>
        <v>#N/A</v>
      </c>
      <c r="M150" s="366" t="e">
        <f ca="1">+IF(AND(ISNUMBER(OFFSET('Water Data'!$G$4,0,10*ROW('Water Data'!G144))),'Data Summary'!CB150="Yes"),100-OFFSET('Water Data'!$G$4,0,10*ROW('Water Data'!G144)),NA())</f>
        <v>#N/A</v>
      </c>
      <c r="N150" s="366" t="e">
        <f ca="1">+IF(AND(ISNUMBER(OFFSET('Water Data'!$G$6,0,10*ROW('Water Data'!G144))),'Data Summary'!CC150="Yes"),OFFSET('Water Data'!$G$6,0,10*ROW('Water Data'!G144)),NA())</f>
        <v>#N/A</v>
      </c>
      <c r="O150" s="366" t="e">
        <f ca="1">+IF(AND(ISNUMBER(OFFSET('Water Data'!$G$9,0,10*ROW('Water Data'!G144))),'Data Summary'!CD150="Yes"),OFFSET('Water Data'!$G$9,0,10*ROW('Water Data'!G144)),NA())</f>
        <v>#N/A</v>
      </c>
      <c r="P150" s="366" t="e">
        <f ca="1">+IF(AND(ISNUMBER(OFFSET('Water Data'!$H$4,0,10*ROW('Water Data'!H144))),'Data Summary'!CE150="Yes"),100-OFFSET('Water Data'!$H$4,0,10*ROW('Water Data'!H144)),NA())</f>
        <v>#N/A</v>
      </c>
      <c r="Q150" s="366" t="e">
        <f ca="1">+IF(AND(ISNUMBER(OFFSET('Water Data'!$H$6,0,10*ROW('Water Data'!H144))),'Data Summary'!CF150="Yes"),OFFSET('Water Data'!$H$6,0,10*ROW('Water Data'!H144)),NA())</f>
        <v>#N/A</v>
      </c>
      <c r="R150" s="366" t="e">
        <f ca="1">+IF(AND(ISNUMBER(OFFSET('Water Data'!$H$9,0,10*ROW('Water Data'!H144))),'Data Summary'!CG150="Yes"),OFFSET('Water Data'!$H$9,0,10*ROW('Water Data'!H144)),NA())</f>
        <v>#N/A</v>
      </c>
      <c r="S150" s="366" t="e">
        <f ca="1">+IF(AND(ISNUMBER(OFFSET('Water Data'!$I$4,0,10*ROW('Water Data'!I144))),'Data Summary'!CH150="Yes"),100-OFFSET('Water Data'!$I$4,0,10*ROW('Water Data'!I144)),NA())</f>
        <v>#N/A</v>
      </c>
      <c r="T150" s="366" t="e">
        <f ca="1">+IF(AND(ISNUMBER(OFFSET('Water Data'!$I$6,0,10*ROW('Water Data'!I144))),'Data Summary'!CI150="Yes"),OFFSET('Water Data'!$I$6,0,10*ROW('Water Data'!I144)),NA())</f>
        <v>#N/A</v>
      </c>
      <c r="U150" s="366" t="e">
        <f ca="1">+IF(AND(ISNUMBER(OFFSET('Water Data'!$I$9,0,10*ROW('Water Data'!I144))),'Data Summary'!CJ150="Yes"),OFFSET('Water Data'!$I$9,0,10*ROW('Water Data'!I144)),NA())</f>
        <v>#N/A</v>
      </c>
      <c r="V150" s="367" t="e">
        <f ca="1">+IF(AND(ISNUMBER(OFFSET('Sanitation Data'!$D$4,0,10*ROW('Sanitation Data'!D144))),'Data Summary'!CK150="Yes"),100-OFFSET('Sanitation Data'!$D$4,0,10*ROW('Sanitation Data'!D144)),NA())</f>
        <v>#N/A</v>
      </c>
      <c r="W150" s="367" t="e">
        <f ca="1">+IF(AND(ISNUMBER(OFFSET('Sanitation Data'!$D$6,0,10*ROW('Sanitation Data'!D144))),'Data Summary'!CL150="Yes"),OFFSET('Sanitation Data'!$D$6,0,10*ROW('Sanitation Data'!D144)),NA())</f>
        <v>#N/A</v>
      </c>
      <c r="X150" s="367" t="e">
        <f ca="1">+IF(AND(ISNUMBER(OFFSET('Sanitation Data'!$D$10,0,10*ROW('Sanitation Data'!D144))),'Data Summary'!CM150="Yes"),OFFSET('Sanitation Data'!$D$10,0,10*ROW('Sanitation Data'!D144)),NA())</f>
        <v>#N/A</v>
      </c>
      <c r="Y150" s="367" t="e">
        <f ca="1">+IF(AND(ISNUMBER(OFFSET('Sanitation Data'!$D$11,0,10*ROW('Sanitation Data'!D144))),'Data Summary'!CN150="Yes"),OFFSET('Sanitation Data'!$D$11,0,10*ROW('Sanitation Data'!D144)),NA())</f>
        <v>#N/A</v>
      </c>
      <c r="Z150" s="367" t="e">
        <f ca="1">+IF(AND(ISNUMBER(OFFSET('Sanitation Data'!$D$12,0,10*ROW('Sanitation Data'!D144))),'Data Summary'!CO150="Yes"),OFFSET('Sanitation Data'!$D$12,0,10*ROW('Sanitation Data'!D144)),NA())</f>
        <v>#N/A</v>
      </c>
      <c r="AA150" s="367" t="e">
        <f ca="1">+IF(AND(ISNUMBER(OFFSET('Sanitation Data'!$E$4,0,10*ROW('Sanitation Data'!E144))),'Data Summary'!CP150="Yes"),100-OFFSET('Sanitation Data'!$E$4,0,10*ROW('Sanitation Data'!E144)),NA())</f>
        <v>#N/A</v>
      </c>
      <c r="AB150" s="367" t="e">
        <f ca="1">+IF(AND(ISNUMBER(OFFSET('Sanitation Data'!$E$6,0,10*ROW('Sanitation Data'!E144))),'Data Summary'!CQ150="Yes"),OFFSET('Sanitation Data'!$E$6,0,10*ROW('Sanitation Data'!E144)),NA())</f>
        <v>#N/A</v>
      </c>
      <c r="AC150" s="367" t="e">
        <f ca="1">+IF(AND(ISNUMBER(OFFSET('Sanitation Data'!$E$10,0,10*ROW('Sanitation Data'!E144))),'Data Summary'!CR150="Yes"),OFFSET('Sanitation Data'!$E$10,0,10*ROW('Sanitation Data'!E144)),NA())</f>
        <v>#N/A</v>
      </c>
      <c r="AD150" s="367" t="e">
        <f ca="1">+IF(AND(ISNUMBER(OFFSET('Sanitation Data'!$E$11,0,10*ROW('Sanitation Data'!E144))),'Data Summary'!CS150="Yes"),OFFSET('Sanitation Data'!$E$11,0,10*ROW('Sanitation Data'!E144)),NA())</f>
        <v>#N/A</v>
      </c>
      <c r="AE150" s="367" t="e">
        <f ca="1">+IF(AND(ISNUMBER(OFFSET('Sanitation Data'!$E$12,0,10*ROW('Sanitation Data'!E144))),'Data Summary'!CT150="Yes"),OFFSET('Sanitation Data'!$E$12,0,10*ROW('Sanitation Data'!E144)),NA())</f>
        <v>#N/A</v>
      </c>
      <c r="AF150" s="367" t="e">
        <f ca="1">+IF(AND(ISNUMBER(OFFSET('Sanitation Data'!$F$4,0,10*ROW('Sanitation Data'!F144))),'Data Summary'!CU150="Yes"),100-OFFSET('Sanitation Data'!$F$4,0,10*ROW('Sanitation Data'!F144)),NA())</f>
        <v>#N/A</v>
      </c>
      <c r="AG150" s="367" t="e">
        <f ca="1">+IF(AND(ISNUMBER(OFFSET('Sanitation Data'!$F$6,0,10*ROW('Sanitation Data'!F144))),'Data Summary'!CV150="Yes"),OFFSET('Sanitation Data'!$F$6,0,10*ROW('Sanitation Data'!F144)),NA())</f>
        <v>#N/A</v>
      </c>
      <c r="AH150" s="367" t="e">
        <f ca="1">+IF(AND(ISNUMBER(OFFSET('Sanitation Data'!$F$10,0,10*ROW('Sanitation Data'!F144))),'Data Summary'!CW150="Yes"),OFFSET('Sanitation Data'!$F$10,0,10*ROW('Sanitation Data'!F144)),NA())</f>
        <v>#N/A</v>
      </c>
      <c r="AI150" s="367" t="e">
        <f ca="1">+IF(AND(ISNUMBER(OFFSET('Sanitation Data'!$F$11,0,10*ROW('Sanitation Data'!F144))),'Data Summary'!CX150="Yes"),OFFSET('Sanitation Data'!$F$11,0,10*ROW('Sanitation Data'!F144)),NA())</f>
        <v>#N/A</v>
      </c>
      <c r="AJ150" s="367" t="e">
        <f ca="1">+IF(AND(ISNUMBER(OFFSET('Sanitation Data'!$F$12,0,10*ROW('Sanitation Data'!F144))),'Data Summary'!CY150="Yes"),OFFSET('Sanitation Data'!$F$12,0,10*ROW('Sanitation Data'!F144)),NA())</f>
        <v>#N/A</v>
      </c>
      <c r="AK150" s="367" t="e">
        <f ca="1">+IF(AND(ISNUMBER(OFFSET('Sanitation Data'!$G$4,0,10*ROW('Sanitation Data'!G144))),'Data Summary'!CZ150="Yes"),100-OFFSET('Sanitation Data'!$G$4,0,10*ROW('Sanitation Data'!G144)),NA())</f>
        <v>#N/A</v>
      </c>
      <c r="AL150" s="367" t="e">
        <f ca="1">+IF(AND(ISNUMBER(OFFSET('Sanitation Data'!$G$6,0,10*ROW('Sanitation Data'!G144))),'Data Summary'!DA150="Yes"),OFFSET('Sanitation Data'!$G$6,0,10*ROW('Sanitation Data'!G144)),NA())</f>
        <v>#N/A</v>
      </c>
      <c r="AM150" s="367" t="e">
        <f ca="1">+IF(AND(ISNUMBER(OFFSET('Sanitation Data'!$G$10,0,10*ROW('Sanitation Data'!G144))),'Data Summary'!DB150="Yes"),OFFSET('Sanitation Data'!$G$10,0,10*ROW('Sanitation Data'!G144)),NA())</f>
        <v>#N/A</v>
      </c>
      <c r="AN150" s="367" t="e">
        <f ca="1">+IF(AND(ISNUMBER(OFFSET('Sanitation Data'!$G$11,0,10*ROW('Sanitation Data'!G144))),'Data Summary'!DC150="Yes"),OFFSET('Sanitation Data'!$G$11,0,10*ROW('Sanitation Data'!G144)),NA())</f>
        <v>#N/A</v>
      </c>
      <c r="AO150" s="367" t="e">
        <f ca="1">+IF(AND(ISNUMBER(OFFSET('Sanitation Data'!$G$12,0,10*ROW('Sanitation Data'!G144))),'Data Summary'!DD150="Yes"),OFFSET('Sanitation Data'!$G$12,0,10*ROW('Sanitation Data'!G144)),NA())</f>
        <v>#N/A</v>
      </c>
      <c r="AP150" s="367" t="e">
        <f ca="1">+IF(AND(ISNUMBER(OFFSET('Sanitation Data'!$H$4,0,10*ROW('Sanitation Data'!H144))),'Data Summary'!DE150="Yes"),100-OFFSET('Sanitation Data'!$H$4,0,10*ROW('Sanitation Data'!H144)),NA())</f>
        <v>#N/A</v>
      </c>
      <c r="AQ150" s="367" t="e">
        <f ca="1">+IF(AND(ISNUMBER(OFFSET('Sanitation Data'!$H$6,0,10*ROW('Sanitation Data'!H144))),'Data Summary'!DF150="Yes"),OFFSET('Sanitation Data'!$H$6,0,10*ROW('Sanitation Data'!H144)),NA())</f>
        <v>#N/A</v>
      </c>
      <c r="AR150" s="367" t="e">
        <f ca="1">+IF(AND(ISNUMBER(OFFSET('Sanitation Data'!$H$10,0,10*ROW('Sanitation Data'!H144))),'Data Summary'!DG150="Yes"),OFFSET('Sanitation Data'!$H$10,0,10*ROW('Sanitation Data'!H144)),NA())</f>
        <v>#N/A</v>
      </c>
      <c r="AS150" s="367" t="e">
        <f ca="1">+IF(AND(ISNUMBER(OFFSET('Sanitation Data'!$H$11,0,10*ROW('Sanitation Data'!H144))),'Data Summary'!DH150="Yes"),OFFSET('Sanitation Data'!$H$11,0,10*ROW('Sanitation Data'!H144)),NA())</f>
        <v>#N/A</v>
      </c>
      <c r="AT150" s="367" t="e">
        <f ca="1">+IF(AND(ISNUMBER(OFFSET('Sanitation Data'!$H$12,0,10*ROW('Sanitation Data'!H144))),'Data Summary'!DI150="Yes"),OFFSET('Sanitation Data'!$H$12,0,10*ROW('Sanitation Data'!H144)),NA())</f>
        <v>#N/A</v>
      </c>
      <c r="AU150" s="367" t="e">
        <f ca="1">+IF(AND(ISNUMBER(OFFSET('Sanitation Data'!$I$4,0,10*ROW('Sanitation Data'!I144))),'Data Summary'!DJ150="Yes"),100-OFFSET('Sanitation Data'!$I$4,0,10*ROW('Sanitation Data'!I144)),NA())</f>
        <v>#N/A</v>
      </c>
      <c r="AV150" s="367" t="e">
        <f ca="1">+IF(AND(ISNUMBER(OFFSET('Sanitation Data'!$I$6,0,10*ROW('Sanitation Data'!I144))),'Data Summary'!DK150="Yes"),OFFSET('Sanitation Data'!$I$6,0,10*ROW('Sanitation Data'!I144)),NA())</f>
        <v>#N/A</v>
      </c>
      <c r="AW150" s="367" t="e">
        <f ca="1">+IF(AND(ISNUMBER(OFFSET('Sanitation Data'!$I$10,0,10*ROW('Sanitation Data'!I144))),'Data Summary'!DL150="Yes"),OFFSET('Sanitation Data'!$I$10,0,10*ROW('Sanitation Data'!I144)),NA())</f>
        <v>#N/A</v>
      </c>
      <c r="AX150" s="367" t="e">
        <f ca="1">+IF(AND(ISNUMBER(OFFSET('Sanitation Data'!$I$11,0,10*ROW('Sanitation Data'!I144))),'Data Summary'!DM150="Yes"),OFFSET('Sanitation Data'!$I$11,0,10*ROW('Sanitation Data'!I144)),NA())</f>
        <v>#N/A</v>
      </c>
      <c r="AY150" s="367" t="e">
        <f ca="1">+IF(AND(ISNUMBER(OFFSET('Sanitation Data'!$I$12,0,10*ROW('Sanitation Data'!I144))),'Data Summary'!DN150="Yes"),OFFSET('Sanitation Data'!$I$12,0,10*ROW('Sanitation Data'!I144)),NA())</f>
        <v>#N/A</v>
      </c>
      <c r="AZ150" s="368" t="e">
        <f ca="1">+IF(AND(ISNUMBER(OFFSET('Hygiene Data'!$D$5,0,10*ROW('Hygiene Data'!D144))),'Data Summary'!DO150="Yes"),OFFSET('Hygiene Data'!$D$5,0,10*ROW('Hygiene Data'!D144)),NA())</f>
        <v>#N/A</v>
      </c>
      <c r="BA150" s="368" t="e">
        <f ca="1">+IF(AND(ISNUMBER(OFFSET('Hygiene Data'!$D$7,0,10*ROW('Hygiene Data'!D144))),'Data Summary'!DP150="Yes"),OFFSET('Hygiene Data'!$D$7,0,10*ROW('Hygiene Data'!D144)),NA())</f>
        <v>#N/A</v>
      </c>
      <c r="BB150" s="368" t="e">
        <f ca="1">+IF(AND(ISNUMBER(OFFSET('Hygiene Data'!$D$9,0,10*ROW('Hygiene Data'!D144))),'Data Summary'!DQ150="Yes"),OFFSET('Hygiene Data'!$D$9,0,10*ROW('Hygiene Data'!D144)),NA())</f>
        <v>#N/A</v>
      </c>
      <c r="BC150" s="368" t="e">
        <f ca="1">+IF(AND(ISNUMBER(OFFSET('Hygiene Data'!$E$5,0,10*ROW('Hygiene Data'!E144))),'Data Summary'!DR150="Yes"),OFFSET('Hygiene Data'!$E$5,0,10*ROW('Hygiene Data'!E144)),NA())</f>
        <v>#N/A</v>
      </c>
      <c r="BD150" s="368" t="e">
        <f ca="1">+IF(AND(ISNUMBER(OFFSET('Hygiene Data'!$E$7,0,10*ROW('Hygiene Data'!E144))),'Data Summary'!DS150="Yes"),OFFSET('Hygiene Data'!$E$7,0,10*ROW('Hygiene Data'!E144)),NA())</f>
        <v>#N/A</v>
      </c>
      <c r="BE150" s="368" t="e">
        <f ca="1">+IF(AND(ISNUMBER(OFFSET('Hygiene Data'!$E$9,0,10*ROW('Hygiene Data'!E144))),'Data Summary'!DT150="Yes"),OFFSET('Hygiene Data'!$E$9,0,10*ROW('Hygiene Data'!E144)),NA())</f>
        <v>#N/A</v>
      </c>
      <c r="BF150" s="368" t="e">
        <f ca="1">+IF(AND(ISNUMBER(OFFSET('Hygiene Data'!$F$5,0,10*ROW('Hygiene Data'!F144))),'Data Summary'!DU150="Yes"),OFFSET('Hygiene Data'!$F$5,0,10*ROW('Hygiene Data'!F144)),NA())</f>
        <v>#N/A</v>
      </c>
      <c r="BG150" s="368" t="e">
        <f ca="1">+IF(AND(ISNUMBER(OFFSET('Hygiene Data'!$F$7,0,10*ROW('Hygiene Data'!F144))),'Data Summary'!DV150="Yes"),OFFSET('Hygiene Data'!$F$7,0,10*ROW('Hygiene Data'!F144)),NA())</f>
        <v>#N/A</v>
      </c>
      <c r="BH150" s="368" t="e">
        <f ca="1">+IF(AND(ISNUMBER(OFFSET('Hygiene Data'!$F$9,0,10*ROW('Hygiene Data'!F144))),'Data Summary'!DW150="Yes"),OFFSET('Hygiene Data'!$F$9,0,10*ROW('Hygiene Data'!F144)),NA())</f>
        <v>#N/A</v>
      </c>
      <c r="BI150" s="368" t="e">
        <f ca="1">+IF(AND(ISNUMBER(OFFSET('Hygiene Data'!$G$5,0,10*ROW('Hygiene Data'!G144))),'Data Summary'!DX150="Yes"),OFFSET('Hygiene Data'!$G$5,0,10*ROW('Hygiene Data'!G144)),NA())</f>
        <v>#N/A</v>
      </c>
      <c r="BJ150" s="368" t="e">
        <f ca="1">+IF(AND(ISNUMBER(OFFSET('Hygiene Data'!$G$7,0,10*ROW('Hygiene Data'!G144))),'Data Summary'!DY150="Yes"),OFFSET('Hygiene Data'!$G$7,0,10*ROW('Hygiene Data'!G144)),NA())</f>
        <v>#N/A</v>
      </c>
      <c r="BK150" s="368" t="e">
        <f ca="1">+IF(AND(ISNUMBER(OFFSET('Hygiene Data'!$G$9,0,10*ROW('Hygiene Data'!G144))),'Data Summary'!DZ150="Yes"),OFFSET('Hygiene Data'!$G$9,0,10*ROW('Hygiene Data'!G144)),NA())</f>
        <v>#N/A</v>
      </c>
      <c r="BL150" s="368" t="e">
        <f ca="1">+IF(AND(ISNUMBER(OFFSET('Hygiene Data'!$H$5,0,10*ROW('Hygiene Data'!H144))),'Data Summary'!EA150="Yes"),OFFSET('Hygiene Data'!$H$5,0,10*ROW('Hygiene Data'!H144)),NA())</f>
        <v>#N/A</v>
      </c>
      <c r="BM150" s="368" t="e">
        <f ca="1">+IF(AND(ISNUMBER(OFFSET('Hygiene Data'!$H$7,0,10*ROW('Hygiene Data'!H144))),'Data Summary'!EB150="Yes"),OFFSET('Hygiene Data'!$H$7,0,10*ROW('Hygiene Data'!H144)),NA())</f>
        <v>#N/A</v>
      </c>
      <c r="BN150" s="368" t="e">
        <f ca="1">+IF(AND(ISNUMBER(OFFSET('Hygiene Data'!$H$9,0,10*ROW('Hygiene Data'!H144))),'Data Summary'!EC150="Yes"),OFFSET('Hygiene Data'!$H$9,0,10*ROW('Hygiene Data'!H144)),NA())</f>
        <v>#N/A</v>
      </c>
      <c r="BO150" s="368" t="e">
        <f ca="1">+IF(AND(ISNUMBER(OFFSET('Hygiene Data'!$I$5,0,10*ROW('Hygiene Data'!I144))),'Data Summary'!ED150="Yes"),OFFSET('Hygiene Data'!$I$5,0,10*ROW('Hygiene Data'!I144)),NA())</f>
        <v>#N/A</v>
      </c>
      <c r="BP150" s="368" t="e">
        <f ca="1">+IF(AND(ISNUMBER(OFFSET('Hygiene Data'!$I$7,0,10*ROW('Hygiene Data'!I144))),'Data Summary'!EE150="Yes"),OFFSET('Hygiene Data'!$I$7,0,10*ROW('Hygiene Data'!I144)),NA())</f>
        <v>#N/A</v>
      </c>
      <c r="BQ150" s="368" t="e">
        <f ca="1">+IF(AND(ISNUMBER(OFFSET('Hygiene Data'!$I$9,0,10*ROW('Hygiene Data'!I144))),'Data Summary'!EF150="Yes"),OFFSET('Hygiene Data'!$I$9,0,10*ROW('Hygiene Data'!I144)),NA())</f>
        <v>#N/A</v>
      </c>
    </row>
    <row r="151" spans="1:69" x14ac:dyDescent="0.25">
      <c r="A151" s="364" t="e">
        <f ca="1">+RIGHT('Data Summary'!A151,LEN('Data Summary'!A151)-9)</f>
        <v>#VALUE!</v>
      </c>
      <c r="B151" s="338" t="str">
        <f ca="1">+IF(ISTEXT('Data Summary'!B151),'Data Summary'!B151,"")</f>
        <v/>
      </c>
      <c r="C151" s="365" t="e">
        <f ca="1">+VALUE('Data Summary'!C151)</f>
        <v>#VALUE!</v>
      </c>
      <c r="D151" s="366" t="e">
        <f ca="1">+IF(AND(ISNUMBER(OFFSET('Water Data'!$D$4,0,10*ROW('Water Data'!D145))),'Data Summary'!BS151="Yes"),100-OFFSET('Water Data'!$D$4,0,10*ROW('Water Data'!D145)),NA())</f>
        <v>#N/A</v>
      </c>
      <c r="E151" s="366" t="e">
        <f ca="1">+IF(AND(ISNUMBER(OFFSET('Water Data'!$D$6,0,10*ROW('Water Data'!D145))),'Data Summary'!BT151="Yes"),OFFSET('Water Data'!$D$6,0,10*ROW('Water Data'!D145)),NA())</f>
        <v>#N/A</v>
      </c>
      <c r="F151" s="366" t="e">
        <f ca="1">+IF(AND(ISNUMBER(OFFSET('Water Data'!$D$9,0,10*ROW('Water Data'!D145))),'Data Summary'!BU151="Yes"),OFFSET('Water Data'!$D$9,0,10*ROW('Water Data'!D145)),NA())</f>
        <v>#N/A</v>
      </c>
      <c r="G151" s="366" t="e">
        <f ca="1">+IF(AND(ISNUMBER(OFFSET('Water Data'!$E$4,0,10*ROW('Water Data'!E145))),'Data Summary'!BV151="Yes"),100-OFFSET('Water Data'!$E$4,0,10*ROW('Water Data'!E145)),NA())</f>
        <v>#N/A</v>
      </c>
      <c r="H151" s="366" t="e">
        <f ca="1">+IF(AND(ISNUMBER(OFFSET('Water Data'!$E$6,0,10*ROW('Water Data'!E145))),'Data Summary'!BW151="Yes"),OFFSET('Water Data'!$E$6,0,10*ROW('Water Data'!E145)),NA())</f>
        <v>#N/A</v>
      </c>
      <c r="I151" s="366" t="e">
        <f ca="1">+IF(AND(ISNUMBER(OFFSET('Water Data'!$E$9,0,10*ROW('Water Data'!E145))),'Data Summary'!BX151="Yes"),OFFSET('Water Data'!$E$9,0,10*ROW('Water Data'!E145)),NA())</f>
        <v>#N/A</v>
      </c>
      <c r="J151" s="366" t="e">
        <f ca="1">+IF(AND(ISNUMBER(OFFSET('Water Data'!$F$4,0,10*ROW('Water Data'!F145))),'Data Summary'!BY151="Yes"),100-OFFSET('Water Data'!$F$4,0,10*ROW('Water Data'!F145)),NA())</f>
        <v>#N/A</v>
      </c>
      <c r="K151" s="366" t="e">
        <f ca="1">+IF(AND(ISNUMBER(OFFSET('Water Data'!$F$6,0,10*ROW('Water Data'!F145))),'Data Summary'!BZ151="Yes"),OFFSET('Water Data'!$F$6,0,10*ROW('Water Data'!F145)),NA())</f>
        <v>#N/A</v>
      </c>
      <c r="L151" s="366" t="e">
        <f ca="1">+IF(AND(ISNUMBER(OFFSET('Water Data'!$F$9,0,10*ROW('Water Data'!F145))),'Data Summary'!CA151="Yes"),OFFSET('Water Data'!$F$9,0,10*ROW('Water Data'!F145)),NA())</f>
        <v>#N/A</v>
      </c>
      <c r="M151" s="366" t="e">
        <f ca="1">+IF(AND(ISNUMBER(OFFSET('Water Data'!$G$4,0,10*ROW('Water Data'!G145))),'Data Summary'!CB151="Yes"),100-OFFSET('Water Data'!$G$4,0,10*ROW('Water Data'!G145)),NA())</f>
        <v>#N/A</v>
      </c>
      <c r="N151" s="366" t="e">
        <f ca="1">+IF(AND(ISNUMBER(OFFSET('Water Data'!$G$6,0,10*ROW('Water Data'!G145))),'Data Summary'!CC151="Yes"),OFFSET('Water Data'!$G$6,0,10*ROW('Water Data'!G145)),NA())</f>
        <v>#N/A</v>
      </c>
      <c r="O151" s="366" t="e">
        <f ca="1">+IF(AND(ISNUMBER(OFFSET('Water Data'!$G$9,0,10*ROW('Water Data'!G145))),'Data Summary'!CD151="Yes"),OFFSET('Water Data'!$G$9,0,10*ROW('Water Data'!G145)),NA())</f>
        <v>#N/A</v>
      </c>
      <c r="P151" s="366" t="e">
        <f ca="1">+IF(AND(ISNUMBER(OFFSET('Water Data'!$H$4,0,10*ROW('Water Data'!H145))),'Data Summary'!CE151="Yes"),100-OFFSET('Water Data'!$H$4,0,10*ROW('Water Data'!H145)),NA())</f>
        <v>#N/A</v>
      </c>
      <c r="Q151" s="366" t="e">
        <f ca="1">+IF(AND(ISNUMBER(OFFSET('Water Data'!$H$6,0,10*ROW('Water Data'!H145))),'Data Summary'!CF151="Yes"),OFFSET('Water Data'!$H$6,0,10*ROW('Water Data'!H145)),NA())</f>
        <v>#N/A</v>
      </c>
      <c r="R151" s="366" t="e">
        <f ca="1">+IF(AND(ISNUMBER(OFFSET('Water Data'!$H$9,0,10*ROW('Water Data'!H145))),'Data Summary'!CG151="Yes"),OFFSET('Water Data'!$H$9,0,10*ROW('Water Data'!H145)),NA())</f>
        <v>#N/A</v>
      </c>
      <c r="S151" s="366" t="e">
        <f ca="1">+IF(AND(ISNUMBER(OFFSET('Water Data'!$I$4,0,10*ROW('Water Data'!I145))),'Data Summary'!CH151="Yes"),100-OFFSET('Water Data'!$I$4,0,10*ROW('Water Data'!I145)),NA())</f>
        <v>#N/A</v>
      </c>
      <c r="T151" s="366" t="e">
        <f ca="1">+IF(AND(ISNUMBER(OFFSET('Water Data'!$I$6,0,10*ROW('Water Data'!I145))),'Data Summary'!CI151="Yes"),OFFSET('Water Data'!$I$6,0,10*ROW('Water Data'!I145)),NA())</f>
        <v>#N/A</v>
      </c>
      <c r="U151" s="366" t="e">
        <f ca="1">+IF(AND(ISNUMBER(OFFSET('Water Data'!$I$9,0,10*ROW('Water Data'!I145))),'Data Summary'!CJ151="Yes"),OFFSET('Water Data'!$I$9,0,10*ROW('Water Data'!I145)),NA())</f>
        <v>#N/A</v>
      </c>
      <c r="V151" s="367" t="e">
        <f ca="1">+IF(AND(ISNUMBER(OFFSET('Sanitation Data'!$D$4,0,10*ROW('Sanitation Data'!D145))),'Data Summary'!CK151="Yes"),100-OFFSET('Sanitation Data'!$D$4,0,10*ROW('Sanitation Data'!D145)),NA())</f>
        <v>#N/A</v>
      </c>
      <c r="W151" s="367" t="e">
        <f ca="1">+IF(AND(ISNUMBER(OFFSET('Sanitation Data'!$D$6,0,10*ROW('Sanitation Data'!D145))),'Data Summary'!CL151="Yes"),OFFSET('Sanitation Data'!$D$6,0,10*ROW('Sanitation Data'!D145)),NA())</f>
        <v>#N/A</v>
      </c>
      <c r="X151" s="367" t="e">
        <f ca="1">+IF(AND(ISNUMBER(OFFSET('Sanitation Data'!$D$10,0,10*ROW('Sanitation Data'!D145))),'Data Summary'!CM151="Yes"),OFFSET('Sanitation Data'!$D$10,0,10*ROW('Sanitation Data'!D145)),NA())</f>
        <v>#N/A</v>
      </c>
      <c r="Y151" s="367" t="e">
        <f ca="1">+IF(AND(ISNUMBER(OFFSET('Sanitation Data'!$D$11,0,10*ROW('Sanitation Data'!D145))),'Data Summary'!CN151="Yes"),OFFSET('Sanitation Data'!$D$11,0,10*ROW('Sanitation Data'!D145)),NA())</f>
        <v>#N/A</v>
      </c>
      <c r="Z151" s="367" t="e">
        <f ca="1">+IF(AND(ISNUMBER(OFFSET('Sanitation Data'!$D$12,0,10*ROW('Sanitation Data'!D145))),'Data Summary'!CO151="Yes"),OFFSET('Sanitation Data'!$D$12,0,10*ROW('Sanitation Data'!D145)),NA())</f>
        <v>#N/A</v>
      </c>
      <c r="AA151" s="367" t="e">
        <f ca="1">+IF(AND(ISNUMBER(OFFSET('Sanitation Data'!$E$4,0,10*ROW('Sanitation Data'!E145))),'Data Summary'!CP151="Yes"),100-OFFSET('Sanitation Data'!$E$4,0,10*ROW('Sanitation Data'!E145)),NA())</f>
        <v>#N/A</v>
      </c>
      <c r="AB151" s="367" t="e">
        <f ca="1">+IF(AND(ISNUMBER(OFFSET('Sanitation Data'!$E$6,0,10*ROW('Sanitation Data'!E145))),'Data Summary'!CQ151="Yes"),OFFSET('Sanitation Data'!$E$6,0,10*ROW('Sanitation Data'!E145)),NA())</f>
        <v>#N/A</v>
      </c>
      <c r="AC151" s="367" t="e">
        <f ca="1">+IF(AND(ISNUMBER(OFFSET('Sanitation Data'!$E$10,0,10*ROW('Sanitation Data'!E145))),'Data Summary'!CR151="Yes"),OFFSET('Sanitation Data'!$E$10,0,10*ROW('Sanitation Data'!E145)),NA())</f>
        <v>#N/A</v>
      </c>
      <c r="AD151" s="367" t="e">
        <f ca="1">+IF(AND(ISNUMBER(OFFSET('Sanitation Data'!$E$11,0,10*ROW('Sanitation Data'!E145))),'Data Summary'!CS151="Yes"),OFFSET('Sanitation Data'!$E$11,0,10*ROW('Sanitation Data'!E145)),NA())</f>
        <v>#N/A</v>
      </c>
      <c r="AE151" s="367" t="e">
        <f ca="1">+IF(AND(ISNUMBER(OFFSET('Sanitation Data'!$E$12,0,10*ROW('Sanitation Data'!E145))),'Data Summary'!CT151="Yes"),OFFSET('Sanitation Data'!$E$12,0,10*ROW('Sanitation Data'!E145)),NA())</f>
        <v>#N/A</v>
      </c>
      <c r="AF151" s="367" t="e">
        <f ca="1">+IF(AND(ISNUMBER(OFFSET('Sanitation Data'!$F$4,0,10*ROW('Sanitation Data'!F145))),'Data Summary'!CU151="Yes"),100-OFFSET('Sanitation Data'!$F$4,0,10*ROW('Sanitation Data'!F145)),NA())</f>
        <v>#N/A</v>
      </c>
      <c r="AG151" s="367" t="e">
        <f ca="1">+IF(AND(ISNUMBER(OFFSET('Sanitation Data'!$F$6,0,10*ROW('Sanitation Data'!F145))),'Data Summary'!CV151="Yes"),OFFSET('Sanitation Data'!$F$6,0,10*ROW('Sanitation Data'!F145)),NA())</f>
        <v>#N/A</v>
      </c>
      <c r="AH151" s="367" t="e">
        <f ca="1">+IF(AND(ISNUMBER(OFFSET('Sanitation Data'!$F$10,0,10*ROW('Sanitation Data'!F145))),'Data Summary'!CW151="Yes"),OFFSET('Sanitation Data'!$F$10,0,10*ROW('Sanitation Data'!F145)),NA())</f>
        <v>#N/A</v>
      </c>
      <c r="AI151" s="367" t="e">
        <f ca="1">+IF(AND(ISNUMBER(OFFSET('Sanitation Data'!$F$11,0,10*ROW('Sanitation Data'!F145))),'Data Summary'!CX151="Yes"),OFFSET('Sanitation Data'!$F$11,0,10*ROW('Sanitation Data'!F145)),NA())</f>
        <v>#N/A</v>
      </c>
      <c r="AJ151" s="367" t="e">
        <f ca="1">+IF(AND(ISNUMBER(OFFSET('Sanitation Data'!$F$12,0,10*ROW('Sanitation Data'!F145))),'Data Summary'!CY151="Yes"),OFFSET('Sanitation Data'!$F$12,0,10*ROW('Sanitation Data'!F145)),NA())</f>
        <v>#N/A</v>
      </c>
      <c r="AK151" s="367" t="e">
        <f ca="1">+IF(AND(ISNUMBER(OFFSET('Sanitation Data'!$G$4,0,10*ROW('Sanitation Data'!G145))),'Data Summary'!CZ151="Yes"),100-OFFSET('Sanitation Data'!$G$4,0,10*ROW('Sanitation Data'!G145)),NA())</f>
        <v>#N/A</v>
      </c>
      <c r="AL151" s="367" t="e">
        <f ca="1">+IF(AND(ISNUMBER(OFFSET('Sanitation Data'!$G$6,0,10*ROW('Sanitation Data'!G145))),'Data Summary'!DA151="Yes"),OFFSET('Sanitation Data'!$G$6,0,10*ROW('Sanitation Data'!G145)),NA())</f>
        <v>#N/A</v>
      </c>
      <c r="AM151" s="367" t="e">
        <f ca="1">+IF(AND(ISNUMBER(OFFSET('Sanitation Data'!$G$10,0,10*ROW('Sanitation Data'!G145))),'Data Summary'!DB151="Yes"),OFFSET('Sanitation Data'!$G$10,0,10*ROW('Sanitation Data'!G145)),NA())</f>
        <v>#N/A</v>
      </c>
      <c r="AN151" s="367" t="e">
        <f ca="1">+IF(AND(ISNUMBER(OFFSET('Sanitation Data'!$G$11,0,10*ROW('Sanitation Data'!G145))),'Data Summary'!DC151="Yes"),OFFSET('Sanitation Data'!$G$11,0,10*ROW('Sanitation Data'!G145)),NA())</f>
        <v>#N/A</v>
      </c>
      <c r="AO151" s="367" t="e">
        <f ca="1">+IF(AND(ISNUMBER(OFFSET('Sanitation Data'!$G$12,0,10*ROW('Sanitation Data'!G145))),'Data Summary'!DD151="Yes"),OFFSET('Sanitation Data'!$G$12,0,10*ROW('Sanitation Data'!G145)),NA())</f>
        <v>#N/A</v>
      </c>
      <c r="AP151" s="367" t="e">
        <f ca="1">+IF(AND(ISNUMBER(OFFSET('Sanitation Data'!$H$4,0,10*ROW('Sanitation Data'!H145))),'Data Summary'!DE151="Yes"),100-OFFSET('Sanitation Data'!$H$4,0,10*ROW('Sanitation Data'!H145)),NA())</f>
        <v>#N/A</v>
      </c>
      <c r="AQ151" s="367" t="e">
        <f ca="1">+IF(AND(ISNUMBER(OFFSET('Sanitation Data'!$H$6,0,10*ROW('Sanitation Data'!H145))),'Data Summary'!DF151="Yes"),OFFSET('Sanitation Data'!$H$6,0,10*ROW('Sanitation Data'!H145)),NA())</f>
        <v>#N/A</v>
      </c>
      <c r="AR151" s="367" t="e">
        <f ca="1">+IF(AND(ISNUMBER(OFFSET('Sanitation Data'!$H$10,0,10*ROW('Sanitation Data'!H145))),'Data Summary'!DG151="Yes"),OFFSET('Sanitation Data'!$H$10,0,10*ROW('Sanitation Data'!H145)),NA())</f>
        <v>#N/A</v>
      </c>
      <c r="AS151" s="367" t="e">
        <f ca="1">+IF(AND(ISNUMBER(OFFSET('Sanitation Data'!$H$11,0,10*ROW('Sanitation Data'!H145))),'Data Summary'!DH151="Yes"),OFFSET('Sanitation Data'!$H$11,0,10*ROW('Sanitation Data'!H145)),NA())</f>
        <v>#N/A</v>
      </c>
      <c r="AT151" s="367" t="e">
        <f ca="1">+IF(AND(ISNUMBER(OFFSET('Sanitation Data'!$H$12,0,10*ROW('Sanitation Data'!H145))),'Data Summary'!DI151="Yes"),OFFSET('Sanitation Data'!$H$12,0,10*ROW('Sanitation Data'!H145)),NA())</f>
        <v>#N/A</v>
      </c>
      <c r="AU151" s="367" t="e">
        <f ca="1">+IF(AND(ISNUMBER(OFFSET('Sanitation Data'!$I$4,0,10*ROW('Sanitation Data'!I145))),'Data Summary'!DJ151="Yes"),100-OFFSET('Sanitation Data'!$I$4,0,10*ROW('Sanitation Data'!I145)),NA())</f>
        <v>#N/A</v>
      </c>
      <c r="AV151" s="367" t="e">
        <f ca="1">+IF(AND(ISNUMBER(OFFSET('Sanitation Data'!$I$6,0,10*ROW('Sanitation Data'!I145))),'Data Summary'!DK151="Yes"),OFFSET('Sanitation Data'!$I$6,0,10*ROW('Sanitation Data'!I145)),NA())</f>
        <v>#N/A</v>
      </c>
      <c r="AW151" s="367" t="e">
        <f ca="1">+IF(AND(ISNUMBER(OFFSET('Sanitation Data'!$I$10,0,10*ROW('Sanitation Data'!I145))),'Data Summary'!DL151="Yes"),OFFSET('Sanitation Data'!$I$10,0,10*ROW('Sanitation Data'!I145)),NA())</f>
        <v>#N/A</v>
      </c>
      <c r="AX151" s="367" t="e">
        <f ca="1">+IF(AND(ISNUMBER(OFFSET('Sanitation Data'!$I$11,0,10*ROW('Sanitation Data'!I145))),'Data Summary'!DM151="Yes"),OFFSET('Sanitation Data'!$I$11,0,10*ROW('Sanitation Data'!I145)),NA())</f>
        <v>#N/A</v>
      </c>
      <c r="AY151" s="367" t="e">
        <f ca="1">+IF(AND(ISNUMBER(OFFSET('Sanitation Data'!$I$12,0,10*ROW('Sanitation Data'!I145))),'Data Summary'!DN151="Yes"),OFFSET('Sanitation Data'!$I$12,0,10*ROW('Sanitation Data'!I145)),NA())</f>
        <v>#N/A</v>
      </c>
      <c r="AZ151" s="368" t="e">
        <f ca="1">+IF(AND(ISNUMBER(OFFSET('Hygiene Data'!$D$5,0,10*ROW('Hygiene Data'!D145))),'Data Summary'!DO151="Yes"),OFFSET('Hygiene Data'!$D$5,0,10*ROW('Hygiene Data'!D145)),NA())</f>
        <v>#N/A</v>
      </c>
      <c r="BA151" s="368" t="e">
        <f ca="1">+IF(AND(ISNUMBER(OFFSET('Hygiene Data'!$D$7,0,10*ROW('Hygiene Data'!D145))),'Data Summary'!DP151="Yes"),OFFSET('Hygiene Data'!$D$7,0,10*ROW('Hygiene Data'!D145)),NA())</f>
        <v>#N/A</v>
      </c>
      <c r="BB151" s="368" t="e">
        <f ca="1">+IF(AND(ISNUMBER(OFFSET('Hygiene Data'!$D$9,0,10*ROW('Hygiene Data'!D145))),'Data Summary'!DQ151="Yes"),OFFSET('Hygiene Data'!$D$9,0,10*ROW('Hygiene Data'!D145)),NA())</f>
        <v>#N/A</v>
      </c>
      <c r="BC151" s="368" t="e">
        <f ca="1">+IF(AND(ISNUMBER(OFFSET('Hygiene Data'!$E$5,0,10*ROW('Hygiene Data'!E145))),'Data Summary'!DR151="Yes"),OFFSET('Hygiene Data'!$E$5,0,10*ROW('Hygiene Data'!E145)),NA())</f>
        <v>#N/A</v>
      </c>
      <c r="BD151" s="368" t="e">
        <f ca="1">+IF(AND(ISNUMBER(OFFSET('Hygiene Data'!$E$7,0,10*ROW('Hygiene Data'!E145))),'Data Summary'!DS151="Yes"),OFFSET('Hygiene Data'!$E$7,0,10*ROW('Hygiene Data'!E145)),NA())</f>
        <v>#N/A</v>
      </c>
      <c r="BE151" s="368" t="e">
        <f ca="1">+IF(AND(ISNUMBER(OFFSET('Hygiene Data'!$E$9,0,10*ROW('Hygiene Data'!E145))),'Data Summary'!DT151="Yes"),OFFSET('Hygiene Data'!$E$9,0,10*ROW('Hygiene Data'!E145)),NA())</f>
        <v>#N/A</v>
      </c>
      <c r="BF151" s="368" t="e">
        <f ca="1">+IF(AND(ISNUMBER(OFFSET('Hygiene Data'!$F$5,0,10*ROW('Hygiene Data'!F145))),'Data Summary'!DU151="Yes"),OFFSET('Hygiene Data'!$F$5,0,10*ROW('Hygiene Data'!F145)),NA())</f>
        <v>#N/A</v>
      </c>
      <c r="BG151" s="368" t="e">
        <f ca="1">+IF(AND(ISNUMBER(OFFSET('Hygiene Data'!$F$7,0,10*ROW('Hygiene Data'!F145))),'Data Summary'!DV151="Yes"),OFFSET('Hygiene Data'!$F$7,0,10*ROW('Hygiene Data'!F145)),NA())</f>
        <v>#N/A</v>
      </c>
      <c r="BH151" s="368" t="e">
        <f ca="1">+IF(AND(ISNUMBER(OFFSET('Hygiene Data'!$F$9,0,10*ROW('Hygiene Data'!F145))),'Data Summary'!DW151="Yes"),OFFSET('Hygiene Data'!$F$9,0,10*ROW('Hygiene Data'!F145)),NA())</f>
        <v>#N/A</v>
      </c>
      <c r="BI151" s="368" t="e">
        <f ca="1">+IF(AND(ISNUMBER(OFFSET('Hygiene Data'!$G$5,0,10*ROW('Hygiene Data'!G145))),'Data Summary'!DX151="Yes"),OFFSET('Hygiene Data'!$G$5,0,10*ROW('Hygiene Data'!G145)),NA())</f>
        <v>#N/A</v>
      </c>
      <c r="BJ151" s="368" t="e">
        <f ca="1">+IF(AND(ISNUMBER(OFFSET('Hygiene Data'!$G$7,0,10*ROW('Hygiene Data'!G145))),'Data Summary'!DY151="Yes"),OFFSET('Hygiene Data'!$G$7,0,10*ROW('Hygiene Data'!G145)),NA())</f>
        <v>#N/A</v>
      </c>
      <c r="BK151" s="368" t="e">
        <f ca="1">+IF(AND(ISNUMBER(OFFSET('Hygiene Data'!$G$9,0,10*ROW('Hygiene Data'!G145))),'Data Summary'!DZ151="Yes"),OFFSET('Hygiene Data'!$G$9,0,10*ROW('Hygiene Data'!G145)),NA())</f>
        <v>#N/A</v>
      </c>
      <c r="BL151" s="368" t="e">
        <f ca="1">+IF(AND(ISNUMBER(OFFSET('Hygiene Data'!$H$5,0,10*ROW('Hygiene Data'!H145))),'Data Summary'!EA151="Yes"),OFFSET('Hygiene Data'!$H$5,0,10*ROW('Hygiene Data'!H145)),NA())</f>
        <v>#N/A</v>
      </c>
      <c r="BM151" s="368" t="e">
        <f ca="1">+IF(AND(ISNUMBER(OFFSET('Hygiene Data'!$H$7,0,10*ROW('Hygiene Data'!H145))),'Data Summary'!EB151="Yes"),OFFSET('Hygiene Data'!$H$7,0,10*ROW('Hygiene Data'!H145)),NA())</f>
        <v>#N/A</v>
      </c>
      <c r="BN151" s="368" t="e">
        <f ca="1">+IF(AND(ISNUMBER(OFFSET('Hygiene Data'!$H$9,0,10*ROW('Hygiene Data'!H145))),'Data Summary'!EC151="Yes"),OFFSET('Hygiene Data'!$H$9,0,10*ROW('Hygiene Data'!H145)),NA())</f>
        <v>#N/A</v>
      </c>
      <c r="BO151" s="368" t="e">
        <f ca="1">+IF(AND(ISNUMBER(OFFSET('Hygiene Data'!$I$5,0,10*ROW('Hygiene Data'!I145))),'Data Summary'!ED151="Yes"),OFFSET('Hygiene Data'!$I$5,0,10*ROW('Hygiene Data'!I145)),NA())</f>
        <v>#N/A</v>
      </c>
      <c r="BP151" s="368" t="e">
        <f ca="1">+IF(AND(ISNUMBER(OFFSET('Hygiene Data'!$I$7,0,10*ROW('Hygiene Data'!I145))),'Data Summary'!EE151="Yes"),OFFSET('Hygiene Data'!$I$7,0,10*ROW('Hygiene Data'!I145)),NA())</f>
        <v>#N/A</v>
      </c>
      <c r="BQ151" s="368" t="e">
        <f ca="1">+IF(AND(ISNUMBER(OFFSET('Hygiene Data'!$I$9,0,10*ROW('Hygiene Data'!I145))),'Data Summary'!EF151="Yes"),OFFSET('Hygiene Data'!$I$9,0,10*ROW('Hygiene Data'!I145)),NA())</f>
        <v>#N/A</v>
      </c>
    </row>
    <row r="152" spans="1:69" x14ac:dyDescent="0.25">
      <c r="A152" s="364" t="e">
        <f ca="1">+RIGHT('Data Summary'!A152,LEN('Data Summary'!A152)-9)</f>
        <v>#VALUE!</v>
      </c>
      <c r="B152" s="338" t="str">
        <f ca="1">+IF(ISTEXT('Data Summary'!B152),'Data Summary'!B152,"")</f>
        <v/>
      </c>
      <c r="C152" s="365" t="e">
        <f ca="1">+VALUE('Data Summary'!C152)</f>
        <v>#VALUE!</v>
      </c>
      <c r="D152" s="366" t="e">
        <f ca="1">+IF(AND(ISNUMBER(OFFSET('Water Data'!$D$4,0,10*ROW('Water Data'!D146))),'Data Summary'!BS152="Yes"),100-OFFSET('Water Data'!$D$4,0,10*ROW('Water Data'!D146)),NA())</f>
        <v>#N/A</v>
      </c>
      <c r="E152" s="366" t="e">
        <f ca="1">+IF(AND(ISNUMBER(OFFSET('Water Data'!$D$6,0,10*ROW('Water Data'!D146))),'Data Summary'!BT152="Yes"),OFFSET('Water Data'!$D$6,0,10*ROW('Water Data'!D146)),NA())</f>
        <v>#N/A</v>
      </c>
      <c r="F152" s="366" t="e">
        <f ca="1">+IF(AND(ISNUMBER(OFFSET('Water Data'!$D$9,0,10*ROW('Water Data'!D146))),'Data Summary'!BU152="Yes"),OFFSET('Water Data'!$D$9,0,10*ROW('Water Data'!D146)),NA())</f>
        <v>#N/A</v>
      </c>
      <c r="G152" s="366" t="e">
        <f ca="1">+IF(AND(ISNUMBER(OFFSET('Water Data'!$E$4,0,10*ROW('Water Data'!E146))),'Data Summary'!BV152="Yes"),100-OFFSET('Water Data'!$E$4,0,10*ROW('Water Data'!E146)),NA())</f>
        <v>#N/A</v>
      </c>
      <c r="H152" s="366" t="e">
        <f ca="1">+IF(AND(ISNUMBER(OFFSET('Water Data'!$E$6,0,10*ROW('Water Data'!E146))),'Data Summary'!BW152="Yes"),OFFSET('Water Data'!$E$6,0,10*ROW('Water Data'!E146)),NA())</f>
        <v>#N/A</v>
      </c>
      <c r="I152" s="366" t="e">
        <f ca="1">+IF(AND(ISNUMBER(OFFSET('Water Data'!$E$9,0,10*ROW('Water Data'!E146))),'Data Summary'!BX152="Yes"),OFFSET('Water Data'!$E$9,0,10*ROW('Water Data'!E146)),NA())</f>
        <v>#N/A</v>
      </c>
      <c r="J152" s="366" t="e">
        <f ca="1">+IF(AND(ISNUMBER(OFFSET('Water Data'!$F$4,0,10*ROW('Water Data'!F146))),'Data Summary'!BY152="Yes"),100-OFFSET('Water Data'!$F$4,0,10*ROW('Water Data'!F146)),NA())</f>
        <v>#N/A</v>
      </c>
      <c r="K152" s="366" t="e">
        <f ca="1">+IF(AND(ISNUMBER(OFFSET('Water Data'!$F$6,0,10*ROW('Water Data'!F146))),'Data Summary'!BZ152="Yes"),OFFSET('Water Data'!$F$6,0,10*ROW('Water Data'!F146)),NA())</f>
        <v>#N/A</v>
      </c>
      <c r="L152" s="366" t="e">
        <f ca="1">+IF(AND(ISNUMBER(OFFSET('Water Data'!$F$9,0,10*ROW('Water Data'!F146))),'Data Summary'!CA152="Yes"),OFFSET('Water Data'!$F$9,0,10*ROW('Water Data'!F146)),NA())</f>
        <v>#N/A</v>
      </c>
      <c r="M152" s="366" t="e">
        <f ca="1">+IF(AND(ISNUMBER(OFFSET('Water Data'!$G$4,0,10*ROW('Water Data'!G146))),'Data Summary'!CB152="Yes"),100-OFFSET('Water Data'!$G$4,0,10*ROW('Water Data'!G146)),NA())</f>
        <v>#N/A</v>
      </c>
      <c r="N152" s="366" t="e">
        <f ca="1">+IF(AND(ISNUMBER(OFFSET('Water Data'!$G$6,0,10*ROW('Water Data'!G146))),'Data Summary'!CC152="Yes"),OFFSET('Water Data'!$G$6,0,10*ROW('Water Data'!G146)),NA())</f>
        <v>#N/A</v>
      </c>
      <c r="O152" s="366" t="e">
        <f ca="1">+IF(AND(ISNUMBER(OFFSET('Water Data'!$G$9,0,10*ROW('Water Data'!G146))),'Data Summary'!CD152="Yes"),OFFSET('Water Data'!$G$9,0,10*ROW('Water Data'!G146)),NA())</f>
        <v>#N/A</v>
      </c>
      <c r="P152" s="366" t="e">
        <f ca="1">+IF(AND(ISNUMBER(OFFSET('Water Data'!$H$4,0,10*ROW('Water Data'!H146))),'Data Summary'!CE152="Yes"),100-OFFSET('Water Data'!$H$4,0,10*ROW('Water Data'!H146)),NA())</f>
        <v>#N/A</v>
      </c>
      <c r="Q152" s="366" t="e">
        <f ca="1">+IF(AND(ISNUMBER(OFFSET('Water Data'!$H$6,0,10*ROW('Water Data'!H146))),'Data Summary'!CF152="Yes"),OFFSET('Water Data'!$H$6,0,10*ROW('Water Data'!H146)),NA())</f>
        <v>#N/A</v>
      </c>
      <c r="R152" s="366" t="e">
        <f ca="1">+IF(AND(ISNUMBER(OFFSET('Water Data'!$H$9,0,10*ROW('Water Data'!H146))),'Data Summary'!CG152="Yes"),OFFSET('Water Data'!$H$9,0,10*ROW('Water Data'!H146)),NA())</f>
        <v>#N/A</v>
      </c>
      <c r="S152" s="366" t="e">
        <f ca="1">+IF(AND(ISNUMBER(OFFSET('Water Data'!$I$4,0,10*ROW('Water Data'!I146))),'Data Summary'!CH152="Yes"),100-OFFSET('Water Data'!$I$4,0,10*ROW('Water Data'!I146)),NA())</f>
        <v>#N/A</v>
      </c>
      <c r="T152" s="366" t="e">
        <f ca="1">+IF(AND(ISNUMBER(OFFSET('Water Data'!$I$6,0,10*ROW('Water Data'!I146))),'Data Summary'!CI152="Yes"),OFFSET('Water Data'!$I$6,0,10*ROW('Water Data'!I146)),NA())</f>
        <v>#N/A</v>
      </c>
      <c r="U152" s="366" t="e">
        <f ca="1">+IF(AND(ISNUMBER(OFFSET('Water Data'!$I$9,0,10*ROW('Water Data'!I146))),'Data Summary'!CJ152="Yes"),OFFSET('Water Data'!$I$9,0,10*ROW('Water Data'!I146)),NA())</f>
        <v>#N/A</v>
      </c>
      <c r="V152" s="367" t="e">
        <f ca="1">+IF(AND(ISNUMBER(OFFSET('Sanitation Data'!$D$4,0,10*ROW('Sanitation Data'!D146))),'Data Summary'!CK152="Yes"),100-OFFSET('Sanitation Data'!$D$4,0,10*ROW('Sanitation Data'!D146)),NA())</f>
        <v>#N/A</v>
      </c>
      <c r="W152" s="367" t="e">
        <f ca="1">+IF(AND(ISNUMBER(OFFSET('Sanitation Data'!$D$6,0,10*ROW('Sanitation Data'!D146))),'Data Summary'!CL152="Yes"),OFFSET('Sanitation Data'!$D$6,0,10*ROW('Sanitation Data'!D146)),NA())</f>
        <v>#N/A</v>
      </c>
      <c r="X152" s="367" t="e">
        <f ca="1">+IF(AND(ISNUMBER(OFFSET('Sanitation Data'!$D$10,0,10*ROW('Sanitation Data'!D146))),'Data Summary'!CM152="Yes"),OFFSET('Sanitation Data'!$D$10,0,10*ROW('Sanitation Data'!D146)),NA())</f>
        <v>#N/A</v>
      </c>
      <c r="Y152" s="367" t="e">
        <f ca="1">+IF(AND(ISNUMBER(OFFSET('Sanitation Data'!$D$11,0,10*ROW('Sanitation Data'!D146))),'Data Summary'!CN152="Yes"),OFFSET('Sanitation Data'!$D$11,0,10*ROW('Sanitation Data'!D146)),NA())</f>
        <v>#N/A</v>
      </c>
      <c r="Z152" s="367" t="e">
        <f ca="1">+IF(AND(ISNUMBER(OFFSET('Sanitation Data'!$D$12,0,10*ROW('Sanitation Data'!D146))),'Data Summary'!CO152="Yes"),OFFSET('Sanitation Data'!$D$12,0,10*ROW('Sanitation Data'!D146)),NA())</f>
        <v>#N/A</v>
      </c>
      <c r="AA152" s="367" t="e">
        <f ca="1">+IF(AND(ISNUMBER(OFFSET('Sanitation Data'!$E$4,0,10*ROW('Sanitation Data'!E146))),'Data Summary'!CP152="Yes"),100-OFFSET('Sanitation Data'!$E$4,0,10*ROW('Sanitation Data'!E146)),NA())</f>
        <v>#N/A</v>
      </c>
      <c r="AB152" s="367" t="e">
        <f ca="1">+IF(AND(ISNUMBER(OFFSET('Sanitation Data'!$E$6,0,10*ROW('Sanitation Data'!E146))),'Data Summary'!CQ152="Yes"),OFFSET('Sanitation Data'!$E$6,0,10*ROW('Sanitation Data'!E146)),NA())</f>
        <v>#N/A</v>
      </c>
      <c r="AC152" s="367" t="e">
        <f ca="1">+IF(AND(ISNUMBER(OFFSET('Sanitation Data'!$E$10,0,10*ROW('Sanitation Data'!E146))),'Data Summary'!CR152="Yes"),OFFSET('Sanitation Data'!$E$10,0,10*ROW('Sanitation Data'!E146)),NA())</f>
        <v>#N/A</v>
      </c>
      <c r="AD152" s="367" t="e">
        <f ca="1">+IF(AND(ISNUMBER(OFFSET('Sanitation Data'!$E$11,0,10*ROW('Sanitation Data'!E146))),'Data Summary'!CS152="Yes"),OFFSET('Sanitation Data'!$E$11,0,10*ROW('Sanitation Data'!E146)),NA())</f>
        <v>#N/A</v>
      </c>
      <c r="AE152" s="367" t="e">
        <f ca="1">+IF(AND(ISNUMBER(OFFSET('Sanitation Data'!$E$12,0,10*ROW('Sanitation Data'!E146))),'Data Summary'!CT152="Yes"),OFFSET('Sanitation Data'!$E$12,0,10*ROW('Sanitation Data'!E146)),NA())</f>
        <v>#N/A</v>
      </c>
      <c r="AF152" s="367" t="e">
        <f ca="1">+IF(AND(ISNUMBER(OFFSET('Sanitation Data'!$F$4,0,10*ROW('Sanitation Data'!F146))),'Data Summary'!CU152="Yes"),100-OFFSET('Sanitation Data'!$F$4,0,10*ROW('Sanitation Data'!F146)),NA())</f>
        <v>#N/A</v>
      </c>
      <c r="AG152" s="367" t="e">
        <f ca="1">+IF(AND(ISNUMBER(OFFSET('Sanitation Data'!$F$6,0,10*ROW('Sanitation Data'!F146))),'Data Summary'!CV152="Yes"),OFFSET('Sanitation Data'!$F$6,0,10*ROW('Sanitation Data'!F146)),NA())</f>
        <v>#N/A</v>
      </c>
      <c r="AH152" s="367" t="e">
        <f ca="1">+IF(AND(ISNUMBER(OFFSET('Sanitation Data'!$F$10,0,10*ROW('Sanitation Data'!F146))),'Data Summary'!CW152="Yes"),OFFSET('Sanitation Data'!$F$10,0,10*ROW('Sanitation Data'!F146)),NA())</f>
        <v>#N/A</v>
      </c>
      <c r="AI152" s="367" t="e">
        <f ca="1">+IF(AND(ISNUMBER(OFFSET('Sanitation Data'!$F$11,0,10*ROW('Sanitation Data'!F146))),'Data Summary'!CX152="Yes"),OFFSET('Sanitation Data'!$F$11,0,10*ROW('Sanitation Data'!F146)),NA())</f>
        <v>#N/A</v>
      </c>
      <c r="AJ152" s="367" t="e">
        <f ca="1">+IF(AND(ISNUMBER(OFFSET('Sanitation Data'!$F$12,0,10*ROW('Sanitation Data'!F146))),'Data Summary'!CY152="Yes"),OFFSET('Sanitation Data'!$F$12,0,10*ROW('Sanitation Data'!F146)),NA())</f>
        <v>#N/A</v>
      </c>
      <c r="AK152" s="367" t="e">
        <f ca="1">+IF(AND(ISNUMBER(OFFSET('Sanitation Data'!$G$4,0,10*ROW('Sanitation Data'!G146))),'Data Summary'!CZ152="Yes"),100-OFFSET('Sanitation Data'!$G$4,0,10*ROW('Sanitation Data'!G146)),NA())</f>
        <v>#N/A</v>
      </c>
      <c r="AL152" s="367" t="e">
        <f ca="1">+IF(AND(ISNUMBER(OFFSET('Sanitation Data'!$G$6,0,10*ROW('Sanitation Data'!G146))),'Data Summary'!DA152="Yes"),OFFSET('Sanitation Data'!$G$6,0,10*ROW('Sanitation Data'!G146)),NA())</f>
        <v>#N/A</v>
      </c>
      <c r="AM152" s="367" t="e">
        <f ca="1">+IF(AND(ISNUMBER(OFFSET('Sanitation Data'!$G$10,0,10*ROW('Sanitation Data'!G146))),'Data Summary'!DB152="Yes"),OFFSET('Sanitation Data'!$G$10,0,10*ROW('Sanitation Data'!G146)),NA())</f>
        <v>#N/A</v>
      </c>
      <c r="AN152" s="367" t="e">
        <f ca="1">+IF(AND(ISNUMBER(OFFSET('Sanitation Data'!$G$11,0,10*ROW('Sanitation Data'!G146))),'Data Summary'!DC152="Yes"),OFFSET('Sanitation Data'!$G$11,0,10*ROW('Sanitation Data'!G146)),NA())</f>
        <v>#N/A</v>
      </c>
      <c r="AO152" s="367" t="e">
        <f ca="1">+IF(AND(ISNUMBER(OFFSET('Sanitation Data'!$G$12,0,10*ROW('Sanitation Data'!G146))),'Data Summary'!DD152="Yes"),OFFSET('Sanitation Data'!$G$12,0,10*ROW('Sanitation Data'!G146)),NA())</f>
        <v>#N/A</v>
      </c>
      <c r="AP152" s="367" t="e">
        <f ca="1">+IF(AND(ISNUMBER(OFFSET('Sanitation Data'!$H$4,0,10*ROW('Sanitation Data'!H146))),'Data Summary'!DE152="Yes"),100-OFFSET('Sanitation Data'!$H$4,0,10*ROW('Sanitation Data'!H146)),NA())</f>
        <v>#N/A</v>
      </c>
      <c r="AQ152" s="367" t="e">
        <f ca="1">+IF(AND(ISNUMBER(OFFSET('Sanitation Data'!$H$6,0,10*ROW('Sanitation Data'!H146))),'Data Summary'!DF152="Yes"),OFFSET('Sanitation Data'!$H$6,0,10*ROW('Sanitation Data'!H146)),NA())</f>
        <v>#N/A</v>
      </c>
      <c r="AR152" s="367" t="e">
        <f ca="1">+IF(AND(ISNUMBER(OFFSET('Sanitation Data'!$H$10,0,10*ROW('Sanitation Data'!H146))),'Data Summary'!DG152="Yes"),OFFSET('Sanitation Data'!$H$10,0,10*ROW('Sanitation Data'!H146)),NA())</f>
        <v>#N/A</v>
      </c>
      <c r="AS152" s="367" t="e">
        <f ca="1">+IF(AND(ISNUMBER(OFFSET('Sanitation Data'!$H$11,0,10*ROW('Sanitation Data'!H146))),'Data Summary'!DH152="Yes"),OFFSET('Sanitation Data'!$H$11,0,10*ROW('Sanitation Data'!H146)),NA())</f>
        <v>#N/A</v>
      </c>
      <c r="AT152" s="367" t="e">
        <f ca="1">+IF(AND(ISNUMBER(OFFSET('Sanitation Data'!$H$12,0,10*ROW('Sanitation Data'!H146))),'Data Summary'!DI152="Yes"),OFFSET('Sanitation Data'!$H$12,0,10*ROW('Sanitation Data'!H146)),NA())</f>
        <v>#N/A</v>
      </c>
      <c r="AU152" s="367" t="e">
        <f ca="1">+IF(AND(ISNUMBER(OFFSET('Sanitation Data'!$I$4,0,10*ROW('Sanitation Data'!I146))),'Data Summary'!DJ152="Yes"),100-OFFSET('Sanitation Data'!$I$4,0,10*ROW('Sanitation Data'!I146)),NA())</f>
        <v>#N/A</v>
      </c>
      <c r="AV152" s="367" t="e">
        <f ca="1">+IF(AND(ISNUMBER(OFFSET('Sanitation Data'!$I$6,0,10*ROW('Sanitation Data'!I146))),'Data Summary'!DK152="Yes"),OFFSET('Sanitation Data'!$I$6,0,10*ROW('Sanitation Data'!I146)),NA())</f>
        <v>#N/A</v>
      </c>
      <c r="AW152" s="367" t="e">
        <f ca="1">+IF(AND(ISNUMBER(OFFSET('Sanitation Data'!$I$10,0,10*ROW('Sanitation Data'!I146))),'Data Summary'!DL152="Yes"),OFFSET('Sanitation Data'!$I$10,0,10*ROW('Sanitation Data'!I146)),NA())</f>
        <v>#N/A</v>
      </c>
      <c r="AX152" s="367" t="e">
        <f ca="1">+IF(AND(ISNUMBER(OFFSET('Sanitation Data'!$I$11,0,10*ROW('Sanitation Data'!I146))),'Data Summary'!DM152="Yes"),OFFSET('Sanitation Data'!$I$11,0,10*ROW('Sanitation Data'!I146)),NA())</f>
        <v>#N/A</v>
      </c>
      <c r="AY152" s="367" t="e">
        <f ca="1">+IF(AND(ISNUMBER(OFFSET('Sanitation Data'!$I$12,0,10*ROW('Sanitation Data'!I146))),'Data Summary'!DN152="Yes"),OFFSET('Sanitation Data'!$I$12,0,10*ROW('Sanitation Data'!I146)),NA())</f>
        <v>#N/A</v>
      </c>
      <c r="AZ152" s="368" t="e">
        <f ca="1">+IF(AND(ISNUMBER(OFFSET('Hygiene Data'!$D$5,0,10*ROW('Hygiene Data'!D146))),'Data Summary'!DO152="Yes"),OFFSET('Hygiene Data'!$D$5,0,10*ROW('Hygiene Data'!D146)),NA())</f>
        <v>#N/A</v>
      </c>
      <c r="BA152" s="368" t="e">
        <f ca="1">+IF(AND(ISNUMBER(OFFSET('Hygiene Data'!$D$7,0,10*ROW('Hygiene Data'!D146))),'Data Summary'!DP152="Yes"),OFFSET('Hygiene Data'!$D$7,0,10*ROW('Hygiene Data'!D146)),NA())</f>
        <v>#N/A</v>
      </c>
      <c r="BB152" s="368" t="e">
        <f ca="1">+IF(AND(ISNUMBER(OFFSET('Hygiene Data'!$D$9,0,10*ROW('Hygiene Data'!D146))),'Data Summary'!DQ152="Yes"),OFFSET('Hygiene Data'!$D$9,0,10*ROW('Hygiene Data'!D146)),NA())</f>
        <v>#N/A</v>
      </c>
      <c r="BC152" s="368" t="e">
        <f ca="1">+IF(AND(ISNUMBER(OFFSET('Hygiene Data'!$E$5,0,10*ROW('Hygiene Data'!E146))),'Data Summary'!DR152="Yes"),OFFSET('Hygiene Data'!$E$5,0,10*ROW('Hygiene Data'!E146)),NA())</f>
        <v>#N/A</v>
      </c>
      <c r="BD152" s="368" t="e">
        <f ca="1">+IF(AND(ISNUMBER(OFFSET('Hygiene Data'!$E$7,0,10*ROW('Hygiene Data'!E146))),'Data Summary'!DS152="Yes"),OFFSET('Hygiene Data'!$E$7,0,10*ROW('Hygiene Data'!E146)),NA())</f>
        <v>#N/A</v>
      </c>
      <c r="BE152" s="368" t="e">
        <f ca="1">+IF(AND(ISNUMBER(OFFSET('Hygiene Data'!$E$9,0,10*ROW('Hygiene Data'!E146))),'Data Summary'!DT152="Yes"),OFFSET('Hygiene Data'!$E$9,0,10*ROW('Hygiene Data'!E146)),NA())</f>
        <v>#N/A</v>
      </c>
      <c r="BF152" s="368" t="e">
        <f ca="1">+IF(AND(ISNUMBER(OFFSET('Hygiene Data'!$F$5,0,10*ROW('Hygiene Data'!F146))),'Data Summary'!DU152="Yes"),OFFSET('Hygiene Data'!$F$5,0,10*ROW('Hygiene Data'!F146)),NA())</f>
        <v>#N/A</v>
      </c>
      <c r="BG152" s="368" t="e">
        <f ca="1">+IF(AND(ISNUMBER(OFFSET('Hygiene Data'!$F$7,0,10*ROW('Hygiene Data'!F146))),'Data Summary'!DV152="Yes"),OFFSET('Hygiene Data'!$F$7,0,10*ROW('Hygiene Data'!F146)),NA())</f>
        <v>#N/A</v>
      </c>
      <c r="BH152" s="368" t="e">
        <f ca="1">+IF(AND(ISNUMBER(OFFSET('Hygiene Data'!$F$9,0,10*ROW('Hygiene Data'!F146))),'Data Summary'!DW152="Yes"),OFFSET('Hygiene Data'!$F$9,0,10*ROW('Hygiene Data'!F146)),NA())</f>
        <v>#N/A</v>
      </c>
      <c r="BI152" s="368" t="e">
        <f ca="1">+IF(AND(ISNUMBER(OFFSET('Hygiene Data'!$G$5,0,10*ROW('Hygiene Data'!G146))),'Data Summary'!DX152="Yes"),OFFSET('Hygiene Data'!$G$5,0,10*ROW('Hygiene Data'!G146)),NA())</f>
        <v>#N/A</v>
      </c>
      <c r="BJ152" s="368" t="e">
        <f ca="1">+IF(AND(ISNUMBER(OFFSET('Hygiene Data'!$G$7,0,10*ROW('Hygiene Data'!G146))),'Data Summary'!DY152="Yes"),OFFSET('Hygiene Data'!$G$7,0,10*ROW('Hygiene Data'!G146)),NA())</f>
        <v>#N/A</v>
      </c>
      <c r="BK152" s="368" t="e">
        <f ca="1">+IF(AND(ISNUMBER(OFFSET('Hygiene Data'!$G$9,0,10*ROW('Hygiene Data'!G146))),'Data Summary'!DZ152="Yes"),OFFSET('Hygiene Data'!$G$9,0,10*ROW('Hygiene Data'!G146)),NA())</f>
        <v>#N/A</v>
      </c>
      <c r="BL152" s="368" t="e">
        <f ca="1">+IF(AND(ISNUMBER(OFFSET('Hygiene Data'!$H$5,0,10*ROW('Hygiene Data'!H146))),'Data Summary'!EA152="Yes"),OFFSET('Hygiene Data'!$H$5,0,10*ROW('Hygiene Data'!H146)),NA())</f>
        <v>#N/A</v>
      </c>
      <c r="BM152" s="368" t="e">
        <f ca="1">+IF(AND(ISNUMBER(OFFSET('Hygiene Data'!$H$7,0,10*ROW('Hygiene Data'!H146))),'Data Summary'!EB152="Yes"),OFFSET('Hygiene Data'!$H$7,0,10*ROW('Hygiene Data'!H146)),NA())</f>
        <v>#N/A</v>
      </c>
      <c r="BN152" s="368" t="e">
        <f ca="1">+IF(AND(ISNUMBER(OFFSET('Hygiene Data'!$H$9,0,10*ROW('Hygiene Data'!H146))),'Data Summary'!EC152="Yes"),OFFSET('Hygiene Data'!$H$9,0,10*ROW('Hygiene Data'!H146)),NA())</f>
        <v>#N/A</v>
      </c>
      <c r="BO152" s="368" t="e">
        <f ca="1">+IF(AND(ISNUMBER(OFFSET('Hygiene Data'!$I$5,0,10*ROW('Hygiene Data'!I146))),'Data Summary'!ED152="Yes"),OFFSET('Hygiene Data'!$I$5,0,10*ROW('Hygiene Data'!I146)),NA())</f>
        <v>#N/A</v>
      </c>
      <c r="BP152" s="368" t="e">
        <f ca="1">+IF(AND(ISNUMBER(OFFSET('Hygiene Data'!$I$7,0,10*ROW('Hygiene Data'!I146))),'Data Summary'!EE152="Yes"),OFFSET('Hygiene Data'!$I$7,0,10*ROW('Hygiene Data'!I146)),NA())</f>
        <v>#N/A</v>
      </c>
      <c r="BQ152" s="368" t="e">
        <f ca="1">+IF(AND(ISNUMBER(OFFSET('Hygiene Data'!$I$9,0,10*ROW('Hygiene Data'!I146))),'Data Summary'!EF152="Yes"),OFFSET('Hygiene Data'!$I$9,0,10*ROW('Hygiene Data'!I146)),NA())</f>
        <v>#N/A</v>
      </c>
    </row>
    <row r="153" spans="1:69" x14ac:dyDescent="0.25">
      <c r="A153" s="364" t="e">
        <f ca="1">+RIGHT('Data Summary'!A153,LEN('Data Summary'!A153)-9)</f>
        <v>#VALUE!</v>
      </c>
      <c r="B153" s="338" t="str">
        <f ca="1">+IF(ISTEXT('Data Summary'!B153),'Data Summary'!B153,"")</f>
        <v/>
      </c>
      <c r="C153" s="365" t="e">
        <f ca="1">+VALUE('Data Summary'!C153)</f>
        <v>#VALUE!</v>
      </c>
      <c r="D153" s="366" t="e">
        <f ca="1">+IF(AND(ISNUMBER(OFFSET('Water Data'!$D$4,0,10*ROW('Water Data'!D147))),'Data Summary'!BS153="Yes"),100-OFFSET('Water Data'!$D$4,0,10*ROW('Water Data'!D147)),NA())</f>
        <v>#N/A</v>
      </c>
      <c r="E153" s="366" t="e">
        <f ca="1">+IF(AND(ISNUMBER(OFFSET('Water Data'!$D$6,0,10*ROW('Water Data'!D147))),'Data Summary'!BT153="Yes"),OFFSET('Water Data'!$D$6,0,10*ROW('Water Data'!D147)),NA())</f>
        <v>#N/A</v>
      </c>
      <c r="F153" s="366" t="e">
        <f ca="1">+IF(AND(ISNUMBER(OFFSET('Water Data'!$D$9,0,10*ROW('Water Data'!D147))),'Data Summary'!BU153="Yes"),OFFSET('Water Data'!$D$9,0,10*ROW('Water Data'!D147)),NA())</f>
        <v>#N/A</v>
      </c>
      <c r="G153" s="366" t="e">
        <f ca="1">+IF(AND(ISNUMBER(OFFSET('Water Data'!$E$4,0,10*ROW('Water Data'!E147))),'Data Summary'!BV153="Yes"),100-OFFSET('Water Data'!$E$4,0,10*ROW('Water Data'!E147)),NA())</f>
        <v>#N/A</v>
      </c>
      <c r="H153" s="366" t="e">
        <f ca="1">+IF(AND(ISNUMBER(OFFSET('Water Data'!$E$6,0,10*ROW('Water Data'!E147))),'Data Summary'!BW153="Yes"),OFFSET('Water Data'!$E$6,0,10*ROW('Water Data'!E147)),NA())</f>
        <v>#N/A</v>
      </c>
      <c r="I153" s="366" t="e">
        <f ca="1">+IF(AND(ISNUMBER(OFFSET('Water Data'!$E$9,0,10*ROW('Water Data'!E147))),'Data Summary'!BX153="Yes"),OFFSET('Water Data'!$E$9,0,10*ROW('Water Data'!E147)),NA())</f>
        <v>#N/A</v>
      </c>
      <c r="J153" s="366" t="e">
        <f ca="1">+IF(AND(ISNUMBER(OFFSET('Water Data'!$F$4,0,10*ROW('Water Data'!F147))),'Data Summary'!BY153="Yes"),100-OFFSET('Water Data'!$F$4,0,10*ROW('Water Data'!F147)),NA())</f>
        <v>#N/A</v>
      </c>
      <c r="K153" s="366" t="e">
        <f ca="1">+IF(AND(ISNUMBER(OFFSET('Water Data'!$F$6,0,10*ROW('Water Data'!F147))),'Data Summary'!BZ153="Yes"),OFFSET('Water Data'!$F$6,0,10*ROW('Water Data'!F147)),NA())</f>
        <v>#N/A</v>
      </c>
      <c r="L153" s="366" t="e">
        <f ca="1">+IF(AND(ISNUMBER(OFFSET('Water Data'!$F$9,0,10*ROW('Water Data'!F147))),'Data Summary'!CA153="Yes"),OFFSET('Water Data'!$F$9,0,10*ROW('Water Data'!F147)),NA())</f>
        <v>#N/A</v>
      </c>
      <c r="M153" s="366" t="e">
        <f ca="1">+IF(AND(ISNUMBER(OFFSET('Water Data'!$G$4,0,10*ROW('Water Data'!G147))),'Data Summary'!CB153="Yes"),100-OFFSET('Water Data'!$G$4,0,10*ROW('Water Data'!G147)),NA())</f>
        <v>#N/A</v>
      </c>
      <c r="N153" s="366" t="e">
        <f ca="1">+IF(AND(ISNUMBER(OFFSET('Water Data'!$G$6,0,10*ROW('Water Data'!G147))),'Data Summary'!CC153="Yes"),OFFSET('Water Data'!$G$6,0,10*ROW('Water Data'!G147)),NA())</f>
        <v>#N/A</v>
      </c>
      <c r="O153" s="366" t="e">
        <f ca="1">+IF(AND(ISNUMBER(OFFSET('Water Data'!$G$9,0,10*ROW('Water Data'!G147))),'Data Summary'!CD153="Yes"),OFFSET('Water Data'!$G$9,0,10*ROW('Water Data'!G147)),NA())</f>
        <v>#N/A</v>
      </c>
      <c r="P153" s="366" t="e">
        <f ca="1">+IF(AND(ISNUMBER(OFFSET('Water Data'!$H$4,0,10*ROW('Water Data'!H147))),'Data Summary'!CE153="Yes"),100-OFFSET('Water Data'!$H$4,0,10*ROW('Water Data'!H147)),NA())</f>
        <v>#N/A</v>
      </c>
      <c r="Q153" s="366" t="e">
        <f ca="1">+IF(AND(ISNUMBER(OFFSET('Water Data'!$H$6,0,10*ROW('Water Data'!H147))),'Data Summary'!CF153="Yes"),OFFSET('Water Data'!$H$6,0,10*ROW('Water Data'!H147)),NA())</f>
        <v>#N/A</v>
      </c>
      <c r="R153" s="366" t="e">
        <f ca="1">+IF(AND(ISNUMBER(OFFSET('Water Data'!$H$9,0,10*ROW('Water Data'!H147))),'Data Summary'!CG153="Yes"),OFFSET('Water Data'!$H$9,0,10*ROW('Water Data'!H147)),NA())</f>
        <v>#N/A</v>
      </c>
      <c r="S153" s="366" t="e">
        <f ca="1">+IF(AND(ISNUMBER(OFFSET('Water Data'!$I$4,0,10*ROW('Water Data'!I147))),'Data Summary'!CH153="Yes"),100-OFFSET('Water Data'!$I$4,0,10*ROW('Water Data'!I147)),NA())</f>
        <v>#N/A</v>
      </c>
      <c r="T153" s="366" t="e">
        <f ca="1">+IF(AND(ISNUMBER(OFFSET('Water Data'!$I$6,0,10*ROW('Water Data'!I147))),'Data Summary'!CI153="Yes"),OFFSET('Water Data'!$I$6,0,10*ROW('Water Data'!I147)),NA())</f>
        <v>#N/A</v>
      </c>
      <c r="U153" s="366" t="e">
        <f ca="1">+IF(AND(ISNUMBER(OFFSET('Water Data'!$I$9,0,10*ROW('Water Data'!I147))),'Data Summary'!CJ153="Yes"),OFFSET('Water Data'!$I$9,0,10*ROW('Water Data'!I147)),NA())</f>
        <v>#N/A</v>
      </c>
      <c r="V153" s="367" t="e">
        <f ca="1">+IF(AND(ISNUMBER(OFFSET('Sanitation Data'!$D$4,0,10*ROW('Sanitation Data'!D147))),'Data Summary'!CK153="Yes"),100-OFFSET('Sanitation Data'!$D$4,0,10*ROW('Sanitation Data'!D147)),NA())</f>
        <v>#N/A</v>
      </c>
      <c r="W153" s="367" t="e">
        <f ca="1">+IF(AND(ISNUMBER(OFFSET('Sanitation Data'!$D$6,0,10*ROW('Sanitation Data'!D147))),'Data Summary'!CL153="Yes"),OFFSET('Sanitation Data'!$D$6,0,10*ROW('Sanitation Data'!D147)),NA())</f>
        <v>#N/A</v>
      </c>
      <c r="X153" s="367" t="e">
        <f ca="1">+IF(AND(ISNUMBER(OFFSET('Sanitation Data'!$D$10,0,10*ROW('Sanitation Data'!D147))),'Data Summary'!CM153="Yes"),OFFSET('Sanitation Data'!$D$10,0,10*ROW('Sanitation Data'!D147)),NA())</f>
        <v>#N/A</v>
      </c>
      <c r="Y153" s="367" t="e">
        <f ca="1">+IF(AND(ISNUMBER(OFFSET('Sanitation Data'!$D$11,0,10*ROW('Sanitation Data'!D147))),'Data Summary'!CN153="Yes"),OFFSET('Sanitation Data'!$D$11,0,10*ROW('Sanitation Data'!D147)),NA())</f>
        <v>#N/A</v>
      </c>
      <c r="Z153" s="367" t="e">
        <f ca="1">+IF(AND(ISNUMBER(OFFSET('Sanitation Data'!$D$12,0,10*ROW('Sanitation Data'!D147))),'Data Summary'!CO153="Yes"),OFFSET('Sanitation Data'!$D$12,0,10*ROW('Sanitation Data'!D147)),NA())</f>
        <v>#N/A</v>
      </c>
      <c r="AA153" s="367" t="e">
        <f ca="1">+IF(AND(ISNUMBER(OFFSET('Sanitation Data'!$E$4,0,10*ROW('Sanitation Data'!E147))),'Data Summary'!CP153="Yes"),100-OFFSET('Sanitation Data'!$E$4,0,10*ROW('Sanitation Data'!E147)),NA())</f>
        <v>#N/A</v>
      </c>
      <c r="AB153" s="367" t="e">
        <f ca="1">+IF(AND(ISNUMBER(OFFSET('Sanitation Data'!$E$6,0,10*ROW('Sanitation Data'!E147))),'Data Summary'!CQ153="Yes"),OFFSET('Sanitation Data'!$E$6,0,10*ROW('Sanitation Data'!E147)),NA())</f>
        <v>#N/A</v>
      </c>
      <c r="AC153" s="367" t="e">
        <f ca="1">+IF(AND(ISNUMBER(OFFSET('Sanitation Data'!$E$10,0,10*ROW('Sanitation Data'!E147))),'Data Summary'!CR153="Yes"),OFFSET('Sanitation Data'!$E$10,0,10*ROW('Sanitation Data'!E147)),NA())</f>
        <v>#N/A</v>
      </c>
      <c r="AD153" s="367" t="e">
        <f ca="1">+IF(AND(ISNUMBER(OFFSET('Sanitation Data'!$E$11,0,10*ROW('Sanitation Data'!E147))),'Data Summary'!CS153="Yes"),OFFSET('Sanitation Data'!$E$11,0,10*ROW('Sanitation Data'!E147)),NA())</f>
        <v>#N/A</v>
      </c>
      <c r="AE153" s="367" t="e">
        <f ca="1">+IF(AND(ISNUMBER(OFFSET('Sanitation Data'!$E$12,0,10*ROW('Sanitation Data'!E147))),'Data Summary'!CT153="Yes"),OFFSET('Sanitation Data'!$E$12,0,10*ROW('Sanitation Data'!E147)),NA())</f>
        <v>#N/A</v>
      </c>
      <c r="AF153" s="367" t="e">
        <f ca="1">+IF(AND(ISNUMBER(OFFSET('Sanitation Data'!$F$4,0,10*ROW('Sanitation Data'!F147))),'Data Summary'!CU153="Yes"),100-OFFSET('Sanitation Data'!$F$4,0,10*ROW('Sanitation Data'!F147)),NA())</f>
        <v>#N/A</v>
      </c>
      <c r="AG153" s="367" t="e">
        <f ca="1">+IF(AND(ISNUMBER(OFFSET('Sanitation Data'!$F$6,0,10*ROW('Sanitation Data'!F147))),'Data Summary'!CV153="Yes"),OFFSET('Sanitation Data'!$F$6,0,10*ROW('Sanitation Data'!F147)),NA())</f>
        <v>#N/A</v>
      </c>
      <c r="AH153" s="367" t="e">
        <f ca="1">+IF(AND(ISNUMBER(OFFSET('Sanitation Data'!$F$10,0,10*ROW('Sanitation Data'!F147))),'Data Summary'!CW153="Yes"),OFFSET('Sanitation Data'!$F$10,0,10*ROW('Sanitation Data'!F147)),NA())</f>
        <v>#N/A</v>
      </c>
      <c r="AI153" s="367" t="e">
        <f ca="1">+IF(AND(ISNUMBER(OFFSET('Sanitation Data'!$F$11,0,10*ROW('Sanitation Data'!F147))),'Data Summary'!CX153="Yes"),OFFSET('Sanitation Data'!$F$11,0,10*ROW('Sanitation Data'!F147)),NA())</f>
        <v>#N/A</v>
      </c>
      <c r="AJ153" s="367" t="e">
        <f ca="1">+IF(AND(ISNUMBER(OFFSET('Sanitation Data'!$F$12,0,10*ROW('Sanitation Data'!F147))),'Data Summary'!CY153="Yes"),OFFSET('Sanitation Data'!$F$12,0,10*ROW('Sanitation Data'!F147)),NA())</f>
        <v>#N/A</v>
      </c>
      <c r="AK153" s="367" t="e">
        <f ca="1">+IF(AND(ISNUMBER(OFFSET('Sanitation Data'!$G$4,0,10*ROW('Sanitation Data'!G147))),'Data Summary'!CZ153="Yes"),100-OFFSET('Sanitation Data'!$G$4,0,10*ROW('Sanitation Data'!G147)),NA())</f>
        <v>#N/A</v>
      </c>
      <c r="AL153" s="367" t="e">
        <f ca="1">+IF(AND(ISNUMBER(OFFSET('Sanitation Data'!$G$6,0,10*ROW('Sanitation Data'!G147))),'Data Summary'!DA153="Yes"),OFFSET('Sanitation Data'!$G$6,0,10*ROW('Sanitation Data'!G147)),NA())</f>
        <v>#N/A</v>
      </c>
      <c r="AM153" s="367" t="e">
        <f ca="1">+IF(AND(ISNUMBER(OFFSET('Sanitation Data'!$G$10,0,10*ROW('Sanitation Data'!G147))),'Data Summary'!DB153="Yes"),OFFSET('Sanitation Data'!$G$10,0,10*ROW('Sanitation Data'!G147)),NA())</f>
        <v>#N/A</v>
      </c>
      <c r="AN153" s="367" t="e">
        <f ca="1">+IF(AND(ISNUMBER(OFFSET('Sanitation Data'!$G$11,0,10*ROW('Sanitation Data'!G147))),'Data Summary'!DC153="Yes"),OFFSET('Sanitation Data'!$G$11,0,10*ROW('Sanitation Data'!G147)),NA())</f>
        <v>#N/A</v>
      </c>
      <c r="AO153" s="367" t="e">
        <f ca="1">+IF(AND(ISNUMBER(OFFSET('Sanitation Data'!$G$12,0,10*ROW('Sanitation Data'!G147))),'Data Summary'!DD153="Yes"),OFFSET('Sanitation Data'!$G$12,0,10*ROW('Sanitation Data'!G147)),NA())</f>
        <v>#N/A</v>
      </c>
      <c r="AP153" s="367" t="e">
        <f ca="1">+IF(AND(ISNUMBER(OFFSET('Sanitation Data'!$H$4,0,10*ROW('Sanitation Data'!H147))),'Data Summary'!DE153="Yes"),100-OFFSET('Sanitation Data'!$H$4,0,10*ROW('Sanitation Data'!H147)),NA())</f>
        <v>#N/A</v>
      </c>
      <c r="AQ153" s="367" t="e">
        <f ca="1">+IF(AND(ISNUMBER(OFFSET('Sanitation Data'!$H$6,0,10*ROW('Sanitation Data'!H147))),'Data Summary'!DF153="Yes"),OFFSET('Sanitation Data'!$H$6,0,10*ROW('Sanitation Data'!H147)),NA())</f>
        <v>#N/A</v>
      </c>
      <c r="AR153" s="367" t="e">
        <f ca="1">+IF(AND(ISNUMBER(OFFSET('Sanitation Data'!$H$10,0,10*ROW('Sanitation Data'!H147))),'Data Summary'!DG153="Yes"),OFFSET('Sanitation Data'!$H$10,0,10*ROW('Sanitation Data'!H147)),NA())</f>
        <v>#N/A</v>
      </c>
      <c r="AS153" s="367" t="e">
        <f ca="1">+IF(AND(ISNUMBER(OFFSET('Sanitation Data'!$H$11,0,10*ROW('Sanitation Data'!H147))),'Data Summary'!DH153="Yes"),OFFSET('Sanitation Data'!$H$11,0,10*ROW('Sanitation Data'!H147)),NA())</f>
        <v>#N/A</v>
      </c>
      <c r="AT153" s="367" t="e">
        <f ca="1">+IF(AND(ISNUMBER(OFFSET('Sanitation Data'!$H$12,0,10*ROW('Sanitation Data'!H147))),'Data Summary'!DI153="Yes"),OFFSET('Sanitation Data'!$H$12,0,10*ROW('Sanitation Data'!H147)),NA())</f>
        <v>#N/A</v>
      </c>
      <c r="AU153" s="367" t="e">
        <f ca="1">+IF(AND(ISNUMBER(OFFSET('Sanitation Data'!$I$4,0,10*ROW('Sanitation Data'!I147))),'Data Summary'!DJ153="Yes"),100-OFFSET('Sanitation Data'!$I$4,0,10*ROW('Sanitation Data'!I147)),NA())</f>
        <v>#N/A</v>
      </c>
      <c r="AV153" s="367" t="e">
        <f ca="1">+IF(AND(ISNUMBER(OFFSET('Sanitation Data'!$I$6,0,10*ROW('Sanitation Data'!I147))),'Data Summary'!DK153="Yes"),OFFSET('Sanitation Data'!$I$6,0,10*ROW('Sanitation Data'!I147)),NA())</f>
        <v>#N/A</v>
      </c>
      <c r="AW153" s="367" t="e">
        <f ca="1">+IF(AND(ISNUMBER(OFFSET('Sanitation Data'!$I$10,0,10*ROW('Sanitation Data'!I147))),'Data Summary'!DL153="Yes"),OFFSET('Sanitation Data'!$I$10,0,10*ROW('Sanitation Data'!I147)),NA())</f>
        <v>#N/A</v>
      </c>
      <c r="AX153" s="367" t="e">
        <f ca="1">+IF(AND(ISNUMBER(OFFSET('Sanitation Data'!$I$11,0,10*ROW('Sanitation Data'!I147))),'Data Summary'!DM153="Yes"),OFFSET('Sanitation Data'!$I$11,0,10*ROW('Sanitation Data'!I147)),NA())</f>
        <v>#N/A</v>
      </c>
      <c r="AY153" s="367" t="e">
        <f ca="1">+IF(AND(ISNUMBER(OFFSET('Sanitation Data'!$I$12,0,10*ROW('Sanitation Data'!I147))),'Data Summary'!DN153="Yes"),OFFSET('Sanitation Data'!$I$12,0,10*ROW('Sanitation Data'!I147)),NA())</f>
        <v>#N/A</v>
      </c>
      <c r="AZ153" s="368" t="e">
        <f ca="1">+IF(AND(ISNUMBER(OFFSET('Hygiene Data'!$D$5,0,10*ROW('Hygiene Data'!D147))),'Data Summary'!DO153="Yes"),OFFSET('Hygiene Data'!$D$5,0,10*ROW('Hygiene Data'!D147)),NA())</f>
        <v>#N/A</v>
      </c>
      <c r="BA153" s="368" t="e">
        <f ca="1">+IF(AND(ISNUMBER(OFFSET('Hygiene Data'!$D$7,0,10*ROW('Hygiene Data'!D147))),'Data Summary'!DP153="Yes"),OFFSET('Hygiene Data'!$D$7,0,10*ROW('Hygiene Data'!D147)),NA())</f>
        <v>#N/A</v>
      </c>
      <c r="BB153" s="368" t="e">
        <f ca="1">+IF(AND(ISNUMBER(OFFSET('Hygiene Data'!$D$9,0,10*ROW('Hygiene Data'!D147))),'Data Summary'!DQ153="Yes"),OFFSET('Hygiene Data'!$D$9,0,10*ROW('Hygiene Data'!D147)),NA())</f>
        <v>#N/A</v>
      </c>
      <c r="BC153" s="368" t="e">
        <f ca="1">+IF(AND(ISNUMBER(OFFSET('Hygiene Data'!$E$5,0,10*ROW('Hygiene Data'!E147))),'Data Summary'!DR153="Yes"),OFFSET('Hygiene Data'!$E$5,0,10*ROW('Hygiene Data'!E147)),NA())</f>
        <v>#N/A</v>
      </c>
      <c r="BD153" s="368" t="e">
        <f ca="1">+IF(AND(ISNUMBER(OFFSET('Hygiene Data'!$E$7,0,10*ROW('Hygiene Data'!E147))),'Data Summary'!DS153="Yes"),OFFSET('Hygiene Data'!$E$7,0,10*ROW('Hygiene Data'!E147)),NA())</f>
        <v>#N/A</v>
      </c>
      <c r="BE153" s="368" t="e">
        <f ca="1">+IF(AND(ISNUMBER(OFFSET('Hygiene Data'!$E$9,0,10*ROW('Hygiene Data'!E147))),'Data Summary'!DT153="Yes"),OFFSET('Hygiene Data'!$E$9,0,10*ROW('Hygiene Data'!E147)),NA())</f>
        <v>#N/A</v>
      </c>
      <c r="BF153" s="368" t="e">
        <f ca="1">+IF(AND(ISNUMBER(OFFSET('Hygiene Data'!$F$5,0,10*ROW('Hygiene Data'!F147))),'Data Summary'!DU153="Yes"),OFFSET('Hygiene Data'!$F$5,0,10*ROW('Hygiene Data'!F147)),NA())</f>
        <v>#N/A</v>
      </c>
      <c r="BG153" s="368" t="e">
        <f ca="1">+IF(AND(ISNUMBER(OFFSET('Hygiene Data'!$F$7,0,10*ROW('Hygiene Data'!F147))),'Data Summary'!DV153="Yes"),OFFSET('Hygiene Data'!$F$7,0,10*ROW('Hygiene Data'!F147)),NA())</f>
        <v>#N/A</v>
      </c>
      <c r="BH153" s="368" t="e">
        <f ca="1">+IF(AND(ISNUMBER(OFFSET('Hygiene Data'!$F$9,0,10*ROW('Hygiene Data'!F147))),'Data Summary'!DW153="Yes"),OFFSET('Hygiene Data'!$F$9,0,10*ROW('Hygiene Data'!F147)),NA())</f>
        <v>#N/A</v>
      </c>
      <c r="BI153" s="368" t="e">
        <f ca="1">+IF(AND(ISNUMBER(OFFSET('Hygiene Data'!$G$5,0,10*ROW('Hygiene Data'!G147))),'Data Summary'!DX153="Yes"),OFFSET('Hygiene Data'!$G$5,0,10*ROW('Hygiene Data'!G147)),NA())</f>
        <v>#N/A</v>
      </c>
      <c r="BJ153" s="368" t="e">
        <f ca="1">+IF(AND(ISNUMBER(OFFSET('Hygiene Data'!$G$7,0,10*ROW('Hygiene Data'!G147))),'Data Summary'!DY153="Yes"),OFFSET('Hygiene Data'!$G$7,0,10*ROW('Hygiene Data'!G147)),NA())</f>
        <v>#N/A</v>
      </c>
      <c r="BK153" s="368" t="e">
        <f ca="1">+IF(AND(ISNUMBER(OFFSET('Hygiene Data'!$G$9,0,10*ROW('Hygiene Data'!G147))),'Data Summary'!DZ153="Yes"),OFFSET('Hygiene Data'!$G$9,0,10*ROW('Hygiene Data'!G147)),NA())</f>
        <v>#N/A</v>
      </c>
      <c r="BL153" s="368" t="e">
        <f ca="1">+IF(AND(ISNUMBER(OFFSET('Hygiene Data'!$H$5,0,10*ROW('Hygiene Data'!H147))),'Data Summary'!EA153="Yes"),OFFSET('Hygiene Data'!$H$5,0,10*ROW('Hygiene Data'!H147)),NA())</f>
        <v>#N/A</v>
      </c>
      <c r="BM153" s="368" t="e">
        <f ca="1">+IF(AND(ISNUMBER(OFFSET('Hygiene Data'!$H$7,0,10*ROW('Hygiene Data'!H147))),'Data Summary'!EB153="Yes"),OFFSET('Hygiene Data'!$H$7,0,10*ROW('Hygiene Data'!H147)),NA())</f>
        <v>#N/A</v>
      </c>
      <c r="BN153" s="368" t="e">
        <f ca="1">+IF(AND(ISNUMBER(OFFSET('Hygiene Data'!$H$9,0,10*ROW('Hygiene Data'!H147))),'Data Summary'!EC153="Yes"),OFFSET('Hygiene Data'!$H$9,0,10*ROW('Hygiene Data'!H147)),NA())</f>
        <v>#N/A</v>
      </c>
      <c r="BO153" s="368" t="e">
        <f ca="1">+IF(AND(ISNUMBER(OFFSET('Hygiene Data'!$I$5,0,10*ROW('Hygiene Data'!I147))),'Data Summary'!ED153="Yes"),OFFSET('Hygiene Data'!$I$5,0,10*ROW('Hygiene Data'!I147)),NA())</f>
        <v>#N/A</v>
      </c>
      <c r="BP153" s="368" t="e">
        <f ca="1">+IF(AND(ISNUMBER(OFFSET('Hygiene Data'!$I$7,0,10*ROW('Hygiene Data'!I147))),'Data Summary'!EE153="Yes"),OFFSET('Hygiene Data'!$I$7,0,10*ROW('Hygiene Data'!I147)),NA())</f>
        <v>#N/A</v>
      </c>
      <c r="BQ153" s="368" t="e">
        <f ca="1">+IF(AND(ISNUMBER(OFFSET('Hygiene Data'!$I$9,0,10*ROW('Hygiene Data'!I147))),'Data Summary'!EF153="Yes"),OFFSET('Hygiene Data'!$I$9,0,10*ROW('Hygiene Data'!I147)),NA())</f>
        <v>#N/A</v>
      </c>
    </row>
    <row r="154" spans="1:69" x14ac:dyDescent="0.25">
      <c r="A154" s="364" t="e">
        <f ca="1">+RIGHT('Data Summary'!A154,LEN('Data Summary'!A154)-9)</f>
        <v>#VALUE!</v>
      </c>
      <c r="B154" s="338" t="str">
        <f ca="1">+IF(ISTEXT('Data Summary'!B154),'Data Summary'!B154,"")</f>
        <v/>
      </c>
      <c r="C154" s="365" t="e">
        <f ca="1">+VALUE('Data Summary'!C154)</f>
        <v>#VALUE!</v>
      </c>
      <c r="D154" s="366" t="e">
        <f ca="1">+IF(AND(ISNUMBER(OFFSET('Water Data'!$D$4,0,10*ROW('Water Data'!D148))),'Data Summary'!BS154="Yes"),100-OFFSET('Water Data'!$D$4,0,10*ROW('Water Data'!D148)),NA())</f>
        <v>#N/A</v>
      </c>
      <c r="E154" s="366" t="e">
        <f ca="1">+IF(AND(ISNUMBER(OFFSET('Water Data'!$D$6,0,10*ROW('Water Data'!D148))),'Data Summary'!BT154="Yes"),OFFSET('Water Data'!$D$6,0,10*ROW('Water Data'!D148)),NA())</f>
        <v>#N/A</v>
      </c>
      <c r="F154" s="366" t="e">
        <f ca="1">+IF(AND(ISNUMBER(OFFSET('Water Data'!$D$9,0,10*ROW('Water Data'!D148))),'Data Summary'!BU154="Yes"),OFFSET('Water Data'!$D$9,0,10*ROW('Water Data'!D148)),NA())</f>
        <v>#N/A</v>
      </c>
      <c r="G154" s="366" t="e">
        <f ca="1">+IF(AND(ISNUMBER(OFFSET('Water Data'!$E$4,0,10*ROW('Water Data'!E148))),'Data Summary'!BV154="Yes"),100-OFFSET('Water Data'!$E$4,0,10*ROW('Water Data'!E148)),NA())</f>
        <v>#N/A</v>
      </c>
      <c r="H154" s="366" t="e">
        <f ca="1">+IF(AND(ISNUMBER(OFFSET('Water Data'!$E$6,0,10*ROW('Water Data'!E148))),'Data Summary'!BW154="Yes"),OFFSET('Water Data'!$E$6,0,10*ROW('Water Data'!E148)),NA())</f>
        <v>#N/A</v>
      </c>
      <c r="I154" s="366" t="e">
        <f ca="1">+IF(AND(ISNUMBER(OFFSET('Water Data'!$E$9,0,10*ROW('Water Data'!E148))),'Data Summary'!BX154="Yes"),OFFSET('Water Data'!$E$9,0,10*ROW('Water Data'!E148)),NA())</f>
        <v>#N/A</v>
      </c>
      <c r="J154" s="366" t="e">
        <f ca="1">+IF(AND(ISNUMBER(OFFSET('Water Data'!$F$4,0,10*ROW('Water Data'!F148))),'Data Summary'!BY154="Yes"),100-OFFSET('Water Data'!$F$4,0,10*ROW('Water Data'!F148)),NA())</f>
        <v>#N/A</v>
      </c>
      <c r="K154" s="366" t="e">
        <f ca="1">+IF(AND(ISNUMBER(OFFSET('Water Data'!$F$6,0,10*ROW('Water Data'!F148))),'Data Summary'!BZ154="Yes"),OFFSET('Water Data'!$F$6,0,10*ROW('Water Data'!F148)),NA())</f>
        <v>#N/A</v>
      </c>
      <c r="L154" s="366" t="e">
        <f ca="1">+IF(AND(ISNUMBER(OFFSET('Water Data'!$F$9,0,10*ROW('Water Data'!F148))),'Data Summary'!CA154="Yes"),OFFSET('Water Data'!$F$9,0,10*ROW('Water Data'!F148)),NA())</f>
        <v>#N/A</v>
      </c>
      <c r="M154" s="366" t="e">
        <f ca="1">+IF(AND(ISNUMBER(OFFSET('Water Data'!$G$4,0,10*ROW('Water Data'!G148))),'Data Summary'!CB154="Yes"),100-OFFSET('Water Data'!$G$4,0,10*ROW('Water Data'!G148)),NA())</f>
        <v>#N/A</v>
      </c>
      <c r="N154" s="366" t="e">
        <f ca="1">+IF(AND(ISNUMBER(OFFSET('Water Data'!$G$6,0,10*ROW('Water Data'!G148))),'Data Summary'!CC154="Yes"),OFFSET('Water Data'!$G$6,0,10*ROW('Water Data'!G148)),NA())</f>
        <v>#N/A</v>
      </c>
      <c r="O154" s="366" t="e">
        <f ca="1">+IF(AND(ISNUMBER(OFFSET('Water Data'!$G$9,0,10*ROW('Water Data'!G148))),'Data Summary'!CD154="Yes"),OFFSET('Water Data'!$G$9,0,10*ROW('Water Data'!G148)),NA())</f>
        <v>#N/A</v>
      </c>
      <c r="P154" s="366" t="e">
        <f ca="1">+IF(AND(ISNUMBER(OFFSET('Water Data'!$H$4,0,10*ROW('Water Data'!H148))),'Data Summary'!CE154="Yes"),100-OFFSET('Water Data'!$H$4,0,10*ROW('Water Data'!H148)),NA())</f>
        <v>#N/A</v>
      </c>
      <c r="Q154" s="366" t="e">
        <f ca="1">+IF(AND(ISNUMBER(OFFSET('Water Data'!$H$6,0,10*ROW('Water Data'!H148))),'Data Summary'!CF154="Yes"),OFFSET('Water Data'!$H$6,0,10*ROW('Water Data'!H148)),NA())</f>
        <v>#N/A</v>
      </c>
      <c r="R154" s="366" t="e">
        <f ca="1">+IF(AND(ISNUMBER(OFFSET('Water Data'!$H$9,0,10*ROW('Water Data'!H148))),'Data Summary'!CG154="Yes"),OFFSET('Water Data'!$H$9,0,10*ROW('Water Data'!H148)),NA())</f>
        <v>#N/A</v>
      </c>
      <c r="S154" s="366" t="e">
        <f ca="1">+IF(AND(ISNUMBER(OFFSET('Water Data'!$I$4,0,10*ROW('Water Data'!I148))),'Data Summary'!CH154="Yes"),100-OFFSET('Water Data'!$I$4,0,10*ROW('Water Data'!I148)),NA())</f>
        <v>#N/A</v>
      </c>
      <c r="T154" s="366" t="e">
        <f ca="1">+IF(AND(ISNUMBER(OFFSET('Water Data'!$I$6,0,10*ROW('Water Data'!I148))),'Data Summary'!CI154="Yes"),OFFSET('Water Data'!$I$6,0,10*ROW('Water Data'!I148)),NA())</f>
        <v>#N/A</v>
      </c>
      <c r="U154" s="366" t="e">
        <f ca="1">+IF(AND(ISNUMBER(OFFSET('Water Data'!$I$9,0,10*ROW('Water Data'!I148))),'Data Summary'!CJ154="Yes"),OFFSET('Water Data'!$I$9,0,10*ROW('Water Data'!I148)),NA())</f>
        <v>#N/A</v>
      </c>
      <c r="V154" s="367" t="e">
        <f ca="1">+IF(AND(ISNUMBER(OFFSET('Sanitation Data'!$D$4,0,10*ROW('Sanitation Data'!D148))),'Data Summary'!CK154="Yes"),100-OFFSET('Sanitation Data'!$D$4,0,10*ROW('Sanitation Data'!D148)),NA())</f>
        <v>#N/A</v>
      </c>
      <c r="W154" s="367" t="e">
        <f ca="1">+IF(AND(ISNUMBER(OFFSET('Sanitation Data'!$D$6,0,10*ROW('Sanitation Data'!D148))),'Data Summary'!CL154="Yes"),OFFSET('Sanitation Data'!$D$6,0,10*ROW('Sanitation Data'!D148)),NA())</f>
        <v>#N/A</v>
      </c>
      <c r="X154" s="367" t="e">
        <f ca="1">+IF(AND(ISNUMBER(OFFSET('Sanitation Data'!$D$10,0,10*ROW('Sanitation Data'!D148))),'Data Summary'!CM154="Yes"),OFFSET('Sanitation Data'!$D$10,0,10*ROW('Sanitation Data'!D148)),NA())</f>
        <v>#N/A</v>
      </c>
      <c r="Y154" s="367" t="e">
        <f ca="1">+IF(AND(ISNUMBER(OFFSET('Sanitation Data'!$D$11,0,10*ROW('Sanitation Data'!D148))),'Data Summary'!CN154="Yes"),OFFSET('Sanitation Data'!$D$11,0,10*ROW('Sanitation Data'!D148)),NA())</f>
        <v>#N/A</v>
      </c>
      <c r="Z154" s="367" t="e">
        <f ca="1">+IF(AND(ISNUMBER(OFFSET('Sanitation Data'!$D$12,0,10*ROW('Sanitation Data'!D148))),'Data Summary'!CO154="Yes"),OFFSET('Sanitation Data'!$D$12,0,10*ROW('Sanitation Data'!D148)),NA())</f>
        <v>#N/A</v>
      </c>
      <c r="AA154" s="367" t="e">
        <f ca="1">+IF(AND(ISNUMBER(OFFSET('Sanitation Data'!$E$4,0,10*ROW('Sanitation Data'!E148))),'Data Summary'!CP154="Yes"),100-OFFSET('Sanitation Data'!$E$4,0,10*ROW('Sanitation Data'!E148)),NA())</f>
        <v>#N/A</v>
      </c>
      <c r="AB154" s="367" t="e">
        <f ca="1">+IF(AND(ISNUMBER(OFFSET('Sanitation Data'!$E$6,0,10*ROW('Sanitation Data'!E148))),'Data Summary'!CQ154="Yes"),OFFSET('Sanitation Data'!$E$6,0,10*ROW('Sanitation Data'!E148)),NA())</f>
        <v>#N/A</v>
      </c>
      <c r="AC154" s="367" t="e">
        <f ca="1">+IF(AND(ISNUMBER(OFFSET('Sanitation Data'!$E$10,0,10*ROW('Sanitation Data'!E148))),'Data Summary'!CR154="Yes"),OFFSET('Sanitation Data'!$E$10,0,10*ROW('Sanitation Data'!E148)),NA())</f>
        <v>#N/A</v>
      </c>
      <c r="AD154" s="367" t="e">
        <f ca="1">+IF(AND(ISNUMBER(OFFSET('Sanitation Data'!$E$11,0,10*ROW('Sanitation Data'!E148))),'Data Summary'!CS154="Yes"),OFFSET('Sanitation Data'!$E$11,0,10*ROW('Sanitation Data'!E148)),NA())</f>
        <v>#N/A</v>
      </c>
      <c r="AE154" s="367" t="e">
        <f ca="1">+IF(AND(ISNUMBER(OFFSET('Sanitation Data'!$E$12,0,10*ROW('Sanitation Data'!E148))),'Data Summary'!CT154="Yes"),OFFSET('Sanitation Data'!$E$12,0,10*ROW('Sanitation Data'!E148)),NA())</f>
        <v>#N/A</v>
      </c>
      <c r="AF154" s="367" t="e">
        <f ca="1">+IF(AND(ISNUMBER(OFFSET('Sanitation Data'!$F$4,0,10*ROW('Sanitation Data'!F148))),'Data Summary'!CU154="Yes"),100-OFFSET('Sanitation Data'!$F$4,0,10*ROW('Sanitation Data'!F148)),NA())</f>
        <v>#N/A</v>
      </c>
      <c r="AG154" s="367" t="e">
        <f ca="1">+IF(AND(ISNUMBER(OFFSET('Sanitation Data'!$F$6,0,10*ROW('Sanitation Data'!F148))),'Data Summary'!CV154="Yes"),OFFSET('Sanitation Data'!$F$6,0,10*ROW('Sanitation Data'!F148)),NA())</f>
        <v>#N/A</v>
      </c>
      <c r="AH154" s="367" t="e">
        <f ca="1">+IF(AND(ISNUMBER(OFFSET('Sanitation Data'!$F$10,0,10*ROW('Sanitation Data'!F148))),'Data Summary'!CW154="Yes"),OFFSET('Sanitation Data'!$F$10,0,10*ROW('Sanitation Data'!F148)),NA())</f>
        <v>#N/A</v>
      </c>
      <c r="AI154" s="367" t="e">
        <f ca="1">+IF(AND(ISNUMBER(OFFSET('Sanitation Data'!$F$11,0,10*ROW('Sanitation Data'!F148))),'Data Summary'!CX154="Yes"),OFFSET('Sanitation Data'!$F$11,0,10*ROW('Sanitation Data'!F148)),NA())</f>
        <v>#N/A</v>
      </c>
      <c r="AJ154" s="367" t="e">
        <f ca="1">+IF(AND(ISNUMBER(OFFSET('Sanitation Data'!$F$12,0,10*ROW('Sanitation Data'!F148))),'Data Summary'!CY154="Yes"),OFFSET('Sanitation Data'!$F$12,0,10*ROW('Sanitation Data'!F148)),NA())</f>
        <v>#N/A</v>
      </c>
      <c r="AK154" s="367" t="e">
        <f ca="1">+IF(AND(ISNUMBER(OFFSET('Sanitation Data'!$G$4,0,10*ROW('Sanitation Data'!G148))),'Data Summary'!CZ154="Yes"),100-OFFSET('Sanitation Data'!$G$4,0,10*ROW('Sanitation Data'!G148)),NA())</f>
        <v>#N/A</v>
      </c>
      <c r="AL154" s="367" t="e">
        <f ca="1">+IF(AND(ISNUMBER(OFFSET('Sanitation Data'!$G$6,0,10*ROW('Sanitation Data'!G148))),'Data Summary'!DA154="Yes"),OFFSET('Sanitation Data'!$G$6,0,10*ROW('Sanitation Data'!G148)),NA())</f>
        <v>#N/A</v>
      </c>
      <c r="AM154" s="367" t="e">
        <f ca="1">+IF(AND(ISNUMBER(OFFSET('Sanitation Data'!$G$10,0,10*ROW('Sanitation Data'!G148))),'Data Summary'!DB154="Yes"),OFFSET('Sanitation Data'!$G$10,0,10*ROW('Sanitation Data'!G148)),NA())</f>
        <v>#N/A</v>
      </c>
      <c r="AN154" s="367" t="e">
        <f ca="1">+IF(AND(ISNUMBER(OFFSET('Sanitation Data'!$G$11,0,10*ROW('Sanitation Data'!G148))),'Data Summary'!DC154="Yes"),OFFSET('Sanitation Data'!$G$11,0,10*ROW('Sanitation Data'!G148)),NA())</f>
        <v>#N/A</v>
      </c>
      <c r="AO154" s="367" t="e">
        <f ca="1">+IF(AND(ISNUMBER(OFFSET('Sanitation Data'!$G$12,0,10*ROW('Sanitation Data'!G148))),'Data Summary'!DD154="Yes"),OFFSET('Sanitation Data'!$G$12,0,10*ROW('Sanitation Data'!G148)),NA())</f>
        <v>#N/A</v>
      </c>
      <c r="AP154" s="367" t="e">
        <f ca="1">+IF(AND(ISNUMBER(OFFSET('Sanitation Data'!$H$4,0,10*ROW('Sanitation Data'!H148))),'Data Summary'!DE154="Yes"),100-OFFSET('Sanitation Data'!$H$4,0,10*ROW('Sanitation Data'!H148)),NA())</f>
        <v>#N/A</v>
      </c>
      <c r="AQ154" s="367" t="e">
        <f ca="1">+IF(AND(ISNUMBER(OFFSET('Sanitation Data'!$H$6,0,10*ROW('Sanitation Data'!H148))),'Data Summary'!DF154="Yes"),OFFSET('Sanitation Data'!$H$6,0,10*ROW('Sanitation Data'!H148)),NA())</f>
        <v>#N/A</v>
      </c>
      <c r="AR154" s="367" t="e">
        <f ca="1">+IF(AND(ISNUMBER(OFFSET('Sanitation Data'!$H$10,0,10*ROW('Sanitation Data'!H148))),'Data Summary'!DG154="Yes"),OFFSET('Sanitation Data'!$H$10,0,10*ROW('Sanitation Data'!H148)),NA())</f>
        <v>#N/A</v>
      </c>
      <c r="AS154" s="367" t="e">
        <f ca="1">+IF(AND(ISNUMBER(OFFSET('Sanitation Data'!$H$11,0,10*ROW('Sanitation Data'!H148))),'Data Summary'!DH154="Yes"),OFFSET('Sanitation Data'!$H$11,0,10*ROW('Sanitation Data'!H148)),NA())</f>
        <v>#N/A</v>
      </c>
      <c r="AT154" s="367" t="e">
        <f ca="1">+IF(AND(ISNUMBER(OFFSET('Sanitation Data'!$H$12,0,10*ROW('Sanitation Data'!H148))),'Data Summary'!DI154="Yes"),OFFSET('Sanitation Data'!$H$12,0,10*ROW('Sanitation Data'!H148)),NA())</f>
        <v>#N/A</v>
      </c>
      <c r="AU154" s="367" t="e">
        <f ca="1">+IF(AND(ISNUMBER(OFFSET('Sanitation Data'!$I$4,0,10*ROW('Sanitation Data'!I148))),'Data Summary'!DJ154="Yes"),100-OFFSET('Sanitation Data'!$I$4,0,10*ROW('Sanitation Data'!I148)),NA())</f>
        <v>#N/A</v>
      </c>
      <c r="AV154" s="367" t="e">
        <f ca="1">+IF(AND(ISNUMBER(OFFSET('Sanitation Data'!$I$6,0,10*ROW('Sanitation Data'!I148))),'Data Summary'!DK154="Yes"),OFFSET('Sanitation Data'!$I$6,0,10*ROW('Sanitation Data'!I148)),NA())</f>
        <v>#N/A</v>
      </c>
      <c r="AW154" s="367" t="e">
        <f ca="1">+IF(AND(ISNUMBER(OFFSET('Sanitation Data'!$I$10,0,10*ROW('Sanitation Data'!I148))),'Data Summary'!DL154="Yes"),OFFSET('Sanitation Data'!$I$10,0,10*ROW('Sanitation Data'!I148)),NA())</f>
        <v>#N/A</v>
      </c>
      <c r="AX154" s="367" t="e">
        <f ca="1">+IF(AND(ISNUMBER(OFFSET('Sanitation Data'!$I$11,0,10*ROW('Sanitation Data'!I148))),'Data Summary'!DM154="Yes"),OFFSET('Sanitation Data'!$I$11,0,10*ROW('Sanitation Data'!I148)),NA())</f>
        <v>#N/A</v>
      </c>
      <c r="AY154" s="367" t="e">
        <f ca="1">+IF(AND(ISNUMBER(OFFSET('Sanitation Data'!$I$12,0,10*ROW('Sanitation Data'!I148))),'Data Summary'!DN154="Yes"),OFFSET('Sanitation Data'!$I$12,0,10*ROW('Sanitation Data'!I148)),NA())</f>
        <v>#N/A</v>
      </c>
      <c r="AZ154" s="368" t="e">
        <f ca="1">+IF(AND(ISNUMBER(OFFSET('Hygiene Data'!$D$5,0,10*ROW('Hygiene Data'!D148))),'Data Summary'!DO154="Yes"),OFFSET('Hygiene Data'!$D$5,0,10*ROW('Hygiene Data'!D148)),NA())</f>
        <v>#N/A</v>
      </c>
      <c r="BA154" s="368" t="e">
        <f ca="1">+IF(AND(ISNUMBER(OFFSET('Hygiene Data'!$D$7,0,10*ROW('Hygiene Data'!D148))),'Data Summary'!DP154="Yes"),OFFSET('Hygiene Data'!$D$7,0,10*ROW('Hygiene Data'!D148)),NA())</f>
        <v>#N/A</v>
      </c>
      <c r="BB154" s="368" t="e">
        <f ca="1">+IF(AND(ISNUMBER(OFFSET('Hygiene Data'!$D$9,0,10*ROW('Hygiene Data'!D148))),'Data Summary'!DQ154="Yes"),OFFSET('Hygiene Data'!$D$9,0,10*ROW('Hygiene Data'!D148)),NA())</f>
        <v>#N/A</v>
      </c>
      <c r="BC154" s="368" t="e">
        <f ca="1">+IF(AND(ISNUMBER(OFFSET('Hygiene Data'!$E$5,0,10*ROW('Hygiene Data'!E148))),'Data Summary'!DR154="Yes"),OFFSET('Hygiene Data'!$E$5,0,10*ROW('Hygiene Data'!E148)),NA())</f>
        <v>#N/A</v>
      </c>
      <c r="BD154" s="368" t="e">
        <f ca="1">+IF(AND(ISNUMBER(OFFSET('Hygiene Data'!$E$7,0,10*ROW('Hygiene Data'!E148))),'Data Summary'!DS154="Yes"),OFFSET('Hygiene Data'!$E$7,0,10*ROW('Hygiene Data'!E148)),NA())</f>
        <v>#N/A</v>
      </c>
      <c r="BE154" s="368" t="e">
        <f ca="1">+IF(AND(ISNUMBER(OFFSET('Hygiene Data'!$E$9,0,10*ROW('Hygiene Data'!E148))),'Data Summary'!DT154="Yes"),OFFSET('Hygiene Data'!$E$9,0,10*ROW('Hygiene Data'!E148)),NA())</f>
        <v>#N/A</v>
      </c>
      <c r="BF154" s="368" t="e">
        <f ca="1">+IF(AND(ISNUMBER(OFFSET('Hygiene Data'!$F$5,0,10*ROW('Hygiene Data'!F148))),'Data Summary'!DU154="Yes"),OFFSET('Hygiene Data'!$F$5,0,10*ROW('Hygiene Data'!F148)),NA())</f>
        <v>#N/A</v>
      </c>
      <c r="BG154" s="368" t="e">
        <f ca="1">+IF(AND(ISNUMBER(OFFSET('Hygiene Data'!$F$7,0,10*ROW('Hygiene Data'!F148))),'Data Summary'!DV154="Yes"),OFFSET('Hygiene Data'!$F$7,0,10*ROW('Hygiene Data'!F148)),NA())</f>
        <v>#N/A</v>
      </c>
      <c r="BH154" s="368" t="e">
        <f ca="1">+IF(AND(ISNUMBER(OFFSET('Hygiene Data'!$F$9,0,10*ROW('Hygiene Data'!F148))),'Data Summary'!DW154="Yes"),OFFSET('Hygiene Data'!$F$9,0,10*ROW('Hygiene Data'!F148)),NA())</f>
        <v>#N/A</v>
      </c>
      <c r="BI154" s="368" t="e">
        <f ca="1">+IF(AND(ISNUMBER(OFFSET('Hygiene Data'!$G$5,0,10*ROW('Hygiene Data'!G148))),'Data Summary'!DX154="Yes"),OFFSET('Hygiene Data'!$G$5,0,10*ROW('Hygiene Data'!G148)),NA())</f>
        <v>#N/A</v>
      </c>
      <c r="BJ154" s="368" t="e">
        <f ca="1">+IF(AND(ISNUMBER(OFFSET('Hygiene Data'!$G$7,0,10*ROW('Hygiene Data'!G148))),'Data Summary'!DY154="Yes"),OFFSET('Hygiene Data'!$G$7,0,10*ROW('Hygiene Data'!G148)),NA())</f>
        <v>#N/A</v>
      </c>
      <c r="BK154" s="368" t="e">
        <f ca="1">+IF(AND(ISNUMBER(OFFSET('Hygiene Data'!$G$9,0,10*ROW('Hygiene Data'!G148))),'Data Summary'!DZ154="Yes"),OFFSET('Hygiene Data'!$G$9,0,10*ROW('Hygiene Data'!G148)),NA())</f>
        <v>#N/A</v>
      </c>
      <c r="BL154" s="368" t="e">
        <f ca="1">+IF(AND(ISNUMBER(OFFSET('Hygiene Data'!$H$5,0,10*ROW('Hygiene Data'!H148))),'Data Summary'!EA154="Yes"),OFFSET('Hygiene Data'!$H$5,0,10*ROW('Hygiene Data'!H148)),NA())</f>
        <v>#N/A</v>
      </c>
      <c r="BM154" s="368" t="e">
        <f ca="1">+IF(AND(ISNUMBER(OFFSET('Hygiene Data'!$H$7,0,10*ROW('Hygiene Data'!H148))),'Data Summary'!EB154="Yes"),OFFSET('Hygiene Data'!$H$7,0,10*ROW('Hygiene Data'!H148)),NA())</f>
        <v>#N/A</v>
      </c>
      <c r="BN154" s="368" t="e">
        <f ca="1">+IF(AND(ISNUMBER(OFFSET('Hygiene Data'!$H$9,0,10*ROW('Hygiene Data'!H148))),'Data Summary'!EC154="Yes"),OFFSET('Hygiene Data'!$H$9,0,10*ROW('Hygiene Data'!H148)),NA())</f>
        <v>#N/A</v>
      </c>
      <c r="BO154" s="368" t="e">
        <f ca="1">+IF(AND(ISNUMBER(OFFSET('Hygiene Data'!$I$5,0,10*ROW('Hygiene Data'!I148))),'Data Summary'!ED154="Yes"),OFFSET('Hygiene Data'!$I$5,0,10*ROW('Hygiene Data'!I148)),NA())</f>
        <v>#N/A</v>
      </c>
      <c r="BP154" s="368" t="e">
        <f ca="1">+IF(AND(ISNUMBER(OFFSET('Hygiene Data'!$I$7,0,10*ROW('Hygiene Data'!I148))),'Data Summary'!EE154="Yes"),OFFSET('Hygiene Data'!$I$7,0,10*ROW('Hygiene Data'!I148)),NA())</f>
        <v>#N/A</v>
      </c>
      <c r="BQ154" s="368" t="e">
        <f ca="1">+IF(AND(ISNUMBER(OFFSET('Hygiene Data'!$I$9,0,10*ROW('Hygiene Data'!I148))),'Data Summary'!EF154="Yes"),OFFSET('Hygiene Data'!$I$9,0,10*ROW('Hygiene Data'!I148)),NA())</f>
        <v>#N/A</v>
      </c>
    </row>
    <row r="155" spans="1:69" x14ac:dyDescent="0.25">
      <c r="A155" s="364" t="e">
        <f ca="1">+RIGHT('Data Summary'!A155,LEN('Data Summary'!A155)-9)</f>
        <v>#VALUE!</v>
      </c>
      <c r="B155" s="338" t="str">
        <f ca="1">+IF(ISTEXT('Data Summary'!B155),'Data Summary'!B155,"")</f>
        <v/>
      </c>
      <c r="C155" s="365" t="e">
        <f ca="1">+VALUE('Data Summary'!C155)</f>
        <v>#VALUE!</v>
      </c>
      <c r="D155" s="366" t="e">
        <f ca="1">+IF(AND(ISNUMBER(OFFSET('Water Data'!$D$4,0,10*ROW('Water Data'!D149))),'Data Summary'!BS155="Yes"),100-OFFSET('Water Data'!$D$4,0,10*ROW('Water Data'!D149)),NA())</f>
        <v>#N/A</v>
      </c>
      <c r="E155" s="366" t="e">
        <f ca="1">+IF(AND(ISNUMBER(OFFSET('Water Data'!$D$6,0,10*ROW('Water Data'!D149))),'Data Summary'!BT155="Yes"),OFFSET('Water Data'!$D$6,0,10*ROW('Water Data'!D149)),NA())</f>
        <v>#N/A</v>
      </c>
      <c r="F155" s="366" t="e">
        <f ca="1">+IF(AND(ISNUMBER(OFFSET('Water Data'!$D$9,0,10*ROW('Water Data'!D149))),'Data Summary'!BU155="Yes"),OFFSET('Water Data'!$D$9,0,10*ROW('Water Data'!D149)),NA())</f>
        <v>#N/A</v>
      </c>
      <c r="G155" s="366" t="e">
        <f ca="1">+IF(AND(ISNUMBER(OFFSET('Water Data'!$E$4,0,10*ROW('Water Data'!E149))),'Data Summary'!BV155="Yes"),100-OFFSET('Water Data'!$E$4,0,10*ROW('Water Data'!E149)),NA())</f>
        <v>#N/A</v>
      </c>
      <c r="H155" s="366" t="e">
        <f ca="1">+IF(AND(ISNUMBER(OFFSET('Water Data'!$E$6,0,10*ROW('Water Data'!E149))),'Data Summary'!BW155="Yes"),OFFSET('Water Data'!$E$6,0,10*ROW('Water Data'!E149)),NA())</f>
        <v>#N/A</v>
      </c>
      <c r="I155" s="366" t="e">
        <f ca="1">+IF(AND(ISNUMBER(OFFSET('Water Data'!$E$9,0,10*ROW('Water Data'!E149))),'Data Summary'!BX155="Yes"),OFFSET('Water Data'!$E$9,0,10*ROW('Water Data'!E149)),NA())</f>
        <v>#N/A</v>
      </c>
      <c r="J155" s="366" t="e">
        <f ca="1">+IF(AND(ISNUMBER(OFFSET('Water Data'!$F$4,0,10*ROW('Water Data'!F149))),'Data Summary'!BY155="Yes"),100-OFFSET('Water Data'!$F$4,0,10*ROW('Water Data'!F149)),NA())</f>
        <v>#N/A</v>
      </c>
      <c r="K155" s="366" t="e">
        <f ca="1">+IF(AND(ISNUMBER(OFFSET('Water Data'!$F$6,0,10*ROW('Water Data'!F149))),'Data Summary'!BZ155="Yes"),OFFSET('Water Data'!$F$6,0,10*ROW('Water Data'!F149)),NA())</f>
        <v>#N/A</v>
      </c>
      <c r="L155" s="366" t="e">
        <f ca="1">+IF(AND(ISNUMBER(OFFSET('Water Data'!$F$9,0,10*ROW('Water Data'!F149))),'Data Summary'!CA155="Yes"),OFFSET('Water Data'!$F$9,0,10*ROW('Water Data'!F149)),NA())</f>
        <v>#N/A</v>
      </c>
      <c r="M155" s="366" t="e">
        <f ca="1">+IF(AND(ISNUMBER(OFFSET('Water Data'!$G$4,0,10*ROW('Water Data'!G149))),'Data Summary'!CB155="Yes"),100-OFFSET('Water Data'!$G$4,0,10*ROW('Water Data'!G149)),NA())</f>
        <v>#N/A</v>
      </c>
      <c r="N155" s="366" t="e">
        <f ca="1">+IF(AND(ISNUMBER(OFFSET('Water Data'!$G$6,0,10*ROW('Water Data'!G149))),'Data Summary'!CC155="Yes"),OFFSET('Water Data'!$G$6,0,10*ROW('Water Data'!G149)),NA())</f>
        <v>#N/A</v>
      </c>
      <c r="O155" s="366" t="e">
        <f ca="1">+IF(AND(ISNUMBER(OFFSET('Water Data'!$G$9,0,10*ROW('Water Data'!G149))),'Data Summary'!CD155="Yes"),OFFSET('Water Data'!$G$9,0,10*ROW('Water Data'!G149)),NA())</f>
        <v>#N/A</v>
      </c>
      <c r="P155" s="366" t="e">
        <f ca="1">+IF(AND(ISNUMBER(OFFSET('Water Data'!$H$4,0,10*ROW('Water Data'!H149))),'Data Summary'!CE155="Yes"),100-OFFSET('Water Data'!$H$4,0,10*ROW('Water Data'!H149)),NA())</f>
        <v>#N/A</v>
      </c>
      <c r="Q155" s="366" t="e">
        <f ca="1">+IF(AND(ISNUMBER(OFFSET('Water Data'!$H$6,0,10*ROW('Water Data'!H149))),'Data Summary'!CF155="Yes"),OFFSET('Water Data'!$H$6,0,10*ROW('Water Data'!H149)),NA())</f>
        <v>#N/A</v>
      </c>
      <c r="R155" s="366" t="e">
        <f ca="1">+IF(AND(ISNUMBER(OFFSET('Water Data'!$H$9,0,10*ROW('Water Data'!H149))),'Data Summary'!CG155="Yes"),OFFSET('Water Data'!$H$9,0,10*ROW('Water Data'!H149)),NA())</f>
        <v>#N/A</v>
      </c>
      <c r="S155" s="366" t="e">
        <f ca="1">+IF(AND(ISNUMBER(OFFSET('Water Data'!$I$4,0,10*ROW('Water Data'!I149))),'Data Summary'!CH155="Yes"),100-OFFSET('Water Data'!$I$4,0,10*ROW('Water Data'!I149)),NA())</f>
        <v>#N/A</v>
      </c>
      <c r="T155" s="366" t="e">
        <f ca="1">+IF(AND(ISNUMBER(OFFSET('Water Data'!$I$6,0,10*ROW('Water Data'!I149))),'Data Summary'!CI155="Yes"),OFFSET('Water Data'!$I$6,0,10*ROW('Water Data'!I149)),NA())</f>
        <v>#N/A</v>
      </c>
      <c r="U155" s="366" t="e">
        <f ca="1">+IF(AND(ISNUMBER(OFFSET('Water Data'!$I$9,0,10*ROW('Water Data'!I149))),'Data Summary'!CJ155="Yes"),OFFSET('Water Data'!$I$9,0,10*ROW('Water Data'!I149)),NA())</f>
        <v>#N/A</v>
      </c>
      <c r="V155" s="367" t="e">
        <f ca="1">+IF(AND(ISNUMBER(OFFSET('Sanitation Data'!$D$4,0,10*ROW('Sanitation Data'!D149))),'Data Summary'!CK155="Yes"),100-OFFSET('Sanitation Data'!$D$4,0,10*ROW('Sanitation Data'!D149)),NA())</f>
        <v>#N/A</v>
      </c>
      <c r="W155" s="367" t="e">
        <f ca="1">+IF(AND(ISNUMBER(OFFSET('Sanitation Data'!$D$6,0,10*ROW('Sanitation Data'!D149))),'Data Summary'!CL155="Yes"),OFFSET('Sanitation Data'!$D$6,0,10*ROW('Sanitation Data'!D149)),NA())</f>
        <v>#N/A</v>
      </c>
      <c r="X155" s="367" t="e">
        <f ca="1">+IF(AND(ISNUMBER(OFFSET('Sanitation Data'!$D$10,0,10*ROW('Sanitation Data'!D149))),'Data Summary'!CM155="Yes"),OFFSET('Sanitation Data'!$D$10,0,10*ROW('Sanitation Data'!D149)),NA())</f>
        <v>#N/A</v>
      </c>
      <c r="Y155" s="367" t="e">
        <f ca="1">+IF(AND(ISNUMBER(OFFSET('Sanitation Data'!$D$11,0,10*ROW('Sanitation Data'!D149))),'Data Summary'!CN155="Yes"),OFFSET('Sanitation Data'!$D$11,0,10*ROW('Sanitation Data'!D149)),NA())</f>
        <v>#N/A</v>
      </c>
      <c r="Z155" s="367" t="e">
        <f ca="1">+IF(AND(ISNUMBER(OFFSET('Sanitation Data'!$D$12,0,10*ROW('Sanitation Data'!D149))),'Data Summary'!CO155="Yes"),OFFSET('Sanitation Data'!$D$12,0,10*ROW('Sanitation Data'!D149)),NA())</f>
        <v>#N/A</v>
      </c>
      <c r="AA155" s="367" t="e">
        <f ca="1">+IF(AND(ISNUMBER(OFFSET('Sanitation Data'!$E$4,0,10*ROW('Sanitation Data'!E149))),'Data Summary'!CP155="Yes"),100-OFFSET('Sanitation Data'!$E$4,0,10*ROW('Sanitation Data'!E149)),NA())</f>
        <v>#N/A</v>
      </c>
      <c r="AB155" s="367" t="e">
        <f ca="1">+IF(AND(ISNUMBER(OFFSET('Sanitation Data'!$E$6,0,10*ROW('Sanitation Data'!E149))),'Data Summary'!CQ155="Yes"),OFFSET('Sanitation Data'!$E$6,0,10*ROW('Sanitation Data'!E149)),NA())</f>
        <v>#N/A</v>
      </c>
      <c r="AC155" s="367" t="e">
        <f ca="1">+IF(AND(ISNUMBER(OFFSET('Sanitation Data'!$E$10,0,10*ROW('Sanitation Data'!E149))),'Data Summary'!CR155="Yes"),OFFSET('Sanitation Data'!$E$10,0,10*ROW('Sanitation Data'!E149)),NA())</f>
        <v>#N/A</v>
      </c>
      <c r="AD155" s="367" t="e">
        <f ca="1">+IF(AND(ISNUMBER(OFFSET('Sanitation Data'!$E$11,0,10*ROW('Sanitation Data'!E149))),'Data Summary'!CS155="Yes"),OFFSET('Sanitation Data'!$E$11,0,10*ROW('Sanitation Data'!E149)),NA())</f>
        <v>#N/A</v>
      </c>
      <c r="AE155" s="367" t="e">
        <f ca="1">+IF(AND(ISNUMBER(OFFSET('Sanitation Data'!$E$12,0,10*ROW('Sanitation Data'!E149))),'Data Summary'!CT155="Yes"),OFFSET('Sanitation Data'!$E$12,0,10*ROW('Sanitation Data'!E149)),NA())</f>
        <v>#N/A</v>
      </c>
      <c r="AF155" s="367" t="e">
        <f ca="1">+IF(AND(ISNUMBER(OFFSET('Sanitation Data'!$F$4,0,10*ROW('Sanitation Data'!F149))),'Data Summary'!CU155="Yes"),100-OFFSET('Sanitation Data'!$F$4,0,10*ROW('Sanitation Data'!F149)),NA())</f>
        <v>#N/A</v>
      </c>
      <c r="AG155" s="367" t="e">
        <f ca="1">+IF(AND(ISNUMBER(OFFSET('Sanitation Data'!$F$6,0,10*ROW('Sanitation Data'!F149))),'Data Summary'!CV155="Yes"),OFFSET('Sanitation Data'!$F$6,0,10*ROW('Sanitation Data'!F149)),NA())</f>
        <v>#N/A</v>
      </c>
      <c r="AH155" s="367" t="e">
        <f ca="1">+IF(AND(ISNUMBER(OFFSET('Sanitation Data'!$F$10,0,10*ROW('Sanitation Data'!F149))),'Data Summary'!CW155="Yes"),OFFSET('Sanitation Data'!$F$10,0,10*ROW('Sanitation Data'!F149)),NA())</f>
        <v>#N/A</v>
      </c>
      <c r="AI155" s="367" t="e">
        <f ca="1">+IF(AND(ISNUMBER(OFFSET('Sanitation Data'!$F$11,0,10*ROW('Sanitation Data'!F149))),'Data Summary'!CX155="Yes"),OFFSET('Sanitation Data'!$F$11,0,10*ROW('Sanitation Data'!F149)),NA())</f>
        <v>#N/A</v>
      </c>
      <c r="AJ155" s="367" t="e">
        <f ca="1">+IF(AND(ISNUMBER(OFFSET('Sanitation Data'!$F$12,0,10*ROW('Sanitation Data'!F149))),'Data Summary'!CY155="Yes"),OFFSET('Sanitation Data'!$F$12,0,10*ROW('Sanitation Data'!F149)),NA())</f>
        <v>#N/A</v>
      </c>
      <c r="AK155" s="367" t="e">
        <f ca="1">+IF(AND(ISNUMBER(OFFSET('Sanitation Data'!$G$4,0,10*ROW('Sanitation Data'!G149))),'Data Summary'!CZ155="Yes"),100-OFFSET('Sanitation Data'!$G$4,0,10*ROW('Sanitation Data'!G149)),NA())</f>
        <v>#N/A</v>
      </c>
      <c r="AL155" s="367" t="e">
        <f ca="1">+IF(AND(ISNUMBER(OFFSET('Sanitation Data'!$G$6,0,10*ROW('Sanitation Data'!G149))),'Data Summary'!DA155="Yes"),OFFSET('Sanitation Data'!$G$6,0,10*ROW('Sanitation Data'!G149)),NA())</f>
        <v>#N/A</v>
      </c>
      <c r="AM155" s="367" t="e">
        <f ca="1">+IF(AND(ISNUMBER(OFFSET('Sanitation Data'!$G$10,0,10*ROW('Sanitation Data'!G149))),'Data Summary'!DB155="Yes"),OFFSET('Sanitation Data'!$G$10,0,10*ROW('Sanitation Data'!G149)),NA())</f>
        <v>#N/A</v>
      </c>
      <c r="AN155" s="367" t="e">
        <f ca="1">+IF(AND(ISNUMBER(OFFSET('Sanitation Data'!$G$11,0,10*ROW('Sanitation Data'!G149))),'Data Summary'!DC155="Yes"),OFFSET('Sanitation Data'!$G$11,0,10*ROW('Sanitation Data'!G149)),NA())</f>
        <v>#N/A</v>
      </c>
      <c r="AO155" s="367" t="e">
        <f ca="1">+IF(AND(ISNUMBER(OFFSET('Sanitation Data'!$G$12,0,10*ROW('Sanitation Data'!G149))),'Data Summary'!DD155="Yes"),OFFSET('Sanitation Data'!$G$12,0,10*ROW('Sanitation Data'!G149)),NA())</f>
        <v>#N/A</v>
      </c>
      <c r="AP155" s="367" t="e">
        <f ca="1">+IF(AND(ISNUMBER(OFFSET('Sanitation Data'!$H$4,0,10*ROW('Sanitation Data'!H149))),'Data Summary'!DE155="Yes"),100-OFFSET('Sanitation Data'!$H$4,0,10*ROW('Sanitation Data'!H149)),NA())</f>
        <v>#N/A</v>
      </c>
      <c r="AQ155" s="367" t="e">
        <f ca="1">+IF(AND(ISNUMBER(OFFSET('Sanitation Data'!$H$6,0,10*ROW('Sanitation Data'!H149))),'Data Summary'!DF155="Yes"),OFFSET('Sanitation Data'!$H$6,0,10*ROW('Sanitation Data'!H149)),NA())</f>
        <v>#N/A</v>
      </c>
      <c r="AR155" s="367" t="e">
        <f ca="1">+IF(AND(ISNUMBER(OFFSET('Sanitation Data'!$H$10,0,10*ROW('Sanitation Data'!H149))),'Data Summary'!DG155="Yes"),OFFSET('Sanitation Data'!$H$10,0,10*ROW('Sanitation Data'!H149)),NA())</f>
        <v>#N/A</v>
      </c>
      <c r="AS155" s="367" t="e">
        <f ca="1">+IF(AND(ISNUMBER(OFFSET('Sanitation Data'!$H$11,0,10*ROW('Sanitation Data'!H149))),'Data Summary'!DH155="Yes"),OFFSET('Sanitation Data'!$H$11,0,10*ROW('Sanitation Data'!H149)),NA())</f>
        <v>#N/A</v>
      </c>
      <c r="AT155" s="367" t="e">
        <f ca="1">+IF(AND(ISNUMBER(OFFSET('Sanitation Data'!$H$12,0,10*ROW('Sanitation Data'!H149))),'Data Summary'!DI155="Yes"),OFFSET('Sanitation Data'!$H$12,0,10*ROW('Sanitation Data'!H149)),NA())</f>
        <v>#N/A</v>
      </c>
      <c r="AU155" s="367" t="e">
        <f ca="1">+IF(AND(ISNUMBER(OFFSET('Sanitation Data'!$I$4,0,10*ROW('Sanitation Data'!I149))),'Data Summary'!DJ155="Yes"),100-OFFSET('Sanitation Data'!$I$4,0,10*ROW('Sanitation Data'!I149)),NA())</f>
        <v>#N/A</v>
      </c>
      <c r="AV155" s="367" t="e">
        <f ca="1">+IF(AND(ISNUMBER(OFFSET('Sanitation Data'!$I$6,0,10*ROW('Sanitation Data'!I149))),'Data Summary'!DK155="Yes"),OFFSET('Sanitation Data'!$I$6,0,10*ROW('Sanitation Data'!I149)),NA())</f>
        <v>#N/A</v>
      </c>
      <c r="AW155" s="367" t="e">
        <f ca="1">+IF(AND(ISNUMBER(OFFSET('Sanitation Data'!$I$10,0,10*ROW('Sanitation Data'!I149))),'Data Summary'!DL155="Yes"),OFFSET('Sanitation Data'!$I$10,0,10*ROW('Sanitation Data'!I149)),NA())</f>
        <v>#N/A</v>
      </c>
      <c r="AX155" s="367" t="e">
        <f ca="1">+IF(AND(ISNUMBER(OFFSET('Sanitation Data'!$I$11,0,10*ROW('Sanitation Data'!I149))),'Data Summary'!DM155="Yes"),OFFSET('Sanitation Data'!$I$11,0,10*ROW('Sanitation Data'!I149)),NA())</f>
        <v>#N/A</v>
      </c>
      <c r="AY155" s="367" t="e">
        <f ca="1">+IF(AND(ISNUMBER(OFFSET('Sanitation Data'!$I$12,0,10*ROW('Sanitation Data'!I149))),'Data Summary'!DN155="Yes"),OFFSET('Sanitation Data'!$I$12,0,10*ROW('Sanitation Data'!I149)),NA())</f>
        <v>#N/A</v>
      </c>
      <c r="AZ155" s="368" t="e">
        <f ca="1">+IF(AND(ISNUMBER(OFFSET('Hygiene Data'!$D$5,0,10*ROW('Hygiene Data'!D149))),'Data Summary'!DO155="Yes"),OFFSET('Hygiene Data'!$D$5,0,10*ROW('Hygiene Data'!D149)),NA())</f>
        <v>#N/A</v>
      </c>
      <c r="BA155" s="368" t="e">
        <f ca="1">+IF(AND(ISNUMBER(OFFSET('Hygiene Data'!$D$7,0,10*ROW('Hygiene Data'!D149))),'Data Summary'!DP155="Yes"),OFFSET('Hygiene Data'!$D$7,0,10*ROW('Hygiene Data'!D149)),NA())</f>
        <v>#N/A</v>
      </c>
      <c r="BB155" s="368" t="e">
        <f ca="1">+IF(AND(ISNUMBER(OFFSET('Hygiene Data'!$D$9,0,10*ROW('Hygiene Data'!D149))),'Data Summary'!DQ155="Yes"),OFFSET('Hygiene Data'!$D$9,0,10*ROW('Hygiene Data'!D149)),NA())</f>
        <v>#N/A</v>
      </c>
      <c r="BC155" s="368" t="e">
        <f ca="1">+IF(AND(ISNUMBER(OFFSET('Hygiene Data'!$E$5,0,10*ROW('Hygiene Data'!E149))),'Data Summary'!DR155="Yes"),OFFSET('Hygiene Data'!$E$5,0,10*ROW('Hygiene Data'!E149)),NA())</f>
        <v>#N/A</v>
      </c>
      <c r="BD155" s="368" t="e">
        <f ca="1">+IF(AND(ISNUMBER(OFFSET('Hygiene Data'!$E$7,0,10*ROW('Hygiene Data'!E149))),'Data Summary'!DS155="Yes"),OFFSET('Hygiene Data'!$E$7,0,10*ROW('Hygiene Data'!E149)),NA())</f>
        <v>#N/A</v>
      </c>
      <c r="BE155" s="368" t="e">
        <f ca="1">+IF(AND(ISNUMBER(OFFSET('Hygiene Data'!$E$9,0,10*ROW('Hygiene Data'!E149))),'Data Summary'!DT155="Yes"),OFFSET('Hygiene Data'!$E$9,0,10*ROW('Hygiene Data'!E149)),NA())</f>
        <v>#N/A</v>
      </c>
      <c r="BF155" s="368" t="e">
        <f ca="1">+IF(AND(ISNUMBER(OFFSET('Hygiene Data'!$F$5,0,10*ROW('Hygiene Data'!F149))),'Data Summary'!DU155="Yes"),OFFSET('Hygiene Data'!$F$5,0,10*ROW('Hygiene Data'!F149)),NA())</f>
        <v>#N/A</v>
      </c>
      <c r="BG155" s="368" t="e">
        <f ca="1">+IF(AND(ISNUMBER(OFFSET('Hygiene Data'!$F$7,0,10*ROW('Hygiene Data'!F149))),'Data Summary'!DV155="Yes"),OFFSET('Hygiene Data'!$F$7,0,10*ROW('Hygiene Data'!F149)),NA())</f>
        <v>#N/A</v>
      </c>
      <c r="BH155" s="368" t="e">
        <f ca="1">+IF(AND(ISNUMBER(OFFSET('Hygiene Data'!$F$9,0,10*ROW('Hygiene Data'!F149))),'Data Summary'!DW155="Yes"),OFFSET('Hygiene Data'!$F$9,0,10*ROW('Hygiene Data'!F149)),NA())</f>
        <v>#N/A</v>
      </c>
      <c r="BI155" s="368" t="e">
        <f ca="1">+IF(AND(ISNUMBER(OFFSET('Hygiene Data'!$G$5,0,10*ROW('Hygiene Data'!G149))),'Data Summary'!DX155="Yes"),OFFSET('Hygiene Data'!$G$5,0,10*ROW('Hygiene Data'!G149)),NA())</f>
        <v>#N/A</v>
      </c>
      <c r="BJ155" s="368" t="e">
        <f ca="1">+IF(AND(ISNUMBER(OFFSET('Hygiene Data'!$G$7,0,10*ROW('Hygiene Data'!G149))),'Data Summary'!DY155="Yes"),OFFSET('Hygiene Data'!$G$7,0,10*ROW('Hygiene Data'!G149)),NA())</f>
        <v>#N/A</v>
      </c>
      <c r="BK155" s="368" t="e">
        <f ca="1">+IF(AND(ISNUMBER(OFFSET('Hygiene Data'!$G$9,0,10*ROW('Hygiene Data'!G149))),'Data Summary'!DZ155="Yes"),OFFSET('Hygiene Data'!$G$9,0,10*ROW('Hygiene Data'!G149)),NA())</f>
        <v>#N/A</v>
      </c>
      <c r="BL155" s="368" t="e">
        <f ca="1">+IF(AND(ISNUMBER(OFFSET('Hygiene Data'!$H$5,0,10*ROW('Hygiene Data'!H149))),'Data Summary'!EA155="Yes"),OFFSET('Hygiene Data'!$H$5,0,10*ROW('Hygiene Data'!H149)),NA())</f>
        <v>#N/A</v>
      </c>
      <c r="BM155" s="368" t="e">
        <f ca="1">+IF(AND(ISNUMBER(OFFSET('Hygiene Data'!$H$7,0,10*ROW('Hygiene Data'!H149))),'Data Summary'!EB155="Yes"),OFFSET('Hygiene Data'!$H$7,0,10*ROW('Hygiene Data'!H149)),NA())</f>
        <v>#N/A</v>
      </c>
      <c r="BN155" s="368" t="e">
        <f ca="1">+IF(AND(ISNUMBER(OFFSET('Hygiene Data'!$H$9,0,10*ROW('Hygiene Data'!H149))),'Data Summary'!EC155="Yes"),OFFSET('Hygiene Data'!$H$9,0,10*ROW('Hygiene Data'!H149)),NA())</f>
        <v>#N/A</v>
      </c>
      <c r="BO155" s="368" t="e">
        <f ca="1">+IF(AND(ISNUMBER(OFFSET('Hygiene Data'!$I$5,0,10*ROW('Hygiene Data'!I149))),'Data Summary'!ED155="Yes"),OFFSET('Hygiene Data'!$I$5,0,10*ROW('Hygiene Data'!I149)),NA())</f>
        <v>#N/A</v>
      </c>
      <c r="BP155" s="368" t="e">
        <f ca="1">+IF(AND(ISNUMBER(OFFSET('Hygiene Data'!$I$7,0,10*ROW('Hygiene Data'!I149))),'Data Summary'!EE155="Yes"),OFFSET('Hygiene Data'!$I$7,0,10*ROW('Hygiene Data'!I149)),NA())</f>
        <v>#N/A</v>
      </c>
      <c r="BQ155" s="368" t="e">
        <f ca="1">+IF(AND(ISNUMBER(OFFSET('Hygiene Data'!$I$9,0,10*ROW('Hygiene Data'!I149))),'Data Summary'!EF155="Yes"),OFFSET('Hygiene Data'!$I$9,0,10*ROW('Hygiene Data'!I149)),NA())</f>
        <v>#N/A</v>
      </c>
    </row>
    <row r="156" spans="1:69" x14ac:dyDescent="0.25">
      <c r="A156" s="364" t="e">
        <f ca="1">+RIGHT('Data Summary'!A156,LEN('Data Summary'!A156)-9)</f>
        <v>#VALUE!</v>
      </c>
      <c r="B156" s="338" t="str">
        <f ca="1">+IF(ISTEXT('Data Summary'!B156),'Data Summary'!B156,"")</f>
        <v/>
      </c>
      <c r="C156" s="365" t="e">
        <f ca="1">+VALUE('Data Summary'!C156)</f>
        <v>#VALUE!</v>
      </c>
      <c r="D156" s="366" t="e">
        <f ca="1">+IF(AND(ISNUMBER(OFFSET('Water Data'!$D$4,0,10*ROW('Water Data'!D150))),'Data Summary'!BS156="Yes"),100-OFFSET('Water Data'!$D$4,0,10*ROW('Water Data'!D150)),NA())</f>
        <v>#N/A</v>
      </c>
      <c r="E156" s="366" t="e">
        <f ca="1">+IF(AND(ISNUMBER(OFFSET('Water Data'!$D$6,0,10*ROW('Water Data'!D150))),'Data Summary'!BT156="Yes"),OFFSET('Water Data'!$D$6,0,10*ROW('Water Data'!D150)),NA())</f>
        <v>#N/A</v>
      </c>
      <c r="F156" s="366" t="e">
        <f ca="1">+IF(AND(ISNUMBER(OFFSET('Water Data'!$D$9,0,10*ROW('Water Data'!D150))),'Data Summary'!BU156="Yes"),OFFSET('Water Data'!$D$9,0,10*ROW('Water Data'!D150)),NA())</f>
        <v>#N/A</v>
      </c>
      <c r="G156" s="366" t="e">
        <f ca="1">+IF(AND(ISNUMBER(OFFSET('Water Data'!$E$4,0,10*ROW('Water Data'!E150))),'Data Summary'!BV156="Yes"),100-OFFSET('Water Data'!$E$4,0,10*ROW('Water Data'!E150)),NA())</f>
        <v>#N/A</v>
      </c>
      <c r="H156" s="366" t="e">
        <f ca="1">+IF(AND(ISNUMBER(OFFSET('Water Data'!$E$6,0,10*ROW('Water Data'!E150))),'Data Summary'!BW156="Yes"),OFFSET('Water Data'!$E$6,0,10*ROW('Water Data'!E150)),NA())</f>
        <v>#N/A</v>
      </c>
      <c r="I156" s="366" t="e">
        <f ca="1">+IF(AND(ISNUMBER(OFFSET('Water Data'!$E$9,0,10*ROW('Water Data'!E150))),'Data Summary'!BX156="Yes"),OFFSET('Water Data'!$E$9,0,10*ROW('Water Data'!E150)),NA())</f>
        <v>#N/A</v>
      </c>
      <c r="J156" s="366" t="e">
        <f ca="1">+IF(AND(ISNUMBER(OFFSET('Water Data'!$F$4,0,10*ROW('Water Data'!F150))),'Data Summary'!BY156="Yes"),100-OFFSET('Water Data'!$F$4,0,10*ROW('Water Data'!F150)),NA())</f>
        <v>#N/A</v>
      </c>
      <c r="K156" s="366" t="e">
        <f ca="1">+IF(AND(ISNUMBER(OFFSET('Water Data'!$F$6,0,10*ROW('Water Data'!F150))),'Data Summary'!BZ156="Yes"),OFFSET('Water Data'!$F$6,0,10*ROW('Water Data'!F150)),NA())</f>
        <v>#N/A</v>
      </c>
      <c r="L156" s="366" t="e">
        <f ca="1">+IF(AND(ISNUMBER(OFFSET('Water Data'!$F$9,0,10*ROW('Water Data'!F150))),'Data Summary'!CA156="Yes"),OFFSET('Water Data'!$F$9,0,10*ROW('Water Data'!F150)),NA())</f>
        <v>#N/A</v>
      </c>
      <c r="M156" s="366" t="e">
        <f ca="1">+IF(AND(ISNUMBER(OFFSET('Water Data'!$G$4,0,10*ROW('Water Data'!G150))),'Data Summary'!CB156="Yes"),100-OFFSET('Water Data'!$G$4,0,10*ROW('Water Data'!G150)),NA())</f>
        <v>#N/A</v>
      </c>
      <c r="N156" s="366" t="e">
        <f ca="1">+IF(AND(ISNUMBER(OFFSET('Water Data'!$G$6,0,10*ROW('Water Data'!G150))),'Data Summary'!CC156="Yes"),OFFSET('Water Data'!$G$6,0,10*ROW('Water Data'!G150)),NA())</f>
        <v>#N/A</v>
      </c>
      <c r="O156" s="366" t="e">
        <f ca="1">+IF(AND(ISNUMBER(OFFSET('Water Data'!$G$9,0,10*ROW('Water Data'!G150))),'Data Summary'!CD156="Yes"),OFFSET('Water Data'!$G$9,0,10*ROW('Water Data'!G150)),NA())</f>
        <v>#N/A</v>
      </c>
      <c r="P156" s="366" t="e">
        <f ca="1">+IF(AND(ISNUMBER(OFFSET('Water Data'!$H$4,0,10*ROW('Water Data'!H150))),'Data Summary'!CE156="Yes"),100-OFFSET('Water Data'!$H$4,0,10*ROW('Water Data'!H150)),NA())</f>
        <v>#N/A</v>
      </c>
      <c r="Q156" s="366" t="e">
        <f ca="1">+IF(AND(ISNUMBER(OFFSET('Water Data'!$H$6,0,10*ROW('Water Data'!H150))),'Data Summary'!CF156="Yes"),OFFSET('Water Data'!$H$6,0,10*ROW('Water Data'!H150)),NA())</f>
        <v>#N/A</v>
      </c>
      <c r="R156" s="366" t="e">
        <f ca="1">+IF(AND(ISNUMBER(OFFSET('Water Data'!$H$9,0,10*ROW('Water Data'!H150))),'Data Summary'!CG156="Yes"),OFFSET('Water Data'!$H$9,0,10*ROW('Water Data'!H150)),NA())</f>
        <v>#N/A</v>
      </c>
      <c r="S156" s="366" t="e">
        <f ca="1">+IF(AND(ISNUMBER(OFFSET('Water Data'!$I$4,0,10*ROW('Water Data'!I150))),'Data Summary'!CH156="Yes"),100-OFFSET('Water Data'!$I$4,0,10*ROW('Water Data'!I150)),NA())</f>
        <v>#N/A</v>
      </c>
      <c r="T156" s="366" t="e">
        <f ca="1">+IF(AND(ISNUMBER(OFFSET('Water Data'!$I$6,0,10*ROW('Water Data'!I150))),'Data Summary'!CI156="Yes"),OFFSET('Water Data'!$I$6,0,10*ROW('Water Data'!I150)),NA())</f>
        <v>#N/A</v>
      </c>
      <c r="U156" s="366" t="e">
        <f ca="1">+IF(AND(ISNUMBER(OFFSET('Water Data'!$I$9,0,10*ROW('Water Data'!I150))),'Data Summary'!CJ156="Yes"),OFFSET('Water Data'!$I$9,0,10*ROW('Water Data'!I150)),NA())</f>
        <v>#N/A</v>
      </c>
      <c r="V156" s="367" t="e">
        <f ca="1">+IF(AND(ISNUMBER(OFFSET('Sanitation Data'!$D$4,0,10*ROW('Sanitation Data'!D150))),'Data Summary'!CK156="Yes"),100-OFFSET('Sanitation Data'!$D$4,0,10*ROW('Sanitation Data'!D150)),NA())</f>
        <v>#N/A</v>
      </c>
      <c r="W156" s="367" t="e">
        <f ca="1">+IF(AND(ISNUMBER(OFFSET('Sanitation Data'!$D$6,0,10*ROW('Sanitation Data'!D150))),'Data Summary'!CL156="Yes"),OFFSET('Sanitation Data'!$D$6,0,10*ROW('Sanitation Data'!D150)),NA())</f>
        <v>#N/A</v>
      </c>
      <c r="X156" s="367" t="e">
        <f ca="1">+IF(AND(ISNUMBER(OFFSET('Sanitation Data'!$D$10,0,10*ROW('Sanitation Data'!D150))),'Data Summary'!CM156="Yes"),OFFSET('Sanitation Data'!$D$10,0,10*ROW('Sanitation Data'!D150)),NA())</f>
        <v>#N/A</v>
      </c>
      <c r="Y156" s="367" t="e">
        <f ca="1">+IF(AND(ISNUMBER(OFFSET('Sanitation Data'!$D$11,0,10*ROW('Sanitation Data'!D150))),'Data Summary'!CN156="Yes"),OFFSET('Sanitation Data'!$D$11,0,10*ROW('Sanitation Data'!D150)),NA())</f>
        <v>#N/A</v>
      </c>
      <c r="Z156" s="367" t="e">
        <f ca="1">+IF(AND(ISNUMBER(OFFSET('Sanitation Data'!$D$12,0,10*ROW('Sanitation Data'!D150))),'Data Summary'!CO156="Yes"),OFFSET('Sanitation Data'!$D$12,0,10*ROW('Sanitation Data'!D150)),NA())</f>
        <v>#N/A</v>
      </c>
      <c r="AA156" s="367" t="e">
        <f ca="1">+IF(AND(ISNUMBER(OFFSET('Sanitation Data'!$E$4,0,10*ROW('Sanitation Data'!E150))),'Data Summary'!CP156="Yes"),100-OFFSET('Sanitation Data'!$E$4,0,10*ROW('Sanitation Data'!E150)),NA())</f>
        <v>#N/A</v>
      </c>
      <c r="AB156" s="367" t="e">
        <f ca="1">+IF(AND(ISNUMBER(OFFSET('Sanitation Data'!$E$6,0,10*ROW('Sanitation Data'!E150))),'Data Summary'!CQ156="Yes"),OFFSET('Sanitation Data'!$E$6,0,10*ROW('Sanitation Data'!E150)),NA())</f>
        <v>#N/A</v>
      </c>
      <c r="AC156" s="367" t="e">
        <f ca="1">+IF(AND(ISNUMBER(OFFSET('Sanitation Data'!$E$10,0,10*ROW('Sanitation Data'!E150))),'Data Summary'!CR156="Yes"),OFFSET('Sanitation Data'!$E$10,0,10*ROW('Sanitation Data'!E150)),NA())</f>
        <v>#N/A</v>
      </c>
      <c r="AD156" s="367" t="e">
        <f ca="1">+IF(AND(ISNUMBER(OFFSET('Sanitation Data'!$E$11,0,10*ROW('Sanitation Data'!E150))),'Data Summary'!CS156="Yes"),OFFSET('Sanitation Data'!$E$11,0,10*ROW('Sanitation Data'!E150)),NA())</f>
        <v>#N/A</v>
      </c>
      <c r="AE156" s="367" t="e">
        <f ca="1">+IF(AND(ISNUMBER(OFFSET('Sanitation Data'!$E$12,0,10*ROW('Sanitation Data'!E150))),'Data Summary'!CT156="Yes"),OFFSET('Sanitation Data'!$E$12,0,10*ROW('Sanitation Data'!E150)),NA())</f>
        <v>#N/A</v>
      </c>
      <c r="AF156" s="367" t="e">
        <f ca="1">+IF(AND(ISNUMBER(OFFSET('Sanitation Data'!$F$4,0,10*ROW('Sanitation Data'!F150))),'Data Summary'!CU156="Yes"),100-OFFSET('Sanitation Data'!$F$4,0,10*ROW('Sanitation Data'!F150)),NA())</f>
        <v>#N/A</v>
      </c>
      <c r="AG156" s="367" t="e">
        <f ca="1">+IF(AND(ISNUMBER(OFFSET('Sanitation Data'!$F$6,0,10*ROW('Sanitation Data'!F150))),'Data Summary'!CV156="Yes"),OFFSET('Sanitation Data'!$F$6,0,10*ROW('Sanitation Data'!F150)),NA())</f>
        <v>#N/A</v>
      </c>
      <c r="AH156" s="367" t="e">
        <f ca="1">+IF(AND(ISNUMBER(OFFSET('Sanitation Data'!$F$10,0,10*ROW('Sanitation Data'!F150))),'Data Summary'!CW156="Yes"),OFFSET('Sanitation Data'!$F$10,0,10*ROW('Sanitation Data'!F150)),NA())</f>
        <v>#N/A</v>
      </c>
      <c r="AI156" s="367" t="e">
        <f ca="1">+IF(AND(ISNUMBER(OFFSET('Sanitation Data'!$F$11,0,10*ROW('Sanitation Data'!F150))),'Data Summary'!CX156="Yes"),OFFSET('Sanitation Data'!$F$11,0,10*ROW('Sanitation Data'!F150)),NA())</f>
        <v>#N/A</v>
      </c>
      <c r="AJ156" s="367" t="e">
        <f ca="1">+IF(AND(ISNUMBER(OFFSET('Sanitation Data'!$F$12,0,10*ROW('Sanitation Data'!F150))),'Data Summary'!CY156="Yes"),OFFSET('Sanitation Data'!$F$12,0,10*ROW('Sanitation Data'!F150)),NA())</f>
        <v>#N/A</v>
      </c>
      <c r="AK156" s="367" t="e">
        <f ca="1">+IF(AND(ISNUMBER(OFFSET('Sanitation Data'!$G$4,0,10*ROW('Sanitation Data'!G150))),'Data Summary'!CZ156="Yes"),100-OFFSET('Sanitation Data'!$G$4,0,10*ROW('Sanitation Data'!G150)),NA())</f>
        <v>#N/A</v>
      </c>
      <c r="AL156" s="367" t="e">
        <f ca="1">+IF(AND(ISNUMBER(OFFSET('Sanitation Data'!$G$6,0,10*ROW('Sanitation Data'!G150))),'Data Summary'!DA156="Yes"),OFFSET('Sanitation Data'!$G$6,0,10*ROW('Sanitation Data'!G150)),NA())</f>
        <v>#N/A</v>
      </c>
      <c r="AM156" s="367" t="e">
        <f ca="1">+IF(AND(ISNUMBER(OFFSET('Sanitation Data'!$G$10,0,10*ROW('Sanitation Data'!G150))),'Data Summary'!DB156="Yes"),OFFSET('Sanitation Data'!$G$10,0,10*ROW('Sanitation Data'!G150)),NA())</f>
        <v>#N/A</v>
      </c>
      <c r="AN156" s="367" t="e">
        <f ca="1">+IF(AND(ISNUMBER(OFFSET('Sanitation Data'!$G$11,0,10*ROW('Sanitation Data'!G150))),'Data Summary'!DC156="Yes"),OFFSET('Sanitation Data'!$G$11,0,10*ROW('Sanitation Data'!G150)),NA())</f>
        <v>#N/A</v>
      </c>
      <c r="AO156" s="367" t="e">
        <f ca="1">+IF(AND(ISNUMBER(OFFSET('Sanitation Data'!$G$12,0,10*ROW('Sanitation Data'!G150))),'Data Summary'!DD156="Yes"),OFFSET('Sanitation Data'!$G$12,0,10*ROW('Sanitation Data'!G150)),NA())</f>
        <v>#N/A</v>
      </c>
      <c r="AP156" s="367" t="e">
        <f ca="1">+IF(AND(ISNUMBER(OFFSET('Sanitation Data'!$H$4,0,10*ROW('Sanitation Data'!H150))),'Data Summary'!DE156="Yes"),100-OFFSET('Sanitation Data'!$H$4,0,10*ROW('Sanitation Data'!H150)),NA())</f>
        <v>#N/A</v>
      </c>
      <c r="AQ156" s="367" t="e">
        <f ca="1">+IF(AND(ISNUMBER(OFFSET('Sanitation Data'!$H$6,0,10*ROW('Sanitation Data'!H150))),'Data Summary'!DF156="Yes"),OFFSET('Sanitation Data'!$H$6,0,10*ROW('Sanitation Data'!H150)),NA())</f>
        <v>#N/A</v>
      </c>
      <c r="AR156" s="367" t="e">
        <f ca="1">+IF(AND(ISNUMBER(OFFSET('Sanitation Data'!$H$10,0,10*ROW('Sanitation Data'!H150))),'Data Summary'!DG156="Yes"),OFFSET('Sanitation Data'!$H$10,0,10*ROW('Sanitation Data'!H150)),NA())</f>
        <v>#N/A</v>
      </c>
      <c r="AS156" s="367" t="e">
        <f ca="1">+IF(AND(ISNUMBER(OFFSET('Sanitation Data'!$H$11,0,10*ROW('Sanitation Data'!H150))),'Data Summary'!DH156="Yes"),OFFSET('Sanitation Data'!$H$11,0,10*ROW('Sanitation Data'!H150)),NA())</f>
        <v>#N/A</v>
      </c>
      <c r="AT156" s="367" t="e">
        <f ca="1">+IF(AND(ISNUMBER(OFFSET('Sanitation Data'!$H$12,0,10*ROW('Sanitation Data'!H150))),'Data Summary'!DI156="Yes"),OFFSET('Sanitation Data'!$H$12,0,10*ROW('Sanitation Data'!H150)),NA())</f>
        <v>#N/A</v>
      </c>
      <c r="AU156" s="367" t="e">
        <f ca="1">+IF(AND(ISNUMBER(OFFSET('Sanitation Data'!$I$4,0,10*ROW('Sanitation Data'!I150))),'Data Summary'!DJ156="Yes"),100-OFFSET('Sanitation Data'!$I$4,0,10*ROW('Sanitation Data'!I150)),NA())</f>
        <v>#N/A</v>
      </c>
      <c r="AV156" s="367" t="e">
        <f ca="1">+IF(AND(ISNUMBER(OFFSET('Sanitation Data'!$I$6,0,10*ROW('Sanitation Data'!I150))),'Data Summary'!DK156="Yes"),OFFSET('Sanitation Data'!$I$6,0,10*ROW('Sanitation Data'!I150)),NA())</f>
        <v>#N/A</v>
      </c>
      <c r="AW156" s="367" t="e">
        <f ca="1">+IF(AND(ISNUMBER(OFFSET('Sanitation Data'!$I$10,0,10*ROW('Sanitation Data'!I150))),'Data Summary'!DL156="Yes"),OFFSET('Sanitation Data'!$I$10,0,10*ROW('Sanitation Data'!I150)),NA())</f>
        <v>#N/A</v>
      </c>
      <c r="AX156" s="367" t="e">
        <f ca="1">+IF(AND(ISNUMBER(OFFSET('Sanitation Data'!$I$11,0,10*ROW('Sanitation Data'!I150))),'Data Summary'!DM156="Yes"),OFFSET('Sanitation Data'!$I$11,0,10*ROW('Sanitation Data'!I150)),NA())</f>
        <v>#N/A</v>
      </c>
      <c r="AY156" s="367" t="e">
        <f ca="1">+IF(AND(ISNUMBER(OFFSET('Sanitation Data'!$I$12,0,10*ROW('Sanitation Data'!I150))),'Data Summary'!DN156="Yes"),OFFSET('Sanitation Data'!$I$12,0,10*ROW('Sanitation Data'!I150)),NA())</f>
        <v>#N/A</v>
      </c>
      <c r="AZ156" s="368" t="e">
        <f ca="1">+IF(AND(ISNUMBER(OFFSET('Hygiene Data'!$D$5,0,10*ROW('Hygiene Data'!D150))),'Data Summary'!DO156="Yes"),OFFSET('Hygiene Data'!$D$5,0,10*ROW('Hygiene Data'!D150)),NA())</f>
        <v>#N/A</v>
      </c>
      <c r="BA156" s="368" t="e">
        <f ca="1">+IF(AND(ISNUMBER(OFFSET('Hygiene Data'!$D$7,0,10*ROW('Hygiene Data'!D150))),'Data Summary'!DP156="Yes"),OFFSET('Hygiene Data'!$D$7,0,10*ROW('Hygiene Data'!D150)),NA())</f>
        <v>#N/A</v>
      </c>
      <c r="BB156" s="368" t="e">
        <f ca="1">+IF(AND(ISNUMBER(OFFSET('Hygiene Data'!$D$9,0,10*ROW('Hygiene Data'!D150))),'Data Summary'!DQ156="Yes"),OFFSET('Hygiene Data'!$D$9,0,10*ROW('Hygiene Data'!D150)),NA())</f>
        <v>#N/A</v>
      </c>
      <c r="BC156" s="368" t="e">
        <f ca="1">+IF(AND(ISNUMBER(OFFSET('Hygiene Data'!$E$5,0,10*ROW('Hygiene Data'!E150))),'Data Summary'!DR156="Yes"),OFFSET('Hygiene Data'!$E$5,0,10*ROW('Hygiene Data'!E150)),NA())</f>
        <v>#N/A</v>
      </c>
      <c r="BD156" s="368" t="e">
        <f ca="1">+IF(AND(ISNUMBER(OFFSET('Hygiene Data'!$E$7,0,10*ROW('Hygiene Data'!E150))),'Data Summary'!DS156="Yes"),OFFSET('Hygiene Data'!$E$7,0,10*ROW('Hygiene Data'!E150)),NA())</f>
        <v>#N/A</v>
      </c>
      <c r="BE156" s="368" t="e">
        <f ca="1">+IF(AND(ISNUMBER(OFFSET('Hygiene Data'!$E$9,0,10*ROW('Hygiene Data'!E150))),'Data Summary'!DT156="Yes"),OFFSET('Hygiene Data'!$E$9,0,10*ROW('Hygiene Data'!E150)),NA())</f>
        <v>#N/A</v>
      </c>
      <c r="BF156" s="368" t="e">
        <f ca="1">+IF(AND(ISNUMBER(OFFSET('Hygiene Data'!$F$5,0,10*ROW('Hygiene Data'!F150))),'Data Summary'!DU156="Yes"),OFFSET('Hygiene Data'!$F$5,0,10*ROW('Hygiene Data'!F150)),NA())</f>
        <v>#N/A</v>
      </c>
      <c r="BG156" s="368" t="e">
        <f ca="1">+IF(AND(ISNUMBER(OFFSET('Hygiene Data'!$F$7,0,10*ROW('Hygiene Data'!F150))),'Data Summary'!DV156="Yes"),OFFSET('Hygiene Data'!$F$7,0,10*ROW('Hygiene Data'!F150)),NA())</f>
        <v>#N/A</v>
      </c>
      <c r="BH156" s="368" t="e">
        <f ca="1">+IF(AND(ISNUMBER(OFFSET('Hygiene Data'!$F$9,0,10*ROW('Hygiene Data'!F150))),'Data Summary'!DW156="Yes"),OFFSET('Hygiene Data'!$F$9,0,10*ROW('Hygiene Data'!F150)),NA())</f>
        <v>#N/A</v>
      </c>
      <c r="BI156" s="368" t="e">
        <f ca="1">+IF(AND(ISNUMBER(OFFSET('Hygiene Data'!$G$5,0,10*ROW('Hygiene Data'!G150))),'Data Summary'!DX156="Yes"),OFFSET('Hygiene Data'!$G$5,0,10*ROW('Hygiene Data'!G150)),NA())</f>
        <v>#N/A</v>
      </c>
      <c r="BJ156" s="368" t="e">
        <f ca="1">+IF(AND(ISNUMBER(OFFSET('Hygiene Data'!$G$7,0,10*ROW('Hygiene Data'!G150))),'Data Summary'!DY156="Yes"),OFFSET('Hygiene Data'!$G$7,0,10*ROW('Hygiene Data'!G150)),NA())</f>
        <v>#N/A</v>
      </c>
      <c r="BK156" s="368" t="e">
        <f ca="1">+IF(AND(ISNUMBER(OFFSET('Hygiene Data'!$G$9,0,10*ROW('Hygiene Data'!G150))),'Data Summary'!DZ156="Yes"),OFFSET('Hygiene Data'!$G$9,0,10*ROW('Hygiene Data'!G150)),NA())</f>
        <v>#N/A</v>
      </c>
      <c r="BL156" s="368" t="e">
        <f ca="1">+IF(AND(ISNUMBER(OFFSET('Hygiene Data'!$H$5,0,10*ROW('Hygiene Data'!H150))),'Data Summary'!EA156="Yes"),OFFSET('Hygiene Data'!$H$5,0,10*ROW('Hygiene Data'!H150)),NA())</f>
        <v>#N/A</v>
      </c>
      <c r="BM156" s="368" t="e">
        <f ca="1">+IF(AND(ISNUMBER(OFFSET('Hygiene Data'!$H$7,0,10*ROW('Hygiene Data'!H150))),'Data Summary'!EB156="Yes"),OFFSET('Hygiene Data'!$H$7,0,10*ROW('Hygiene Data'!H150)),NA())</f>
        <v>#N/A</v>
      </c>
      <c r="BN156" s="368" t="e">
        <f ca="1">+IF(AND(ISNUMBER(OFFSET('Hygiene Data'!$H$9,0,10*ROW('Hygiene Data'!H150))),'Data Summary'!EC156="Yes"),OFFSET('Hygiene Data'!$H$9,0,10*ROW('Hygiene Data'!H150)),NA())</f>
        <v>#N/A</v>
      </c>
      <c r="BO156" s="368" t="e">
        <f ca="1">+IF(AND(ISNUMBER(OFFSET('Hygiene Data'!$I$5,0,10*ROW('Hygiene Data'!I150))),'Data Summary'!ED156="Yes"),OFFSET('Hygiene Data'!$I$5,0,10*ROW('Hygiene Data'!I150)),NA())</f>
        <v>#N/A</v>
      </c>
      <c r="BP156" s="368" t="e">
        <f ca="1">+IF(AND(ISNUMBER(OFFSET('Hygiene Data'!$I$7,0,10*ROW('Hygiene Data'!I150))),'Data Summary'!EE156="Yes"),OFFSET('Hygiene Data'!$I$7,0,10*ROW('Hygiene Data'!I150)),NA())</f>
        <v>#N/A</v>
      </c>
      <c r="BQ156" s="368" t="e">
        <f ca="1">+IF(AND(ISNUMBER(OFFSET('Hygiene Data'!$I$9,0,10*ROW('Hygiene Data'!I150))),'Data Summary'!EF156="Yes"),OFFSET('Hygiene Data'!$I$9,0,10*ROW('Hygiene Data'!I150)),NA())</f>
        <v>#N/A</v>
      </c>
    </row>
    <row r="157" spans="1:69" x14ac:dyDescent="0.25">
      <c r="A157" s="364" t="e">
        <f ca="1">+RIGHT('Data Summary'!A157,LEN('Data Summary'!A157)-9)</f>
        <v>#VALUE!</v>
      </c>
      <c r="B157" s="338" t="str">
        <f ca="1">+IF(ISTEXT('Data Summary'!B157),'Data Summary'!B157,"")</f>
        <v/>
      </c>
      <c r="C157" s="365" t="e">
        <f ca="1">+VALUE('Data Summary'!C157)</f>
        <v>#VALUE!</v>
      </c>
      <c r="D157" s="366" t="e">
        <f ca="1">+IF(AND(ISNUMBER(OFFSET('Water Data'!$D$4,0,10*ROW('Water Data'!D151))),'Data Summary'!BS157="Yes"),100-OFFSET('Water Data'!$D$4,0,10*ROW('Water Data'!D151)),NA())</f>
        <v>#N/A</v>
      </c>
      <c r="E157" s="366" t="e">
        <f ca="1">+IF(AND(ISNUMBER(OFFSET('Water Data'!$D$6,0,10*ROW('Water Data'!D151))),'Data Summary'!BT157="Yes"),OFFSET('Water Data'!$D$6,0,10*ROW('Water Data'!D151)),NA())</f>
        <v>#N/A</v>
      </c>
      <c r="F157" s="366" t="e">
        <f ca="1">+IF(AND(ISNUMBER(OFFSET('Water Data'!$D$9,0,10*ROW('Water Data'!D151))),'Data Summary'!BU157="Yes"),OFFSET('Water Data'!$D$9,0,10*ROW('Water Data'!D151)),NA())</f>
        <v>#N/A</v>
      </c>
      <c r="G157" s="366" t="e">
        <f ca="1">+IF(AND(ISNUMBER(OFFSET('Water Data'!$E$4,0,10*ROW('Water Data'!E151))),'Data Summary'!BV157="Yes"),100-OFFSET('Water Data'!$E$4,0,10*ROW('Water Data'!E151)),NA())</f>
        <v>#N/A</v>
      </c>
      <c r="H157" s="366" t="e">
        <f ca="1">+IF(AND(ISNUMBER(OFFSET('Water Data'!$E$6,0,10*ROW('Water Data'!E151))),'Data Summary'!BW157="Yes"),OFFSET('Water Data'!$E$6,0,10*ROW('Water Data'!E151)),NA())</f>
        <v>#N/A</v>
      </c>
      <c r="I157" s="366" t="e">
        <f ca="1">+IF(AND(ISNUMBER(OFFSET('Water Data'!$E$9,0,10*ROW('Water Data'!E151))),'Data Summary'!BX157="Yes"),OFFSET('Water Data'!$E$9,0,10*ROW('Water Data'!E151)),NA())</f>
        <v>#N/A</v>
      </c>
      <c r="J157" s="366" t="e">
        <f ca="1">+IF(AND(ISNUMBER(OFFSET('Water Data'!$F$4,0,10*ROW('Water Data'!F151))),'Data Summary'!BY157="Yes"),100-OFFSET('Water Data'!$F$4,0,10*ROW('Water Data'!F151)),NA())</f>
        <v>#N/A</v>
      </c>
      <c r="K157" s="366" t="e">
        <f ca="1">+IF(AND(ISNUMBER(OFFSET('Water Data'!$F$6,0,10*ROW('Water Data'!F151))),'Data Summary'!BZ157="Yes"),OFFSET('Water Data'!$F$6,0,10*ROW('Water Data'!F151)),NA())</f>
        <v>#N/A</v>
      </c>
      <c r="L157" s="366" t="e">
        <f ca="1">+IF(AND(ISNUMBER(OFFSET('Water Data'!$F$9,0,10*ROW('Water Data'!F151))),'Data Summary'!CA157="Yes"),OFFSET('Water Data'!$F$9,0,10*ROW('Water Data'!F151)),NA())</f>
        <v>#N/A</v>
      </c>
      <c r="M157" s="366" t="e">
        <f ca="1">+IF(AND(ISNUMBER(OFFSET('Water Data'!$G$4,0,10*ROW('Water Data'!G151))),'Data Summary'!CB157="Yes"),100-OFFSET('Water Data'!$G$4,0,10*ROW('Water Data'!G151)),NA())</f>
        <v>#N/A</v>
      </c>
      <c r="N157" s="366" t="e">
        <f ca="1">+IF(AND(ISNUMBER(OFFSET('Water Data'!$G$6,0,10*ROW('Water Data'!G151))),'Data Summary'!CC157="Yes"),OFFSET('Water Data'!$G$6,0,10*ROW('Water Data'!G151)),NA())</f>
        <v>#N/A</v>
      </c>
      <c r="O157" s="366" t="e">
        <f ca="1">+IF(AND(ISNUMBER(OFFSET('Water Data'!$G$9,0,10*ROW('Water Data'!G151))),'Data Summary'!CD157="Yes"),OFFSET('Water Data'!$G$9,0,10*ROW('Water Data'!G151)),NA())</f>
        <v>#N/A</v>
      </c>
      <c r="P157" s="366" t="e">
        <f ca="1">+IF(AND(ISNUMBER(OFFSET('Water Data'!$H$4,0,10*ROW('Water Data'!H151))),'Data Summary'!CE157="Yes"),100-OFFSET('Water Data'!$H$4,0,10*ROW('Water Data'!H151)),NA())</f>
        <v>#N/A</v>
      </c>
      <c r="Q157" s="366" t="e">
        <f ca="1">+IF(AND(ISNUMBER(OFFSET('Water Data'!$H$6,0,10*ROW('Water Data'!H151))),'Data Summary'!CF157="Yes"),OFFSET('Water Data'!$H$6,0,10*ROW('Water Data'!H151)),NA())</f>
        <v>#N/A</v>
      </c>
      <c r="R157" s="366" t="e">
        <f ca="1">+IF(AND(ISNUMBER(OFFSET('Water Data'!$H$9,0,10*ROW('Water Data'!H151))),'Data Summary'!CG157="Yes"),OFFSET('Water Data'!$H$9,0,10*ROW('Water Data'!H151)),NA())</f>
        <v>#N/A</v>
      </c>
      <c r="S157" s="366" t="e">
        <f ca="1">+IF(AND(ISNUMBER(OFFSET('Water Data'!$I$4,0,10*ROW('Water Data'!I151))),'Data Summary'!CH157="Yes"),100-OFFSET('Water Data'!$I$4,0,10*ROW('Water Data'!I151)),NA())</f>
        <v>#N/A</v>
      </c>
      <c r="T157" s="366" t="e">
        <f ca="1">+IF(AND(ISNUMBER(OFFSET('Water Data'!$I$6,0,10*ROW('Water Data'!I151))),'Data Summary'!CI157="Yes"),OFFSET('Water Data'!$I$6,0,10*ROW('Water Data'!I151)),NA())</f>
        <v>#N/A</v>
      </c>
      <c r="U157" s="366" t="e">
        <f ca="1">+IF(AND(ISNUMBER(OFFSET('Water Data'!$I$9,0,10*ROW('Water Data'!I151))),'Data Summary'!CJ157="Yes"),OFFSET('Water Data'!$I$9,0,10*ROW('Water Data'!I151)),NA())</f>
        <v>#N/A</v>
      </c>
      <c r="V157" s="367" t="e">
        <f ca="1">+IF(AND(ISNUMBER(OFFSET('Sanitation Data'!$D$4,0,10*ROW('Sanitation Data'!D151))),'Data Summary'!CK157="Yes"),100-OFFSET('Sanitation Data'!$D$4,0,10*ROW('Sanitation Data'!D151)),NA())</f>
        <v>#N/A</v>
      </c>
      <c r="W157" s="367" t="e">
        <f ca="1">+IF(AND(ISNUMBER(OFFSET('Sanitation Data'!$D$6,0,10*ROW('Sanitation Data'!D151))),'Data Summary'!CL157="Yes"),OFFSET('Sanitation Data'!$D$6,0,10*ROW('Sanitation Data'!D151)),NA())</f>
        <v>#N/A</v>
      </c>
      <c r="X157" s="367" t="e">
        <f ca="1">+IF(AND(ISNUMBER(OFFSET('Sanitation Data'!$D$10,0,10*ROW('Sanitation Data'!D151))),'Data Summary'!CM157="Yes"),OFFSET('Sanitation Data'!$D$10,0,10*ROW('Sanitation Data'!D151)),NA())</f>
        <v>#N/A</v>
      </c>
      <c r="Y157" s="367" t="e">
        <f ca="1">+IF(AND(ISNUMBER(OFFSET('Sanitation Data'!$D$11,0,10*ROW('Sanitation Data'!D151))),'Data Summary'!CN157="Yes"),OFFSET('Sanitation Data'!$D$11,0,10*ROW('Sanitation Data'!D151)),NA())</f>
        <v>#N/A</v>
      </c>
      <c r="Z157" s="367" t="e">
        <f ca="1">+IF(AND(ISNUMBER(OFFSET('Sanitation Data'!$D$12,0,10*ROW('Sanitation Data'!D151))),'Data Summary'!CO157="Yes"),OFFSET('Sanitation Data'!$D$12,0,10*ROW('Sanitation Data'!D151)),NA())</f>
        <v>#N/A</v>
      </c>
      <c r="AA157" s="367" t="e">
        <f ca="1">+IF(AND(ISNUMBER(OFFSET('Sanitation Data'!$E$4,0,10*ROW('Sanitation Data'!E151))),'Data Summary'!CP157="Yes"),100-OFFSET('Sanitation Data'!$E$4,0,10*ROW('Sanitation Data'!E151)),NA())</f>
        <v>#N/A</v>
      </c>
      <c r="AB157" s="367" t="e">
        <f ca="1">+IF(AND(ISNUMBER(OFFSET('Sanitation Data'!$E$6,0,10*ROW('Sanitation Data'!E151))),'Data Summary'!CQ157="Yes"),OFFSET('Sanitation Data'!$E$6,0,10*ROW('Sanitation Data'!E151)),NA())</f>
        <v>#N/A</v>
      </c>
      <c r="AC157" s="367" t="e">
        <f ca="1">+IF(AND(ISNUMBER(OFFSET('Sanitation Data'!$E$10,0,10*ROW('Sanitation Data'!E151))),'Data Summary'!CR157="Yes"),OFFSET('Sanitation Data'!$E$10,0,10*ROW('Sanitation Data'!E151)),NA())</f>
        <v>#N/A</v>
      </c>
      <c r="AD157" s="367" t="e">
        <f ca="1">+IF(AND(ISNUMBER(OFFSET('Sanitation Data'!$E$11,0,10*ROW('Sanitation Data'!E151))),'Data Summary'!CS157="Yes"),OFFSET('Sanitation Data'!$E$11,0,10*ROW('Sanitation Data'!E151)),NA())</f>
        <v>#N/A</v>
      </c>
      <c r="AE157" s="367" t="e">
        <f ca="1">+IF(AND(ISNUMBER(OFFSET('Sanitation Data'!$E$12,0,10*ROW('Sanitation Data'!E151))),'Data Summary'!CT157="Yes"),OFFSET('Sanitation Data'!$E$12,0,10*ROW('Sanitation Data'!E151)),NA())</f>
        <v>#N/A</v>
      </c>
      <c r="AF157" s="367" t="e">
        <f ca="1">+IF(AND(ISNUMBER(OFFSET('Sanitation Data'!$F$4,0,10*ROW('Sanitation Data'!F151))),'Data Summary'!CU157="Yes"),100-OFFSET('Sanitation Data'!$F$4,0,10*ROW('Sanitation Data'!F151)),NA())</f>
        <v>#N/A</v>
      </c>
      <c r="AG157" s="367" t="e">
        <f ca="1">+IF(AND(ISNUMBER(OFFSET('Sanitation Data'!$F$6,0,10*ROW('Sanitation Data'!F151))),'Data Summary'!CV157="Yes"),OFFSET('Sanitation Data'!$F$6,0,10*ROW('Sanitation Data'!F151)),NA())</f>
        <v>#N/A</v>
      </c>
      <c r="AH157" s="367" t="e">
        <f ca="1">+IF(AND(ISNUMBER(OFFSET('Sanitation Data'!$F$10,0,10*ROW('Sanitation Data'!F151))),'Data Summary'!CW157="Yes"),OFFSET('Sanitation Data'!$F$10,0,10*ROW('Sanitation Data'!F151)),NA())</f>
        <v>#N/A</v>
      </c>
      <c r="AI157" s="367" t="e">
        <f ca="1">+IF(AND(ISNUMBER(OFFSET('Sanitation Data'!$F$11,0,10*ROW('Sanitation Data'!F151))),'Data Summary'!CX157="Yes"),OFFSET('Sanitation Data'!$F$11,0,10*ROW('Sanitation Data'!F151)),NA())</f>
        <v>#N/A</v>
      </c>
      <c r="AJ157" s="367" t="e">
        <f ca="1">+IF(AND(ISNUMBER(OFFSET('Sanitation Data'!$F$12,0,10*ROW('Sanitation Data'!F151))),'Data Summary'!CY157="Yes"),OFFSET('Sanitation Data'!$F$12,0,10*ROW('Sanitation Data'!F151)),NA())</f>
        <v>#N/A</v>
      </c>
      <c r="AK157" s="367" t="e">
        <f ca="1">+IF(AND(ISNUMBER(OFFSET('Sanitation Data'!$G$4,0,10*ROW('Sanitation Data'!G151))),'Data Summary'!CZ157="Yes"),100-OFFSET('Sanitation Data'!$G$4,0,10*ROW('Sanitation Data'!G151)),NA())</f>
        <v>#N/A</v>
      </c>
      <c r="AL157" s="367" t="e">
        <f ca="1">+IF(AND(ISNUMBER(OFFSET('Sanitation Data'!$G$6,0,10*ROW('Sanitation Data'!G151))),'Data Summary'!DA157="Yes"),OFFSET('Sanitation Data'!$G$6,0,10*ROW('Sanitation Data'!G151)),NA())</f>
        <v>#N/A</v>
      </c>
      <c r="AM157" s="367" t="e">
        <f ca="1">+IF(AND(ISNUMBER(OFFSET('Sanitation Data'!$G$10,0,10*ROW('Sanitation Data'!G151))),'Data Summary'!DB157="Yes"),OFFSET('Sanitation Data'!$G$10,0,10*ROW('Sanitation Data'!G151)),NA())</f>
        <v>#N/A</v>
      </c>
      <c r="AN157" s="367" t="e">
        <f ca="1">+IF(AND(ISNUMBER(OFFSET('Sanitation Data'!$G$11,0,10*ROW('Sanitation Data'!G151))),'Data Summary'!DC157="Yes"),OFFSET('Sanitation Data'!$G$11,0,10*ROW('Sanitation Data'!G151)),NA())</f>
        <v>#N/A</v>
      </c>
      <c r="AO157" s="367" t="e">
        <f ca="1">+IF(AND(ISNUMBER(OFFSET('Sanitation Data'!$G$12,0,10*ROW('Sanitation Data'!G151))),'Data Summary'!DD157="Yes"),OFFSET('Sanitation Data'!$G$12,0,10*ROW('Sanitation Data'!G151)),NA())</f>
        <v>#N/A</v>
      </c>
      <c r="AP157" s="367" t="e">
        <f ca="1">+IF(AND(ISNUMBER(OFFSET('Sanitation Data'!$H$4,0,10*ROW('Sanitation Data'!H151))),'Data Summary'!DE157="Yes"),100-OFFSET('Sanitation Data'!$H$4,0,10*ROW('Sanitation Data'!H151)),NA())</f>
        <v>#N/A</v>
      </c>
      <c r="AQ157" s="367" t="e">
        <f ca="1">+IF(AND(ISNUMBER(OFFSET('Sanitation Data'!$H$6,0,10*ROW('Sanitation Data'!H151))),'Data Summary'!DF157="Yes"),OFFSET('Sanitation Data'!$H$6,0,10*ROW('Sanitation Data'!H151)),NA())</f>
        <v>#N/A</v>
      </c>
      <c r="AR157" s="367" t="e">
        <f ca="1">+IF(AND(ISNUMBER(OFFSET('Sanitation Data'!$H$10,0,10*ROW('Sanitation Data'!H151))),'Data Summary'!DG157="Yes"),OFFSET('Sanitation Data'!$H$10,0,10*ROW('Sanitation Data'!H151)),NA())</f>
        <v>#N/A</v>
      </c>
      <c r="AS157" s="367" t="e">
        <f ca="1">+IF(AND(ISNUMBER(OFFSET('Sanitation Data'!$H$11,0,10*ROW('Sanitation Data'!H151))),'Data Summary'!DH157="Yes"),OFFSET('Sanitation Data'!$H$11,0,10*ROW('Sanitation Data'!H151)),NA())</f>
        <v>#N/A</v>
      </c>
      <c r="AT157" s="367" t="e">
        <f ca="1">+IF(AND(ISNUMBER(OFFSET('Sanitation Data'!$H$12,0,10*ROW('Sanitation Data'!H151))),'Data Summary'!DI157="Yes"),OFFSET('Sanitation Data'!$H$12,0,10*ROW('Sanitation Data'!H151)),NA())</f>
        <v>#N/A</v>
      </c>
      <c r="AU157" s="367" t="e">
        <f ca="1">+IF(AND(ISNUMBER(OFFSET('Sanitation Data'!$I$4,0,10*ROW('Sanitation Data'!I151))),'Data Summary'!DJ157="Yes"),100-OFFSET('Sanitation Data'!$I$4,0,10*ROW('Sanitation Data'!I151)),NA())</f>
        <v>#N/A</v>
      </c>
      <c r="AV157" s="367" t="e">
        <f ca="1">+IF(AND(ISNUMBER(OFFSET('Sanitation Data'!$I$6,0,10*ROW('Sanitation Data'!I151))),'Data Summary'!DK157="Yes"),OFFSET('Sanitation Data'!$I$6,0,10*ROW('Sanitation Data'!I151)),NA())</f>
        <v>#N/A</v>
      </c>
      <c r="AW157" s="367" t="e">
        <f ca="1">+IF(AND(ISNUMBER(OFFSET('Sanitation Data'!$I$10,0,10*ROW('Sanitation Data'!I151))),'Data Summary'!DL157="Yes"),OFFSET('Sanitation Data'!$I$10,0,10*ROW('Sanitation Data'!I151)),NA())</f>
        <v>#N/A</v>
      </c>
      <c r="AX157" s="367" t="e">
        <f ca="1">+IF(AND(ISNUMBER(OFFSET('Sanitation Data'!$I$11,0,10*ROW('Sanitation Data'!I151))),'Data Summary'!DM157="Yes"),OFFSET('Sanitation Data'!$I$11,0,10*ROW('Sanitation Data'!I151)),NA())</f>
        <v>#N/A</v>
      </c>
      <c r="AY157" s="367" t="e">
        <f ca="1">+IF(AND(ISNUMBER(OFFSET('Sanitation Data'!$I$12,0,10*ROW('Sanitation Data'!I151))),'Data Summary'!DN157="Yes"),OFFSET('Sanitation Data'!$I$12,0,10*ROW('Sanitation Data'!I151)),NA())</f>
        <v>#N/A</v>
      </c>
      <c r="AZ157" s="368" t="e">
        <f ca="1">+IF(AND(ISNUMBER(OFFSET('Hygiene Data'!$D$5,0,10*ROW('Hygiene Data'!D151))),'Data Summary'!DO157="Yes"),OFFSET('Hygiene Data'!$D$5,0,10*ROW('Hygiene Data'!D151)),NA())</f>
        <v>#N/A</v>
      </c>
      <c r="BA157" s="368" t="e">
        <f ca="1">+IF(AND(ISNUMBER(OFFSET('Hygiene Data'!$D$7,0,10*ROW('Hygiene Data'!D151))),'Data Summary'!DP157="Yes"),OFFSET('Hygiene Data'!$D$7,0,10*ROW('Hygiene Data'!D151)),NA())</f>
        <v>#N/A</v>
      </c>
      <c r="BB157" s="368" t="e">
        <f ca="1">+IF(AND(ISNUMBER(OFFSET('Hygiene Data'!$D$9,0,10*ROW('Hygiene Data'!D151))),'Data Summary'!DQ157="Yes"),OFFSET('Hygiene Data'!$D$9,0,10*ROW('Hygiene Data'!D151)),NA())</f>
        <v>#N/A</v>
      </c>
      <c r="BC157" s="368" t="e">
        <f ca="1">+IF(AND(ISNUMBER(OFFSET('Hygiene Data'!$E$5,0,10*ROW('Hygiene Data'!E151))),'Data Summary'!DR157="Yes"),OFFSET('Hygiene Data'!$E$5,0,10*ROW('Hygiene Data'!E151)),NA())</f>
        <v>#N/A</v>
      </c>
      <c r="BD157" s="368" t="e">
        <f ca="1">+IF(AND(ISNUMBER(OFFSET('Hygiene Data'!$E$7,0,10*ROW('Hygiene Data'!E151))),'Data Summary'!DS157="Yes"),OFFSET('Hygiene Data'!$E$7,0,10*ROW('Hygiene Data'!E151)),NA())</f>
        <v>#N/A</v>
      </c>
      <c r="BE157" s="368" t="e">
        <f ca="1">+IF(AND(ISNUMBER(OFFSET('Hygiene Data'!$E$9,0,10*ROW('Hygiene Data'!E151))),'Data Summary'!DT157="Yes"),OFFSET('Hygiene Data'!$E$9,0,10*ROW('Hygiene Data'!E151)),NA())</f>
        <v>#N/A</v>
      </c>
      <c r="BF157" s="368" t="e">
        <f ca="1">+IF(AND(ISNUMBER(OFFSET('Hygiene Data'!$F$5,0,10*ROW('Hygiene Data'!F151))),'Data Summary'!DU157="Yes"),OFFSET('Hygiene Data'!$F$5,0,10*ROW('Hygiene Data'!F151)),NA())</f>
        <v>#N/A</v>
      </c>
      <c r="BG157" s="368" t="e">
        <f ca="1">+IF(AND(ISNUMBER(OFFSET('Hygiene Data'!$F$7,0,10*ROW('Hygiene Data'!F151))),'Data Summary'!DV157="Yes"),OFFSET('Hygiene Data'!$F$7,0,10*ROW('Hygiene Data'!F151)),NA())</f>
        <v>#N/A</v>
      </c>
      <c r="BH157" s="368" t="e">
        <f ca="1">+IF(AND(ISNUMBER(OFFSET('Hygiene Data'!$F$9,0,10*ROW('Hygiene Data'!F151))),'Data Summary'!DW157="Yes"),OFFSET('Hygiene Data'!$F$9,0,10*ROW('Hygiene Data'!F151)),NA())</f>
        <v>#N/A</v>
      </c>
      <c r="BI157" s="368" t="e">
        <f ca="1">+IF(AND(ISNUMBER(OFFSET('Hygiene Data'!$G$5,0,10*ROW('Hygiene Data'!G151))),'Data Summary'!DX157="Yes"),OFFSET('Hygiene Data'!$G$5,0,10*ROW('Hygiene Data'!G151)),NA())</f>
        <v>#N/A</v>
      </c>
      <c r="BJ157" s="368" t="e">
        <f ca="1">+IF(AND(ISNUMBER(OFFSET('Hygiene Data'!$G$7,0,10*ROW('Hygiene Data'!G151))),'Data Summary'!DY157="Yes"),OFFSET('Hygiene Data'!$G$7,0,10*ROW('Hygiene Data'!G151)),NA())</f>
        <v>#N/A</v>
      </c>
      <c r="BK157" s="368" t="e">
        <f ca="1">+IF(AND(ISNUMBER(OFFSET('Hygiene Data'!$G$9,0,10*ROW('Hygiene Data'!G151))),'Data Summary'!DZ157="Yes"),OFFSET('Hygiene Data'!$G$9,0,10*ROW('Hygiene Data'!G151)),NA())</f>
        <v>#N/A</v>
      </c>
      <c r="BL157" s="368" t="e">
        <f ca="1">+IF(AND(ISNUMBER(OFFSET('Hygiene Data'!$H$5,0,10*ROW('Hygiene Data'!H151))),'Data Summary'!EA157="Yes"),OFFSET('Hygiene Data'!$H$5,0,10*ROW('Hygiene Data'!H151)),NA())</f>
        <v>#N/A</v>
      </c>
      <c r="BM157" s="368" t="e">
        <f ca="1">+IF(AND(ISNUMBER(OFFSET('Hygiene Data'!$H$7,0,10*ROW('Hygiene Data'!H151))),'Data Summary'!EB157="Yes"),OFFSET('Hygiene Data'!$H$7,0,10*ROW('Hygiene Data'!H151)),NA())</f>
        <v>#N/A</v>
      </c>
      <c r="BN157" s="368" t="e">
        <f ca="1">+IF(AND(ISNUMBER(OFFSET('Hygiene Data'!$H$9,0,10*ROW('Hygiene Data'!H151))),'Data Summary'!EC157="Yes"),OFFSET('Hygiene Data'!$H$9,0,10*ROW('Hygiene Data'!H151)),NA())</f>
        <v>#N/A</v>
      </c>
      <c r="BO157" s="368" t="e">
        <f ca="1">+IF(AND(ISNUMBER(OFFSET('Hygiene Data'!$I$5,0,10*ROW('Hygiene Data'!I151))),'Data Summary'!ED157="Yes"),OFFSET('Hygiene Data'!$I$5,0,10*ROW('Hygiene Data'!I151)),NA())</f>
        <v>#N/A</v>
      </c>
      <c r="BP157" s="368" t="e">
        <f ca="1">+IF(AND(ISNUMBER(OFFSET('Hygiene Data'!$I$7,0,10*ROW('Hygiene Data'!I151))),'Data Summary'!EE157="Yes"),OFFSET('Hygiene Data'!$I$7,0,10*ROW('Hygiene Data'!I151)),NA())</f>
        <v>#N/A</v>
      </c>
      <c r="BQ157" s="368" t="e">
        <f ca="1">+IF(AND(ISNUMBER(OFFSET('Hygiene Data'!$I$9,0,10*ROW('Hygiene Data'!I151))),'Data Summary'!EF157="Yes"),OFFSET('Hygiene Data'!$I$9,0,10*ROW('Hygiene Data'!I151)),NA())</f>
        <v>#N/A</v>
      </c>
    </row>
    <row r="158" spans="1:69" x14ac:dyDescent="0.25">
      <c r="A158" s="364" t="e">
        <f ca="1">+RIGHT('Data Summary'!A158,LEN('Data Summary'!A158)-9)</f>
        <v>#VALUE!</v>
      </c>
      <c r="B158" s="338" t="str">
        <f ca="1">+IF(ISTEXT('Data Summary'!B158),'Data Summary'!B158,"")</f>
        <v/>
      </c>
      <c r="C158" s="365" t="e">
        <f ca="1">+VALUE('Data Summary'!C158)</f>
        <v>#VALUE!</v>
      </c>
      <c r="D158" s="366" t="e">
        <f ca="1">+IF(AND(ISNUMBER(OFFSET('Water Data'!$D$4,0,10*ROW('Water Data'!D152))),'Data Summary'!BS158="Yes"),100-OFFSET('Water Data'!$D$4,0,10*ROW('Water Data'!D152)),NA())</f>
        <v>#N/A</v>
      </c>
      <c r="E158" s="366" t="e">
        <f ca="1">+IF(AND(ISNUMBER(OFFSET('Water Data'!$D$6,0,10*ROW('Water Data'!D152))),'Data Summary'!BT158="Yes"),OFFSET('Water Data'!$D$6,0,10*ROW('Water Data'!D152)),NA())</f>
        <v>#N/A</v>
      </c>
      <c r="F158" s="366" t="e">
        <f ca="1">+IF(AND(ISNUMBER(OFFSET('Water Data'!$D$9,0,10*ROW('Water Data'!D152))),'Data Summary'!BU158="Yes"),OFFSET('Water Data'!$D$9,0,10*ROW('Water Data'!D152)),NA())</f>
        <v>#N/A</v>
      </c>
      <c r="G158" s="366" t="e">
        <f ca="1">+IF(AND(ISNUMBER(OFFSET('Water Data'!$E$4,0,10*ROW('Water Data'!E152))),'Data Summary'!BV158="Yes"),100-OFFSET('Water Data'!$E$4,0,10*ROW('Water Data'!E152)),NA())</f>
        <v>#N/A</v>
      </c>
      <c r="H158" s="366" t="e">
        <f ca="1">+IF(AND(ISNUMBER(OFFSET('Water Data'!$E$6,0,10*ROW('Water Data'!E152))),'Data Summary'!BW158="Yes"),OFFSET('Water Data'!$E$6,0,10*ROW('Water Data'!E152)),NA())</f>
        <v>#N/A</v>
      </c>
      <c r="I158" s="366" t="e">
        <f ca="1">+IF(AND(ISNUMBER(OFFSET('Water Data'!$E$9,0,10*ROW('Water Data'!E152))),'Data Summary'!BX158="Yes"),OFFSET('Water Data'!$E$9,0,10*ROW('Water Data'!E152)),NA())</f>
        <v>#N/A</v>
      </c>
      <c r="J158" s="366" t="e">
        <f ca="1">+IF(AND(ISNUMBER(OFFSET('Water Data'!$F$4,0,10*ROW('Water Data'!F152))),'Data Summary'!BY158="Yes"),100-OFFSET('Water Data'!$F$4,0,10*ROW('Water Data'!F152)),NA())</f>
        <v>#N/A</v>
      </c>
      <c r="K158" s="366" t="e">
        <f ca="1">+IF(AND(ISNUMBER(OFFSET('Water Data'!$F$6,0,10*ROW('Water Data'!F152))),'Data Summary'!BZ158="Yes"),OFFSET('Water Data'!$F$6,0,10*ROW('Water Data'!F152)),NA())</f>
        <v>#N/A</v>
      </c>
      <c r="L158" s="366" t="e">
        <f ca="1">+IF(AND(ISNUMBER(OFFSET('Water Data'!$F$9,0,10*ROW('Water Data'!F152))),'Data Summary'!CA158="Yes"),OFFSET('Water Data'!$F$9,0,10*ROW('Water Data'!F152)),NA())</f>
        <v>#N/A</v>
      </c>
      <c r="M158" s="366" t="e">
        <f ca="1">+IF(AND(ISNUMBER(OFFSET('Water Data'!$G$4,0,10*ROW('Water Data'!G152))),'Data Summary'!CB158="Yes"),100-OFFSET('Water Data'!$G$4,0,10*ROW('Water Data'!G152)),NA())</f>
        <v>#N/A</v>
      </c>
      <c r="N158" s="366" t="e">
        <f ca="1">+IF(AND(ISNUMBER(OFFSET('Water Data'!$G$6,0,10*ROW('Water Data'!G152))),'Data Summary'!CC158="Yes"),OFFSET('Water Data'!$G$6,0,10*ROW('Water Data'!G152)),NA())</f>
        <v>#N/A</v>
      </c>
      <c r="O158" s="366" t="e">
        <f ca="1">+IF(AND(ISNUMBER(OFFSET('Water Data'!$G$9,0,10*ROW('Water Data'!G152))),'Data Summary'!CD158="Yes"),OFFSET('Water Data'!$G$9,0,10*ROW('Water Data'!G152)),NA())</f>
        <v>#N/A</v>
      </c>
      <c r="P158" s="366" t="e">
        <f ca="1">+IF(AND(ISNUMBER(OFFSET('Water Data'!$H$4,0,10*ROW('Water Data'!H152))),'Data Summary'!CE158="Yes"),100-OFFSET('Water Data'!$H$4,0,10*ROW('Water Data'!H152)),NA())</f>
        <v>#N/A</v>
      </c>
      <c r="Q158" s="366" t="e">
        <f ca="1">+IF(AND(ISNUMBER(OFFSET('Water Data'!$H$6,0,10*ROW('Water Data'!H152))),'Data Summary'!CF158="Yes"),OFFSET('Water Data'!$H$6,0,10*ROW('Water Data'!H152)),NA())</f>
        <v>#N/A</v>
      </c>
      <c r="R158" s="366" t="e">
        <f ca="1">+IF(AND(ISNUMBER(OFFSET('Water Data'!$H$9,0,10*ROW('Water Data'!H152))),'Data Summary'!CG158="Yes"),OFFSET('Water Data'!$H$9,0,10*ROW('Water Data'!H152)),NA())</f>
        <v>#N/A</v>
      </c>
      <c r="S158" s="366" t="e">
        <f ca="1">+IF(AND(ISNUMBER(OFFSET('Water Data'!$I$4,0,10*ROW('Water Data'!I152))),'Data Summary'!CH158="Yes"),100-OFFSET('Water Data'!$I$4,0,10*ROW('Water Data'!I152)),NA())</f>
        <v>#N/A</v>
      </c>
      <c r="T158" s="366" t="e">
        <f ca="1">+IF(AND(ISNUMBER(OFFSET('Water Data'!$I$6,0,10*ROW('Water Data'!I152))),'Data Summary'!CI158="Yes"),OFFSET('Water Data'!$I$6,0,10*ROW('Water Data'!I152)),NA())</f>
        <v>#N/A</v>
      </c>
      <c r="U158" s="366" t="e">
        <f ca="1">+IF(AND(ISNUMBER(OFFSET('Water Data'!$I$9,0,10*ROW('Water Data'!I152))),'Data Summary'!CJ158="Yes"),OFFSET('Water Data'!$I$9,0,10*ROW('Water Data'!I152)),NA())</f>
        <v>#N/A</v>
      </c>
      <c r="V158" s="367" t="e">
        <f ca="1">+IF(AND(ISNUMBER(OFFSET('Sanitation Data'!$D$4,0,10*ROW('Sanitation Data'!D152))),'Data Summary'!CK158="Yes"),100-OFFSET('Sanitation Data'!$D$4,0,10*ROW('Sanitation Data'!D152)),NA())</f>
        <v>#N/A</v>
      </c>
      <c r="W158" s="367" t="e">
        <f ca="1">+IF(AND(ISNUMBER(OFFSET('Sanitation Data'!$D$6,0,10*ROW('Sanitation Data'!D152))),'Data Summary'!CL158="Yes"),OFFSET('Sanitation Data'!$D$6,0,10*ROW('Sanitation Data'!D152)),NA())</f>
        <v>#N/A</v>
      </c>
      <c r="X158" s="367" t="e">
        <f ca="1">+IF(AND(ISNUMBER(OFFSET('Sanitation Data'!$D$10,0,10*ROW('Sanitation Data'!D152))),'Data Summary'!CM158="Yes"),OFFSET('Sanitation Data'!$D$10,0,10*ROW('Sanitation Data'!D152)),NA())</f>
        <v>#N/A</v>
      </c>
      <c r="Y158" s="367" t="e">
        <f ca="1">+IF(AND(ISNUMBER(OFFSET('Sanitation Data'!$D$11,0,10*ROW('Sanitation Data'!D152))),'Data Summary'!CN158="Yes"),OFFSET('Sanitation Data'!$D$11,0,10*ROW('Sanitation Data'!D152)),NA())</f>
        <v>#N/A</v>
      </c>
      <c r="Z158" s="367" t="e">
        <f ca="1">+IF(AND(ISNUMBER(OFFSET('Sanitation Data'!$D$12,0,10*ROW('Sanitation Data'!D152))),'Data Summary'!CO158="Yes"),OFFSET('Sanitation Data'!$D$12,0,10*ROW('Sanitation Data'!D152)),NA())</f>
        <v>#N/A</v>
      </c>
      <c r="AA158" s="367" t="e">
        <f ca="1">+IF(AND(ISNUMBER(OFFSET('Sanitation Data'!$E$4,0,10*ROW('Sanitation Data'!E152))),'Data Summary'!CP158="Yes"),100-OFFSET('Sanitation Data'!$E$4,0,10*ROW('Sanitation Data'!E152)),NA())</f>
        <v>#N/A</v>
      </c>
      <c r="AB158" s="367" t="e">
        <f ca="1">+IF(AND(ISNUMBER(OFFSET('Sanitation Data'!$E$6,0,10*ROW('Sanitation Data'!E152))),'Data Summary'!CQ158="Yes"),OFFSET('Sanitation Data'!$E$6,0,10*ROW('Sanitation Data'!E152)),NA())</f>
        <v>#N/A</v>
      </c>
      <c r="AC158" s="367" t="e">
        <f ca="1">+IF(AND(ISNUMBER(OFFSET('Sanitation Data'!$E$10,0,10*ROW('Sanitation Data'!E152))),'Data Summary'!CR158="Yes"),OFFSET('Sanitation Data'!$E$10,0,10*ROW('Sanitation Data'!E152)),NA())</f>
        <v>#N/A</v>
      </c>
      <c r="AD158" s="367" t="e">
        <f ca="1">+IF(AND(ISNUMBER(OFFSET('Sanitation Data'!$E$11,0,10*ROW('Sanitation Data'!E152))),'Data Summary'!CS158="Yes"),OFFSET('Sanitation Data'!$E$11,0,10*ROW('Sanitation Data'!E152)),NA())</f>
        <v>#N/A</v>
      </c>
      <c r="AE158" s="367" t="e">
        <f ca="1">+IF(AND(ISNUMBER(OFFSET('Sanitation Data'!$E$12,0,10*ROW('Sanitation Data'!E152))),'Data Summary'!CT158="Yes"),OFFSET('Sanitation Data'!$E$12,0,10*ROW('Sanitation Data'!E152)),NA())</f>
        <v>#N/A</v>
      </c>
      <c r="AF158" s="367" t="e">
        <f ca="1">+IF(AND(ISNUMBER(OFFSET('Sanitation Data'!$F$4,0,10*ROW('Sanitation Data'!F152))),'Data Summary'!CU158="Yes"),100-OFFSET('Sanitation Data'!$F$4,0,10*ROW('Sanitation Data'!F152)),NA())</f>
        <v>#N/A</v>
      </c>
      <c r="AG158" s="367" t="e">
        <f ca="1">+IF(AND(ISNUMBER(OFFSET('Sanitation Data'!$F$6,0,10*ROW('Sanitation Data'!F152))),'Data Summary'!CV158="Yes"),OFFSET('Sanitation Data'!$F$6,0,10*ROW('Sanitation Data'!F152)),NA())</f>
        <v>#N/A</v>
      </c>
      <c r="AH158" s="367" t="e">
        <f ca="1">+IF(AND(ISNUMBER(OFFSET('Sanitation Data'!$F$10,0,10*ROW('Sanitation Data'!F152))),'Data Summary'!CW158="Yes"),OFFSET('Sanitation Data'!$F$10,0,10*ROW('Sanitation Data'!F152)),NA())</f>
        <v>#N/A</v>
      </c>
      <c r="AI158" s="367" t="e">
        <f ca="1">+IF(AND(ISNUMBER(OFFSET('Sanitation Data'!$F$11,0,10*ROW('Sanitation Data'!F152))),'Data Summary'!CX158="Yes"),OFFSET('Sanitation Data'!$F$11,0,10*ROW('Sanitation Data'!F152)),NA())</f>
        <v>#N/A</v>
      </c>
      <c r="AJ158" s="367" t="e">
        <f ca="1">+IF(AND(ISNUMBER(OFFSET('Sanitation Data'!$F$12,0,10*ROW('Sanitation Data'!F152))),'Data Summary'!CY158="Yes"),OFFSET('Sanitation Data'!$F$12,0,10*ROW('Sanitation Data'!F152)),NA())</f>
        <v>#N/A</v>
      </c>
      <c r="AK158" s="367" t="e">
        <f ca="1">+IF(AND(ISNUMBER(OFFSET('Sanitation Data'!$G$4,0,10*ROW('Sanitation Data'!G152))),'Data Summary'!CZ158="Yes"),100-OFFSET('Sanitation Data'!$G$4,0,10*ROW('Sanitation Data'!G152)),NA())</f>
        <v>#N/A</v>
      </c>
      <c r="AL158" s="367" t="e">
        <f ca="1">+IF(AND(ISNUMBER(OFFSET('Sanitation Data'!$G$6,0,10*ROW('Sanitation Data'!G152))),'Data Summary'!DA158="Yes"),OFFSET('Sanitation Data'!$G$6,0,10*ROW('Sanitation Data'!G152)),NA())</f>
        <v>#N/A</v>
      </c>
      <c r="AM158" s="367" t="e">
        <f ca="1">+IF(AND(ISNUMBER(OFFSET('Sanitation Data'!$G$10,0,10*ROW('Sanitation Data'!G152))),'Data Summary'!DB158="Yes"),OFFSET('Sanitation Data'!$G$10,0,10*ROW('Sanitation Data'!G152)),NA())</f>
        <v>#N/A</v>
      </c>
      <c r="AN158" s="367" t="e">
        <f ca="1">+IF(AND(ISNUMBER(OFFSET('Sanitation Data'!$G$11,0,10*ROW('Sanitation Data'!G152))),'Data Summary'!DC158="Yes"),OFFSET('Sanitation Data'!$G$11,0,10*ROW('Sanitation Data'!G152)),NA())</f>
        <v>#N/A</v>
      </c>
      <c r="AO158" s="367" t="e">
        <f ca="1">+IF(AND(ISNUMBER(OFFSET('Sanitation Data'!$G$12,0,10*ROW('Sanitation Data'!G152))),'Data Summary'!DD158="Yes"),OFFSET('Sanitation Data'!$G$12,0,10*ROW('Sanitation Data'!G152)),NA())</f>
        <v>#N/A</v>
      </c>
      <c r="AP158" s="367" t="e">
        <f ca="1">+IF(AND(ISNUMBER(OFFSET('Sanitation Data'!$H$4,0,10*ROW('Sanitation Data'!H152))),'Data Summary'!DE158="Yes"),100-OFFSET('Sanitation Data'!$H$4,0,10*ROW('Sanitation Data'!H152)),NA())</f>
        <v>#N/A</v>
      </c>
      <c r="AQ158" s="367" t="e">
        <f ca="1">+IF(AND(ISNUMBER(OFFSET('Sanitation Data'!$H$6,0,10*ROW('Sanitation Data'!H152))),'Data Summary'!DF158="Yes"),OFFSET('Sanitation Data'!$H$6,0,10*ROW('Sanitation Data'!H152)),NA())</f>
        <v>#N/A</v>
      </c>
      <c r="AR158" s="367" t="e">
        <f ca="1">+IF(AND(ISNUMBER(OFFSET('Sanitation Data'!$H$10,0,10*ROW('Sanitation Data'!H152))),'Data Summary'!DG158="Yes"),OFFSET('Sanitation Data'!$H$10,0,10*ROW('Sanitation Data'!H152)),NA())</f>
        <v>#N/A</v>
      </c>
      <c r="AS158" s="367" t="e">
        <f ca="1">+IF(AND(ISNUMBER(OFFSET('Sanitation Data'!$H$11,0,10*ROW('Sanitation Data'!H152))),'Data Summary'!DH158="Yes"),OFFSET('Sanitation Data'!$H$11,0,10*ROW('Sanitation Data'!H152)),NA())</f>
        <v>#N/A</v>
      </c>
      <c r="AT158" s="367" t="e">
        <f ca="1">+IF(AND(ISNUMBER(OFFSET('Sanitation Data'!$H$12,0,10*ROW('Sanitation Data'!H152))),'Data Summary'!DI158="Yes"),OFFSET('Sanitation Data'!$H$12,0,10*ROW('Sanitation Data'!H152)),NA())</f>
        <v>#N/A</v>
      </c>
      <c r="AU158" s="367" t="e">
        <f ca="1">+IF(AND(ISNUMBER(OFFSET('Sanitation Data'!$I$4,0,10*ROW('Sanitation Data'!I152))),'Data Summary'!DJ158="Yes"),100-OFFSET('Sanitation Data'!$I$4,0,10*ROW('Sanitation Data'!I152)),NA())</f>
        <v>#N/A</v>
      </c>
      <c r="AV158" s="367" t="e">
        <f ca="1">+IF(AND(ISNUMBER(OFFSET('Sanitation Data'!$I$6,0,10*ROW('Sanitation Data'!I152))),'Data Summary'!DK158="Yes"),OFFSET('Sanitation Data'!$I$6,0,10*ROW('Sanitation Data'!I152)),NA())</f>
        <v>#N/A</v>
      </c>
      <c r="AW158" s="367" t="e">
        <f ca="1">+IF(AND(ISNUMBER(OFFSET('Sanitation Data'!$I$10,0,10*ROW('Sanitation Data'!I152))),'Data Summary'!DL158="Yes"),OFFSET('Sanitation Data'!$I$10,0,10*ROW('Sanitation Data'!I152)),NA())</f>
        <v>#N/A</v>
      </c>
      <c r="AX158" s="367" t="e">
        <f ca="1">+IF(AND(ISNUMBER(OFFSET('Sanitation Data'!$I$11,0,10*ROW('Sanitation Data'!I152))),'Data Summary'!DM158="Yes"),OFFSET('Sanitation Data'!$I$11,0,10*ROW('Sanitation Data'!I152)),NA())</f>
        <v>#N/A</v>
      </c>
      <c r="AY158" s="367" t="e">
        <f ca="1">+IF(AND(ISNUMBER(OFFSET('Sanitation Data'!$I$12,0,10*ROW('Sanitation Data'!I152))),'Data Summary'!DN158="Yes"),OFFSET('Sanitation Data'!$I$12,0,10*ROW('Sanitation Data'!I152)),NA())</f>
        <v>#N/A</v>
      </c>
      <c r="AZ158" s="368" t="e">
        <f ca="1">+IF(AND(ISNUMBER(OFFSET('Hygiene Data'!$D$5,0,10*ROW('Hygiene Data'!D152))),'Data Summary'!DO158="Yes"),OFFSET('Hygiene Data'!$D$5,0,10*ROW('Hygiene Data'!D152)),NA())</f>
        <v>#N/A</v>
      </c>
      <c r="BA158" s="368" t="e">
        <f ca="1">+IF(AND(ISNUMBER(OFFSET('Hygiene Data'!$D$7,0,10*ROW('Hygiene Data'!D152))),'Data Summary'!DP158="Yes"),OFFSET('Hygiene Data'!$D$7,0,10*ROW('Hygiene Data'!D152)),NA())</f>
        <v>#N/A</v>
      </c>
      <c r="BB158" s="368" t="e">
        <f ca="1">+IF(AND(ISNUMBER(OFFSET('Hygiene Data'!$D$9,0,10*ROW('Hygiene Data'!D152))),'Data Summary'!DQ158="Yes"),OFFSET('Hygiene Data'!$D$9,0,10*ROW('Hygiene Data'!D152)),NA())</f>
        <v>#N/A</v>
      </c>
      <c r="BC158" s="368" t="e">
        <f ca="1">+IF(AND(ISNUMBER(OFFSET('Hygiene Data'!$E$5,0,10*ROW('Hygiene Data'!E152))),'Data Summary'!DR158="Yes"),OFFSET('Hygiene Data'!$E$5,0,10*ROW('Hygiene Data'!E152)),NA())</f>
        <v>#N/A</v>
      </c>
      <c r="BD158" s="368" t="e">
        <f ca="1">+IF(AND(ISNUMBER(OFFSET('Hygiene Data'!$E$7,0,10*ROW('Hygiene Data'!E152))),'Data Summary'!DS158="Yes"),OFFSET('Hygiene Data'!$E$7,0,10*ROW('Hygiene Data'!E152)),NA())</f>
        <v>#N/A</v>
      </c>
      <c r="BE158" s="368" t="e">
        <f ca="1">+IF(AND(ISNUMBER(OFFSET('Hygiene Data'!$E$9,0,10*ROW('Hygiene Data'!E152))),'Data Summary'!DT158="Yes"),OFFSET('Hygiene Data'!$E$9,0,10*ROW('Hygiene Data'!E152)),NA())</f>
        <v>#N/A</v>
      </c>
      <c r="BF158" s="368" t="e">
        <f ca="1">+IF(AND(ISNUMBER(OFFSET('Hygiene Data'!$F$5,0,10*ROW('Hygiene Data'!F152))),'Data Summary'!DU158="Yes"),OFFSET('Hygiene Data'!$F$5,0,10*ROW('Hygiene Data'!F152)),NA())</f>
        <v>#N/A</v>
      </c>
      <c r="BG158" s="368" t="e">
        <f ca="1">+IF(AND(ISNUMBER(OFFSET('Hygiene Data'!$F$7,0,10*ROW('Hygiene Data'!F152))),'Data Summary'!DV158="Yes"),OFFSET('Hygiene Data'!$F$7,0,10*ROW('Hygiene Data'!F152)),NA())</f>
        <v>#N/A</v>
      </c>
      <c r="BH158" s="368" t="e">
        <f ca="1">+IF(AND(ISNUMBER(OFFSET('Hygiene Data'!$F$9,0,10*ROW('Hygiene Data'!F152))),'Data Summary'!DW158="Yes"),OFFSET('Hygiene Data'!$F$9,0,10*ROW('Hygiene Data'!F152)),NA())</f>
        <v>#N/A</v>
      </c>
      <c r="BI158" s="368" t="e">
        <f ca="1">+IF(AND(ISNUMBER(OFFSET('Hygiene Data'!$G$5,0,10*ROW('Hygiene Data'!G152))),'Data Summary'!DX158="Yes"),OFFSET('Hygiene Data'!$G$5,0,10*ROW('Hygiene Data'!G152)),NA())</f>
        <v>#N/A</v>
      </c>
      <c r="BJ158" s="368" t="e">
        <f ca="1">+IF(AND(ISNUMBER(OFFSET('Hygiene Data'!$G$7,0,10*ROW('Hygiene Data'!G152))),'Data Summary'!DY158="Yes"),OFFSET('Hygiene Data'!$G$7,0,10*ROW('Hygiene Data'!G152)),NA())</f>
        <v>#N/A</v>
      </c>
      <c r="BK158" s="368" t="e">
        <f ca="1">+IF(AND(ISNUMBER(OFFSET('Hygiene Data'!$G$9,0,10*ROW('Hygiene Data'!G152))),'Data Summary'!DZ158="Yes"),OFFSET('Hygiene Data'!$G$9,0,10*ROW('Hygiene Data'!G152)),NA())</f>
        <v>#N/A</v>
      </c>
      <c r="BL158" s="368" t="e">
        <f ca="1">+IF(AND(ISNUMBER(OFFSET('Hygiene Data'!$H$5,0,10*ROW('Hygiene Data'!H152))),'Data Summary'!EA158="Yes"),OFFSET('Hygiene Data'!$H$5,0,10*ROW('Hygiene Data'!H152)),NA())</f>
        <v>#N/A</v>
      </c>
      <c r="BM158" s="368" t="e">
        <f ca="1">+IF(AND(ISNUMBER(OFFSET('Hygiene Data'!$H$7,0,10*ROW('Hygiene Data'!H152))),'Data Summary'!EB158="Yes"),OFFSET('Hygiene Data'!$H$7,0,10*ROW('Hygiene Data'!H152)),NA())</f>
        <v>#N/A</v>
      </c>
      <c r="BN158" s="368" t="e">
        <f ca="1">+IF(AND(ISNUMBER(OFFSET('Hygiene Data'!$H$9,0,10*ROW('Hygiene Data'!H152))),'Data Summary'!EC158="Yes"),OFFSET('Hygiene Data'!$H$9,0,10*ROW('Hygiene Data'!H152)),NA())</f>
        <v>#N/A</v>
      </c>
      <c r="BO158" s="368" t="e">
        <f ca="1">+IF(AND(ISNUMBER(OFFSET('Hygiene Data'!$I$5,0,10*ROW('Hygiene Data'!I152))),'Data Summary'!ED158="Yes"),OFFSET('Hygiene Data'!$I$5,0,10*ROW('Hygiene Data'!I152)),NA())</f>
        <v>#N/A</v>
      </c>
      <c r="BP158" s="368" t="e">
        <f ca="1">+IF(AND(ISNUMBER(OFFSET('Hygiene Data'!$I$7,0,10*ROW('Hygiene Data'!I152))),'Data Summary'!EE158="Yes"),OFFSET('Hygiene Data'!$I$7,0,10*ROW('Hygiene Data'!I152)),NA())</f>
        <v>#N/A</v>
      </c>
      <c r="BQ158" s="368" t="e">
        <f ca="1">+IF(AND(ISNUMBER(OFFSET('Hygiene Data'!$I$9,0,10*ROW('Hygiene Data'!I152))),'Data Summary'!EF158="Yes"),OFFSET('Hygiene Data'!$I$9,0,10*ROW('Hygiene Data'!I152)),NA())</f>
        <v>#N/A</v>
      </c>
    </row>
    <row r="159" spans="1:69" x14ac:dyDescent="0.25">
      <c r="A159" s="364" t="e">
        <f ca="1">+RIGHT('Data Summary'!A159,LEN('Data Summary'!A159)-9)</f>
        <v>#VALUE!</v>
      </c>
      <c r="B159" s="338" t="str">
        <f ca="1">+IF(ISTEXT('Data Summary'!B159),'Data Summary'!B159,"")</f>
        <v/>
      </c>
      <c r="C159" s="365" t="e">
        <f ca="1">+VALUE('Data Summary'!C159)</f>
        <v>#VALUE!</v>
      </c>
      <c r="D159" s="366" t="e">
        <f ca="1">+IF(AND(ISNUMBER(OFFSET('Water Data'!$D$4,0,10*ROW('Water Data'!D153))),'Data Summary'!BS159="Yes"),100-OFFSET('Water Data'!$D$4,0,10*ROW('Water Data'!D153)),NA())</f>
        <v>#N/A</v>
      </c>
      <c r="E159" s="366" t="e">
        <f ca="1">+IF(AND(ISNUMBER(OFFSET('Water Data'!$D$6,0,10*ROW('Water Data'!D153))),'Data Summary'!BT159="Yes"),OFFSET('Water Data'!$D$6,0,10*ROW('Water Data'!D153)),NA())</f>
        <v>#N/A</v>
      </c>
      <c r="F159" s="366" t="e">
        <f ca="1">+IF(AND(ISNUMBER(OFFSET('Water Data'!$D$9,0,10*ROW('Water Data'!D153))),'Data Summary'!BU159="Yes"),OFFSET('Water Data'!$D$9,0,10*ROW('Water Data'!D153)),NA())</f>
        <v>#N/A</v>
      </c>
      <c r="G159" s="366" t="e">
        <f ca="1">+IF(AND(ISNUMBER(OFFSET('Water Data'!$E$4,0,10*ROW('Water Data'!E153))),'Data Summary'!BV159="Yes"),100-OFFSET('Water Data'!$E$4,0,10*ROW('Water Data'!E153)),NA())</f>
        <v>#N/A</v>
      </c>
      <c r="H159" s="366" t="e">
        <f ca="1">+IF(AND(ISNUMBER(OFFSET('Water Data'!$E$6,0,10*ROW('Water Data'!E153))),'Data Summary'!BW159="Yes"),OFFSET('Water Data'!$E$6,0,10*ROW('Water Data'!E153)),NA())</f>
        <v>#N/A</v>
      </c>
      <c r="I159" s="366" t="e">
        <f ca="1">+IF(AND(ISNUMBER(OFFSET('Water Data'!$E$9,0,10*ROW('Water Data'!E153))),'Data Summary'!BX159="Yes"),OFFSET('Water Data'!$E$9,0,10*ROW('Water Data'!E153)),NA())</f>
        <v>#N/A</v>
      </c>
      <c r="J159" s="366" t="e">
        <f ca="1">+IF(AND(ISNUMBER(OFFSET('Water Data'!$F$4,0,10*ROW('Water Data'!F153))),'Data Summary'!BY159="Yes"),100-OFFSET('Water Data'!$F$4,0,10*ROW('Water Data'!F153)),NA())</f>
        <v>#N/A</v>
      </c>
      <c r="K159" s="366" t="e">
        <f ca="1">+IF(AND(ISNUMBER(OFFSET('Water Data'!$F$6,0,10*ROW('Water Data'!F153))),'Data Summary'!BZ159="Yes"),OFFSET('Water Data'!$F$6,0,10*ROW('Water Data'!F153)),NA())</f>
        <v>#N/A</v>
      </c>
      <c r="L159" s="366" t="e">
        <f ca="1">+IF(AND(ISNUMBER(OFFSET('Water Data'!$F$9,0,10*ROW('Water Data'!F153))),'Data Summary'!CA159="Yes"),OFFSET('Water Data'!$F$9,0,10*ROW('Water Data'!F153)),NA())</f>
        <v>#N/A</v>
      </c>
      <c r="M159" s="366" t="e">
        <f ca="1">+IF(AND(ISNUMBER(OFFSET('Water Data'!$G$4,0,10*ROW('Water Data'!G153))),'Data Summary'!CB159="Yes"),100-OFFSET('Water Data'!$G$4,0,10*ROW('Water Data'!G153)),NA())</f>
        <v>#N/A</v>
      </c>
      <c r="N159" s="366" t="e">
        <f ca="1">+IF(AND(ISNUMBER(OFFSET('Water Data'!$G$6,0,10*ROW('Water Data'!G153))),'Data Summary'!CC159="Yes"),OFFSET('Water Data'!$G$6,0,10*ROW('Water Data'!G153)),NA())</f>
        <v>#N/A</v>
      </c>
      <c r="O159" s="366" t="e">
        <f ca="1">+IF(AND(ISNUMBER(OFFSET('Water Data'!$G$9,0,10*ROW('Water Data'!G153))),'Data Summary'!CD159="Yes"),OFFSET('Water Data'!$G$9,0,10*ROW('Water Data'!G153)),NA())</f>
        <v>#N/A</v>
      </c>
      <c r="P159" s="366" t="e">
        <f ca="1">+IF(AND(ISNUMBER(OFFSET('Water Data'!$H$4,0,10*ROW('Water Data'!H153))),'Data Summary'!CE159="Yes"),100-OFFSET('Water Data'!$H$4,0,10*ROW('Water Data'!H153)),NA())</f>
        <v>#N/A</v>
      </c>
      <c r="Q159" s="366" t="e">
        <f ca="1">+IF(AND(ISNUMBER(OFFSET('Water Data'!$H$6,0,10*ROW('Water Data'!H153))),'Data Summary'!CF159="Yes"),OFFSET('Water Data'!$H$6,0,10*ROW('Water Data'!H153)),NA())</f>
        <v>#N/A</v>
      </c>
      <c r="R159" s="366" t="e">
        <f ca="1">+IF(AND(ISNUMBER(OFFSET('Water Data'!$H$9,0,10*ROW('Water Data'!H153))),'Data Summary'!CG159="Yes"),OFFSET('Water Data'!$H$9,0,10*ROW('Water Data'!H153)),NA())</f>
        <v>#N/A</v>
      </c>
      <c r="S159" s="366" t="e">
        <f ca="1">+IF(AND(ISNUMBER(OFFSET('Water Data'!$I$4,0,10*ROW('Water Data'!I153))),'Data Summary'!CH159="Yes"),100-OFFSET('Water Data'!$I$4,0,10*ROW('Water Data'!I153)),NA())</f>
        <v>#N/A</v>
      </c>
      <c r="T159" s="366" t="e">
        <f ca="1">+IF(AND(ISNUMBER(OFFSET('Water Data'!$I$6,0,10*ROW('Water Data'!I153))),'Data Summary'!CI159="Yes"),OFFSET('Water Data'!$I$6,0,10*ROW('Water Data'!I153)),NA())</f>
        <v>#N/A</v>
      </c>
      <c r="U159" s="366" t="e">
        <f ca="1">+IF(AND(ISNUMBER(OFFSET('Water Data'!$I$9,0,10*ROW('Water Data'!I153))),'Data Summary'!CJ159="Yes"),OFFSET('Water Data'!$I$9,0,10*ROW('Water Data'!I153)),NA())</f>
        <v>#N/A</v>
      </c>
      <c r="V159" s="367" t="e">
        <f ca="1">+IF(AND(ISNUMBER(OFFSET('Sanitation Data'!$D$4,0,10*ROW('Sanitation Data'!D153))),'Data Summary'!CK159="Yes"),100-OFFSET('Sanitation Data'!$D$4,0,10*ROW('Sanitation Data'!D153)),NA())</f>
        <v>#N/A</v>
      </c>
      <c r="W159" s="367" t="e">
        <f ca="1">+IF(AND(ISNUMBER(OFFSET('Sanitation Data'!$D$6,0,10*ROW('Sanitation Data'!D153))),'Data Summary'!CL159="Yes"),OFFSET('Sanitation Data'!$D$6,0,10*ROW('Sanitation Data'!D153)),NA())</f>
        <v>#N/A</v>
      </c>
      <c r="X159" s="367" t="e">
        <f ca="1">+IF(AND(ISNUMBER(OFFSET('Sanitation Data'!$D$10,0,10*ROW('Sanitation Data'!D153))),'Data Summary'!CM159="Yes"),OFFSET('Sanitation Data'!$D$10,0,10*ROW('Sanitation Data'!D153)),NA())</f>
        <v>#N/A</v>
      </c>
      <c r="Y159" s="367" t="e">
        <f ca="1">+IF(AND(ISNUMBER(OFFSET('Sanitation Data'!$D$11,0,10*ROW('Sanitation Data'!D153))),'Data Summary'!CN159="Yes"),OFFSET('Sanitation Data'!$D$11,0,10*ROW('Sanitation Data'!D153)),NA())</f>
        <v>#N/A</v>
      </c>
      <c r="Z159" s="367" t="e">
        <f ca="1">+IF(AND(ISNUMBER(OFFSET('Sanitation Data'!$D$12,0,10*ROW('Sanitation Data'!D153))),'Data Summary'!CO159="Yes"),OFFSET('Sanitation Data'!$D$12,0,10*ROW('Sanitation Data'!D153)),NA())</f>
        <v>#N/A</v>
      </c>
      <c r="AA159" s="367" t="e">
        <f ca="1">+IF(AND(ISNUMBER(OFFSET('Sanitation Data'!$E$4,0,10*ROW('Sanitation Data'!E153))),'Data Summary'!CP159="Yes"),100-OFFSET('Sanitation Data'!$E$4,0,10*ROW('Sanitation Data'!E153)),NA())</f>
        <v>#N/A</v>
      </c>
      <c r="AB159" s="367" t="e">
        <f ca="1">+IF(AND(ISNUMBER(OFFSET('Sanitation Data'!$E$6,0,10*ROW('Sanitation Data'!E153))),'Data Summary'!CQ159="Yes"),OFFSET('Sanitation Data'!$E$6,0,10*ROW('Sanitation Data'!E153)),NA())</f>
        <v>#N/A</v>
      </c>
      <c r="AC159" s="367" t="e">
        <f ca="1">+IF(AND(ISNUMBER(OFFSET('Sanitation Data'!$E$10,0,10*ROW('Sanitation Data'!E153))),'Data Summary'!CR159="Yes"),OFFSET('Sanitation Data'!$E$10,0,10*ROW('Sanitation Data'!E153)),NA())</f>
        <v>#N/A</v>
      </c>
      <c r="AD159" s="367" t="e">
        <f ca="1">+IF(AND(ISNUMBER(OFFSET('Sanitation Data'!$E$11,0,10*ROW('Sanitation Data'!E153))),'Data Summary'!CS159="Yes"),OFFSET('Sanitation Data'!$E$11,0,10*ROW('Sanitation Data'!E153)),NA())</f>
        <v>#N/A</v>
      </c>
      <c r="AE159" s="367" t="e">
        <f ca="1">+IF(AND(ISNUMBER(OFFSET('Sanitation Data'!$E$12,0,10*ROW('Sanitation Data'!E153))),'Data Summary'!CT159="Yes"),OFFSET('Sanitation Data'!$E$12,0,10*ROW('Sanitation Data'!E153)),NA())</f>
        <v>#N/A</v>
      </c>
      <c r="AF159" s="367" t="e">
        <f ca="1">+IF(AND(ISNUMBER(OFFSET('Sanitation Data'!$F$4,0,10*ROW('Sanitation Data'!F153))),'Data Summary'!CU159="Yes"),100-OFFSET('Sanitation Data'!$F$4,0,10*ROW('Sanitation Data'!F153)),NA())</f>
        <v>#N/A</v>
      </c>
      <c r="AG159" s="367" t="e">
        <f ca="1">+IF(AND(ISNUMBER(OFFSET('Sanitation Data'!$F$6,0,10*ROW('Sanitation Data'!F153))),'Data Summary'!CV159="Yes"),OFFSET('Sanitation Data'!$F$6,0,10*ROW('Sanitation Data'!F153)),NA())</f>
        <v>#N/A</v>
      </c>
      <c r="AH159" s="367" t="e">
        <f ca="1">+IF(AND(ISNUMBER(OFFSET('Sanitation Data'!$F$10,0,10*ROW('Sanitation Data'!F153))),'Data Summary'!CW159="Yes"),OFFSET('Sanitation Data'!$F$10,0,10*ROW('Sanitation Data'!F153)),NA())</f>
        <v>#N/A</v>
      </c>
      <c r="AI159" s="367" t="e">
        <f ca="1">+IF(AND(ISNUMBER(OFFSET('Sanitation Data'!$F$11,0,10*ROW('Sanitation Data'!F153))),'Data Summary'!CX159="Yes"),OFFSET('Sanitation Data'!$F$11,0,10*ROW('Sanitation Data'!F153)),NA())</f>
        <v>#N/A</v>
      </c>
      <c r="AJ159" s="367" t="e">
        <f ca="1">+IF(AND(ISNUMBER(OFFSET('Sanitation Data'!$F$12,0,10*ROW('Sanitation Data'!F153))),'Data Summary'!CY159="Yes"),OFFSET('Sanitation Data'!$F$12,0,10*ROW('Sanitation Data'!F153)),NA())</f>
        <v>#N/A</v>
      </c>
      <c r="AK159" s="367" t="e">
        <f ca="1">+IF(AND(ISNUMBER(OFFSET('Sanitation Data'!$G$4,0,10*ROW('Sanitation Data'!G153))),'Data Summary'!CZ159="Yes"),100-OFFSET('Sanitation Data'!$G$4,0,10*ROW('Sanitation Data'!G153)),NA())</f>
        <v>#N/A</v>
      </c>
      <c r="AL159" s="367" t="e">
        <f ca="1">+IF(AND(ISNUMBER(OFFSET('Sanitation Data'!$G$6,0,10*ROW('Sanitation Data'!G153))),'Data Summary'!DA159="Yes"),OFFSET('Sanitation Data'!$G$6,0,10*ROW('Sanitation Data'!G153)),NA())</f>
        <v>#N/A</v>
      </c>
      <c r="AM159" s="367" t="e">
        <f ca="1">+IF(AND(ISNUMBER(OFFSET('Sanitation Data'!$G$10,0,10*ROW('Sanitation Data'!G153))),'Data Summary'!DB159="Yes"),OFFSET('Sanitation Data'!$G$10,0,10*ROW('Sanitation Data'!G153)),NA())</f>
        <v>#N/A</v>
      </c>
      <c r="AN159" s="367" t="e">
        <f ca="1">+IF(AND(ISNUMBER(OFFSET('Sanitation Data'!$G$11,0,10*ROW('Sanitation Data'!G153))),'Data Summary'!DC159="Yes"),OFFSET('Sanitation Data'!$G$11,0,10*ROW('Sanitation Data'!G153)),NA())</f>
        <v>#N/A</v>
      </c>
      <c r="AO159" s="367" t="e">
        <f ca="1">+IF(AND(ISNUMBER(OFFSET('Sanitation Data'!$G$12,0,10*ROW('Sanitation Data'!G153))),'Data Summary'!DD159="Yes"),OFFSET('Sanitation Data'!$G$12,0,10*ROW('Sanitation Data'!G153)),NA())</f>
        <v>#N/A</v>
      </c>
      <c r="AP159" s="367" t="e">
        <f ca="1">+IF(AND(ISNUMBER(OFFSET('Sanitation Data'!$H$4,0,10*ROW('Sanitation Data'!H153))),'Data Summary'!DE159="Yes"),100-OFFSET('Sanitation Data'!$H$4,0,10*ROW('Sanitation Data'!H153)),NA())</f>
        <v>#N/A</v>
      </c>
      <c r="AQ159" s="367" t="e">
        <f ca="1">+IF(AND(ISNUMBER(OFFSET('Sanitation Data'!$H$6,0,10*ROW('Sanitation Data'!H153))),'Data Summary'!DF159="Yes"),OFFSET('Sanitation Data'!$H$6,0,10*ROW('Sanitation Data'!H153)),NA())</f>
        <v>#N/A</v>
      </c>
      <c r="AR159" s="367" t="e">
        <f ca="1">+IF(AND(ISNUMBER(OFFSET('Sanitation Data'!$H$10,0,10*ROW('Sanitation Data'!H153))),'Data Summary'!DG159="Yes"),OFFSET('Sanitation Data'!$H$10,0,10*ROW('Sanitation Data'!H153)),NA())</f>
        <v>#N/A</v>
      </c>
      <c r="AS159" s="367" t="e">
        <f ca="1">+IF(AND(ISNUMBER(OFFSET('Sanitation Data'!$H$11,0,10*ROW('Sanitation Data'!H153))),'Data Summary'!DH159="Yes"),OFFSET('Sanitation Data'!$H$11,0,10*ROW('Sanitation Data'!H153)),NA())</f>
        <v>#N/A</v>
      </c>
      <c r="AT159" s="367" t="e">
        <f ca="1">+IF(AND(ISNUMBER(OFFSET('Sanitation Data'!$H$12,0,10*ROW('Sanitation Data'!H153))),'Data Summary'!DI159="Yes"),OFFSET('Sanitation Data'!$H$12,0,10*ROW('Sanitation Data'!H153)),NA())</f>
        <v>#N/A</v>
      </c>
      <c r="AU159" s="367" t="e">
        <f ca="1">+IF(AND(ISNUMBER(OFFSET('Sanitation Data'!$I$4,0,10*ROW('Sanitation Data'!I153))),'Data Summary'!DJ159="Yes"),100-OFFSET('Sanitation Data'!$I$4,0,10*ROW('Sanitation Data'!I153)),NA())</f>
        <v>#N/A</v>
      </c>
      <c r="AV159" s="367" t="e">
        <f ca="1">+IF(AND(ISNUMBER(OFFSET('Sanitation Data'!$I$6,0,10*ROW('Sanitation Data'!I153))),'Data Summary'!DK159="Yes"),OFFSET('Sanitation Data'!$I$6,0,10*ROW('Sanitation Data'!I153)),NA())</f>
        <v>#N/A</v>
      </c>
      <c r="AW159" s="367" t="e">
        <f ca="1">+IF(AND(ISNUMBER(OFFSET('Sanitation Data'!$I$10,0,10*ROW('Sanitation Data'!I153))),'Data Summary'!DL159="Yes"),OFFSET('Sanitation Data'!$I$10,0,10*ROW('Sanitation Data'!I153)),NA())</f>
        <v>#N/A</v>
      </c>
      <c r="AX159" s="367" t="e">
        <f ca="1">+IF(AND(ISNUMBER(OFFSET('Sanitation Data'!$I$11,0,10*ROW('Sanitation Data'!I153))),'Data Summary'!DM159="Yes"),OFFSET('Sanitation Data'!$I$11,0,10*ROW('Sanitation Data'!I153)),NA())</f>
        <v>#N/A</v>
      </c>
      <c r="AY159" s="367" t="e">
        <f ca="1">+IF(AND(ISNUMBER(OFFSET('Sanitation Data'!$I$12,0,10*ROW('Sanitation Data'!I153))),'Data Summary'!DN159="Yes"),OFFSET('Sanitation Data'!$I$12,0,10*ROW('Sanitation Data'!I153)),NA())</f>
        <v>#N/A</v>
      </c>
      <c r="AZ159" s="368" t="e">
        <f ca="1">+IF(AND(ISNUMBER(OFFSET('Hygiene Data'!$D$5,0,10*ROW('Hygiene Data'!D153))),'Data Summary'!DO159="Yes"),OFFSET('Hygiene Data'!$D$5,0,10*ROW('Hygiene Data'!D153)),NA())</f>
        <v>#N/A</v>
      </c>
      <c r="BA159" s="368" t="e">
        <f ca="1">+IF(AND(ISNUMBER(OFFSET('Hygiene Data'!$D$7,0,10*ROW('Hygiene Data'!D153))),'Data Summary'!DP159="Yes"),OFFSET('Hygiene Data'!$D$7,0,10*ROW('Hygiene Data'!D153)),NA())</f>
        <v>#N/A</v>
      </c>
      <c r="BB159" s="368" t="e">
        <f ca="1">+IF(AND(ISNUMBER(OFFSET('Hygiene Data'!$D$9,0,10*ROW('Hygiene Data'!D153))),'Data Summary'!DQ159="Yes"),OFFSET('Hygiene Data'!$D$9,0,10*ROW('Hygiene Data'!D153)),NA())</f>
        <v>#N/A</v>
      </c>
      <c r="BC159" s="368" t="e">
        <f ca="1">+IF(AND(ISNUMBER(OFFSET('Hygiene Data'!$E$5,0,10*ROW('Hygiene Data'!E153))),'Data Summary'!DR159="Yes"),OFFSET('Hygiene Data'!$E$5,0,10*ROW('Hygiene Data'!E153)),NA())</f>
        <v>#N/A</v>
      </c>
      <c r="BD159" s="368" t="e">
        <f ca="1">+IF(AND(ISNUMBER(OFFSET('Hygiene Data'!$E$7,0,10*ROW('Hygiene Data'!E153))),'Data Summary'!DS159="Yes"),OFFSET('Hygiene Data'!$E$7,0,10*ROW('Hygiene Data'!E153)),NA())</f>
        <v>#N/A</v>
      </c>
      <c r="BE159" s="368" t="e">
        <f ca="1">+IF(AND(ISNUMBER(OFFSET('Hygiene Data'!$E$9,0,10*ROW('Hygiene Data'!E153))),'Data Summary'!DT159="Yes"),OFFSET('Hygiene Data'!$E$9,0,10*ROW('Hygiene Data'!E153)),NA())</f>
        <v>#N/A</v>
      </c>
      <c r="BF159" s="368" t="e">
        <f ca="1">+IF(AND(ISNUMBER(OFFSET('Hygiene Data'!$F$5,0,10*ROW('Hygiene Data'!F153))),'Data Summary'!DU159="Yes"),OFFSET('Hygiene Data'!$F$5,0,10*ROW('Hygiene Data'!F153)),NA())</f>
        <v>#N/A</v>
      </c>
      <c r="BG159" s="368" t="e">
        <f ca="1">+IF(AND(ISNUMBER(OFFSET('Hygiene Data'!$F$7,0,10*ROW('Hygiene Data'!F153))),'Data Summary'!DV159="Yes"),OFFSET('Hygiene Data'!$F$7,0,10*ROW('Hygiene Data'!F153)),NA())</f>
        <v>#N/A</v>
      </c>
      <c r="BH159" s="368" t="e">
        <f ca="1">+IF(AND(ISNUMBER(OFFSET('Hygiene Data'!$F$9,0,10*ROW('Hygiene Data'!F153))),'Data Summary'!DW159="Yes"),OFFSET('Hygiene Data'!$F$9,0,10*ROW('Hygiene Data'!F153)),NA())</f>
        <v>#N/A</v>
      </c>
      <c r="BI159" s="368" t="e">
        <f ca="1">+IF(AND(ISNUMBER(OFFSET('Hygiene Data'!$G$5,0,10*ROW('Hygiene Data'!G153))),'Data Summary'!DX159="Yes"),OFFSET('Hygiene Data'!$G$5,0,10*ROW('Hygiene Data'!G153)),NA())</f>
        <v>#N/A</v>
      </c>
      <c r="BJ159" s="368" t="e">
        <f ca="1">+IF(AND(ISNUMBER(OFFSET('Hygiene Data'!$G$7,0,10*ROW('Hygiene Data'!G153))),'Data Summary'!DY159="Yes"),OFFSET('Hygiene Data'!$G$7,0,10*ROW('Hygiene Data'!G153)),NA())</f>
        <v>#N/A</v>
      </c>
      <c r="BK159" s="368" t="e">
        <f ca="1">+IF(AND(ISNUMBER(OFFSET('Hygiene Data'!$G$9,0,10*ROW('Hygiene Data'!G153))),'Data Summary'!DZ159="Yes"),OFFSET('Hygiene Data'!$G$9,0,10*ROW('Hygiene Data'!G153)),NA())</f>
        <v>#N/A</v>
      </c>
      <c r="BL159" s="368" t="e">
        <f ca="1">+IF(AND(ISNUMBER(OFFSET('Hygiene Data'!$H$5,0,10*ROW('Hygiene Data'!H153))),'Data Summary'!EA159="Yes"),OFFSET('Hygiene Data'!$H$5,0,10*ROW('Hygiene Data'!H153)),NA())</f>
        <v>#N/A</v>
      </c>
      <c r="BM159" s="368" t="e">
        <f ca="1">+IF(AND(ISNUMBER(OFFSET('Hygiene Data'!$H$7,0,10*ROW('Hygiene Data'!H153))),'Data Summary'!EB159="Yes"),OFFSET('Hygiene Data'!$H$7,0,10*ROW('Hygiene Data'!H153)),NA())</f>
        <v>#N/A</v>
      </c>
      <c r="BN159" s="368" t="e">
        <f ca="1">+IF(AND(ISNUMBER(OFFSET('Hygiene Data'!$H$9,0,10*ROW('Hygiene Data'!H153))),'Data Summary'!EC159="Yes"),OFFSET('Hygiene Data'!$H$9,0,10*ROW('Hygiene Data'!H153)),NA())</f>
        <v>#N/A</v>
      </c>
      <c r="BO159" s="368" t="e">
        <f ca="1">+IF(AND(ISNUMBER(OFFSET('Hygiene Data'!$I$5,0,10*ROW('Hygiene Data'!I153))),'Data Summary'!ED159="Yes"),OFFSET('Hygiene Data'!$I$5,0,10*ROW('Hygiene Data'!I153)),NA())</f>
        <v>#N/A</v>
      </c>
      <c r="BP159" s="368" t="e">
        <f ca="1">+IF(AND(ISNUMBER(OFFSET('Hygiene Data'!$I$7,0,10*ROW('Hygiene Data'!I153))),'Data Summary'!EE159="Yes"),OFFSET('Hygiene Data'!$I$7,0,10*ROW('Hygiene Data'!I153)),NA())</f>
        <v>#N/A</v>
      </c>
      <c r="BQ159" s="368" t="e">
        <f ca="1">+IF(AND(ISNUMBER(OFFSET('Hygiene Data'!$I$9,0,10*ROW('Hygiene Data'!I153))),'Data Summary'!EF159="Yes"),OFFSET('Hygiene Data'!$I$9,0,10*ROW('Hygiene Data'!I153)),NA())</f>
        <v>#N/A</v>
      </c>
    </row>
    <row r="160" spans="1:69" x14ac:dyDescent="0.25">
      <c r="A160" s="364" t="e">
        <f ca="1">+RIGHT('Data Summary'!A160,LEN('Data Summary'!A160)-9)</f>
        <v>#VALUE!</v>
      </c>
      <c r="B160" s="338" t="str">
        <f ca="1">+IF(ISTEXT('Data Summary'!B160),'Data Summary'!B160,"")</f>
        <v/>
      </c>
      <c r="C160" s="365" t="e">
        <f ca="1">+VALUE('Data Summary'!C160)</f>
        <v>#VALUE!</v>
      </c>
      <c r="D160" s="366" t="e">
        <f ca="1">+IF(AND(ISNUMBER(OFFSET('Water Data'!$D$4,0,10*ROW('Water Data'!D154))),'Data Summary'!BS160="Yes"),100-OFFSET('Water Data'!$D$4,0,10*ROW('Water Data'!D154)),NA())</f>
        <v>#N/A</v>
      </c>
      <c r="E160" s="366" t="e">
        <f ca="1">+IF(AND(ISNUMBER(OFFSET('Water Data'!$D$6,0,10*ROW('Water Data'!D154))),'Data Summary'!BT160="Yes"),OFFSET('Water Data'!$D$6,0,10*ROW('Water Data'!D154)),NA())</f>
        <v>#N/A</v>
      </c>
      <c r="F160" s="366" t="e">
        <f ca="1">+IF(AND(ISNUMBER(OFFSET('Water Data'!$D$9,0,10*ROW('Water Data'!D154))),'Data Summary'!BU160="Yes"),OFFSET('Water Data'!$D$9,0,10*ROW('Water Data'!D154)),NA())</f>
        <v>#N/A</v>
      </c>
      <c r="G160" s="366" t="e">
        <f ca="1">+IF(AND(ISNUMBER(OFFSET('Water Data'!$E$4,0,10*ROW('Water Data'!E154))),'Data Summary'!BV160="Yes"),100-OFFSET('Water Data'!$E$4,0,10*ROW('Water Data'!E154)),NA())</f>
        <v>#N/A</v>
      </c>
      <c r="H160" s="366" t="e">
        <f ca="1">+IF(AND(ISNUMBER(OFFSET('Water Data'!$E$6,0,10*ROW('Water Data'!E154))),'Data Summary'!BW160="Yes"),OFFSET('Water Data'!$E$6,0,10*ROW('Water Data'!E154)),NA())</f>
        <v>#N/A</v>
      </c>
      <c r="I160" s="366" t="e">
        <f ca="1">+IF(AND(ISNUMBER(OFFSET('Water Data'!$E$9,0,10*ROW('Water Data'!E154))),'Data Summary'!BX160="Yes"),OFFSET('Water Data'!$E$9,0,10*ROW('Water Data'!E154)),NA())</f>
        <v>#N/A</v>
      </c>
      <c r="J160" s="366" t="e">
        <f ca="1">+IF(AND(ISNUMBER(OFFSET('Water Data'!$F$4,0,10*ROW('Water Data'!F154))),'Data Summary'!BY160="Yes"),100-OFFSET('Water Data'!$F$4,0,10*ROW('Water Data'!F154)),NA())</f>
        <v>#N/A</v>
      </c>
      <c r="K160" s="366" t="e">
        <f ca="1">+IF(AND(ISNUMBER(OFFSET('Water Data'!$F$6,0,10*ROW('Water Data'!F154))),'Data Summary'!BZ160="Yes"),OFFSET('Water Data'!$F$6,0,10*ROW('Water Data'!F154)),NA())</f>
        <v>#N/A</v>
      </c>
      <c r="L160" s="366" t="e">
        <f ca="1">+IF(AND(ISNUMBER(OFFSET('Water Data'!$F$9,0,10*ROW('Water Data'!F154))),'Data Summary'!CA160="Yes"),OFFSET('Water Data'!$F$9,0,10*ROW('Water Data'!F154)),NA())</f>
        <v>#N/A</v>
      </c>
      <c r="M160" s="366" t="e">
        <f ca="1">+IF(AND(ISNUMBER(OFFSET('Water Data'!$G$4,0,10*ROW('Water Data'!G154))),'Data Summary'!CB160="Yes"),100-OFFSET('Water Data'!$G$4,0,10*ROW('Water Data'!G154)),NA())</f>
        <v>#N/A</v>
      </c>
      <c r="N160" s="366" t="e">
        <f ca="1">+IF(AND(ISNUMBER(OFFSET('Water Data'!$G$6,0,10*ROW('Water Data'!G154))),'Data Summary'!CC160="Yes"),OFFSET('Water Data'!$G$6,0,10*ROW('Water Data'!G154)),NA())</f>
        <v>#N/A</v>
      </c>
      <c r="O160" s="366" t="e">
        <f ca="1">+IF(AND(ISNUMBER(OFFSET('Water Data'!$G$9,0,10*ROW('Water Data'!G154))),'Data Summary'!CD160="Yes"),OFFSET('Water Data'!$G$9,0,10*ROW('Water Data'!G154)),NA())</f>
        <v>#N/A</v>
      </c>
      <c r="P160" s="366" t="e">
        <f ca="1">+IF(AND(ISNUMBER(OFFSET('Water Data'!$H$4,0,10*ROW('Water Data'!H154))),'Data Summary'!CE160="Yes"),100-OFFSET('Water Data'!$H$4,0,10*ROW('Water Data'!H154)),NA())</f>
        <v>#N/A</v>
      </c>
      <c r="Q160" s="366" t="e">
        <f ca="1">+IF(AND(ISNUMBER(OFFSET('Water Data'!$H$6,0,10*ROW('Water Data'!H154))),'Data Summary'!CF160="Yes"),OFFSET('Water Data'!$H$6,0,10*ROW('Water Data'!H154)),NA())</f>
        <v>#N/A</v>
      </c>
      <c r="R160" s="366" t="e">
        <f ca="1">+IF(AND(ISNUMBER(OFFSET('Water Data'!$H$9,0,10*ROW('Water Data'!H154))),'Data Summary'!CG160="Yes"),OFFSET('Water Data'!$H$9,0,10*ROW('Water Data'!H154)),NA())</f>
        <v>#N/A</v>
      </c>
      <c r="S160" s="366" t="e">
        <f ca="1">+IF(AND(ISNUMBER(OFFSET('Water Data'!$I$4,0,10*ROW('Water Data'!I154))),'Data Summary'!CH160="Yes"),100-OFFSET('Water Data'!$I$4,0,10*ROW('Water Data'!I154)),NA())</f>
        <v>#N/A</v>
      </c>
      <c r="T160" s="366" t="e">
        <f ca="1">+IF(AND(ISNUMBER(OFFSET('Water Data'!$I$6,0,10*ROW('Water Data'!I154))),'Data Summary'!CI160="Yes"),OFFSET('Water Data'!$I$6,0,10*ROW('Water Data'!I154)),NA())</f>
        <v>#N/A</v>
      </c>
      <c r="U160" s="366" t="e">
        <f ca="1">+IF(AND(ISNUMBER(OFFSET('Water Data'!$I$9,0,10*ROW('Water Data'!I154))),'Data Summary'!CJ160="Yes"),OFFSET('Water Data'!$I$9,0,10*ROW('Water Data'!I154)),NA())</f>
        <v>#N/A</v>
      </c>
      <c r="V160" s="367" t="e">
        <f ca="1">+IF(AND(ISNUMBER(OFFSET('Sanitation Data'!$D$4,0,10*ROW('Sanitation Data'!D154))),'Data Summary'!CK160="Yes"),100-OFFSET('Sanitation Data'!$D$4,0,10*ROW('Sanitation Data'!D154)),NA())</f>
        <v>#N/A</v>
      </c>
      <c r="W160" s="367" t="e">
        <f ca="1">+IF(AND(ISNUMBER(OFFSET('Sanitation Data'!$D$6,0,10*ROW('Sanitation Data'!D154))),'Data Summary'!CL160="Yes"),OFFSET('Sanitation Data'!$D$6,0,10*ROW('Sanitation Data'!D154)),NA())</f>
        <v>#N/A</v>
      </c>
      <c r="X160" s="367" t="e">
        <f ca="1">+IF(AND(ISNUMBER(OFFSET('Sanitation Data'!$D$10,0,10*ROW('Sanitation Data'!D154))),'Data Summary'!CM160="Yes"),OFFSET('Sanitation Data'!$D$10,0,10*ROW('Sanitation Data'!D154)),NA())</f>
        <v>#N/A</v>
      </c>
      <c r="Y160" s="367" t="e">
        <f ca="1">+IF(AND(ISNUMBER(OFFSET('Sanitation Data'!$D$11,0,10*ROW('Sanitation Data'!D154))),'Data Summary'!CN160="Yes"),OFFSET('Sanitation Data'!$D$11,0,10*ROW('Sanitation Data'!D154)),NA())</f>
        <v>#N/A</v>
      </c>
      <c r="Z160" s="367" t="e">
        <f ca="1">+IF(AND(ISNUMBER(OFFSET('Sanitation Data'!$D$12,0,10*ROW('Sanitation Data'!D154))),'Data Summary'!CO160="Yes"),OFFSET('Sanitation Data'!$D$12,0,10*ROW('Sanitation Data'!D154)),NA())</f>
        <v>#N/A</v>
      </c>
      <c r="AA160" s="367" t="e">
        <f ca="1">+IF(AND(ISNUMBER(OFFSET('Sanitation Data'!$E$4,0,10*ROW('Sanitation Data'!E154))),'Data Summary'!CP160="Yes"),100-OFFSET('Sanitation Data'!$E$4,0,10*ROW('Sanitation Data'!E154)),NA())</f>
        <v>#N/A</v>
      </c>
      <c r="AB160" s="367" t="e">
        <f ca="1">+IF(AND(ISNUMBER(OFFSET('Sanitation Data'!$E$6,0,10*ROW('Sanitation Data'!E154))),'Data Summary'!CQ160="Yes"),OFFSET('Sanitation Data'!$E$6,0,10*ROW('Sanitation Data'!E154)),NA())</f>
        <v>#N/A</v>
      </c>
      <c r="AC160" s="367" t="e">
        <f ca="1">+IF(AND(ISNUMBER(OFFSET('Sanitation Data'!$E$10,0,10*ROW('Sanitation Data'!E154))),'Data Summary'!CR160="Yes"),OFFSET('Sanitation Data'!$E$10,0,10*ROW('Sanitation Data'!E154)),NA())</f>
        <v>#N/A</v>
      </c>
      <c r="AD160" s="367" t="e">
        <f ca="1">+IF(AND(ISNUMBER(OFFSET('Sanitation Data'!$E$11,0,10*ROW('Sanitation Data'!E154))),'Data Summary'!CS160="Yes"),OFFSET('Sanitation Data'!$E$11,0,10*ROW('Sanitation Data'!E154)),NA())</f>
        <v>#N/A</v>
      </c>
      <c r="AE160" s="367" t="e">
        <f ca="1">+IF(AND(ISNUMBER(OFFSET('Sanitation Data'!$E$12,0,10*ROW('Sanitation Data'!E154))),'Data Summary'!CT160="Yes"),OFFSET('Sanitation Data'!$E$12,0,10*ROW('Sanitation Data'!E154)),NA())</f>
        <v>#N/A</v>
      </c>
      <c r="AF160" s="367" t="e">
        <f ca="1">+IF(AND(ISNUMBER(OFFSET('Sanitation Data'!$F$4,0,10*ROW('Sanitation Data'!F154))),'Data Summary'!CU160="Yes"),100-OFFSET('Sanitation Data'!$F$4,0,10*ROW('Sanitation Data'!F154)),NA())</f>
        <v>#N/A</v>
      </c>
      <c r="AG160" s="367" t="e">
        <f ca="1">+IF(AND(ISNUMBER(OFFSET('Sanitation Data'!$F$6,0,10*ROW('Sanitation Data'!F154))),'Data Summary'!CV160="Yes"),OFFSET('Sanitation Data'!$F$6,0,10*ROW('Sanitation Data'!F154)),NA())</f>
        <v>#N/A</v>
      </c>
      <c r="AH160" s="367" t="e">
        <f ca="1">+IF(AND(ISNUMBER(OFFSET('Sanitation Data'!$F$10,0,10*ROW('Sanitation Data'!F154))),'Data Summary'!CW160="Yes"),OFFSET('Sanitation Data'!$F$10,0,10*ROW('Sanitation Data'!F154)),NA())</f>
        <v>#N/A</v>
      </c>
      <c r="AI160" s="367" t="e">
        <f ca="1">+IF(AND(ISNUMBER(OFFSET('Sanitation Data'!$F$11,0,10*ROW('Sanitation Data'!F154))),'Data Summary'!CX160="Yes"),OFFSET('Sanitation Data'!$F$11,0,10*ROW('Sanitation Data'!F154)),NA())</f>
        <v>#N/A</v>
      </c>
      <c r="AJ160" s="367" t="e">
        <f ca="1">+IF(AND(ISNUMBER(OFFSET('Sanitation Data'!$F$12,0,10*ROW('Sanitation Data'!F154))),'Data Summary'!CY160="Yes"),OFFSET('Sanitation Data'!$F$12,0,10*ROW('Sanitation Data'!F154)),NA())</f>
        <v>#N/A</v>
      </c>
      <c r="AK160" s="367" t="e">
        <f ca="1">+IF(AND(ISNUMBER(OFFSET('Sanitation Data'!$G$4,0,10*ROW('Sanitation Data'!G154))),'Data Summary'!CZ160="Yes"),100-OFFSET('Sanitation Data'!$G$4,0,10*ROW('Sanitation Data'!G154)),NA())</f>
        <v>#N/A</v>
      </c>
      <c r="AL160" s="367" t="e">
        <f ca="1">+IF(AND(ISNUMBER(OFFSET('Sanitation Data'!$G$6,0,10*ROW('Sanitation Data'!G154))),'Data Summary'!DA160="Yes"),OFFSET('Sanitation Data'!$G$6,0,10*ROW('Sanitation Data'!G154)),NA())</f>
        <v>#N/A</v>
      </c>
      <c r="AM160" s="367" t="e">
        <f ca="1">+IF(AND(ISNUMBER(OFFSET('Sanitation Data'!$G$10,0,10*ROW('Sanitation Data'!G154))),'Data Summary'!DB160="Yes"),OFFSET('Sanitation Data'!$G$10,0,10*ROW('Sanitation Data'!G154)),NA())</f>
        <v>#N/A</v>
      </c>
      <c r="AN160" s="367" t="e">
        <f ca="1">+IF(AND(ISNUMBER(OFFSET('Sanitation Data'!$G$11,0,10*ROW('Sanitation Data'!G154))),'Data Summary'!DC160="Yes"),OFFSET('Sanitation Data'!$G$11,0,10*ROW('Sanitation Data'!G154)),NA())</f>
        <v>#N/A</v>
      </c>
      <c r="AO160" s="367" t="e">
        <f ca="1">+IF(AND(ISNUMBER(OFFSET('Sanitation Data'!$G$12,0,10*ROW('Sanitation Data'!G154))),'Data Summary'!DD160="Yes"),OFFSET('Sanitation Data'!$G$12,0,10*ROW('Sanitation Data'!G154)),NA())</f>
        <v>#N/A</v>
      </c>
      <c r="AP160" s="367" t="e">
        <f ca="1">+IF(AND(ISNUMBER(OFFSET('Sanitation Data'!$H$4,0,10*ROW('Sanitation Data'!H154))),'Data Summary'!DE160="Yes"),100-OFFSET('Sanitation Data'!$H$4,0,10*ROW('Sanitation Data'!H154)),NA())</f>
        <v>#N/A</v>
      </c>
      <c r="AQ160" s="367" t="e">
        <f ca="1">+IF(AND(ISNUMBER(OFFSET('Sanitation Data'!$H$6,0,10*ROW('Sanitation Data'!H154))),'Data Summary'!DF160="Yes"),OFFSET('Sanitation Data'!$H$6,0,10*ROW('Sanitation Data'!H154)),NA())</f>
        <v>#N/A</v>
      </c>
      <c r="AR160" s="367" t="e">
        <f ca="1">+IF(AND(ISNUMBER(OFFSET('Sanitation Data'!$H$10,0,10*ROW('Sanitation Data'!H154))),'Data Summary'!DG160="Yes"),OFFSET('Sanitation Data'!$H$10,0,10*ROW('Sanitation Data'!H154)),NA())</f>
        <v>#N/A</v>
      </c>
      <c r="AS160" s="367" t="e">
        <f ca="1">+IF(AND(ISNUMBER(OFFSET('Sanitation Data'!$H$11,0,10*ROW('Sanitation Data'!H154))),'Data Summary'!DH160="Yes"),OFFSET('Sanitation Data'!$H$11,0,10*ROW('Sanitation Data'!H154)),NA())</f>
        <v>#N/A</v>
      </c>
      <c r="AT160" s="367" t="e">
        <f ca="1">+IF(AND(ISNUMBER(OFFSET('Sanitation Data'!$H$12,0,10*ROW('Sanitation Data'!H154))),'Data Summary'!DI160="Yes"),OFFSET('Sanitation Data'!$H$12,0,10*ROW('Sanitation Data'!H154)),NA())</f>
        <v>#N/A</v>
      </c>
      <c r="AU160" s="367" t="e">
        <f ca="1">+IF(AND(ISNUMBER(OFFSET('Sanitation Data'!$I$4,0,10*ROW('Sanitation Data'!I154))),'Data Summary'!DJ160="Yes"),100-OFFSET('Sanitation Data'!$I$4,0,10*ROW('Sanitation Data'!I154)),NA())</f>
        <v>#N/A</v>
      </c>
      <c r="AV160" s="367" t="e">
        <f ca="1">+IF(AND(ISNUMBER(OFFSET('Sanitation Data'!$I$6,0,10*ROW('Sanitation Data'!I154))),'Data Summary'!DK160="Yes"),OFFSET('Sanitation Data'!$I$6,0,10*ROW('Sanitation Data'!I154)),NA())</f>
        <v>#N/A</v>
      </c>
      <c r="AW160" s="367" t="e">
        <f ca="1">+IF(AND(ISNUMBER(OFFSET('Sanitation Data'!$I$10,0,10*ROW('Sanitation Data'!I154))),'Data Summary'!DL160="Yes"),OFFSET('Sanitation Data'!$I$10,0,10*ROW('Sanitation Data'!I154)),NA())</f>
        <v>#N/A</v>
      </c>
      <c r="AX160" s="367" t="e">
        <f ca="1">+IF(AND(ISNUMBER(OFFSET('Sanitation Data'!$I$11,0,10*ROW('Sanitation Data'!I154))),'Data Summary'!DM160="Yes"),OFFSET('Sanitation Data'!$I$11,0,10*ROW('Sanitation Data'!I154)),NA())</f>
        <v>#N/A</v>
      </c>
      <c r="AY160" s="367" t="e">
        <f ca="1">+IF(AND(ISNUMBER(OFFSET('Sanitation Data'!$I$12,0,10*ROW('Sanitation Data'!I154))),'Data Summary'!DN160="Yes"),OFFSET('Sanitation Data'!$I$12,0,10*ROW('Sanitation Data'!I154)),NA())</f>
        <v>#N/A</v>
      </c>
      <c r="AZ160" s="368" t="e">
        <f ca="1">+IF(AND(ISNUMBER(OFFSET('Hygiene Data'!$D$5,0,10*ROW('Hygiene Data'!D154))),'Data Summary'!DO160="Yes"),OFFSET('Hygiene Data'!$D$5,0,10*ROW('Hygiene Data'!D154)),NA())</f>
        <v>#N/A</v>
      </c>
      <c r="BA160" s="368" t="e">
        <f ca="1">+IF(AND(ISNUMBER(OFFSET('Hygiene Data'!$D$7,0,10*ROW('Hygiene Data'!D154))),'Data Summary'!DP160="Yes"),OFFSET('Hygiene Data'!$D$7,0,10*ROW('Hygiene Data'!D154)),NA())</f>
        <v>#N/A</v>
      </c>
      <c r="BB160" s="368" t="e">
        <f ca="1">+IF(AND(ISNUMBER(OFFSET('Hygiene Data'!$D$9,0,10*ROW('Hygiene Data'!D154))),'Data Summary'!DQ160="Yes"),OFFSET('Hygiene Data'!$D$9,0,10*ROW('Hygiene Data'!D154)),NA())</f>
        <v>#N/A</v>
      </c>
      <c r="BC160" s="368" t="e">
        <f ca="1">+IF(AND(ISNUMBER(OFFSET('Hygiene Data'!$E$5,0,10*ROW('Hygiene Data'!E154))),'Data Summary'!DR160="Yes"),OFFSET('Hygiene Data'!$E$5,0,10*ROW('Hygiene Data'!E154)),NA())</f>
        <v>#N/A</v>
      </c>
      <c r="BD160" s="368" t="e">
        <f ca="1">+IF(AND(ISNUMBER(OFFSET('Hygiene Data'!$E$7,0,10*ROW('Hygiene Data'!E154))),'Data Summary'!DS160="Yes"),OFFSET('Hygiene Data'!$E$7,0,10*ROW('Hygiene Data'!E154)),NA())</f>
        <v>#N/A</v>
      </c>
      <c r="BE160" s="368" t="e">
        <f ca="1">+IF(AND(ISNUMBER(OFFSET('Hygiene Data'!$E$9,0,10*ROW('Hygiene Data'!E154))),'Data Summary'!DT160="Yes"),OFFSET('Hygiene Data'!$E$9,0,10*ROW('Hygiene Data'!E154)),NA())</f>
        <v>#N/A</v>
      </c>
      <c r="BF160" s="368" t="e">
        <f ca="1">+IF(AND(ISNUMBER(OFFSET('Hygiene Data'!$F$5,0,10*ROW('Hygiene Data'!F154))),'Data Summary'!DU160="Yes"),OFFSET('Hygiene Data'!$F$5,0,10*ROW('Hygiene Data'!F154)),NA())</f>
        <v>#N/A</v>
      </c>
      <c r="BG160" s="368" t="e">
        <f ca="1">+IF(AND(ISNUMBER(OFFSET('Hygiene Data'!$F$7,0,10*ROW('Hygiene Data'!F154))),'Data Summary'!DV160="Yes"),OFFSET('Hygiene Data'!$F$7,0,10*ROW('Hygiene Data'!F154)),NA())</f>
        <v>#N/A</v>
      </c>
      <c r="BH160" s="368" t="e">
        <f ca="1">+IF(AND(ISNUMBER(OFFSET('Hygiene Data'!$F$9,0,10*ROW('Hygiene Data'!F154))),'Data Summary'!DW160="Yes"),OFFSET('Hygiene Data'!$F$9,0,10*ROW('Hygiene Data'!F154)),NA())</f>
        <v>#N/A</v>
      </c>
      <c r="BI160" s="368" t="e">
        <f ca="1">+IF(AND(ISNUMBER(OFFSET('Hygiene Data'!$G$5,0,10*ROW('Hygiene Data'!G154))),'Data Summary'!DX160="Yes"),OFFSET('Hygiene Data'!$G$5,0,10*ROW('Hygiene Data'!G154)),NA())</f>
        <v>#N/A</v>
      </c>
      <c r="BJ160" s="368" t="e">
        <f ca="1">+IF(AND(ISNUMBER(OFFSET('Hygiene Data'!$G$7,0,10*ROW('Hygiene Data'!G154))),'Data Summary'!DY160="Yes"),OFFSET('Hygiene Data'!$G$7,0,10*ROW('Hygiene Data'!G154)),NA())</f>
        <v>#N/A</v>
      </c>
      <c r="BK160" s="368" t="e">
        <f ca="1">+IF(AND(ISNUMBER(OFFSET('Hygiene Data'!$G$9,0,10*ROW('Hygiene Data'!G154))),'Data Summary'!DZ160="Yes"),OFFSET('Hygiene Data'!$G$9,0,10*ROW('Hygiene Data'!G154)),NA())</f>
        <v>#N/A</v>
      </c>
      <c r="BL160" s="368" t="e">
        <f ca="1">+IF(AND(ISNUMBER(OFFSET('Hygiene Data'!$H$5,0,10*ROW('Hygiene Data'!H154))),'Data Summary'!EA160="Yes"),OFFSET('Hygiene Data'!$H$5,0,10*ROW('Hygiene Data'!H154)),NA())</f>
        <v>#N/A</v>
      </c>
      <c r="BM160" s="368" t="e">
        <f ca="1">+IF(AND(ISNUMBER(OFFSET('Hygiene Data'!$H$7,0,10*ROW('Hygiene Data'!H154))),'Data Summary'!EB160="Yes"),OFFSET('Hygiene Data'!$H$7,0,10*ROW('Hygiene Data'!H154)),NA())</f>
        <v>#N/A</v>
      </c>
      <c r="BN160" s="368" t="e">
        <f ca="1">+IF(AND(ISNUMBER(OFFSET('Hygiene Data'!$H$9,0,10*ROW('Hygiene Data'!H154))),'Data Summary'!EC160="Yes"),OFFSET('Hygiene Data'!$H$9,0,10*ROW('Hygiene Data'!H154)),NA())</f>
        <v>#N/A</v>
      </c>
      <c r="BO160" s="368" t="e">
        <f ca="1">+IF(AND(ISNUMBER(OFFSET('Hygiene Data'!$I$5,0,10*ROW('Hygiene Data'!I154))),'Data Summary'!ED160="Yes"),OFFSET('Hygiene Data'!$I$5,0,10*ROW('Hygiene Data'!I154)),NA())</f>
        <v>#N/A</v>
      </c>
      <c r="BP160" s="368" t="e">
        <f ca="1">+IF(AND(ISNUMBER(OFFSET('Hygiene Data'!$I$7,0,10*ROW('Hygiene Data'!I154))),'Data Summary'!EE160="Yes"),OFFSET('Hygiene Data'!$I$7,0,10*ROW('Hygiene Data'!I154)),NA())</f>
        <v>#N/A</v>
      </c>
      <c r="BQ160" s="368" t="e">
        <f ca="1">+IF(AND(ISNUMBER(OFFSET('Hygiene Data'!$I$9,0,10*ROW('Hygiene Data'!I154))),'Data Summary'!EF160="Yes"),OFFSET('Hygiene Data'!$I$9,0,10*ROW('Hygiene Data'!I154)),NA())</f>
        <v>#N/A</v>
      </c>
    </row>
    <row r="161" spans="1:69" x14ac:dyDescent="0.25">
      <c r="A161" s="364" t="e">
        <f ca="1">+RIGHT('Data Summary'!A161,LEN('Data Summary'!A161)-9)</f>
        <v>#VALUE!</v>
      </c>
      <c r="B161" s="338" t="str">
        <f ca="1">+IF(ISTEXT('Data Summary'!B161),'Data Summary'!B161,"")</f>
        <v/>
      </c>
      <c r="C161" s="365" t="e">
        <f ca="1">+VALUE('Data Summary'!C161)</f>
        <v>#VALUE!</v>
      </c>
      <c r="D161" s="366" t="e">
        <f ca="1">+IF(AND(ISNUMBER(OFFSET('Water Data'!$D$4,0,10*ROW('Water Data'!D155))),'Data Summary'!BS161="Yes"),100-OFFSET('Water Data'!$D$4,0,10*ROW('Water Data'!D155)),NA())</f>
        <v>#N/A</v>
      </c>
      <c r="E161" s="366" t="e">
        <f ca="1">+IF(AND(ISNUMBER(OFFSET('Water Data'!$D$6,0,10*ROW('Water Data'!D155))),'Data Summary'!BT161="Yes"),OFFSET('Water Data'!$D$6,0,10*ROW('Water Data'!D155)),NA())</f>
        <v>#N/A</v>
      </c>
      <c r="F161" s="366" t="e">
        <f ca="1">+IF(AND(ISNUMBER(OFFSET('Water Data'!$D$9,0,10*ROW('Water Data'!D155))),'Data Summary'!BU161="Yes"),OFFSET('Water Data'!$D$9,0,10*ROW('Water Data'!D155)),NA())</f>
        <v>#N/A</v>
      </c>
      <c r="G161" s="366" t="e">
        <f ca="1">+IF(AND(ISNUMBER(OFFSET('Water Data'!$E$4,0,10*ROW('Water Data'!E155))),'Data Summary'!BV161="Yes"),100-OFFSET('Water Data'!$E$4,0,10*ROW('Water Data'!E155)),NA())</f>
        <v>#N/A</v>
      </c>
      <c r="H161" s="366" t="e">
        <f ca="1">+IF(AND(ISNUMBER(OFFSET('Water Data'!$E$6,0,10*ROW('Water Data'!E155))),'Data Summary'!BW161="Yes"),OFFSET('Water Data'!$E$6,0,10*ROW('Water Data'!E155)),NA())</f>
        <v>#N/A</v>
      </c>
      <c r="I161" s="366" t="e">
        <f ca="1">+IF(AND(ISNUMBER(OFFSET('Water Data'!$E$9,0,10*ROW('Water Data'!E155))),'Data Summary'!BX161="Yes"),OFFSET('Water Data'!$E$9,0,10*ROW('Water Data'!E155)),NA())</f>
        <v>#N/A</v>
      </c>
      <c r="J161" s="366" t="e">
        <f ca="1">+IF(AND(ISNUMBER(OFFSET('Water Data'!$F$4,0,10*ROW('Water Data'!F155))),'Data Summary'!BY161="Yes"),100-OFFSET('Water Data'!$F$4,0,10*ROW('Water Data'!F155)),NA())</f>
        <v>#N/A</v>
      </c>
      <c r="K161" s="366" t="e">
        <f ca="1">+IF(AND(ISNUMBER(OFFSET('Water Data'!$F$6,0,10*ROW('Water Data'!F155))),'Data Summary'!BZ161="Yes"),OFFSET('Water Data'!$F$6,0,10*ROW('Water Data'!F155)),NA())</f>
        <v>#N/A</v>
      </c>
      <c r="L161" s="366" t="e">
        <f ca="1">+IF(AND(ISNUMBER(OFFSET('Water Data'!$F$9,0,10*ROW('Water Data'!F155))),'Data Summary'!CA161="Yes"),OFFSET('Water Data'!$F$9,0,10*ROW('Water Data'!F155)),NA())</f>
        <v>#N/A</v>
      </c>
      <c r="M161" s="366" t="e">
        <f ca="1">+IF(AND(ISNUMBER(OFFSET('Water Data'!$G$4,0,10*ROW('Water Data'!G155))),'Data Summary'!CB161="Yes"),100-OFFSET('Water Data'!$G$4,0,10*ROW('Water Data'!G155)),NA())</f>
        <v>#N/A</v>
      </c>
      <c r="N161" s="366" t="e">
        <f ca="1">+IF(AND(ISNUMBER(OFFSET('Water Data'!$G$6,0,10*ROW('Water Data'!G155))),'Data Summary'!CC161="Yes"),OFFSET('Water Data'!$G$6,0,10*ROW('Water Data'!G155)),NA())</f>
        <v>#N/A</v>
      </c>
      <c r="O161" s="366" t="e">
        <f ca="1">+IF(AND(ISNUMBER(OFFSET('Water Data'!$G$9,0,10*ROW('Water Data'!G155))),'Data Summary'!CD161="Yes"),OFFSET('Water Data'!$G$9,0,10*ROW('Water Data'!G155)),NA())</f>
        <v>#N/A</v>
      </c>
      <c r="P161" s="366" t="e">
        <f ca="1">+IF(AND(ISNUMBER(OFFSET('Water Data'!$H$4,0,10*ROW('Water Data'!H155))),'Data Summary'!CE161="Yes"),100-OFFSET('Water Data'!$H$4,0,10*ROW('Water Data'!H155)),NA())</f>
        <v>#N/A</v>
      </c>
      <c r="Q161" s="366" t="e">
        <f ca="1">+IF(AND(ISNUMBER(OFFSET('Water Data'!$H$6,0,10*ROW('Water Data'!H155))),'Data Summary'!CF161="Yes"),OFFSET('Water Data'!$H$6,0,10*ROW('Water Data'!H155)),NA())</f>
        <v>#N/A</v>
      </c>
      <c r="R161" s="366" t="e">
        <f ca="1">+IF(AND(ISNUMBER(OFFSET('Water Data'!$H$9,0,10*ROW('Water Data'!H155))),'Data Summary'!CG161="Yes"),OFFSET('Water Data'!$H$9,0,10*ROW('Water Data'!H155)),NA())</f>
        <v>#N/A</v>
      </c>
      <c r="S161" s="366" t="e">
        <f ca="1">+IF(AND(ISNUMBER(OFFSET('Water Data'!$I$4,0,10*ROW('Water Data'!I155))),'Data Summary'!CH161="Yes"),100-OFFSET('Water Data'!$I$4,0,10*ROW('Water Data'!I155)),NA())</f>
        <v>#N/A</v>
      </c>
      <c r="T161" s="366" t="e">
        <f ca="1">+IF(AND(ISNUMBER(OFFSET('Water Data'!$I$6,0,10*ROW('Water Data'!I155))),'Data Summary'!CI161="Yes"),OFFSET('Water Data'!$I$6,0,10*ROW('Water Data'!I155)),NA())</f>
        <v>#N/A</v>
      </c>
      <c r="U161" s="366" t="e">
        <f ca="1">+IF(AND(ISNUMBER(OFFSET('Water Data'!$I$9,0,10*ROW('Water Data'!I155))),'Data Summary'!CJ161="Yes"),OFFSET('Water Data'!$I$9,0,10*ROW('Water Data'!I155)),NA())</f>
        <v>#N/A</v>
      </c>
      <c r="V161" s="367" t="e">
        <f ca="1">+IF(AND(ISNUMBER(OFFSET('Sanitation Data'!$D$4,0,10*ROW('Sanitation Data'!D155))),'Data Summary'!CK161="Yes"),100-OFFSET('Sanitation Data'!$D$4,0,10*ROW('Sanitation Data'!D155)),NA())</f>
        <v>#N/A</v>
      </c>
      <c r="W161" s="367" t="e">
        <f ca="1">+IF(AND(ISNUMBER(OFFSET('Sanitation Data'!$D$6,0,10*ROW('Sanitation Data'!D155))),'Data Summary'!CL161="Yes"),OFFSET('Sanitation Data'!$D$6,0,10*ROW('Sanitation Data'!D155)),NA())</f>
        <v>#N/A</v>
      </c>
      <c r="X161" s="367" t="e">
        <f ca="1">+IF(AND(ISNUMBER(OFFSET('Sanitation Data'!$D$10,0,10*ROW('Sanitation Data'!D155))),'Data Summary'!CM161="Yes"),OFFSET('Sanitation Data'!$D$10,0,10*ROW('Sanitation Data'!D155)),NA())</f>
        <v>#N/A</v>
      </c>
      <c r="Y161" s="367" t="e">
        <f ca="1">+IF(AND(ISNUMBER(OFFSET('Sanitation Data'!$D$11,0,10*ROW('Sanitation Data'!D155))),'Data Summary'!CN161="Yes"),OFFSET('Sanitation Data'!$D$11,0,10*ROW('Sanitation Data'!D155)),NA())</f>
        <v>#N/A</v>
      </c>
      <c r="Z161" s="367" t="e">
        <f ca="1">+IF(AND(ISNUMBER(OFFSET('Sanitation Data'!$D$12,0,10*ROW('Sanitation Data'!D155))),'Data Summary'!CO161="Yes"),OFFSET('Sanitation Data'!$D$12,0,10*ROW('Sanitation Data'!D155)),NA())</f>
        <v>#N/A</v>
      </c>
      <c r="AA161" s="367" t="e">
        <f ca="1">+IF(AND(ISNUMBER(OFFSET('Sanitation Data'!$E$4,0,10*ROW('Sanitation Data'!E155))),'Data Summary'!CP161="Yes"),100-OFFSET('Sanitation Data'!$E$4,0,10*ROW('Sanitation Data'!E155)),NA())</f>
        <v>#N/A</v>
      </c>
      <c r="AB161" s="367" t="e">
        <f ca="1">+IF(AND(ISNUMBER(OFFSET('Sanitation Data'!$E$6,0,10*ROW('Sanitation Data'!E155))),'Data Summary'!CQ161="Yes"),OFFSET('Sanitation Data'!$E$6,0,10*ROW('Sanitation Data'!E155)),NA())</f>
        <v>#N/A</v>
      </c>
      <c r="AC161" s="367" t="e">
        <f ca="1">+IF(AND(ISNUMBER(OFFSET('Sanitation Data'!$E$10,0,10*ROW('Sanitation Data'!E155))),'Data Summary'!CR161="Yes"),OFFSET('Sanitation Data'!$E$10,0,10*ROW('Sanitation Data'!E155)),NA())</f>
        <v>#N/A</v>
      </c>
      <c r="AD161" s="367" t="e">
        <f ca="1">+IF(AND(ISNUMBER(OFFSET('Sanitation Data'!$E$11,0,10*ROW('Sanitation Data'!E155))),'Data Summary'!CS161="Yes"),OFFSET('Sanitation Data'!$E$11,0,10*ROW('Sanitation Data'!E155)),NA())</f>
        <v>#N/A</v>
      </c>
      <c r="AE161" s="367" t="e">
        <f ca="1">+IF(AND(ISNUMBER(OFFSET('Sanitation Data'!$E$12,0,10*ROW('Sanitation Data'!E155))),'Data Summary'!CT161="Yes"),OFFSET('Sanitation Data'!$E$12,0,10*ROW('Sanitation Data'!E155)),NA())</f>
        <v>#N/A</v>
      </c>
      <c r="AF161" s="367" t="e">
        <f ca="1">+IF(AND(ISNUMBER(OFFSET('Sanitation Data'!$F$4,0,10*ROW('Sanitation Data'!F155))),'Data Summary'!CU161="Yes"),100-OFFSET('Sanitation Data'!$F$4,0,10*ROW('Sanitation Data'!F155)),NA())</f>
        <v>#N/A</v>
      </c>
      <c r="AG161" s="367" t="e">
        <f ca="1">+IF(AND(ISNUMBER(OFFSET('Sanitation Data'!$F$6,0,10*ROW('Sanitation Data'!F155))),'Data Summary'!CV161="Yes"),OFFSET('Sanitation Data'!$F$6,0,10*ROW('Sanitation Data'!F155)),NA())</f>
        <v>#N/A</v>
      </c>
      <c r="AH161" s="367" t="e">
        <f ca="1">+IF(AND(ISNUMBER(OFFSET('Sanitation Data'!$F$10,0,10*ROW('Sanitation Data'!F155))),'Data Summary'!CW161="Yes"),OFFSET('Sanitation Data'!$F$10,0,10*ROW('Sanitation Data'!F155)),NA())</f>
        <v>#N/A</v>
      </c>
      <c r="AI161" s="367" t="e">
        <f ca="1">+IF(AND(ISNUMBER(OFFSET('Sanitation Data'!$F$11,0,10*ROW('Sanitation Data'!F155))),'Data Summary'!CX161="Yes"),OFFSET('Sanitation Data'!$F$11,0,10*ROW('Sanitation Data'!F155)),NA())</f>
        <v>#N/A</v>
      </c>
      <c r="AJ161" s="367" t="e">
        <f ca="1">+IF(AND(ISNUMBER(OFFSET('Sanitation Data'!$F$12,0,10*ROW('Sanitation Data'!F155))),'Data Summary'!CY161="Yes"),OFFSET('Sanitation Data'!$F$12,0,10*ROW('Sanitation Data'!F155)),NA())</f>
        <v>#N/A</v>
      </c>
      <c r="AK161" s="367" t="e">
        <f ca="1">+IF(AND(ISNUMBER(OFFSET('Sanitation Data'!$G$4,0,10*ROW('Sanitation Data'!G155))),'Data Summary'!CZ161="Yes"),100-OFFSET('Sanitation Data'!$G$4,0,10*ROW('Sanitation Data'!G155)),NA())</f>
        <v>#N/A</v>
      </c>
      <c r="AL161" s="367" t="e">
        <f ca="1">+IF(AND(ISNUMBER(OFFSET('Sanitation Data'!$G$6,0,10*ROW('Sanitation Data'!G155))),'Data Summary'!DA161="Yes"),OFFSET('Sanitation Data'!$G$6,0,10*ROW('Sanitation Data'!G155)),NA())</f>
        <v>#N/A</v>
      </c>
      <c r="AM161" s="367" t="e">
        <f ca="1">+IF(AND(ISNUMBER(OFFSET('Sanitation Data'!$G$10,0,10*ROW('Sanitation Data'!G155))),'Data Summary'!DB161="Yes"),OFFSET('Sanitation Data'!$G$10,0,10*ROW('Sanitation Data'!G155)),NA())</f>
        <v>#N/A</v>
      </c>
      <c r="AN161" s="367" t="e">
        <f ca="1">+IF(AND(ISNUMBER(OFFSET('Sanitation Data'!$G$11,0,10*ROW('Sanitation Data'!G155))),'Data Summary'!DC161="Yes"),OFFSET('Sanitation Data'!$G$11,0,10*ROW('Sanitation Data'!G155)),NA())</f>
        <v>#N/A</v>
      </c>
      <c r="AO161" s="367" t="e">
        <f ca="1">+IF(AND(ISNUMBER(OFFSET('Sanitation Data'!$G$12,0,10*ROW('Sanitation Data'!G155))),'Data Summary'!DD161="Yes"),OFFSET('Sanitation Data'!$G$12,0,10*ROW('Sanitation Data'!G155)),NA())</f>
        <v>#N/A</v>
      </c>
      <c r="AP161" s="367" t="e">
        <f ca="1">+IF(AND(ISNUMBER(OFFSET('Sanitation Data'!$H$4,0,10*ROW('Sanitation Data'!H155))),'Data Summary'!DE161="Yes"),100-OFFSET('Sanitation Data'!$H$4,0,10*ROW('Sanitation Data'!H155)),NA())</f>
        <v>#N/A</v>
      </c>
      <c r="AQ161" s="367" t="e">
        <f ca="1">+IF(AND(ISNUMBER(OFFSET('Sanitation Data'!$H$6,0,10*ROW('Sanitation Data'!H155))),'Data Summary'!DF161="Yes"),OFFSET('Sanitation Data'!$H$6,0,10*ROW('Sanitation Data'!H155)),NA())</f>
        <v>#N/A</v>
      </c>
      <c r="AR161" s="367" t="e">
        <f ca="1">+IF(AND(ISNUMBER(OFFSET('Sanitation Data'!$H$10,0,10*ROW('Sanitation Data'!H155))),'Data Summary'!DG161="Yes"),OFFSET('Sanitation Data'!$H$10,0,10*ROW('Sanitation Data'!H155)),NA())</f>
        <v>#N/A</v>
      </c>
      <c r="AS161" s="367" t="e">
        <f ca="1">+IF(AND(ISNUMBER(OFFSET('Sanitation Data'!$H$11,0,10*ROW('Sanitation Data'!H155))),'Data Summary'!DH161="Yes"),OFFSET('Sanitation Data'!$H$11,0,10*ROW('Sanitation Data'!H155)),NA())</f>
        <v>#N/A</v>
      </c>
      <c r="AT161" s="367" t="e">
        <f ca="1">+IF(AND(ISNUMBER(OFFSET('Sanitation Data'!$H$12,0,10*ROW('Sanitation Data'!H155))),'Data Summary'!DI161="Yes"),OFFSET('Sanitation Data'!$H$12,0,10*ROW('Sanitation Data'!H155)),NA())</f>
        <v>#N/A</v>
      </c>
      <c r="AU161" s="367" t="e">
        <f ca="1">+IF(AND(ISNUMBER(OFFSET('Sanitation Data'!$I$4,0,10*ROW('Sanitation Data'!I155))),'Data Summary'!DJ161="Yes"),100-OFFSET('Sanitation Data'!$I$4,0,10*ROW('Sanitation Data'!I155)),NA())</f>
        <v>#N/A</v>
      </c>
      <c r="AV161" s="367" t="e">
        <f ca="1">+IF(AND(ISNUMBER(OFFSET('Sanitation Data'!$I$6,0,10*ROW('Sanitation Data'!I155))),'Data Summary'!DK161="Yes"),OFFSET('Sanitation Data'!$I$6,0,10*ROW('Sanitation Data'!I155)),NA())</f>
        <v>#N/A</v>
      </c>
      <c r="AW161" s="367" t="e">
        <f ca="1">+IF(AND(ISNUMBER(OFFSET('Sanitation Data'!$I$10,0,10*ROW('Sanitation Data'!I155))),'Data Summary'!DL161="Yes"),OFFSET('Sanitation Data'!$I$10,0,10*ROW('Sanitation Data'!I155)),NA())</f>
        <v>#N/A</v>
      </c>
      <c r="AX161" s="367" t="e">
        <f ca="1">+IF(AND(ISNUMBER(OFFSET('Sanitation Data'!$I$11,0,10*ROW('Sanitation Data'!I155))),'Data Summary'!DM161="Yes"),OFFSET('Sanitation Data'!$I$11,0,10*ROW('Sanitation Data'!I155)),NA())</f>
        <v>#N/A</v>
      </c>
      <c r="AY161" s="367" t="e">
        <f ca="1">+IF(AND(ISNUMBER(OFFSET('Sanitation Data'!$I$12,0,10*ROW('Sanitation Data'!I155))),'Data Summary'!DN161="Yes"),OFFSET('Sanitation Data'!$I$12,0,10*ROW('Sanitation Data'!I155)),NA())</f>
        <v>#N/A</v>
      </c>
      <c r="AZ161" s="368" t="e">
        <f ca="1">+IF(AND(ISNUMBER(OFFSET('Hygiene Data'!$D$5,0,10*ROW('Hygiene Data'!D155))),'Data Summary'!DO161="Yes"),OFFSET('Hygiene Data'!$D$5,0,10*ROW('Hygiene Data'!D155)),NA())</f>
        <v>#N/A</v>
      </c>
      <c r="BA161" s="368" t="e">
        <f ca="1">+IF(AND(ISNUMBER(OFFSET('Hygiene Data'!$D$7,0,10*ROW('Hygiene Data'!D155))),'Data Summary'!DP161="Yes"),OFFSET('Hygiene Data'!$D$7,0,10*ROW('Hygiene Data'!D155)),NA())</f>
        <v>#N/A</v>
      </c>
      <c r="BB161" s="368" t="e">
        <f ca="1">+IF(AND(ISNUMBER(OFFSET('Hygiene Data'!$D$9,0,10*ROW('Hygiene Data'!D155))),'Data Summary'!DQ161="Yes"),OFFSET('Hygiene Data'!$D$9,0,10*ROW('Hygiene Data'!D155)),NA())</f>
        <v>#N/A</v>
      </c>
      <c r="BC161" s="368" t="e">
        <f ca="1">+IF(AND(ISNUMBER(OFFSET('Hygiene Data'!$E$5,0,10*ROW('Hygiene Data'!E155))),'Data Summary'!DR161="Yes"),OFFSET('Hygiene Data'!$E$5,0,10*ROW('Hygiene Data'!E155)),NA())</f>
        <v>#N/A</v>
      </c>
      <c r="BD161" s="368" t="e">
        <f ca="1">+IF(AND(ISNUMBER(OFFSET('Hygiene Data'!$E$7,0,10*ROW('Hygiene Data'!E155))),'Data Summary'!DS161="Yes"),OFFSET('Hygiene Data'!$E$7,0,10*ROW('Hygiene Data'!E155)),NA())</f>
        <v>#N/A</v>
      </c>
      <c r="BE161" s="368" t="e">
        <f ca="1">+IF(AND(ISNUMBER(OFFSET('Hygiene Data'!$E$9,0,10*ROW('Hygiene Data'!E155))),'Data Summary'!DT161="Yes"),OFFSET('Hygiene Data'!$E$9,0,10*ROW('Hygiene Data'!E155)),NA())</f>
        <v>#N/A</v>
      </c>
      <c r="BF161" s="368" t="e">
        <f ca="1">+IF(AND(ISNUMBER(OFFSET('Hygiene Data'!$F$5,0,10*ROW('Hygiene Data'!F155))),'Data Summary'!DU161="Yes"),OFFSET('Hygiene Data'!$F$5,0,10*ROW('Hygiene Data'!F155)),NA())</f>
        <v>#N/A</v>
      </c>
      <c r="BG161" s="368" t="e">
        <f ca="1">+IF(AND(ISNUMBER(OFFSET('Hygiene Data'!$F$7,0,10*ROW('Hygiene Data'!F155))),'Data Summary'!DV161="Yes"),OFFSET('Hygiene Data'!$F$7,0,10*ROW('Hygiene Data'!F155)),NA())</f>
        <v>#N/A</v>
      </c>
      <c r="BH161" s="368" t="e">
        <f ca="1">+IF(AND(ISNUMBER(OFFSET('Hygiene Data'!$F$9,0,10*ROW('Hygiene Data'!F155))),'Data Summary'!DW161="Yes"),OFFSET('Hygiene Data'!$F$9,0,10*ROW('Hygiene Data'!F155)),NA())</f>
        <v>#N/A</v>
      </c>
      <c r="BI161" s="368" t="e">
        <f ca="1">+IF(AND(ISNUMBER(OFFSET('Hygiene Data'!$G$5,0,10*ROW('Hygiene Data'!G155))),'Data Summary'!DX161="Yes"),OFFSET('Hygiene Data'!$G$5,0,10*ROW('Hygiene Data'!G155)),NA())</f>
        <v>#N/A</v>
      </c>
      <c r="BJ161" s="368" t="e">
        <f ca="1">+IF(AND(ISNUMBER(OFFSET('Hygiene Data'!$G$7,0,10*ROW('Hygiene Data'!G155))),'Data Summary'!DY161="Yes"),OFFSET('Hygiene Data'!$G$7,0,10*ROW('Hygiene Data'!G155)),NA())</f>
        <v>#N/A</v>
      </c>
      <c r="BK161" s="368" t="e">
        <f ca="1">+IF(AND(ISNUMBER(OFFSET('Hygiene Data'!$G$9,0,10*ROW('Hygiene Data'!G155))),'Data Summary'!DZ161="Yes"),OFFSET('Hygiene Data'!$G$9,0,10*ROW('Hygiene Data'!G155)),NA())</f>
        <v>#N/A</v>
      </c>
      <c r="BL161" s="368" t="e">
        <f ca="1">+IF(AND(ISNUMBER(OFFSET('Hygiene Data'!$H$5,0,10*ROW('Hygiene Data'!H155))),'Data Summary'!EA161="Yes"),OFFSET('Hygiene Data'!$H$5,0,10*ROW('Hygiene Data'!H155)),NA())</f>
        <v>#N/A</v>
      </c>
      <c r="BM161" s="368" t="e">
        <f ca="1">+IF(AND(ISNUMBER(OFFSET('Hygiene Data'!$H$7,0,10*ROW('Hygiene Data'!H155))),'Data Summary'!EB161="Yes"),OFFSET('Hygiene Data'!$H$7,0,10*ROW('Hygiene Data'!H155)),NA())</f>
        <v>#N/A</v>
      </c>
      <c r="BN161" s="368" t="e">
        <f ca="1">+IF(AND(ISNUMBER(OFFSET('Hygiene Data'!$H$9,0,10*ROW('Hygiene Data'!H155))),'Data Summary'!EC161="Yes"),OFFSET('Hygiene Data'!$H$9,0,10*ROW('Hygiene Data'!H155)),NA())</f>
        <v>#N/A</v>
      </c>
      <c r="BO161" s="368" t="e">
        <f ca="1">+IF(AND(ISNUMBER(OFFSET('Hygiene Data'!$I$5,0,10*ROW('Hygiene Data'!I155))),'Data Summary'!ED161="Yes"),OFFSET('Hygiene Data'!$I$5,0,10*ROW('Hygiene Data'!I155)),NA())</f>
        <v>#N/A</v>
      </c>
      <c r="BP161" s="368" t="e">
        <f ca="1">+IF(AND(ISNUMBER(OFFSET('Hygiene Data'!$I$7,0,10*ROW('Hygiene Data'!I155))),'Data Summary'!EE161="Yes"),OFFSET('Hygiene Data'!$I$7,0,10*ROW('Hygiene Data'!I155)),NA())</f>
        <v>#N/A</v>
      </c>
      <c r="BQ161" s="368" t="e">
        <f ca="1">+IF(AND(ISNUMBER(OFFSET('Hygiene Data'!$I$9,0,10*ROW('Hygiene Data'!I155))),'Data Summary'!EF161="Yes"),OFFSET('Hygiene Data'!$I$9,0,10*ROW('Hygiene Data'!I155)),NA())</f>
        <v>#N/A</v>
      </c>
    </row>
    <row r="162" spans="1:69" x14ac:dyDescent="0.25">
      <c r="A162" s="364" t="e">
        <f ca="1">+RIGHT('Data Summary'!A162,LEN('Data Summary'!A162)-9)</f>
        <v>#VALUE!</v>
      </c>
      <c r="B162" s="338" t="str">
        <f ca="1">+IF(ISTEXT('Data Summary'!B162),'Data Summary'!B162,"")</f>
        <v/>
      </c>
      <c r="C162" s="365" t="e">
        <f ca="1">+VALUE('Data Summary'!C162)</f>
        <v>#VALUE!</v>
      </c>
      <c r="D162" s="366" t="e">
        <f ca="1">+IF(AND(ISNUMBER(OFFSET('Water Data'!$D$4,0,10*ROW('Water Data'!D156))),'Data Summary'!BS162="Yes"),100-OFFSET('Water Data'!$D$4,0,10*ROW('Water Data'!D156)),NA())</f>
        <v>#N/A</v>
      </c>
      <c r="E162" s="366" t="e">
        <f ca="1">+IF(AND(ISNUMBER(OFFSET('Water Data'!$D$6,0,10*ROW('Water Data'!D156))),'Data Summary'!BT162="Yes"),OFFSET('Water Data'!$D$6,0,10*ROW('Water Data'!D156)),NA())</f>
        <v>#N/A</v>
      </c>
      <c r="F162" s="366" t="e">
        <f ca="1">+IF(AND(ISNUMBER(OFFSET('Water Data'!$D$9,0,10*ROW('Water Data'!D156))),'Data Summary'!BU162="Yes"),OFFSET('Water Data'!$D$9,0,10*ROW('Water Data'!D156)),NA())</f>
        <v>#N/A</v>
      </c>
      <c r="G162" s="366" t="e">
        <f ca="1">+IF(AND(ISNUMBER(OFFSET('Water Data'!$E$4,0,10*ROW('Water Data'!E156))),'Data Summary'!BV162="Yes"),100-OFFSET('Water Data'!$E$4,0,10*ROW('Water Data'!E156)),NA())</f>
        <v>#N/A</v>
      </c>
      <c r="H162" s="366" t="e">
        <f ca="1">+IF(AND(ISNUMBER(OFFSET('Water Data'!$E$6,0,10*ROW('Water Data'!E156))),'Data Summary'!BW162="Yes"),OFFSET('Water Data'!$E$6,0,10*ROW('Water Data'!E156)),NA())</f>
        <v>#N/A</v>
      </c>
      <c r="I162" s="366" t="e">
        <f ca="1">+IF(AND(ISNUMBER(OFFSET('Water Data'!$E$9,0,10*ROW('Water Data'!E156))),'Data Summary'!BX162="Yes"),OFFSET('Water Data'!$E$9,0,10*ROW('Water Data'!E156)),NA())</f>
        <v>#N/A</v>
      </c>
      <c r="J162" s="366" t="e">
        <f ca="1">+IF(AND(ISNUMBER(OFFSET('Water Data'!$F$4,0,10*ROW('Water Data'!F156))),'Data Summary'!BY162="Yes"),100-OFFSET('Water Data'!$F$4,0,10*ROW('Water Data'!F156)),NA())</f>
        <v>#N/A</v>
      </c>
      <c r="K162" s="366" t="e">
        <f ca="1">+IF(AND(ISNUMBER(OFFSET('Water Data'!$F$6,0,10*ROW('Water Data'!F156))),'Data Summary'!BZ162="Yes"),OFFSET('Water Data'!$F$6,0,10*ROW('Water Data'!F156)),NA())</f>
        <v>#N/A</v>
      </c>
      <c r="L162" s="366" t="e">
        <f ca="1">+IF(AND(ISNUMBER(OFFSET('Water Data'!$F$9,0,10*ROW('Water Data'!F156))),'Data Summary'!CA162="Yes"),OFFSET('Water Data'!$F$9,0,10*ROW('Water Data'!F156)),NA())</f>
        <v>#N/A</v>
      </c>
      <c r="M162" s="366" t="e">
        <f ca="1">+IF(AND(ISNUMBER(OFFSET('Water Data'!$G$4,0,10*ROW('Water Data'!G156))),'Data Summary'!CB162="Yes"),100-OFFSET('Water Data'!$G$4,0,10*ROW('Water Data'!G156)),NA())</f>
        <v>#N/A</v>
      </c>
      <c r="N162" s="366" t="e">
        <f ca="1">+IF(AND(ISNUMBER(OFFSET('Water Data'!$G$6,0,10*ROW('Water Data'!G156))),'Data Summary'!CC162="Yes"),OFFSET('Water Data'!$G$6,0,10*ROW('Water Data'!G156)),NA())</f>
        <v>#N/A</v>
      </c>
      <c r="O162" s="366" t="e">
        <f ca="1">+IF(AND(ISNUMBER(OFFSET('Water Data'!$G$9,0,10*ROW('Water Data'!G156))),'Data Summary'!CD162="Yes"),OFFSET('Water Data'!$G$9,0,10*ROW('Water Data'!G156)),NA())</f>
        <v>#N/A</v>
      </c>
      <c r="P162" s="366" t="e">
        <f ca="1">+IF(AND(ISNUMBER(OFFSET('Water Data'!$H$4,0,10*ROW('Water Data'!H156))),'Data Summary'!CE162="Yes"),100-OFFSET('Water Data'!$H$4,0,10*ROW('Water Data'!H156)),NA())</f>
        <v>#N/A</v>
      </c>
      <c r="Q162" s="366" t="e">
        <f ca="1">+IF(AND(ISNUMBER(OFFSET('Water Data'!$H$6,0,10*ROW('Water Data'!H156))),'Data Summary'!CF162="Yes"),OFFSET('Water Data'!$H$6,0,10*ROW('Water Data'!H156)),NA())</f>
        <v>#N/A</v>
      </c>
      <c r="R162" s="366" t="e">
        <f ca="1">+IF(AND(ISNUMBER(OFFSET('Water Data'!$H$9,0,10*ROW('Water Data'!H156))),'Data Summary'!CG162="Yes"),OFFSET('Water Data'!$H$9,0,10*ROW('Water Data'!H156)),NA())</f>
        <v>#N/A</v>
      </c>
      <c r="S162" s="366" t="e">
        <f ca="1">+IF(AND(ISNUMBER(OFFSET('Water Data'!$I$4,0,10*ROW('Water Data'!I156))),'Data Summary'!CH162="Yes"),100-OFFSET('Water Data'!$I$4,0,10*ROW('Water Data'!I156)),NA())</f>
        <v>#N/A</v>
      </c>
      <c r="T162" s="366" t="e">
        <f ca="1">+IF(AND(ISNUMBER(OFFSET('Water Data'!$I$6,0,10*ROW('Water Data'!I156))),'Data Summary'!CI162="Yes"),OFFSET('Water Data'!$I$6,0,10*ROW('Water Data'!I156)),NA())</f>
        <v>#N/A</v>
      </c>
      <c r="U162" s="366" t="e">
        <f ca="1">+IF(AND(ISNUMBER(OFFSET('Water Data'!$I$9,0,10*ROW('Water Data'!I156))),'Data Summary'!CJ162="Yes"),OFFSET('Water Data'!$I$9,0,10*ROW('Water Data'!I156)),NA())</f>
        <v>#N/A</v>
      </c>
      <c r="V162" s="367" t="e">
        <f ca="1">+IF(AND(ISNUMBER(OFFSET('Sanitation Data'!$D$4,0,10*ROW('Sanitation Data'!D156))),'Data Summary'!CK162="Yes"),100-OFFSET('Sanitation Data'!$D$4,0,10*ROW('Sanitation Data'!D156)),NA())</f>
        <v>#N/A</v>
      </c>
      <c r="W162" s="367" t="e">
        <f ca="1">+IF(AND(ISNUMBER(OFFSET('Sanitation Data'!$D$6,0,10*ROW('Sanitation Data'!D156))),'Data Summary'!CL162="Yes"),OFFSET('Sanitation Data'!$D$6,0,10*ROW('Sanitation Data'!D156)),NA())</f>
        <v>#N/A</v>
      </c>
      <c r="X162" s="367" t="e">
        <f ca="1">+IF(AND(ISNUMBER(OFFSET('Sanitation Data'!$D$10,0,10*ROW('Sanitation Data'!D156))),'Data Summary'!CM162="Yes"),OFFSET('Sanitation Data'!$D$10,0,10*ROW('Sanitation Data'!D156)),NA())</f>
        <v>#N/A</v>
      </c>
      <c r="Y162" s="367" t="e">
        <f ca="1">+IF(AND(ISNUMBER(OFFSET('Sanitation Data'!$D$11,0,10*ROW('Sanitation Data'!D156))),'Data Summary'!CN162="Yes"),OFFSET('Sanitation Data'!$D$11,0,10*ROW('Sanitation Data'!D156)),NA())</f>
        <v>#N/A</v>
      </c>
      <c r="Z162" s="367" t="e">
        <f ca="1">+IF(AND(ISNUMBER(OFFSET('Sanitation Data'!$D$12,0,10*ROW('Sanitation Data'!D156))),'Data Summary'!CO162="Yes"),OFFSET('Sanitation Data'!$D$12,0,10*ROW('Sanitation Data'!D156)),NA())</f>
        <v>#N/A</v>
      </c>
      <c r="AA162" s="367" t="e">
        <f ca="1">+IF(AND(ISNUMBER(OFFSET('Sanitation Data'!$E$4,0,10*ROW('Sanitation Data'!E156))),'Data Summary'!CP162="Yes"),100-OFFSET('Sanitation Data'!$E$4,0,10*ROW('Sanitation Data'!E156)),NA())</f>
        <v>#N/A</v>
      </c>
      <c r="AB162" s="367" t="e">
        <f ca="1">+IF(AND(ISNUMBER(OFFSET('Sanitation Data'!$E$6,0,10*ROW('Sanitation Data'!E156))),'Data Summary'!CQ162="Yes"),OFFSET('Sanitation Data'!$E$6,0,10*ROW('Sanitation Data'!E156)),NA())</f>
        <v>#N/A</v>
      </c>
      <c r="AC162" s="367" t="e">
        <f ca="1">+IF(AND(ISNUMBER(OFFSET('Sanitation Data'!$E$10,0,10*ROW('Sanitation Data'!E156))),'Data Summary'!CR162="Yes"),OFFSET('Sanitation Data'!$E$10,0,10*ROW('Sanitation Data'!E156)),NA())</f>
        <v>#N/A</v>
      </c>
      <c r="AD162" s="367" t="e">
        <f ca="1">+IF(AND(ISNUMBER(OFFSET('Sanitation Data'!$E$11,0,10*ROW('Sanitation Data'!E156))),'Data Summary'!CS162="Yes"),OFFSET('Sanitation Data'!$E$11,0,10*ROW('Sanitation Data'!E156)),NA())</f>
        <v>#N/A</v>
      </c>
      <c r="AE162" s="367" t="e">
        <f ca="1">+IF(AND(ISNUMBER(OFFSET('Sanitation Data'!$E$12,0,10*ROW('Sanitation Data'!E156))),'Data Summary'!CT162="Yes"),OFFSET('Sanitation Data'!$E$12,0,10*ROW('Sanitation Data'!E156)),NA())</f>
        <v>#N/A</v>
      </c>
      <c r="AF162" s="367" t="e">
        <f ca="1">+IF(AND(ISNUMBER(OFFSET('Sanitation Data'!$F$4,0,10*ROW('Sanitation Data'!F156))),'Data Summary'!CU162="Yes"),100-OFFSET('Sanitation Data'!$F$4,0,10*ROW('Sanitation Data'!F156)),NA())</f>
        <v>#N/A</v>
      </c>
      <c r="AG162" s="367" t="e">
        <f ca="1">+IF(AND(ISNUMBER(OFFSET('Sanitation Data'!$F$6,0,10*ROW('Sanitation Data'!F156))),'Data Summary'!CV162="Yes"),OFFSET('Sanitation Data'!$F$6,0,10*ROW('Sanitation Data'!F156)),NA())</f>
        <v>#N/A</v>
      </c>
      <c r="AH162" s="367" t="e">
        <f ca="1">+IF(AND(ISNUMBER(OFFSET('Sanitation Data'!$F$10,0,10*ROW('Sanitation Data'!F156))),'Data Summary'!CW162="Yes"),OFFSET('Sanitation Data'!$F$10,0,10*ROW('Sanitation Data'!F156)),NA())</f>
        <v>#N/A</v>
      </c>
      <c r="AI162" s="367" t="e">
        <f ca="1">+IF(AND(ISNUMBER(OFFSET('Sanitation Data'!$F$11,0,10*ROW('Sanitation Data'!F156))),'Data Summary'!CX162="Yes"),OFFSET('Sanitation Data'!$F$11,0,10*ROW('Sanitation Data'!F156)),NA())</f>
        <v>#N/A</v>
      </c>
      <c r="AJ162" s="367" t="e">
        <f ca="1">+IF(AND(ISNUMBER(OFFSET('Sanitation Data'!$F$12,0,10*ROW('Sanitation Data'!F156))),'Data Summary'!CY162="Yes"),OFFSET('Sanitation Data'!$F$12,0,10*ROW('Sanitation Data'!F156)),NA())</f>
        <v>#N/A</v>
      </c>
      <c r="AK162" s="367" t="e">
        <f ca="1">+IF(AND(ISNUMBER(OFFSET('Sanitation Data'!$G$4,0,10*ROW('Sanitation Data'!G156))),'Data Summary'!CZ162="Yes"),100-OFFSET('Sanitation Data'!$G$4,0,10*ROW('Sanitation Data'!G156)),NA())</f>
        <v>#N/A</v>
      </c>
      <c r="AL162" s="367" t="e">
        <f ca="1">+IF(AND(ISNUMBER(OFFSET('Sanitation Data'!$G$6,0,10*ROW('Sanitation Data'!G156))),'Data Summary'!DA162="Yes"),OFFSET('Sanitation Data'!$G$6,0,10*ROW('Sanitation Data'!G156)),NA())</f>
        <v>#N/A</v>
      </c>
      <c r="AM162" s="367" t="e">
        <f ca="1">+IF(AND(ISNUMBER(OFFSET('Sanitation Data'!$G$10,0,10*ROW('Sanitation Data'!G156))),'Data Summary'!DB162="Yes"),OFFSET('Sanitation Data'!$G$10,0,10*ROW('Sanitation Data'!G156)),NA())</f>
        <v>#N/A</v>
      </c>
      <c r="AN162" s="367" t="e">
        <f ca="1">+IF(AND(ISNUMBER(OFFSET('Sanitation Data'!$G$11,0,10*ROW('Sanitation Data'!G156))),'Data Summary'!DC162="Yes"),OFFSET('Sanitation Data'!$G$11,0,10*ROW('Sanitation Data'!G156)),NA())</f>
        <v>#N/A</v>
      </c>
      <c r="AO162" s="367" t="e">
        <f ca="1">+IF(AND(ISNUMBER(OFFSET('Sanitation Data'!$G$12,0,10*ROW('Sanitation Data'!G156))),'Data Summary'!DD162="Yes"),OFFSET('Sanitation Data'!$G$12,0,10*ROW('Sanitation Data'!G156)),NA())</f>
        <v>#N/A</v>
      </c>
      <c r="AP162" s="367" t="e">
        <f ca="1">+IF(AND(ISNUMBER(OFFSET('Sanitation Data'!$H$4,0,10*ROW('Sanitation Data'!H156))),'Data Summary'!DE162="Yes"),100-OFFSET('Sanitation Data'!$H$4,0,10*ROW('Sanitation Data'!H156)),NA())</f>
        <v>#N/A</v>
      </c>
      <c r="AQ162" s="367" t="e">
        <f ca="1">+IF(AND(ISNUMBER(OFFSET('Sanitation Data'!$H$6,0,10*ROW('Sanitation Data'!H156))),'Data Summary'!DF162="Yes"),OFFSET('Sanitation Data'!$H$6,0,10*ROW('Sanitation Data'!H156)),NA())</f>
        <v>#N/A</v>
      </c>
      <c r="AR162" s="367" t="e">
        <f ca="1">+IF(AND(ISNUMBER(OFFSET('Sanitation Data'!$H$10,0,10*ROW('Sanitation Data'!H156))),'Data Summary'!DG162="Yes"),OFFSET('Sanitation Data'!$H$10,0,10*ROW('Sanitation Data'!H156)),NA())</f>
        <v>#N/A</v>
      </c>
      <c r="AS162" s="367" t="e">
        <f ca="1">+IF(AND(ISNUMBER(OFFSET('Sanitation Data'!$H$11,0,10*ROW('Sanitation Data'!H156))),'Data Summary'!DH162="Yes"),OFFSET('Sanitation Data'!$H$11,0,10*ROW('Sanitation Data'!H156)),NA())</f>
        <v>#N/A</v>
      </c>
      <c r="AT162" s="367" t="e">
        <f ca="1">+IF(AND(ISNUMBER(OFFSET('Sanitation Data'!$H$12,0,10*ROW('Sanitation Data'!H156))),'Data Summary'!DI162="Yes"),OFFSET('Sanitation Data'!$H$12,0,10*ROW('Sanitation Data'!H156)),NA())</f>
        <v>#N/A</v>
      </c>
      <c r="AU162" s="367" t="e">
        <f ca="1">+IF(AND(ISNUMBER(OFFSET('Sanitation Data'!$I$4,0,10*ROW('Sanitation Data'!I156))),'Data Summary'!DJ162="Yes"),100-OFFSET('Sanitation Data'!$I$4,0,10*ROW('Sanitation Data'!I156)),NA())</f>
        <v>#N/A</v>
      </c>
      <c r="AV162" s="367" t="e">
        <f ca="1">+IF(AND(ISNUMBER(OFFSET('Sanitation Data'!$I$6,0,10*ROW('Sanitation Data'!I156))),'Data Summary'!DK162="Yes"),OFFSET('Sanitation Data'!$I$6,0,10*ROW('Sanitation Data'!I156)),NA())</f>
        <v>#N/A</v>
      </c>
      <c r="AW162" s="367" t="e">
        <f ca="1">+IF(AND(ISNUMBER(OFFSET('Sanitation Data'!$I$10,0,10*ROW('Sanitation Data'!I156))),'Data Summary'!DL162="Yes"),OFFSET('Sanitation Data'!$I$10,0,10*ROW('Sanitation Data'!I156)),NA())</f>
        <v>#N/A</v>
      </c>
      <c r="AX162" s="367" t="e">
        <f ca="1">+IF(AND(ISNUMBER(OFFSET('Sanitation Data'!$I$11,0,10*ROW('Sanitation Data'!I156))),'Data Summary'!DM162="Yes"),OFFSET('Sanitation Data'!$I$11,0,10*ROW('Sanitation Data'!I156)),NA())</f>
        <v>#N/A</v>
      </c>
      <c r="AY162" s="367" t="e">
        <f ca="1">+IF(AND(ISNUMBER(OFFSET('Sanitation Data'!$I$12,0,10*ROW('Sanitation Data'!I156))),'Data Summary'!DN162="Yes"),OFFSET('Sanitation Data'!$I$12,0,10*ROW('Sanitation Data'!I156)),NA())</f>
        <v>#N/A</v>
      </c>
      <c r="AZ162" s="368" t="e">
        <f ca="1">+IF(AND(ISNUMBER(OFFSET('Hygiene Data'!$D$5,0,10*ROW('Hygiene Data'!D156))),'Data Summary'!DO162="Yes"),OFFSET('Hygiene Data'!$D$5,0,10*ROW('Hygiene Data'!D156)),NA())</f>
        <v>#N/A</v>
      </c>
      <c r="BA162" s="368" t="e">
        <f ca="1">+IF(AND(ISNUMBER(OFFSET('Hygiene Data'!$D$7,0,10*ROW('Hygiene Data'!D156))),'Data Summary'!DP162="Yes"),OFFSET('Hygiene Data'!$D$7,0,10*ROW('Hygiene Data'!D156)),NA())</f>
        <v>#N/A</v>
      </c>
      <c r="BB162" s="368" t="e">
        <f ca="1">+IF(AND(ISNUMBER(OFFSET('Hygiene Data'!$D$9,0,10*ROW('Hygiene Data'!D156))),'Data Summary'!DQ162="Yes"),OFFSET('Hygiene Data'!$D$9,0,10*ROW('Hygiene Data'!D156)),NA())</f>
        <v>#N/A</v>
      </c>
      <c r="BC162" s="368" t="e">
        <f ca="1">+IF(AND(ISNUMBER(OFFSET('Hygiene Data'!$E$5,0,10*ROW('Hygiene Data'!E156))),'Data Summary'!DR162="Yes"),OFFSET('Hygiene Data'!$E$5,0,10*ROW('Hygiene Data'!E156)),NA())</f>
        <v>#N/A</v>
      </c>
      <c r="BD162" s="368" t="e">
        <f ca="1">+IF(AND(ISNUMBER(OFFSET('Hygiene Data'!$E$7,0,10*ROW('Hygiene Data'!E156))),'Data Summary'!DS162="Yes"),OFFSET('Hygiene Data'!$E$7,0,10*ROW('Hygiene Data'!E156)),NA())</f>
        <v>#N/A</v>
      </c>
      <c r="BE162" s="368" t="e">
        <f ca="1">+IF(AND(ISNUMBER(OFFSET('Hygiene Data'!$E$9,0,10*ROW('Hygiene Data'!E156))),'Data Summary'!DT162="Yes"),OFFSET('Hygiene Data'!$E$9,0,10*ROW('Hygiene Data'!E156)),NA())</f>
        <v>#N/A</v>
      </c>
      <c r="BF162" s="368" t="e">
        <f ca="1">+IF(AND(ISNUMBER(OFFSET('Hygiene Data'!$F$5,0,10*ROW('Hygiene Data'!F156))),'Data Summary'!DU162="Yes"),OFFSET('Hygiene Data'!$F$5,0,10*ROW('Hygiene Data'!F156)),NA())</f>
        <v>#N/A</v>
      </c>
      <c r="BG162" s="368" t="e">
        <f ca="1">+IF(AND(ISNUMBER(OFFSET('Hygiene Data'!$F$7,0,10*ROW('Hygiene Data'!F156))),'Data Summary'!DV162="Yes"),OFFSET('Hygiene Data'!$F$7,0,10*ROW('Hygiene Data'!F156)),NA())</f>
        <v>#N/A</v>
      </c>
      <c r="BH162" s="368" t="e">
        <f ca="1">+IF(AND(ISNUMBER(OFFSET('Hygiene Data'!$F$9,0,10*ROW('Hygiene Data'!F156))),'Data Summary'!DW162="Yes"),OFFSET('Hygiene Data'!$F$9,0,10*ROW('Hygiene Data'!F156)),NA())</f>
        <v>#N/A</v>
      </c>
      <c r="BI162" s="368" t="e">
        <f ca="1">+IF(AND(ISNUMBER(OFFSET('Hygiene Data'!$G$5,0,10*ROW('Hygiene Data'!G156))),'Data Summary'!DX162="Yes"),OFFSET('Hygiene Data'!$G$5,0,10*ROW('Hygiene Data'!G156)),NA())</f>
        <v>#N/A</v>
      </c>
      <c r="BJ162" s="368" t="e">
        <f ca="1">+IF(AND(ISNUMBER(OFFSET('Hygiene Data'!$G$7,0,10*ROW('Hygiene Data'!G156))),'Data Summary'!DY162="Yes"),OFFSET('Hygiene Data'!$G$7,0,10*ROW('Hygiene Data'!G156)),NA())</f>
        <v>#N/A</v>
      </c>
      <c r="BK162" s="368" t="e">
        <f ca="1">+IF(AND(ISNUMBER(OFFSET('Hygiene Data'!$G$9,0,10*ROW('Hygiene Data'!G156))),'Data Summary'!DZ162="Yes"),OFFSET('Hygiene Data'!$G$9,0,10*ROW('Hygiene Data'!G156)),NA())</f>
        <v>#N/A</v>
      </c>
      <c r="BL162" s="368" t="e">
        <f ca="1">+IF(AND(ISNUMBER(OFFSET('Hygiene Data'!$H$5,0,10*ROW('Hygiene Data'!H156))),'Data Summary'!EA162="Yes"),OFFSET('Hygiene Data'!$H$5,0,10*ROW('Hygiene Data'!H156)),NA())</f>
        <v>#N/A</v>
      </c>
      <c r="BM162" s="368" t="e">
        <f ca="1">+IF(AND(ISNUMBER(OFFSET('Hygiene Data'!$H$7,0,10*ROW('Hygiene Data'!H156))),'Data Summary'!EB162="Yes"),OFFSET('Hygiene Data'!$H$7,0,10*ROW('Hygiene Data'!H156)),NA())</f>
        <v>#N/A</v>
      </c>
      <c r="BN162" s="368" t="e">
        <f ca="1">+IF(AND(ISNUMBER(OFFSET('Hygiene Data'!$H$9,0,10*ROW('Hygiene Data'!H156))),'Data Summary'!EC162="Yes"),OFFSET('Hygiene Data'!$H$9,0,10*ROW('Hygiene Data'!H156)),NA())</f>
        <v>#N/A</v>
      </c>
      <c r="BO162" s="368" t="e">
        <f ca="1">+IF(AND(ISNUMBER(OFFSET('Hygiene Data'!$I$5,0,10*ROW('Hygiene Data'!I156))),'Data Summary'!ED162="Yes"),OFFSET('Hygiene Data'!$I$5,0,10*ROW('Hygiene Data'!I156)),NA())</f>
        <v>#N/A</v>
      </c>
      <c r="BP162" s="368" t="e">
        <f ca="1">+IF(AND(ISNUMBER(OFFSET('Hygiene Data'!$I$7,0,10*ROW('Hygiene Data'!I156))),'Data Summary'!EE162="Yes"),OFFSET('Hygiene Data'!$I$7,0,10*ROW('Hygiene Data'!I156)),NA())</f>
        <v>#N/A</v>
      </c>
      <c r="BQ162" s="368" t="e">
        <f ca="1">+IF(AND(ISNUMBER(OFFSET('Hygiene Data'!$I$9,0,10*ROW('Hygiene Data'!I156))),'Data Summary'!EF162="Yes"),OFFSET('Hygiene Data'!$I$9,0,10*ROW('Hygiene Data'!I156)),NA())</f>
        <v>#N/A</v>
      </c>
    </row>
    <row r="163" spans="1:69" x14ac:dyDescent="0.25">
      <c r="A163" s="364" t="e">
        <f ca="1">+RIGHT('Data Summary'!A163,LEN('Data Summary'!A163)-9)</f>
        <v>#VALUE!</v>
      </c>
      <c r="B163" s="338" t="str">
        <f ca="1">+IF(ISTEXT('Data Summary'!B163),'Data Summary'!B163,"")</f>
        <v/>
      </c>
      <c r="C163" s="365" t="e">
        <f ca="1">+VALUE('Data Summary'!C163)</f>
        <v>#VALUE!</v>
      </c>
      <c r="D163" s="366" t="e">
        <f ca="1">+IF(AND(ISNUMBER(OFFSET('Water Data'!$D$4,0,10*ROW('Water Data'!D157))),'Data Summary'!BS163="Yes"),100-OFFSET('Water Data'!$D$4,0,10*ROW('Water Data'!D157)),NA())</f>
        <v>#N/A</v>
      </c>
      <c r="E163" s="366" t="e">
        <f ca="1">+IF(AND(ISNUMBER(OFFSET('Water Data'!$D$6,0,10*ROW('Water Data'!D157))),'Data Summary'!BT163="Yes"),OFFSET('Water Data'!$D$6,0,10*ROW('Water Data'!D157)),NA())</f>
        <v>#N/A</v>
      </c>
      <c r="F163" s="366" t="e">
        <f ca="1">+IF(AND(ISNUMBER(OFFSET('Water Data'!$D$9,0,10*ROW('Water Data'!D157))),'Data Summary'!BU163="Yes"),OFFSET('Water Data'!$D$9,0,10*ROW('Water Data'!D157)),NA())</f>
        <v>#N/A</v>
      </c>
      <c r="G163" s="366" t="e">
        <f ca="1">+IF(AND(ISNUMBER(OFFSET('Water Data'!$E$4,0,10*ROW('Water Data'!E157))),'Data Summary'!BV163="Yes"),100-OFFSET('Water Data'!$E$4,0,10*ROW('Water Data'!E157)),NA())</f>
        <v>#N/A</v>
      </c>
      <c r="H163" s="366" t="e">
        <f ca="1">+IF(AND(ISNUMBER(OFFSET('Water Data'!$E$6,0,10*ROW('Water Data'!E157))),'Data Summary'!BW163="Yes"),OFFSET('Water Data'!$E$6,0,10*ROW('Water Data'!E157)),NA())</f>
        <v>#N/A</v>
      </c>
      <c r="I163" s="366" t="e">
        <f ca="1">+IF(AND(ISNUMBER(OFFSET('Water Data'!$E$9,0,10*ROW('Water Data'!E157))),'Data Summary'!BX163="Yes"),OFFSET('Water Data'!$E$9,0,10*ROW('Water Data'!E157)),NA())</f>
        <v>#N/A</v>
      </c>
      <c r="J163" s="366" t="e">
        <f ca="1">+IF(AND(ISNUMBER(OFFSET('Water Data'!$F$4,0,10*ROW('Water Data'!F157))),'Data Summary'!BY163="Yes"),100-OFFSET('Water Data'!$F$4,0,10*ROW('Water Data'!F157)),NA())</f>
        <v>#N/A</v>
      </c>
      <c r="K163" s="366" t="e">
        <f ca="1">+IF(AND(ISNUMBER(OFFSET('Water Data'!$F$6,0,10*ROW('Water Data'!F157))),'Data Summary'!BZ163="Yes"),OFFSET('Water Data'!$F$6,0,10*ROW('Water Data'!F157)),NA())</f>
        <v>#N/A</v>
      </c>
      <c r="L163" s="366" t="e">
        <f ca="1">+IF(AND(ISNUMBER(OFFSET('Water Data'!$F$9,0,10*ROW('Water Data'!F157))),'Data Summary'!CA163="Yes"),OFFSET('Water Data'!$F$9,0,10*ROW('Water Data'!F157)),NA())</f>
        <v>#N/A</v>
      </c>
      <c r="M163" s="366" t="e">
        <f ca="1">+IF(AND(ISNUMBER(OFFSET('Water Data'!$G$4,0,10*ROW('Water Data'!G157))),'Data Summary'!CB163="Yes"),100-OFFSET('Water Data'!$G$4,0,10*ROW('Water Data'!G157)),NA())</f>
        <v>#N/A</v>
      </c>
      <c r="N163" s="366" t="e">
        <f ca="1">+IF(AND(ISNUMBER(OFFSET('Water Data'!$G$6,0,10*ROW('Water Data'!G157))),'Data Summary'!CC163="Yes"),OFFSET('Water Data'!$G$6,0,10*ROW('Water Data'!G157)),NA())</f>
        <v>#N/A</v>
      </c>
      <c r="O163" s="366" t="e">
        <f ca="1">+IF(AND(ISNUMBER(OFFSET('Water Data'!$G$9,0,10*ROW('Water Data'!G157))),'Data Summary'!CD163="Yes"),OFFSET('Water Data'!$G$9,0,10*ROW('Water Data'!G157)),NA())</f>
        <v>#N/A</v>
      </c>
      <c r="P163" s="366" t="e">
        <f ca="1">+IF(AND(ISNUMBER(OFFSET('Water Data'!$H$4,0,10*ROW('Water Data'!H157))),'Data Summary'!CE163="Yes"),100-OFFSET('Water Data'!$H$4,0,10*ROW('Water Data'!H157)),NA())</f>
        <v>#N/A</v>
      </c>
      <c r="Q163" s="366" t="e">
        <f ca="1">+IF(AND(ISNUMBER(OFFSET('Water Data'!$H$6,0,10*ROW('Water Data'!H157))),'Data Summary'!CF163="Yes"),OFFSET('Water Data'!$H$6,0,10*ROW('Water Data'!H157)),NA())</f>
        <v>#N/A</v>
      </c>
      <c r="R163" s="366" t="e">
        <f ca="1">+IF(AND(ISNUMBER(OFFSET('Water Data'!$H$9,0,10*ROW('Water Data'!H157))),'Data Summary'!CG163="Yes"),OFFSET('Water Data'!$H$9,0,10*ROW('Water Data'!H157)),NA())</f>
        <v>#N/A</v>
      </c>
      <c r="S163" s="366" t="e">
        <f ca="1">+IF(AND(ISNUMBER(OFFSET('Water Data'!$I$4,0,10*ROW('Water Data'!I157))),'Data Summary'!CH163="Yes"),100-OFFSET('Water Data'!$I$4,0,10*ROW('Water Data'!I157)),NA())</f>
        <v>#N/A</v>
      </c>
      <c r="T163" s="366" t="e">
        <f ca="1">+IF(AND(ISNUMBER(OFFSET('Water Data'!$I$6,0,10*ROW('Water Data'!I157))),'Data Summary'!CI163="Yes"),OFFSET('Water Data'!$I$6,0,10*ROW('Water Data'!I157)),NA())</f>
        <v>#N/A</v>
      </c>
      <c r="U163" s="366" t="e">
        <f ca="1">+IF(AND(ISNUMBER(OFFSET('Water Data'!$I$9,0,10*ROW('Water Data'!I157))),'Data Summary'!CJ163="Yes"),OFFSET('Water Data'!$I$9,0,10*ROW('Water Data'!I157)),NA())</f>
        <v>#N/A</v>
      </c>
      <c r="V163" s="367" t="e">
        <f ca="1">+IF(AND(ISNUMBER(OFFSET('Sanitation Data'!$D$4,0,10*ROW('Sanitation Data'!D157))),'Data Summary'!CK163="Yes"),100-OFFSET('Sanitation Data'!$D$4,0,10*ROW('Sanitation Data'!D157)),NA())</f>
        <v>#N/A</v>
      </c>
      <c r="W163" s="367" t="e">
        <f ca="1">+IF(AND(ISNUMBER(OFFSET('Sanitation Data'!$D$6,0,10*ROW('Sanitation Data'!D157))),'Data Summary'!CL163="Yes"),OFFSET('Sanitation Data'!$D$6,0,10*ROW('Sanitation Data'!D157)),NA())</f>
        <v>#N/A</v>
      </c>
      <c r="X163" s="367" t="e">
        <f ca="1">+IF(AND(ISNUMBER(OFFSET('Sanitation Data'!$D$10,0,10*ROW('Sanitation Data'!D157))),'Data Summary'!CM163="Yes"),OFFSET('Sanitation Data'!$D$10,0,10*ROW('Sanitation Data'!D157)),NA())</f>
        <v>#N/A</v>
      </c>
      <c r="Y163" s="367" t="e">
        <f ca="1">+IF(AND(ISNUMBER(OFFSET('Sanitation Data'!$D$11,0,10*ROW('Sanitation Data'!D157))),'Data Summary'!CN163="Yes"),OFFSET('Sanitation Data'!$D$11,0,10*ROW('Sanitation Data'!D157)),NA())</f>
        <v>#N/A</v>
      </c>
      <c r="Z163" s="367" t="e">
        <f ca="1">+IF(AND(ISNUMBER(OFFSET('Sanitation Data'!$D$12,0,10*ROW('Sanitation Data'!D157))),'Data Summary'!CO163="Yes"),OFFSET('Sanitation Data'!$D$12,0,10*ROW('Sanitation Data'!D157)),NA())</f>
        <v>#N/A</v>
      </c>
      <c r="AA163" s="367" t="e">
        <f ca="1">+IF(AND(ISNUMBER(OFFSET('Sanitation Data'!$E$4,0,10*ROW('Sanitation Data'!E157))),'Data Summary'!CP163="Yes"),100-OFFSET('Sanitation Data'!$E$4,0,10*ROW('Sanitation Data'!E157)),NA())</f>
        <v>#N/A</v>
      </c>
      <c r="AB163" s="367" t="e">
        <f ca="1">+IF(AND(ISNUMBER(OFFSET('Sanitation Data'!$E$6,0,10*ROW('Sanitation Data'!E157))),'Data Summary'!CQ163="Yes"),OFFSET('Sanitation Data'!$E$6,0,10*ROW('Sanitation Data'!E157)),NA())</f>
        <v>#N/A</v>
      </c>
      <c r="AC163" s="367" t="e">
        <f ca="1">+IF(AND(ISNUMBER(OFFSET('Sanitation Data'!$E$10,0,10*ROW('Sanitation Data'!E157))),'Data Summary'!CR163="Yes"),OFFSET('Sanitation Data'!$E$10,0,10*ROW('Sanitation Data'!E157)),NA())</f>
        <v>#N/A</v>
      </c>
      <c r="AD163" s="367" t="e">
        <f ca="1">+IF(AND(ISNUMBER(OFFSET('Sanitation Data'!$E$11,0,10*ROW('Sanitation Data'!E157))),'Data Summary'!CS163="Yes"),OFFSET('Sanitation Data'!$E$11,0,10*ROW('Sanitation Data'!E157)),NA())</f>
        <v>#N/A</v>
      </c>
      <c r="AE163" s="367" t="e">
        <f ca="1">+IF(AND(ISNUMBER(OFFSET('Sanitation Data'!$E$12,0,10*ROW('Sanitation Data'!E157))),'Data Summary'!CT163="Yes"),OFFSET('Sanitation Data'!$E$12,0,10*ROW('Sanitation Data'!E157)),NA())</f>
        <v>#N/A</v>
      </c>
      <c r="AF163" s="367" t="e">
        <f ca="1">+IF(AND(ISNUMBER(OFFSET('Sanitation Data'!$F$4,0,10*ROW('Sanitation Data'!F157))),'Data Summary'!CU163="Yes"),100-OFFSET('Sanitation Data'!$F$4,0,10*ROW('Sanitation Data'!F157)),NA())</f>
        <v>#N/A</v>
      </c>
      <c r="AG163" s="367" t="e">
        <f ca="1">+IF(AND(ISNUMBER(OFFSET('Sanitation Data'!$F$6,0,10*ROW('Sanitation Data'!F157))),'Data Summary'!CV163="Yes"),OFFSET('Sanitation Data'!$F$6,0,10*ROW('Sanitation Data'!F157)),NA())</f>
        <v>#N/A</v>
      </c>
      <c r="AH163" s="367" t="e">
        <f ca="1">+IF(AND(ISNUMBER(OFFSET('Sanitation Data'!$F$10,0,10*ROW('Sanitation Data'!F157))),'Data Summary'!CW163="Yes"),OFFSET('Sanitation Data'!$F$10,0,10*ROW('Sanitation Data'!F157)),NA())</f>
        <v>#N/A</v>
      </c>
      <c r="AI163" s="367" t="e">
        <f ca="1">+IF(AND(ISNUMBER(OFFSET('Sanitation Data'!$F$11,0,10*ROW('Sanitation Data'!F157))),'Data Summary'!CX163="Yes"),OFFSET('Sanitation Data'!$F$11,0,10*ROW('Sanitation Data'!F157)),NA())</f>
        <v>#N/A</v>
      </c>
      <c r="AJ163" s="367" t="e">
        <f ca="1">+IF(AND(ISNUMBER(OFFSET('Sanitation Data'!$F$12,0,10*ROW('Sanitation Data'!F157))),'Data Summary'!CY163="Yes"),OFFSET('Sanitation Data'!$F$12,0,10*ROW('Sanitation Data'!F157)),NA())</f>
        <v>#N/A</v>
      </c>
      <c r="AK163" s="367" t="e">
        <f ca="1">+IF(AND(ISNUMBER(OFFSET('Sanitation Data'!$G$4,0,10*ROW('Sanitation Data'!G157))),'Data Summary'!CZ163="Yes"),100-OFFSET('Sanitation Data'!$G$4,0,10*ROW('Sanitation Data'!G157)),NA())</f>
        <v>#N/A</v>
      </c>
      <c r="AL163" s="367" t="e">
        <f ca="1">+IF(AND(ISNUMBER(OFFSET('Sanitation Data'!$G$6,0,10*ROW('Sanitation Data'!G157))),'Data Summary'!DA163="Yes"),OFFSET('Sanitation Data'!$G$6,0,10*ROW('Sanitation Data'!G157)),NA())</f>
        <v>#N/A</v>
      </c>
      <c r="AM163" s="367" t="e">
        <f ca="1">+IF(AND(ISNUMBER(OFFSET('Sanitation Data'!$G$10,0,10*ROW('Sanitation Data'!G157))),'Data Summary'!DB163="Yes"),OFFSET('Sanitation Data'!$G$10,0,10*ROW('Sanitation Data'!G157)),NA())</f>
        <v>#N/A</v>
      </c>
      <c r="AN163" s="367" t="e">
        <f ca="1">+IF(AND(ISNUMBER(OFFSET('Sanitation Data'!$G$11,0,10*ROW('Sanitation Data'!G157))),'Data Summary'!DC163="Yes"),OFFSET('Sanitation Data'!$G$11,0,10*ROW('Sanitation Data'!G157)),NA())</f>
        <v>#N/A</v>
      </c>
      <c r="AO163" s="367" t="e">
        <f ca="1">+IF(AND(ISNUMBER(OFFSET('Sanitation Data'!$G$12,0,10*ROW('Sanitation Data'!G157))),'Data Summary'!DD163="Yes"),OFFSET('Sanitation Data'!$G$12,0,10*ROW('Sanitation Data'!G157)),NA())</f>
        <v>#N/A</v>
      </c>
      <c r="AP163" s="367" t="e">
        <f ca="1">+IF(AND(ISNUMBER(OFFSET('Sanitation Data'!$H$4,0,10*ROW('Sanitation Data'!H157))),'Data Summary'!DE163="Yes"),100-OFFSET('Sanitation Data'!$H$4,0,10*ROW('Sanitation Data'!H157)),NA())</f>
        <v>#N/A</v>
      </c>
      <c r="AQ163" s="367" t="e">
        <f ca="1">+IF(AND(ISNUMBER(OFFSET('Sanitation Data'!$H$6,0,10*ROW('Sanitation Data'!H157))),'Data Summary'!DF163="Yes"),OFFSET('Sanitation Data'!$H$6,0,10*ROW('Sanitation Data'!H157)),NA())</f>
        <v>#N/A</v>
      </c>
      <c r="AR163" s="367" t="e">
        <f ca="1">+IF(AND(ISNUMBER(OFFSET('Sanitation Data'!$H$10,0,10*ROW('Sanitation Data'!H157))),'Data Summary'!DG163="Yes"),OFFSET('Sanitation Data'!$H$10,0,10*ROW('Sanitation Data'!H157)),NA())</f>
        <v>#N/A</v>
      </c>
      <c r="AS163" s="367" t="e">
        <f ca="1">+IF(AND(ISNUMBER(OFFSET('Sanitation Data'!$H$11,0,10*ROW('Sanitation Data'!H157))),'Data Summary'!DH163="Yes"),OFFSET('Sanitation Data'!$H$11,0,10*ROW('Sanitation Data'!H157)),NA())</f>
        <v>#N/A</v>
      </c>
      <c r="AT163" s="367" t="e">
        <f ca="1">+IF(AND(ISNUMBER(OFFSET('Sanitation Data'!$H$12,0,10*ROW('Sanitation Data'!H157))),'Data Summary'!DI163="Yes"),OFFSET('Sanitation Data'!$H$12,0,10*ROW('Sanitation Data'!H157)),NA())</f>
        <v>#N/A</v>
      </c>
      <c r="AU163" s="367" t="e">
        <f ca="1">+IF(AND(ISNUMBER(OFFSET('Sanitation Data'!$I$4,0,10*ROW('Sanitation Data'!I157))),'Data Summary'!DJ163="Yes"),100-OFFSET('Sanitation Data'!$I$4,0,10*ROW('Sanitation Data'!I157)),NA())</f>
        <v>#N/A</v>
      </c>
      <c r="AV163" s="367" t="e">
        <f ca="1">+IF(AND(ISNUMBER(OFFSET('Sanitation Data'!$I$6,0,10*ROW('Sanitation Data'!I157))),'Data Summary'!DK163="Yes"),OFFSET('Sanitation Data'!$I$6,0,10*ROW('Sanitation Data'!I157)),NA())</f>
        <v>#N/A</v>
      </c>
      <c r="AW163" s="367" t="e">
        <f ca="1">+IF(AND(ISNUMBER(OFFSET('Sanitation Data'!$I$10,0,10*ROW('Sanitation Data'!I157))),'Data Summary'!DL163="Yes"),OFFSET('Sanitation Data'!$I$10,0,10*ROW('Sanitation Data'!I157)),NA())</f>
        <v>#N/A</v>
      </c>
      <c r="AX163" s="367" t="e">
        <f ca="1">+IF(AND(ISNUMBER(OFFSET('Sanitation Data'!$I$11,0,10*ROW('Sanitation Data'!I157))),'Data Summary'!DM163="Yes"),OFFSET('Sanitation Data'!$I$11,0,10*ROW('Sanitation Data'!I157)),NA())</f>
        <v>#N/A</v>
      </c>
      <c r="AY163" s="367" t="e">
        <f ca="1">+IF(AND(ISNUMBER(OFFSET('Sanitation Data'!$I$12,0,10*ROW('Sanitation Data'!I157))),'Data Summary'!DN163="Yes"),OFFSET('Sanitation Data'!$I$12,0,10*ROW('Sanitation Data'!I157)),NA())</f>
        <v>#N/A</v>
      </c>
      <c r="AZ163" s="368" t="e">
        <f ca="1">+IF(AND(ISNUMBER(OFFSET('Hygiene Data'!$D$5,0,10*ROW('Hygiene Data'!D157))),'Data Summary'!DO163="Yes"),OFFSET('Hygiene Data'!$D$5,0,10*ROW('Hygiene Data'!D157)),NA())</f>
        <v>#N/A</v>
      </c>
      <c r="BA163" s="368" t="e">
        <f ca="1">+IF(AND(ISNUMBER(OFFSET('Hygiene Data'!$D$7,0,10*ROW('Hygiene Data'!D157))),'Data Summary'!DP163="Yes"),OFFSET('Hygiene Data'!$D$7,0,10*ROW('Hygiene Data'!D157)),NA())</f>
        <v>#N/A</v>
      </c>
      <c r="BB163" s="368" t="e">
        <f ca="1">+IF(AND(ISNUMBER(OFFSET('Hygiene Data'!$D$9,0,10*ROW('Hygiene Data'!D157))),'Data Summary'!DQ163="Yes"),OFFSET('Hygiene Data'!$D$9,0,10*ROW('Hygiene Data'!D157)),NA())</f>
        <v>#N/A</v>
      </c>
      <c r="BC163" s="368" t="e">
        <f ca="1">+IF(AND(ISNUMBER(OFFSET('Hygiene Data'!$E$5,0,10*ROW('Hygiene Data'!E157))),'Data Summary'!DR163="Yes"),OFFSET('Hygiene Data'!$E$5,0,10*ROW('Hygiene Data'!E157)),NA())</f>
        <v>#N/A</v>
      </c>
      <c r="BD163" s="368" t="e">
        <f ca="1">+IF(AND(ISNUMBER(OFFSET('Hygiene Data'!$E$7,0,10*ROW('Hygiene Data'!E157))),'Data Summary'!DS163="Yes"),OFFSET('Hygiene Data'!$E$7,0,10*ROW('Hygiene Data'!E157)),NA())</f>
        <v>#N/A</v>
      </c>
      <c r="BE163" s="368" t="e">
        <f ca="1">+IF(AND(ISNUMBER(OFFSET('Hygiene Data'!$E$9,0,10*ROW('Hygiene Data'!E157))),'Data Summary'!DT163="Yes"),OFFSET('Hygiene Data'!$E$9,0,10*ROW('Hygiene Data'!E157)),NA())</f>
        <v>#N/A</v>
      </c>
      <c r="BF163" s="368" t="e">
        <f ca="1">+IF(AND(ISNUMBER(OFFSET('Hygiene Data'!$F$5,0,10*ROW('Hygiene Data'!F157))),'Data Summary'!DU163="Yes"),OFFSET('Hygiene Data'!$F$5,0,10*ROW('Hygiene Data'!F157)),NA())</f>
        <v>#N/A</v>
      </c>
      <c r="BG163" s="368" t="e">
        <f ca="1">+IF(AND(ISNUMBER(OFFSET('Hygiene Data'!$F$7,0,10*ROW('Hygiene Data'!F157))),'Data Summary'!DV163="Yes"),OFFSET('Hygiene Data'!$F$7,0,10*ROW('Hygiene Data'!F157)),NA())</f>
        <v>#N/A</v>
      </c>
      <c r="BH163" s="368" t="e">
        <f ca="1">+IF(AND(ISNUMBER(OFFSET('Hygiene Data'!$F$9,0,10*ROW('Hygiene Data'!F157))),'Data Summary'!DW163="Yes"),OFFSET('Hygiene Data'!$F$9,0,10*ROW('Hygiene Data'!F157)),NA())</f>
        <v>#N/A</v>
      </c>
      <c r="BI163" s="368" t="e">
        <f ca="1">+IF(AND(ISNUMBER(OFFSET('Hygiene Data'!$G$5,0,10*ROW('Hygiene Data'!G157))),'Data Summary'!DX163="Yes"),OFFSET('Hygiene Data'!$G$5,0,10*ROW('Hygiene Data'!G157)),NA())</f>
        <v>#N/A</v>
      </c>
      <c r="BJ163" s="368" t="e">
        <f ca="1">+IF(AND(ISNUMBER(OFFSET('Hygiene Data'!$G$7,0,10*ROW('Hygiene Data'!G157))),'Data Summary'!DY163="Yes"),OFFSET('Hygiene Data'!$G$7,0,10*ROW('Hygiene Data'!G157)),NA())</f>
        <v>#N/A</v>
      </c>
      <c r="BK163" s="368" t="e">
        <f ca="1">+IF(AND(ISNUMBER(OFFSET('Hygiene Data'!$G$9,0,10*ROW('Hygiene Data'!G157))),'Data Summary'!DZ163="Yes"),OFFSET('Hygiene Data'!$G$9,0,10*ROW('Hygiene Data'!G157)),NA())</f>
        <v>#N/A</v>
      </c>
      <c r="BL163" s="368" t="e">
        <f ca="1">+IF(AND(ISNUMBER(OFFSET('Hygiene Data'!$H$5,0,10*ROW('Hygiene Data'!H157))),'Data Summary'!EA163="Yes"),OFFSET('Hygiene Data'!$H$5,0,10*ROW('Hygiene Data'!H157)),NA())</f>
        <v>#N/A</v>
      </c>
      <c r="BM163" s="368" t="e">
        <f ca="1">+IF(AND(ISNUMBER(OFFSET('Hygiene Data'!$H$7,0,10*ROW('Hygiene Data'!H157))),'Data Summary'!EB163="Yes"),OFFSET('Hygiene Data'!$H$7,0,10*ROW('Hygiene Data'!H157)),NA())</f>
        <v>#N/A</v>
      </c>
      <c r="BN163" s="368" t="e">
        <f ca="1">+IF(AND(ISNUMBER(OFFSET('Hygiene Data'!$H$9,0,10*ROW('Hygiene Data'!H157))),'Data Summary'!EC163="Yes"),OFFSET('Hygiene Data'!$H$9,0,10*ROW('Hygiene Data'!H157)),NA())</f>
        <v>#N/A</v>
      </c>
      <c r="BO163" s="368" t="e">
        <f ca="1">+IF(AND(ISNUMBER(OFFSET('Hygiene Data'!$I$5,0,10*ROW('Hygiene Data'!I157))),'Data Summary'!ED163="Yes"),OFFSET('Hygiene Data'!$I$5,0,10*ROW('Hygiene Data'!I157)),NA())</f>
        <v>#N/A</v>
      </c>
      <c r="BP163" s="368" t="e">
        <f ca="1">+IF(AND(ISNUMBER(OFFSET('Hygiene Data'!$I$7,0,10*ROW('Hygiene Data'!I157))),'Data Summary'!EE163="Yes"),OFFSET('Hygiene Data'!$I$7,0,10*ROW('Hygiene Data'!I157)),NA())</f>
        <v>#N/A</v>
      </c>
      <c r="BQ163" s="368" t="e">
        <f ca="1">+IF(AND(ISNUMBER(OFFSET('Hygiene Data'!$I$9,0,10*ROW('Hygiene Data'!I157))),'Data Summary'!EF163="Yes"),OFFSET('Hygiene Data'!$I$9,0,10*ROW('Hygiene Data'!I157)),NA())</f>
        <v>#N/A</v>
      </c>
    </row>
    <row r="164" spans="1:69" x14ac:dyDescent="0.25">
      <c r="A164" s="364" t="e">
        <f ca="1">+RIGHT('Data Summary'!A164,LEN('Data Summary'!A164)-9)</f>
        <v>#VALUE!</v>
      </c>
      <c r="B164" s="338" t="str">
        <f ca="1">+IF(ISTEXT('Data Summary'!B164),'Data Summary'!B164,"")</f>
        <v/>
      </c>
      <c r="C164" s="365" t="e">
        <f ca="1">+VALUE('Data Summary'!C164)</f>
        <v>#VALUE!</v>
      </c>
      <c r="D164" s="366" t="e">
        <f ca="1">+IF(AND(ISNUMBER(OFFSET('Water Data'!$D$4,0,10*ROW('Water Data'!D158))),'Data Summary'!BS164="Yes"),100-OFFSET('Water Data'!$D$4,0,10*ROW('Water Data'!D158)),NA())</f>
        <v>#N/A</v>
      </c>
      <c r="E164" s="366" t="e">
        <f ca="1">+IF(AND(ISNUMBER(OFFSET('Water Data'!$D$6,0,10*ROW('Water Data'!D158))),'Data Summary'!BT164="Yes"),OFFSET('Water Data'!$D$6,0,10*ROW('Water Data'!D158)),NA())</f>
        <v>#N/A</v>
      </c>
      <c r="F164" s="366" t="e">
        <f ca="1">+IF(AND(ISNUMBER(OFFSET('Water Data'!$D$9,0,10*ROW('Water Data'!D158))),'Data Summary'!BU164="Yes"),OFFSET('Water Data'!$D$9,0,10*ROW('Water Data'!D158)),NA())</f>
        <v>#N/A</v>
      </c>
      <c r="G164" s="366" t="e">
        <f ca="1">+IF(AND(ISNUMBER(OFFSET('Water Data'!$E$4,0,10*ROW('Water Data'!E158))),'Data Summary'!BV164="Yes"),100-OFFSET('Water Data'!$E$4,0,10*ROW('Water Data'!E158)),NA())</f>
        <v>#N/A</v>
      </c>
      <c r="H164" s="366" t="e">
        <f ca="1">+IF(AND(ISNUMBER(OFFSET('Water Data'!$E$6,0,10*ROW('Water Data'!E158))),'Data Summary'!BW164="Yes"),OFFSET('Water Data'!$E$6,0,10*ROW('Water Data'!E158)),NA())</f>
        <v>#N/A</v>
      </c>
      <c r="I164" s="366" t="e">
        <f ca="1">+IF(AND(ISNUMBER(OFFSET('Water Data'!$E$9,0,10*ROW('Water Data'!E158))),'Data Summary'!BX164="Yes"),OFFSET('Water Data'!$E$9,0,10*ROW('Water Data'!E158)),NA())</f>
        <v>#N/A</v>
      </c>
      <c r="J164" s="366" t="e">
        <f ca="1">+IF(AND(ISNUMBER(OFFSET('Water Data'!$F$4,0,10*ROW('Water Data'!F158))),'Data Summary'!BY164="Yes"),100-OFFSET('Water Data'!$F$4,0,10*ROW('Water Data'!F158)),NA())</f>
        <v>#N/A</v>
      </c>
      <c r="K164" s="366" t="e">
        <f ca="1">+IF(AND(ISNUMBER(OFFSET('Water Data'!$F$6,0,10*ROW('Water Data'!F158))),'Data Summary'!BZ164="Yes"),OFFSET('Water Data'!$F$6,0,10*ROW('Water Data'!F158)),NA())</f>
        <v>#N/A</v>
      </c>
      <c r="L164" s="366" t="e">
        <f ca="1">+IF(AND(ISNUMBER(OFFSET('Water Data'!$F$9,0,10*ROW('Water Data'!F158))),'Data Summary'!CA164="Yes"),OFFSET('Water Data'!$F$9,0,10*ROW('Water Data'!F158)),NA())</f>
        <v>#N/A</v>
      </c>
      <c r="M164" s="366" t="e">
        <f ca="1">+IF(AND(ISNUMBER(OFFSET('Water Data'!$G$4,0,10*ROW('Water Data'!G158))),'Data Summary'!CB164="Yes"),100-OFFSET('Water Data'!$G$4,0,10*ROW('Water Data'!G158)),NA())</f>
        <v>#N/A</v>
      </c>
      <c r="N164" s="366" t="e">
        <f ca="1">+IF(AND(ISNUMBER(OFFSET('Water Data'!$G$6,0,10*ROW('Water Data'!G158))),'Data Summary'!CC164="Yes"),OFFSET('Water Data'!$G$6,0,10*ROW('Water Data'!G158)),NA())</f>
        <v>#N/A</v>
      </c>
      <c r="O164" s="366" t="e">
        <f ca="1">+IF(AND(ISNUMBER(OFFSET('Water Data'!$G$9,0,10*ROW('Water Data'!G158))),'Data Summary'!CD164="Yes"),OFFSET('Water Data'!$G$9,0,10*ROW('Water Data'!G158)),NA())</f>
        <v>#N/A</v>
      </c>
      <c r="P164" s="366" t="e">
        <f ca="1">+IF(AND(ISNUMBER(OFFSET('Water Data'!$H$4,0,10*ROW('Water Data'!H158))),'Data Summary'!CE164="Yes"),100-OFFSET('Water Data'!$H$4,0,10*ROW('Water Data'!H158)),NA())</f>
        <v>#N/A</v>
      </c>
      <c r="Q164" s="366" t="e">
        <f ca="1">+IF(AND(ISNUMBER(OFFSET('Water Data'!$H$6,0,10*ROW('Water Data'!H158))),'Data Summary'!CF164="Yes"),OFFSET('Water Data'!$H$6,0,10*ROW('Water Data'!H158)),NA())</f>
        <v>#N/A</v>
      </c>
      <c r="R164" s="366" t="e">
        <f ca="1">+IF(AND(ISNUMBER(OFFSET('Water Data'!$H$9,0,10*ROW('Water Data'!H158))),'Data Summary'!CG164="Yes"),OFFSET('Water Data'!$H$9,0,10*ROW('Water Data'!H158)),NA())</f>
        <v>#N/A</v>
      </c>
      <c r="S164" s="366" t="e">
        <f ca="1">+IF(AND(ISNUMBER(OFFSET('Water Data'!$I$4,0,10*ROW('Water Data'!I158))),'Data Summary'!CH164="Yes"),100-OFFSET('Water Data'!$I$4,0,10*ROW('Water Data'!I158)),NA())</f>
        <v>#N/A</v>
      </c>
      <c r="T164" s="366" t="e">
        <f ca="1">+IF(AND(ISNUMBER(OFFSET('Water Data'!$I$6,0,10*ROW('Water Data'!I158))),'Data Summary'!CI164="Yes"),OFFSET('Water Data'!$I$6,0,10*ROW('Water Data'!I158)),NA())</f>
        <v>#N/A</v>
      </c>
      <c r="U164" s="366" t="e">
        <f ca="1">+IF(AND(ISNUMBER(OFFSET('Water Data'!$I$9,0,10*ROW('Water Data'!I158))),'Data Summary'!CJ164="Yes"),OFFSET('Water Data'!$I$9,0,10*ROW('Water Data'!I158)),NA())</f>
        <v>#N/A</v>
      </c>
      <c r="V164" s="367" t="e">
        <f ca="1">+IF(AND(ISNUMBER(OFFSET('Sanitation Data'!$D$4,0,10*ROW('Sanitation Data'!D158))),'Data Summary'!CK164="Yes"),100-OFFSET('Sanitation Data'!$D$4,0,10*ROW('Sanitation Data'!D158)),NA())</f>
        <v>#N/A</v>
      </c>
      <c r="W164" s="367" t="e">
        <f ca="1">+IF(AND(ISNUMBER(OFFSET('Sanitation Data'!$D$6,0,10*ROW('Sanitation Data'!D158))),'Data Summary'!CL164="Yes"),OFFSET('Sanitation Data'!$D$6,0,10*ROW('Sanitation Data'!D158)),NA())</f>
        <v>#N/A</v>
      </c>
      <c r="X164" s="367" t="e">
        <f ca="1">+IF(AND(ISNUMBER(OFFSET('Sanitation Data'!$D$10,0,10*ROW('Sanitation Data'!D158))),'Data Summary'!CM164="Yes"),OFFSET('Sanitation Data'!$D$10,0,10*ROW('Sanitation Data'!D158)),NA())</f>
        <v>#N/A</v>
      </c>
      <c r="Y164" s="367" t="e">
        <f ca="1">+IF(AND(ISNUMBER(OFFSET('Sanitation Data'!$D$11,0,10*ROW('Sanitation Data'!D158))),'Data Summary'!CN164="Yes"),OFFSET('Sanitation Data'!$D$11,0,10*ROW('Sanitation Data'!D158)),NA())</f>
        <v>#N/A</v>
      </c>
      <c r="Z164" s="367" t="e">
        <f ca="1">+IF(AND(ISNUMBER(OFFSET('Sanitation Data'!$D$12,0,10*ROW('Sanitation Data'!D158))),'Data Summary'!CO164="Yes"),OFFSET('Sanitation Data'!$D$12,0,10*ROW('Sanitation Data'!D158)),NA())</f>
        <v>#N/A</v>
      </c>
      <c r="AA164" s="367" t="e">
        <f ca="1">+IF(AND(ISNUMBER(OFFSET('Sanitation Data'!$E$4,0,10*ROW('Sanitation Data'!E158))),'Data Summary'!CP164="Yes"),100-OFFSET('Sanitation Data'!$E$4,0,10*ROW('Sanitation Data'!E158)),NA())</f>
        <v>#N/A</v>
      </c>
      <c r="AB164" s="367" t="e">
        <f ca="1">+IF(AND(ISNUMBER(OFFSET('Sanitation Data'!$E$6,0,10*ROW('Sanitation Data'!E158))),'Data Summary'!CQ164="Yes"),OFFSET('Sanitation Data'!$E$6,0,10*ROW('Sanitation Data'!E158)),NA())</f>
        <v>#N/A</v>
      </c>
      <c r="AC164" s="367" t="e">
        <f ca="1">+IF(AND(ISNUMBER(OFFSET('Sanitation Data'!$E$10,0,10*ROW('Sanitation Data'!E158))),'Data Summary'!CR164="Yes"),OFFSET('Sanitation Data'!$E$10,0,10*ROW('Sanitation Data'!E158)),NA())</f>
        <v>#N/A</v>
      </c>
      <c r="AD164" s="367" t="e">
        <f ca="1">+IF(AND(ISNUMBER(OFFSET('Sanitation Data'!$E$11,0,10*ROW('Sanitation Data'!E158))),'Data Summary'!CS164="Yes"),OFFSET('Sanitation Data'!$E$11,0,10*ROW('Sanitation Data'!E158)),NA())</f>
        <v>#N/A</v>
      </c>
      <c r="AE164" s="367" t="e">
        <f ca="1">+IF(AND(ISNUMBER(OFFSET('Sanitation Data'!$E$12,0,10*ROW('Sanitation Data'!E158))),'Data Summary'!CT164="Yes"),OFFSET('Sanitation Data'!$E$12,0,10*ROW('Sanitation Data'!E158)),NA())</f>
        <v>#N/A</v>
      </c>
      <c r="AF164" s="367" t="e">
        <f ca="1">+IF(AND(ISNUMBER(OFFSET('Sanitation Data'!$F$4,0,10*ROW('Sanitation Data'!F158))),'Data Summary'!CU164="Yes"),100-OFFSET('Sanitation Data'!$F$4,0,10*ROW('Sanitation Data'!F158)),NA())</f>
        <v>#N/A</v>
      </c>
      <c r="AG164" s="367" t="e">
        <f ca="1">+IF(AND(ISNUMBER(OFFSET('Sanitation Data'!$F$6,0,10*ROW('Sanitation Data'!F158))),'Data Summary'!CV164="Yes"),OFFSET('Sanitation Data'!$F$6,0,10*ROW('Sanitation Data'!F158)),NA())</f>
        <v>#N/A</v>
      </c>
      <c r="AH164" s="367" t="e">
        <f ca="1">+IF(AND(ISNUMBER(OFFSET('Sanitation Data'!$F$10,0,10*ROW('Sanitation Data'!F158))),'Data Summary'!CW164="Yes"),OFFSET('Sanitation Data'!$F$10,0,10*ROW('Sanitation Data'!F158)),NA())</f>
        <v>#N/A</v>
      </c>
      <c r="AI164" s="367" t="e">
        <f ca="1">+IF(AND(ISNUMBER(OFFSET('Sanitation Data'!$F$11,0,10*ROW('Sanitation Data'!F158))),'Data Summary'!CX164="Yes"),OFFSET('Sanitation Data'!$F$11,0,10*ROW('Sanitation Data'!F158)),NA())</f>
        <v>#N/A</v>
      </c>
      <c r="AJ164" s="367" t="e">
        <f ca="1">+IF(AND(ISNUMBER(OFFSET('Sanitation Data'!$F$12,0,10*ROW('Sanitation Data'!F158))),'Data Summary'!CY164="Yes"),OFFSET('Sanitation Data'!$F$12,0,10*ROW('Sanitation Data'!F158)),NA())</f>
        <v>#N/A</v>
      </c>
      <c r="AK164" s="367" t="e">
        <f ca="1">+IF(AND(ISNUMBER(OFFSET('Sanitation Data'!$G$4,0,10*ROW('Sanitation Data'!G158))),'Data Summary'!CZ164="Yes"),100-OFFSET('Sanitation Data'!$G$4,0,10*ROW('Sanitation Data'!G158)),NA())</f>
        <v>#N/A</v>
      </c>
      <c r="AL164" s="367" t="e">
        <f ca="1">+IF(AND(ISNUMBER(OFFSET('Sanitation Data'!$G$6,0,10*ROW('Sanitation Data'!G158))),'Data Summary'!DA164="Yes"),OFFSET('Sanitation Data'!$G$6,0,10*ROW('Sanitation Data'!G158)),NA())</f>
        <v>#N/A</v>
      </c>
      <c r="AM164" s="367" t="e">
        <f ca="1">+IF(AND(ISNUMBER(OFFSET('Sanitation Data'!$G$10,0,10*ROW('Sanitation Data'!G158))),'Data Summary'!DB164="Yes"),OFFSET('Sanitation Data'!$G$10,0,10*ROW('Sanitation Data'!G158)),NA())</f>
        <v>#N/A</v>
      </c>
      <c r="AN164" s="367" t="e">
        <f ca="1">+IF(AND(ISNUMBER(OFFSET('Sanitation Data'!$G$11,0,10*ROW('Sanitation Data'!G158))),'Data Summary'!DC164="Yes"),OFFSET('Sanitation Data'!$G$11,0,10*ROW('Sanitation Data'!G158)),NA())</f>
        <v>#N/A</v>
      </c>
      <c r="AO164" s="367" t="e">
        <f ca="1">+IF(AND(ISNUMBER(OFFSET('Sanitation Data'!$G$12,0,10*ROW('Sanitation Data'!G158))),'Data Summary'!DD164="Yes"),OFFSET('Sanitation Data'!$G$12,0,10*ROW('Sanitation Data'!G158)),NA())</f>
        <v>#N/A</v>
      </c>
      <c r="AP164" s="367" t="e">
        <f ca="1">+IF(AND(ISNUMBER(OFFSET('Sanitation Data'!$H$4,0,10*ROW('Sanitation Data'!H158))),'Data Summary'!DE164="Yes"),100-OFFSET('Sanitation Data'!$H$4,0,10*ROW('Sanitation Data'!H158)),NA())</f>
        <v>#N/A</v>
      </c>
      <c r="AQ164" s="367" t="e">
        <f ca="1">+IF(AND(ISNUMBER(OFFSET('Sanitation Data'!$H$6,0,10*ROW('Sanitation Data'!H158))),'Data Summary'!DF164="Yes"),OFFSET('Sanitation Data'!$H$6,0,10*ROW('Sanitation Data'!H158)),NA())</f>
        <v>#N/A</v>
      </c>
      <c r="AR164" s="367" t="e">
        <f ca="1">+IF(AND(ISNUMBER(OFFSET('Sanitation Data'!$H$10,0,10*ROW('Sanitation Data'!H158))),'Data Summary'!DG164="Yes"),OFFSET('Sanitation Data'!$H$10,0,10*ROW('Sanitation Data'!H158)),NA())</f>
        <v>#N/A</v>
      </c>
      <c r="AS164" s="367" t="e">
        <f ca="1">+IF(AND(ISNUMBER(OFFSET('Sanitation Data'!$H$11,0,10*ROW('Sanitation Data'!H158))),'Data Summary'!DH164="Yes"),OFFSET('Sanitation Data'!$H$11,0,10*ROW('Sanitation Data'!H158)),NA())</f>
        <v>#N/A</v>
      </c>
      <c r="AT164" s="367" t="e">
        <f ca="1">+IF(AND(ISNUMBER(OFFSET('Sanitation Data'!$H$12,0,10*ROW('Sanitation Data'!H158))),'Data Summary'!DI164="Yes"),OFFSET('Sanitation Data'!$H$12,0,10*ROW('Sanitation Data'!H158)),NA())</f>
        <v>#N/A</v>
      </c>
      <c r="AU164" s="367" t="e">
        <f ca="1">+IF(AND(ISNUMBER(OFFSET('Sanitation Data'!$I$4,0,10*ROW('Sanitation Data'!I158))),'Data Summary'!DJ164="Yes"),100-OFFSET('Sanitation Data'!$I$4,0,10*ROW('Sanitation Data'!I158)),NA())</f>
        <v>#N/A</v>
      </c>
      <c r="AV164" s="367" t="e">
        <f ca="1">+IF(AND(ISNUMBER(OFFSET('Sanitation Data'!$I$6,0,10*ROW('Sanitation Data'!I158))),'Data Summary'!DK164="Yes"),OFFSET('Sanitation Data'!$I$6,0,10*ROW('Sanitation Data'!I158)),NA())</f>
        <v>#N/A</v>
      </c>
      <c r="AW164" s="367" t="e">
        <f ca="1">+IF(AND(ISNUMBER(OFFSET('Sanitation Data'!$I$10,0,10*ROW('Sanitation Data'!I158))),'Data Summary'!DL164="Yes"),OFFSET('Sanitation Data'!$I$10,0,10*ROW('Sanitation Data'!I158)),NA())</f>
        <v>#N/A</v>
      </c>
      <c r="AX164" s="367" t="e">
        <f ca="1">+IF(AND(ISNUMBER(OFFSET('Sanitation Data'!$I$11,0,10*ROW('Sanitation Data'!I158))),'Data Summary'!DM164="Yes"),OFFSET('Sanitation Data'!$I$11,0,10*ROW('Sanitation Data'!I158)),NA())</f>
        <v>#N/A</v>
      </c>
      <c r="AY164" s="367" t="e">
        <f ca="1">+IF(AND(ISNUMBER(OFFSET('Sanitation Data'!$I$12,0,10*ROW('Sanitation Data'!I158))),'Data Summary'!DN164="Yes"),OFFSET('Sanitation Data'!$I$12,0,10*ROW('Sanitation Data'!I158)),NA())</f>
        <v>#N/A</v>
      </c>
      <c r="AZ164" s="368" t="e">
        <f ca="1">+IF(AND(ISNUMBER(OFFSET('Hygiene Data'!$D$5,0,10*ROW('Hygiene Data'!D158))),'Data Summary'!DO164="Yes"),OFFSET('Hygiene Data'!$D$5,0,10*ROW('Hygiene Data'!D158)),NA())</f>
        <v>#N/A</v>
      </c>
      <c r="BA164" s="368" t="e">
        <f ca="1">+IF(AND(ISNUMBER(OFFSET('Hygiene Data'!$D$7,0,10*ROW('Hygiene Data'!D158))),'Data Summary'!DP164="Yes"),OFFSET('Hygiene Data'!$D$7,0,10*ROW('Hygiene Data'!D158)),NA())</f>
        <v>#N/A</v>
      </c>
      <c r="BB164" s="368" t="e">
        <f ca="1">+IF(AND(ISNUMBER(OFFSET('Hygiene Data'!$D$9,0,10*ROW('Hygiene Data'!D158))),'Data Summary'!DQ164="Yes"),OFFSET('Hygiene Data'!$D$9,0,10*ROW('Hygiene Data'!D158)),NA())</f>
        <v>#N/A</v>
      </c>
      <c r="BC164" s="368" t="e">
        <f ca="1">+IF(AND(ISNUMBER(OFFSET('Hygiene Data'!$E$5,0,10*ROW('Hygiene Data'!E158))),'Data Summary'!DR164="Yes"),OFFSET('Hygiene Data'!$E$5,0,10*ROW('Hygiene Data'!E158)),NA())</f>
        <v>#N/A</v>
      </c>
      <c r="BD164" s="368" t="e">
        <f ca="1">+IF(AND(ISNUMBER(OFFSET('Hygiene Data'!$E$7,0,10*ROW('Hygiene Data'!E158))),'Data Summary'!DS164="Yes"),OFFSET('Hygiene Data'!$E$7,0,10*ROW('Hygiene Data'!E158)),NA())</f>
        <v>#N/A</v>
      </c>
      <c r="BE164" s="368" t="e">
        <f ca="1">+IF(AND(ISNUMBER(OFFSET('Hygiene Data'!$E$9,0,10*ROW('Hygiene Data'!E158))),'Data Summary'!DT164="Yes"),OFFSET('Hygiene Data'!$E$9,0,10*ROW('Hygiene Data'!E158)),NA())</f>
        <v>#N/A</v>
      </c>
      <c r="BF164" s="368" t="e">
        <f ca="1">+IF(AND(ISNUMBER(OFFSET('Hygiene Data'!$F$5,0,10*ROW('Hygiene Data'!F158))),'Data Summary'!DU164="Yes"),OFFSET('Hygiene Data'!$F$5,0,10*ROW('Hygiene Data'!F158)),NA())</f>
        <v>#N/A</v>
      </c>
      <c r="BG164" s="368" t="e">
        <f ca="1">+IF(AND(ISNUMBER(OFFSET('Hygiene Data'!$F$7,0,10*ROW('Hygiene Data'!F158))),'Data Summary'!DV164="Yes"),OFFSET('Hygiene Data'!$F$7,0,10*ROW('Hygiene Data'!F158)),NA())</f>
        <v>#N/A</v>
      </c>
      <c r="BH164" s="368" t="e">
        <f ca="1">+IF(AND(ISNUMBER(OFFSET('Hygiene Data'!$F$9,0,10*ROW('Hygiene Data'!F158))),'Data Summary'!DW164="Yes"),OFFSET('Hygiene Data'!$F$9,0,10*ROW('Hygiene Data'!F158)),NA())</f>
        <v>#N/A</v>
      </c>
      <c r="BI164" s="368" t="e">
        <f ca="1">+IF(AND(ISNUMBER(OFFSET('Hygiene Data'!$G$5,0,10*ROW('Hygiene Data'!G158))),'Data Summary'!DX164="Yes"),OFFSET('Hygiene Data'!$G$5,0,10*ROW('Hygiene Data'!G158)),NA())</f>
        <v>#N/A</v>
      </c>
      <c r="BJ164" s="368" t="e">
        <f ca="1">+IF(AND(ISNUMBER(OFFSET('Hygiene Data'!$G$7,0,10*ROW('Hygiene Data'!G158))),'Data Summary'!DY164="Yes"),OFFSET('Hygiene Data'!$G$7,0,10*ROW('Hygiene Data'!G158)),NA())</f>
        <v>#N/A</v>
      </c>
      <c r="BK164" s="368" t="e">
        <f ca="1">+IF(AND(ISNUMBER(OFFSET('Hygiene Data'!$G$9,0,10*ROW('Hygiene Data'!G158))),'Data Summary'!DZ164="Yes"),OFFSET('Hygiene Data'!$G$9,0,10*ROW('Hygiene Data'!G158)),NA())</f>
        <v>#N/A</v>
      </c>
      <c r="BL164" s="368" t="e">
        <f ca="1">+IF(AND(ISNUMBER(OFFSET('Hygiene Data'!$H$5,0,10*ROW('Hygiene Data'!H158))),'Data Summary'!EA164="Yes"),OFFSET('Hygiene Data'!$H$5,0,10*ROW('Hygiene Data'!H158)),NA())</f>
        <v>#N/A</v>
      </c>
      <c r="BM164" s="368" t="e">
        <f ca="1">+IF(AND(ISNUMBER(OFFSET('Hygiene Data'!$H$7,0,10*ROW('Hygiene Data'!H158))),'Data Summary'!EB164="Yes"),OFFSET('Hygiene Data'!$H$7,0,10*ROW('Hygiene Data'!H158)),NA())</f>
        <v>#N/A</v>
      </c>
      <c r="BN164" s="368" t="e">
        <f ca="1">+IF(AND(ISNUMBER(OFFSET('Hygiene Data'!$H$9,0,10*ROW('Hygiene Data'!H158))),'Data Summary'!EC164="Yes"),OFFSET('Hygiene Data'!$H$9,0,10*ROW('Hygiene Data'!H158)),NA())</f>
        <v>#N/A</v>
      </c>
      <c r="BO164" s="368" t="e">
        <f ca="1">+IF(AND(ISNUMBER(OFFSET('Hygiene Data'!$I$5,0,10*ROW('Hygiene Data'!I158))),'Data Summary'!ED164="Yes"),OFFSET('Hygiene Data'!$I$5,0,10*ROW('Hygiene Data'!I158)),NA())</f>
        <v>#N/A</v>
      </c>
      <c r="BP164" s="368" t="e">
        <f ca="1">+IF(AND(ISNUMBER(OFFSET('Hygiene Data'!$I$7,0,10*ROW('Hygiene Data'!I158))),'Data Summary'!EE164="Yes"),OFFSET('Hygiene Data'!$I$7,0,10*ROW('Hygiene Data'!I158)),NA())</f>
        <v>#N/A</v>
      </c>
      <c r="BQ164" s="368" t="e">
        <f ca="1">+IF(AND(ISNUMBER(OFFSET('Hygiene Data'!$I$9,0,10*ROW('Hygiene Data'!I158))),'Data Summary'!EF164="Yes"),OFFSET('Hygiene Data'!$I$9,0,10*ROW('Hygiene Data'!I158)),NA())</f>
        <v>#N/A</v>
      </c>
    </row>
    <row r="165" spans="1:69" x14ac:dyDescent="0.25">
      <c r="A165" s="364" t="e">
        <f ca="1">+RIGHT('Data Summary'!A165,LEN('Data Summary'!A165)-9)</f>
        <v>#VALUE!</v>
      </c>
      <c r="B165" s="338" t="str">
        <f ca="1">+IF(ISTEXT('Data Summary'!B165),'Data Summary'!B165,"")</f>
        <v/>
      </c>
      <c r="C165" s="365" t="e">
        <f ca="1">+VALUE('Data Summary'!C165)</f>
        <v>#VALUE!</v>
      </c>
      <c r="D165" s="366" t="e">
        <f ca="1">+IF(AND(ISNUMBER(OFFSET('Water Data'!$D$4,0,10*ROW('Water Data'!D159))),'Data Summary'!BS165="Yes"),100-OFFSET('Water Data'!$D$4,0,10*ROW('Water Data'!D159)),NA())</f>
        <v>#N/A</v>
      </c>
      <c r="E165" s="366" t="e">
        <f ca="1">+IF(AND(ISNUMBER(OFFSET('Water Data'!$D$6,0,10*ROW('Water Data'!D159))),'Data Summary'!BT165="Yes"),OFFSET('Water Data'!$D$6,0,10*ROW('Water Data'!D159)),NA())</f>
        <v>#N/A</v>
      </c>
      <c r="F165" s="366" t="e">
        <f ca="1">+IF(AND(ISNUMBER(OFFSET('Water Data'!$D$9,0,10*ROW('Water Data'!D159))),'Data Summary'!BU165="Yes"),OFFSET('Water Data'!$D$9,0,10*ROW('Water Data'!D159)),NA())</f>
        <v>#N/A</v>
      </c>
      <c r="G165" s="366" t="e">
        <f ca="1">+IF(AND(ISNUMBER(OFFSET('Water Data'!$E$4,0,10*ROW('Water Data'!E159))),'Data Summary'!BV165="Yes"),100-OFFSET('Water Data'!$E$4,0,10*ROW('Water Data'!E159)),NA())</f>
        <v>#N/A</v>
      </c>
      <c r="H165" s="366" t="e">
        <f ca="1">+IF(AND(ISNUMBER(OFFSET('Water Data'!$E$6,0,10*ROW('Water Data'!E159))),'Data Summary'!BW165="Yes"),OFFSET('Water Data'!$E$6,0,10*ROW('Water Data'!E159)),NA())</f>
        <v>#N/A</v>
      </c>
      <c r="I165" s="366" t="e">
        <f ca="1">+IF(AND(ISNUMBER(OFFSET('Water Data'!$E$9,0,10*ROW('Water Data'!E159))),'Data Summary'!BX165="Yes"),OFFSET('Water Data'!$E$9,0,10*ROW('Water Data'!E159)),NA())</f>
        <v>#N/A</v>
      </c>
      <c r="J165" s="366" t="e">
        <f ca="1">+IF(AND(ISNUMBER(OFFSET('Water Data'!$F$4,0,10*ROW('Water Data'!F159))),'Data Summary'!BY165="Yes"),100-OFFSET('Water Data'!$F$4,0,10*ROW('Water Data'!F159)),NA())</f>
        <v>#N/A</v>
      </c>
      <c r="K165" s="366" t="e">
        <f ca="1">+IF(AND(ISNUMBER(OFFSET('Water Data'!$F$6,0,10*ROW('Water Data'!F159))),'Data Summary'!BZ165="Yes"),OFFSET('Water Data'!$F$6,0,10*ROW('Water Data'!F159)),NA())</f>
        <v>#N/A</v>
      </c>
      <c r="L165" s="366" t="e">
        <f ca="1">+IF(AND(ISNUMBER(OFFSET('Water Data'!$F$9,0,10*ROW('Water Data'!F159))),'Data Summary'!CA165="Yes"),OFFSET('Water Data'!$F$9,0,10*ROW('Water Data'!F159)),NA())</f>
        <v>#N/A</v>
      </c>
      <c r="M165" s="366" t="e">
        <f ca="1">+IF(AND(ISNUMBER(OFFSET('Water Data'!$G$4,0,10*ROW('Water Data'!G159))),'Data Summary'!CB165="Yes"),100-OFFSET('Water Data'!$G$4,0,10*ROW('Water Data'!G159)),NA())</f>
        <v>#N/A</v>
      </c>
      <c r="N165" s="366" t="e">
        <f ca="1">+IF(AND(ISNUMBER(OFFSET('Water Data'!$G$6,0,10*ROW('Water Data'!G159))),'Data Summary'!CC165="Yes"),OFFSET('Water Data'!$G$6,0,10*ROW('Water Data'!G159)),NA())</f>
        <v>#N/A</v>
      </c>
      <c r="O165" s="366" t="e">
        <f ca="1">+IF(AND(ISNUMBER(OFFSET('Water Data'!$G$9,0,10*ROW('Water Data'!G159))),'Data Summary'!CD165="Yes"),OFFSET('Water Data'!$G$9,0,10*ROW('Water Data'!G159)),NA())</f>
        <v>#N/A</v>
      </c>
      <c r="P165" s="366" t="e">
        <f ca="1">+IF(AND(ISNUMBER(OFFSET('Water Data'!$H$4,0,10*ROW('Water Data'!H159))),'Data Summary'!CE165="Yes"),100-OFFSET('Water Data'!$H$4,0,10*ROW('Water Data'!H159)),NA())</f>
        <v>#N/A</v>
      </c>
      <c r="Q165" s="366" t="e">
        <f ca="1">+IF(AND(ISNUMBER(OFFSET('Water Data'!$H$6,0,10*ROW('Water Data'!H159))),'Data Summary'!CF165="Yes"),OFFSET('Water Data'!$H$6,0,10*ROW('Water Data'!H159)),NA())</f>
        <v>#N/A</v>
      </c>
      <c r="R165" s="366" t="e">
        <f ca="1">+IF(AND(ISNUMBER(OFFSET('Water Data'!$H$9,0,10*ROW('Water Data'!H159))),'Data Summary'!CG165="Yes"),OFFSET('Water Data'!$H$9,0,10*ROW('Water Data'!H159)),NA())</f>
        <v>#N/A</v>
      </c>
      <c r="S165" s="366" t="e">
        <f ca="1">+IF(AND(ISNUMBER(OFFSET('Water Data'!$I$4,0,10*ROW('Water Data'!I159))),'Data Summary'!CH165="Yes"),100-OFFSET('Water Data'!$I$4,0,10*ROW('Water Data'!I159)),NA())</f>
        <v>#N/A</v>
      </c>
      <c r="T165" s="366" t="e">
        <f ca="1">+IF(AND(ISNUMBER(OFFSET('Water Data'!$I$6,0,10*ROW('Water Data'!I159))),'Data Summary'!CI165="Yes"),OFFSET('Water Data'!$I$6,0,10*ROW('Water Data'!I159)),NA())</f>
        <v>#N/A</v>
      </c>
      <c r="U165" s="366" t="e">
        <f ca="1">+IF(AND(ISNUMBER(OFFSET('Water Data'!$I$9,0,10*ROW('Water Data'!I159))),'Data Summary'!CJ165="Yes"),OFFSET('Water Data'!$I$9,0,10*ROW('Water Data'!I159)),NA())</f>
        <v>#N/A</v>
      </c>
      <c r="V165" s="367" t="e">
        <f ca="1">+IF(AND(ISNUMBER(OFFSET('Sanitation Data'!$D$4,0,10*ROW('Sanitation Data'!D159))),'Data Summary'!CK165="Yes"),100-OFFSET('Sanitation Data'!$D$4,0,10*ROW('Sanitation Data'!D159)),NA())</f>
        <v>#N/A</v>
      </c>
      <c r="W165" s="367" t="e">
        <f ca="1">+IF(AND(ISNUMBER(OFFSET('Sanitation Data'!$D$6,0,10*ROW('Sanitation Data'!D159))),'Data Summary'!CL165="Yes"),OFFSET('Sanitation Data'!$D$6,0,10*ROW('Sanitation Data'!D159)),NA())</f>
        <v>#N/A</v>
      </c>
      <c r="X165" s="367" t="e">
        <f ca="1">+IF(AND(ISNUMBER(OFFSET('Sanitation Data'!$D$10,0,10*ROW('Sanitation Data'!D159))),'Data Summary'!CM165="Yes"),OFFSET('Sanitation Data'!$D$10,0,10*ROW('Sanitation Data'!D159)),NA())</f>
        <v>#N/A</v>
      </c>
      <c r="Y165" s="367" t="e">
        <f ca="1">+IF(AND(ISNUMBER(OFFSET('Sanitation Data'!$D$11,0,10*ROW('Sanitation Data'!D159))),'Data Summary'!CN165="Yes"),OFFSET('Sanitation Data'!$D$11,0,10*ROW('Sanitation Data'!D159)),NA())</f>
        <v>#N/A</v>
      </c>
      <c r="Z165" s="367" t="e">
        <f ca="1">+IF(AND(ISNUMBER(OFFSET('Sanitation Data'!$D$12,0,10*ROW('Sanitation Data'!D159))),'Data Summary'!CO165="Yes"),OFFSET('Sanitation Data'!$D$12,0,10*ROW('Sanitation Data'!D159)),NA())</f>
        <v>#N/A</v>
      </c>
      <c r="AA165" s="367" t="e">
        <f ca="1">+IF(AND(ISNUMBER(OFFSET('Sanitation Data'!$E$4,0,10*ROW('Sanitation Data'!E159))),'Data Summary'!CP165="Yes"),100-OFFSET('Sanitation Data'!$E$4,0,10*ROW('Sanitation Data'!E159)),NA())</f>
        <v>#N/A</v>
      </c>
      <c r="AB165" s="367" t="e">
        <f ca="1">+IF(AND(ISNUMBER(OFFSET('Sanitation Data'!$E$6,0,10*ROW('Sanitation Data'!E159))),'Data Summary'!CQ165="Yes"),OFFSET('Sanitation Data'!$E$6,0,10*ROW('Sanitation Data'!E159)),NA())</f>
        <v>#N/A</v>
      </c>
      <c r="AC165" s="367" t="e">
        <f ca="1">+IF(AND(ISNUMBER(OFFSET('Sanitation Data'!$E$10,0,10*ROW('Sanitation Data'!E159))),'Data Summary'!CR165="Yes"),OFFSET('Sanitation Data'!$E$10,0,10*ROW('Sanitation Data'!E159)),NA())</f>
        <v>#N/A</v>
      </c>
      <c r="AD165" s="367" t="e">
        <f ca="1">+IF(AND(ISNUMBER(OFFSET('Sanitation Data'!$E$11,0,10*ROW('Sanitation Data'!E159))),'Data Summary'!CS165="Yes"),OFFSET('Sanitation Data'!$E$11,0,10*ROW('Sanitation Data'!E159)),NA())</f>
        <v>#N/A</v>
      </c>
      <c r="AE165" s="367" t="e">
        <f ca="1">+IF(AND(ISNUMBER(OFFSET('Sanitation Data'!$E$12,0,10*ROW('Sanitation Data'!E159))),'Data Summary'!CT165="Yes"),OFFSET('Sanitation Data'!$E$12,0,10*ROW('Sanitation Data'!E159)),NA())</f>
        <v>#N/A</v>
      </c>
      <c r="AF165" s="367" t="e">
        <f ca="1">+IF(AND(ISNUMBER(OFFSET('Sanitation Data'!$F$4,0,10*ROW('Sanitation Data'!F159))),'Data Summary'!CU165="Yes"),100-OFFSET('Sanitation Data'!$F$4,0,10*ROW('Sanitation Data'!F159)),NA())</f>
        <v>#N/A</v>
      </c>
      <c r="AG165" s="367" t="e">
        <f ca="1">+IF(AND(ISNUMBER(OFFSET('Sanitation Data'!$F$6,0,10*ROW('Sanitation Data'!F159))),'Data Summary'!CV165="Yes"),OFFSET('Sanitation Data'!$F$6,0,10*ROW('Sanitation Data'!F159)),NA())</f>
        <v>#N/A</v>
      </c>
      <c r="AH165" s="367" t="e">
        <f ca="1">+IF(AND(ISNUMBER(OFFSET('Sanitation Data'!$F$10,0,10*ROW('Sanitation Data'!F159))),'Data Summary'!CW165="Yes"),OFFSET('Sanitation Data'!$F$10,0,10*ROW('Sanitation Data'!F159)),NA())</f>
        <v>#N/A</v>
      </c>
      <c r="AI165" s="367" t="e">
        <f ca="1">+IF(AND(ISNUMBER(OFFSET('Sanitation Data'!$F$11,0,10*ROW('Sanitation Data'!F159))),'Data Summary'!CX165="Yes"),OFFSET('Sanitation Data'!$F$11,0,10*ROW('Sanitation Data'!F159)),NA())</f>
        <v>#N/A</v>
      </c>
      <c r="AJ165" s="367" t="e">
        <f ca="1">+IF(AND(ISNUMBER(OFFSET('Sanitation Data'!$F$12,0,10*ROW('Sanitation Data'!F159))),'Data Summary'!CY165="Yes"),OFFSET('Sanitation Data'!$F$12,0,10*ROW('Sanitation Data'!F159)),NA())</f>
        <v>#N/A</v>
      </c>
      <c r="AK165" s="367" t="e">
        <f ca="1">+IF(AND(ISNUMBER(OFFSET('Sanitation Data'!$G$4,0,10*ROW('Sanitation Data'!G159))),'Data Summary'!CZ165="Yes"),100-OFFSET('Sanitation Data'!$G$4,0,10*ROW('Sanitation Data'!G159)),NA())</f>
        <v>#N/A</v>
      </c>
      <c r="AL165" s="367" t="e">
        <f ca="1">+IF(AND(ISNUMBER(OFFSET('Sanitation Data'!$G$6,0,10*ROW('Sanitation Data'!G159))),'Data Summary'!DA165="Yes"),OFFSET('Sanitation Data'!$G$6,0,10*ROW('Sanitation Data'!G159)),NA())</f>
        <v>#N/A</v>
      </c>
      <c r="AM165" s="367" t="e">
        <f ca="1">+IF(AND(ISNUMBER(OFFSET('Sanitation Data'!$G$10,0,10*ROW('Sanitation Data'!G159))),'Data Summary'!DB165="Yes"),OFFSET('Sanitation Data'!$G$10,0,10*ROW('Sanitation Data'!G159)),NA())</f>
        <v>#N/A</v>
      </c>
      <c r="AN165" s="367" t="e">
        <f ca="1">+IF(AND(ISNUMBER(OFFSET('Sanitation Data'!$G$11,0,10*ROW('Sanitation Data'!G159))),'Data Summary'!DC165="Yes"),OFFSET('Sanitation Data'!$G$11,0,10*ROW('Sanitation Data'!G159)),NA())</f>
        <v>#N/A</v>
      </c>
      <c r="AO165" s="367" t="e">
        <f ca="1">+IF(AND(ISNUMBER(OFFSET('Sanitation Data'!$G$12,0,10*ROW('Sanitation Data'!G159))),'Data Summary'!DD165="Yes"),OFFSET('Sanitation Data'!$G$12,0,10*ROW('Sanitation Data'!G159)),NA())</f>
        <v>#N/A</v>
      </c>
      <c r="AP165" s="367" t="e">
        <f ca="1">+IF(AND(ISNUMBER(OFFSET('Sanitation Data'!$H$4,0,10*ROW('Sanitation Data'!H159))),'Data Summary'!DE165="Yes"),100-OFFSET('Sanitation Data'!$H$4,0,10*ROW('Sanitation Data'!H159)),NA())</f>
        <v>#N/A</v>
      </c>
      <c r="AQ165" s="367" t="e">
        <f ca="1">+IF(AND(ISNUMBER(OFFSET('Sanitation Data'!$H$6,0,10*ROW('Sanitation Data'!H159))),'Data Summary'!DF165="Yes"),OFFSET('Sanitation Data'!$H$6,0,10*ROW('Sanitation Data'!H159)),NA())</f>
        <v>#N/A</v>
      </c>
      <c r="AR165" s="367" t="e">
        <f ca="1">+IF(AND(ISNUMBER(OFFSET('Sanitation Data'!$H$10,0,10*ROW('Sanitation Data'!H159))),'Data Summary'!DG165="Yes"),OFFSET('Sanitation Data'!$H$10,0,10*ROW('Sanitation Data'!H159)),NA())</f>
        <v>#N/A</v>
      </c>
      <c r="AS165" s="367" t="e">
        <f ca="1">+IF(AND(ISNUMBER(OFFSET('Sanitation Data'!$H$11,0,10*ROW('Sanitation Data'!H159))),'Data Summary'!DH165="Yes"),OFFSET('Sanitation Data'!$H$11,0,10*ROW('Sanitation Data'!H159)),NA())</f>
        <v>#N/A</v>
      </c>
      <c r="AT165" s="367" t="e">
        <f ca="1">+IF(AND(ISNUMBER(OFFSET('Sanitation Data'!$H$12,0,10*ROW('Sanitation Data'!H159))),'Data Summary'!DI165="Yes"),OFFSET('Sanitation Data'!$H$12,0,10*ROW('Sanitation Data'!H159)),NA())</f>
        <v>#N/A</v>
      </c>
      <c r="AU165" s="367" t="e">
        <f ca="1">+IF(AND(ISNUMBER(OFFSET('Sanitation Data'!$I$4,0,10*ROW('Sanitation Data'!I159))),'Data Summary'!DJ165="Yes"),100-OFFSET('Sanitation Data'!$I$4,0,10*ROW('Sanitation Data'!I159)),NA())</f>
        <v>#N/A</v>
      </c>
      <c r="AV165" s="367" t="e">
        <f ca="1">+IF(AND(ISNUMBER(OFFSET('Sanitation Data'!$I$6,0,10*ROW('Sanitation Data'!I159))),'Data Summary'!DK165="Yes"),OFFSET('Sanitation Data'!$I$6,0,10*ROW('Sanitation Data'!I159)),NA())</f>
        <v>#N/A</v>
      </c>
      <c r="AW165" s="367" t="e">
        <f ca="1">+IF(AND(ISNUMBER(OFFSET('Sanitation Data'!$I$10,0,10*ROW('Sanitation Data'!I159))),'Data Summary'!DL165="Yes"),OFFSET('Sanitation Data'!$I$10,0,10*ROW('Sanitation Data'!I159)),NA())</f>
        <v>#N/A</v>
      </c>
      <c r="AX165" s="367" t="e">
        <f ca="1">+IF(AND(ISNUMBER(OFFSET('Sanitation Data'!$I$11,0,10*ROW('Sanitation Data'!I159))),'Data Summary'!DM165="Yes"),OFFSET('Sanitation Data'!$I$11,0,10*ROW('Sanitation Data'!I159)),NA())</f>
        <v>#N/A</v>
      </c>
      <c r="AY165" s="367" t="e">
        <f ca="1">+IF(AND(ISNUMBER(OFFSET('Sanitation Data'!$I$12,0,10*ROW('Sanitation Data'!I159))),'Data Summary'!DN165="Yes"),OFFSET('Sanitation Data'!$I$12,0,10*ROW('Sanitation Data'!I159)),NA())</f>
        <v>#N/A</v>
      </c>
      <c r="AZ165" s="368" t="e">
        <f ca="1">+IF(AND(ISNUMBER(OFFSET('Hygiene Data'!$D$5,0,10*ROW('Hygiene Data'!D159))),'Data Summary'!DO165="Yes"),OFFSET('Hygiene Data'!$D$5,0,10*ROW('Hygiene Data'!D159)),NA())</f>
        <v>#N/A</v>
      </c>
      <c r="BA165" s="368" t="e">
        <f ca="1">+IF(AND(ISNUMBER(OFFSET('Hygiene Data'!$D$7,0,10*ROW('Hygiene Data'!D159))),'Data Summary'!DP165="Yes"),OFFSET('Hygiene Data'!$D$7,0,10*ROW('Hygiene Data'!D159)),NA())</f>
        <v>#N/A</v>
      </c>
      <c r="BB165" s="368" t="e">
        <f ca="1">+IF(AND(ISNUMBER(OFFSET('Hygiene Data'!$D$9,0,10*ROW('Hygiene Data'!D159))),'Data Summary'!DQ165="Yes"),OFFSET('Hygiene Data'!$D$9,0,10*ROW('Hygiene Data'!D159)),NA())</f>
        <v>#N/A</v>
      </c>
      <c r="BC165" s="368" t="e">
        <f ca="1">+IF(AND(ISNUMBER(OFFSET('Hygiene Data'!$E$5,0,10*ROW('Hygiene Data'!E159))),'Data Summary'!DR165="Yes"),OFFSET('Hygiene Data'!$E$5,0,10*ROW('Hygiene Data'!E159)),NA())</f>
        <v>#N/A</v>
      </c>
      <c r="BD165" s="368" t="e">
        <f ca="1">+IF(AND(ISNUMBER(OFFSET('Hygiene Data'!$E$7,0,10*ROW('Hygiene Data'!E159))),'Data Summary'!DS165="Yes"),OFFSET('Hygiene Data'!$E$7,0,10*ROW('Hygiene Data'!E159)),NA())</f>
        <v>#N/A</v>
      </c>
      <c r="BE165" s="368" t="e">
        <f ca="1">+IF(AND(ISNUMBER(OFFSET('Hygiene Data'!$E$9,0,10*ROW('Hygiene Data'!E159))),'Data Summary'!DT165="Yes"),OFFSET('Hygiene Data'!$E$9,0,10*ROW('Hygiene Data'!E159)),NA())</f>
        <v>#N/A</v>
      </c>
      <c r="BF165" s="368" t="e">
        <f ca="1">+IF(AND(ISNUMBER(OFFSET('Hygiene Data'!$F$5,0,10*ROW('Hygiene Data'!F159))),'Data Summary'!DU165="Yes"),OFFSET('Hygiene Data'!$F$5,0,10*ROW('Hygiene Data'!F159)),NA())</f>
        <v>#N/A</v>
      </c>
      <c r="BG165" s="368" t="e">
        <f ca="1">+IF(AND(ISNUMBER(OFFSET('Hygiene Data'!$F$7,0,10*ROW('Hygiene Data'!F159))),'Data Summary'!DV165="Yes"),OFFSET('Hygiene Data'!$F$7,0,10*ROW('Hygiene Data'!F159)),NA())</f>
        <v>#N/A</v>
      </c>
      <c r="BH165" s="368" t="e">
        <f ca="1">+IF(AND(ISNUMBER(OFFSET('Hygiene Data'!$F$9,0,10*ROW('Hygiene Data'!F159))),'Data Summary'!DW165="Yes"),OFFSET('Hygiene Data'!$F$9,0,10*ROW('Hygiene Data'!F159)),NA())</f>
        <v>#N/A</v>
      </c>
      <c r="BI165" s="368" t="e">
        <f ca="1">+IF(AND(ISNUMBER(OFFSET('Hygiene Data'!$G$5,0,10*ROW('Hygiene Data'!G159))),'Data Summary'!DX165="Yes"),OFFSET('Hygiene Data'!$G$5,0,10*ROW('Hygiene Data'!G159)),NA())</f>
        <v>#N/A</v>
      </c>
      <c r="BJ165" s="368" t="e">
        <f ca="1">+IF(AND(ISNUMBER(OFFSET('Hygiene Data'!$G$7,0,10*ROW('Hygiene Data'!G159))),'Data Summary'!DY165="Yes"),OFFSET('Hygiene Data'!$G$7,0,10*ROW('Hygiene Data'!G159)),NA())</f>
        <v>#N/A</v>
      </c>
      <c r="BK165" s="368" t="e">
        <f ca="1">+IF(AND(ISNUMBER(OFFSET('Hygiene Data'!$G$9,0,10*ROW('Hygiene Data'!G159))),'Data Summary'!DZ165="Yes"),OFFSET('Hygiene Data'!$G$9,0,10*ROW('Hygiene Data'!G159)),NA())</f>
        <v>#N/A</v>
      </c>
      <c r="BL165" s="368" t="e">
        <f ca="1">+IF(AND(ISNUMBER(OFFSET('Hygiene Data'!$H$5,0,10*ROW('Hygiene Data'!H159))),'Data Summary'!EA165="Yes"),OFFSET('Hygiene Data'!$H$5,0,10*ROW('Hygiene Data'!H159)),NA())</f>
        <v>#N/A</v>
      </c>
      <c r="BM165" s="368" t="e">
        <f ca="1">+IF(AND(ISNUMBER(OFFSET('Hygiene Data'!$H$7,0,10*ROW('Hygiene Data'!H159))),'Data Summary'!EB165="Yes"),OFFSET('Hygiene Data'!$H$7,0,10*ROW('Hygiene Data'!H159)),NA())</f>
        <v>#N/A</v>
      </c>
      <c r="BN165" s="368" t="e">
        <f ca="1">+IF(AND(ISNUMBER(OFFSET('Hygiene Data'!$H$9,0,10*ROW('Hygiene Data'!H159))),'Data Summary'!EC165="Yes"),OFFSET('Hygiene Data'!$H$9,0,10*ROW('Hygiene Data'!H159)),NA())</f>
        <v>#N/A</v>
      </c>
      <c r="BO165" s="368" t="e">
        <f ca="1">+IF(AND(ISNUMBER(OFFSET('Hygiene Data'!$I$5,0,10*ROW('Hygiene Data'!I159))),'Data Summary'!ED165="Yes"),OFFSET('Hygiene Data'!$I$5,0,10*ROW('Hygiene Data'!I159)),NA())</f>
        <v>#N/A</v>
      </c>
      <c r="BP165" s="368" t="e">
        <f ca="1">+IF(AND(ISNUMBER(OFFSET('Hygiene Data'!$I$7,0,10*ROW('Hygiene Data'!I159))),'Data Summary'!EE165="Yes"),OFFSET('Hygiene Data'!$I$7,0,10*ROW('Hygiene Data'!I159)),NA())</f>
        <v>#N/A</v>
      </c>
      <c r="BQ165" s="368" t="e">
        <f ca="1">+IF(AND(ISNUMBER(OFFSET('Hygiene Data'!$I$9,0,10*ROW('Hygiene Data'!I159))),'Data Summary'!EF165="Yes"),OFFSET('Hygiene Data'!$I$9,0,10*ROW('Hygiene Data'!I159)),NA())</f>
        <v>#N/A</v>
      </c>
    </row>
    <row r="166" spans="1:69" x14ac:dyDescent="0.25">
      <c r="A166" s="364" t="e">
        <f ca="1">+RIGHT('Data Summary'!A166,LEN('Data Summary'!A166)-9)</f>
        <v>#VALUE!</v>
      </c>
      <c r="B166" s="338" t="str">
        <f ca="1">+IF(ISTEXT('Data Summary'!B166),'Data Summary'!B166,"")</f>
        <v/>
      </c>
      <c r="C166" s="365" t="e">
        <f ca="1">+VALUE('Data Summary'!C166)</f>
        <v>#VALUE!</v>
      </c>
      <c r="D166" s="366" t="e">
        <f ca="1">+IF(AND(ISNUMBER(OFFSET('Water Data'!$D$4,0,10*ROW('Water Data'!D160))),'Data Summary'!BS166="Yes"),100-OFFSET('Water Data'!$D$4,0,10*ROW('Water Data'!D160)),NA())</f>
        <v>#N/A</v>
      </c>
      <c r="E166" s="366" t="e">
        <f ca="1">+IF(AND(ISNUMBER(OFFSET('Water Data'!$D$6,0,10*ROW('Water Data'!D160))),'Data Summary'!BT166="Yes"),OFFSET('Water Data'!$D$6,0,10*ROW('Water Data'!D160)),NA())</f>
        <v>#N/A</v>
      </c>
      <c r="F166" s="366" t="e">
        <f ca="1">+IF(AND(ISNUMBER(OFFSET('Water Data'!$D$9,0,10*ROW('Water Data'!D160))),'Data Summary'!BU166="Yes"),OFFSET('Water Data'!$D$9,0,10*ROW('Water Data'!D160)),NA())</f>
        <v>#N/A</v>
      </c>
      <c r="G166" s="366" t="e">
        <f ca="1">+IF(AND(ISNUMBER(OFFSET('Water Data'!$E$4,0,10*ROW('Water Data'!E160))),'Data Summary'!BV166="Yes"),100-OFFSET('Water Data'!$E$4,0,10*ROW('Water Data'!E160)),NA())</f>
        <v>#N/A</v>
      </c>
      <c r="H166" s="366" t="e">
        <f ca="1">+IF(AND(ISNUMBER(OFFSET('Water Data'!$E$6,0,10*ROW('Water Data'!E160))),'Data Summary'!BW166="Yes"),OFFSET('Water Data'!$E$6,0,10*ROW('Water Data'!E160)),NA())</f>
        <v>#N/A</v>
      </c>
      <c r="I166" s="366" t="e">
        <f ca="1">+IF(AND(ISNUMBER(OFFSET('Water Data'!$E$9,0,10*ROW('Water Data'!E160))),'Data Summary'!BX166="Yes"),OFFSET('Water Data'!$E$9,0,10*ROW('Water Data'!E160)),NA())</f>
        <v>#N/A</v>
      </c>
      <c r="J166" s="366" t="e">
        <f ca="1">+IF(AND(ISNUMBER(OFFSET('Water Data'!$F$4,0,10*ROW('Water Data'!F160))),'Data Summary'!BY166="Yes"),100-OFFSET('Water Data'!$F$4,0,10*ROW('Water Data'!F160)),NA())</f>
        <v>#N/A</v>
      </c>
      <c r="K166" s="366" t="e">
        <f ca="1">+IF(AND(ISNUMBER(OFFSET('Water Data'!$F$6,0,10*ROW('Water Data'!F160))),'Data Summary'!BZ166="Yes"),OFFSET('Water Data'!$F$6,0,10*ROW('Water Data'!F160)),NA())</f>
        <v>#N/A</v>
      </c>
      <c r="L166" s="366" t="e">
        <f ca="1">+IF(AND(ISNUMBER(OFFSET('Water Data'!$F$9,0,10*ROW('Water Data'!F160))),'Data Summary'!CA166="Yes"),OFFSET('Water Data'!$F$9,0,10*ROW('Water Data'!F160)),NA())</f>
        <v>#N/A</v>
      </c>
      <c r="M166" s="366" t="e">
        <f ca="1">+IF(AND(ISNUMBER(OFFSET('Water Data'!$G$4,0,10*ROW('Water Data'!G160))),'Data Summary'!CB166="Yes"),100-OFFSET('Water Data'!$G$4,0,10*ROW('Water Data'!G160)),NA())</f>
        <v>#N/A</v>
      </c>
      <c r="N166" s="366" t="e">
        <f ca="1">+IF(AND(ISNUMBER(OFFSET('Water Data'!$G$6,0,10*ROW('Water Data'!G160))),'Data Summary'!CC166="Yes"),OFFSET('Water Data'!$G$6,0,10*ROW('Water Data'!G160)),NA())</f>
        <v>#N/A</v>
      </c>
      <c r="O166" s="366" t="e">
        <f ca="1">+IF(AND(ISNUMBER(OFFSET('Water Data'!$G$9,0,10*ROW('Water Data'!G160))),'Data Summary'!CD166="Yes"),OFFSET('Water Data'!$G$9,0,10*ROW('Water Data'!G160)),NA())</f>
        <v>#N/A</v>
      </c>
      <c r="P166" s="366" t="e">
        <f ca="1">+IF(AND(ISNUMBER(OFFSET('Water Data'!$H$4,0,10*ROW('Water Data'!H160))),'Data Summary'!CE166="Yes"),100-OFFSET('Water Data'!$H$4,0,10*ROW('Water Data'!H160)),NA())</f>
        <v>#N/A</v>
      </c>
      <c r="Q166" s="366" t="e">
        <f ca="1">+IF(AND(ISNUMBER(OFFSET('Water Data'!$H$6,0,10*ROW('Water Data'!H160))),'Data Summary'!CF166="Yes"),OFFSET('Water Data'!$H$6,0,10*ROW('Water Data'!H160)),NA())</f>
        <v>#N/A</v>
      </c>
      <c r="R166" s="366" t="e">
        <f ca="1">+IF(AND(ISNUMBER(OFFSET('Water Data'!$H$9,0,10*ROW('Water Data'!H160))),'Data Summary'!CG166="Yes"),OFFSET('Water Data'!$H$9,0,10*ROW('Water Data'!H160)),NA())</f>
        <v>#N/A</v>
      </c>
      <c r="S166" s="366" t="e">
        <f ca="1">+IF(AND(ISNUMBER(OFFSET('Water Data'!$I$4,0,10*ROW('Water Data'!I160))),'Data Summary'!CH166="Yes"),100-OFFSET('Water Data'!$I$4,0,10*ROW('Water Data'!I160)),NA())</f>
        <v>#N/A</v>
      </c>
      <c r="T166" s="366" t="e">
        <f ca="1">+IF(AND(ISNUMBER(OFFSET('Water Data'!$I$6,0,10*ROW('Water Data'!I160))),'Data Summary'!CI166="Yes"),OFFSET('Water Data'!$I$6,0,10*ROW('Water Data'!I160)),NA())</f>
        <v>#N/A</v>
      </c>
      <c r="U166" s="366" t="e">
        <f ca="1">+IF(AND(ISNUMBER(OFFSET('Water Data'!$I$9,0,10*ROW('Water Data'!I160))),'Data Summary'!CJ166="Yes"),OFFSET('Water Data'!$I$9,0,10*ROW('Water Data'!I160)),NA())</f>
        <v>#N/A</v>
      </c>
      <c r="V166" s="367" t="e">
        <f ca="1">+IF(AND(ISNUMBER(OFFSET('Sanitation Data'!$D$4,0,10*ROW('Sanitation Data'!D160))),'Data Summary'!CK166="Yes"),100-OFFSET('Sanitation Data'!$D$4,0,10*ROW('Sanitation Data'!D160)),NA())</f>
        <v>#N/A</v>
      </c>
      <c r="W166" s="367" t="e">
        <f ca="1">+IF(AND(ISNUMBER(OFFSET('Sanitation Data'!$D$6,0,10*ROW('Sanitation Data'!D160))),'Data Summary'!CL166="Yes"),OFFSET('Sanitation Data'!$D$6,0,10*ROW('Sanitation Data'!D160)),NA())</f>
        <v>#N/A</v>
      </c>
      <c r="X166" s="367" t="e">
        <f ca="1">+IF(AND(ISNUMBER(OFFSET('Sanitation Data'!$D$10,0,10*ROW('Sanitation Data'!D160))),'Data Summary'!CM166="Yes"),OFFSET('Sanitation Data'!$D$10,0,10*ROW('Sanitation Data'!D160)),NA())</f>
        <v>#N/A</v>
      </c>
      <c r="Y166" s="367" t="e">
        <f ca="1">+IF(AND(ISNUMBER(OFFSET('Sanitation Data'!$D$11,0,10*ROW('Sanitation Data'!D160))),'Data Summary'!CN166="Yes"),OFFSET('Sanitation Data'!$D$11,0,10*ROW('Sanitation Data'!D160)),NA())</f>
        <v>#N/A</v>
      </c>
      <c r="Z166" s="367" t="e">
        <f ca="1">+IF(AND(ISNUMBER(OFFSET('Sanitation Data'!$D$12,0,10*ROW('Sanitation Data'!D160))),'Data Summary'!CO166="Yes"),OFFSET('Sanitation Data'!$D$12,0,10*ROW('Sanitation Data'!D160)),NA())</f>
        <v>#N/A</v>
      </c>
      <c r="AA166" s="367" t="e">
        <f ca="1">+IF(AND(ISNUMBER(OFFSET('Sanitation Data'!$E$4,0,10*ROW('Sanitation Data'!E160))),'Data Summary'!CP166="Yes"),100-OFFSET('Sanitation Data'!$E$4,0,10*ROW('Sanitation Data'!E160)),NA())</f>
        <v>#N/A</v>
      </c>
      <c r="AB166" s="367" t="e">
        <f ca="1">+IF(AND(ISNUMBER(OFFSET('Sanitation Data'!$E$6,0,10*ROW('Sanitation Data'!E160))),'Data Summary'!CQ166="Yes"),OFFSET('Sanitation Data'!$E$6,0,10*ROW('Sanitation Data'!E160)),NA())</f>
        <v>#N/A</v>
      </c>
      <c r="AC166" s="367" t="e">
        <f ca="1">+IF(AND(ISNUMBER(OFFSET('Sanitation Data'!$E$10,0,10*ROW('Sanitation Data'!E160))),'Data Summary'!CR166="Yes"),OFFSET('Sanitation Data'!$E$10,0,10*ROW('Sanitation Data'!E160)),NA())</f>
        <v>#N/A</v>
      </c>
      <c r="AD166" s="367" t="e">
        <f ca="1">+IF(AND(ISNUMBER(OFFSET('Sanitation Data'!$E$11,0,10*ROW('Sanitation Data'!E160))),'Data Summary'!CS166="Yes"),OFFSET('Sanitation Data'!$E$11,0,10*ROW('Sanitation Data'!E160)),NA())</f>
        <v>#N/A</v>
      </c>
      <c r="AE166" s="367" t="e">
        <f ca="1">+IF(AND(ISNUMBER(OFFSET('Sanitation Data'!$E$12,0,10*ROW('Sanitation Data'!E160))),'Data Summary'!CT166="Yes"),OFFSET('Sanitation Data'!$E$12,0,10*ROW('Sanitation Data'!E160)),NA())</f>
        <v>#N/A</v>
      </c>
      <c r="AF166" s="367" t="e">
        <f ca="1">+IF(AND(ISNUMBER(OFFSET('Sanitation Data'!$F$4,0,10*ROW('Sanitation Data'!F160))),'Data Summary'!CU166="Yes"),100-OFFSET('Sanitation Data'!$F$4,0,10*ROW('Sanitation Data'!F160)),NA())</f>
        <v>#N/A</v>
      </c>
      <c r="AG166" s="367" t="e">
        <f ca="1">+IF(AND(ISNUMBER(OFFSET('Sanitation Data'!$F$6,0,10*ROW('Sanitation Data'!F160))),'Data Summary'!CV166="Yes"),OFFSET('Sanitation Data'!$F$6,0,10*ROW('Sanitation Data'!F160)),NA())</f>
        <v>#N/A</v>
      </c>
      <c r="AH166" s="367" t="e">
        <f ca="1">+IF(AND(ISNUMBER(OFFSET('Sanitation Data'!$F$10,0,10*ROW('Sanitation Data'!F160))),'Data Summary'!CW166="Yes"),OFFSET('Sanitation Data'!$F$10,0,10*ROW('Sanitation Data'!F160)),NA())</f>
        <v>#N/A</v>
      </c>
      <c r="AI166" s="367" t="e">
        <f ca="1">+IF(AND(ISNUMBER(OFFSET('Sanitation Data'!$F$11,0,10*ROW('Sanitation Data'!F160))),'Data Summary'!CX166="Yes"),OFFSET('Sanitation Data'!$F$11,0,10*ROW('Sanitation Data'!F160)),NA())</f>
        <v>#N/A</v>
      </c>
      <c r="AJ166" s="367" t="e">
        <f ca="1">+IF(AND(ISNUMBER(OFFSET('Sanitation Data'!$F$12,0,10*ROW('Sanitation Data'!F160))),'Data Summary'!CY166="Yes"),OFFSET('Sanitation Data'!$F$12,0,10*ROW('Sanitation Data'!F160)),NA())</f>
        <v>#N/A</v>
      </c>
      <c r="AK166" s="367" t="e">
        <f ca="1">+IF(AND(ISNUMBER(OFFSET('Sanitation Data'!$G$4,0,10*ROW('Sanitation Data'!G160))),'Data Summary'!CZ166="Yes"),100-OFFSET('Sanitation Data'!$G$4,0,10*ROW('Sanitation Data'!G160)),NA())</f>
        <v>#N/A</v>
      </c>
      <c r="AL166" s="367" t="e">
        <f ca="1">+IF(AND(ISNUMBER(OFFSET('Sanitation Data'!$G$6,0,10*ROW('Sanitation Data'!G160))),'Data Summary'!DA166="Yes"),OFFSET('Sanitation Data'!$G$6,0,10*ROW('Sanitation Data'!G160)),NA())</f>
        <v>#N/A</v>
      </c>
      <c r="AM166" s="367" t="e">
        <f ca="1">+IF(AND(ISNUMBER(OFFSET('Sanitation Data'!$G$10,0,10*ROW('Sanitation Data'!G160))),'Data Summary'!DB166="Yes"),OFFSET('Sanitation Data'!$G$10,0,10*ROW('Sanitation Data'!G160)),NA())</f>
        <v>#N/A</v>
      </c>
      <c r="AN166" s="367" t="e">
        <f ca="1">+IF(AND(ISNUMBER(OFFSET('Sanitation Data'!$G$11,0,10*ROW('Sanitation Data'!G160))),'Data Summary'!DC166="Yes"),OFFSET('Sanitation Data'!$G$11,0,10*ROW('Sanitation Data'!G160)),NA())</f>
        <v>#N/A</v>
      </c>
      <c r="AO166" s="367" t="e">
        <f ca="1">+IF(AND(ISNUMBER(OFFSET('Sanitation Data'!$G$12,0,10*ROW('Sanitation Data'!G160))),'Data Summary'!DD166="Yes"),OFFSET('Sanitation Data'!$G$12,0,10*ROW('Sanitation Data'!G160)),NA())</f>
        <v>#N/A</v>
      </c>
      <c r="AP166" s="367" t="e">
        <f ca="1">+IF(AND(ISNUMBER(OFFSET('Sanitation Data'!$H$4,0,10*ROW('Sanitation Data'!H160))),'Data Summary'!DE166="Yes"),100-OFFSET('Sanitation Data'!$H$4,0,10*ROW('Sanitation Data'!H160)),NA())</f>
        <v>#N/A</v>
      </c>
      <c r="AQ166" s="367" t="e">
        <f ca="1">+IF(AND(ISNUMBER(OFFSET('Sanitation Data'!$H$6,0,10*ROW('Sanitation Data'!H160))),'Data Summary'!DF166="Yes"),OFFSET('Sanitation Data'!$H$6,0,10*ROW('Sanitation Data'!H160)),NA())</f>
        <v>#N/A</v>
      </c>
      <c r="AR166" s="367" t="e">
        <f ca="1">+IF(AND(ISNUMBER(OFFSET('Sanitation Data'!$H$10,0,10*ROW('Sanitation Data'!H160))),'Data Summary'!DG166="Yes"),OFFSET('Sanitation Data'!$H$10,0,10*ROW('Sanitation Data'!H160)),NA())</f>
        <v>#N/A</v>
      </c>
      <c r="AS166" s="367" t="e">
        <f ca="1">+IF(AND(ISNUMBER(OFFSET('Sanitation Data'!$H$11,0,10*ROW('Sanitation Data'!H160))),'Data Summary'!DH166="Yes"),OFFSET('Sanitation Data'!$H$11,0,10*ROW('Sanitation Data'!H160)),NA())</f>
        <v>#N/A</v>
      </c>
      <c r="AT166" s="367" t="e">
        <f ca="1">+IF(AND(ISNUMBER(OFFSET('Sanitation Data'!$H$12,0,10*ROW('Sanitation Data'!H160))),'Data Summary'!DI166="Yes"),OFFSET('Sanitation Data'!$H$12,0,10*ROW('Sanitation Data'!H160)),NA())</f>
        <v>#N/A</v>
      </c>
      <c r="AU166" s="367" t="e">
        <f ca="1">+IF(AND(ISNUMBER(OFFSET('Sanitation Data'!$I$4,0,10*ROW('Sanitation Data'!I160))),'Data Summary'!DJ166="Yes"),100-OFFSET('Sanitation Data'!$I$4,0,10*ROW('Sanitation Data'!I160)),NA())</f>
        <v>#N/A</v>
      </c>
      <c r="AV166" s="367" t="e">
        <f ca="1">+IF(AND(ISNUMBER(OFFSET('Sanitation Data'!$I$6,0,10*ROW('Sanitation Data'!I160))),'Data Summary'!DK166="Yes"),OFFSET('Sanitation Data'!$I$6,0,10*ROW('Sanitation Data'!I160)),NA())</f>
        <v>#N/A</v>
      </c>
      <c r="AW166" s="367" t="e">
        <f ca="1">+IF(AND(ISNUMBER(OFFSET('Sanitation Data'!$I$10,0,10*ROW('Sanitation Data'!I160))),'Data Summary'!DL166="Yes"),OFFSET('Sanitation Data'!$I$10,0,10*ROW('Sanitation Data'!I160)),NA())</f>
        <v>#N/A</v>
      </c>
      <c r="AX166" s="367" t="e">
        <f ca="1">+IF(AND(ISNUMBER(OFFSET('Sanitation Data'!$I$11,0,10*ROW('Sanitation Data'!I160))),'Data Summary'!DM166="Yes"),OFFSET('Sanitation Data'!$I$11,0,10*ROW('Sanitation Data'!I160)),NA())</f>
        <v>#N/A</v>
      </c>
      <c r="AY166" s="367" t="e">
        <f ca="1">+IF(AND(ISNUMBER(OFFSET('Sanitation Data'!$I$12,0,10*ROW('Sanitation Data'!I160))),'Data Summary'!DN166="Yes"),OFFSET('Sanitation Data'!$I$12,0,10*ROW('Sanitation Data'!I160)),NA())</f>
        <v>#N/A</v>
      </c>
      <c r="AZ166" s="368" t="e">
        <f ca="1">+IF(AND(ISNUMBER(OFFSET('Hygiene Data'!$D$5,0,10*ROW('Hygiene Data'!D160))),'Data Summary'!DO166="Yes"),OFFSET('Hygiene Data'!$D$5,0,10*ROW('Hygiene Data'!D160)),NA())</f>
        <v>#N/A</v>
      </c>
      <c r="BA166" s="368" t="e">
        <f ca="1">+IF(AND(ISNUMBER(OFFSET('Hygiene Data'!$D$7,0,10*ROW('Hygiene Data'!D160))),'Data Summary'!DP166="Yes"),OFFSET('Hygiene Data'!$D$7,0,10*ROW('Hygiene Data'!D160)),NA())</f>
        <v>#N/A</v>
      </c>
      <c r="BB166" s="368" t="e">
        <f ca="1">+IF(AND(ISNUMBER(OFFSET('Hygiene Data'!$D$9,0,10*ROW('Hygiene Data'!D160))),'Data Summary'!DQ166="Yes"),OFFSET('Hygiene Data'!$D$9,0,10*ROW('Hygiene Data'!D160)),NA())</f>
        <v>#N/A</v>
      </c>
      <c r="BC166" s="368" t="e">
        <f ca="1">+IF(AND(ISNUMBER(OFFSET('Hygiene Data'!$E$5,0,10*ROW('Hygiene Data'!E160))),'Data Summary'!DR166="Yes"),OFFSET('Hygiene Data'!$E$5,0,10*ROW('Hygiene Data'!E160)),NA())</f>
        <v>#N/A</v>
      </c>
      <c r="BD166" s="368" t="e">
        <f ca="1">+IF(AND(ISNUMBER(OFFSET('Hygiene Data'!$E$7,0,10*ROW('Hygiene Data'!E160))),'Data Summary'!DS166="Yes"),OFFSET('Hygiene Data'!$E$7,0,10*ROW('Hygiene Data'!E160)),NA())</f>
        <v>#N/A</v>
      </c>
      <c r="BE166" s="368" t="e">
        <f ca="1">+IF(AND(ISNUMBER(OFFSET('Hygiene Data'!$E$9,0,10*ROW('Hygiene Data'!E160))),'Data Summary'!DT166="Yes"),OFFSET('Hygiene Data'!$E$9,0,10*ROW('Hygiene Data'!E160)),NA())</f>
        <v>#N/A</v>
      </c>
      <c r="BF166" s="368" t="e">
        <f ca="1">+IF(AND(ISNUMBER(OFFSET('Hygiene Data'!$F$5,0,10*ROW('Hygiene Data'!F160))),'Data Summary'!DU166="Yes"),OFFSET('Hygiene Data'!$F$5,0,10*ROW('Hygiene Data'!F160)),NA())</f>
        <v>#N/A</v>
      </c>
      <c r="BG166" s="368" t="e">
        <f ca="1">+IF(AND(ISNUMBER(OFFSET('Hygiene Data'!$F$7,0,10*ROW('Hygiene Data'!F160))),'Data Summary'!DV166="Yes"),OFFSET('Hygiene Data'!$F$7,0,10*ROW('Hygiene Data'!F160)),NA())</f>
        <v>#N/A</v>
      </c>
      <c r="BH166" s="368" t="e">
        <f ca="1">+IF(AND(ISNUMBER(OFFSET('Hygiene Data'!$F$9,0,10*ROW('Hygiene Data'!F160))),'Data Summary'!DW166="Yes"),OFFSET('Hygiene Data'!$F$9,0,10*ROW('Hygiene Data'!F160)),NA())</f>
        <v>#N/A</v>
      </c>
      <c r="BI166" s="368" t="e">
        <f ca="1">+IF(AND(ISNUMBER(OFFSET('Hygiene Data'!$G$5,0,10*ROW('Hygiene Data'!G160))),'Data Summary'!DX166="Yes"),OFFSET('Hygiene Data'!$G$5,0,10*ROW('Hygiene Data'!G160)),NA())</f>
        <v>#N/A</v>
      </c>
      <c r="BJ166" s="368" t="e">
        <f ca="1">+IF(AND(ISNUMBER(OFFSET('Hygiene Data'!$G$7,0,10*ROW('Hygiene Data'!G160))),'Data Summary'!DY166="Yes"),OFFSET('Hygiene Data'!$G$7,0,10*ROW('Hygiene Data'!G160)),NA())</f>
        <v>#N/A</v>
      </c>
      <c r="BK166" s="368" t="e">
        <f ca="1">+IF(AND(ISNUMBER(OFFSET('Hygiene Data'!$G$9,0,10*ROW('Hygiene Data'!G160))),'Data Summary'!DZ166="Yes"),OFFSET('Hygiene Data'!$G$9,0,10*ROW('Hygiene Data'!G160)),NA())</f>
        <v>#N/A</v>
      </c>
      <c r="BL166" s="368" t="e">
        <f ca="1">+IF(AND(ISNUMBER(OFFSET('Hygiene Data'!$H$5,0,10*ROW('Hygiene Data'!H160))),'Data Summary'!EA166="Yes"),OFFSET('Hygiene Data'!$H$5,0,10*ROW('Hygiene Data'!H160)),NA())</f>
        <v>#N/A</v>
      </c>
      <c r="BM166" s="368" t="e">
        <f ca="1">+IF(AND(ISNUMBER(OFFSET('Hygiene Data'!$H$7,0,10*ROW('Hygiene Data'!H160))),'Data Summary'!EB166="Yes"),OFFSET('Hygiene Data'!$H$7,0,10*ROW('Hygiene Data'!H160)),NA())</f>
        <v>#N/A</v>
      </c>
      <c r="BN166" s="368" t="e">
        <f ca="1">+IF(AND(ISNUMBER(OFFSET('Hygiene Data'!$H$9,0,10*ROW('Hygiene Data'!H160))),'Data Summary'!EC166="Yes"),OFFSET('Hygiene Data'!$H$9,0,10*ROW('Hygiene Data'!H160)),NA())</f>
        <v>#N/A</v>
      </c>
      <c r="BO166" s="368" t="e">
        <f ca="1">+IF(AND(ISNUMBER(OFFSET('Hygiene Data'!$I$5,0,10*ROW('Hygiene Data'!I160))),'Data Summary'!ED166="Yes"),OFFSET('Hygiene Data'!$I$5,0,10*ROW('Hygiene Data'!I160)),NA())</f>
        <v>#N/A</v>
      </c>
      <c r="BP166" s="368" t="e">
        <f ca="1">+IF(AND(ISNUMBER(OFFSET('Hygiene Data'!$I$7,0,10*ROW('Hygiene Data'!I160))),'Data Summary'!EE166="Yes"),OFFSET('Hygiene Data'!$I$7,0,10*ROW('Hygiene Data'!I160)),NA())</f>
        <v>#N/A</v>
      </c>
      <c r="BQ166" s="368" t="e">
        <f ca="1">+IF(AND(ISNUMBER(OFFSET('Hygiene Data'!$I$9,0,10*ROW('Hygiene Data'!I160))),'Data Summary'!EF166="Yes"),OFFSET('Hygiene Data'!$I$9,0,10*ROW('Hygiene Data'!I160)),NA())</f>
        <v>#N/A</v>
      </c>
    </row>
    <row r="167" spans="1:69" x14ac:dyDescent="0.25">
      <c r="A167" s="364" t="e">
        <f ca="1">+RIGHT('Data Summary'!A167,LEN('Data Summary'!A167)-9)</f>
        <v>#VALUE!</v>
      </c>
      <c r="B167" s="338" t="str">
        <f ca="1">+IF(ISTEXT('Data Summary'!B167),'Data Summary'!B167,"")</f>
        <v/>
      </c>
      <c r="C167" s="365" t="e">
        <f ca="1">+VALUE('Data Summary'!C167)</f>
        <v>#VALUE!</v>
      </c>
      <c r="D167" s="366" t="e">
        <f ca="1">+IF(AND(ISNUMBER(OFFSET('Water Data'!$D$4,0,10*ROW('Water Data'!D161))),'Data Summary'!BS167="Yes"),100-OFFSET('Water Data'!$D$4,0,10*ROW('Water Data'!D161)),NA())</f>
        <v>#N/A</v>
      </c>
      <c r="E167" s="366" t="e">
        <f ca="1">+IF(AND(ISNUMBER(OFFSET('Water Data'!$D$6,0,10*ROW('Water Data'!D161))),'Data Summary'!BT167="Yes"),OFFSET('Water Data'!$D$6,0,10*ROW('Water Data'!D161)),NA())</f>
        <v>#N/A</v>
      </c>
      <c r="F167" s="366" t="e">
        <f ca="1">+IF(AND(ISNUMBER(OFFSET('Water Data'!$D$9,0,10*ROW('Water Data'!D161))),'Data Summary'!BU167="Yes"),OFFSET('Water Data'!$D$9,0,10*ROW('Water Data'!D161)),NA())</f>
        <v>#N/A</v>
      </c>
      <c r="G167" s="366" t="e">
        <f ca="1">+IF(AND(ISNUMBER(OFFSET('Water Data'!$E$4,0,10*ROW('Water Data'!E161))),'Data Summary'!BV167="Yes"),100-OFFSET('Water Data'!$E$4,0,10*ROW('Water Data'!E161)),NA())</f>
        <v>#N/A</v>
      </c>
      <c r="H167" s="366" t="e">
        <f ca="1">+IF(AND(ISNUMBER(OFFSET('Water Data'!$E$6,0,10*ROW('Water Data'!E161))),'Data Summary'!BW167="Yes"),OFFSET('Water Data'!$E$6,0,10*ROW('Water Data'!E161)),NA())</f>
        <v>#N/A</v>
      </c>
      <c r="I167" s="366" t="e">
        <f ca="1">+IF(AND(ISNUMBER(OFFSET('Water Data'!$E$9,0,10*ROW('Water Data'!E161))),'Data Summary'!BX167="Yes"),OFFSET('Water Data'!$E$9,0,10*ROW('Water Data'!E161)),NA())</f>
        <v>#N/A</v>
      </c>
      <c r="J167" s="366" t="e">
        <f ca="1">+IF(AND(ISNUMBER(OFFSET('Water Data'!$F$4,0,10*ROW('Water Data'!F161))),'Data Summary'!BY167="Yes"),100-OFFSET('Water Data'!$F$4,0,10*ROW('Water Data'!F161)),NA())</f>
        <v>#N/A</v>
      </c>
      <c r="K167" s="366" t="e">
        <f ca="1">+IF(AND(ISNUMBER(OFFSET('Water Data'!$F$6,0,10*ROW('Water Data'!F161))),'Data Summary'!BZ167="Yes"),OFFSET('Water Data'!$F$6,0,10*ROW('Water Data'!F161)),NA())</f>
        <v>#N/A</v>
      </c>
      <c r="L167" s="366" t="e">
        <f ca="1">+IF(AND(ISNUMBER(OFFSET('Water Data'!$F$9,0,10*ROW('Water Data'!F161))),'Data Summary'!CA167="Yes"),OFFSET('Water Data'!$F$9,0,10*ROW('Water Data'!F161)),NA())</f>
        <v>#N/A</v>
      </c>
      <c r="M167" s="366" t="e">
        <f ca="1">+IF(AND(ISNUMBER(OFFSET('Water Data'!$G$4,0,10*ROW('Water Data'!G161))),'Data Summary'!CB167="Yes"),100-OFFSET('Water Data'!$G$4,0,10*ROW('Water Data'!G161)),NA())</f>
        <v>#N/A</v>
      </c>
      <c r="N167" s="366" t="e">
        <f ca="1">+IF(AND(ISNUMBER(OFFSET('Water Data'!$G$6,0,10*ROW('Water Data'!G161))),'Data Summary'!CC167="Yes"),OFFSET('Water Data'!$G$6,0,10*ROW('Water Data'!G161)),NA())</f>
        <v>#N/A</v>
      </c>
      <c r="O167" s="366" t="e">
        <f ca="1">+IF(AND(ISNUMBER(OFFSET('Water Data'!$G$9,0,10*ROW('Water Data'!G161))),'Data Summary'!CD167="Yes"),OFFSET('Water Data'!$G$9,0,10*ROW('Water Data'!G161)),NA())</f>
        <v>#N/A</v>
      </c>
      <c r="P167" s="366" t="e">
        <f ca="1">+IF(AND(ISNUMBER(OFFSET('Water Data'!$H$4,0,10*ROW('Water Data'!H161))),'Data Summary'!CE167="Yes"),100-OFFSET('Water Data'!$H$4,0,10*ROW('Water Data'!H161)),NA())</f>
        <v>#N/A</v>
      </c>
      <c r="Q167" s="366" t="e">
        <f ca="1">+IF(AND(ISNUMBER(OFFSET('Water Data'!$H$6,0,10*ROW('Water Data'!H161))),'Data Summary'!CF167="Yes"),OFFSET('Water Data'!$H$6,0,10*ROW('Water Data'!H161)),NA())</f>
        <v>#N/A</v>
      </c>
      <c r="R167" s="366" t="e">
        <f ca="1">+IF(AND(ISNUMBER(OFFSET('Water Data'!$H$9,0,10*ROW('Water Data'!H161))),'Data Summary'!CG167="Yes"),OFFSET('Water Data'!$H$9,0,10*ROW('Water Data'!H161)),NA())</f>
        <v>#N/A</v>
      </c>
      <c r="S167" s="366" t="e">
        <f ca="1">+IF(AND(ISNUMBER(OFFSET('Water Data'!$I$4,0,10*ROW('Water Data'!I161))),'Data Summary'!CH167="Yes"),100-OFFSET('Water Data'!$I$4,0,10*ROW('Water Data'!I161)),NA())</f>
        <v>#N/A</v>
      </c>
      <c r="T167" s="366" t="e">
        <f ca="1">+IF(AND(ISNUMBER(OFFSET('Water Data'!$I$6,0,10*ROW('Water Data'!I161))),'Data Summary'!CI167="Yes"),OFFSET('Water Data'!$I$6,0,10*ROW('Water Data'!I161)),NA())</f>
        <v>#N/A</v>
      </c>
      <c r="U167" s="366" t="e">
        <f ca="1">+IF(AND(ISNUMBER(OFFSET('Water Data'!$I$9,0,10*ROW('Water Data'!I161))),'Data Summary'!CJ167="Yes"),OFFSET('Water Data'!$I$9,0,10*ROW('Water Data'!I161)),NA())</f>
        <v>#N/A</v>
      </c>
      <c r="V167" s="367" t="e">
        <f ca="1">+IF(AND(ISNUMBER(OFFSET('Sanitation Data'!$D$4,0,10*ROW('Sanitation Data'!D161))),'Data Summary'!CK167="Yes"),100-OFFSET('Sanitation Data'!$D$4,0,10*ROW('Sanitation Data'!D161)),NA())</f>
        <v>#N/A</v>
      </c>
      <c r="W167" s="367" t="e">
        <f ca="1">+IF(AND(ISNUMBER(OFFSET('Sanitation Data'!$D$6,0,10*ROW('Sanitation Data'!D161))),'Data Summary'!CL167="Yes"),OFFSET('Sanitation Data'!$D$6,0,10*ROW('Sanitation Data'!D161)),NA())</f>
        <v>#N/A</v>
      </c>
      <c r="X167" s="367" t="e">
        <f ca="1">+IF(AND(ISNUMBER(OFFSET('Sanitation Data'!$D$10,0,10*ROW('Sanitation Data'!D161))),'Data Summary'!CM167="Yes"),OFFSET('Sanitation Data'!$D$10,0,10*ROW('Sanitation Data'!D161)),NA())</f>
        <v>#N/A</v>
      </c>
      <c r="Y167" s="367" t="e">
        <f ca="1">+IF(AND(ISNUMBER(OFFSET('Sanitation Data'!$D$11,0,10*ROW('Sanitation Data'!D161))),'Data Summary'!CN167="Yes"),OFFSET('Sanitation Data'!$D$11,0,10*ROW('Sanitation Data'!D161)),NA())</f>
        <v>#N/A</v>
      </c>
      <c r="Z167" s="367" t="e">
        <f ca="1">+IF(AND(ISNUMBER(OFFSET('Sanitation Data'!$D$12,0,10*ROW('Sanitation Data'!D161))),'Data Summary'!CO167="Yes"),OFFSET('Sanitation Data'!$D$12,0,10*ROW('Sanitation Data'!D161)),NA())</f>
        <v>#N/A</v>
      </c>
      <c r="AA167" s="367" t="e">
        <f ca="1">+IF(AND(ISNUMBER(OFFSET('Sanitation Data'!$E$4,0,10*ROW('Sanitation Data'!E161))),'Data Summary'!CP167="Yes"),100-OFFSET('Sanitation Data'!$E$4,0,10*ROW('Sanitation Data'!E161)),NA())</f>
        <v>#N/A</v>
      </c>
      <c r="AB167" s="367" t="e">
        <f ca="1">+IF(AND(ISNUMBER(OFFSET('Sanitation Data'!$E$6,0,10*ROW('Sanitation Data'!E161))),'Data Summary'!CQ167="Yes"),OFFSET('Sanitation Data'!$E$6,0,10*ROW('Sanitation Data'!E161)),NA())</f>
        <v>#N/A</v>
      </c>
      <c r="AC167" s="367" t="e">
        <f ca="1">+IF(AND(ISNUMBER(OFFSET('Sanitation Data'!$E$10,0,10*ROW('Sanitation Data'!E161))),'Data Summary'!CR167="Yes"),OFFSET('Sanitation Data'!$E$10,0,10*ROW('Sanitation Data'!E161)),NA())</f>
        <v>#N/A</v>
      </c>
      <c r="AD167" s="367" t="e">
        <f ca="1">+IF(AND(ISNUMBER(OFFSET('Sanitation Data'!$E$11,0,10*ROW('Sanitation Data'!E161))),'Data Summary'!CS167="Yes"),OFFSET('Sanitation Data'!$E$11,0,10*ROW('Sanitation Data'!E161)),NA())</f>
        <v>#N/A</v>
      </c>
      <c r="AE167" s="367" t="e">
        <f ca="1">+IF(AND(ISNUMBER(OFFSET('Sanitation Data'!$E$12,0,10*ROW('Sanitation Data'!E161))),'Data Summary'!CT167="Yes"),OFFSET('Sanitation Data'!$E$12,0,10*ROW('Sanitation Data'!E161)),NA())</f>
        <v>#N/A</v>
      </c>
      <c r="AF167" s="367" t="e">
        <f ca="1">+IF(AND(ISNUMBER(OFFSET('Sanitation Data'!$F$4,0,10*ROW('Sanitation Data'!F161))),'Data Summary'!CU167="Yes"),100-OFFSET('Sanitation Data'!$F$4,0,10*ROW('Sanitation Data'!F161)),NA())</f>
        <v>#N/A</v>
      </c>
      <c r="AG167" s="367" t="e">
        <f ca="1">+IF(AND(ISNUMBER(OFFSET('Sanitation Data'!$F$6,0,10*ROW('Sanitation Data'!F161))),'Data Summary'!CV167="Yes"),OFFSET('Sanitation Data'!$F$6,0,10*ROW('Sanitation Data'!F161)),NA())</f>
        <v>#N/A</v>
      </c>
      <c r="AH167" s="367" t="e">
        <f ca="1">+IF(AND(ISNUMBER(OFFSET('Sanitation Data'!$F$10,0,10*ROW('Sanitation Data'!F161))),'Data Summary'!CW167="Yes"),OFFSET('Sanitation Data'!$F$10,0,10*ROW('Sanitation Data'!F161)),NA())</f>
        <v>#N/A</v>
      </c>
      <c r="AI167" s="367" t="e">
        <f ca="1">+IF(AND(ISNUMBER(OFFSET('Sanitation Data'!$F$11,0,10*ROW('Sanitation Data'!F161))),'Data Summary'!CX167="Yes"),OFFSET('Sanitation Data'!$F$11,0,10*ROW('Sanitation Data'!F161)),NA())</f>
        <v>#N/A</v>
      </c>
      <c r="AJ167" s="367" t="e">
        <f ca="1">+IF(AND(ISNUMBER(OFFSET('Sanitation Data'!$F$12,0,10*ROW('Sanitation Data'!F161))),'Data Summary'!CY167="Yes"),OFFSET('Sanitation Data'!$F$12,0,10*ROW('Sanitation Data'!F161)),NA())</f>
        <v>#N/A</v>
      </c>
      <c r="AK167" s="367" t="e">
        <f ca="1">+IF(AND(ISNUMBER(OFFSET('Sanitation Data'!$G$4,0,10*ROW('Sanitation Data'!G161))),'Data Summary'!CZ167="Yes"),100-OFFSET('Sanitation Data'!$G$4,0,10*ROW('Sanitation Data'!G161)),NA())</f>
        <v>#N/A</v>
      </c>
      <c r="AL167" s="367" t="e">
        <f ca="1">+IF(AND(ISNUMBER(OFFSET('Sanitation Data'!$G$6,0,10*ROW('Sanitation Data'!G161))),'Data Summary'!DA167="Yes"),OFFSET('Sanitation Data'!$G$6,0,10*ROW('Sanitation Data'!G161)),NA())</f>
        <v>#N/A</v>
      </c>
      <c r="AM167" s="367" t="e">
        <f ca="1">+IF(AND(ISNUMBER(OFFSET('Sanitation Data'!$G$10,0,10*ROW('Sanitation Data'!G161))),'Data Summary'!DB167="Yes"),OFFSET('Sanitation Data'!$G$10,0,10*ROW('Sanitation Data'!G161)),NA())</f>
        <v>#N/A</v>
      </c>
      <c r="AN167" s="367" t="e">
        <f ca="1">+IF(AND(ISNUMBER(OFFSET('Sanitation Data'!$G$11,0,10*ROW('Sanitation Data'!G161))),'Data Summary'!DC167="Yes"),OFFSET('Sanitation Data'!$G$11,0,10*ROW('Sanitation Data'!G161)),NA())</f>
        <v>#N/A</v>
      </c>
      <c r="AO167" s="367" t="e">
        <f ca="1">+IF(AND(ISNUMBER(OFFSET('Sanitation Data'!$G$12,0,10*ROW('Sanitation Data'!G161))),'Data Summary'!DD167="Yes"),OFFSET('Sanitation Data'!$G$12,0,10*ROW('Sanitation Data'!G161)),NA())</f>
        <v>#N/A</v>
      </c>
      <c r="AP167" s="367" t="e">
        <f ca="1">+IF(AND(ISNUMBER(OFFSET('Sanitation Data'!$H$4,0,10*ROW('Sanitation Data'!H161))),'Data Summary'!DE167="Yes"),100-OFFSET('Sanitation Data'!$H$4,0,10*ROW('Sanitation Data'!H161)),NA())</f>
        <v>#N/A</v>
      </c>
      <c r="AQ167" s="367" t="e">
        <f ca="1">+IF(AND(ISNUMBER(OFFSET('Sanitation Data'!$H$6,0,10*ROW('Sanitation Data'!H161))),'Data Summary'!DF167="Yes"),OFFSET('Sanitation Data'!$H$6,0,10*ROW('Sanitation Data'!H161)),NA())</f>
        <v>#N/A</v>
      </c>
      <c r="AR167" s="367" t="e">
        <f ca="1">+IF(AND(ISNUMBER(OFFSET('Sanitation Data'!$H$10,0,10*ROW('Sanitation Data'!H161))),'Data Summary'!DG167="Yes"),OFFSET('Sanitation Data'!$H$10,0,10*ROW('Sanitation Data'!H161)),NA())</f>
        <v>#N/A</v>
      </c>
      <c r="AS167" s="367" t="e">
        <f ca="1">+IF(AND(ISNUMBER(OFFSET('Sanitation Data'!$H$11,0,10*ROW('Sanitation Data'!H161))),'Data Summary'!DH167="Yes"),OFFSET('Sanitation Data'!$H$11,0,10*ROW('Sanitation Data'!H161)),NA())</f>
        <v>#N/A</v>
      </c>
      <c r="AT167" s="367" t="e">
        <f ca="1">+IF(AND(ISNUMBER(OFFSET('Sanitation Data'!$H$12,0,10*ROW('Sanitation Data'!H161))),'Data Summary'!DI167="Yes"),OFFSET('Sanitation Data'!$H$12,0,10*ROW('Sanitation Data'!H161)),NA())</f>
        <v>#N/A</v>
      </c>
      <c r="AU167" s="367" t="e">
        <f ca="1">+IF(AND(ISNUMBER(OFFSET('Sanitation Data'!$I$4,0,10*ROW('Sanitation Data'!I161))),'Data Summary'!DJ167="Yes"),100-OFFSET('Sanitation Data'!$I$4,0,10*ROW('Sanitation Data'!I161)),NA())</f>
        <v>#N/A</v>
      </c>
      <c r="AV167" s="367" t="e">
        <f ca="1">+IF(AND(ISNUMBER(OFFSET('Sanitation Data'!$I$6,0,10*ROW('Sanitation Data'!I161))),'Data Summary'!DK167="Yes"),OFFSET('Sanitation Data'!$I$6,0,10*ROW('Sanitation Data'!I161)),NA())</f>
        <v>#N/A</v>
      </c>
      <c r="AW167" s="367" t="e">
        <f ca="1">+IF(AND(ISNUMBER(OFFSET('Sanitation Data'!$I$10,0,10*ROW('Sanitation Data'!I161))),'Data Summary'!DL167="Yes"),OFFSET('Sanitation Data'!$I$10,0,10*ROW('Sanitation Data'!I161)),NA())</f>
        <v>#N/A</v>
      </c>
      <c r="AX167" s="367" t="e">
        <f ca="1">+IF(AND(ISNUMBER(OFFSET('Sanitation Data'!$I$11,0,10*ROW('Sanitation Data'!I161))),'Data Summary'!DM167="Yes"),OFFSET('Sanitation Data'!$I$11,0,10*ROW('Sanitation Data'!I161)),NA())</f>
        <v>#N/A</v>
      </c>
      <c r="AY167" s="367" t="e">
        <f ca="1">+IF(AND(ISNUMBER(OFFSET('Sanitation Data'!$I$12,0,10*ROW('Sanitation Data'!I161))),'Data Summary'!DN167="Yes"),OFFSET('Sanitation Data'!$I$12,0,10*ROW('Sanitation Data'!I161)),NA())</f>
        <v>#N/A</v>
      </c>
      <c r="AZ167" s="368" t="e">
        <f ca="1">+IF(AND(ISNUMBER(OFFSET('Hygiene Data'!$D$5,0,10*ROW('Hygiene Data'!D161))),'Data Summary'!DO167="Yes"),OFFSET('Hygiene Data'!$D$5,0,10*ROW('Hygiene Data'!D161)),NA())</f>
        <v>#N/A</v>
      </c>
      <c r="BA167" s="368" t="e">
        <f ca="1">+IF(AND(ISNUMBER(OFFSET('Hygiene Data'!$D$7,0,10*ROW('Hygiene Data'!D161))),'Data Summary'!DP167="Yes"),OFFSET('Hygiene Data'!$D$7,0,10*ROW('Hygiene Data'!D161)),NA())</f>
        <v>#N/A</v>
      </c>
      <c r="BB167" s="368" t="e">
        <f ca="1">+IF(AND(ISNUMBER(OFFSET('Hygiene Data'!$D$9,0,10*ROW('Hygiene Data'!D161))),'Data Summary'!DQ167="Yes"),OFFSET('Hygiene Data'!$D$9,0,10*ROW('Hygiene Data'!D161)),NA())</f>
        <v>#N/A</v>
      </c>
      <c r="BC167" s="368" t="e">
        <f ca="1">+IF(AND(ISNUMBER(OFFSET('Hygiene Data'!$E$5,0,10*ROW('Hygiene Data'!E161))),'Data Summary'!DR167="Yes"),OFFSET('Hygiene Data'!$E$5,0,10*ROW('Hygiene Data'!E161)),NA())</f>
        <v>#N/A</v>
      </c>
      <c r="BD167" s="368" t="e">
        <f ca="1">+IF(AND(ISNUMBER(OFFSET('Hygiene Data'!$E$7,0,10*ROW('Hygiene Data'!E161))),'Data Summary'!DS167="Yes"),OFFSET('Hygiene Data'!$E$7,0,10*ROW('Hygiene Data'!E161)),NA())</f>
        <v>#N/A</v>
      </c>
      <c r="BE167" s="368" t="e">
        <f ca="1">+IF(AND(ISNUMBER(OFFSET('Hygiene Data'!$E$9,0,10*ROW('Hygiene Data'!E161))),'Data Summary'!DT167="Yes"),OFFSET('Hygiene Data'!$E$9,0,10*ROW('Hygiene Data'!E161)),NA())</f>
        <v>#N/A</v>
      </c>
      <c r="BF167" s="368" t="e">
        <f ca="1">+IF(AND(ISNUMBER(OFFSET('Hygiene Data'!$F$5,0,10*ROW('Hygiene Data'!F161))),'Data Summary'!DU167="Yes"),OFFSET('Hygiene Data'!$F$5,0,10*ROW('Hygiene Data'!F161)),NA())</f>
        <v>#N/A</v>
      </c>
      <c r="BG167" s="368" t="e">
        <f ca="1">+IF(AND(ISNUMBER(OFFSET('Hygiene Data'!$F$7,0,10*ROW('Hygiene Data'!F161))),'Data Summary'!DV167="Yes"),OFFSET('Hygiene Data'!$F$7,0,10*ROW('Hygiene Data'!F161)),NA())</f>
        <v>#N/A</v>
      </c>
      <c r="BH167" s="368" t="e">
        <f ca="1">+IF(AND(ISNUMBER(OFFSET('Hygiene Data'!$F$9,0,10*ROW('Hygiene Data'!F161))),'Data Summary'!DW167="Yes"),OFFSET('Hygiene Data'!$F$9,0,10*ROW('Hygiene Data'!F161)),NA())</f>
        <v>#N/A</v>
      </c>
      <c r="BI167" s="368" t="e">
        <f ca="1">+IF(AND(ISNUMBER(OFFSET('Hygiene Data'!$G$5,0,10*ROW('Hygiene Data'!G161))),'Data Summary'!DX167="Yes"),OFFSET('Hygiene Data'!$G$5,0,10*ROW('Hygiene Data'!G161)),NA())</f>
        <v>#N/A</v>
      </c>
      <c r="BJ167" s="368" t="e">
        <f ca="1">+IF(AND(ISNUMBER(OFFSET('Hygiene Data'!$G$7,0,10*ROW('Hygiene Data'!G161))),'Data Summary'!DY167="Yes"),OFFSET('Hygiene Data'!$G$7,0,10*ROW('Hygiene Data'!G161)),NA())</f>
        <v>#N/A</v>
      </c>
      <c r="BK167" s="368" t="e">
        <f ca="1">+IF(AND(ISNUMBER(OFFSET('Hygiene Data'!$G$9,0,10*ROW('Hygiene Data'!G161))),'Data Summary'!DZ167="Yes"),OFFSET('Hygiene Data'!$G$9,0,10*ROW('Hygiene Data'!G161)),NA())</f>
        <v>#N/A</v>
      </c>
      <c r="BL167" s="368" t="e">
        <f ca="1">+IF(AND(ISNUMBER(OFFSET('Hygiene Data'!$H$5,0,10*ROW('Hygiene Data'!H161))),'Data Summary'!EA167="Yes"),OFFSET('Hygiene Data'!$H$5,0,10*ROW('Hygiene Data'!H161)),NA())</f>
        <v>#N/A</v>
      </c>
      <c r="BM167" s="368" t="e">
        <f ca="1">+IF(AND(ISNUMBER(OFFSET('Hygiene Data'!$H$7,0,10*ROW('Hygiene Data'!H161))),'Data Summary'!EB167="Yes"),OFFSET('Hygiene Data'!$H$7,0,10*ROW('Hygiene Data'!H161)),NA())</f>
        <v>#N/A</v>
      </c>
      <c r="BN167" s="368" t="e">
        <f ca="1">+IF(AND(ISNUMBER(OFFSET('Hygiene Data'!$H$9,0,10*ROW('Hygiene Data'!H161))),'Data Summary'!EC167="Yes"),OFFSET('Hygiene Data'!$H$9,0,10*ROW('Hygiene Data'!H161)),NA())</f>
        <v>#N/A</v>
      </c>
      <c r="BO167" s="368" t="e">
        <f ca="1">+IF(AND(ISNUMBER(OFFSET('Hygiene Data'!$I$5,0,10*ROW('Hygiene Data'!I161))),'Data Summary'!ED167="Yes"),OFFSET('Hygiene Data'!$I$5,0,10*ROW('Hygiene Data'!I161)),NA())</f>
        <v>#N/A</v>
      </c>
      <c r="BP167" s="368" t="e">
        <f ca="1">+IF(AND(ISNUMBER(OFFSET('Hygiene Data'!$I$7,0,10*ROW('Hygiene Data'!I161))),'Data Summary'!EE167="Yes"),OFFSET('Hygiene Data'!$I$7,0,10*ROW('Hygiene Data'!I161)),NA())</f>
        <v>#N/A</v>
      </c>
      <c r="BQ167" s="368" t="e">
        <f ca="1">+IF(AND(ISNUMBER(OFFSET('Hygiene Data'!$I$9,0,10*ROW('Hygiene Data'!I161))),'Data Summary'!EF167="Yes"),OFFSET('Hygiene Data'!$I$9,0,10*ROW('Hygiene Data'!I161)),NA())</f>
        <v>#N/A</v>
      </c>
    </row>
    <row r="168" spans="1:69" x14ac:dyDescent="0.25">
      <c r="A168" s="364" t="e">
        <f ca="1">+RIGHT('Data Summary'!A168,LEN('Data Summary'!A168)-9)</f>
        <v>#VALUE!</v>
      </c>
      <c r="B168" s="338" t="str">
        <f ca="1">+IF(ISTEXT('Data Summary'!B168),'Data Summary'!B168,"")</f>
        <v/>
      </c>
      <c r="C168" s="365" t="e">
        <f ca="1">+VALUE('Data Summary'!C168)</f>
        <v>#VALUE!</v>
      </c>
      <c r="D168" s="366" t="e">
        <f ca="1">+IF(AND(ISNUMBER(OFFSET('Water Data'!$D$4,0,10*ROW('Water Data'!D162))),'Data Summary'!BS168="Yes"),100-OFFSET('Water Data'!$D$4,0,10*ROW('Water Data'!D162)),NA())</f>
        <v>#N/A</v>
      </c>
      <c r="E168" s="366" t="e">
        <f ca="1">+IF(AND(ISNUMBER(OFFSET('Water Data'!$D$6,0,10*ROW('Water Data'!D162))),'Data Summary'!BT168="Yes"),OFFSET('Water Data'!$D$6,0,10*ROW('Water Data'!D162)),NA())</f>
        <v>#N/A</v>
      </c>
      <c r="F168" s="366" t="e">
        <f ca="1">+IF(AND(ISNUMBER(OFFSET('Water Data'!$D$9,0,10*ROW('Water Data'!D162))),'Data Summary'!BU168="Yes"),OFFSET('Water Data'!$D$9,0,10*ROW('Water Data'!D162)),NA())</f>
        <v>#N/A</v>
      </c>
      <c r="G168" s="366" t="e">
        <f ca="1">+IF(AND(ISNUMBER(OFFSET('Water Data'!$E$4,0,10*ROW('Water Data'!E162))),'Data Summary'!BV168="Yes"),100-OFFSET('Water Data'!$E$4,0,10*ROW('Water Data'!E162)),NA())</f>
        <v>#N/A</v>
      </c>
      <c r="H168" s="366" t="e">
        <f ca="1">+IF(AND(ISNUMBER(OFFSET('Water Data'!$E$6,0,10*ROW('Water Data'!E162))),'Data Summary'!BW168="Yes"),OFFSET('Water Data'!$E$6,0,10*ROW('Water Data'!E162)),NA())</f>
        <v>#N/A</v>
      </c>
      <c r="I168" s="366" t="e">
        <f ca="1">+IF(AND(ISNUMBER(OFFSET('Water Data'!$E$9,0,10*ROW('Water Data'!E162))),'Data Summary'!BX168="Yes"),OFFSET('Water Data'!$E$9,0,10*ROW('Water Data'!E162)),NA())</f>
        <v>#N/A</v>
      </c>
      <c r="J168" s="366" t="e">
        <f ca="1">+IF(AND(ISNUMBER(OFFSET('Water Data'!$F$4,0,10*ROW('Water Data'!F162))),'Data Summary'!BY168="Yes"),100-OFFSET('Water Data'!$F$4,0,10*ROW('Water Data'!F162)),NA())</f>
        <v>#N/A</v>
      </c>
      <c r="K168" s="366" t="e">
        <f ca="1">+IF(AND(ISNUMBER(OFFSET('Water Data'!$F$6,0,10*ROW('Water Data'!F162))),'Data Summary'!BZ168="Yes"),OFFSET('Water Data'!$F$6,0,10*ROW('Water Data'!F162)),NA())</f>
        <v>#N/A</v>
      </c>
      <c r="L168" s="366" t="e">
        <f ca="1">+IF(AND(ISNUMBER(OFFSET('Water Data'!$F$9,0,10*ROW('Water Data'!F162))),'Data Summary'!CA168="Yes"),OFFSET('Water Data'!$F$9,0,10*ROW('Water Data'!F162)),NA())</f>
        <v>#N/A</v>
      </c>
      <c r="M168" s="366" t="e">
        <f ca="1">+IF(AND(ISNUMBER(OFFSET('Water Data'!$G$4,0,10*ROW('Water Data'!G162))),'Data Summary'!CB168="Yes"),100-OFFSET('Water Data'!$G$4,0,10*ROW('Water Data'!G162)),NA())</f>
        <v>#N/A</v>
      </c>
      <c r="N168" s="366" t="e">
        <f ca="1">+IF(AND(ISNUMBER(OFFSET('Water Data'!$G$6,0,10*ROW('Water Data'!G162))),'Data Summary'!CC168="Yes"),OFFSET('Water Data'!$G$6,0,10*ROW('Water Data'!G162)),NA())</f>
        <v>#N/A</v>
      </c>
      <c r="O168" s="366" t="e">
        <f ca="1">+IF(AND(ISNUMBER(OFFSET('Water Data'!$G$9,0,10*ROW('Water Data'!G162))),'Data Summary'!CD168="Yes"),OFFSET('Water Data'!$G$9,0,10*ROW('Water Data'!G162)),NA())</f>
        <v>#N/A</v>
      </c>
      <c r="P168" s="366" t="e">
        <f ca="1">+IF(AND(ISNUMBER(OFFSET('Water Data'!$H$4,0,10*ROW('Water Data'!H162))),'Data Summary'!CE168="Yes"),100-OFFSET('Water Data'!$H$4,0,10*ROW('Water Data'!H162)),NA())</f>
        <v>#N/A</v>
      </c>
      <c r="Q168" s="366" t="e">
        <f ca="1">+IF(AND(ISNUMBER(OFFSET('Water Data'!$H$6,0,10*ROW('Water Data'!H162))),'Data Summary'!CF168="Yes"),OFFSET('Water Data'!$H$6,0,10*ROW('Water Data'!H162)),NA())</f>
        <v>#N/A</v>
      </c>
      <c r="R168" s="366" t="e">
        <f ca="1">+IF(AND(ISNUMBER(OFFSET('Water Data'!$H$9,0,10*ROW('Water Data'!H162))),'Data Summary'!CG168="Yes"),OFFSET('Water Data'!$H$9,0,10*ROW('Water Data'!H162)),NA())</f>
        <v>#N/A</v>
      </c>
      <c r="S168" s="366" t="e">
        <f ca="1">+IF(AND(ISNUMBER(OFFSET('Water Data'!$I$4,0,10*ROW('Water Data'!I162))),'Data Summary'!CH168="Yes"),100-OFFSET('Water Data'!$I$4,0,10*ROW('Water Data'!I162)),NA())</f>
        <v>#N/A</v>
      </c>
      <c r="T168" s="366" t="e">
        <f ca="1">+IF(AND(ISNUMBER(OFFSET('Water Data'!$I$6,0,10*ROW('Water Data'!I162))),'Data Summary'!CI168="Yes"),OFFSET('Water Data'!$I$6,0,10*ROW('Water Data'!I162)),NA())</f>
        <v>#N/A</v>
      </c>
      <c r="U168" s="366" t="e">
        <f ca="1">+IF(AND(ISNUMBER(OFFSET('Water Data'!$I$9,0,10*ROW('Water Data'!I162))),'Data Summary'!CJ168="Yes"),OFFSET('Water Data'!$I$9,0,10*ROW('Water Data'!I162)),NA())</f>
        <v>#N/A</v>
      </c>
      <c r="V168" s="367" t="e">
        <f ca="1">+IF(AND(ISNUMBER(OFFSET('Sanitation Data'!$D$4,0,10*ROW('Sanitation Data'!D162))),'Data Summary'!CK168="Yes"),100-OFFSET('Sanitation Data'!$D$4,0,10*ROW('Sanitation Data'!D162)),NA())</f>
        <v>#N/A</v>
      </c>
      <c r="W168" s="367" t="e">
        <f ca="1">+IF(AND(ISNUMBER(OFFSET('Sanitation Data'!$D$6,0,10*ROW('Sanitation Data'!D162))),'Data Summary'!CL168="Yes"),OFFSET('Sanitation Data'!$D$6,0,10*ROW('Sanitation Data'!D162)),NA())</f>
        <v>#N/A</v>
      </c>
      <c r="X168" s="367" t="e">
        <f ca="1">+IF(AND(ISNUMBER(OFFSET('Sanitation Data'!$D$10,0,10*ROW('Sanitation Data'!D162))),'Data Summary'!CM168="Yes"),OFFSET('Sanitation Data'!$D$10,0,10*ROW('Sanitation Data'!D162)),NA())</f>
        <v>#N/A</v>
      </c>
      <c r="Y168" s="367" t="e">
        <f ca="1">+IF(AND(ISNUMBER(OFFSET('Sanitation Data'!$D$11,0,10*ROW('Sanitation Data'!D162))),'Data Summary'!CN168="Yes"),OFFSET('Sanitation Data'!$D$11,0,10*ROW('Sanitation Data'!D162)),NA())</f>
        <v>#N/A</v>
      </c>
      <c r="Z168" s="367" t="e">
        <f ca="1">+IF(AND(ISNUMBER(OFFSET('Sanitation Data'!$D$12,0,10*ROW('Sanitation Data'!D162))),'Data Summary'!CO168="Yes"),OFFSET('Sanitation Data'!$D$12,0,10*ROW('Sanitation Data'!D162)),NA())</f>
        <v>#N/A</v>
      </c>
      <c r="AA168" s="367" t="e">
        <f ca="1">+IF(AND(ISNUMBER(OFFSET('Sanitation Data'!$E$4,0,10*ROW('Sanitation Data'!E162))),'Data Summary'!CP168="Yes"),100-OFFSET('Sanitation Data'!$E$4,0,10*ROW('Sanitation Data'!E162)),NA())</f>
        <v>#N/A</v>
      </c>
      <c r="AB168" s="367" t="e">
        <f ca="1">+IF(AND(ISNUMBER(OFFSET('Sanitation Data'!$E$6,0,10*ROW('Sanitation Data'!E162))),'Data Summary'!CQ168="Yes"),OFFSET('Sanitation Data'!$E$6,0,10*ROW('Sanitation Data'!E162)),NA())</f>
        <v>#N/A</v>
      </c>
      <c r="AC168" s="367" t="e">
        <f ca="1">+IF(AND(ISNUMBER(OFFSET('Sanitation Data'!$E$10,0,10*ROW('Sanitation Data'!E162))),'Data Summary'!CR168="Yes"),OFFSET('Sanitation Data'!$E$10,0,10*ROW('Sanitation Data'!E162)),NA())</f>
        <v>#N/A</v>
      </c>
      <c r="AD168" s="367" t="e">
        <f ca="1">+IF(AND(ISNUMBER(OFFSET('Sanitation Data'!$E$11,0,10*ROW('Sanitation Data'!E162))),'Data Summary'!CS168="Yes"),OFFSET('Sanitation Data'!$E$11,0,10*ROW('Sanitation Data'!E162)),NA())</f>
        <v>#N/A</v>
      </c>
      <c r="AE168" s="367" t="e">
        <f ca="1">+IF(AND(ISNUMBER(OFFSET('Sanitation Data'!$E$12,0,10*ROW('Sanitation Data'!E162))),'Data Summary'!CT168="Yes"),OFFSET('Sanitation Data'!$E$12,0,10*ROW('Sanitation Data'!E162)),NA())</f>
        <v>#N/A</v>
      </c>
      <c r="AF168" s="367" t="e">
        <f ca="1">+IF(AND(ISNUMBER(OFFSET('Sanitation Data'!$F$4,0,10*ROW('Sanitation Data'!F162))),'Data Summary'!CU168="Yes"),100-OFFSET('Sanitation Data'!$F$4,0,10*ROW('Sanitation Data'!F162)),NA())</f>
        <v>#N/A</v>
      </c>
      <c r="AG168" s="367" t="e">
        <f ca="1">+IF(AND(ISNUMBER(OFFSET('Sanitation Data'!$F$6,0,10*ROW('Sanitation Data'!F162))),'Data Summary'!CV168="Yes"),OFFSET('Sanitation Data'!$F$6,0,10*ROW('Sanitation Data'!F162)),NA())</f>
        <v>#N/A</v>
      </c>
      <c r="AH168" s="367" t="e">
        <f ca="1">+IF(AND(ISNUMBER(OFFSET('Sanitation Data'!$F$10,0,10*ROW('Sanitation Data'!F162))),'Data Summary'!CW168="Yes"),OFFSET('Sanitation Data'!$F$10,0,10*ROW('Sanitation Data'!F162)),NA())</f>
        <v>#N/A</v>
      </c>
      <c r="AI168" s="367" t="e">
        <f ca="1">+IF(AND(ISNUMBER(OFFSET('Sanitation Data'!$F$11,0,10*ROW('Sanitation Data'!F162))),'Data Summary'!CX168="Yes"),OFFSET('Sanitation Data'!$F$11,0,10*ROW('Sanitation Data'!F162)),NA())</f>
        <v>#N/A</v>
      </c>
      <c r="AJ168" s="367" t="e">
        <f ca="1">+IF(AND(ISNUMBER(OFFSET('Sanitation Data'!$F$12,0,10*ROW('Sanitation Data'!F162))),'Data Summary'!CY168="Yes"),OFFSET('Sanitation Data'!$F$12,0,10*ROW('Sanitation Data'!F162)),NA())</f>
        <v>#N/A</v>
      </c>
      <c r="AK168" s="367" t="e">
        <f ca="1">+IF(AND(ISNUMBER(OFFSET('Sanitation Data'!$G$4,0,10*ROW('Sanitation Data'!G162))),'Data Summary'!CZ168="Yes"),100-OFFSET('Sanitation Data'!$G$4,0,10*ROW('Sanitation Data'!G162)),NA())</f>
        <v>#N/A</v>
      </c>
      <c r="AL168" s="367" t="e">
        <f ca="1">+IF(AND(ISNUMBER(OFFSET('Sanitation Data'!$G$6,0,10*ROW('Sanitation Data'!G162))),'Data Summary'!DA168="Yes"),OFFSET('Sanitation Data'!$G$6,0,10*ROW('Sanitation Data'!G162)),NA())</f>
        <v>#N/A</v>
      </c>
      <c r="AM168" s="367" t="e">
        <f ca="1">+IF(AND(ISNUMBER(OFFSET('Sanitation Data'!$G$10,0,10*ROW('Sanitation Data'!G162))),'Data Summary'!DB168="Yes"),OFFSET('Sanitation Data'!$G$10,0,10*ROW('Sanitation Data'!G162)),NA())</f>
        <v>#N/A</v>
      </c>
      <c r="AN168" s="367" t="e">
        <f ca="1">+IF(AND(ISNUMBER(OFFSET('Sanitation Data'!$G$11,0,10*ROW('Sanitation Data'!G162))),'Data Summary'!DC168="Yes"),OFFSET('Sanitation Data'!$G$11,0,10*ROW('Sanitation Data'!G162)),NA())</f>
        <v>#N/A</v>
      </c>
      <c r="AO168" s="367" t="e">
        <f ca="1">+IF(AND(ISNUMBER(OFFSET('Sanitation Data'!$G$12,0,10*ROW('Sanitation Data'!G162))),'Data Summary'!DD168="Yes"),OFFSET('Sanitation Data'!$G$12,0,10*ROW('Sanitation Data'!G162)),NA())</f>
        <v>#N/A</v>
      </c>
      <c r="AP168" s="367" t="e">
        <f ca="1">+IF(AND(ISNUMBER(OFFSET('Sanitation Data'!$H$4,0,10*ROW('Sanitation Data'!H162))),'Data Summary'!DE168="Yes"),100-OFFSET('Sanitation Data'!$H$4,0,10*ROW('Sanitation Data'!H162)),NA())</f>
        <v>#N/A</v>
      </c>
      <c r="AQ168" s="367" t="e">
        <f ca="1">+IF(AND(ISNUMBER(OFFSET('Sanitation Data'!$H$6,0,10*ROW('Sanitation Data'!H162))),'Data Summary'!DF168="Yes"),OFFSET('Sanitation Data'!$H$6,0,10*ROW('Sanitation Data'!H162)),NA())</f>
        <v>#N/A</v>
      </c>
      <c r="AR168" s="367" t="e">
        <f ca="1">+IF(AND(ISNUMBER(OFFSET('Sanitation Data'!$H$10,0,10*ROW('Sanitation Data'!H162))),'Data Summary'!DG168="Yes"),OFFSET('Sanitation Data'!$H$10,0,10*ROW('Sanitation Data'!H162)),NA())</f>
        <v>#N/A</v>
      </c>
      <c r="AS168" s="367" t="e">
        <f ca="1">+IF(AND(ISNUMBER(OFFSET('Sanitation Data'!$H$11,0,10*ROW('Sanitation Data'!H162))),'Data Summary'!DH168="Yes"),OFFSET('Sanitation Data'!$H$11,0,10*ROW('Sanitation Data'!H162)),NA())</f>
        <v>#N/A</v>
      </c>
      <c r="AT168" s="367" t="e">
        <f ca="1">+IF(AND(ISNUMBER(OFFSET('Sanitation Data'!$H$12,0,10*ROW('Sanitation Data'!H162))),'Data Summary'!DI168="Yes"),OFFSET('Sanitation Data'!$H$12,0,10*ROW('Sanitation Data'!H162)),NA())</f>
        <v>#N/A</v>
      </c>
      <c r="AU168" s="367" t="e">
        <f ca="1">+IF(AND(ISNUMBER(OFFSET('Sanitation Data'!$I$4,0,10*ROW('Sanitation Data'!I162))),'Data Summary'!DJ168="Yes"),100-OFFSET('Sanitation Data'!$I$4,0,10*ROW('Sanitation Data'!I162)),NA())</f>
        <v>#N/A</v>
      </c>
      <c r="AV168" s="367" t="e">
        <f ca="1">+IF(AND(ISNUMBER(OFFSET('Sanitation Data'!$I$6,0,10*ROW('Sanitation Data'!I162))),'Data Summary'!DK168="Yes"),OFFSET('Sanitation Data'!$I$6,0,10*ROW('Sanitation Data'!I162)),NA())</f>
        <v>#N/A</v>
      </c>
      <c r="AW168" s="367" t="e">
        <f ca="1">+IF(AND(ISNUMBER(OFFSET('Sanitation Data'!$I$10,0,10*ROW('Sanitation Data'!I162))),'Data Summary'!DL168="Yes"),OFFSET('Sanitation Data'!$I$10,0,10*ROW('Sanitation Data'!I162)),NA())</f>
        <v>#N/A</v>
      </c>
      <c r="AX168" s="367" t="e">
        <f ca="1">+IF(AND(ISNUMBER(OFFSET('Sanitation Data'!$I$11,0,10*ROW('Sanitation Data'!I162))),'Data Summary'!DM168="Yes"),OFFSET('Sanitation Data'!$I$11,0,10*ROW('Sanitation Data'!I162)),NA())</f>
        <v>#N/A</v>
      </c>
      <c r="AY168" s="367" t="e">
        <f ca="1">+IF(AND(ISNUMBER(OFFSET('Sanitation Data'!$I$12,0,10*ROW('Sanitation Data'!I162))),'Data Summary'!DN168="Yes"),OFFSET('Sanitation Data'!$I$12,0,10*ROW('Sanitation Data'!I162)),NA())</f>
        <v>#N/A</v>
      </c>
      <c r="AZ168" s="368" t="e">
        <f ca="1">+IF(AND(ISNUMBER(OFFSET('Hygiene Data'!$D$5,0,10*ROW('Hygiene Data'!D162))),'Data Summary'!DO168="Yes"),OFFSET('Hygiene Data'!$D$5,0,10*ROW('Hygiene Data'!D162)),NA())</f>
        <v>#N/A</v>
      </c>
      <c r="BA168" s="368" t="e">
        <f ca="1">+IF(AND(ISNUMBER(OFFSET('Hygiene Data'!$D$7,0,10*ROW('Hygiene Data'!D162))),'Data Summary'!DP168="Yes"),OFFSET('Hygiene Data'!$D$7,0,10*ROW('Hygiene Data'!D162)),NA())</f>
        <v>#N/A</v>
      </c>
      <c r="BB168" s="368" t="e">
        <f ca="1">+IF(AND(ISNUMBER(OFFSET('Hygiene Data'!$D$9,0,10*ROW('Hygiene Data'!D162))),'Data Summary'!DQ168="Yes"),OFFSET('Hygiene Data'!$D$9,0,10*ROW('Hygiene Data'!D162)),NA())</f>
        <v>#N/A</v>
      </c>
      <c r="BC168" s="368" t="e">
        <f ca="1">+IF(AND(ISNUMBER(OFFSET('Hygiene Data'!$E$5,0,10*ROW('Hygiene Data'!E162))),'Data Summary'!DR168="Yes"),OFFSET('Hygiene Data'!$E$5,0,10*ROW('Hygiene Data'!E162)),NA())</f>
        <v>#N/A</v>
      </c>
      <c r="BD168" s="368" t="e">
        <f ca="1">+IF(AND(ISNUMBER(OFFSET('Hygiene Data'!$E$7,0,10*ROW('Hygiene Data'!E162))),'Data Summary'!DS168="Yes"),OFFSET('Hygiene Data'!$E$7,0,10*ROW('Hygiene Data'!E162)),NA())</f>
        <v>#N/A</v>
      </c>
      <c r="BE168" s="368" t="e">
        <f ca="1">+IF(AND(ISNUMBER(OFFSET('Hygiene Data'!$E$9,0,10*ROW('Hygiene Data'!E162))),'Data Summary'!DT168="Yes"),OFFSET('Hygiene Data'!$E$9,0,10*ROW('Hygiene Data'!E162)),NA())</f>
        <v>#N/A</v>
      </c>
      <c r="BF168" s="368" t="e">
        <f ca="1">+IF(AND(ISNUMBER(OFFSET('Hygiene Data'!$F$5,0,10*ROW('Hygiene Data'!F162))),'Data Summary'!DU168="Yes"),OFFSET('Hygiene Data'!$F$5,0,10*ROW('Hygiene Data'!F162)),NA())</f>
        <v>#N/A</v>
      </c>
      <c r="BG168" s="368" t="e">
        <f ca="1">+IF(AND(ISNUMBER(OFFSET('Hygiene Data'!$F$7,0,10*ROW('Hygiene Data'!F162))),'Data Summary'!DV168="Yes"),OFFSET('Hygiene Data'!$F$7,0,10*ROW('Hygiene Data'!F162)),NA())</f>
        <v>#N/A</v>
      </c>
      <c r="BH168" s="368" t="e">
        <f ca="1">+IF(AND(ISNUMBER(OFFSET('Hygiene Data'!$F$9,0,10*ROW('Hygiene Data'!F162))),'Data Summary'!DW168="Yes"),OFFSET('Hygiene Data'!$F$9,0,10*ROW('Hygiene Data'!F162)),NA())</f>
        <v>#N/A</v>
      </c>
      <c r="BI168" s="368" t="e">
        <f ca="1">+IF(AND(ISNUMBER(OFFSET('Hygiene Data'!$G$5,0,10*ROW('Hygiene Data'!G162))),'Data Summary'!DX168="Yes"),OFFSET('Hygiene Data'!$G$5,0,10*ROW('Hygiene Data'!G162)),NA())</f>
        <v>#N/A</v>
      </c>
      <c r="BJ168" s="368" t="e">
        <f ca="1">+IF(AND(ISNUMBER(OFFSET('Hygiene Data'!$G$7,0,10*ROW('Hygiene Data'!G162))),'Data Summary'!DY168="Yes"),OFFSET('Hygiene Data'!$G$7,0,10*ROW('Hygiene Data'!G162)),NA())</f>
        <v>#N/A</v>
      </c>
      <c r="BK168" s="368" t="e">
        <f ca="1">+IF(AND(ISNUMBER(OFFSET('Hygiene Data'!$G$9,0,10*ROW('Hygiene Data'!G162))),'Data Summary'!DZ168="Yes"),OFFSET('Hygiene Data'!$G$9,0,10*ROW('Hygiene Data'!G162)),NA())</f>
        <v>#N/A</v>
      </c>
      <c r="BL168" s="368" t="e">
        <f ca="1">+IF(AND(ISNUMBER(OFFSET('Hygiene Data'!$H$5,0,10*ROW('Hygiene Data'!H162))),'Data Summary'!EA168="Yes"),OFFSET('Hygiene Data'!$H$5,0,10*ROW('Hygiene Data'!H162)),NA())</f>
        <v>#N/A</v>
      </c>
      <c r="BM168" s="368" t="e">
        <f ca="1">+IF(AND(ISNUMBER(OFFSET('Hygiene Data'!$H$7,0,10*ROW('Hygiene Data'!H162))),'Data Summary'!EB168="Yes"),OFFSET('Hygiene Data'!$H$7,0,10*ROW('Hygiene Data'!H162)),NA())</f>
        <v>#N/A</v>
      </c>
      <c r="BN168" s="368" t="e">
        <f ca="1">+IF(AND(ISNUMBER(OFFSET('Hygiene Data'!$H$9,0,10*ROW('Hygiene Data'!H162))),'Data Summary'!EC168="Yes"),OFFSET('Hygiene Data'!$H$9,0,10*ROW('Hygiene Data'!H162)),NA())</f>
        <v>#N/A</v>
      </c>
      <c r="BO168" s="368" t="e">
        <f ca="1">+IF(AND(ISNUMBER(OFFSET('Hygiene Data'!$I$5,0,10*ROW('Hygiene Data'!I162))),'Data Summary'!ED168="Yes"),OFFSET('Hygiene Data'!$I$5,0,10*ROW('Hygiene Data'!I162)),NA())</f>
        <v>#N/A</v>
      </c>
      <c r="BP168" s="368" t="e">
        <f ca="1">+IF(AND(ISNUMBER(OFFSET('Hygiene Data'!$I$7,0,10*ROW('Hygiene Data'!I162))),'Data Summary'!EE168="Yes"),OFFSET('Hygiene Data'!$I$7,0,10*ROW('Hygiene Data'!I162)),NA())</f>
        <v>#N/A</v>
      </c>
      <c r="BQ168" s="368" t="e">
        <f ca="1">+IF(AND(ISNUMBER(OFFSET('Hygiene Data'!$I$9,0,10*ROW('Hygiene Data'!I162))),'Data Summary'!EF168="Yes"),OFFSET('Hygiene Data'!$I$9,0,10*ROW('Hygiene Data'!I162)),NA())</f>
        <v>#N/A</v>
      </c>
    </row>
    <row r="169" spans="1:69" x14ac:dyDescent="0.25">
      <c r="A169" s="364" t="e">
        <f ca="1">+RIGHT('Data Summary'!A169,LEN('Data Summary'!A169)-9)</f>
        <v>#VALUE!</v>
      </c>
      <c r="B169" s="338" t="str">
        <f ca="1">+IF(ISTEXT('Data Summary'!B169),'Data Summary'!B169,"")</f>
        <v/>
      </c>
      <c r="C169" s="365" t="e">
        <f ca="1">+VALUE('Data Summary'!C169)</f>
        <v>#VALUE!</v>
      </c>
      <c r="D169" s="366" t="e">
        <f ca="1">+IF(AND(ISNUMBER(OFFSET('Water Data'!$D$4,0,10*ROW('Water Data'!D163))),'Data Summary'!BS169="Yes"),100-OFFSET('Water Data'!$D$4,0,10*ROW('Water Data'!D163)),NA())</f>
        <v>#N/A</v>
      </c>
      <c r="E169" s="366" t="e">
        <f ca="1">+IF(AND(ISNUMBER(OFFSET('Water Data'!$D$6,0,10*ROW('Water Data'!D163))),'Data Summary'!BT169="Yes"),OFFSET('Water Data'!$D$6,0,10*ROW('Water Data'!D163)),NA())</f>
        <v>#N/A</v>
      </c>
      <c r="F169" s="366" t="e">
        <f ca="1">+IF(AND(ISNUMBER(OFFSET('Water Data'!$D$9,0,10*ROW('Water Data'!D163))),'Data Summary'!BU169="Yes"),OFFSET('Water Data'!$D$9,0,10*ROW('Water Data'!D163)),NA())</f>
        <v>#N/A</v>
      </c>
      <c r="G169" s="366" t="e">
        <f ca="1">+IF(AND(ISNUMBER(OFFSET('Water Data'!$E$4,0,10*ROW('Water Data'!E163))),'Data Summary'!BV169="Yes"),100-OFFSET('Water Data'!$E$4,0,10*ROW('Water Data'!E163)),NA())</f>
        <v>#N/A</v>
      </c>
      <c r="H169" s="366" t="e">
        <f ca="1">+IF(AND(ISNUMBER(OFFSET('Water Data'!$E$6,0,10*ROW('Water Data'!E163))),'Data Summary'!BW169="Yes"),OFFSET('Water Data'!$E$6,0,10*ROW('Water Data'!E163)),NA())</f>
        <v>#N/A</v>
      </c>
      <c r="I169" s="366" t="e">
        <f ca="1">+IF(AND(ISNUMBER(OFFSET('Water Data'!$E$9,0,10*ROW('Water Data'!E163))),'Data Summary'!BX169="Yes"),OFFSET('Water Data'!$E$9,0,10*ROW('Water Data'!E163)),NA())</f>
        <v>#N/A</v>
      </c>
      <c r="J169" s="366" t="e">
        <f ca="1">+IF(AND(ISNUMBER(OFFSET('Water Data'!$F$4,0,10*ROW('Water Data'!F163))),'Data Summary'!BY169="Yes"),100-OFFSET('Water Data'!$F$4,0,10*ROW('Water Data'!F163)),NA())</f>
        <v>#N/A</v>
      </c>
      <c r="K169" s="366" t="e">
        <f ca="1">+IF(AND(ISNUMBER(OFFSET('Water Data'!$F$6,0,10*ROW('Water Data'!F163))),'Data Summary'!BZ169="Yes"),OFFSET('Water Data'!$F$6,0,10*ROW('Water Data'!F163)),NA())</f>
        <v>#N/A</v>
      </c>
      <c r="L169" s="366" t="e">
        <f ca="1">+IF(AND(ISNUMBER(OFFSET('Water Data'!$F$9,0,10*ROW('Water Data'!F163))),'Data Summary'!CA169="Yes"),OFFSET('Water Data'!$F$9,0,10*ROW('Water Data'!F163)),NA())</f>
        <v>#N/A</v>
      </c>
      <c r="M169" s="366" t="e">
        <f ca="1">+IF(AND(ISNUMBER(OFFSET('Water Data'!$G$4,0,10*ROW('Water Data'!G163))),'Data Summary'!CB169="Yes"),100-OFFSET('Water Data'!$G$4,0,10*ROW('Water Data'!G163)),NA())</f>
        <v>#N/A</v>
      </c>
      <c r="N169" s="366" t="e">
        <f ca="1">+IF(AND(ISNUMBER(OFFSET('Water Data'!$G$6,0,10*ROW('Water Data'!G163))),'Data Summary'!CC169="Yes"),OFFSET('Water Data'!$G$6,0,10*ROW('Water Data'!G163)),NA())</f>
        <v>#N/A</v>
      </c>
      <c r="O169" s="366" t="e">
        <f ca="1">+IF(AND(ISNUMBER(OFFSET('Water Data'!$G$9,0,10*ROW('Water Data'!G163))),'Data Summary'!CD169="Yes"),OFFSET('Water Data'!$G$9,0,10*ROW('Water Data'!G163)),NA())</f>
        <v>#N/A</v>
      </c>
      <c r="P169" s="366" t="e">
        <f ca="1">+IF(AND(ISNUMBER(OFFSET('Water Data'!$H$4,0,10*ROW('Water Data'!H163))),'Data Summary'!CE169="Yes"),100-OFFSET('Water Data'!$H$4,0,10*ROW('Water Data'!H163)),NA())</f>
        <v>#N/A</v>
      </c>
      <c r="Q169" s="366" t="e">
        <f ca="1">+IF(AND(ISNUMBER(OFFSET('Water Data'!$H$6,0,10*ROW('Water Data'!H163))),'Data Summary'!CF169="Yes"),OFFSET('Water Data'!$H$6,0,10*ROW('Water Data'!H163)),NA())</f>
        <v>#N/A</v>
      </c>
      <c r="R169" s="366" t="e">
        <f ca="1">+IF(AND(ISNUMBER(OFFSET('Water Data'!$H$9,0,10*ROW('Water Data'!H163))),'Data Summary'!CG169="Yes"),OFFSET('Water Data'!$H$9,0,10*ROW('Water Data'!H163)),NA())</f>
        <v>#N/A</v>
      </c>
      <c r="S169" s="366" t="e">
        <f ca="1">+IF(AND(ISNUMBER(OFFSET('Water Data'!$I$4,0,10*ROW('Water Data'!I163))),'Data Summary'!CH169="Yes"),100-OFFSET('Water Data'!$I$4,0,10*ROW('Water Data'!I163)),NA())</f>
        <v>#N/A</v>
      </c>
      <c r="T169" s="366" t="e">
        <f ca="1">+IF(AND(ISNUMBER(OFFSET('Water Data'!$I$6,0,10*ROW('Water Data'!I163))),'Data Summary'!CI169="Yes"),OFFSET('Water Data'!$I$6,0,10*ROW('Water Data'!I163)),NA())</f>
        <v>#N/A</v>
      </c>
      <c r="U169" s="366" t="e">
        <f ca="1">+IF(AND(ISNUMBER(OFFSET('Water Data'!$I$9,0,10*ROW('Water Data'!I163))),'Data Summary'!CJ169="Yes"),OFFSET('Water Data'!$I$9,0,10*ROW('Water Data'!I163)),NA())</f>
        <v>#N/A</v>
      </c>
      <c r="V169" s="367" t="e">
        <f ca="1">+IF(AND(ISNUMBER(OFFSET('Sanitation Data'!$D$4,0,10*ROW('Sanitation Data'!D163))),'Data Summary'!CK169="Yes"),100-OFFSET('Sanitation Data'!$D$4,0,10*ROW('Sanitation Data'!D163)),NA())</f>
        <v>#N/A</v>
      </c>
      <c r="W169" s="367" t="e">
        <f ca="1">+IF(AND(ISNUMBER(OFFSET('Sanitation Data'!$D$6,0,10*ROW('Sanitation Data'!D163))),'Data Summary'!CL169="Yes"),OFFSET('Sanitation Data'!$D$6,0,10*ROW('Sanitation Data'!D163)),NA())</f>
        <v>#N/A</v>
      </c>
      <c r="X169" s="367" t="e">
        <f ca="1">+IF(AND(ISNUMBER(OFFSET('Sanitation Data'!$D$10,0,10*ROW('Sanitation Data'!D163))),'Data Summary'!CM169="Yes"),OFFSET('Sanitation Data'!$D$10,0,10*ROW('Sanitation Data'!D163)),NA())</f>
        <v>#N/A</v>
      </c>
      <c r="Y169" s="367" t="e">
        <f ca="1">+IF(AND(ISNUMBER(OFFSET('Sanitation Data'!$D$11,0,10*ROW('Sanitation Data'!D163))),'Data Summary'!CN169="Yes"),OFFSET('Sanitation Data'!$D$11,0,10*ROW('Sanitation Data'!D163)),NA())</f>
        <v>#N/A</v>
      </c>
      <c r="Z169" s="367" t="e">
        <f ca="1">+IF(AND(ISNUMBER(OFFSET('Sanitation Data'!$D$12,0,10*ROW('Sanitation Data'!D163))),'Data Summary'!CO169="Yes"),OFFSET('Sanitation Data'!$D$12,0,10*ROW('Sanitation Data'!D163)),NA())</f>
        <v>#N/A</v>
      </c>
      <c r="AA169" s="367" t="e">
        <f ca="1">+IF(AND(ISNUMBER(OFFSET('Sanitation Data'!$E$4,0,10*ROW('Sanitation Data'!E163))),'Data Summary'!CP169="Yes"),100-OFFSET('Sanitation Data'!$E$4,0,10*ROW('Sanitation Data'!E163)),NA())</f>
        <v>#N/A</v>
      </c>
      <c r="AB169" s="367" t="e">
        <f ca="1">+IF(AND(ISNUMBER(OFFSET('Sanitation Data'!$E$6,0,10*ROW('Sanitation Data'!E163))),'Data Summary'!CQ169="Yes"),OFFSET('Sanitation Data'!$E$6,0,10*ROW('Sanitation Data'!E163)),NA())</f>
        <v>#N/A</v>
      </c>
      <c r="AC169" s="367" t="e">
        <f ca="1">+IF(AND(ISNUMBER(OFFSET('Sanitation Data'!$E$10,0,10*ROW('Sanitation Data'!E163))),'Data Summary'!CR169="Yes"),OFFSET('Sanitation Data'!$E$10,0,10*ROW('Sanitation Data'!E163)),NA())</f>
        <v>#N/A</v>
      </c>
      <c r="AD169" s="367" t="e">
        <f ca="1">+IF(AND(ISNUMBER(OFFSET('Sanitation Data'!$E$11,0,10*ROW('Sanitation Data'!E163))),'Data Summary'!CS169="Yes"),OFFSET('Sanitation Data'!$E$11,0,10*ROW('Sanitation Data'!E163)),NA())</f>
        <v>#N/A</v>
      </c>
      <c r="AE169" s="367" t="e">
        <f ca="1">+IF(AND(ISNUMBER(OFFSET('Sanitation Data'!$E$12,0,10*ROW('Sanitation Data'!E163))),'Data Summary'!CT169="Yes"),OFFSET('Sanitation Data'!$E$12,0,10*ROW('Sanitation Data'!E163)),NA())</f>
        <v>#N/A</v>
      </c>
      <c r="AF169" s="367" t="e">
        <f ca="1">+IF(AND(ISNUMBER(OFFSET('Sanitation Data'!$F$4,0,10*ROW('Sanitation Data'!F163))),'Data Summary'!CU169="Yes"),100-OFFSET('Sanitation Data'!$F$4,0,10*ROW('Sanitation Data'!F163)),NA())</f>
        <v>#N/A</v>
      </c>
      <c r="AG169" s="367" t="e">
        <f ca="1">+IF(AND(ISNUMBER(OFFSET('Sanitation Data'!$F$6,0,10*ROW('Sanitation Data'!F163))),'Data Summary'!CV169="Yes"),OFFSET('Sanitation Data'!$F$6,0,10*ROW('Sanitation Data'!F163)),NA())</f>
        <v>#N/A</v>
      </c>
      <c r="AH169" s="367" t="e">
        <f ca="1">+IF(AND(ISNUMBER(OFFSET('Sanitation Data'!$F$10,0,10*ROW('Sanitation Data'!F163))),'Data Summary'!CW169="Yes"),OFFSET('Sanitation Data'!$F$10,0,10*ROW('Sanitation Data'!F163)),NA())</f>
        <v>#N/A</v>
      </c>
      <c r="AI169" s="367" t="e">
        <f ca="1">+IF(AND(ISNUMBER(OFFSET('Sanitation Data'!$F$11,0,10*ROW('Sanitation Data'!F163))),'Data Summary'!CX169="Yes"),OFFSET('Sanitation Data'!$F$11,0,10*ROW('Sanitation Data'!F163)),NA())</f>
        <v>#N/A</v>
      </c>
      <c r="AJ169" s="367" t="e">
        <f ca="1">+IF(AND(ISNUMBER(OFFSET('Sanitation Data'!$F$12,0,10*ROW('Sanitation Data'!F163))),'Data Summary'!CY169="Yes"),OFFSET('Sanitation Data'!$F$12,0,10*ROW('Sanitation Data'!F163)),NA())</f>
        <v>#N/A</v>
      </c>
      <c r="AK169" s="367" t="e">
        <f ca="1">+IF(AND(ISNUMBER(OFFSET('Sanitation Data'!$G$4,0,10*ROW('Sanitation Data'!G163))),'Data Summary'!CZ169="Yes"),100-OFFSET('Sanitation Data'!$G$4,0,10*ROW('Sanitation Data'!G163)),NA())</f>
        <v>#N/A</v>
      </c>
      <c r="AL169" s="367" t="e">
        <f ca="1">+IF(AND(ISNUMBER(OFFSET('Sanitation Data'!$G$6,0,10*ROW('Sanitation Data'!G163))),'Data Summary'!DA169="Yes"),OFFSET('Sanitation Data'!$G$6,0,10*ROW('Sanitation Data'!G163)),NA())</f>
        <v>#N/A</v>
      </c>
      <c r="AM169" s="367" t="e">
        <f ca="1">+IF(AND(ISNUMBER(OFFSET('Sanitation Data'!$G$10,0,10*ROW('Sanitation Data'!G163))),'Data Summary'!DB169="Yes"),OFFSET('Sanitation Data'!$G$10,0,10*ROW('Sanitation Data'!G163)),NA())</f>
        <v>#N/A</v>
      </c>
      <c r="AN169" s="367" t="e">
        <f ca="1">+IF(AND(ISNUMBER(OFFSET('Sanitation Data'!$G$11,0,10*ROW('Sanitation Data'!G163))),'Data Summary'!DC169="Yes"),OFFSET('Sanitation Data'!$G$11,0,10*ROW('Sanitation Data'!G163)),NA())</f>
        <v>#N/A</v>
      </c>
      <c r="AO169" s="367" t="e">
        <f ca="1">+IF(AND(ISNUMBER(OFFSET('Sanitation Data'!$G$12,0,10*ROW('Sanitation Data'!G163))),'Data Summary'!DD169="Yes"),OFFSET('Sanitation Data'!$G$12,0,10*ROW('Sanitation Data'!G163)),NA())</f>
        <v>#N/A</v>
      </c>
      <c r="AP169" s="367" t="e">
        <f ca="1">+IF(AND(ISNUMBER(OFFSET('Sanitation Data'!$H$4,0,10*ROW('Sanitation Data'!H163))),'Data Summary'!DE169="Yes"),100-OFFSET('Sanitation Data'!$H$4,0,10*ROW('Sanitation Data'!H163)),NA())</f>
        <v>#N/A</v>
      </c>
      <c r="AQ169" s="367" t="e">
        <f ca="1">+IF(AND(ISNUMBER(OFFSET('Sanitation Data'!$H$6,0,10*ROW('Sanitation Data'!H163))),'Data Summary'!DF169="Yes"),OFFSET('Sanitation Data'!$H$6,0,10*ROW('Sanitation Data'!H163)),NA())</f>
        <v>#N/A</v>
      </c>
      <c r="AR169" s="367" t="e">
        <f ca="1">+IF(AND(ISNUMBER(OFFSET('Sanitation Data'!$H$10,0,10*ROW('Sanitation Data'!H163))),'Data Summary'!DG169="Yes"),OFFSET('Sanitation Data'!$H$10,0,10*ROW('Sanitation Data'!H163)),NA())</f>
        <v>#N/A</v>
      </c>
      <c r="AS169" s="367" t="e">
        <f ca="1">+IF(AND(ISNUMBER(OFFSET('Sanitation Data'!$H$11,0,10*ROW('Sanitation Data'!H163))),'Data Summary'!DH169="Yes"),OFFSET('Sanitation Data'!$H$11,0,10*ROW('Sanitation Data'!H163)),NA())</f>
        <v>#N/A</v>
      </c>
      <c r="AT169" s="367" t="e">
        <f ca="1">+IF(AND(ISNUMBER(OFFSET('Sanitation Data'!$H$12,0,10*ROW('Sanitation Data'!H163))),'Data Summary'!DI169="Yes"),OFFSET('Sanitation Data'!$H$12,0,10*ROW('Sanitation Data'!H163)),NA())</f>
        <v>#N/A</v>
      </c>
      <c r="AU169" s="367" t="e">
        <f ca="1">+IF(AND(ISNUMBER(OFFSET('Sanitation Data'!$I$4,0,10*ROW('Sanitation Data'!I163))),'Data Summary'!DJ169="Yes"),100-OFFSET('Sanitation Data'!$I$4,0,10*ROW('Sanitation Data'!I163)),NA())</f>
        <v>#N/A</v>
      </c>
      <c r="AV169" s="367" t="e">
        <f ca="1">+IF(AND(ISNUMBER(OFFSET('Sanitation Data'!$I$6,0,10*ROW('Sanitation Data'!I163))),'Data Summary'!DK169="Yes"),OFFSET('Sanitation Data'!$I$6,0,10*ROW('Sanitation Data'!I163)),NA())</f>
        <v>#N/A</v>
      </c>
      <c r="AW169" s="367" t="e">
        <f ca="1">+IF(AND(ISNUMBER(OFFSET('Sanitation Data'!$I$10,0,10*ROW('Sanitation Data'!I163))),'Data Summary'!DL169="Yes"),OFFSET('Sanitation Data'!$I$10,0,10*ROW('Sanitation Data'!I163)),NA())</f>
        <v>#N/A</v>
      </c>
      <c r="AX169" s="367" t="e">
        <f ca="1">+IF(AND(ISNUMBER(OFFSET('Sanitation Data'!$I$11,0,10*ROW('Sanitation Data'!I163))),'Data Summary'!DM169="Yes"),OFFSET('Sanitation Data'!$I$11,0,10*ROW('Sanitation Data'!I163)),NA())</f>
        <v>#N/A</v>
      </c>
      <c r="AY169" s="367" t="e">
        <f ca="1">+IF(AND(ISNUMBER(OFFSET('Sanitation Data'!$I$12,0,10*ROW('Sanitation Data'!I163))),'Data Summary'!DN169="Yes"),OFFSET('Sanitation Data'!$I$12,0,10*ROW('Sanitation Data'!I163)),NA())</f>
        <v>#N/A</v>
      </c>
      <c r="AZ169" s="368" t="e">
        <f ca="1">+IF(AND(ISNUMBER(OFFSET('Hygiene Data'!$D$5,0,10*ROW('Hygiene Data'!D163))),'Data Summary'!DO169="Yes"),OFFSET('Hygiene Data'!$D$5,0,10*ROW('Hygiene Data'!D163)),NA())</f>
        <v>#N/A</v>
      </c>
      <c r="BA169" s="368" t="e">
        <f ca="1">+IF(AND(ISNUMBER(OFFSET('Hygiene Data'!$D$7,0,10*ROW('Hygiene Data'!D163))),'Data Summary'!DP169="Yes"),OFFSET('Hygiene Data'!$D$7,0,10*ROW('Hygiene Data'!D163)),NA())</f>
        <v>#N/A</v>
      </c>
      <c r="BB169" s="368" t="e">
        <f ca="1">+IF(AND(ISNUMBER(OFFSET('Hygiene Data'!$D$9,0,10*ROW('Hygiene Data'!D163))),'Data Summary'!DQ169="Yes"),OFFSET('Hygiene Data'!$D$9,0,10*ROW('Hygiene Data'!D163)),NA())</f>
        <v>#N/A</v>
      </c>
      <c r="BC169" s="368" t="e">
        <f ca="1">+IF(AND(ISNUMBER(OFFSET('Hygiene Data'!$E$5,0,10*ROW('Hygiene Data'!E163))),'Data Summary'!DR169="Yes"),OFFSET('Hygiene Data'!$E$5,0,10*ROW('Hygiene Data'!E163)),NA())</f>
        <v>#N/A</v>
      </c>
      <c r="BD169" s="368" t="e">
        <f ca="1">+IF(AND(ISNUMBER(OFFSET('Hygiene Data'!$E$7,0,10*ROW('Hygiene Data'!E163))),'Data Summary'!DS169="Yes"),OFFSET('Hygiene Data'!$E$7,0,10*ROW('Hygiene Data'!E163)),NA())</f>
        <v>#N/A</v>
      </c>
      <c r="BE169" s="368" t="e">
        <f ca="1">+IF(AND(ISNUMBER(OFFSET('Hygiene Data'!$E$9,0,10*ROW('Hygiene Data'!E163))),'Data Summary'!DT169="Yes"),OFFSET('Hygiene Data'!$E$9,0,10*ROW('Hygiene Data'!E163)),NA())</f>
        <v>#N/A</v>
      </c>
      <c r="BF169" s="368" t="e">
        <f ca="1">+IF(AND(ISNUMBER(OFFSET('Hygiene Data'!$F$5,0,10*ROW('Hygiene Data'!F163))),'Data Summary'!DU169="Yes"),OFFSET('Hygiene Data'!$F$5,0,10*ROW('Hygiene Data'!F163)),NA())</f>
        <v>#N/A</v>
      </c>
      <c r="BG169" s="368" t="e">
        <f ca="1">+IF(AND(ISNUMBER(OFFSET('Hygiene Data'!$F$7,0,10*ROW('Hygiene Data'!F163))),'Data Summary'!DV169="Yes"),OFFSET('Hygiene Data'!$F$7,0,10*ROW('Hygiene Data'!F163)),NA())</f>
        <v>#N/A</v>
      </c>
      <c r="BH169" s="368" t="e">
        <f ca="1">+IF(AND(ISNUMBER(OFFSET('Hygiene Data'!$F$9,0,10*ROW('Hygiene Data'!F163))),'Data Summary'!DW169="Yes"),OFFSET('Hygiene Data'!$F$9,0,10*ROW('Hygiene Data'!F163)),NA())</f>
        <v>#N/A</v>
      </c>
      <c r="BI169" s="368" t="e">
        <f ca="1">+IF(AND(ISNUMBER(OFFSET('Hygiene Data'!$G$5,0,10*ROW('Hygiene Data'!G163))),'Data Summary'!DX169="Yes"),OFFSET('Hygiene Data'!$G$5,0,10*ROW('Hygiene Data'!G163)),NA())</f>
        <v>#N/A</v>
      </c>
      <c r="BJ169" s="368" t="e">
        <f ca="1">+IF(AND(ISNUMBER(OFFSET('Hygiene Data'!$G$7,0,10*ROW('Hygiene Data'!G163))),'Data Summary'!DY169="Yes"),OFFSET('Hygiene Data'!$G$7,0,10*ROW('Hygiene Data'!G163)),NA())</f>
        <v>#N/A</v>
      </c>
      <c r="BK169" s="368" t="e">
        <f ca="1">+IF(AND(ISNUMBER(OFFSET('Hygiene Data'!$G$9,0,10*ROW('Hygiene Data'!G163))),'Data Summary'!DZ169="Yes"),OFFSET('Hygiene Data'!$G$9,0,10*ROW('Hygiene Data'!G163)),NA())</f>
        <v>#N/A</v>
      </c>
      <c r="BL169" s="368" t="e">
        <f ca="1">+IF(AND(ISNUMBER(OFFSET('Hygiene Data'!$H$5,0,10*ROW('Hygiene Data'!H163))),'Data Summary'!EA169="Yes"),OFFSET('Hygiene Data'!$H$5,0,10*ROW('Hygiene Data'!H163)),NA())</f>
        <v>#N/A</v>
      </c>
      <c r="BM169" s="368" t="e">
        <f ca="1">+IF(AND(ISNUMBER(OFFSET('Hygiene Data'!$H$7,0,10*ROW('Hygiene Data'!H163))),'Data Summary'!EB169="Yes"),OFFSET('Hygiene Data'!$H$7,0,10*ROW('Hygiene Data'!H163)),NA())</f>
        <v>#N/A</v>
      </c>
      <c r="BN169" s="368" t="e">
        <f ca="1">+IF(AND(ISNUMBER(OFFSET('Hygiene Data'!$H$9,0,10*ROW('Hygiene Data'!H163))),'Data Summary'!EC169="Yes"),OFFSET('Hygiene Data'!$H$9,0,10*ROW('Hygiene Data'!H163)),NA())</f>
        <v>#N/A</v>
      </c>
      <c r="BO169" s="368" t="e">
        <f ca="1">+IF(AND(ISNUMBER(OFFSET('Hygiene Data'!$I$5,0,10*ROW('Hygiene Data'!I163))),'Data Summary'!ED169="Yes"),OFFSET('Hygiene Data'!$I$5,0,10*ROW('Hygiene Data'!I163)),NA())</f>
        <v>#N/A</v>
      </c>
      <c r="BP169" s="368" t="e">
        <f ca="1">+IF(AND(ISNUMBER(OFFSET('Hygiene Data'!$I$7,0,10*ROW('Hygiene Data'!I163))),'Data Summary'!EE169="Yes"),OFFSET('Hygiene Data'!$I$7,0,10*ROW('Hygiene Data'!I163)),NA())</f>
        <v>#N/A</v>
      </c>
      <c r="BQ169" s="368" t="e">
        <f ca="1">+IF(AND(ISNUMBER(OFFSET('Hygiene Data'!$I$9,0,10*ROW('Hygiene Data'!I163))),'Data Summary'!EF169="Yes"),OFFSET('Hygiene Data'!$I$9,0,10*ROW('Hygiene Data'!I163)),NA())</f>
        <v>#N/A</v>
      </c>
    </row>
    <row r="170" spans="1:69" x14ac:dyDescent="0.25">
      <c r="A170" s="364" t="e">
        <f ca="1">+RIGHT('Data Summary'!A170,LEN('Data Summary'!A170)-9)</f>
        <v>#VALUE!</v>
      </c>
      <c r="B170" s="338" t="str">
        <f ca="1">+IF(ISTEXT('Data Summary'!B170),'Data Summary'!B170,"")</f>
        <v/>
      </c>
      <c r="C170" s="365" t="e">
        <f ca="1">+VALUE('Data Summary'!C170)</f>
        <v>#VALUE!</v>
      </c>
      <c r="D170" s="366" t="e">
        <f ca="1">+IF(AND(ISNUMBER(OFFSET('Water Data'!$D$4,0,10*ROW('Water Data'!D164))),'Data Summary'!BS170="Yes"),100-OFFSET('Water Data'!$D$4,0,10*ROW('Water Data'!D164)),NA())</f>
        <v>#N/A</v>
      </c>
      <c r="E170" s="366" t="e">
        <f ca="1">+IF(AND(ISNUMBER(OFFSET('Water Data'!$D$6,0,10*ROW('Water Data'!D164))),'Data Summary'!BT170="Yes"),OFFSET('Water Data'!$D$6,0,10*ROW('Water Data'!D164)),NA())</f>
        <v>#N/A</v>
      </c>
      <c r="F170" s="366" t="e">
        <f ca="1">+IF(AND(ISNUMBER(OFFSET('Water Data'!$D$9,0,10*ROW('Water Data'!D164))),'Data Summary'!BU170="Yes"),OFFSET('Water Data'!$D$9,0,10*ROW('Water Data'!D164)),NA())</f>
        <v>#N/A</v>
      </c>
      <c r="G170" s="366" t="e">
        <f ca="1">+IF(AND(ISNUMBER(OFFSET('Water Data'!$E$4,0,10*ROW('Water Data'!E164))),'Data Summary'!BV170="Yes"),100-OFFSET('Water Data'!$E$4,0,10*ROW('Water Data'!E164)),NA())</f>
        <v>#N/A</v>
      </c>
      <c r="H170" s="366" t="e">
        <f ca="1">+IF(AND(ISNUMBER(OFFSET('Water Data'!$E$6,0,10*ROW('Water Data'!E164))),'Data Summary'!BW170="Yes"),OFFSET('Water Data'!$E$6,0,10*ROW('Water Data'!E164)),NA())</f>
        <v>#N/A</v>
      </c>
      <c r="I170" s="366" t="e">
        <f ca="1">+IF(AND(ISNUMBER(OFFSET('Water Data'!$E$9,0,10*ROW('Water Data'!E164))),'Data Summary'!BX170="Yes"),OFFSET('Water Data'!$E$9,0,10*ROW('Water Data'!E164)),NA())</f>
        <v>#N/A</v>
      </c>
      <c r="J170" s="366" t="e">
        <f ca="1">+IF(AND(ISNUMBER(OFFSET('Water Data'!$F$4,0,10*ROW('Water Data'!F164))),'Data Summary'!BY170="Yes"),100-OFFSET('Water Data'!$F$4,0,10*ROW('Water Data'!F164)),NA())</f>
        <v>#N/A</v>
      </c>
      <c r="K170" s="366" t="e">
        <f ca="1">+IF(AND(ISNUMBER(OFFSET('Water Data'!$F$6,0,10*ROW('Water Data'!F164))),'Data Summary'!BZ170="Yes"),OFFSET('Water Data'!$F$6,0,10*ROW('Water Data'!F164)),NA())</f>
        <v>#N/A</v>
      </c>
      <c r="L170" s="366" t="e">
        <f ca="1">+IF(AND(ISNUMBER(OFFSET('Water Data'!$F$9,0,10*ROW('Water Data'!F164))),'Data Summary'!CA170="Yes"),OFFSET('Water Data'!$F$9,0,10*ROW('Water Data'!F164)),NA())</f>
        <v>#N/A</v>
      </c>
      <c r="M170" s="366" t="e">
        <f ca="1">+IF(AND(ISNUMBER(OFFSET('Water Data'!$G$4,0,10*ROW('Water Data'!G164))),'Data Summary'!CB170="Yes"),100-OFFSET('Water Data'!$G$4,0,10*ROW('Water Data'!G164)),NA())</f>
        <v>#N/A</v>
      </c>
      <c r="N170" s="366" t="e">
        <f ca="1">+IF(AND(ISNUMBER(OFFSET('Water Data'!$G$6,0,10*ROW('Water Data'!G164))),'Data Summary'!CC170="Yes"),OFFSET('Water Data'!$G$6,0,10*ROW('Water Data'!G164)),NA())</f>
        <v>#N/A</v>
      </c>
      <c r="O170" s="366" t="e">
        <f ca="1">+IF(AND(ISNUMBER(OFFSET('Water Data'!$G$9,0,10*ROW('Water Data'!G164))),'Data Summary'!CD170="Yes"),OFFSET('Water Data'!$G$9,0,10*ROW('Water Data'!G164)),NA())</f>
        <v>#N/A</v>
      </c>
      <c r="P170" s="366" t="e">
        <f ca="1">+IF(AND(ISNUMBER(OFFSET('Water Data'!$H$4,0,10*ROW('Water Data'!H164))),'Data Summary'!CE170="Yes"),100-OFFSET('Water Data'!$H$4,0,10*ROW('Water Data'!H164)),NA())</f>
        <v>#N/A</v>
      </c>
      <c r="Q170" s="366" t="e">
        <f ca="1">+IF(AND(ISNUMBER(OFFSET('Water Data'!$H$6,0,10*ROW('Water Data'!H164))),'Data Summary'!CF170="Yes"),OFFSET('Water Data'!$H$6,0,10*ROW('Water Data'!H164)),NA())</f>
        <v>#N/A</v>
      </c>
      <c r="R170" s="366" t="e">
        <f ca="1">+IF(AND(ISNUMBER(OFFSET('Water Data'!$H$9,0,10*ROW('Water Data'!H164))),'Data Summary'!CG170="Yes"),OFFSET('Water Data'!$H$9,0,10*ROW('Water Data'!H164)),NA())</f>
        <v>#N/A</v>
      </c>
      <c r="S170" s="366" t="e">
        <f ca="1">+IF(AND(ISNUMBER(OFFSET('Water Data'!$I$4,0,10*ROW('Water Data'!I164))),'Data Summary'!CH170="Yes"),100-OFFSET('Water Data'!$I$4,0,10*ROW('Water Data'!I164)),NA())</f>
        <v>#N/A</v>
      </c>
      <c r="T170" s="366" t="e">
        <f ca="1">+IF(AND(ISNUMBER(OFFSET('Water Data'!$I$6,0,10*ROW('Water Data'!I164))),'Data Summary'!CI170="Yes"),OFFSET('Water Data'!$I$6,0,10*ROW('Water Data'!I164)),NA())</f>
        <v>#N/A</v>
      </c>
      <c r="U170" s="366" t="e">
        <f ca="1">+IF(AND(ISNUMBER(OFFSET('Water Data'!$I$9,0,10*ROW('Water Data'!I164))),'Data Summary'!CJ170="Yes"),OFFSET('Water Data'!$I$9,0,10*ROW('Water Data'!I164)),NA())</f>
        <v>#N/A</v>
      </c>
      <c r="V170" s="367" t="e">
        <f ca="1">+IF(AND(ISNUMBER(OFFSET('Sanitation Data'!$D$4,0,10*ROW('Sanitation Data'!D164))),'Data Summary'!CK170="Yes"),100-OFFSET('Sanitation Data'!$D$4,0,10*ROW('Sanitation Data'!D164)),NA())</f>
        <v>#N/A</v>
      </c>
      <c r="W170" s="367" t="e">
        <f ca="1">+IF(AND(ISNUMBER(OFFSET('Sanitation Data'!$D$6,0,10*ROW('Sanitation Data'!D164))),'Data Summary'!CL170="Yes"),OFFSET('Sanitation Data'!$D$6,0,10*ROW('Sanitation Data'!D164)),NA())</f>
        <v>#N/A</v>
      </c>
      <c r="X170" s="367" t="e">
        <f ca="1">+IF(AND(ISNUMBER(OFFSET('Sanitation Data'!$D$10,0,10*ROW('Sanitation Data'!D164))),'Data Summary'!CM170="Yes"),OFFSET('Sanitation Data'!$D$10,0,10*ROW('Sanitation Data'!D164)),NA())</f>
        <v>#N/A</v>
      </c>
      <c r="Y170" s="367" t="e">
        <f ca="1">+IF(AND(ISNUMBER(OFFSET('Sanitation Data'!$D$11,0,10*ROW('Sanitation Data'!D164))),'Data Summary'!CN170="Yes"),OFFSET('Sanitation Data'!$D$11,0,10*ROW('Sanitation Data'!D164)),NA())</f>
        <v>#N/A</v>
      </c>
      <c r="Z170" s="367" t="e">
        <f ca="1">+IF(AND(ISNUMBER(OFFSET('Sanitation Data'!$D$12,0,10*ROW('Sanitation Data'!D164))),'Data Summary'!CO170="Yes"),OFFSET('Sanitation Data'!$D$12,0,10*ROW('Sanitation Data'!D164)),NA())</f>
        <v>#N/A</v>
      </c>
      <c r="AA170" s="367" t="e">
        <f ca="1">+IF(AND(ISNUMBER(OFFSET('Sanitation Data'!$E$4,0,10*ROW('Sanitation Data'!E164))),'Data Summary'!CP170="Yes"),100-OFFSET('Sanitation Data'!$E$4,0,10*ROW('Sanitation Data'!E164)),NA())</f>
        <v>#N/A</v>
      </c>
      <c r="AB170" s="367" t="e">
        <f ca="1">+IF(AND(ISNUMBER(OFFSET('Sanitation Data'!$E$6,0,10*ROW('Sanitation Data'!E164))),'Data Summary'!CQ170="Yes"),OFFSET('Sanitation Data'!$E$6,0,10*ROW('Sanitation Data'!E164)),NA())</f>
        <v>#N/A</v>
      </c>
      <c r="AC170" s="367" t="e">
        <f ca="1">+IF(AND(ISNUMBER(OFFSET('Sanitation Data'!$E$10,0,10*ROW('Sanitation Data'!E164))),'Data Summary'!CR170="Yes"),OFFSET('Sanitation Data'!$E$10,0,10*ROW('Sanitation Data'!E164)),NA())</f>
        <v>#N/A</v>
      </c>
      <c r="AD170" s="367" t="e">
        <f ca="1">+IF(AND(ISNUMBER(OFFSET('Sanitation Data'!$E$11,0,10*ROW('Sanitation Data'!E164))),'Data Summary'!CS170="Yes"),OFFSET('Sanitation Data'!$E$11,0,10*ROW('Sanitation Data'!E164)),NA())</f>
        <v>#N/A</v>
      </c>
      <c r="AE170" s="367" t="e">
        <f ca="1">+IF(AND(ISNUMBER(OFFSET('Sanitation Data'!$E$12,0,10*ROW('Sanitation Data'!E164))),'Data Summary'!CT170="Yes"),OFFSET('Sanitation Data'!$E$12,0,10*ROW('Sanitation Data'!E164)),NA())</f>
        <v>#N/A</v>
      </c>
      <c r="AF170" s="367" t="e">
        <f ca="1">+IF(AND(ISNUMBER(OFFSET('Sanitation Data'!$F$4,0,10*ROW('Sanitation Data'!F164))),'Data Summary'!CU170="Yes"),100-OFFSET('Sanitation Data'!$F$4,0,10*ROW('Sanitation Data'!F164)),NA())</f>
        <v>#N/A</v>
      </c>
      <c r="AG170" s="367" t="e">
        <f ca="1">+IF(AND(ISNUMBER(OFFSET('Sanitation Data'!$F$6,0,10*ROW('Sanitation Data'!F164))),'Data Summary'!CV170="Yes"),OFFSET('Sanitation Data'!$F$6,0,10*ROW('Sanitation Data'!F164)),NA())</f>
        <v>#N/A</v>
      </c>
      <c r="AH170" s="367" t="e">
        <f ca="1">+IF(AND(ISNUMBER(OFFSET('Sanitation Data'!$F$10,0,10*ROW('Sanitation Data'!F164))),'Data Summary'!CW170="Yes"),OFFSET('Sanitation Data'!$F$10,0,10*ROW('Sanitation Data'!F164)),NA())</f>
        <v>#N/A</v>
      </c>
      <c r="AI170" s="367" t="e">
        <f ca="1">+IF(AND(ISNUMBER(OFFSET('Sanitation Data'!$F$11,0,10*ROW('Sanitation Data'!F164))),'Data Summary'!CX170="Yes"),OFFSET('Sanitation Data'!$F$11,0,10*ROW('Sanitation Data'!F164)),NA())</f>
        <v>#N/A</v>
      </c>
      <c r="AJ170" s="367" t="e">
        <f ca="1">+IF(AND(ISNUMBER(OFFSET('Sanitation Data'!$F$12,0,10*ROW('Sanitation Data'!F164))),'Data Summary'!CY170="Yes"),OFFSET('Sanitation Data'!$F$12,0,10*ROW('Sanitation Data'!F164)),NA())</f>
        <v>#N/A</v>
      </c>
      <c r="AK170" s="367" t="e">
        <f ca="1">+IF(AND(ISNUMBER(OFFSET('Sanitation Data'!$G$4,0,10*ROW('Sanitation Data'!G164))),'Data Summary'!CZ170="Yes"),100-OFFSET('Sanitation Data'!$G$4,0,10*ROW('Sanitation Data'!G164)),NA())</f>
        <v>#N/A</v>
      </c>
      <c r="AL170" s="367" t="e">
        <f ca="1">+IF(AND(ISNUMBER(OFFSET('Sanitation Data'!$G$6,0,10*ROW('Sanitation Data'!G164))),'Data Summary'!DA170="Yes"),OFFSET('Sanitation Data'!$G$6,0,10*ROW('Sanitation Data'!G164)),NA())</f>
        <v>#N/A</v>
      </c>
      <c r="AM170" s="367" t="e">
        <f ca="1">+IF(AND(ISNUMBER(OFFSET('Sanitation Data'!$G$10,0,10*ROW('Sanitation Data'!G164))),'Data Summary'!DB170="Yes"),OFFSET('Sanitation Data'!$G$10,0,10*ROW('Sanitation Data'!G164)),NA())</f>
        <v>#N/A</v>
      </c>
      <c r="AN170" s="367" t="e">
        <f ca="1">+IF(AND(ISNUMBER(OFFSET('Sanitation Data'!$G$11,0,10*ROW('Sanitation Data'!G164))),'Data Summary'!DC170="Yes"),OFFSET('Sanitation Data'!$G$11,0,10*ROW('Sanitation Data'!G164)),NA())</f>
        <v>#N/A</v>
      </c>
      <c r="AO170" s="367" t="e">
        <f ca="1">+IF(AND(ISNUMBER(OFFSET('Sanitation Data'!$G$12,0,10*ROW('Sanitation Data'!G164))),'Data Summary'!DD170="Yes"),OFFSET('Sanitation Data'!$G$12,0,10*ROW('Sanitation Data'!G164)),NA())</f>
        <v>#N/A</v>
      </c>
      <c r="AP170" s="367" t="e">
        <f ca="1">+IF(AND(ISNUMBER(OFFSET('Sanitation Data'!$H$4,0,10*ROW('Sanitation Data'!H164))),'Data Summary'!DE170="Yes"),100-OFFSET('Sanitation Data'!$H$4,0,10*ROW('Sanitation Data'!H164)),NA())</f>
        <v>#N/A</v>
      </c>
      <c r="AQ170" s="367" t="e">
        <f ca="1">+IF(AND(ISNUMBER(OFFSET('Sanitation Data'!$H$6,0,10*ROW('Sanitation Data'!H164))),'Data Summary'!DF170="Yes"),OFFSET('Sanitation Data'!$H$6,0,10*ROW('Sanitation Data'!H164)),NA())</f>
        <v>#N/A</v>
      </c>
      <c r="AR170" s="367" t="e">
        <f ca="1">+IF(AND(ISNUMBER(OFFSET('Sanitation Data'!$H$10,0,10*ROW('Sanitation Data'!H164))),'Data Summary'!DG170="Yes"),OFFSET('Sanitation Data'!$H$10,0,10*ROW('Sanitation Data'!H164)),NA())</f>
        <v>#N/A</v>
      </c>
      <c r="AS170" s="367" t="e">
        <f ca="1">+IF(AND(ISNUMBER(OFFSET('Sanitation Data'!$H$11,0,10*ROW('Sanitation Data'!H164))),'Data Summary'!DH170="Yes"),OFFSET('Sanitation Data'!$H$11,0,10*ROW('Sanitation Data'!H164)),NA())</f>
        <v>#N/A</v>
      </c>
      <c r="AT170" s="367" t="e">
        <f ca="1">+IF(AND(ISNUMBER(OFFSET('Sanitation Data'!$H$12,0,10*ROW('Sanitation Data'!H164))),'Data Summary'!DI170="Yes"),OFFSET('Sanitation Data'!$H$12,0,10*ROW('Sanitation Data'!H164)),NA())</f>
        <v>#N/A</v>
      </c>
      <c r="AU170" s="367" t="e">
        <f ca="1">+IF(AND(ISNUMBER(OFFSET('Sanitation Data'!$I$4,0,10*ROW('Sanitation Data'!I164))),'Data Summary'!DJ170="Yes"),100-OFFSET('Sanitation Data'!$I$4,0,10*ROW('Sanitation Data'!I164)),NA())</f>
        <v>#N/A</v>
      </c>
      <c r="AV170" s="367" t="e">
        <f ca="1">+IF(AND(ISNUMBER(OFFSET('Sanitation Data'!$I$6,0,10*ROW('Sanitation Data'!I164))),'Data Summary'!DK170="Yes"),OFFSET('Sanitation Data'!$I$6,0,10*ROW('Sanitation Data'!I164)),NA())</f>
        <v>#N/A</v>
      </c>
      <c r="AW170" s="367" t="e">
        <f ca="1">+IF(AND(ISNUMBER(OFFSET('Sanitation Data'!$I$10,0,10*ROW('Sanitation Data'!I164))),'Data Summary'!DL170="Yes"),OFFSET('Sanitation Data'!$I$10,0,10*ROW('Sanitation Data'!I164)),NA())</f>
        <v>#N/A</v>
      </c>
      <c r="AX170" s="367" t="e">
        <f ca="1">+IF(AND(ISNUMBER(OFFSET('Sanitation Data'!$I$11,0,10*ROW('Sanitation Data'!I164))),'Data Summary'!DM170="Yes"),OFFSET('Sanitation Data'!$I$11,0,10*ROW('Sanitation Data'!I164)),NA())</f>
        <v>#N/A</v>
      </c>
      <c r="AY170" s="367" t="e">
        <f ca="1">+IF(AND(ISNUMBER(OFFSET('Sanitation Data'!$I$12,0,10*ROW('Sanitation Data'!I164))),'Data Summary'!DN170="Yes"),OFFSET('Sanitation Data'!$I$12,0,10*ROW('Sanitation Data'!I164)),NA())</f>
        <v>#N/A</v>
      </c>
      <c r="AZ170" s="368" t="e">
        <f ca="1">+IF(AND(ISNUMBER(OFFSET('Hygiene Data'!$D$5,0,10*ROW('Hygiene Data'!D164))),'Data Summary'!DO170="Yes"),OFFSET('Hygiene Data'!$D$5,0,10*ROW('Hygiene Data'!D164)),NA())</f>
        <v>#N/A</v>
      </c>
      <c r="BA170" s="368" t="e">
        <f ca="1">+IF(AND(ISNUMBER(OFFSET('Hygiene Data'!$D$7,0,10*ROW('Hygiene Data'!D164))),'Data Summary'!DP170="Yes"),OFFSET('Hygiene Data'!$D$7,0,10*ROW('Hygiene Data'!D164)),NA())</f>
        <v>#N/A</v>
      </c>
      <c r="BB170" s="368" t="e">
        <f ca="1">+IF(AND(ISNUMBER(OFFSET('Hygiene Data'!$D$9,0,10*ROW('Hygiene Data'!D164))),'Data Summary'!DQ170="Yes"),OFFSET('Hygiene Data'!$D$9,0,10*ROW('Hygiene Data'!D164)),NA())</f>
        <v>#N/A</v>
      </c>
      <c r="BC170" s="368" t="e">
        <f ca="1">+IF(AND(ISNUMBER(OFFSET('Hygiene Data'!$E$5,0,10*ROW('Hygiene Data'!E164))),'Data Summary'!DR170="Yes"),OFFSET('Hygiene Data'!$E$5,0,10*ROW('Hygiene Data'!E164)),NA())</f>
        <v>#N/A</v>
      </c>
      <c r="BD170" s="368" t="e">
        <f ca="1">+IF(AND(ISNUMBER(OFFSET('Hygiene Data'!$E$7,0,10*ROW('Hygiene Data'!E164))),'Data Summary'!DS170="Yes"),OFFSET('Hygiene Data'!$E$7,0,10*ROW('Hygiene Data'!E164)),NA())</f>
        <v>#N/A</v>
      </c>
      <c r="BE170" s="368" t="e">
        <f ca="1">+IF(AND(ISNUMBER(OFFSET('Hygiene Data'!$E$9,0,10*ROW('Hygiene Data'!E164))),'Data Summary'!DT170="Yes"),OFFSET('Hygiene Data'!$E$9,0,10*ROW('Hygiene Data'!E164)),NA())</f>
        <v>#N/A</v>
      </c>
      <c r="BF170" s="368" t="e">
        <f ca="1">+IF(AND(ISNUMBER(OFFSET('Hygiene Data'!$F$5,0,10*ROW('Hygiene Data'!F164))),'Data Summary'!DU170="Yes"),OFFSET('Hygiene Data'!$F$5,0,10*ROW('Hygiene Data'!F164)),NA())</f>
        <v>#N/A</v>
      </c>
      <c r="BG170" s="368" t="e">
        <f ca="1">+IF(AND(ISNUMBER(OFFSET('Hygiene Data'!$F$7,0,10*ROW('Hygiene Data'!F164))),'Data Summary'!DV170="Yes"),OFFSET('Hygiene Data'!$F$7,0,10*ROW('Hygiene Data'!F164)),NA())</f>
        <v>#N/A</v>
      </c>
      <c r="BH170" s="368" t="e">
        <f ca="1">+IF(AND(ISNUMBER(OFFSET('Hygiene Data'!$F$9,0,10*ROW('Hygiene Data'!F164))),'Data Summary'!DW170="Yes"),OFFSET('Hygiene Data'!$F$9,0,10*ROW('Hygiene Data'!F164)),NA())</f>
        <v>#N/A</v>
      </c>
      <c r="BI170" s="368" t="e">
        <f ca="1">+IF(AND(ISNUMBER(OFFSET('Hygiene Data'!$G$5,0,10*ROW('Hygiene Data'!G164))),'Data Summary'!DX170="Yes"),OFFSET('Hygiene Data'!$G$5,0,10*ROW('Hygiene Data'!G164)),NA())</f>
        <v>#N/A</v>
      </c>
      <c r="BJ170" s="368" t="e">
        <f ca="1">+IF(AND(ISNUMBER(OFFSET('Hygiene Data'!$G$7,0,10*ROW('Hygiene Data'!G164))),'Data Summary'!DY170="Yes"),OFFSET('Hygiene Data'!$G$7,0,10*ROW('Hygiene Data'!G164)),NA())</f>
        <v>#N/A</v>
      </c>
      <c r="BK170" s="368" t="e">
        <f ca="1">+IF(AND(ISNUMBER(OFFSET('Hygiene Data'!$G$9,0,10*ROW('Hygiene Data'!G164))),'Data Summary'!DZ170="Yes"),OFFSET('Hygiene Data'!$G$9,0,10*ROW('Hygiene Data'!G164)),NA())</f>
        <v>#N/A</v>
      </c>
      <c r="BL170" s="368" t="e">
        <f ca="1">+IF(AND(ISNUMBER(OFFSET('Hygiene Data'!$H$5,0,10*ROW('Hygiene Data'!H164))),'Data Summary'!EA170="Yes"),OFFSET('Hygiene Data'!$H$5,0,10*ROW('Hygiene Data'!H164)),NA())</f>
        <v>#N/A</v>
      </c>
      <c r="BM170" s="368" t="e">
        <f ca="1">+IF(AND(ISNUMBER(OFFSET('Hygiene Data'!$H$7,0,10*ROW('Hygiene Data'!H164))),'Data Summary'!EB170="Yes"),OFFSET('Hygiene Data'!$H$7,0,10*ROW('Hygiene Data'!H164)),NA())</f>
        <v>#N/A</v>
      </c>
      <c r="BN170" s="368" t="e">
        <f ca="1">+IF(AND(ISNUMBER(OFFSET('Hygiene Data'!$H$9,0,10*ROW('Hygiene Data'!H164))),'Data Summary'!EC170="Yes"),OFFSET('Hygiene Data'!$H$9,0,10*ROW('Hygiene Data'!H164)),NA())</f>
        <v>#N/A</v>
      </c>
      <c r="BO170" s="368" t="e">
        <f ca="1">+IF(AND(ISNUMBER(OFFSET('Hygiene Data'!$I$5,0,10*ROW('Hygiene Data'!I164))),'Data Summary'!ED170="Yes"),OFFSET('Hygiene Data'!$I$5,0,10*ROW('Hygiene Data'!I164)),NA())</f>
        <v>#N/A</v>
      </c>
      <c r="BP170" s="368" t="e">
        <f ca="1">+IF(AND(ISNUMBER(OFFSET('Hygiene Data'!$I$7,0,10*ROW('Hygiene Data'!I164))),'Data Summary'!EE170="Yes"),OFFSET('Hygiene Data'!$I$7,0,10*ROW('Hygiene Data'!I164)),NA())</f>
        <v>#N/A</v>
      </c>
      <c r="BQ170" s="368" t="e">
        <f ca="1">+IF(AND(ISNUMBER(OFFSET('Hygiene Data'!$I$9,0,10*ROW('Hygiene Data'!I164))),'Data Summary'!EF170="Yes"),OFFSET('Hygiene Data'!$I$9,0,10*ROW('Hygiene Data'!I164)),NA())</f>
        <v>#N/A</v>
      </c>
    </row>
    <row r="171" spans="1:69" x14ac:dyDescent="0.25">
      <c r="A171" s="364" t="e">
        <f ca="1">+RIGHT('Data Summary'!A171,LEN('Data Summary'!A171)-9)</f>
        <v>#VALUE!</v>
      </c>
      <c r="B171" s="338" t="str">
        <f ca="1">+IF(ISTEXT('Data Summary'!B171),'Data Summary'!B171,"")</f>
        <v/>
      </c>
      <c r="C171" s="365" t="e">
        <f ca="1">+VALUE('Data Summary'!C171)</f>
        <v>#VALUE!</v>
      </c>
      <c r="D171" s="366" t="e">
        <f ca="1">+IF(AND(ISNUMBER(OFFSET('Water Data'!$D$4,0,10*ROW('Water Data'!D165))),'Data Summary'!BS171="Yes"),100-OFFSET('Water Data'!$D$4,0,10*ROW('Water Data'!D165)),NA())</f>
        <v>#N/A</v>
      </c>
      <c r="E171" s="366" t="e">
        <f ca="1">+IF(AND(ISNUMBER(OFFSET('Water Data'!$D$6,0,10*ROW('Water Data'!D165))),'Data Summary'!BT171="Yes"),OFFSET('Water Data'!$D$6,0,10*ROW('Water Data'!D165)),NA())</f>
        <v>#N/A</v>
      </c>
      <c r="F171" s="366" t="e">
        <f ca="1">+IF(AND(ISNUMBER(OFFSET('Water Data'!$D$9,0,10*ROW('Water Data'!D165))),'Data Summary'!BU171="Yes"),OFFSET('Water Data'!$D$9,0,10*ROW('Water Data'!D165)),NA())</f>
        <v>#N/A</v>
      </c>
      <c r="G171" s="366" t="e">
        <f ca="1">+IF(AND(ISNUMBER(OFFSET('Water Data'!$E$4,0,10*ROW('Water Data'!E165))),'Data Summary'!BV171="Yes"),100-OFFSET('Water Data'!$E$4,0,10*ROW('Water Data'!E165)),NA())</f>
        <v>#N/A</v>
      </c>
      <c r="H171" s="366" t="e">
        <f ca="1">+IF(AND(ISNUMBER(OFFSET('Water Data'!$E$6,0,10*ROW('Water Data'!E165))),'Data Summary'!BW171="Yes"),OFFSET('Water Data'!$E$6,0,10*ROW('Water Data'!E165)),NA())</f>
        <v>#N/A</v>
      </c>
      <c r="I171" s="366" t="e">
        <f ca="1">+IF(AND(ISNUMBER(OFFSET('Water Data'!$E$9,0,10*ROW('Water Data'!E165))),'Data Summary'!BX171="Yes"),OFFSET('Water Data'!$E$9,0,10*ROW('Water Data'!E165)),NA())</f>
        <v>#N/A</v>
      </c>
      <c r="J171" s="366" t="e">
        <f ca="1">+IF(AND(ISNUMBER(OFFSET('Water Data'!$F$4,0,10*ROW('Water Data'!F165))),'Data Summary'!BY171="Yes"),100-OFFSET('Water Data'!$F$4,0,10*ROW('Water Data'!F165)),NA())</f>
        <v>#N/A</v>
      </c>
      <c r="K171" s="366" t="e">
        <f ca="1">+IF(AND(ISNUMBER(OFFSET('Water Data'!$F$6,0,10*ROW('Water Data'!F165))),'Data Summary'!BZ171="Yes"),OFFSET('Water Data'!$F$6,0,10*ROW('Water Data'!F165)),NA())</f>
        <v>#N/A</v>
      </c>
      <c r="L171" s="366" t="e">
        <f ca="1">+IF(AND(ISNUMBER(OFFSET('Water Data'!$F$9,0,10*ROW('Water Data'!F165))),'Data Summary'!CA171="Yes"),OFFSET('Water Data'!$F$9,0,10*ROW('Water Data'!F165)),NA())</f>
        <v>#N/A</v>
      </c>
      <c r="M171" s="366" t="e">
        <f ca="1">+IF(AND(ISNUMBER(OFFSET('Water Data'!$G$4,0,10*ROW('Water Data'!G165))),'Data Summary'!CB171="Yes"),100-OFFSET('Water Data'!$G$4,0,10*ROW('Water Data'!G165)),NA())</f>
        <v>#N/A</v>
      </c>
      <c r="N171" s="366" t="e">
        <f ca="1">+IF(AND(ISNUMBER(OFFSET('Water Data'!$G$6,0,10*ROW('Water Data'!G165))),'Data Summary'!CC171="Yes"),OFFSET('Water Data'!$G$6,0,10*ROW('Water Data'!G165)),NA())</f>
        <v>#N/A</v>
      </c>
      <c r="O171" s="366" t="e">
        <f ca="1">+IF(AND(ISNUMBER(OFFSET('Water Data'!$G$9,0,10*ROW('Water Data'!G165))),'Data Summary'!CD171="Yes"),OFFSET('Water Data'!$G$9,0,10*ROW('Water Data'!G165)),NA())</f>
        <v>#N/A</v>
      </c>
      <c r="P171" s="366" t="e">
        <f ca="1">+IF(AND(ISNUMBER(OFFSET('Water Data'!$H$4,0,10*ROW('Water Data'!H165))),'Data Summary'!CE171="Yes"),100-OFFSET('Water Data'!$H$4,0,10*ROW('Water Data'!H165)),NA())</f>
        <v>#N/A</v>
      </c>
      <c r="Q171" s="366" t="e">
        <f ca="1">+IF(AND(ISNUMBER(OFFSET('Water Data'!$H$6,0,10*ROW('Water Data'!H165))),'Data Summary'!CF171="Yes"),OFFSET('Water Data'!$H$6,0,10*ROW('Water Data'!H165)),NA())</f>
        <v>#N/A</v>
      </c>
      <c r="R171" s="366" t="e">
        <f ca="1">+IF(AND(ISNUMBER(OFFSET('Water Data'!$H$9,0,10*ROW('Water Data'!H165))),'Data Summary'!CG171="Yes"),OFFSET('Water Data'!$H$9,0,10*ROW('Water Data'!H165)),NA())</f>
        <v>#N/A</v>
      </c>
      <c r="S171" s="366" t="e">
        <f ca="1">+IF(AND(ISNUMBER(OFFSET('Water Data'!$I$4,0,10*ROW('Water Data'!I165))),'Data Summary'!CH171="Yes"),100-OFFSET('Water Data'!$I$4,0,10*ROW('Water Data'!I165)),NA())</f>
        <v>#N/A</v>
      </c>
      <c r="T171" s="366" t="e">
        <f ca="1">+IF(AND(ISNUMBER(OFFSET('Water Data'!$I$6,0,10*ROW('Water Data'!I165))),'Data Summary'!CI171="Yes"),OFFSET('Water Data'!$I$6,0,10*ROW('Water Data'!I165)),NA())</f>
        <v>#N/A</v>
      </c>
      <c r="U171" s="366" t="e">
        <f ca="1">+IF(AND(ISNUMBER(OFFSET('Water Data'!$I$9,0,10*ROW('Water Data'!I165))),'Data Summary'!CJ171="Yes"),OFFSET('Water Data'!$I$9,0,10*ROW('Water Data'!I165)),NA())</f>
        <v>#N/A</v>
      </c>
      <c r="V171" s="367" t="e">
        <f ca="1">+IF(AND(ISNUMBER(OFFSET('Sanitation Data'!$D$4,0,10*ROW('Sanitation Data'!D165))),'Data Summary'!CK171="Yes"),100-OFFSET('Sanitation Data'!$D$4,0,10*ROW('Sanitation Data'!D165)),NA())</f>
        <v>#N/A</v>
      </c>
      <c r="W171" s="367" t="e">
        <f ca="1">+IF(AND(ISNUMBER(OFFSET('Sanitation Data'!$D$6,0,10*ROW('Sanitation Data'!D165))),'Data Summary'!CL171="Yes"),OFFSET('Sanitation Data'!$D$6,0,10*ROW('Sanitation Data'!D165)),NA())</f>
        <v>#N/A</v>
      </c>
      <c r="X171" s="367" t="e">
        <f ca="1">+IF(AND(ISNUMBER(OFFSET('Sanitation Data'!$D$10,0,10*ROW('Sanitation Data'!D165))),'Data Summary'!CM171="Yes"),OFFSET('Sanitation Data'!$D$10,0,10*ROW('Sanitation Data'!D165)),NA())</f>
        <v>#N/A</v>
      </c>
      <c r="Y171" s="367" t="e">
        <f ca="1">+IF(AND(ISNUMBER(OFFSET('Sanitation Data'!$D$11,0,10*ROW('Sanitation Data'!D165))),'Data Summary'!CN171="Yes"),OFFSET('Sanitation Data'!$D$11,0,10*ROW('Sanitation Data'!D165)),NA())</f>
        <v>#N/A</v>
      </c>
      <c r="Z171" s="367" t="e">
        <f ca="1">+IF(AND(ISNUMBER(OFFSET('Sanitation Data'!$D$12,0,10*ROW('Sanitation Data'!D165))),'Data Summary'!CO171="Yes"),OFFSET('Sanitation Data'!$D$12,0,10*ROW('Sanitation Data'!D165)),NA())</f>
        <v>#N/A</v>
      </c>
      <c r="AA171" s="367" t="e">
        <f ca="1">+IF(AND(ISNUMBER(OFFSET('Sanitation Data'!$E$4,0,10*ROW('Sanitation Data'!E165))),'Data Summary'!CP171="Yes"),100-OFFSET('Sanitation Data'!$E$4,0,10*ROW('Sanitation Data'!E165)),NA())</f>
        <v>#N/A</v>
      </c>
      <c r="AB171" s="367" t="e">
        <f ca="1">+IF(AND(ISNUMBER(OFFSET('Sanitation Data'!$E$6,0,10*ROW('Sanitation Data'!E165))),'Data Summary'!CQ171="Yes"),OFFSET('Sanitation Data'!$E$6,0,10*ROW('Sanitation Data'!E165)),NA())</f>
        <v>#N/A</v>
      </c>
      <c r="AC171" s="367" t="e">
        <f ca="1">+IF(AND(ISNUMBER(OFFSET('Sanitation Data'!$E$10,0,10*ROW('Sanitation Data'!E165))),'Data Summary'!CR171="Yes"),OFFSET('Sanitation Data'!$E$10,0,10*ROW('Sanitation Data'!E165)),NA())</f>
        <v>#N/A</v>
      </c>
      <c r="AD171" s="367" t="e">
        <f ca="1">+IF(AND(ISNUMBER(OFFSET('Sanitation Data'!$E$11,0,10*ROW('Sanitation Data'!E165))),'Data Summary'!CS171="Yes"),OFFSET('Sanitation Data'!$E$11,0,10*ROW('Sanitation Data'!E165)),NA())</f>
        <v>#N/A</v>
      </c>
      <c r="AE171" s="367" t="e">
        <f ca="1">+IF(AND(ISNUMBER(OFFSET('Sanitation Data'!$E$12,0,10*ROW('Sanitation Data'!E165))),'Data Summary'!CT171="Yes"),OFFSET('Sanitation Data'!$E$12,0,10*ROW('Sanitation Data'!E165)),NA())</f>
        <v>#N/A</v>
      </c>
      <c r="AF171" s="367" t="e">
        <f ca="1">+IF(AND(ISNUMBER(OFFSET('Sanitation Data'!$F$4,0,10*ROW('Sanitation Data'!F165))),'Data Summary'!CU171="Yes"),100-OFFSET('Sanitation Data'!$F$4,0,10*ROW('Sanitation Data'!F165)),NA())</f>
        <v>#N/A</v>
      </c>
      <c r="AG171" s="367" t="e">
        <f ca="1">+IF(AND(ISNUMBER(OFFSET('Sanitation Data'!$F$6,0,10*ROW('Sanitation Data'!F165))),'Data Summary'!CV171="Yes"),OFFSET('Sanitation Data'!$F$6,0,10*ROW('Sanitation Data'!F165)),NA())</f>
        <v>#N/A</v>
      </c>
      <c r="AH171" s="367" t="e">
        <f ca="1">+IF(AND(ISNUMBER(OFFSET('Sanitation Data'!$F$10,0,10*ROW('Sanitation Data'!F165))),'Data Summary'!CW171="Yes"),OFFSET('Sanitation Data'!$F$10,0,10*ROW('Sanitation Data'!F165)),NA())</f>
        <v>#N/A</v>
      </c>
      <c r="AI171" s="367" t="e">
        <f ca="1">+IF(AND(ISNUMBER(OFFSET('Sanitation Data'!$F$11,0,10*ROW('Sanitation Data'!F165))),'Data Summary'!CX171="Yes"),OFFSET('Sanitation Data'!$F$11,0,10*ROW('Sanitation Data'!F165)),NA())</f>
        <v>#N/A</v>
      </c>
      <c r="AJ171" s="367" t="e">
        <f ca="1">+IF(AND(ISNUMBER(OFFSET('Sanitation Data'!$F$12,0,10*ROW('Sanitation Data'!F165))),'Data Summary'!CY171="Yes"),OFFSET('Sanitation Data'!$F$12,0,10*ROW('Sanitation Data'!F165)),NA())</f>
        <v>#N/A</v>
      </c>
      <c r="AK171" s="367" t="e">
        <f ca="1">+IF(AND(ISNUMBER(OFFSET('Sanitation Data'!$G$4,0,10*ROW('Sanitation Data'!G165))),'Data Summary'!CZ171="Yes"),100-OFFSET('Sanitation Data'!$G$4,0,10*ROW('Sanitation Data'!G165)),NA())</f>
        <v>#N/A</v>
      </c>
      <c r="AL171" s="367" t="e">
        <f ca="1">+IF(AND(ISNUMBER(OFFSET('Sanitation Data'!$G$6,0,10*ROW('Sanitation Data'!G165))),'Data Summary'!DA171="Yes"),OFFSET('Sanitation Data'!$G$6,0,10*ROW('Sanitation Data'!G165)),NA())</f>
        <v>#N/A</v>
      </c>
      <c r="AM171" s="367" t="e">
        <f ca="1">+IF(AND(ISNUMBER(OFFSET('Sanitation Data'!$G$10,0,10*ROW('Sanitation Data'!G165))),'Data Summary'!DB171="Yes"),OFFSET('Sanitation Data'!$G$10,0,10*ROW('Sanitation Data'!G165)),NA())</f>
        <v>#N/A</v>
      </c>
      <c r="AN171" s="367" t="e">
        <f ca="1">+IF(AND(ISNUMBER(OFFSET('Sanitation Data'!$G$11,0,10*ROW('Sanitation Data'!G165))),'Data Summary'!DC171="Yes"),OFFSET('Sanitation Data'!$G$11,0,10*ROW('Sanitation Data'!G165)),NA())</f>
        <v>#N/A</v>
      </c>
      <c r="AO171" s="367" t="e">
        <f ca="1">+IF(AND(ISNUMBER(OFFSET('Sanitation Data'!$G$12,0,10*ROW('Sanitation Data'!G165))),'Data Summary'!DD171="Yes"),OFFSET('Sanitation Data'!$G$12,0,10*ROW('Sanitation Data'!G165)),NA())</f>
        <v>#N/A</v>
      </c>
      <c r="AP171" s="367" t="e">
        <f ca="1">+IF(AND(ISNUMBER(OFFSET('Sanitation Data'!$H$4,0,10*ROW('Sanitation Data'!H165))),'Data Summary'!DE171="Yes"),100-OFFSET('Sanitation Data'!$H$4,0,10*ROW('Sanitation Data'!H165)),NA())</f>
        <v>#N/A</v>
      </c>
      <c r="AQ171" s="367" t="e">
        <f ca="1">+IF(AND(ISNUMBER(OFFSET('Sanitation Data'!$H$6,0,10*ROW('Sanitation Data'!H165))),'Data Summary'!DF171="Yes"),OFFSET('Sanitation Data'!$H$6,0,10*ROW('Sanitation Data'!H165)),NA())</f>
        <v>#N/A</v>
      </c>
      <c r="AR171" s="367" t="e">
        <f ca="1">+IF(AND(ISNUMBER(OFFSET('Sanitation Data'!$H$10,0,10*ROW('Sanitation Data'!H165))),'Data Summary'!DG171="Yes"),OFFSET('Sanitation Data'!$H$10,0,10*ROW('Sanitation Data'!H165)),NA())</f>
        <v>#N/A</v>
      </c>
      <c r="AS171" s="367" t="e">
        <f ca="1">+IF(AND(ISNUMBER(OFFSET('Sanitation Data'!$H$11,0,10*ROW('Sanitation Data'!H165))),'Data Summary'!DH171="Yes"),OFFSET('Sanitation Data'!$H$11,0,10*ROW('Sanitation Data'!H165)),NA())</f>
        <v>#N/A</v>
      </c>
      <c r="AT171" s="367" t="e">
        <f ca="1">+IF(AND(ISNUMBER(OFFSET('Sanitation Data'!$H$12,0,10*ROW('Sanitation Data'!H165))),'Data Summary'!DI171="Yes"),OFFSET('Sanitation Data'!$H$12,0,10*ROW('Sanitation Data'!H165)),NA())</f>
        <v>#N/A</v>
      </c>
      <c r="AU171" s="367" t="e">
        <f ca="1">+IF(AND(ISNUMBER(OFFSET('Sanitation Data'!$I$4,0,10*ROW('Sanitation Data'!I165))),'Data Summary'!DJ171="Yes"),100-OFFSET('Sanitation Data'!$I$4,0,10*ROW('Sanitation Data'!I165)),NA())</f>
        <v>#N/A</v>
      </c>
      <c r="AV171" s="367" t="e">
        <f ca="1">+IF(AND(ISNUMBER(OFFSET('Sanitation Data'!$I$6,0,10*ROW('Sanitation Data'!I165))),'Data Summary'!DK171="Yes"),OFFSET('Sanitation Data'!$I$6,0,10*ROW('Sanitation Data'!I165)),NA())</f>
        <v>#N/A</v>
      </c>
      <c r="AW171" s="367" t="e">
        <f ca="1">+IF(AND(ISNUMBER(OFFSET('Sanitation Data'!$I$10,0,10*ROW('Sanitation Data'!I165))),'Data Summary'!DL171="Yes"),OFFSET('Sanitation Data'!$I$10,0,10*ROW('Sanitation Data'!I165)),NA())</f>
        <v>#N/A</v>
      </c>
      <c r="AX171" s="367" t="e">
        <f ca="1">+IF(AND(ISNUMBER(OFFSET('Sanitation Data'!$I$11,0,10*ROW('Sanitation Data'!I165))),'Data Summary'!DM171="Yes"),OFFSET('Sanitation Data'!$I$11,0,10*ROW('Sanitation Data'!I165)),NA())</f>
        <v>#N/A</v>
      </c>
      <c r="AY171" s="367" t="e">
        <f ca="1">+IF(AND(ISNUMBER(OFFSET('Sanitation Data'!$I$12,0,10*ROW('Sanitation Data'!I165))),'Data Summary'!DN171="Yes"),OFFSET('Sanitation Data'!$I$12,0,10*ROW('Sanitation Data'!I165)),NA())</f>
        <v>#N/A</v>
      </c>
      <c r="AZ171" s="368" t="e">
        <f ca="1">+IF(AND(ISNUMBER(OFFSET('Hygiene Data'!$D$5,0,10*ROW('Hygiene Data'!D165))),'Data Summary'!DO171="Yes"),OFFSET('Hygiene Data'!$D$5,0,10*ROW('Hygiene Data'!D165)),NA())</f>
        <v>#N/A</v>
      </c>
      <c r="BA171" s="368" t="e">
        <f ca="1">+IF(AND(ISNUMBER(OFFSET('Hygiene Data'!$D$7,0,10*ROW('Hygiene Data'!D165))),'Data Summary'!DP171="Yes"),OFFSET('Hygiene Data'!$D$7,0,10*ROW('Hygiene Data'!D165)),NA())</f>
        <v>#N/A</v>
      </c>
      <c r="BB171" s="368" t="e">
        <f ca="1">+IF(AND(ISNUMBER(OFFSET('Hygiene Data'!$D$9,0,10*ROW('Hygiene Data'!D165))),'Data Summary'!DQ171="Yes"),OFFSET('Hygiene Data'!$D$9,0,10*ROW('Hygiene Data'!D165)),NA())</f>
        <v>#N/A</v>
      </c>
      <c r="BC171" s="368" t="e">
        <f ca="1">+IF(AND(ISNUMBER(OFFSET('Hygiene Data'!$E$5,0,10*ROW('Hygiene Data'!E165))),'Data Summary'!DR171="Yes"),OFFSET('Hygiene Data'!$E$5,0,10*ROW('Hygiene Data'!E165)),NA())</f>
        <v>#N/A</v>
      </c>
      <c r="BD171" s="368" t="e">
        <f ca="1">+IF(AND(ISNUMBER(OFFSET('Hygiene Data'!$E$7,0,10*ROW('Hygiene Data'!E165))),'Data Summary'!DS171="Yes"),OFFSET('Hygiene Data'!$E$7,0,10*ROW('Hygiene Data'!E165)),NA())</f>
        <v>#N/A</v>
      </c>
      <c r="BE171" s="368" t="e">
        <f ca="1">+IF(AND(ISNUMBER(OFFSET('Hygiene Data'!$E$9,0,10*ROW('Hygiene Data'!E165))),'Data Summary'!DT171="Yes"),OFFSET('Hygiene Data'!$E$9,0,10*ROW('Hygiene Data'!E165)),NA())</f>
        <v>#N/A</v>
      </c>
      <c r="BF171" s="368" t="e">
        <f ca="1">+IF(AND(ISNUMBER(OFFSET('Hygiene Data'!$F$5,0,10*ROW('Hygiene Data'!F165))),'Data Summary'!DU171="Yes"),OFFSET('Hygiene Data'!$F$5,0,10*ROW('Hygiene Data'!F165)),NA())</f>
        <v>#N/A</v>
      </c>
      <c r="BG171" s="368" t="e">
        <f ca="1">+IF(AND(ISNUMBER(OFFSET('Hygiene Data'!$F$7,0,10*ROW('Hygiene Data'!F165))),'Data Summary'!DV171="Yes"),OFFSET('Hygiene Data'!$F$7,0,10*ROW('Hygiene Data'!F165)),NA())</f>
        <v>#N/A</v>
      </c>
      <c r="BH171" s="368" t="e">
        <f ca="1">+IF(AND(ISNUMBER(OFFSET('Hygiene Data'!$F$9,0,10*ROW('Hygiene Data'!F165))),'Data Summary'!DW171="Yes"),OFFSET('Hygiene Data'!$F$9,0,10*ROW('Hygiene Data'!F165)),NA())</f>
        <v>#N/A</v>
      </c>
      <c r="BI171" s="368" t="e">
        <f ca="1">+IF(AND(ISNUMBER(OFFSET('Hygiene Data'!$G$5,0,10*ROW('Hygiene Data'!G165))),'Data Summary'!DX171="Yes"),OFFSET('Hygiene Data'!$G$5,0,10*ROW('Hygiene Data'!G165)),NA())</f>
        <v>#N/A</v>
      </c>
      <c r="BJ171" s="368" t="e">
        <f ca="1">+IF(AND(ISNUMBER(OFFSET('Hygiene Data'!$G$7,0,10*ROW('Hygiene Data'!G165))),'Data Summary'!DY171="Yes"),OFFSET('Hygiene Data'!$G$7,0,10*ROW('Hygiene Data'!G165)),NA())</f>
        <v>#N/A</v>
      </c>
      <c r="BK171" s="368" t="e">
        <f ca="1">+IF(AND(ISNUMBER(OFFSET('Hygiene Data'!$G$9,0,10*ROW('Hygiene Data'!G165))),'Data Summary'!DZ171="Yes"),OFFSET('Hygiene Data'!$G$9,0,10*ROW('Hygiene Data'!G165)),NA())</f>
        <v>#N/A</v>
      </c>
      <c r="BL171" s="368" t="e">
        <f ca="1">+IF(AND(ISNUMBER(OFFSET('Hygiene Data'!$H$5,0,10*ROW('Hygiene Data'!H165))),'Data Summary'!EA171="Yes"),OFFSET('Hygiene Data'!$H$5,0,10*ROW('Hygiene Data'!H165)),NA())</f>
        <v>#N/A</v>
      </c>
      <c r="BM171" s="368" t="e">
        <f ca="1">+IF(AND(ISNUMBER(OFFSET('Hygiene Data'!$H$7,0,10*ROW('Hygiene Data'!H165))),'Data Summary'!EB171="Yes"),OFFSET('Hygiene Data'!$H$7,0,10*ROW('Hygiene Data'!H165)),NA())</f>
        <v>#N/A</v>
      </c>
      <c r="BN171" s="368" t="e">
        <f ca="1">+IF(AND(ISNUMBER(OFFSET('Hygiene Data'!$H$9,0,10*ROW('Hygiene Data'!H165))),'Data Summary'!EC171="Yes"),OFFSET('Hygiene Data'!$H$9,0,10*ROW('Hygiene Data'!H165)),NA())</f>
        <v>#N/A</v>
      </c>
      <c r="BO171" s="368" t="e">
        <f ca="1">+IF(AND(ISNUMBER(OFFSET('Hygiene Data'!$I$5,0,10*ROW('Hygiene Data'!I165))),'Data Summary'!ED171="Yes"),OFFSET('Hygiene Data'!$I$5,0,10*ROW('Hygiene Data'!I165)),NA())</f>
        <v>#N/A</v>
      </c>
      <c r="BP171" s="368" t="e">
        <f ca="1">+IF(AND(ISNUMBER(OFFSET('Hygiene Data'!$I$7,0,10*ROW('Hygiene Data'!I165))),'Data Summary'!EE171="Yes"),OFFSET('Hygiene Data'!$I$7,0,10*ROW('Hygiene Data'!I165)),NA())</f>
        <v>#N/A</v>
      </c>
      <c r="BQ171" s="368" t="e">
        <f ca="1">+IF(AND(ISNUMBER(OFFSET('Hygiene Data'!$I$9,0,10*ROW('Hygiene Data'!I165))),'Data Summary'!EF171="Yes"),OFFSET('Hygiene Data'!$I$9,0,10*ROW('Hygiene Data'!I165)),NA())</f>
        <v>#N/A</v>
      </c>
    </row>
    <row r="172" spans="1:69" x14ac:dyDescent="0.25">
      <c r="A172" s="364" t="e">
        <f ca="1">+RIGHT('Data Summary'!A172,LEN('Data Summary'!A172)-9)</f>
        <v>#VALUE!</v>
      </c>
      <c r="B172" s="338" t="str">
        <f ca="1">+IF(ISTEXT('Data Summary'!B172),'Data Summary'!B172,"")</f>
        <v/>
      </c>
      <c r="C172" s="365" t="e">
        <f ca="1">+VALUE('Data Summary'!C172)</f>
        <v>#VALUE!</v>
      </c>
      <c r="D172" s="366" t="e">
        <f ca="1">+IF(AND(ISNUMBER(OFFSET('Water Data'!$D$4,0,10*ROW('Water Data'!D166))),'Data Summary'!BS172="Yes"),100-OFFSET('Water Data'!$D$4,0,10*ROW('Water Data'!D166)),NA())</f>
        <v>#N/A</v>
      </c>
      <c r="E172" s="366" t="e">
        <f ca="1">+IF(AND(ISNUMBER(OFFSET('Water Data'!$D$6,0,10*ROW('Water Data'!D166))),'Data Summary'!BT172="Yes"),OFFSET('Water Data'!$D$6,0,10*ROW('Water Data'!D166)),NA())</f>
        <v>#N/A</v>
      </c>
      <c r="F172" s="366" t="e">
        <f ca="1">+IF(AND(ISNUMBER(OFFSET('Water Data'!$D$9,0,10*ROW('Water Data'!D166))),'Data Summary'!BU172="Yes"),OFFSET('Water Data'!$D$9,0,10*ROW('Water Data'!D166)),NA())</f>
        <v>#N/A</v>
      </c>
      <c r="G172" s="366" t="e">
        <f ca="1">+IF(AND(ISNUMBER(OFFSET('Water Data'!$E$4,0,10*ROW('Water Data'!E166))),'Data Summary'!BV172="Yes"),100-OFFSET('Water Data'!$E$4,0,10*ROW('Water Data'!E166)),NA())</f>
        <v>#N/A</v>
      </c>
      <c r="H172" s="366" t="e">
        <f ca="1">+IF(AND(ISNUMBER(OFFSET('Water Data'!$E$6,0,10*ROW('Water Data'!E166))),'Data Summary'!BW172="Yes"),OFFSET('Water Data'!$E$6,0,10*ROW('Water Data'!E166)),NA())</f>
        <v>#N/A</v>
      </c>
      <c r="I172" s="366" t="e">
        <f ca="1">+IF(AND(ISNUMBER(OFFSET('Water Data'!$E$9,0,10*ROW('Water Data'!E166))),'Data Summary'!BX172="Yes"),OFFSET('Water Data'!$E$9,0,10*ROW('Water Data'!E166)),NA())</f>
        <v>#N/A</v>
      </c>
      <c r="J172" s="366" t="e">
        <f ca="1">+IF(AND(ISNUMBER(OFFSET('Water Data'!$F$4,0,10*ROW('Water Data'!F166))),'Data Summary'!BY172="Yes"),100-OFFSET('Water Data'!$F$4,0,10*ROW('Water Data'!F166)),NA())</f>
        <v>#N/A</v>
      </c>
      <c r="K172" s="366" t="e">
        <f ca="1">+IF(AND(ISNUMBER(OFFSET('Water Data'!$F$6,0,10*ROW('Water Data'!F166))),'Data Summary'!BZ172="Yes"),OFFSET('Water Data'!$F$6,0,10*ROW('Water Data'!F166)),NA())</f>
        <v>#N/A</v>
      </c>
      <c r="L172" s="366" t="e">
        <f ca="1">+IF(AND(ISNUMBER(OFFSET('Water Data'!$F$9,0,10*ROW('Water Data'!F166))),'Data Summary'!CA172="Yes"),OFFSET('Water Data'!$F$9,0,10*ROW('Water Data'!F166)),NA())</f>
        <v>#N/A</v>
      </c>
      <c r="M172" s="366" t="e">
        <f ca="1">+IF(AND(ISNUMBER(OFFSET('Water Data'!$G$4,0,10*ROW('Water Data'!G166))),'Data Summary'!CB172="Yes"),100-OFFSET('Water Data'!$G$4,0,10*ROW('Water Data'!G166)),NA())</f>
        <v>#N/A</v>
      </c>
      <c r="N172" s="366" t="e">
        <f ca="1">+IF(AND(ISNUMBER(OFFSET('Water Data'!$G$6,0,10*ROW('Water Data'!G166))),'Data Summary'!CC172="Yes"),OFFSET('Water Data'!$G$6,0,10*ROW('Water Data'!G166)),NA())</f>
        <v>#N/A</v>
      </c>
      <c r="O172" s="366" t="e">
        <f ca="1">+IF(AND(ISNUMBER(OFFSET('Water Data'!$G$9,0,10*ROW('Water Data'!G166))),'Data Summary'!CD172="Yes"),OFFSET('Water Data'!$G$9,0,10*ROW('Water Data'!G166)),NA())</f>
        <v>#N/A</v>
      </c>
      <c r="P172" s="366" t="e">
        <f ca="1">+IF(AND(ISNUMBER(OFFSET('Water Data'!$H$4,0,10*ROW('Water Data'!H166))),'Data Summary'!CE172="Yes"),100-OFFSET('Water Data'!$H$4,0,10*ROW('Water Data'!H166)),NA())</f>
        <v>#N/A</v>
      </c>
      <c r="Q172" s="366" t="e">
        <f ca="1">+IF(AND(ISNUMBER(OFFSET('Water Data'!$H$6,0,10*ROW('Water Data'!H166))),'Data Summary'!CF172="Yes"),OFFSET('Water Data'!$H$6,0,10*ROW('Water Data'!H166)),NA())</f>
        <v>#N/A</v>
      </c>
      <c r="R172" s="366" t="e">
        <f ca="1">+IF(AND(ISNUMBER(OFFSET('Water Data'!$H$9,0,10*ROW('Water Data'!H166))),'Data Summary'!CG172="Yes"),OFFSET('Water Data'!$H$9,0,10*ROW('Water Data'!H166)),NA())</f>
        <v>#N/A</v>
      </c>
      <c r="S172" s="366" t="e">
        <f ca="1">+IF(AND(ISNUMBER(OFFSET('Water Data'!$I$4,0,10*ROW('Water Data'!I166))),'Data Summary'!CH172="Yes"),100-OFFSET('Water Data'!$I$4,0,10*ROW('Water Data'!I166)),NA())</f>
        <v>#N/A</v>
      </c>
      <c r="T172" s="366" t="e">
        <f ca="1">+IF(AND(ISNUMBER(OFFSET('Water Data'!$I$6,0,10*ROW('Water Data'!I166))),'Data Summary'!CI172="Yes"),OFFSET('Water Data'!$I$6,0,10*ROW('Water Data'!I166)),NA())</f>
        <v>#N/A</v>
      </c>
      <c r="U172" s="366" t="e">
        <f ca="1">+IF(AND(ISNUMBER(OFFSET('Water Data'!$I$9,0,10*ROW('Water Data'!I166))),'Data Summary'!CJ172="Yes"),OFFSET('Water Data'!$I$9,0,10*ROW('Water Data'!I166)),NA())</f>
        <v>#N/A</v>
      </c>
      <c r="V172" s="367" t="e">
        <f ca="1">+IF(AND(ISNUMBER(OFFSET('Sanitation Data'!$D$4,0,10*ROW('Sanitation Data'!D166))),'Data Summary'!CK172="Yes"),100-OFFSET('Sanitation Data'!$D$4,0,10*ROW('Sanitation Data'!D166)),NA())</f>
        <v>#N/A</v>
      </c>
      <c r="W172" s="367" t="e">
        <f ca="1">+IF(AND(ISNUMBER(OFFSET('Sanitation Data'!$D$6,0,10*ROW('Sanitation Data'!D166))),'Data Summary'!CL172="Yes"),OFFSET('Sanitation Data'!$D$6,0,10*ROW('Sanitation Data'!D166)),NA())</f>
        <v>#N/A</v>
      </c>
      <c r="X172" s="367" t="e">
        <f ca="1">+IF(AND(ISNUMBER(OFFSET('Sanitation Data'!$D$10,0,10*ROW('Sanitation Data'!D166))),'Data Summary'!CM172="Yes"),OFFSET('Sanitation Data'!$D$10,0,10*ROW('Sanitation Data'!D166)),NA())</f>
        <v>#N/A</v>
      </c>
      <c r="Y172" s="367" t="e">
        <f ca="1">+IF(AND(ISNUMBER(OFFSET('Sanitation Data'!$D$11,0,10*ROW('Sanitation Data'!D166))),'Data Summary'!CN172="Yes"),OFFSET('Sanitation Data'!$D$11,0,10*ROW('Sanitation Data'!D166)),NA())</f>
        <v>#N/A</v>
      </c>
      <c r="Z172" s="367" t="e">
        <f ca="1">+IF(AND(ISNUMBER(OFFSET('Sanitation Data'!$D$12,0,10*ROW('Sanitation Data'!D166))),'Data Summary'!CO172="Yes"),OFFSET('Sanitation Data'!$D$12,0,10*ROW('Sanitation Data'!D166)),NA())</f>
        <v>#N/A</v>
      </c>
      <c r="AA172" s="367" t="e">
        <f ca="1">+IF(AND(ISNUMBER(OFFSET('Sanitation Data'!$E$4,0,10*ROW('Sanitation Data'!E166))),'Data Summary'!CP172="Yes"),100-OFFSET('Sanitation Data'!$E$4,0,10*ROW('Sanitation Data'!E166)),NA())</f>
        <v>#N/A</v>
      </c>
      <c r="AB172" s="367" t="e">
        <f ca="1">+IF(AND(ISNUMBER(OFFSET('Sanitation Data'!$E$6,0,10*ROW('Sanitation Data'!E166))),'Data Summary'!CQ172="Yes"),OFFSET('Sanitation Data'!$E$6,0,10*ROW('Sanitation Data'!E166)),NA())</f>
        <v>#N/A</v>
      </c>
      <c r="AC172" s="367" t="e">
        <f ca="1">+IF(AND(ISNUMBER(OFFSET('Sanitation Data'!$E$10,0,10*ROW('Sanitation Data'!E166))),'Data Summary'!CR172="Yes"),OFFSET('Sanitation Data'!$E$10,0,10*ROW('Sanitation Data'!E166)),NA())</f>
        <v>#N/A</v>
      </c>
      <c r="AD172" s="367" t="e">
        <f ca="1">+IF(AND(ISNUMBER(OFFSET('Sanitation Data'!$E$11,0,10*ROW('Sanitation Data'!E166))),'Data Summary'!CS172="Yes"),OFFSET('Sanitation Data'!$E$11,0,10*ROW('Sanitation Data'!E166)),NA())</f>
        <v>#N/A</v>
      </c>
      <c r="AE172" s="367" t="e">
        <f ca="1">+IF(AND(ISNUMBER(OFFSET('Sanitation Data'!$E$12,0,10*ROW('Sanitation Data'!E166))),'Data Summary'!CT172="Yes"),OFFSET('Sanitation Data'!$E$12,0,10*ROW('Sanitation Data'!E166)),NA())</f>
        <v>#N/A</v>
      </c>
      <c r="AF172" s="367" t="e">
        <f ca="1">+IF(AND(ISNUMBER(OFFSET('Sanitation Data'!$F$4,0,10*ROW('Sanitation Data'!F166))),'Data Summary'!CU172="Yes"),100-OFFSET('Sanitation Data'!$F$4,0,10*ROW('Sanitation Data'!F166)),NA())</f>
        <v>#N/A</v>
      </c>
      <c r="AG172" s="367" t="e">
        <f ca="1">+IF(AND(ISNUMBER(OFFSET('Sanitation Data'!$F$6,0,10*ROW('Sanitation Data'!F166))),'Data Summary'!CV172="Yes"),OFFSET('Sanitation Data'!$F$6,0,10*ROW('Sanitation Data'!F166)),NA())</f>
        <v>#N/A</v>
      </c>
      <c r="AH172" s="367" t="e">
        <f ca="1">+IF(AND(ISNUMBER(OFFSET('Sanitation Data'!$F$10,0,10*ROW('Sanitation Data'!F166))),'Data Summary'!CW172="Yes"),OFFSET('Sanitation Data'!$F$10,0,10*ROW('Sanitation Data'!F166)),NA())</f>
        <v>#N/A</v>
      </c>
      <c r="AI172" s="367" t="e">
        <f ca="1">+IF(AND(ISNUMBER(OFFSET('Sanitation Data'!$F$11,0,10*ROW('Sanitation Data'!F166))),'Data Summary'!CX172="Yes"),OFFSET('Sanitation Data'!$F$11,0,10*ROW('Sanitation Data'!F166)),NA())</f>
        <v>#N/A</v>
      </c>
      <c r="AJ172" s="367" t="e">
        <f ca="1">+IF(AND(ISNUMBER(OFFSET('Sanitation Data'!$F$12,0,10*ROW('Sanitation Data'!F166))),'Data Summary'!CY172="Yes"),OFFSET('Sanitation Data'!$F$12,0,10*ROW('Sanitation Data'!F166)),NA())</f>
        <v>#N/A</v>
      </c>
      <c r="AK172" s="367" t="e">
        <f ca="1">+IF(AND(ISNUMBER(OFFSET('Sanitation Data'!$G$4,0,10*ROW('Sanitation Data'!G166))),'Data Summary'!CZ172="Yes"),100-OFFSET('Sanitation Data'!$G$4,0,10*ROW('Sanitation Data'!G166)),NA())</f>
        <v>#N/A</v>
      </c>
      <c r="AL172" s="367" t="e">
        <f ca="1">+IF(AND(ISNUMBER(OFFSET('Sanitation Data'!$G$6,0,10*ROW('Sanitation Data'!G166))),'Data Summary'!DA172="Yes"),OFFSET('Sanitation Data'!$G$6,0,10*ROW('Sanitation Data'!G166)),NA())</f>
        <v>#N/A</v>
      </c>
      <c r="AM172" s="367" t="e">
        <f ca="1">+IF(AND(ISNUMBER(OFFSET('Sanitation Data'!$G$10,0,10*ROW('Sanitation Data'!G166))),'Data Summary'!DB172="Yes"),OFFSET('Sanitation Data'!$G$10,0,10*ROW('Sanitation Data'!G166)),NA())</f>
        <v>#N/A</v>
      </c>
      <c r="AN172" s="367" t="e">
        <f ca="1">+IF(AND(ISNUMBER(OFFSET('Sanitation Data'!$G$11,0,10*ROW('Sanitation Data'!G166))),'Data Summary'!DC172="Yes"),OFFSET('Sanitation Data'!$G$11,0,10*ROW('Sanitation Data'!G166)),NA())</f>
        <v>#N/A</v>
      </c>
      <c r="AO172" s="367" t="e">
        <f ca="1">+IF(AND(ISNUMBER(OFFSET('Sanitation Data'!$G$12,0,10*ROW('Sanitation Data'!G166))),'Data Summary'!DD172="Yes"),OFFSET('Sanitation Data'!$G$12,0,10*ROW('Sanitation Data'!G166)),NA())</f>
        <v>#N/A</v>
      </c>
      <c r="AP172" s="367" t="e">
        <f ca="1">+IF(AND(ISNUMBER(OFFSET('Sanitation Data'!$H$4,0,10*ROW('Sanitation Data'!H166))),'Data Summary'!DE172="Yes"),100-OFFSET('Sanitation Data'!$H$4,0,10*ROW('Sanitation Data'!H166)),NA())</f>
        <v>#N/A</v>
      </c>
      <c r="AQ172" s="367" t="e">
        <f ca="1">+IF(AND(ISNUMBER(OFFSET('Sanitation Data'!$H$6,0,10*ROW('Sanitation Data'!H166))),'Data Summary'!DF172="Yes"),OFFSET('Sanitation Data'!$H$6,0,10*ROW('Sanitation Data'!H166)),NA())</f>
        <v>#N/A</v>
      </c>
      <c r="AR172" s="367" t="e">
        <f ca="1">+IF(AND(ISNUMBER(OFFSET('Sanitation Data'!$H$10,0,10*ROW('Sanitation Data'!H166))),'Data Summary'!DG172="Yes"),OFFSET('Sanitation Data'!$H$10,0,10*ROW('Sanitation Data'!H166)),NA())</f>
        <v>#N/A</v>
      </c>
      <c r="AS172" s="367" t="e">
        <f ca="1">+IF(AND(ISNUMBER(OFFSET('Sanitation Data'!$H$11,0,10*ROW('Sanitation Data'!H166))),'Data Summary'!DH172="Yes"),OFFSET('Sanitation Data'!$H$11,0,10*ROW('Sanitation Data'!H166)),NA())</f>
        <v>#N/A</v>
      </c>
      <c r="AT172" s="367" t="e">
        <f ca="1">+IF(AND(ISNUMBER(OFFSET('Sanitation Data'!$H$12,0,10*ROW('Sanitation Data'!H166))),'Data Summary'!DI172="Yes"),OFFSET('Sanitation Data'!$H$12,0,10*ROW('Sanitation Data'!H166)),NA())</f>
        <v>#N/A</v>
      </c>
      <c r="AU172" s="367" t="e">
        <f ca="1">+IF(AND(ISNUMBER(OFFSET('Sanitation Data'!$I$4,0,10*ROW('Sanitation Data'!I166))),'Data Summary'!DJ172="Yes"),100-OFFSET('Sanitation Data'!$I$4,0,10*ROW('Sanitation Data'!I166)),NA())</f>
        <v>#N/A</v>
      </c>
      <c r="AV172" s="367" t="e">
        <f ca="1">+IF(AND(ISNUMBER(OFFSET('Sanitation Data'!$I$6,0,10*ROW('Sanitation Data'!I166))),'Data Summary'!DK172="Yes"),OFFSET('Sanitation Data'!$I$6,0,10*ROW('Sanitation Data'!I166)),NA())</f>
        <v>#N/A</v>
      </c>
      <c r="AW172" s="367" t="e">
        <f ca="1">+IF(AND(ISNUMBER(OFFSET('Sanitation Data'!$I$10,0,10*ROW('Sanitation Data'!I166))),'Data Summary'!DL172="Yes"),OFFSET('Sanitation Data'!$I$10,0,10*ROW('Sanitation Data'!I166)),NA())</f>
        <v>#N/A</v>
      </c>
      <c r="AX172" s="367" t="e">
        <f ca="1">+IF(AND(ISNUMBER(OFFSET('Sanitation Data'!$I$11,0,10*ROW('Sanitation Data'!I166))),'Data Summary'!DM172="Yes"),OFFSET('Sanitation Data'!$I$11,0,10*ROW('Sanitation Data'!I166)),NA())</f>
        <v>#N/A</v>
      </c>
      <c r="AY172" s="367" t="e">
        <f ca="1">+IF(AND(ISNUMBER(OFFSET('Sanitation Data'!$I$12,0,10*ROW('Sanitation Data'!I166))),'Data Summary'!DN172="Yes"),OFFSET('Sanitation Data'!$I$12,0,10*ROW('Sanitation Data'!I166)),NA())</f>
        <v>#N/A</v>
      </c>
      <c r="AZ172" s="368" t="e">
        <f ca="1">+IF(AND(ISNUMBER(OFFSET('Hygiene Data'!$D$5,0,10*ROW('Hygiene Data'!D166))),'Data Summary'!DO172="Yes"),OFFSET('Hygiene Data'!$D$5,0,10*ROW('Hygiene Data'!D166)),NA())</f>
        <v>#N/A</v>
      </c>
      <c r="BA172" s="368" t="e">
        <f ca="1">+IF(AND(ISNUMBER(OFFSET('Hygiene Data'!$D$7,0,10*ROW('Hygiene Data'!D166))),'Data Summary'!DP172="Yes"),OFFSET('Hygiene Data'!$D$7,0,10*ROW('Hygiene Data'!D166)),NA())</f>
        <v>#N/A</v>
      </c>
      <c r="BB172" s="368" t="e">
        <f ca="1">+IF(AND(ISNUMBER(OFFSET('Hygiene Data'!$D$9,0,10*ROW('Hygiene Data'!D166))),'Data Summary'!DQ172="Yes"),OFFSET('Hygiene Data'!$D$9,0,10*ROW('Hygiene Data'!D166)),NA())</f>
        <v>#N/A</v>
      </c>
      <c r="BC172" s="368" t="e">
        <f ca="1">+IF(AND(ISNUMBER(OFFSET('Hygiene Data'!$E$5,0,10*ROW('Hygiene Data'!E166))),'Data Summary'!DR172="Yes"),OFFSET('Hygiene Data'!$E$5,0,10*ROW('Hygiene Data'!E166)),NA())</f>
        <v>#N/A</v>
      </c>
      <c r="BD172" s="368" t="e">
        <f ca="1">+IF(AND(ISNUMBER(OFFSET('Hygiene Data'!$E$7,0,10*ROW('Hygiene Data'!E166))),'Data Summary'!DS172="Yes"),OFFSET('Hygiene Data'!$E$7,0,10*ROW('Hygiene Data'!E166)),NA())</f>
        <v>#N/A</v>
      </c>
      <c r="BE172" s="368" t="e">
        <f ca="1">+IF(AND(ISNUMBER(OFFSET('Hygiene Data'!$E$9,0,10*ROW('Hygiene Data'!E166))),'Data Summary'!DT172="Yes"),OFFSET('Hygiene Data'!$E$9,0,10*ROW('Hygiene Data'!E166)),NA())</f>
        <v>#N/A</v>
      </c>
      <c r="BF172" s="368" t="e">
        <f ca="1">+IF(AND(ISNUMBER(OFFSET('Hygiene Data'!$F$5,0,10*ROW('Hygiene Data'!F166))),'Data Summary'!DU172="Yes"),OFFSET('Hygiene Data'!$F$5,0,10*ROW('Hygiene Data'!F166)),NA())</f>
        <v>#N/A</v>
      </c>
      <c r="BG172" s="368" t="e">
        <f ca="1">+IF(AND(ISNUMBER(OFFSET('Hygiene Data'!$F$7,0,10*ROW('Hygiene Data'!F166))),'Data Summary'!DV172="Yes"),OFFSET('Hygiene Data'!$F$7,0,10*ROW('Hygiene Data'!F166)),NA())</f>
        <v>#N/A</v>
      </c>
      <c r="BH172" s="368" t="e">
        <f ca="1">+IF(AND(ISNUMBER(OFFSET('Hygiene Data'!$F$9,0,10*ROW('Hygiene Data'!F166))),'Data Summary'!DW172="Yes"),OFFSET('Hygiene Data'!$F$9,0,10*ROW('Hygiene Data'!F166)),NA())</f>
        <v>#N/A</v>
      </c>
      <c r="BI172" s="368" t="e">
        <f ca="1">+IF(AND(ISNUMBER(OFFSET('Hygiene Data'!$G$5,0,10*ROW('Hygiene Data'!G166))),'Data Summary'!DX172="Yes"),OFFSET('Hygiene Data'!$G$5,0,10*ROW('Hygiene Data'!G166)),NA())</f>
        <v>#N/A</v>
      </c>
      <c r="BJ172" s="368" t="e">
        <f ca="1">+IF(AND(ISNUMBER(OFFSET('Hygiene Data'!$G$7,0,10*ROW('Hygiene Data'!G166))),'Data Summary'!DY172="Yes"),OFFSET('Hygiene Data'!$G$7,0,10*ROW('Hygiene Data'!G166)),NA())</f>
        <v>#N/A</v>
      </c>
      <c r="BK172" s="368" t="e">
        <f ca="1">+IF(AND(ISNUMBER(OFFSET('Hygiene Data'!$G$9,0,10*ROW('Hygiene Data'!G166))),'Data Summary'!DZ172="Yes"),OFFSET('Hygiene Data'!$G$9,0,10*ROW('Hygiene Data'!G166)),NA())</f>
        <v>#N/A</v>
      </c>
      <c r="BL172" s="368" t="e">
        <f ca="1">+IF(AND(ISNUMBER(OFFSET('Hygiene Data'!$H$5,0,10*ROW('Hygiene Data'!H166))),'Data Summary'!EA172="Yes"),OFFSET('Hygiene Data'!$H$5,0,10*ROW('Hygiene Data'!H166)),NA())</f>
        <v>#N/A</v>
      </c>
      <c r="BM172" s="368" t="e">
        <f ca="1">+IF(AND(ISNUMBER(OFFSET('Hygiene Data'!$H$7,0,10*ROW('Hygiene Data'!H166))),'Data Summary'!EB172="Yes"),OFFSET('Hygiene Data'!$H$7,0,10*ROW('Hygiene Data'!H166)),NA())</f>
        <v>#N/A</v>
      </c>
      <c r="BN172" s="368" t="e">
        <f ca="1">+IF(AND(ISNUMBER(OFFSET('Hygiene Data'!$H$9,0,10*ROW('Hygiene Data'!H166))),'Data Summary'!EC172="Yes"),OFFSET('Hygiene Data'!$H$9,0,10*ROW('Hygiene Data'!H166)),NA())</f>
        <v>#N/A</v>
      </c>
      <c r="BO172" s="368" t="e">
        <f ca="1">+IF(AND(ISNUMBER(OFFSET('Hygiene Data'!$I$5,0,10*ROW('Hygiene Data'!I166))),'Data Summary'!ED172="Yes"),OFFSET('Hygiene Data'!$I$5,0,10*ROW('Hygiene Data'!I166)),NA())</f>
        <v>#N/A</v>
      </c>
      <c r="BP172" s="368" t="e">
        <f ca="1">+IF(AND(ISNUMBER(OFFSET('Hygiene Data'!$I$7,0,10*ROW('Hygiene Data'!I166))),'Data Summary'!EE172="Yes"),OFFSET('Hygiene Data'!$I$7,0,10*ROW('Hygiene Data'!I166)),NA())</f>
        <v>#N/A</v>
      </c>
      <c r="BQ172" s="368" t="e">
        <f ca="1">+IF(AND(ISNUMBER(OFFSET('Hygiene Data'!$I$9,0,10*ROW('Hygiene Data'!I166))),'Data Summary'!EF172="Yes"),OFFSET('Hygiene Data'!$I$9,0,10*ROW('Hygiene Data'!I166)),NA())</f>
        <v>#N/A</v>
      </c>
    </row>
    <row r="173" spans="1:69" x14ac:dyDescent="0.25">
      <c r="A173" s="364" t="e">
        <f ca="1">+RIGHT('Data Summary'!A173,LEN('Data Summary'!A173)-9)</f>
        <v>#VALUE!</v>
      </c>
      <c r="B173" s="338" t="str">
        <f ca="1">+IF(ISTEXT('Data Summary'!B173),'Data Summary'!B173,"")</f>
        <v/>
      </c>
      <c r="C173" s="365" t="e">
        <f ca="1">+VALUE('Data Summary'!C173)</f>
        <v>#VALUE!</v>
      </c>
      <c r="D173" s="366" t="e">
        <f ca="1">+IF(AND(ISNUMBER(OFFSET('Water Data'!$D$4,0,10*ROW('Water Data'!D167))),'Data Summary'!BS173="Yes"),100-OFFSET('Water Data'!$D$4,0,10*ROW('Water Data'!D167)),NA())</f>
        <v>#N/A</v>
      </c>
      <c r="E173" s="366" t="e">
        <f ca="1">+IF(AND(ISNUMBER(OFFSET('Water Data'!$D$6,0,10*ROW('Water Data'!D167))),'Data Summary'!BT173="Yes"),OFFSET('Water Data'!$D$6,0,10*ROW('Water Data'!D167)),NA())</f>
        <v>#N/A</v>
      </c>
      <c r="F173" s="366" t="e">
        <f ca="1">+IF(AND(ISNUMBER(OFFSET('Water Data'!$D$9,0,10*ROW('Water Data'!D167))),'Data Summary'!BU173="Yes"),OFFSET('Water Data'!$D$9,0,10*ROW('Water Data'!D167)),NA())</f>
        <v>#N/A</v>
      </c>
      <c r="G173" s="366" t="e">
        <f ca="1">+IF(AND(ISNUMBER(OFFSET('Water Data'!$E$4,0,10*ROW('Water Data'!E167))),'Data Summary'!BV173="Yes"),100-OFFSET('Water Data'!$E$4,0,10*ROW('Water Data'!E167)),NA())</f>
        <v>#N/A</v>
      </c>
      <c r="H173" s="366" t="e">
        <f ca="1">+IF(AND(ISNUMBER(OFFSET('Water Data'!$E$6,0,10*ROW('Water Data'!E167))),'Data Summary'!BW173="Yes"),OFFSET('Water Data'!$E$6,0,10*ROW('Water Data'!E167)),NA())</f>
        <v>#N/A</v>
      </c>
      <c r="I173" s="366" t="e">
        <f ca="1">+IF(AND(ISNUMBER(OFFSET('Water Data'!$E$9,0,10*ROW('Water Data'!E167))),'Data Summary'!BX173="Yes"),OFFSET('Water Data'!$E$9,0,10*ROW('Water Data'!E167)),NA())</f>
        <v>#N/A</v>
      </c>
      <c r="J173" s="366" t="e">
        <f ca="1">+IF(AND(ISNUMBER(OFFSET('Water Data'!$F$4,0,10*ROW('Water Data'!F167))),'Data Summary'!BY173="Yes"),100-OFFSET('Water Data'!$F$4,0,10*ROW('Water Data'!F167)),NA())</f>
        <v>#N/A</v>
      </c>
      <c r="K173" s="366" t="e">
        <f ca="1">+IF(AND(ISNUMBER(OFFSET('Water Data'!$F$6,0,10*ROW('Water Data'!F167))),'Data Summary'!BZ173="Yes"),OFFSET('Water Data'!$F$6,0,10*ROW('Water Data'!F167)),NA())</f>
        <v>#N/A</v>
      </c>
      <c r="L173" s="366" t="e">
        <f ca="1">+IF(AND(ISNUMBER(OFFSET('Water Data'!$F$9,0,10*ROW('Water Data'!F167))),'Data Summary'!CA173="Yes"),OFFSET('Water Data'!$F$9,0,10*ROW('Water Data'!F167)),NA())</f>
        <v>#N/A</v>
      </c>
      <c r="M173" s="366" t="e">
        <f ca="1">+IF(AND(ISNUMBER(OFFSET('Water Data'!$G$4,0,10*ROW('Water Data'!G167))),'Data Summary'!CB173="Yes"),100-OFFSET('Water Data'!$G$4,0,10*ROW('Water Data'!G167)),NA())</f>
        <v>#N/A</v>
      </c>
      <c r="N173" s="366" t="e">
        <f ca="1">+IF(AND(ISNUMBER(OFFSET('Water Data'!$G$6,0,10*ROW('Water Data'!G167))),'Data Summary'!CC173="Yes"),OFFSET('Water Data'!$G$6,0,10*ROW('Water Data'!G167)),NA())</f>
        <v>#N/A</v>
      </c>
      <c r="O173" s="366" t="e">
        <f ca="1">+IF(AND(ISNUMBER(OFFSET('Water Data'!$G$9,0,10*ROW('Water Data'!G167))),'Data Summary'!CD173="Yes"),OFFSET('Water Data'!$G$9,0,10*ROW('Water Data'!G167)),NA())</f>
        <v>#N/A</v>
      </c>
      <c r="P173" s="366" t="e">
        <f ca="1">+IF(AND(ISNUMBER(OFFSET('Water Data'!$H$4,0,10*ROW('Water Data'!H167))),'Data Summary'!CE173="Yes"),100-OFFSET('Water Data'!$H$4,0,10*ROW('Water Data'!H167)),NA())</f>
        <v>#N/A</v>
      </c>
      <c r="Q173" s="366" t="e">
        <f ca="1">+IF(AND(ISNUMBER(OFFSET('Water Data'!$H$6,0,10*ROW('Water Data'!H167))),'Data Summary'!CF173="Yes"),OFFSET('Water Data'!$H$6,0,10*ROW('Water Data'!H167)),NA())</f>
        <v>#N/A</v>
      </c>
      <c r="R173" s="366" t="e">
        <f ca="1">+IF(AND(ISNUMBER(OFFSET('Water Data'!$H$9,0,10*ROW('Water Data'!H167))),'Data Summary'!CG173="Yes"),OFFSET('Water Data'!$H$9,0,10*ROW('Water Data'!H167)),NA())</f>
        <v>#N/A</v>
      </c>
      <c r="S173" s="366" t="e">
        <f ca="1">+IF(AND(ISNUMBER(OFFSET('Water Data'!$I$4,0,10*ROW('Water Data'!I167))),'Data Summary'!CH173="Yes"),100-OFFSET('Water Data'!$I$4,0,10*ROW('Water Data'!I167)),NA())</f>
        <v>#N/A</v>
      </c>
      <c r="T173" s="366" t="e">
        <f ca="1">+IF(AND(ISNUMBER(OFFSET('Water Data'!$I$6,0,10*ROW('Water Data'!I167))),'Data Summary'!CI173="Yes"),OFFSET('Water Data'!$I$6,0,10*ROW('Water Data'!I167)),NA())</f>
        <v>#N/A</v>
      </c>
      <c r="U173" s="366" t="e">
        <f ca="1">+IF(AND(ISNUMBER(OFFSET('Water Data'!$I$9,0,10*ROW('Water Data'!I167))),'Data Summary'!CJ173="Yes"),OFFSET('Water Data'!$I$9,0,10*ROW('Water Data'!I167)),NA())</f>
        <v>#N/A</v>
      </c>
      <c r="V173" s="367" t="e">
        <f ca="1">+IF(AND(ISNUMBER(OFFSET('Sanitation Data'!$D$4,0,10*ROW('Sanitation Data'!D167))),'Data Summary'!CK173="Yes"),100-OFFSET('Sanitation Data'!$D$4,0,10*ROW('Sanitation Data'!D167)),NA())</f>
        <v>#N/A</v>
      </c>
      <c r="W173" s="367" t="e">
        <f ca="1">+IF(AND(ISNUMBER(OFFSET('Sanitation Data'!$D$6,0,10*ROW('Sanitation Data'!D167))),'Data Summary'!CL173="Yes"),OFFSET('Sanitation Data'!$D$6,0,10*ROW('Sanitation Data'!D167)),NA())</f>
        <v>#N/A</v>
      </c>
      <c r="X173" s="367" t="e">
        <f ca="1">+IF(AND(ISNUMBER(OFFSET('Sanitation Data'!$D$10,0,10*ROW('Sanitation Data'!D167))),'Data Summary'!CM173="Yes"),OFFSET('Sanitation Data'!$D$10,0,10*ROW('Sanitation Data'!D167)),NA())</f>
        <v>#N/A</v>
      </c>
      <c r="Y173" s="367" t="e">
        <f ca="1">+IF(AND(ISNUMBER(OFFSET('Sanitation Data'!$D$11,0,10*ROW('Sanitation Data'!D167))),'Data Summary'!CN173="Yes"),OFFSET('Sanitation Data'!$D$11,0,10*ROW('Sanitation Data'!D167)),NA())</f>
        <v>#N/A</v>
      </c>
      <c r="Z173" s="367" t="e">
        <f ca="1">+IF(AND(ISNUMBER(OFFSET('Sanitation Data'!$D$12,0,10*ROW('Sanitation Data'!D167))),'Data Summary'!CO173="Yes"),OFFSET('Sanitation Data'!$D$12,0,10*ROW('Sanitation Data'!D167)),NA())</f>
        <v>#N/A</v>
      </c>
      <c r="AA173" s="367" t="e">
        <f ca="1">+IF(AND(ISNUMBER(OFFSET('Sanitation Data'!$E$4,0,10*ROW('Sanitation Data'!E167))),'Data Summary'!CP173="Yes"),100-OFFSET('Sanitation Data'!$E$4,0,10*ROW('Sanitation Data'!E167)),NA())</f>
        <v>#N/A</v>
      </c>
      <c r="AB173" s="367" t="e">
        <f ca="1">+IF(AND(ISNUMBER(OFFSET('Sanitation Data'!$E$6,0,10*ROW('Sanitation Data'!E167))),'Data Summary'!CQ173="Yes"),OFFSET('Sanitation Data'!$E$6,0,10*ROW('Sanitation Data'!E167)),NA())</f>
        <v>#N/A</v>
      </c>
      <c r="AC173" s="367" t="e">
        <f ca="1">+IF(AND(ISNUMBER(OFFSET('Sanitation Data'!$E$10,0,10*ROW('Sanitation Data'!E167))),'Data Summary'!CR173="Yes"),OFFSET('Sanitation Data'!$E$10,0,10*ROW('Sanitation Data'!E167)),NA())</f>
        <v>#N/A</v>
      </c>
      <c r="AD173" s="367" t="e">
        <f ca="1">+IF(AND(ISNUMBER(OFFSET('Sanitation Data'!$E$11,0,10*ROW('Sanitation Data'!E167))),'Data Summary'!CS173="Yes"),OFFSET('Sanitation Data'!$E$11,0,10*ROW('Sanitation Data'!E167)),NA())</f>
        <v>#N/A</v>
      </c>
      <c r="AE173" s="367" t="e">
        <f ca="1">+IF(AND(ISNUMBER(OFFSET('Sanitation Data'!$E$12,0,10*ROW('Sanitation Data'!E167))),'Data Summary'!CT173="Yes"),OFFSET('Sanitation Data'!$E$12,0,10*ROW('Sanitation Data'!E167)),NA())</f>
        <v>#N/A</v>
      </c>
      <c r="AF173" s="367" t="e">
        <f ca="1">+IF(AND(ISNUMBER(OFFSET('Sanitation Data'!$F$4,0,10*ROW('Sanitation Data'!F167))),'Data Summary'!CU173="Yes"),100-OFFSET('Sanitation Data'!$F$4,0,10*ROW('Sanitation Data'!F167)),NA())</f>
        <v>#N/A</v>
      </c>
      <c r="AG173" s="367" t="e">
        <f ca="1">+IF(AND(ISNUMBER(OFFSET('Sanitation Data'!$F$6,0,10*ROW('Sanitation Data'!F167))),'Data Summary'!CV173="Yes"),OFFSET('Sanitation Data'!$F$6,0,10*ROW('Sanitation Data'!F167)),NA())</f>
        <v>#N/A</v>
      </c>
      <c r="AH173" s="367" t="e">
        <f ca="1">+IF(AND(ISNUMBER(OFFSET('Sanitation Data'!$F$10,0,10*ROW('Sanitation Data'!F167))),'Data Summary'!CW173="Yes"),OFFSET('Sanitation Data'!$F$10,0,10*ROW('Sanitation Data'!F167)),NA())</f>
        <v>#N/A</v>
      </c>
      <c r="AI173" s="367" t="e">
        <f ca="1">+IF(AND(ISNUMBER(OFFSET('Sanitation Data'!$F$11,0,10*ROW('Sanitation Data'!F167))),'Data Summary'!CX173="Yes"),OFFSET('Sanitation Data'!$F$11,0,10*ROW('Sanitation Data'!F167)),NA())</f>
        <v>#N/A</v>
      </c>
      <c r="AJ173" s="367" t="e">
        <f ca="1">+IF(AND(ISNUMBER(OFFSET('Sanitation Data'!$F$12,0,10*ROW('Sanitation Data'!F167))),'Data Summary'!CY173="Yes"),OFFSET('Sanitation Data'!$F$12,0,10*ROW('Sanitation Data'!F167)),NA())</f>
        <v>#N/A</v>
      </c>
      <c r="AK173" s="367" t="e">
        <f ca="1">+IF(AND(ISNUMBER(OFFSET('Sanitation Data'!$G$4,0,10*ROW('Sanitation Data'!G167))),'Data Summary'!CZ173="Yes"),100-OFFSET('Sanitation Data'!$G$4,0,10*ROW('Sanitation Data'!G167)),NA())</f>
        <v>#N/A</v>
      </c>
      <c r="AL173" s="367" t="e">
        <f ca="1">+IF(AND(ISNUMBER(OFFSET('Sanitation Data'!$G$6,0,10*ROW('Sanitation Data'!G167))),'Data Summary'!DA173="Yes"),OFFSET('Sanitation Data'!$G$6,0,10*ROW('Sanitation Data'!G167)),NA())</f>
        <v>#N/A</v>
      </c>
      <c r="AM173" s="367" t="e">
        <f ca="1">+IF(AND(ISNUMBER(OFFSET('Sanitation Data'!$G$10,0,10*ROW('Sanitation Data'!G167))),'Data Summary'!DB173="Yes"),OFFSET('Sanitation Data'!$G$10,0,10*ROW('Sanitation Data'!G167)),NA())</f>
        <v>#N/A</v>
      </c>
      <c r="AN173" s="367" t="e">
        <f ca="1">+IF(AND(ISNUMBER(OFFSET('Sanitation Data'!$G$11,0,10*ROW('Sanitation Data'!G167))),'Data Summary'!DC173="Yes"),OFFSET('Sanitation Data'!$G$11,0,10*ROW('Sanitation Data'!G167)),NA())</f>
        <v>#N/A</v>
      </c>
      <c r="AO173" s="367" t="e">
        <f ca="1">+IF(AND(ISNUMBER(OFFSET('Sanitation Data'!$G$12,0,10*ROW('Sanitation Data'!G167))),'Data Summary'!DD173="Yes"),OFFSET('Sanitation Data'!$G$12,0,10*ROW('Sanitation Data'!G167)),NA())</f>
        <v>#N/A</v>
      </c>
      <c r="AP173" s="367" t="e">
        <f ca="1">+IF(AND(ISNUMBER(OFFSET('Sanitation Data'!$H$4,0,10*ROW('Sanitation Data'!H167))),'Data Summary'!DE173="Yes"),100-OFFSET('Sanitation Data'!$H$4,0,10*ROW('Sanitation Data'!H167)),NA())</f>
        <v>#N/A</v>
      </c>
      <c r="AQ173" s="367" t="e">
        <f ca="1">+IF(AND(ISNUMBER(OFFSET('Sanitation Data'!$H$6,0,10*ROW('Sanitation Data'!H167))),'Data Summary'!DF173="Yes"),OFFSET('Sanitation Data'!$H$6,0,10*ROW('Sanitation Data'!H167)),NA())</f>
        <v>#N/A</v>
      </c>
      <c r="AR173" s="367" t="e">
        <f ca="1">+IF(AND(ISNUMBER(OFFSET('Sanitation Data'!$H$10,0,10*ROW('Sanitation Data'!H167))),'Data Summary'!DG173="Yes"),OFFSET('Sanitation Data'!$H$10,0,10*ROW('Sanitation Data'!H167)),NA())</f>
        <v>#N/A</v>
      </c>
      <c r="AS173" s="367" t="e">
        <f ca="1">+IF(AND(ISNUMBER(OFFSET('Sanitation Data'!$H$11,0,10*ROW('Sanitation Data'!H167))),'Data Summary'!DH173="Yes"),OFFSET('Sanitation Data'!$H$11,0,10*ROW('Sanitation Data'!H167)),NA())</f>
        <v>#N/A</v>
      </c>
      <c r="AT173" s="367" t="e">
        <f ca="1">+IF(AND(ISNUMBER(OFFSET('Sanitation Data'!$H$12,0,10*ROW('Sanitation Data'!H167))),'Data Summary'!DI173="Yes"),OFFSET('Sanitation Data'!$H$12,0,10*ROW('Sanitation Data'!H167)),NA())</f>
        <v>#N/A</v>
      </c>
      <c r="AU173" s="367" t="e">
        <f ca="1">+IF(AND(ISNUMBER(OFFSET('Sanitation Data'!$I$4,0,10*ROW('Sanitation Data'!I167))),'Data Summary'!DJ173="Yes"),100-OFFSET('Sanitation Data'!$I$4,0,10*ROW('Sanitation Data'!I167)),NA())</f>
        <v>#N/A</v>
      </c>
      <c r="AV173" s="367" t="e">
        <f ca="1">+IF(AND(ISNUMBER(OFFSET('Sanitation Data'!$I$6,0,10*ROW('Sanitation Data'!I167))),'Data Summary'!DK173="Yes"),OFFSET('Sanitation Data'!$I$6,0,10*ROW('Sanitation Data'!I167)),NA())</f>
        <v>#N/A</v>
      </c>
      <c r="AW173" s="367" t="e">
        <f ca="1">+IF(AND(ISNUMBER(OFFSET('Sanitation Data'!$I$10,0,10*ROW('Sanitation Data'!I167))),'Data Summary'!DL173="Yes"),OFFSET('Sanitation Data'!$I$10,0,10*ROW('Sanitation Data'!I167)),NA())</f>
        <v>#N/A</v>
      </c>
      <c r="AX173" s="367" t="e">
        <f ca="1">+IF(AND(ISNUMBER(OFFSET('Sanitation Data'!$I$11,0,10*ROW('Sanitation Data'!I167))),'Data Summary'!DM173="Yes"),OFFSET('Sanitation Data'!$I$11,0,10*ROW('Sanitation Data'!I167)),NA())</f>
        <v>#N/A</v>
      </c>
      <c r="AY173" s="367" t="e">
        <f ca="1">+IF(AND(ISNUMBER(OFFSET('Sanitation Data'!$I$12,0,10*ROW('Sanitation Data'!I167))),'Data Summary'!DN173="Yes"),OFFSET('Sanitation Data'!$I$12,0,10*ROW('Sanitation Data'!I167)),NA())</f>
        <v>#N/A</v>
      </c>
      <c r="AZ173" s="368" t="e">
        <f ca="1">+IF(AND(ISNUMBER(OFFSET('Hygiene Data'!$D$5,0,10*ROW('Hygiene Data'!D167))),'Data Summary'!DO173="Yes"),OFFSET('Hygiene Data'!$D$5,0,10*ROW('Hygiene Data'!D167)),NA())</f>
        <v>#N/A</v>
      </c>
      <c r="BA173" s="368" t="e">
        <f ca="1">+IF(AND(ISNUMBER(OFFSET('Hygiene Data'!$D$7,0,10*ROW('Hygiene Data'!D167))),'Data Summary'!DP173="Yes"),OFFSET('Hygiene Data'!$D$7,0,10*ROW('Hygiene Data'!D167)),NA())</f>
        <v>#N/A</v>
      </c>
      <c r="BB173" s="368" t="e">
        <f ca="1">+IF(AND(ISNUMBER(OFFSET('Hygiene Data'!$D$9,0,10*ROW('Hygiene Data'!D167))),'Data Summary'!DQ173="Yes"),OFFSET('Hygiene Data'!$D$9,0,10*ROW('Hygiene Data'!D167)),NA())</f>
        <v>#N/A</v>
      </c>
      <c r="BC173" s="368" t="e">
        <f ca="1">+IF(AND(ISNUMBER(OFFSET('Hygiene Data'!$E$5,0,10*ROW('Hygiene Data'!E167))),'Data Summary'!DR173="Yes"),OFFSET('Hygiene Data'!$E$5,0,10*ROW('Hygiene Data'!E167)),NA())</f>
        <v>#N/A</v>
      </c>
      <c r="BD173" s="368" t="e">
        <f ca="1">+IF(AND(ISNUMBER(OFFSET('Hygiene Data'!$E$7,0,10*ROW('Hygiene Data'!E167))),'Data Summary'!DS173="Yes"),OFFSET('Hygiene Data'!$E$7,0,10*ROW('Hygiene Data'!E167)),NA())</f>
        <v>#N/A</v>
      </c>
      <c r="BE173" s="368" t="e">
        <f ca="1">+IF(AND(ISNUMBER(OFFSET('Hygiene Data'!$E$9,0,10*ROW('Hygiene Data'!E167))),'Data Summary'!DT173="Yes"),OFFSET('Hygiene Data'!$E$9,0,10*ROW('Hygiene Data'!E167)),NA())</f>
        <v>#N/A</v>
      </c>
      <c r="BF173" s="368" t="e">
        <f ca="1">+IF(AND(ISNUMBER(OFFSET('Hygiene Data'!$F$5,0,10*ROW('Hygiene Data'!F167))),'Data Summary'!DU173="Yes"),OFFSET('Hygiene Data'!$F$5,0,10*ROW('Hygiene Data'!F167)),NA())</f>
        <v>#N/A</v>
      </c>
      <c r="BG173" s="368" t="e">
        <f ca="1">+IF(AND(ISNUMBER(OFFSET('Hygiene Data'!$F$7,0,10*ROW('Hygiene Data'!F167))),'Data Summary'!DV173="Yes"),OFFSET('Hygiene Data'!$F$7,0,10*ROW('Hygiene Data'!F167)),NA())</f>
        <v>#N/A</v>
      </c>
      <c r="BH173" s="368" t="e">
        <f ca="1">+IF(AND(ISNUMBER(OFFSET('Hygiene Data'!$F$9,0,10*ROW('Hygiene Data'!F167))),'Data Summary'!DW173="Yes"),OFFSET('Hygiene Data'!$F$9,0,10*ROW('Hygiene Data'!F167)),NA())</f>
        <v>#N/A</v>
      </c>
      <c r="BI173" s="368" t="e">
        <f ca="1">+IF(AND(ISNUMBER(OFFSET('Hygiene Data'!$G$5,0,10*ROW('Hygiene Data'!G167))),'Data Summary'!DX173="Yes"),OFFSET('Hygiene Data'!$G$5,0,10*ROW('Hygiene Data'!G167)),NA())</f>
        <v>#N/A</v>
      </c>
      <c r="BJ173" s="368" t="e">
        <f ca="1">+IF(AND(ISNUMBER(OFFSET('Hygiene Data'!$G$7,0,10*ROW('Hygiene Data'!G167))),'Data Summary'!DY173="Yes"),OFFSET('Hygiene Data'!$G$7,0,10*ROW('Hygiene Data'!G167)),NA())</f>
        <v>#N/A</v>
      </c>
      <c r="BK173" s="368" t="e">
        <f ca="1">+IF(AND(ISNUMBER(OFFSET('Hygiene Data'!$G$9,0,10*ROW('Hygiene Data'!G167))),'Data Summary'!DZ173="Yes"),OFFSET('Hygiene Data'!$G$9,0,10*ROW('Hygiene Data'!G167)),NA())</f>
        <v>#N/A</v>
      </c>
      <c r="BL173" s="368" t="e">
        <f ca="1">+IF(AND(ISNUMBER(OFFSET('Hygiene Data'!$H$5,0,10*ROW('Hygiene Data'!H167))),'Data Summary'!EA173="Yes"),OFFSET('Hygiene Data'!$H$5,0,10*ROW('Hygiene Data'!H167)),NA())</f>
        <v>#N/A</v>
      </c>
      <c r="BM173" s="368" t="e">
        <f ca="1">+IF(AND(ISNUMBER(OFFSET('Hygiene Data'!$H$7,0,10*ROW('Hygiene Data'!H167))),'Data Summary'!EB173="Yes"),OFFSET('Hygiene Data'!$H$7,0,10*ROW('Hygiene Data'!H167)),NA())</f>
        <v>#N/A</v>
      </c>
      <c r="BN173" s="368" t="e">
        <f ca="1">+IF(AND(ISNUMBER(OFFSET('Hygiene Data'!$H$9,0,10*ROW('Hygiene Data'!H167))),'Data Summary'!EC173="Yes"),OFFSET('Hygiene Data'!$H$9,0,10*ROW('Hygiene Data'!H167)),NA())</f>
        <v>#N/A</v>
      </c>
      <c r="BO173" s="368" t="e">
        <f ca="1">+IF(AND(ISNUMBER(OFFSET('Hygiene Data'!$I$5,0,10*ROW('Hygiene Data'!I167))),'Data Summary'!ED173="Yes"),OFFSET('Hygiene Data'!$I$5,0,10*ROW('Hygiene Data'!I167)),NA())</f>
        <v>#N/A</v>
      </c>
      <c r="BP173" s="368" t="e">
        <f ca="1">+IF(AND(ISNUMBER(OFFSET('Hygiene Data'!$I$7,0,10*ROW('Hygiene Data'!I167))),'Data Summary'!EE173="Yes"),OFFSET('Hygiene Data'!$I$7,0,10*ROW('Hygiene Data'!I167)),NA())</f>
        <v>#N/A</v>
      </c>
      <c r="BQ173" s="368" t="e">
        <f ca="1">+IF(AND(ISNUMBER(OFFSET('Hygiene Data'!$I$9,0,10*ROW('Hygiene Data'!I167))),'Data Summary'!EF173="Yes"),OFFSET('Hygiene Data'!$I$9,0,10*ROW('Hygiene Data'!I167)),NA())</f>
        <v>#N/A</v>
      </c>
    </row>
    <row r="174" spans="1:69" x14ac:dyDescent="0.25">
      <c r="A174" s="364" t="e">
        <f ca="1">+RIGHT('Data Summary'!A174,LEN('Data Summary'!A174)-9)</f>
        <v>#VALUE!</v>
      </c>
      <c r="B174" s="338" t="str">
        <f ca="1">+IF(ISTEXT('Data Summary'!B174),'Data Summary'!B174,"")</f>
        <v/>
      </c>
      <c r="C174" s="365" t="e">
        <f ca="1">+VALUE('Data Summary'!C174)</f>
        <v>#VALUE!</v>
      </c>
      <c r="D174" s="366" t="e">
        <f ca="1">+IF(AND(ISNUMBER(OFFSET('Water Data'!$D$4,0,10*ROW('Water Data'!D168))),'Data Summary'!BS174="Yes"),100-OFFSET('Water Data'!$D$4,0,10*ROW('Water Data'!D168)),NA())</f>
        <v>#N/A</v>
      </c>
      <c r="E174" s="366" t="e">
        <f ca="1">+IF(AND(ISNUMBER(OFFSET('Water Data'!$D$6,0,10*ROW('Water Data'!D168))),'Data Summary'!BT174="Yes"),OFFSET('Water Data'!$D$6,0,10*ROW('Water Data'!D168)),NA())</f>
        <v>#N/A</v>
      </c>
      <c r="F174" s="366" t="e">
        <f ca="1">+IF(AND(ISNUMBER(OFFSET('Water Data'!$D$9,0,10*ROW('Water Data'!D168))),'Data Summary'!BU174="Yes"),OFFSET('Water Data'!$D$9,0,10*ROW('Water Data'!D168)),NA())</f>
        <v>#N/A</v>
      </c>
      <c r="G174" s="366" t="e">
        <f ca="1">+IF(AND(ISNUMBER(OFFSET('Water Data'!$E$4,0,10*ROW('Water Data'!E168))),'Data Summary'!BV174="Yes"),100-OFFSET('Water Data'!$E$4,0,10*ROW('Water Data'!E168)),NA())</f>
        <v>#N/A</v>
      </c>
      <c r="H174" s="366" t="e">
        <f ca="1">+IF(AND(ISNUMBER(OFFSET('Water Data'!$E$6,0,10*ROW('Water Data'!E168))),'Data Summary'!BW174="Yes"),OFFSET('Water Data'!$E$6,0,10*ROW('Water Data'!E168)),NA())</f>
        <v>#N/A</v>
      </c>
      <c r="I174" s="366" t="e">
        <f ca="1">+IF(AND(ISNUMBER(OFFSET('Water Data'!$E$9,0,10*ROW('Water Data'!E168))),'Data Summary'!BX174="Yes"),OFFSET('Water Data'!$E$9,0,10*ROW('Water Data'!E168)),NA())</f>
        <v>#N/A</v>
      </c>
      <c r="J174" s="366" t="e">
        <f ca="1">+IF(AND(ISNUMBER(OFFSET('Water Data'!$F$4,0,10*ROW('Water Data'!F168))),'Data Summary'!BY174="Yes"),100-OFFSET('Water Data'!$F$4,0,10*ROW('Water Data'!F168)),NA())</f>
        <v>#N/A</v>
      </c>
      <c r="K174" s="366" t="e">
        <f ca="1">+IF(AND(ISNUMBER(OFFSET('Water Data'!$F$6,0,10*ROW('Water Data'!F168))),'Data Summary'!BZ174="Yes"),OFFSET('Water Data'!$F$6,0,10*ROW('Water Data'!F168)),NA())</f>
        <v>#N/A</v>
      </c>
      <c r="L174" s="366" t="e">
        <f ca="1">+IF(AND(ISNUMBER(OFFSET('Water Data'!$F$9,0,10*ROW('Water Data'!F168))),'Data Summary'!CA174="Yes"),OFFSET('Water Data'!$F$9,0,10*ROW('Water Data'!F168)),NA())</f>
        <v>#N/A</v>
      </c>
      <c r="M174" s="366" t="e">
        <f ca="1">+IF(AND(ISNUMBER(OFFSET('Water Data'!$G$4,0,10*ROW('Water Data'!G168))),'Data Summary'!CB174="Yes"),100-OFFSET('Water Data'!$G$4,0,10*ROW('Water Data'!G168)),NA())</f>
        <v>#N/A</v>
      </c>
      <c r="N174" s="366" t="e">
        <f ca="1">+IF(AND(ISNUMBER(OFFSET('Water Data'!$G$6,0,10*ROW('Water Data'!G168))),'Data Summary'!CC174="Yes"),OFFSET('Water Data'!$G$6,0,10*ROW('Water Data'!G168)),NA())</f>
        <v>#N/A</v>
      </c>
      <c r="O174" s="366" t="e">
        <f ca="1">+IF(AND(ISNUMBER(OFFSET('Water Data'!$G$9,0,10*ROW('Water Data'!G168))),'Data Summary'!CD174="Yes"),OFFSET('Water Data'!$G$9,0,10*ROW('Water Data'!G168)),NA())</f>
        <v>#N/A</v>
      </c>
      <c r="P174" s="366" t="e">
        <f ca="1">+IF(AND(ISNUMBER(OFFSET('Water Data'!$H$4,0,10*ROW('Water Data'!H168))),'Data Summary'!CE174="Yes"),100-OFFSET('Water Data'!$H$4,0,10*ROW('Water Data'!H168)),NA())</f>
        <v>#N/A</v>
      </c>
      <c r="Q174" s="366" t="e">
        <f ca="1">+IF(AND(ISNUMBER(OFFSET('Water Data'!$H$6,0,10*ROW('Water Data'!H168))),'Data Summary'!CF174="Yes"),OFFSET('Water Data'!$H$6,0,10*ROW('Water Data'!H168)),NA())</f>
        <v>#N/A</v>
      </c>
      <c r="R174" s="366" t="e">
        <f ca="1">+IF(AND(ISNUMBER(OFFSET('Water Data'!$H$9,0,10*ROW('Water Data'!H168))),'Data Summary'!CG174="Yes"),OFFSET('Water Data'!$H$9,0,10*ROW('Water Data'!H168)),NA())</f>
        <v>#N/A</v>
      </c>
      <c r="S174" s="366" t="e">
        <f ca="1">+IF(AND(ISNUMBER(OFFSET('Water Data'!$I$4,0,10*ROW('Water Data'!I168))),'Data Summary'!CH174="Yes"),100-OFFSET('Water Data'!$I$4,0,10*ROW('Water Data'!I168)),NA())</f>
        <v>#N/A</v>
      </c>
      <c r="T174" s="366" t="e">
        <f ca="1">+IF(AND(ISNUMBER(OFFSET('Water Data'!$I$6,0,10*ROW('Water Data'!I168))),'Data Summary'!CI174="Yes"),OFFSET('Water Data'!$I$6,0,10*ROW('Water Data'!I168)),NA())</f>
        <v>#N/A</v>
      </c>
      <c r="U174" s="366" t="e">
        <f ca="1">+IF(AND(ISNUMBER(OFFSET('Water Data'!$I$9,0,10*ROW('Water Data'!I168))),'Data Summary'!CJ174="Yes"),OFFSET('Water Data'!$I$9,0,10*ROW('Water Data'!I168)),NA())</f>
        <v>#N/A</v>
      </c>
      <c r="V174" s="367" t="e">
        <f ca="1">+IF(AND(ISNUMBER(OFFSET('Sanitation Data'!$D$4,0,10*ROW('Sanitation Data'!D168))),'Data Summary'!CK174="Yes"),100-OFFSET('Sanitation Data'!$D$4,0,10*ROW('Sanitation Data'!D168)),NA())</f>
        <v>#N/A</v>
      </c>
      <c r="W174" s="367" t="e">
        <f ca="1">+IF(AND(ISNUMBER(OFFSET('Sanitation Data'!$D$6,0,10*ROW('Sanitation Data'!D168))),'Data Summary'!CL174="Yes"),OFFSET('Sanitation Data'!$D$6,0,10*ROW('Sanitation Data'!D168)),NA())</f>
        <v>#N/A</v>
      </c>
      <c r="X174" s="367" t="e">
        <f ca="1">+IF(AND(ISNUMBER(OFFSET('Sanitation Data'!$D$10,0,10*ROW('Sanitation Data'!D168))),'Data Summary'!CM174="Yes"),OFFSET('Sanitation Data'!$D$10,0,10*ROW('Sanitation Data'!D168)),NA())</f>
        <v>#N/A</v>
      </c>
      <c r="Y174" s="367" t="e">
        <f ca="1">+IF(AND(ISNUMBER(OFFSET('Sanitation Data'!$D$11,0,10*ROW('Sanitation Data'!D168))),'Data Summary'!CN174="Yes"),OFFSET('Sanitation Data'!$D$11,0,10*ROW('Sanitation Data'!D168)),NA())</f>
        <v>#N/A</v>
      </c>
      <c r="Z174" s="367" t="e">
        <f ca="1">+IF(AND(ISNUMBER(OFFSET('Sanitation Data'!$D$12,0,10*ROW('Sanitation Data'!D168))),'Data Summary'!CO174="Yes"),OFFSET('Sanitation Data'!$D$12,0,10*ROW('Sanitation Data'!D168)),NA())</f>
        <v>#N/A</v>
      </c>
      <c r="AA174" s="367" t="e">
        <f ca="1">+IF(AND(ISNUMBER(OFFSET('Sanitation Data'!$E$4,0,10*ROW('Sanitation Data'!E168))),'Data Summary'!CP174="Yes"),100-OFFSET('Sanitation Data'!$E$4,0,10*ROW('Sanitation Data'!E168)),NA())</f>
        <v>#N/A</v>
      </c>
      <c r="AB174" s="367" t="e">
        <f ca="1">+IF(AND(ISNUMBER(OFFSET('Sanitation Data'!$E$6,0,10*ROW('Sanitation Data'!E168))),'Data Summary'!CQ174="Yes"),OFFSET('Sanitation Data'!$E$6,0,10*ROW('Sanitation Data'!E168)),NA())</f>
        <v>#N/A</v>
      </c>
      <c r="AC174" s="367" t="e">
        <f ca="1">+IF(AND(ISNUMBER(OFFSET('Sanitation Data'!$E$10,0,10*ROW('Sanitation Data'!E168))),'Data Summary'!CR174="Yes"),OFFSET('Sanitation Data'!$E$10,0,10*ROW('Sanitation Data'!E168)),NA())</f>
        <v>#N/A</v>
      </c>
      <c r="AD174" s="367" t="e">
        <f ca="1">+IF(AND(ISNUMBER(OFFSET('Sanitation Data'!$E$11,0,10*ROW('Sanitation Data'!E168))),'Data Summary'!CS174="Yes"),OFFSET('Sanitation Data'!$E$11,0,10*ROW('Sanitation Data'!E168)),NA())</f>
        <v>#N/A</v>
      </c>
      <c r="AE174" s="367" t="e">
        <f ca="1">+IF(AND(ISNUMBER(OFFSET('Sanitation Data'!$E$12,0,10*ROW('Sanitation Data'!E168))),'Data Summary'!CT174="Yes"),OFFSET('Sanitation Data'!$E$12,0,10*ROW('Sanitation Data'!E168)),NA())</f>
        <v>#N/A</v>
      </c>
      <c r="AF174" s="367" t="e">
        <f ca="1">+IF(AND(ISNUMBER(OFFSET('Sanitation Data'!$F$4,0,10*ROW('Sanitation Data'!F168))),'Data Summary'!CU174="Yes"),100-OFFSET('Sanitation Data'!$F$4,0,10*ROW('Sanitation Data'!F168)),NA())</f>
        <v>#N/A</v>
      </c>
      <c r="AG174" s="367" t="e">
        <f ca="1">+IF(AND(ISNUMBER(OFFSET('Sanitation Data'!$F$6,0,10*ROW('Sanitation Data'!F168))),'Data Summary'!CV174="Yes"),OFFSET('Sanitation Data'!$F$6,0,10*ROW('Sanitation Data'!F168)),NA())</f>
        <v>#N/A</v>
      </c>
      <c r="AH174" s="367" t="e">
        <f ca="1">+IF(AND(ISNUMBER(OFFSET('Sanitation Data'!$F$10,0,10*ROW('Sanitation Data'!F168))),'Data Summary'!CW174="Yes"),OFFSET('Sanitation Data'!$F$10,0,10*ROW('Sanitation Data'!F168)),NA())</f>
        <v>#N/A</v>
      </c>
      <c r="AI174" s="367" t="e">
        <f ca="1">+IF(AND(ISNUMBER(OFFSET('Sanitation Data'!$F$11,0,10*ROW('Sanitation Data'!F168))),'Data Summary'!CX174="Yes"),OFFSET('Sanitation Data'!$F$11,0,10*ROW('Sanitation Data'!F168)),NA())</f>
        <v>#N/A</v>
      </c>
      <c r="AJ174" s="367" t="e">
        <f ca="1">+IF(AND(ISNUMBER(OFFSET('Sanitation Data'!$F$12,0,10*ROW('Sanitation Data'!F168))),'Data Summary'!CY174="Yes"),OFFSET('Sanitation Data'!$F$12,0,10*ROW('Sanitation Data'!F168)),NA())</f>
        <v>#N/A</v>
      </c>
      <c r="AK174" s="367" t="e">
        <f ca="1">+IF(AND(ISNUMBER(OFFSET('Sanitation Data'!$G$4,0,10*ROW('Sanitation Data'!G168))),'Data Summary'!CZ174="Yes"),100-OFFSET('Sanitation Data'!$G$4,0,10*ROW('Sanitation Data'!G168)),NA())</f>
        <v>#N/A</v>
      </c>
      <c r="AL174" s="367" t="e">
        <f ca="1">+IF(AND(ISNUMBER(OFFSET('Sanitation Data'!$G$6,0,10*ROW('Sanitation Data'!G168))),'Data Summary'!DA174="Yes"),OFFSET('Sanitation Data'!$G$6,0,10*ROW('Sanitation Data'!G168)),NA())</f>
        <v>#N/A</v>
      </c>
      <c r="AM174" s="367" t="e">
        <f ca="1">+IF(AND(ISNUMBER(OFFSET('Sanitation Data'!$G$10,0,10*ROW('Sanitation Data'!G168))),'Data Summary'!DB174="Yes"),OFFSET('Sanitation Data'!$G$10,0,10*ROW('Sanitation Data'!G168)),NA())</f>
        <v>#N/A</v>
      </c>
      <c r="AN174" s="367" t="e">
        <f ca="1">+IF(AND(ISNUMBER(OFFSET('Sanitation Data'!$G$11,0,10*ROW('Sanitation Data'!G168))),'Data Summary'!DC174="Yes"),OFFSET('Sanitation Data'!$G$11,0,10*ROW('Sanitation Data'!G168)),NA())</f>
        <v>#N/A</v>
      </c>
      <c r="AO174" s="367" t="e">
        <f ca="1">+IF(AND(ISNUMBER(OFFSET('Sanitation Data'!$G$12,0,10*ROW('Sanitation Data'!G168))),'Data Summary'!DD174="Yes"),OFFSET('Sanitation Data'!$G$12,0,10*ROW('Sanitation Data'!G168)),NA())</f>
        <v>#N/A</v>
      </c>
      <c r="AP174" s="367" t="e">
        <f ca="1">+IF(AND(ISNUMBER(OFFSET('Sanitation Data'!$H$4,0,10*ROW('Sanitation Data'!H168))),'Data Summary'!DE174="Yes"),100-OFFSET('Sanitation Data'!$H$4,0,10*ROW('Sanitation Data'!H168)),NA())</f>
        <v>#N/A</v>
      </c>
      <c r="AQ174" s="367" t="e">
        <f ca="1">+IF(AND(ISNUMBER(OFFSET('Sanitation Data'!$H$6,0,10*ROW('Sanitation Data'!H168))),'Data Summary'!DF174="Yes"),OFFSET('Sanitation Data'!$H$6,0,10*ROW('Sanitation Data'!H168)),NA())</f>
        <v>#N/A</v>
      </c>
      <c r="AR174" s="367" t="e">
        <f ca="1">+IF(AND(ISNUMBER(OFFSET('Sanitation Data'!$H$10,0,10*ROW('Sanitation Data'!H168))),'Data Summary'!DG174="Yes"),OFFSET('Sanitation Data'!$H$10,0,10*ROW('Sanitation Data'!H168)),NA())</f>
        <v>#N/A</v>
      </c>
      <c r="AS174" s="367" t="e">
        <f ca="1">+IF(AND(ISNUMBER(OFFSET('Sanitation Data'!$H$11,0,10*ROW('Sanitation Data'!H168))),'Data Summary'!DH174="Yes"),OFFSET('Sanitation Data'!$H$11,0,10*ROW('Sanitation Data'!H168)),NA())</f>
        <v>#N/A</v>
      </c>
      <c r="AT174" s="367" t="e">
        <f ca="1">+IF(AND(ISNUMBER(OFFSET('Sanitation Data'!$H$12,0,10*ROW('Sanitation Data'!H168))),'Data Summary'!DI174="Yes"),OFFSET('Sanitation Data'!$H$12,0,10*ROW('Sanitation Data'!H168)),NA())</f>
        <v>#N/A</v>
      </c>
      <c r="AU174" s="367" t="e">
        <f ca="1">+IF(AND(ISNUMBER(OFFSET('Sanitation Data'!$I$4,0,10*ROW('Sanitation Data'!I168))),'Data Summary'!DJ174="Yes"),100-OFFSET('Sanitation Data'!$I$4,0,10*ROW('Sanitation Data'!I168)),NA())</f>
        <v>#N/A</v>
      </c>
      <c r="AV174" s="367" t="e">
        <f ca="1">+IF(AND(ISNUMBER(OFFSET('Sanitation Data'!$I$6,0,10*ROW('Sanitation Data'!I168))),'Data Summary'!DK174="Yes"),OFFSET('Sanitation Data'!$I$6,0,10*ROW('Sanitation Data'!I168)),NA())</f>
        <v>#N/A</v>
      </c>
      <c r="AW174" s="367" t="e">
        <f ca="1">+IF(AND(ISNUMBER(OFFSET('Sanitation Data'!$I$10,0,10*ROW('Sanitation Data'!I168))),'Data Summary'!DL174="Yes"),OFFSET('Sanitation Data'!$I$10,0,10*ROW('Sanitation Data'!I168)),NA())</f>
        <v>#N/A</v>
      </c>
      <c r="AX174" s="367" t="e">
        <f ca="1">+IF(AND(ISNUMBER(OFFSET('Sanitation Data'!$I$11,0,10*ROW('Sanitation Data'!I168))),'Data Summary'!DM174="Yes"),OFFSET('Sanitation Data'!$I$11,0,10*ROW('Sanitation Data'!I168)),NA())</f>
        <v>#N/A</v>
      </c>
      <c r="AY174" s="367" t="e">
        <f ca="1">+IF(AND(ISNUMBER(OFFSET('Sanitation Data'!$I$12,0,10*ROW('Sanitation Data'!I168))),'Data Summary'!DN174="Yes"),OFFSET('Sanitation Data'!$I$12,0,10*ROW('Sanitation Data'!I168)),NA())</f>
        <v>#N/A</v>
      </c>
      <c r="AZ174" s="368" t="e">
        <f ca="1">+IF(AND(ISNUMBER(OFFSET('Hygiene Data'!$D$5,0,10*ROW('Hygiene Data'!D168))),'Data Summary'!DO174="Yes"),OFFSET('Hygiene Data'!$D$5,0,10*ROW('Hygiene Data'!D168)),NA())</f>
        <v>#N/A</v>
      </c>
      <c r="BA174" s="368" t="e">
        <f ca="1">+IF(AND(ISNUMBER(OFFSET('Hygiene Data'!$D$7,0,10*ROW('Hygiene Data'!D168))),'Data Summary'!DP174="Yes"),OFFSET('Hygiene Data'!$D$7,0,10*ROW('Hygiene Data'!D168)),NA())</f>
        <v>#N/A</v>
      </c>
      <c r="BB174" s="368" t="e">
        <f ca="1">+IF(AND(ISNUMBER(OFFSET('Hygiene Data'!$D$9,0,10*ROW('Hygiene Data'!D168))),'Data Summary'!DQ174="Yes"),OFFSET('Hygiene Data'!$D$9,0,10*ROW('Hygiene Data'!D168)),NA())</f>
        <v>#N/A</v>
      </c>
      <c r="BC174" s="368" t="e">
        <f ca="1">+IF(AND(ISNUMBER(OFFSET('Hygiene Data'!$E$5,0,10*ROW('Hygiene Data'!E168))),'Data Summary'!DR174="Yes"),OFFSET('Hygiene Data'!$E$5,0,10*ROW('Hygiene Data'!E168)),NA())</f>
        <v>#N/A</v>
      </c>
      <c r="BD174" s="368" t="e">
        <f ca="1">+IF(AND(ISNUMBER(OFFSET('Hygiene Data'!$E$7,0,10*ROW('Hygiene Data'!E168))),'Data Summary'!DS174="Yes"),OFFSET('Hygiene Data'!$E$7,0,10*ROW('Hygiene Data'!E168)),NA())</f>
        <v>#N/A</v>
      </c>
      <c r="BE174" s="368" t="e">
        <f ca="1">+IF(AND(ISNUMBER(OFFSET('Hygiene Data'!$E$9,0,10*ROW('Hygiene Data'!E168))),'Data Summary'!DT174="Yes"),OFFSET('Hygiene Data'!$E$9,0,10*ROW('Hygiene Data'!E168)),NA())</f>
        <v>#N/A</v>
      </c>
      <c r="BF174" s="368" t="e">
        <f ca="1">+IF(AND(ISNUMBER(OFFSET('Hygiene Data'!$F$5,0,10*ROW('Hygiene Data'!F168))),'Data Summary'!DU174="Yes"),OFFSET('Hygiene Data'!$F$5,0,10*ROW('Hygiene Data'!F168)),NA())</f>
        <v>#N/A</v>
      </c>
      <c r="BG174" s="368" t="e">
        <f ca="1">+IF(AND(ISNUMBER(OFFSET('Hygiene Data'!$F$7,0,10*ROW('Hygiene Data'!F168))),'Data Summary'!DV174="Yes"),OFFSET('Hygiene Data'!$F$7,0,10*ROW('Hygiene Data'!F168)),NA())</f>
        <v>#N/A</v>
      </c>
      <c r="BH174" s="368" t="e">
        <f ca="1">+IF(AND(ISNUMBER(OFFSET('Hygiene Data'!$F$9,0,10*ROW('Hygiene Data'!F168))),'Data Summary'!DW174="Yes"),OFFSET('Hygiene Data'!$F$9,0,10*ROW('Hygiene Data'!F168)),NA())</f>
        <v>#N/A</v>
      </c>
      <c r="BI174" s="368" t="e">
        <f ca="1">+IF(AND(ISNUMBER(OFFSET('Hygiene Data'!$G$5,0,10*ROW('Hygiene Data'!G168))),'Data Summary'!DX174="Yes"),OFFSET('Hygiene Data'!$G$5,0,10*ROW('Hygiene Data'!G168)),NA())</f>
        <v>#N/A</v>
      </c>
      <c r="BJ174" s="368" t="e">
        <f ca="1">+IF(AND(ISNUMBER(OFFSET('Hygiene Data'!$G$7,0,10*ROW('Hygiene Data'!G168))),'Data Summary'!DY174="Yes"),OFFSET('Hygiene Data'!$G$7,0,10*ROW('Hygiene Data'!G168)),NA())</f>
        <v>#N/A</v>
      </c>
      <c r="BK174" s="368" t="e">
        <f ca="1">+IF(AND(ISNUMBER(OFFSET('Hygiene Data'!$G$9,0,10*ROW('Hygiene Data'!G168))),'Data Summary'!DZ174="Yes"),OFFSET('Hygiene Data'!$G$9,0,10*ROW('Hygiene Data'!G168)),NA())</f>
        <v>#N/A</v>
      </c>
      <c r="BL174" s="368" t="e">
        <f ca="1">+IF(AND(ISNUMBER(OFFSET('Hygiene Data'!$H$5,0,10*ROW('Hygiene Data'!H168))),'Data Summary'!EA174="Yes"),OFFSET('Hygiene Data'!$H$5,0,10*ROW('Hygiene Data'!H168)),NA())</f>
        <v>#N/A</v>
      </c>
      <c r="BM174" s="368" t="e">
        <f ca="1">+IF(AND(ISNUMBER(OFFSET('Hygiene Data'!$H$7,0,10*ROW('Hygiene Data'!H168))),'Data Summary'!EB174="Yes"),OFFSET('Hygiene Data'!$H$7,0,10*ROW('Hygiene Data'!H168)),NA())</f>
        <v>#N/A</v>
      </c>
      <c r="BN174" s="368" t="e">
        <f ca="1">+IF(AND(ISNUMBER(OFFSET('Hygiene Data'!$H$9,0,10*ROW('Hygiene Data'!H168))),'Data Summary'!EC174="Yes"),OFFSET('Hygiene Data'!$H$9,0,10*ROW('Hygiene Data'!H168)),NA())</f>
        <v>#N/A</v>
      </c>
      <c r="BO174" s="368" t="e">
        <f ca="1">+IF(AND(ISNUMBER(OFFSET('Hygiene Data'!$I$5,0,10*ROW('Hygiene Data'!I168))),'Data Summary'!ED174="Yes"),OFFSET('Hygiene Data'!$I$5,0,10*ROW('Hygiene Data'!I168)),NA())</f>
        <v>#N/A</v>
      </c>
      <c r="BP174" s="368" t="e">
        <f ca="1">+IF(AND(ISNUMBER(OFFSET('Hygiene Data'!$I$7,0,10*ROW('Hygiene Data'!I168))),'Data Summary'!EE174="Yes"),OFFSET('Hygiene Data'!$I$7,0,10*ROW('Hygiene Data'!I168)),NA())</f>
        <v>#N/A</v>
      </c>
      <c r="BQ174" s="368" t="e">
        <f ca="1">+IF(AND(ISNUMBER(OFFSET('Hygiene Data'!$I$9,0,10*ROW('Hygiene Data'!I168))),'Data Summary'!EF174="Yes"),OFFSET('Hygiene Data'!$I$9,0,10*ROW('Hygiene Data'!I168)),NA())</f>
        <v>#N/A</v>
      </c>
    </row>
    <row r="175" spans="1:69" x14ac:dyDescent="0.25">
      <c r="A175" s="364" t="e">
        <f ca="1">+RIGHT('Data Summary'!A175,LEN('Data Summary'!A175)-9)</f>
        <v>#VALUE!</v>
      </c>
      <c r="B175" s="338" t="str">
        <f ca="1">+IF(ISTEXT('Data Summary'!B175),'Data Summary'!B175,"")</f>
        <v/>
      </c>
      <c r="C175" s="365" t="e">
        <f ca="1">+VALUE('Data Summary'!C175)</f>
        <v>#VALUE!</v>
      </c>
      <c r="D175" s="366" t="e">
        <f ca="1">+IF(AND(ISNUMBER(OFFSET('Water Data'!$D$4,0,10*ROW('Water Data'!D169))),'Data Summary'!BS175="Yes"),100-OFFSET('Water Data'!$D$4,0,10*ROW('Water Data'!D169)),NA())</f>
        <v>#N/A</v>
      </c>
      <c r="E175" s="366" t="e">
        <f ca="1">+IF(AND(ISNUMBER(OFFSET('Water Data'!$D$6,0,10*ROW('Water Data'!D169))),'Data Summary'!BT175="Yes"),OFFSET('Water Data'!$D$6,0,10*ROW('Water Data'!D169)),NA())</f>
        <v>#N/A</v>
      </c>
      <c r="F175" s="366" t="e">
        <f ca="1">+IF(AND(ISNUMBER(OFFSET('Water Data'!$D$9,0,10*ROW('Water Data'!D169))),'Data Summary'!BU175="Yes"),OFFSET('Water Data'!$D$9,0,10*ROW('Water Data'!D169)),NA())</f>
        <v>#N/A</v>
      </c>
      <c r="G175" s="366" t="e">
        <f ca="1">+IF(AND(ISNUMBER(OFFSET('Water Data'!$E$4,0,10*ROW('Water Data'!E169))),'Data Summary'!BV175="Yes"),100-OFFSET('Water Data'!$E$4,0,10*ROW('Water Data'!E169)),NA())</f>
        <v>#N/A</v>
      </c>
      <c r="H175" s="366" t="e">
        <f ca="1">+IF(AND(ISNUMBER(OFFSET('Water Data'!$E$6,0,10*ROW('Water Data'!E169))),'Data Summary'!BW175="Yes"),OFFSET('Water Data'!$E$6,0,10*ROW('Water Data'!E169)),NA())</f>
        <v>#N/A</v>
      </c>
      <c r="I175" s="366" t="e">
        <f ca="1">+IF(AND(ISNUMBER(OFFSET('Water Data'!$E$9,0,10*ROW('Water Data'!E169))),'Data Summary'!BX175="Yes"),OFFSET('Water Data'!$E$9,0,10*ROW('Water Data'!E169)),NA())</f>
        <v>#N/A</v>
      </c>
      <c r="J175" s="366" t="e">
        <f ca="1">+IF(AND(ISNUMBER(OFFSET('Water Data'!$F$4,0,10*ROW('Water Data'!F169))),'Data Summary'!BY175="Yes"),100-OFFSET('Water Data'!$F$4,0,10*ROW('Water Data'!F169)),NA())</f>
        <v>#N/A</v>
      </c>
      <c r="K175" s="366" t="e">
        <f ca="1">+IF(AND(ISNUMBER(OFFSET('Water Data'!$F$6,0,10*ROW('Water Data'!F169))),'Data Summary'!BZ175="Yes"),OFFSET('Water Data'!$F$6,0,10*ROW('Water Data'!F169)),NA())</f>
        <v>#N/A</v>
      </c>
      <c r="L175" s="366" t="e">
        <f ca="1">+IF(AND(ISNUMBER(OFFSET('Water Data'!$F$9,0,10*ROW('Water Data'!F169))),'Data Summary'!CA175="Yes"),OFFSET('Water Data'!$F$9,0,10*ROW('Water Data'!F169)),NA())</f>
        <v>#N/A</v>
      </c>
      <c r="M175" s="366" t="e">
        <f ca="1">+IF(AND(ISNUMBER(OFFSET('Water Data'!$G$4,0,10*ROW('Water Data'!G169))),'Data Summary'!CB175="Yes"),100-OFFSET('Water Data'!$G$4,0,10*ROW('Water Data'!G169)),NA())</f>
        <v>#N/A</v>
      </c>
      <c r="N175" s="366" t="e">
        <f ca="1">+IF(AND(ISNUMBER(OFFSET('Water Data'!$G$6,0,10*ROW('Water Data'!G169))),'Data Summary'!CC175="Yes"),OFFSET('Water Data'!$G$6,0,10*ROW('Water Data'!G169)),NA())</f>
        <v>#N/A</v>
      </c>
      <c r="O175" s="366" t="e">
        <f ca="1">+IF(AND(ISNUMBER(OFFSET('Water Data'!$G$9,0,10*ROW('Water Data'!G169))),'Data Summary'!CD175="Yes"),OFFSET('Water Data'!$G$9,0,10*ROW('Water Data'!G169)),NA())</f>
        <v>#N/A</v>
      </c>
      <c r="P175" s="366" t="e">
        <f ca="1">+IF(AND(ISNUMBER(OFFSET('Water Data'!$H$4,0,10*ROW('Water Data'!H169))),'Data Summary'!CE175="Yes"),100-OFFSET('Water Data'!$H$4,0,10*ROW('Water Data'!H169)),NA())</f>
        <v>#N/A</v>
      </c>
      <c r="Q175" s="366" t="e">
        <f ca="1">+IF(AND(ISNUMBER(OFFSET('Water Data'!$H$6,0,10*ROW('Water Data'!H169))),'Data Summary'!CF175="Yes"),OFFSET('Water Data'!$H$6,0,10*ROW('Water Data'!H169)),NA())</f>
        <v>#N/A</v>
      </c>
      <c r="R175" s="366" t="e">
        <f ca="1">+IF(AND(ISNUMBER(OFFSET('Water Data'!$H$9,0,10*ROW('Water Data'!H169))),'Data Summary'!CG175="Yes"),OFFSET('Water Data'!$H$9,0,10*ROW('Water Data'!H169)),NA())</f>
        <v>#N/A</v>
      </c>
      <c r="S175" s="366" t="e">
        <f ca="1">+IF(AND(ISNUMBER(OFFSET('Water Data'!$I$4,0,10*ROW('Water Data'!I169))),'Data Summary'!CH175="Yes"),100-OFFSET('Water Data'!$I$4,0,10*ROW('Water Data'!I169)),NA())</f>
        <v>#N/A</v>
      </c>
      <c r="T175" s="366" t="e">
        <f ca="1">+IF(AND(ISNUMBER(OFFSET('Water Data'!$I$6,0,10*ROW('Water Data'!I169))),'Data Summary'!CI175="Yes"),OFFSET('Water Data'!$I$6,0,10*ROW('Water Data'!I169)),NA())</f>
        <v>#N/A</v>
      </c>
      <c r="U175" s="366" t="e">
        <f ca="1">+IF(AND(ISNUMBER(OFFSET('Water Data'!$I$9,0,10*ROW('Water Data'!I169))),'Data Summary'!CJ175="Yes"),OFFSET('Water Data'!$I$9,0,10*ROW('Water Data'!I169)),NA())</f>
        <v>#N/A</v>
      </c>
      <c r="V175" s="367" t="e">
        <f ca="1">+IF(AND(ISNUMBER(OFFSET('Sanitation Data'!$D$4,0,10*ROW('Sanitation Data'!D169))),'Data Summary'!CK175="Yes"),100-OFFSET('Sanitation Data'!$D$4,0,10*ROW('Sanitation Data'!D169)),NA())</f>
        <v>#N/A</v>
      </c>
      <c r="W175" s="367" t="e">
        <f ca="1">+IF(AND(ISNUMBER(OFFSET('Sanitation Data'!$D$6,0,10*ROW('Sanitation Data'!D169))),'Data Summary'!CL175="Yes"),OFFSET('Sanitation Data'!$D$6,0,10*ROW('Sanitation Data'!D169)),NA())</f>
        <v>#N/A</v>
      </c>
      <c r="X175" s="367" t="e">
        <f ca="1">+IF(AND(ISNUMBER(OFFSET('Sanitation Data'!$D$10,0,10*ROW('Sanitation Data'!D169))),'Data Summary'!CM175="Yes"),OFFSET('Sanitation Data'!$D$10,0,10*ROW('Sanitation Data'!D169)),NA())</f>
        <v>#N/A</v>
      </c>
      <c r="Y175" s="367" t="e">
        <f ca="1">+IF(AND(ISNUMBER(OFFSET('Sanitation Data'!$D$11,0,10*ROW('Sanitation Data'!D169))),'Data Summary'!CN175="Yes"),OFFSET('Sanitation Data'!$D$11,0,10*ROW('Sanitation Data'!D169)),NA())</f>
        <v>#N/A</v>
      </c>
      <c r="Z175" s="367" t="e">
        <f ca="1">+IF(AND(ISNUMBER(OFFSET('Sanitation Data'!$D$12,0,10*ROW('Sanitation Data'!D169))),'Data Summary'!CO175="Yes"),OFFSET('Sanitation Data'!$D$12,0,10*ROW('Sanitation Data'!D169)),NA())</f>
        <v>#N/A</v>
      </c>
      <c r="AA175" s="367" t="e">
        <f ca="1">+IF(AND(ISNUMBER(OFFSET('Sanitation Data'!$E$4,0,10*ROW('Sanitation Data'!E169))),'Data Summary'!CP175="Yes"),100-OFFSET('Sanitation Data'!$E$4,0,10*ROW('Sanitation Data'!E169)),NA())</f>
        <v>#N/A</v>
      </c>
      <c r="AB175" s="367" t="e">
        <f ca="1">+IF(AND(ISNUMBER(OFFSET('Sanitation Data'!$E$6,0,10*ROW('Sanitation Data'!E169))),'Data Summary'!CQ175="Yes"),OFFSET('Sanitation Data'!$E$6,0,10*ROW('Sanitation Data'!E169)),NA())</f>
        <v>#N/A</v>
      </c>
      <c r="AC175" s="367" t="e">
        <f ca="1">+IF(AND(ISNUMBER(OFFSET('Sanitation Data'!$E$10,0,10*ROW('Sanitation Data'!E169))),'Data Summary'!CR175="Yes"),OFFSET('Sanitation Data'!$E$10,0,10*ROW('Sanitation Data'!E169)),NA())</f>
        <v>#N/A</v>
      </c>
      <c r="AD175" s="367" t="e">
        <f ca="1">+IF(AND(ISNUMBER(OFFSET('Sanitation Data'!$E$11,0,10*ROW('Sanitation Data'!E169))),'Data Summary'!CS175="Yes"),OFFSET('Sanitation Data'!$E$11,0,10*ROW('Sanitation Data'!E169)),NA())</f>
        <v>#N/A</v>
      </c>
      <c r="AE175" s="367" t="e">
        <f ca="1">+IF(AND(ISNUMBER(OFFSET('Sanitation Data'!$E$12,0,10*ROW('Sanitation Data'!E169))),'Data Summary'!CT175="Yes"),OFFSET('Sanitation Data'!$E$12,0,10*ROW('Sanitation Data'!E169)),NA())</f>
        <v>#N/A</v>
      </c>
      <c r="AF175" s="367" t="e">
        <f ca="1">+IF(AND(ISNUMBER(OFFSET('Sanitation Data'!$F$4,0,10*ROW('Sanitation Data'!F169))),'Data Summary'!CU175="Yes"),100-OFFSET('Sanitation Data'!$F$4,0,10*ROW('Sanitation Data'!F169)),NA())</f>
        <v>#N/A</v>
      </c>
      <c r="AG175" s="367" t="e">
        <f ca="1">+IF(AND(ISNUMBER(OFFSET('Sanitation Data'!$F$6,0,10*ROW('Sanitation Data'!F169))),'Data Summary'!CV175="Yes"),OFFSET('Sanitation Data'!$F$6,0,10*ROW('Sanitation Data'!F169)),NA())</f>
        <v>#N/A</v>
      </c>
      <c r="AH175" s="367" t="e">
        <f ca="1">+IF(AND(ISNUMBER(OFFSET('Sanitation Data'!$F$10,0,10*ROW('Sanitation Data'!F169))),'Data Summary'!CW175="Yes"),OFFSET('Sanitation Data'!$F$10,0,10*ROW('Sanitation Data'!F169)),NA())</f>
        <v>#N/A</v>
      </c>
      <c r="AI175" s="367" t="e">
        <f ca="1">+IF(AND(ISNUMBER(OFFSET('Sanitation Data'!$F$11,0,10*ROW('Sanitation Data'!F169))),'Data Summary'!CX175="Yes"),OFFSET('Sanitation Data'!$F$11,0,10*ROW('Sanitation Data'!F169)),NA())</f>
        <v>#N/A</v>
      </c>
      <c r="AJ175" s="367" t="e">
        <f ca="1">+IF(AND(ISNUMBER(OFFSET('Sanitation Data'!$F$12,0,10*ROW('Sanitation Data'!F169))),'Data Summary'!CY175="Yes"),OFFSET('Sanitation Data'!$F$12,0,10*ROW('Sanitation Data'!F169)),NA())</f>
        <v>#N/A</v>
      </c>
      <c r="AK175" s="367" t="e">
        <f ca="1">+IF(AND(ISNUMBER(OFFSET('Sanitation Data'!$G$4,0,10*ROW('Sanitation Data'!G169))),'Data Summary'!CZ175="Yes"),100-OFFSET('Sanitation Data'!$G$4,0,10*ROW('Sanitation Data'!G169)),NA())</f>
        <v>#N/A</v>
      </c>
      <c r="AL175" s="367" t="e">
        <f ca="1">+IF(AND(ISNUMBER(OFFSET('Sanitation Data'!$G$6,0,10*ROW('Sanitation Data'!G169))),'Data Summary'!DA175="Yes"),OFFSET('Sanitation Data'!$G$6,0,10*ROW('Sanitation Data'!G169)),NA())</f>
        <v>#N/A</v>
      </c>
      <c r="AM175" s="367" t="e">
        <f ca="1">+IF(AND(ISNUMBER(OFFSET('Sanitation Data'!$G$10,0,10*ROW('Sanitation Data'!G169))),'Data Summary'!DB175="Yes"),OFFSET('Sanitation Data'!$G$10,0,10*ROW('Sanitation Data'!G169)),NA())</f>
        <v>#N/A</v>
      </c>
      <c r="AN175" s="367" t="e">
        <f ca="1">+IF(AND(ISNUMBER(OFFSET('Sanitation Data'!$G$11,0,10*ROW('Sanitation Data'!G169))),'Data Summary'!DC175="Yes"),OFFSET('Sanitation Data'!$G$11,0,10*ROW('Sanitation Data'!G169)),NA())</f>
        <v>#N/A</v>
      </c>
      <c r="AO175" s="367" t="e">
        <f ca="1">+IF(AND(ISNUMBER(OFFSET('Sanitation Data'!$G$12,0,10*ROW('Sanitation Data'!G169))),'Data Summary'!DD175="Yes"),OFFSET('Sanitation Data'!$G$12,0,10*ROW('Sanitation Data'!G169)),NA())</f>
        <v>#N/A</v>
      </c>
      <c r="AP175" s="367" t="e">
        <f ca="1">+IF(AND(ISNUMBER(OFFSET('Sanitation Data'!$H$4,0,10*ROW('Sanitation Data'!H169))),'Data Summary'!DE175="Yes"),100-OFFSET('Sanitation Data'!$H$4,0,10*ROW('Sanitation Data'!H169)),NA())</f>
        <v>#N/A</v>
      </c>
      <c r="AQ175" s="367" t="e">
        <f ca="1">+IF(AND(ISNUMBER(OFFSET('Sanitation Data'!$H$6,0,10*ROW('Sanitation Data'!H169))),'Data Summary'!DF175="Yes"),OFFSET('Sanitation Data'!$H$6,0,10*ROW('Sanitation Data'!H169)),NA())</f>
        <v>#N/A</v>
      </c>
      <c r="AR175" s="367" t="e">
        <f ca="1">+IF(AND(ISNUMBER(OFFSET('Sanitation Data'!$H$10,0,10*ROW('Sanitation Data'!H169))),'Data Summary'!DG175="Yes"),OFFSET('Sanitation Data'!$H$10,0,10*ROW('Sanitation Data'!H169)),NA())</f>
        <v>#N/A</v>
      </c>
      <c r="AS175" s="367" t="e">
        <f ca="1">+IF(AND(ISNUMBER(OFFSET('Sanitation Data'!$H$11,0,10*ROW('Sanitation Data'!H169))),'Data Summary'!DH175="Yes"),OFFSET('Sanitation Data'!$H$11,0,10*ROW('Sanitation Data'!H169)),NA())</f>
        <v>#N/A</v>
      </c>
      <c r="AT175" s="367" t="e">
        <f ca="1">+IF(AND(ISNUMBER(OFFSET('Sanitation Data'!$H$12,0,10*ROW('Sanitation Data'!H169))),'Data Summary'!DI175="Yes"),OFFSET('Sanitation Data'!$H$12,0,10*ROW('Sanitation Data'!H169)),NA())</f>
        <v>#N/A</v>
      </c>
      <c r="AU175" s="367" t="e">
        <f ca="1">+IF(AND(ISNUMBER(OFFSET('Sanitation Data'!$I$4,0,10*ROW('Sanitation Data'!I169))),'Data Summary'!DJ175="Yes"),100-OFFSET('Sanitation Data'!$I$4,0,10*ROW('Sanitation Data'!I169)),NA())</f>
        <v>#N/A</v>
      </c>
      <c r="AV175" s="367" t="e">
        <f ca="1">+IF(AND(ISNUMBER(OFFSET('Sanitation Data'!$I$6,0,10*ROW('Sanitation Data'!I169))),'Data Summary'!DK175="Yes"),OFFSET('Sanitation Data'!$I$6,0,10*ROW('Sanitation Data'!I169)),NA())</f>
        <v>#N/A</v>
      </c>
      <c r="AW175" s="367" t="e">
        <f ca="1">+IF(AND(ISNUMBER(OFFSET('Sanitation Data'!$I$10,0,10*ROW('Sanitation Data'!I169))),'Data Summary'!DL175="Yes"),OFFSET('Sanitation Data'!$I$10,0,10*ROW('Sanitation Data'!I169)),NA())</f>
        <v>#N/A</v>
      </c>
      <c r="AX175" s="367" t="e">
        <f ca="1">+IF(AND(ISNUMBER(OFFSET('Sanitation Data'!$I$11,0,10*ROW('Sanitation Data'!I169))),'Data Summary'!DM175="Yes"),OFFSET('Sanitation Data'!$I$11,0,10*ROW('Sanitation Data'!I169)),NA())</f>
        <v>#N/A</v>
      </c>
      <c r="AY175" s="367" t="e">
        <f ca="1">+IF(AND(ISNUMBER(OFFSET('Sanitation Data'!$I$12,0,10*ROW('Sanitation Data'!I169))),'Data Summary'!DN175="Yes"),OFFSET('Sanitation Data'!$I$12,0,10*ROW('Sanitation Data'!I169)),NA())</f>
        <v>#N/A</v>
      </c>
      <c r="AZ175" s="368" t="e">
        <f ca="1">+IF(AND(ISNUMBER(OFFSET('Hygiene Data'!$D$5,0,10*ROW('Hygiene Data'!D169))),'Data Summary'!DO175="Yes"),OFFSET('Hygiene Data'!$D$5,0,10*ROW('Hygiene Data'!D169)),NA())</f>
        <v>#N/A</v>
      </c>
      <c r="BA175" s="368" t="e">
        <f ca="1">+IF(AND(ISNUMBER(OFFSET('Hygiene Data'!$D$7,0,10*ROW('Hygiene Data'!D169))),'Data Summary'!DP175="Yes"),OFFSET('Hygiene Data'!$D$7,0,10*ROW('Hygiene Data'!D169)),NA())</f>
        <v>#N/A</v>
      </c>
      <c r="BB175" s="368" t="e">
        <f ca="1">+IF(AND(ISNUMBER(OFFSET('Hygiene Data'!$D$9,0,10*ROW('Hygiene Data'!D169))),'Data Summary'!DQ175="Yes"),OFFSET('Hygiene Data'!$D$9,0,10*ROW('Hygiene Data'!D169)),NA())</f>
        <v>#N/A</v>
      </c>
      <c r="BC175" s="368" t="e">
        <f ca="1">+IF(AND(ISNUMBER(OFFSET('Hygiene Data'!$E$5,0,10*ROW('Hygiene Data'!E169))),'Data Summary'!DR175="Yes"),OFFSET('Hygiene Data'!$E$5,0,10*ROW('Hygiene Data'!E169)),NA())</f>
        <v>#N/A</v>
      </c>
      <c r="BD175" s="368" t="e">
        <f ca="1">+IF(AND(ISNUMBER(OFFSET('Hygiene Data'!$E$7,0,10*ROW('Hygiene Data'!E169))),'Data Summary'!DS175="Yes"),OFFSET('Hygiene Data'!$E$7,0,10*ROW('Hygiene Data'!E169)),NA())</f>
        <v>#N/A</v>
      </c>
      <c r="BE175" s="368" t="e">
        <f ca="1">+IF(AND(ISNUMBER(OFFSET('Hygiene Data'!$E$9,0,10*ROW('Hygiene Data'!E169))),'Data Summary'!DT175="Yes"),OFFSET('Hygiene Data'!$E$9,0,10*ROW('Hygiene Data'!E169)),NA())</f>
        <v>#N/A</v>
      </c>
      <c r="BF175" s="368" t="e">
        <f ca="1">+IF(AND(ISNUMBER(OFFSET('Hygiene Data'!$F$5,0,10*ROW('Hygiene Data'!F169))),'Data Summary'!DU175="Yes"),OFFSET('Hygiene Data'!$F$5,0,10*ROW('Hygiene Data'!F169)),NA())</f>
        <v>#N/A</v>
      </c>
      <c r="BG175" s="368" t="e">
        <f ca="1">+IF(AND(ISNUMBER(OFFSET('Hygiene Data'!$F$7,0,10*ROW('Hygiene Data'!F169))),'Data Summary'!DV175="Yes"),OFFSET('Hygiene Data'!$F$7,0,10*ROW('Hygiene Data'!F169)),NA())</f>
        <v>#N/A</v>
      </c>
      <c r="BH175" s="368" t="e">
        <f ca="1">+IF(AND(ISNUMBER(OFFSET('Hygiene Data'!$F$9,0,10*ROW('Hygiene Data'!F169))),'Data Summary'!DW175="Yes"),OFFSET('Hygiene Data'!$F$9,0,10*ROW('Hygiene Data'!F169)),NA())</f>
        <v>#N/A</v>
      </c>
      <c r="BI175" s="368" t="e">
        <f ca="1">+IF(AND(ISNUMBER(OFFSET('Hygiene Data'!$G$5,0,10*ROW('Hygiene Data'!G169))),'Data Summary'!DX175="Yes"),OFFSET('Hygiene Data'!$G$5,0,10*ROW('Hygiene Data'!G169)),NA())</f>
        <v>#N/A</v>
      </c>
      <c r="BJ175" s="368" t="e">
        <f ca="1">+IF(AND(ISNUMBER(OFFSET('Hygiene Data'!$G$7,0,10*ROW('Hygiene Data'!G169))),'Data Summary'!DY175="Yes"),OFFSET('Hygiene Data'!$G$7,0,10*ROW('Hygiene Data'!G169)),NA())</f>
        <v>#N/A</v>
      </c>
      <c r="BK175" s="368" t="e">
        <f ca="1">+IF(AND(ISNUMBER(OFFSET('Hygiene Data'!$G$9,0,10*ROW('Hygiene Data'!G169))),'Data Summary'!DZ175="Yes"),OFFSET('Hygiene Data'!$G$9,0,10*ROW('Hygiene Data'!G169)),NA())</f>
        <v>#N/A</v>
      </c>
      <c r="BL175" s="368" t="e">
        <f ca="1">+IF(AND(ISNUMBER(OFFSET('Hygiene Data'!$H$5,0,10*ROW('Hygiene Data'!H169))),'Data Summary'!EA175="Yes"),OFFSET('Hygiene Data'!$H$5,0,10*ROW('Hygiene Data'!H169)),NA())</f>
        <v>#N/A</v>
      </c>
      <c r="BM175" s="368" t="e">
        <f ca="1">+IF(AND(ISNUMBER(OFFSET('Hygiene Data'!$H$7,0,10*ROW('Hygiene Data'!H169))),'Data Summary'!EB175="Yes"),OFFSET('Hygiene Data'!$H$7,0,10*ROW('Hygiene Data'!H169)),NA())</f>
        <v>#N/A</v>
      </c>
      <c r="BN175" s="368" t="e">
        <f ca="1">+IF(AND(ISNUMBER(OFFSET('Hygiene Data'!$H$9,0,10*ROW('Hygiene Data'!H169))),'Data Summary'!EC175="Yes"),OFFSET('Hygiene Data'!$H$9,0,10*ROW('Hygiene Data'!H169)),NA())</f>
        <v>#N/A</v>
      </c>
      <c r="BO175" s="368" t="e">
        <f ca="1">+IF(AND(ISNUMBER(OFFSET('Hygiene Data'!$I$5,0,10*ROW('Hygiene Data'!I169))),'Data Summary'!ED175="Yes"),OFFSET('Hygiene Data'!$I$5,0,10*ROW('Hygiene Data'!I169)),NA())</f>
        <v>#N/A</v>
      </c>
      <c r="BP175" s="368" t="e">
        <f ca="1">+IF(AND(ISNUMBER(OFFSET('Hygiene Data'!$I$7,0,10*ROW('Hygiene Data'!I169))),'Data Summary'!EE175="Yes"),OFFSET('Hygiene Data'!$I$7,0,10*ROW('Hygiene Data'!I169)),NA())</f>
        <v>#N/A</v>
      </c>
      <c r="BQ175" s="368" t="e">
        <f ca="1">+IF(AND(ISNUMBER(OFFSET('Hygiene Data'!$I$9,0,10*ROW('Hygiene Data'!I169))),'Data Summary'!EF175="Yes"),OFFSET('Hygiene Data'!$I$9,0,10*ROW('Hygiene Data'!I169)),NA())</f>
        <v>#N/A</v>
      </c>
    </row>
    <row r="176" spans="1:69" x14ac:dyDescent="0.25">
      <c r="A176" s="364" t="e">
        <f ca="1">+RIGHT('Data Summary'!A176,LEN('Data Summary'!A176)-9)</f>
        <v>#VALUE!</v>
      </c>
      <c r="B176" s="338" t="str">
        <f ca="1">+IF(ISTEXT('Data Summary'!B176),'Data Summary'!B176,"")</f>
        <v/>
      </c>
      <c r="C176" s="365" t="e">
        <f ca="1">+VALUE('Data Summary'!C176)</f>
        <v>#VALUE!</v>
      </c>
      <c r="D176" s="366" t="e">
        <f ca="1">+IF(AND(ISNUMBER(OFFSET('Water Data'!$D$4,0,10*ROW('Water Data'!D170))),'Data Summary'!BS176="Yes"),100-OFFSET('Water Data'!$D$4,0,10*ROW('Water Data'!D170)),NA())</f>
        <v>#N/A</v>
      </c>
      <c r="E176" s="366" t="e">
        <f ca="1">+IF(AND(ISNUMBER(OFFSET('Water Data'!$D$6,0,10*ROW('Water Data'!D170))),'Data Summary'!BT176="Yes"),OFFSET('Water Data'!$D$6,0,10*ROW('Water Data'!D170)),NA())</f>
        <v>#N/A</v>
      </c>
      <c r="F176" s="366" t="e">
        <f ca="1">+IF(AND(ISNUMBER(OFFSET('Water Data'!$D$9,0,10*ROW('Water Data'!D170))),'Data Summary'!BU176="Yes"),OFFSET('Water Data'!$D$9,0,10*ROW('Water Data'!D170)),NA())</f>
        <v>#N/A</v>
      </c>
      <c r="G176" s="366" t="e">
        <f ca="1">+IF(AND(ISNUMBER(OFFSET('Water Data'!$E$4,0,10*ROW('Water Data'!E170))),'Data Summary'!BV176="Yes"),100-OFFSET('Water Data'!$E$4,0,10*ROW('Water Data'!E170)),NA())</f>
        <v>#N/A</v>
      </c>
      <c r="H176" s="366" t="e">
        <f ca="1">+IF(AND(ISNUMBER(OFFSET('Water Data'!$E$6,0,10*ROW('Water Data'!E170))),'Data Summary'!BW176="Yes"),OFFSET('Water Data'!$E$6,0,10*ROW('Water Data'!E170)),NA())</f>
        <v>#N/A</v>
      </c>
      <c r="I176" s="366" t="e">
        <f ca="1">+IF(AND(ISNUMBER(OFFSET('Water Data'!$E$9,0,10*ROW('Water Data'!E170))),'Data Summary'!BX176="Yes"),OFFSET('Water Data'!$E$9,0,10*ROW('Water Data'!E170)),NA())</f>
        <v>#N/A</v>
      </c>
      <c r="J176" s="366" t="e">
        <f ca="1">+IF(AND(ISNUMBER(OFFSET('Water Data'!$F$4,0,10*ROW('Water Data'!F170))),'Data Summary'!BY176="Yes"),100-OFFSET('Water Data'!$F$4,0,10*ROW('Water Data'!F170)),NA())</f>
        <v>#N/A</v>
      </c>
      <c r="K176" s="366" t="e">
        <f ca="1">+IF(AND(ISNUMBER(OFFSET('Water Data'!$F$6,0,10*ROW('Water Data'!F170))),'Data Summary'!BZ176="Yes"),OFFSET('Water Data'!$F$6,0,10*ROW('Water Data'!F170)),NA())</f>
        <v>#N/A</v>
      </c>
      <c r="L176" s="366" t="e">
        <f ca="1">+IF(AND(ISNUMBER(OFFSET('Water Data'!$F$9,0,10*ROW('Water Data'!F170))),'Data Summary'!CA176="Yes"),OFFSET('Water Data'!$F$9,0,10*ROW('Water Data'!F170)),NA())</f>
        <v>#N/A</v>
      </c>
      <c r="M176" s="366" t="e">
        <f ca="1">+IF(AND(ISNUMBER(OFFSET('Water Data'!$G$4,0,10*ROW('Water Data'!G170))),'Data Summary'!CB176="Yes"),100-OFFSET('Water Data'!$G$4,0,10*ROW('Water Data'!G170)),NA())</f>
        <v>#N/A</v>
      </c>
      <c r="N176" s="366" t="e">
        <f ca="1">+IF(AND(ISNUMBER(OFFSET('Water Data'!$G$6,0,10*ROW('Water Data'!G170))),'Data Summary'!CC176="Yes"),OFFSET('Water Data'!$G$6,0,10*ROW('Water Data'!G170)),NA())</f>
        <v>#N/A</v>
      </c>
      <c r="O176" s="366" t="e">
        <f ca="1">+IF(AND(ISNUMBER(OFFSET('Water Data'!$G$9,0,10*ROW('Water Data'!G170))),'Data Summary'!CD176="Yes"),OFFSET('Water Data'!$G$9,0,10*ROW('Water Data'!G170)),NA())</f>
        <v>#N/A</v>
      </c>
      <c r="P176" s="366" t="e">
        <f ca="1">+IF(AND(ISNUMBER(OFFSET('Water Data'!$H$4,0,10*ROW('Water Data'!H170))),'Data Summary'!CE176="Yes"),100-OFFSET('Water Data'!$H$4,0,10*ROW('Water Data'!H170)),NA())</f>
        <v>#N/A</v>
      </c>
      <c r="Q176" s="366" t="e">
        <f ca="1">+IF(AND(ISNUMBER(OFFSET('Water Data'!$H$6,0,10*ROW('Water Data'!H170))),'Data Summary'!CF176="Yes"),OFFSET('Water Data'!$H$6,0,10*ROW('Water Data'!H170)),NA())</f>
        <v>#N/A</v>
      </c>
      <c r="R176" s="366" t="e">
        <f ca="1">+IF(AND(ISNUMBER(OFFSET('Water Data'!$H$9,0,10*ROW('Water Data'!H170))),'Data Summary'!CG176="Yes"),OFFSET('Water Data'!$H$9,0,10*ROW('Water Data'!H170)),NA())</f>
        <v>#N/A</v>
      </c>
      <c r="S176" s="366" t="e">
        <f ca="1">+IF(AND(ISNUMBER(OFFSET('Water Data'!$I$4,0,10*ROW('Water Data'!I170))),'Data Summary'!CH176="Yes"),100-OFFSET('Water Data'!$I$4,0,10*ROW('Water Data'!I170)),NA())</f>
        <v>#N/A</v>
      </c>
      <c r="T176" s="366" t="e">
        <f ca="1">+IF(AND(ISNUMBER(OFFSET('Water Data'!$I$6,0,10*ROW('Water Data'!I170))),'Data Summary'!CI176="Yes"),OFFSET('Water Data'!$I$6,0,10*ROW('Water Data'!I170)),NA())</f>
        <v>#N/A</v>
      </c>
      <c r="U176" s="366" t="e">
        <f ca="1">+IF(AND(ISNUMBER(OFFSET('Water Data'!$I$9,0,10*ROW('Water Data'!I170))),'Data Summary'!CJ176="Yes"),OFFSET('Water Data'!$I$9,0,10*ROW('Water Data'!I170)),NA())</f>
        <v>#N/A</v>
      </c>
      <c r="V176" s="367" t="e">
        <f ca="1">+IF(AND(ISNUMBER(OFFSET('Sanitation Data'!$D$4,0,10*ROW('Sanitation Data'!D170))),'Data Summary'!CK176="Yes"),100-OFFSET('Sanitation Data'!$D$4,0,10*ROW('Sanitation Data'!D170)),NA())</f>
        <v>#N/A</v>
      </c>
      <c r="W176" s="367" t="e">
        <f ca="1">+IF(AND(ISNUMBER(OFFSET('Sanitation Data'!$D$6,0,10*ROW('Sanitation Data'!D170))),'Data Summary'!CL176="Yes"),OFFSET('Sanitation Data'!$D$6,0,10*ROW('Sanitation Data'!D170)),NA())</f>
        <v>#N/A</v>
      </c>
      <c r="X176" s="367" t="e">
        <f ca="1">+IF(AND(ISNUMBER(OFFSET('Sanitation Data'!$D$10,0,10*ROW('Sanitation Data'!D170))),'Data Summary'!CM176="Yes"),OFFSET('Sanitation Data'!$D$10,0,10*ROW('Sanitation Data'!D170)),NA())</f>
        <v>#N/A</v>
      </c>
      <c r="Y176" s="367" t="e">
        <f ca="1">+IF(AND(ISNUMBER(OFFSET('Sanitation Data'!$D$11,0,10*ROW('Sanitation Data'!D170))),'Data Summary'!CN176="Yes"),OFFSET('Sanitation Data'!$D$11,0,10*ROW('Sanitation Data'!D170)),NA())</f>
        <v>#N/A</v>
      </c>
      <c r="Z176" s="367" t="e">
        <f ca="1">+IF(AND(ISNUMBER(OFFSET('Sanitation Data'!$D$12,0,10*ROW('Sanitation Data'!D170))),'Data Summary'!CO176="Yes"),OFFSET('Sanitation Data'!$D$12,0,10*ROW('Sanitation Data'!D170)),NA())</f>
        <v>#N/A</v>
      </c>
      <c r="AA176" s="367" t="e">
        <f ca="1">+IF(AND(ISNUMBER(OFFSET('Sanitation Data'!$E$4,0,10*ROW('Sanitation Data'!E170))),'Data Summary'!CP176="Yes"),100-OFFSET('Sanitation Data'!$E$4,0,10*ROW('Sanitation Data'!E170)),NA())</f>
        <v>#N/A</v>
      </c>
      <c r="AB176" s="367" t="e">
        <f ca="1">+IF(AND(ISNUMBER(OFFSET('Sanitation Data'!$E$6,0,10*ROW('Sanitation Data'!E170))),'Data Summary'!CQ176="Yes"),OFFSET('Sanitation Data'!$E$6,0,10*ROW('Sanitation Data'!E170)),NA())</f>
        <v>#N/A</v>
      </c>
      <c r="AC176" s="367" t="e">
        <f ca="1">+IF(AND(ISNUMBER(OFFSET('Sanitation Data'!$E$10,0,10*ROW('Sanitation Data'!E170))),'Data Summary'!CR176="Yes"),OFFSET('Sanitation Data'!$E$10,0,10*ROW('Sanitation Data'!E170)),NA())</f>
        <v>#N/A</v>
      </c>
      <c r="AD176" s="367" t="e">
        <f ca="1">+IF(AND(ISNUMBER(OFFSET('Sanitation Data'!$E$11,0,10*ROW('Sanitation Data'!E170))),'Data Summary'!CS176="Yes"),OFFSET('Sanitation Data'!$E$11,0,10*ROW('Sanitation Data'!E170)),NA())</f>
        <v>#N/A</v>
      </c>
      <c r="AE176" s="367" t="e">
        <f ca="1">+IF(AND(ISNUMBER(OFFSET('Sanitation Data'!$E$12,0,10*ROW('Sanitation Data'!E170))),'Data Summary'!CT176="Yes"),OFFSET('Sanitation Data'!$E$12,0,10*ROW('Sanitation Data'!E170)),NA())</f>
        <v>#N/A</v>
      </c>
      <c r="AF176" s="367" t="e">
        <f ca="1">+IF(AND(ISNUMBER(OFFSET('Sanitation Data'!$F$4,0,10*ROW('Sanitation Data'!F170))),'Data Summary'!CU176="Yes"),100-OFFSET('Sanitation Data'!$F$4,0,10*ROW('Sanitation Data'!F170)),NA())</f>
        <v>#N/A</v>
      </c>
      <c r="AG176" s="367" t="e">
        <f ca="1">+IF(AND(ISNUMBER(OFFSET('Sanitation Data'!$F$6,0,10*ROW('Sanitation Data'!F170))),'Data Summary'!CV176="Yes"),OFFSET('Sanitation Data'!$F$6,0,10*ROW('Sanitation Data'!F170)),NA())</f>
        <v>#N/A</v>
      </c>
      <c r="AH176" s="367" t="e">
        <f ca="1">+IF(AND(ISNUMBER(OFFSET('Sanitation Data'!$F$10,0,10*ROW('Sanitation Data'!F170))),'Data Summary'!CW176="Yes"),OFFSET('Sanitation Data'!$F$10,0,10*ROW('Sanitation Data'!F170)),NA())</f>
        <v>#N/A</v>
      </c>
      <c r="AI176" s="367" t="e">
        <f ca="1">+IF(AND(ISNUMBER(OFFSET('Sanitation Data'!$F$11,0,10*ROW('Sanitation Data'!F170))),'Data Summary'!CX176="Yes"),OFFSET('Sanitation Data'!$F$11,0,10*ROW('Sanitation Data'!F170)),NA())</f>
        <v>#N/A</v>
      </c>
      <c r="AJ176" s="367" t="e">
        <f ca="1">+IF(AND(ISNUMBER(OFFSET('Sanitation Data'!$F$12,0,10*ROW('Sanitation Data'!F170))),'Data Summary'!CY176="Yes"),OFFSET('Sanitation Data'!$F$12,0,10*ROW('Sanitation Data'!F170)),NA())</f>
        <v>#N/A</v>
      </c>
      <c r="AK176" s="367" t="e">
        <f ca="1">+IF(AND(ISNUMBER(OFFSET('Sanitation Data'!$G$4,0,10*ROW('Sanitation Data'!G170))),'Data Summary'!CZ176="Yes"),100-OFFSET('Sanitation Data'!$G$4,0,10*ROW('Sanitation Data'!G170)),NA())</f>
        <v>#N/A</v>
      </c>
      <c r="AL176" s="367" t="e">
        <f ca="1">+IF(AND(ISNUMBER(OFFSET('Sanitation Data'!$G$6,0,10*ROW('Sanitation Data'!G170))),'Data Summary'!DA176="Yes"),OFFSET('Sanitation Data'!$G$6,0,10*ROW('Sanitation Data'!G170)),NA())</f>
        <v>#N/A</v>
      </c>
      <c r="AM176" s="367" t="e">
        <f ca="1">+IF(AND(ISNUMBER(OFFSET('Sanitation Data'!$G$10,0,10*ROW('Sanitation Data'!G170))),'Data Summary'!DB176="Yes"),OFFSET('Sanitation Data'!$G$10,0,10*ROW('Sanitation Data'!G170)),NA())</f>
        <v>#N/A</v>
      </c>
      <c r="AN176" s="367" t="e">
        <f ca="1">+IF(AND(ISNUMBER(OFFSET('Sanitation Data'!$G$11,0,10*ROW('Sanitation Data'!G170))),'Data Summary'!DC176="Yes"),OFFSET('Sanitation Data'!$G$11,0,10*ROW('Sanitation Data'!G170)),NA())</f>
        <v>#N/A</v>
      </c>
      <c r="AO176" s="367" t="e">
        <f ca="1">+IF(AND(ISNUMBER(OFFSET('Sanitation Data'!$G$12,0,10*ROW('Sanitation Data'!G170))),'Data Summary'!DD176="Yes"),OFFSET('Sanitation Data'!$G$12,0,10*ROW('Sanitation Data'!G170)),NA())</f>
        <v>#N/A</v>
      </c>
      <c r="AP176" s="367" t="e">
        <f ca="1">+IF(AND(ISNUMBER(OFFSET('Sanitation Data'!$H$4,0,10*ROW('Sanitation Data'!H170))),'Data Summary'!DE176="Yes"),100-OFFSET('Sanitation Data'!$H$4,0,10*ROW('Sanitation Data'!H170)),NA())</f>
        <v>#N/A</v>
      </c>
      <c r="AQ176" s="367" t="e">
        <f ca="1">+IF(AND(ISNUMBER(OFFSET('Sanitation Data'!$H$6,0,10*ROW('Sanitation Data'!H170))),'Data Summary'!DF176="Yes"),OFFSET('Sanitation Data'!$H$6,0,10*ROW('Sanitation Data'!H170)),NA())</f>
        <v>#N/A</v>
      </c>
      <c r="AR176" s="367" t="e">
        <f ca="1">+IF(AND(ISNUMBER(OFFSET('Sanitation Data'!$H$10,0,10*ROW('Sanitation Data'!H170))),'Data Summary'!DG176="Yes"),OFFSET('Sanitation Data'!$H$10,0,10*ROW('Sanitation Data'!H170)),NA())</f>
        <v>#N/A</v>
      </c>
      <c r="AS176" s="367" t="e">
        <f ca="1">+IF(AND(ISNUMBER(OFFSET('Sanitation Data'!$H$11,0,10*ROW('Sanitation Data'!H170))),'Data Summary'!DH176="Yes"),OFFSET('Sanitation Data'!$H$11,0,10*ROW('Sanitation Data'!H170)),NA())</f>
        <v>#N/A</v>
      </c>
      <c r="AT176" s="367" t="e">
        <f ca="1">+IF(AND(ISNUMBER(OFFSET('Sanitation Data'!$H$12,0,10*ROW('Sanitation Data'!H170))),'Data Summary'!DI176="Yes"),OFFSET('Sanitation Data'!$H$12,0,10*ROW('Sanitation Data'!H170)),NA())</f>
        <v>#N/A</v>
      </c>
      <c r="AU176" s="367" t="e">
        <f ca="1">+IF(AND(ISNUMBER(OFFSET('Sanitation Data'!$I$4,0,10*ROW('Sanitation Data'!I170))),'Data Summary'!DJ176="Yes"),100-OFFSET('Sanitation Data'!$I$4,0,10*ROW('Sanitation Data'!I170)),NA())</f>
        <v>#N/A</v>
      </c>
      <c r="AV176" s="367" t="e">
        <f ca="1">+IF(AND(ISNUMBER(OFFSET('Sanitation Data'!$I$6,0,10*ROW('Sanitation Data'!I170))),'Data Summary'!DK176="Yes"),OFFSET('Sanitation Data'!$I$6,0,10*ROW('Sanitation Data'!I170)),NA())</f>
        <v>#N/A</v>
      </c>
      <c r="AW176" s="367" t="e">
        <f ca="1">+IF(AND(ISNUMBER(OFFSET('Sanitation Data'!$I$10,0,10*ROW('Sanitation Data'!I170))),'Data Summary'!DL176="Yes"),OFFSET('Sanitation Data'!$I$10,0,10*ROW('Sanitation Data'!I170)),NA())</f>
        <v>#N/A</v>
      </c>
      <c r="AX176" s="367" t="e">
        <f ca="1">+IF(AND(ISNUMBER(OFFSET('Sanitation Data'!$I$11,0,10*ROW('Sanitation Data'!I170))),'Data Summary'!DM176="Yes"),OFFSET('Sanitation Data'!$I$11,0,10*ROW('Sanitation Data'!I170)),NA())</f>
        <v>#N/A</v>
      </c>
      <c r="AY176" s="367" t="e">
        <f ca="1">+IF(AND(ISNUMBER(OFFSET('Sanitation Data'!$I$12,0,10*ROW('Sanitation Data'!I170))),'Data Summary'!DN176="Yes"),OFFSET('Sanitation Data'!$I$12,0,10*ROW('Sanitation Data'!I170)),NA())</f>
        <v>#N/A</v>
      </c>
      <c r="AZ176" s="368" t="e">
        <f ca="1">+IF(AND(ISNUMBER(OFFSET('Hygiene Data'!$D$5,0,10*ROW('Hygiene Data'!D170))),'Data Summary'!DO176="Yes"),OFFSET('Hygiene Data'!$D$5,0,10*ROW('Hygiene Data'!D170)),NA())</f>
        <v>#N/A</v>
      </c>
      <c r="BA176" s="368" t="e">
        <f ca="1">+IF(AND(ISNUMBER(OFFSET('Hygiene Data'!$D$7,0,10*ROW('Hygiene Data'!D170))),'Data Summary'!DP176="Yes"),OFFSET('Hygiene Data'!$D$7,0,10*ROW('Hygiene Data'!D170)),NA())</f>
        <v>#N/A</v>
      </c>
      <c r="BB176" s="368" t="e">
        <f ca="1">+IF(AND(ISNUMBER(OFFSET('Hygiene Data'!$D$9,0,10*ROW('Hygiene Data'!D170))),'Data Summary'!DQ176="Yes"),OFFSET('Hygiene Data'!$D$9,0,10*ROW('Hygiene Data'!D170)),NA())</f>
        <v>#N/A</v>
      </c>
      <c r="BC176" s="368" t="e">
        <f ca="1">+IF(AND(ISNUMBER(OFFSET('Hygiene Data'!$E$5,0,10*ROW('Hygiene Data'!E170))),'Data Summary'!DR176="Yes"),OFFSET('Hygiene Data'!$E$5,0,10*ROW('Hygiene Data'!E170)),NA())</f>
        <v>#N/A</v>
      </c>
      <c r="BD176" s="368" t="e">
        <f ca="1">+IF(AND(ISNUMBER(OFFSET('Hygiene Data'!$E$7,0,10*ROW('Hygiene Data'!E170))),'Data Summary'!DS176="Yes"),OFFSET('Hygiene Data'!$E$7,0,10*ROW('Hygiene Data'!E170)),NA())</f>
        <v>#N/A</v>
      </c>
      <c r="BE176" s="368" t="e">
        <f ca="1">+IF(AND(ISNUMBER(OFFSET('Hygiene Data'!$E$9,0,10*ROW('Hygiene Data'!E170))),'Data Summary'!DT176="Yes"),OFFSET('Hygiene Data'!$E$9,0,10*ROW('Hygiene Data'!E170)),NA())</f>
        <v>#N/A</v>
      </c>
      <c r="BF176" s="368" t="e">
        <f ca="1">+IF(AND(ISNUMBER(OFFSET('Hygiene Data'!$F$5,0,10*ROW('Hygiene Data'!F170))),'Data Summary'!DU176="Yes"),OFFSET('Hygiene Data'!$F$5,0,10*ROW('Hygiene Data'!F170)),NA())</f>
        <v>#N/A</v>
      </c>
      <c r="BG176" s="368" t="e">
        <f ca="1">+IF(AND(ISNUMBER(OFFSET('Hygiene Data'!$F$7,0,10*ROW('Hygiene Data'!F170))),'Data Summary'!DV176="Yes"),OFFSET('Hygiene Data'!$F$7,0,10*ROW('Hygiene Data'!F170)),NA())</f>
        <v>#N/A</v>
      </c>
      <c r="BH176" s="368" t="e">
        <f ca="1">+IF(AND(ISNUMBER(OFFSET('Hygiene Data'!$F$9,0,10*ROW('Hygiene Data'!F170))),'Data Summary'!DW176="Yes"),OFFSET('Hygiene Data'!$F$9,0,10*ROW('Hygiene Data'!F170)),NA())</f>
        <v>#N/A</v>
      </c>
      <c r="BI176" s="368" t="e">
        <f ca="1">+IF(AND(ISNUMBER(OFFSET('Hygiene Data'!$G$5,0,10*ROW('Hygiene Data'!G170))),'Data Summary'!DX176="Yes"),OFFSET('Hygiene Data'!$G$5,0,10*ROW('Hygiene Data'!G170)),NA())</f>
        <v>#N/A</v>
      </c>
      <c r="BJ176" s="368" t="e">
        <f ca="1">+IF(AND(ISNUMBER(OFFSET('Hygiene Data'!$G$7,0,10*ROW('Hygiene Data'!G170))),'Data Summary'!DY176="Yes"),OFFSET('Hygiene Data'!$G$7,0,10*ROW('Hygiene Data'!G170)),NA())</f>
        <v>#N/A</v>
      </c>
      <c r="BK176" s="368" t="e">
        <f ca="1">+IF(AND(ISNUMBER(OFFSET('Hygiene Data'!$G$9,0,10*ROW('Hygiene Data'!G170))),'Data Summary'!DZ176="Yes"),OFFSET('Hygiene Data'!$G$9,0,10*ROW('Hygiene Data'!G170)),NA())</f>
        <v>#N/A</v>
      </c>
      <c r="BL176" s="368" t="e">
        <f ca="1">+IF(AND(ISNUMBER(OFFSET('Hygiene Data'!$H$5,0,10*ROW('Hygiene Data'!H170))),'Data Summary'!EA176="Yes"),OFFSET('Hygiene Data'!$H$5,0,10*ROW('Hygiene Data'!H170)),NA())</f>
        <v>#N/A</v>
      </c>
      <c r="BM176" s="368" t="e">
        <f ca="1">+IF(AND(ISNUMBER(OFFSET('Hygiene Data'!$H$7,0,10*ROW('Hygiene Data'!H170))),'Data Summary'!EB176="Yes"),OFFSET('Hygiene Data'!$H$7,0,10*ROW('Hygiene Data'!H170)),NA())</f>
        <v>#N/A</v>
      </c>
      <c r="BN176" s="368" t="e">
        <f ca="1">+IF(AND(ISNUMBER(OFFSET('Hygiene Data'!$H$9,0,10*ROW('Hygiene Data'!H170))),'Data Summary'!EC176="Yes"),OFFSET('Hygiene Data'!$H$9,0,10*ROW('Hygiene Data'!H170)),NA())</f>
        <v>#N/A</v>
      </c>
      <c r="BO176" s="368" t="e">
        <f ca="1">+IF(AND(ISNUMBER(OFFSET('Hygiene Data'!$I$5,0,10*ROW('Hygiene Data'!I170))),'Data Summary'!ED176="Yes"),OFFSET('Hygiene Data'!$I$5,0,10*ROW('Hygiene Data'!I170)),NA())</f>
        <v>#N/A</v>
      </c>
      <c r="BP176" s="368" t="e">
        <f ca="1">+IF(AND(ISNUMBER(OFFSET('Hygiene Data'!$I$7,0,10*ROW('Hygiene Data'!I170))),'Data Summary'!EE176="Yes"),OFFSET('Hygiene Data'!$I$7,0,10*ROW('Hygiene Data'!I170)),NA())</f>
        <v>#N/A</v>
      </c>
      <c r="BQ176" s="368" t="e">
        <f ca="1">+IF(AND(ISNUMBER(OFFSET('Hygiene Data'!$I$9,0,10*ROW('Hygiene Data'!I170))),'Data Summary'!EF176="Yes"),OFFSET('Hygiene Data'!$I$9,0,10*ROW('Hygiene Data'!I170)),NA())</f>
        <v>#N/A</v>
      </c>
    </row>
    <row r="177" spans="1:69" x14ac:dyDescent="0.25">
      <c r="A177" s="364" t="e">
        <f ca="1">+RIGHT('Data Summary'!A177,LEN('Data Summary'!A177)-9)</f>
        <v>#VALUE!</v>
      </c>
      <c r="B177" s="338" t="str">
        <f ca="1">+IF(ISTEXT('Data Summary'!B177),'Data Summary'!B177,"")</f>
        <v/>
      </c>
      <c r="C177" s="365" t="e">
        <f ca="1">+VALUE('Data Summary'!C177)</f>
        <v>#VALUE!</v>
      </c>
      <c r="D177" s="366" t="e">
        <f ca="1">+IF(AND(ISNUMBER(OFFSET('Water Data'!$D$4,0,10*ROW('Water Data'!D171))),'Data Summary'!BS177="Yes"),100-OFFSET('Water Data'!$D$4,0,10*ROW('Water Data'!D171)),NA())</f>
        <v>#N/A</v>
      </c>
      <c r="E177" s="366" t="e">
        <f ca="1">+IF(AND(ISNUMBER(OFFSET('Water Data'!$D$6,0,10*ROW('Water Data'!D171))),'Data Summary'!BT177="Yes"),OFFSET('Water Data'!$D$6,0,10*ROW('Water Data'!D171)),NA())</f>
        <v>#N/A</v>
      </c>
      <c r="F177" s="366" t="e">
        <f ca="1">+IF(AND(ISNUMBER(OFFSET('Water Data'!$D$9,0,10*ROW('Water Data'!D171))),'Data Summary'!BU177="Yes"),OFFSET('Water Data'!$D$9,0,10*ROW('Water Data'!D171)),NA())</f>
        <v>#N/A</v>
      </c>
      <c r="G177" s="366" t="e">
        <f ca="1">+IF(AND(ISNUMBER(OFFSET('Water Data'!$E$4,0,10*ROW('Water Data'!E171))),'Data Summary'!BV177="Yes"),100-OFFSET('Water Data'!$E$4,0,10*ROW('Water Data'!E171)),NA())</f>
        <v>#N/A</v>
      </c>
      <c r="H177" s="366" t="e">
        <f ca="1">+IF(AND(ISNUMBER(OFFSET('Water Data'!$E$6,0,10*ROW('Water Data'!E171))),'Data Summary'!BW177="Yes"),OFFSET('Water Data'!$E$6,0,10*ROW('Water Data'!E171)),NA())</f>
        <v>#N/A</v>
      </c>
      <c r="I177" s="366" t="e">
        <f ca="1">+IF(AND(ISNUMBER(OFFSET('Water Data'!$E$9,0,10*ROW('Water Data'!E171))),'Data Summary'!BX177="Yes"),OFFSET('Water Data'!$E$9,0,10*ROW('Water Data'!E171)),NA())</f>
        <v>#N/A</v>
      </c>
      <c r="J177" s="366" t="e">
        <f ca="1">+IF(AND(ISNUMBER(OFFSET('Water Data'!$F$4,0,10*ROW('Water Data'!F171))),'Data Summary'!BY177="Yes"),100-OFFSET('Water Data'!$F$4,0,10*ROW('Water Data'!F171)),NA())</f>
        <v>#N/A</v>
      </c>
      <c r="K177" s="366" t="e">
        <f ca="1">+IF(AND(ISNUMBER(OFFSET('Water Data'!$F$6,0,10*ROW('Water Data'!F171))),'Data Summary'!BZ177="Yes"),OFFSET('Water Data'!$F$6,0,10*ROW('Water Data'!F171)),NA())</f>
        <v>#N/A</v>
      </c>
      <c r="L177" s="366" t="e">
        <f ca="1">+IF(AND(ISNUMBER(OFFSET('Water Data'!$F$9,0,10*ROW('Water Data'!F171))),'Data Summary'!CA177="Yes"),OFFSET('Water Data'!$F$9,0,10*ROW('Water Data'!F171)),NA())</f>
        <v>#N/A</v>
      </c>
      <c r="M177" s="366" t="e">
        <f ca="1">+IF(AND(ISNUMBER(OFFSET('Water Data'!$G$4,0,10*ROW('Water Data'!G171))),'Data Summary'!CB177="Yes"),100-OFFSET('Water Data'!$G$4,0,10*ROW('Water Data'!G171)),NA())</f>
        <v>#N/A</v>
      </c>
      <c r="N177" s="366" t="e">
        <f ca="1">+IF(AND(ISNUMBER(OFFSET('Water Data'!$G$6,0,10*ROW('Water Data'!G171))),'Data Summary'!CC177="Yes"),OFFSET('Water Data'!$G$6,0,10*ROW('Water Data'!G171)),NA())</f>
        <v>#N/A</v>
      </c>
      <c r="O177" s="366" t="e">
        <f ca="1">+IF(AND(ISNUMBER(OFFSET('Water Data'!$G$9,0,10*ROW('Water Data'!G171))),'Data Summary'!CD177="Yes"),OFFSET('Water Data'!$G$9,0,10*ROW('Water Data'!G171)),NA())</f>
        <v>#N/A</v>
      </c>
      <c r="P177" s="366" t="e">
        <f ca="1">+IF(AND(ISNUMBER(OFFSET('Water Data'!$H$4,0,10*ROW('Water Data'!H171))),'Data Summary'!CE177="Yes"),100-OFFSET('Water Data'!$H$4,0,10*ROW('Water Data'!H171)),NA())</f>
        <v>#N/A</v>
      </c>
      <c r="Q177" s="366" t="e">
        <f ca="1">+IF(AND(ISNUMBER(OFFSET('Water Data'!$H$6,0,10*ROW('Water Data'!H171))),'Data Summary'!CF177="Yes"),OFFSET('Water Data'!$H$6,0,10*ROW('Water Data'!H171)),NA())</f>
        <v>#N/A</v>
      </c>
      <c r="R177" s="366" t="e">
        <f ca="1">+IF(AND(ISNUMBER(OFFSET('Water Data'!$H$9,0,10*ROW('Water Data'!H171))),'Data Summary'!CG177="Yes"),OFFSET('Water Data'!$H$9,0,10*ROW('Water Data'!H171)),NA())</f>
        <v>#N/A</v>
      </c>
      <c r="S177" s="366" t="e">
        <f ca="1">+IF(AND(ISNUMBER(OFFSET('Water Data'!$I$4,0,10*ROW('Water Data'!I171))),'Data Summary'!CH177="Yes"),100-OFFSET('Water Data'!$I$4,0,10*ROW('Water Data'!I171)),NA())</f>
        <v>#N/A</v>
      </c>
      <c r="T177" s="366" t="e">
        <f ca="1">+IF(AND(ISNUMBER(OFFSET('Water Data'!$I$6,0,10*ROW('Water Data'!I171))),'Data Summary'!CI177="Yes"),OFFSET('Water Data'!$I$6,0,10*ROW('Water Data'!I171)),NA())</f>
        <v>#N/A</v>
      </c>
      <c r="U177" s="366" t="e">
        <f ca="1">+IF(AND(ISNUMBER(OFFSET('Water Data'!$I$9,0,10*ROW('Water Data'!I171))),'Data Summary'!CJ177="Yes"),OFFSET('Water Data'!$I$9,0,10*ROW('Water Data'!I171)),NA())</f>
        <v>#N/A</v>
      </c>
      <c r="V177" s="367" t="e">
        <f ca="1">+IF(AND(ISNUMBER(OFFSET('Sanitation Data'!$D$4,0,10*ROW('Sanitation Data'!D171))),'Data Summary'!CK177="Yes"),100-OFFSET('Sanitation Data'!$D$4,0,10*ROW('Sanitation Data'!D171)),NA())</f>
        <v>#N/A</v>
      </c>
      <c r="W177" s="367" t="e">
        <f ca="1">+IF(AND(ISNUMBER(OFFSET('Sanitation Data'!$D$6,0,10*ROW('Sanitation Data'!D171))),'Data Summary'!CL177="Yes"),OFFSET('Sanitation Data'!$D$6,0,10*ROW('Sanitation Data'!D171)),NA())</f>
        <v>#N/A</v>
      </c>
      <c r="X177" s="367" t="e">
        <f ca="1">+IF(AND(ISNUMBER(OFFSET('Sanitation Data'!$D$10,0,10*ROW('Sanitation Data'!D171))),'Data Summary'!CM177="Yes"),OFFSET('Sanitation Data'!$D$10,0,10*ROW('Sanitation Data'!D171)),NA())</f>
        <v>#N/A</v>
      </c>
      <c r="Y177" s="367" t="e">
        <f ca="1">+IF(AND(ISNUMBER(OFFSET('Sanitation Data'!$D$11,0,10*ROW('Sanitation Data'!D171))),'Data Summary'!CN177="Yes"),OFFSET('Sanitation Data'!$D$11,0,10*ROW('Sanitation Data'!D171)),NA())</f>
        <v>#N/A</v>
      </c>
      <c r="Z177" s="367" t="e">
        <f ca="1">+IF(AND(ISNUMBER(OFFSET('Sanitation Data'!$D$12,0,10*ROW('Sanitation Data'!D171))),'Data Summary'!CO177="Yes"),OFFSET('Sanitation Data'!$D$12,0,10*ROW('Sanitation Data'!D171)),NA())</f>
        <v>#N/A</v>
      </c>
      <c r="AA177" s="367" t="e">
        <f ca="1">+IF(AND(ISNUMBER(OFFSET('Sanitation Data'!$E$4,0,10*ROW('Sanitation Data'!E171))),'Data Summary'!CP177="Yes"),100-OFFSET('Sanitation Data'!$E$4,0,10*ROW('Sanitation Data'!E171)),NA())</f>
        <v>#N/A</v>
      </c>
      <c r="AB177" s="367" t="e">
        <f ca="1">+IF(AND(ISNUMBER(OFFSET('Sanitation Data'!$E$6,0,10*ROW('Sanitation Data'!E171))),'Data Summary'!CQ177="Yes"),OFFSET('Sanitation Data'!$E$6,0,10*ROW('Sanitation Data'!E171)),NA())</f>
        <v>#N/A</v>
      </c>
      <c r="AC177" s="367" t="e">
        <f ca="1">+IF(AND(ISNUMBER(OFFSET('Sanitation Data'!$E$10,0,10*ROW('Sanitation Data'!E171))),'Data Summary'!CR177="Yes"),OFFSET('Sanitation Data'!$E$10,0,10*ROW('Sanitation Data'!E171)),NA())</f>
        <v>#N/A</v>
      </c>
      <c r="AD177" s="367" t="e">
        <f ca="1">+IF(AND(ISNUMBER(OFFSET('Sanitation Data'!$E$11,0,10*ROW('Sanitation Data'!E171))),'Data Summary'!CS177="Yes"),OFFSET('Sanitation Data'!$E$11,0,10*ROW('Sanitation Data'!E171)),NA())</f>
        <v>#N/A</v>
      </c>
      <c r="AE177" s="367" t="e">
        <f ca="1">+IF(AND(ISNUMBER(OFFSET('Sanitation Data'!$E$12,0,10*ROW('Sanitation Data'!E171))),'Data Summary'!CT177="Yes"),OFFSET('Sanitation Data'!$E$12,0,10*ROW('Sanitation Data'!E171)),NA())</f>
        <v>#N/A</v>
      </c>
      <c r="AF177" s="367" t="e">
        <f ca="1">+IF(AND(ISNUMBER(OFFSET('Sanitation Data'!$F$4,0,10*ROW('Sanitation Data'!F171))),'Data Summary'!CU177="Yes"),100-OFFSET('Sanitation Data'!$F$4,0,10*ROW('Sanitation Data'!F171)),NA())</f>
        <v>#N/A</v>
      </c>
      <c r="AG177" s="367" t="e">
        <f ca="1">+IF(AND(ISNUMBER(OFFSET('Sanitation Data'!$F$6,0,10*ROW('Sanitation Data'!F171))),'Data Summary'!CV177="Yes"),OFFSET('Sanitation Data'!$F$6,0,10*ROW('Sanitation Data'!F171)),NA())</f>
        <v>#N/A</v>
      </c>
      <c r="AH177" s="367" t="e">
        <f ca="1">+IF(AND(ISNUMBER(OFFSET('Sanitation Data'!$F$10,0,10*ROW('Sanitation Data'!F171))),'Data Summary'!CW177="Yes"),OFFSET('Sanitation Data'!$F$10,0,10*ROW('Sanitation Data'!F171)),NA())</f>
        <v>#N/A</v>
      </c>
      <c r="AI177" s="367" t="e">
        <f ca="1">+IF(AND(ISNUMBER(OFFSET('Sanitation Data'!$F$11,0,10*ROW('Sanitation Data'!F171))),'Data Summary'!CX177="Yes"),OFFSET('Sanitation Data'!$F$11,0,10*ROW('Sanitation Data'!F171)),NA())</f>
        <v>#N/A</v>
      </c>
      <c r="AJ177" s="367" t="e">
        <f ca="1">+IF(AND(ISNUMBER(OFFSET('Sanitation Data'!$F$12,0,10*ROW('Sanitation Data'!F171))),'Data Summary'!CY177="Yes"),OFFSET('Sanitation Data'!$F$12,0,10*ROW('Sanitation Data'!F171)),NA())</f>
        <v>#N/A</v>
      </c>
      <c r="AK177" s="367" t="e">
        <f ca="1">+IF(AND(ISNUMBER(OFFSET('Sanitation Data'!$G$4,0,10*ROW('Sanitation Data'!G171))),'Data Summary'!CZ177="Yes"),100-OFFSET('Sanitation Data'!$G$4,0,10*ROW('Sanitation Data'!G171)),NA())</f>
        <v>#N/A</v>
      </c>
      <c r="AL177" s="367" t="e">
        <f ca="1">+IF(AND(ISNUMBER(OFFSET('Sanitation Data'!$G$6,0,10*ROW('Sanitation Data'!G171))),'Data Summary'!DA177="Yes"),OFFSET('Sanitation Data'!$G$6,0,10*ROW('Sanitation Data'!G171)),NA())</f>
        <v>#N/A</v>
      </c>
      <c r="AM177" s="367" t="e">
        <f ca="1">+IF(AND(ISNUMBER(OFFSET('Sanitation Data'!$G$10,0,10*ROW('Sanitation Data'!G171))),'Data Summary'!DB177="Yes"),OFFSET('Sanitation Data'!$G$10,0,10*ROW('Sanitation Data'!G171)),NA())</f>
        <v>#N/A</v>
      </c>
      <c r="AN177" s="367" t="e">
        <f ca="1">+IF(AND(ISNUMBER(OFFSET('Sanitation Data'!$G$11,0,10*ROW('Sanitation Data'!G171))),'Data Summary'!DC177="Yes"),OFFSET('Sanitation Data'!$G$11,0,10*ROW('Sanitation Data'!G171)),NA())</f>
        <v>#N/A</v>
      </c>
      <c r="AO177" s="367" t="e">
        <f ca="1">+IF(AND(ISNUMBER(OFFSET('Sanitation Data'!$G$12,0,10*ROW('Sanitation Data'!G171))),'Data Summary'!DD177="Yes"),OFFSET('Sanitation Data'!$G$12,0,10*ROW('Sanitation Data'!G171)),NA())</f>
        <v>#N/A</v>
      </c>
      <c r="AP177" s="367" t="e">
        <f ca="1">+IF(AND(ISNUMBER(OFFSET('Sanitation Data'!$H$4,0,10*ROW('Sanitation Data'!H171))),'Data Summary'!DE177="Yes"),100-OFFSET('Sanitation Data'!$H$4,0,10*ROW('Sanitation Data'!H171)),NA())</f>
        <v>#N/A</v>
      </c>
      <c r="AQ177" s="367" t="e">
        <f ca="1">+IF(AND(ISNUMBER(OFFSET('Sanitation Data'!$H$6,0,10*ROW('Sanitation Data'!H171))),'Data Summary'!DF177="Yes"),OFFSET('Sanitation Data'!$H$6,0,10*ROW('Sanitation Data'!H171)),NA())</f>
        <v>#N/A</v>
      </c>
      <c r="AR177" s="367" t="e">
        <f ca="1">+IF(AND(ISNUMBER(OFFSET('Sanitation Data'!$H$10,0,10*ROW('Sanitation Data'!H171))),'Data Summary'!DG177="Yes"),OFFSET('Sanitation Data'!$H$10,0,10*ROW('Sanitation Data'!H171)),NA())</f>
        <v>#N/A</v>
      </c>
      <c r="AS177" s="367" t="e">
        <f ca="1">+IF(AND(ISNUMBER(OFFSET('Sanitation Data'!$H$11,0,10*ROW('Sanitation Data'!H171))),'Data Summary'!DH177="Yes"),OFFSET('Sanitation Data'!$H$11,0,10*ROW('Sanitation Data'!H171)),NA())</f>
        <v>#N/A</v>
      </c>
      <c r="AT177" s="367" t="e">
        <f ca="1">+IF(AND(ISNUMBER(OFFSET('Sanitation Data'!$H$12,0,10*ROW('Sanitation Data'!H171))),'Data Summary'!DI177="Yes"),OFFSET('Sanitation Data'!$H$12,0,10*ROW('Sanitation Data'!H171)),NA())</f>
        <v>#N/A</v>
      </c>
      <c r="AU177" s="367" t="e">
        <f ca="1">+IF(AND(ISNUMBER(OFFSET('Sanitation Data'!$I$4,0,10*ROW('Sanitation Data'!I171))),'Data Summary'!DJ177="Yes"),100-OFFSET('Sanitation Data'!$I$4,0,10*ROW('Sanitation Data'!I171)),NA())</f>
        <v>#N/A</v>
      </c>
      <c r="AV177" s="367" t="e">
        <f ca="1">+IF(AND(ISNUMBER(OFFSET('Sanitation Data'!$I$6,0,10*ROW('Sanitation Data'!I171))),'Data Summary'!DK177="Yes"),OFFSET('Sanitation Data'!$I$6,0,10*ROW('Sanitation Data'!I171)),NA())</f>
        <v>#N/A</v>
      </c>
      <c r="AW177" s="367" t="e">
        <f ca="1">+IF(AND(ISNUMBER(OFFSET('Sanitation Data'!$I$10,0,10*ROW('Sanitation Data'!I171))),'Data Summary'!DL177="Yes"),OFFSET('Sanitation Data'!$I$10,0,10*ROW('Sanitation Data'!I171)),NA())</f>
        <v>#N/A</v>
      </c>
      <c r="AX177" s="367" t="e">
        <f ca="1">+IF(AND(ISNUMBER(OFFSET('Sanitation Data'!$I$11,0,10*ROW('Sanitation Data'!I171))),'Data Summary'!DM177="Yes"),OFFSET('Sanitation Data'!$I$11,0,10*ROW('Sanitation Data'!I171)),NA())</f>
        <v>#N/A</v>
      </c>
      <c r="AY177" s="367" t="e">
        <f ca="1">+IF(AND(ISNUMBER(OFFSET('Sanitation Data'!$I$12,0,10*ROW('Sanitation Data'!I171))),'Data Summary'!DN177="Yes"),OFFSET('Sanitation Data'!$I$12,0,10*ROW('Sanitation Data'!I171)),NA())</f>
        <v>#N/A</v>
      </c>
      <c r="AZ177" s="368" t="e">
        <f ca="1">+IF(AND(ISNUMBER(OFFSET('Hygiene Data'!$D$5,0,10*ROW('Hygiene Data'!D171))),'Data Summary'!DO177="Yes"),OFFSET('Hygiene Data'!$D$5,0,10*ROW('Hygiene Data'!D171)),NA())</f>
        <v>#N/A</v>
      </c>
      <c r="BA177" s="368" t="e">
        <f ca="1">+IF(AND(ISNUMBER(OFFSET('Hygiene Data'!$D$7,0,10*ROW('Hygiene Data'!D171))),'Data Summary'!DP177="Yes"),OFFSET('Hygiene Data'!$D$7,0,10*ROW('Hygiene Data'!D171)),NA())</f>
        <v>#N/A</v>
      </c>
      <c r="BB177" s="368" t="e">
        <f ca="1">+IF(AND(ISNUMBER(OFFSET('Hygiene Data'!$D$9,0,10*ROW('Hygiene Data'!D171))),'Data Summary'!DQ177="Yes"),OFFSET('Hygiene Data'!$D$9,0,10*ROW('Hygiene Data'!D171)),NA())</f>
        <v>#N/A</v>
      </c>
      <c r="BC177" s="368" t="e">
        <f ca="1">+IF(AND(ISNUMBER(OFFSET('Hygiene Data'!$E$5,0,10*ROW('Hygiene Data'!E171))),'Data Summary'!DR177="Yes"),OFFSET('Hygiene Data'!$E$5,0,10*ROW('Hygiene Data'!E171)),NA())</f>
        <v>#N/A</v>
      </c>
      <c r="BD177" s="368" t="e">
        <f ca="1">+IF(AND(ISNUMBER(OFFSET('Hygiene Data'!$E$7,0,10*ROW('Hygiene Data'!E171))),'Data Summary'!DS177="Yes"),OFFSET('Hygiene Data'!$E$7,0,10*ROW('Hygiene Data'!E171)),NA())</f>
        <v>#N/A</v>
      </c>
      <c r="BE177" s="368" t="e">
        <f ca="1">+IF(AND(ISNUMBER(OFFSET('Hygiene Data'!$E$9,0,10*ROW('Hygiene Data'!E171))),'Data Summary'!DT177="Yes"),OFFSET('Hygiene Data'!$E$9,0,10*ROW('Hygiene Data'!E171)),NA())</f>
        <v>#N/A</v>
      </c>
      <c r="BF177" s="368" t="e">
        <f ca="1">+IF(AND(ISNUMBER(OFFSET('Hygiene Data'!$F$5,0,10*ROW('Hygiene Data'!F171))),'Data Summary'!DU177="Yes"),OFFSET('Hygiene Data'!$F$5,0,10*ROW('Hygiene Data'!F171)),NA())</f>
        <v>#N/A</v>
      </c>
      <c r="BG177" s="368" t="e">
        <f ca="1">+IF(AND(ISNUMBER(OFFSET('Hygiene Data'!$F$7,0,10*ROW('Hygiene Data'!F171))),'Data Summary'!DV177="Yes"),OFFSET('Hygiene Data'!$F$7,0,10*ROW('Hygiene Data'!F171)),NA())</f>
        <v>#N/A</v>
      </c>
      <c r="BH177" s="368" t="e">
        <f ca="1">+IF(AND(ISNUMBER(OFFSET('Hygiene Data'!$F$9,0,10*ROW('Hygiene Data'!F171))),'Data Summary'!DW177="Yes"),OFFSET('Hygiene Data'!$F$9,0,10*ROW('Hygiene Data'!F171)),NA())</f>
        <v>#N/A</v>
      </c>
      <c r="BI177" s="368" t="e">
        <f ca="1">+IF(AND(ISNUMBER(OFFSET('Hygiene Data'!$G$5,0,10*ROW('Hygiene Data'!G171))),'Data Summary'!DX177="Yes"),OFFSET('Hygiene Data'!$G$5,0,10*ROW('Hygiene Data'!G171)),NA())</f>
        <v>#N/A</v>
      </c>
      <c r="BJ177" s="368" t="e">
        <f ca="1">+IF(AND(ISNUMBER(OFFSET('Hygiene Data'!$G$7,0,10*ROW('Hygiene Data'!G171))),'Data Summary'!DY177="Yes"),OFFSET('Hygiene Data'!$G$7,0,10*ROW('Hygiene Data'!G171)),NA())</f>
        <v>#N/A</v>
      </c>
      <c r="BK177" s="368" t="e">
        <f ca="1">+IF(AND(ISNUMBER(OFFSET('Hygiene Data'!$G$9,0,10*ROW('Hygiene Data'!G171))),'Data Summary'!DZ177="Yes"),OFFSET('Hygiene Data'!$G$9,0,10*ROW('Hygiene Data'!G171)),NA())</f>
        <v>#N/A</v>
      </c>
      <c r="BL177" s="368" t="e">
        <f ca="1">+IF(AND(ISNUMBER(OFFSET('Hygiene Data'!$H$5,0,10*ROW('Hygiene Data'!H171))),'Data Summary'!EA177="Yes"),OFFSET('Hygiene Data'!$H$5,0,10*ROW('Hygiene Data'!H171)),NA())</f>
        <v>#N/A</v>
      </c>
      <c r="BM177" s="368" t="e">
        <f ca="1">+IF(AND(ISNUMBER(OFFSET('Hygiene Data'!$H$7,0,10*ROW('Hygiene Data'!H171))),'Data Summary'!EB177="Yes"),OFFSET('Hygiene Data'!$H$7,0,10*ROW('Hygiene Data'!H171)),NA())</f>
        <v>#N/A</v>
      </c>
      <c r="BN177" s="368" t="e">
        <f ca="1">+IF(AND(ISNUMBER(OFFSET('Hygiene Data'!$H$9,0,10*ROW('Hygiene Data'!H171))),'Data Summary'!EC177="Yes"),OFFSET('Hygiene Data'!$H$9,0,10*ROW('Hygiene Data'!H171)),NA())</f>
        <v>#N/A</v>
      </c>
      <c r="BO177" s="368" t="e">
        <f ca="1">+IF(AND(ISNUMBER(OFFSET('Hygiene Data'!$I$5,0,10*ROW('Hygiene Data'!I171))),'Data Summary'!ED177="Yes"),OFFSET('Hygiene Data'!$I$5,0,10*ROW('Hygiene Data'!I171)),NA())</f>
        <v>#N/A</v>
      </c>
      <c r="BP177" s="368" t="e">
        <f ca="1">+IF(AND(ISNUMBER(OFFSET('Hygiene Data'!$I$7,0,10*ROW('Hygiene Data'!I171))),'Data Summary'!EE177="Yes"),OFFSET('Hygiene Data'!$I$7,0,10*ROW('Hygiene Data'!I171)),NA())</f>
        <v>#N/A</v>
      </c>
      <c r="BQ177" s="368" t="e">
        <f ca="1">+IF(AND(ISNUMBER(OFFSET('Hygiene Data'!$I$9,0,10*ROW('Hygiene Data'!I171))),'Data Summary'!EF177="Yes"),OFFSET('Hygiene Data'!$I$9,0,10*ROW('Hygiene Data'!I171)),NA())</f>
        <v>#N/A</v>
      </c>
    </row>
    <row r="178" spans="1:69" x14ac:dyDescent="0.25">
      <c r="A178" s="364" t="e">
        <f ca="1">+RIGHT('Data Summary'!A178,LEN('Data Summary'!A178)-9)</f>
        <v>#VALUE!</v>
      </c>
      <c r="B178" s="338" t="str">
        <f ca="1">+IF(ISTEXT('Data Summary'!B178),'Data Summary'!B178,"")</f>
        <v/>
      </c>
      <c r="C178" s="365" t="e">
        <f ca="1">+VALUE('Data Summary'!C178)</f>
        <v>#VALUE!</v>
      </c>
      <c r="D178" s="366" t="e">
        <f ca="1">+IF(AND(ISNUMBER(OFFSET('Water Data'!$D$4,0,10*ROW('Water Data'!D172))),'Data Summary'!BS178="Yes"),100-OFFSET('Water Data'!$D$4,0,10*ROW('Water Data'!D172)),NA())</f>
        <v>#N/A</v>
      </c>
      <c r="E178" s="366" t="e">
        <f ca="1">+IF(AND(ISNUMBER(OFFSET('Water Data'!$D$6,0,10*ROW('Water Data'!D172))),'Data Summary'!BT178="Yes"),OFFSET('Water Data'!$D$6,0,10*ROW('Water Data'!D172)),NA())</f>
        <v>#N/A</v>
      </c>
      <c r="F178" s="366" t="e">
        <f ca="1">+IF(AND(ISNUMBER(OFFSET('Water Data'!$D$9,0,10*ROW('Water Data'!D172))),'Data Summary'!BU178="Yes"),OFFSET('Water Data'!$D$9,0,10*ROW('Water Data'!D172)),NA())</f>
        <v>#N/A</v>
      </c>
      <c r="G178" s="366" t="e">
        <f ca="1">+IF(AND(ISNUMBER(OFFSET('Water Data'!$E$4,0,10*ROW('Water Data'!E172))),'Data Summary'!BV178="Yes"),100-OFFSET('Water Data'!$E$4,0,10*ROW('Water Data'!E172)),NA())</f>
        <v>#N/A</v>
      </c>
      <c r="H178" s="366" t="e">
        <f ca="1">+IF(AND(ISNUMBER(OFFSET('Water Data'!$E$6,0,10*ROW('Water Data'!E172))),'Data Summary'!BW178="Yes"),OFFSET('Water Data'!$E$6,0,10*ROW('Water Data'!E172)),NA())</f>
        <v>#N/A</v>
      </c>
      <c r="I178" s="366" t="e">
        <f ca="1">+IF(AND(ISNUMBER(OFFSET('Water Data'!$E$9,0,10*ROW('Water Data'!E172))),'Data Summary'!BX178="Yes"),OFFSET('Water Data'!$E$9,0,10*ROW('Water Data'!E172)),NA())</f>
        <v>#N/A</v>
      </c>
      <c r="J178" s="366" t="e">
        <f ca="1">+IF(AND(ISNUMBER(OFFSET('Water Data'!$F$4,0,10*ROW('Water Data'!F172))),'Data Summary'!BY178="Yes"),100-OFFSET('Water Data'!$F$4,0,10*ROW('Water Data'!F172)),NA())</f>
        <v>#N/A</v>
      </c>
      <c r="K178" s="366" t="e">
        <f ca="1">+IF(AND(ISNUMBER(OFFSET('Water Data'!$F$6,0,10*ROW('Water Data'!F172))),'Data Summary'!BZ178="Yes"),OFFSET('Water Data'!$F$6,0,10*ROW('Water Data'!F172)),NA())</f>
        <v>#N/A</v>
      </c>
      <c r="L178" s="366" t="e">
        <f ca="1">+IF(AND(ISNUMBER(OFFSET('Water Data'!$F$9,0,10*ROW('Water Data'!F172))),'Data Summary'!CA178="Yes"),OFFSET('Water Data'!$F$9,0,10*ROW('Water Data'!F172)),NA())</f>
        <v>#N/A</v>
      </c>
      <c r="M178" s="366" t="e">
        <f ca="1">+IF(AND(ISNUMBER(OFFSET('Water Data'!$G$4,0,10*ROW('Water Data'!G172))),'Data Summary'!CB178="Yes"),100-OFFSET('Water Data'!$G$4,0,10*ROW('Water Data'!G172)),NA())</f>
        <v>#N/A</v>
      </c>
      <c r="N178" s="366" t="e">
        <f ca="1">+IF(AND(ISNUMBER(OFFSET('Water Data'!$G$6,0,10*ROW('Water Data'!G172))),'Data Summary'!CC178="Yes"),OFFSET('Water Data'!$G$6,0,10*ROW('Water Data'!G172)),NA())</f>
        <v>#N/A</v>
      </c>
      <c r="O178" s="366" t="e">
        <f ca="1">+IF(AND(ISNUMBER(OFFSET('Water Data'!$G$9,0,10*ROW('Water Data'!G172))),'Data Summary'!CD178="Yes"),OFFSET('Water Data'!$G$9,0,10*ROW('Water Data'!G172)),NA())</f>
        <v>#N/A</v>
      </c>
      <c r="P178" s="366" t="e">
        <f ca="1">+IF(AND(ISNUMBER(OFFSET('Water Data'!$H$4,0,10*ROW('Water Data'!H172))),'Data Summary'!CE178="Yes"),100-OFFSET('Water Data'!$H$4,0,10*ROW('Water Data'!H172)),NA())</f>
        <v>#N/A</v>
      </c>
      <c r="Q178" s="366" t="e">
        <f ca="1">+IF(AND(ISNUMBER(OFFSET('Water Data'!$H$6,0,10*ROW('Water Data'!H172))),'Data Summary'!CF178="Yes"),OFFSET('Water Data'!$H$6,0,10*ROW('Water Data'!H172)),NA())</f>
        <v>#N/A</v>
      </c>
      <c r="R178" s="366" t="e">
        <f ca="1">+IF(AND(ISNUMBER(OFFSET('Water Data'!$H$9,0,10*ROW('Water Data'!H172))),'Data Summary'!CG178="Yes"),OFFSET('Water Data'!$H$9,0,10*ROW('Water Data'!H172)),NA())</f>
        <v>#N/A</v>
      </c>
      <c r="S178" s="366" t="e">
        <f ca="1">+IF(AND(ISNUMBER(OFFSET('Water Data'!$I$4,0,10*ROW('Water Data'!I172))),'Data Summary'!CH178="Yes"),100-OFFSET('Water Data'!$I$4,0,10*ROW('Water Data'!I172)),NA())</f>
        <v>#N/A</v>
      </c>
      <c r="T178" s="366" t="e">
        <f ca="1">+IF(AND(ISNUMBER(OFFSET('Water Data'!$I$6,0,10*ROW('Water Data'!I172))),'Data Summary'!CI178="Yes"),OFFSET('Water Data'!$I$6,0,10*ROW('Water Data'!I172)),NA())</f>
        <v>#N/A</v>
      </c>
      <c r="U178" s="366" t="e">
        <f ca="1">+IF(AND(ISNUMBER(OFFSET('Water Data'!$I$9,0,10*ROW('Water Data'!I172))),'Data Summary'!CJ178="Yes"),OFFSET('Water Data'!$I$9,0,10*ROW('Water Data'!I172)),NA())</f>
        <v>#N/A</v>
      </c>
      <c r="V178" s="367" t="e">
        <f ca="1">+IF(AND(ISNUMBER(OFFSET('Sanitation Data'!$D$4,0,10*ROW('Sanitation Data'!D172))),'Data Summary'!CK178="Yes"),100-OFFSET('Sanitation Data'!$D$4,0,10*ROW('Sanitation Data'!D172)),NA())</f>
        <v>#N/A</v>
      </c>
      <c r="W178" s="367" t="e">
        <f ca="1">+IF(AND(ISNUMBER(OFFSET('Sanitation Data'!$D$6,0,10*ROW('Sanitation Data'!D172))),'Data Summary'!CL178="Yes"),OFFSET('Sanitation Data'!$D$6,0,10*ROW('Sanitation Data'!D172)),NA())</f>
        <v>#N/A</v>
      </c>
      <c r="X178" s="367" t="e">
        <f ca="1">+IF(AND(ISNUMBER(OFFSET('Sanitation Data'!$D$10,0,10*ROW('Sanitation Data'!D172))),'Data Summary'!CM178="Yes"),OFFSET('Sanitation Data'!$D$10,0,10*ROW('Sanitation Data'!D172)),NA())</f>
        <v>#N/A</v>
      </c>
      <c r="Y178" s="367" t="e">
        <f ca="1">+IF(AND(ISNUMBER(OFFSET('Sanitation Data'!$D$11,0,10*ROW('Sanitation Data'!D172))),'Data Summary'!CN178="Yes"),OFFSET('Sanitation Data'!$D$11,0,10*ROW('Sanitation Data'!D172)),NA())</f>
        <v>#N/A</v>
      </c>
      <c r="Z178" s="367" t="e">
        <f ca="1">+IF(AND(ISNUMBER(OFFSET('Sanitation Data'!$D$12,0,10*ROW('Sanitation Data'!D172))),'Data Summary'!CO178="Yes"),OFFSET('Sanitation Data'!$D$12,0,10*ROW('Sanitation Data'!D172)),NA())</f>
        <v>#N/A</v>
      </c>
      <c r="AA178" s="367" t="e">
        <f ca="1">+IF(AND(ISNUMBER(OFFSET('Sanitation Data'!$E$4,0,10*ROW('Sanitation Data'!E172))),'Data Summary'!CP178="Yes"),100-OFFSET('Sanitation Data'!$E$4,0,10*ROW('Sanitation Data'!E172)),NA())</f>
        <v>#N/A</v>
      </c>
      <c r="AB178" s="367" t="e">
        <f ca="1">+IF(AND(ISNUMBER(OFFSET('Sanitation Data'!$E$6,0,10*ROW('Sanitation Data'!E172))),'Data Summary'!CQ178="Yes"),OFFSET('Sanitation Data'!$E$6,0,10*ROW('Sanitation Data'!E172)),NA())</f>
        <v>#N/A</v>
      </c>
      <c r="AC178" s="367" t="e">
        <f ca="1">+IF(AND(ISNUMBER(OFFSET('Sanitation Data'!$E$10,0,10*ROW('Sanitation Data'!E172))),'Data Summary'!CR178="Yes"),OFFSET('Sanitation Data'!$E$10,0,10*ROW('Sanitation Data'!E172)),NA())</f>
        <v>#N/A</v>
      </c>
      <c r="AD178" s="367" t="e">
        <f ca="1">+IF(AND(ISNUMBER(OFFSET('Sanitation Data'!$E$11,0,10*ROW('Sanitation Data'!E172))),'Data Summary'!CS178="Yes"),OFFSET('Sanitation Data'!$E$11,0,10*ROW('Sanitation Data'!E172)),NA())</f>
        <v>#N/A</v>
      </c>
      <c r="AE178" s="367" t="e">
        <f ca="1">+IF(AND(ISNUMBER(OFFSET('Sanitation Data'!$E$12,0,10*ROW('Sanitation Data'!E172))),'Data Summary'!CT178="Yes"),OFFSET('Sanitation Data'!$E$12,0,10*ROW('Sanitation Data'!E172)),NA())</f>
        <v>#N/A</v>
      </c>
      <c r="AF178" s="367" t="e">
        <f ca="1">+IF(AND(ISNUMBER(OFFSET('Sanitation Data'!$F$4,0,10*ROW('Sanitation Data'!F172))),'Data Summary'!CU178="Yes"),100-OFFSET('Sanitation Data'!$F$4,0,10*ROW('Sanitation Data'!F172)),NA())</f>
        <v>#N/A</v>
      </c>
      <c r="AG178" s="367" t="e">
        <f ca="1">+IF(AND(ISNUMBER(OFFSET('Sanitation Data'!$F$6,0,10*ROW('Sanitation Data'!F172))),'Data Summary'!CV178="Yes"),OFFSET('Sanitation Data'!$F$6,0,10*ROW('Sanitation Data'!F172)),NA())</f>
        <v>#N/A</v>
      </c>
      <c r="AH178" s="367" t="e">
        <f ca="1">+IF(AND(ISNUMBER(OFFSET('Sanitation Data'!$F$10,0,10*ROW('Sanitation Data'!F172))),'Data Summary'!CW178="Yes"),OFFSET('Sanitation Data'!$F$10,0,10*ROW('Sanitation Data'!F172)),NA())</f>
        <v>#N/A</v>
      </c>
      <c r="AI178" s="367" t="e">
        <f ca="1">+IF(AND(ISNUMBER(OFFSET('Sanitation Data'!$F$11,0,10*ROW('Sanitation Data'!F172))),'Data Summary'!CX178="Yes"),OFFSET('Sanitation Data'!$F$11,0,10*ROW('Sanitation Data'!F172)),NA())</f>
        <v>#N/A</v>
      </c>
      <c r="AJ178" s="367" t="e">
        <f ca="1">+IF(AND(ISNUMBER(OFFSET('Sanitation Data'!$F$12,0,10*ROW('Sanitation Data'!F172))),'Data Summary'!CY178="Yes"),OFFSET('Sanitation Data'!$F$12,0,10*ROW('Sanitation Data'!F172)),NA())</f>
        <v>#N/A</v>
      </c>
      <c r="AK178" s="367" t="e">
        <f ca="1">+IF(AND(ISNUMBER(OFFSET('Sanitation Data'!$G$4,0,10*ROW('Sanitation Data'!G172))),'Data Summary'!CZ178="Yes"),100-OFFSET('Sanitation Data'!$G$4,0,10*ROW('Sanitation Data'!G172)),NA())</f>
        <v>#N/A</v>
      </c>
      <c r="AL178" s="367" t="e">
        <f ca="1">+IF(AND(ISNUMBER(OFFSET('Sanitation Data'!$G$6,0,10*ROW('Sanitation Data'!G172))),'Data Summary'!DA178="Yes"),OFFSET('Sanitation Data'!$G$6,0,10*ROW('Sanitation Data'!G172)),NA())</f>
        <v>#N/A</v>
      </c>
      <c r="AM178" s="367" t="e">
        <f ca="1">+IF(AND(ISNUMBER(OFFSET('Sanitation Data'!$G$10,0,10*ROW('Sanitation Data'!G172))),'Data Summary'!DB178="Yes"),OFFSET('Sanitation Data'!$G$10,0,10*ROW('Sanitation Data'!G172)),NA())</f>
        <v>#N/A</v>
      </c>
      <c r="AN178" s="367" t="e">
        <f ca="1">+IF(AND(ISNUMBER(OFFSET('Sanitation Data'!$G$11,0,10*ROW('Sanitation Data'!G172))),'Data Summary'!DC178="Yes"),OFFSET('Sanitation Data'!$G$11,0,10*ROW('Sanitation Data'!G172)),NA())</f>
        <v>#N/A</v>
      </c>
      <c r="AO178" s="367" t="e">
        <f ca="1">+IF(AND(ISNUMBER(OFFSET('Sanitation Data'!$G$12,0,10*ROW('Sanitation Data'!G172))),'Data Summary'!DD178="Yes"),OFFSET('Sanitation Data'!$G$12,0,10*ROW('Sanitation Data'!G172)),NA())</f>
        <v>#N/A</v>
      </c>
      <c r="AP178" s="367" t="e">
        <f ca="1">+IF(AND(ISNUMBER(OFFSET('Sanitation Data'!$H$4,0,10*ROW('Sanitation Data'!H172))),'Data Summary'!DE178="Yes"),100-OFFSET('Sanitation Data'!$H$4,0,10*ROW('Sanitation Data'!H172)),NA())</f>
        <v>#N/A</v>
      </c>
      <c r="AQ178" s="367" t="e">
        <f ca="1">+IF(AND(ISNUMBER(OFFSET('Sanitation Data'!$H$6,0,10*ROW('Sanitation Data'!H172))),'Data Summary'!DF178="Yes"),OFFSET('Sanitation Data'!$H$6,0,10*ROW('Sanitation Data'!H172)),NA())</f>
        <v>#N/A</v>
      </c>
      <c r="AR178" s="367" t="e">
        <f ca="1">+IF(AND(ISNUMBER(OFFSET('Sanitation Data'!$H$10,0,10*ROW('Sanitation Data'!H172))),'Data Summary'!DG178="Yes"),OFFSET('Sanitation Data'!$H$10,0,10*ROW('Sanitation Data'!H172)),NA())</f>
        <v>#N/A</v>
      </c>
      <c r="AS178" s="367" t="e">
        <f ca="1">+IF(AND(ISNUMBER(OFFSET('Sanitation Data'!$H$11,0,10*ROW('Sanitation Data'!H172))),'Data Summary'!DH178="Yes"),OFFSET('Sanitation Data'!$H$11,0,10*ROW('Sanitation Data'!H172)),NA())</f>
        <v>#N/A</v>
      </c>
      <c r="AT178" s="367" t="e">
        <f ca="1">+IF(AND(ISNUMBER(OFFSET('Sanitation Data'!$H$12,0,10*ROW('Sanitation Data'!H172))),'Data Summary'!DI178="Yes"),OFFSET('Sanitation Data'!$H$12,0,10*ROW('Sanitation Data'!H172)),NA())</f>
        <v>#N/A</v>
      </c>
      <c r="AU178" s="367" t="e">
        <f ca="1">+IF(AND(ISNUMBER(OFFSET('Sanitation Data'!$I$4,0,10*ROW('Sanitation Data'!I172))),'Data Summary'!DJ178="Yes"),100-OFFSET('Sanitation Data'!$I$4,0,10*ROW('Sanitation Data'!I172)),NA())</f>
        <v>#N/A</v>
      </c>
      <c r="AV178" s="367" t="e">
        <f ca="1">+IF(AND(ISNUMBER(OFFSET('Sanitation Data'!$I$6,0,10*ROW('Sanitation Data'!I172))),'Data Summary'!DK178="Yes"),OFFSET('Sanitation Data'!$I$6,0,10*ROW('Sanitation Data'!I172)),NA())</f>
        <v>#N/A</v>
      </c>
      <c r="AW178" s="367" t="e">
        <f ca="1">+IF(AND(ISNUMBER(OFFSET('Sanitation Data'!$I$10,0,10*ROW('Sanitation Data'!I172))),'Data Summary'!DL178="Yes"),OFFSET('Sanitation Data'!$I$10,0,10*ROW('Sanitation Data'!I172)),NA())</f>
        <v>#N/A</v>
      </c>
      <c r="AX178" s="367" t="e">
        <f ca="1">+IF(AND(ISNUMBER(OFFSET('Sanitation Data'!$I$11,0,10*ROW('Sanitation Data'!I172))),'Data Summary'!DM178="Yes"),OFFSET('Sanitation Data'!$I$11,0,10*ROW('Sanitation Data'!I172)),NA())</f>
        <v>#N/A</v>
      </c>
      <c r="AY178" s="367" t="e">
        <f ca="1">+IF(AND(ISNUMBER(OFFSET('Sanitation Data'!$I$12,0,10*ROW('Sanitation Data'!I172))),'Data Summary'!DN178="Yes"),OFFSET('Sanitation Data'!$I$12,0,10*ROW('Sanitation Data'!I172)),NA())</f>
        <v>#N/A</v>
      </c>
      <c r="AZ178" s="368" t="e">
        <f ca="1">+IF(AND(ISNUMBER(OFFSET('Hygiene Data'!$D$5,0,10*ROW('Hygiene Data'!D172))),'Data Summary'!DO178="Yes"),OFFSET('Hygiene Data'!$D$5,0,10*ROW('Hygiene Data'!D172)),NA())</f>
        <v>#N/A</v>
      </c>
      <c r="BA178" s="368" t="e">
        <f ca="1">+IF(AND(ISNUMBER(OFFSET('Hygiene Data'!$D$7,0,10*ROW('Hygiene Data'!D172))),'Data Summary'!DP178="Yes"),OFFSET('Hygiene Data'!$D$7,0,10*ROW('Hygiene Data'!D172)),NA())</f>
        <v>#N/A</v>
      </c>
      <c r="BB178" s="368" t="e">
        <f ca="1">+IF(AND(ISNUMBER(OFFSET('Hygiene Data'!$D$9,0,10*ROW('Hygiene Data'!D172))),'Data Summary'!DQ178="Yes"),OFFSET('Hygiene Data'!$D$9,0,10*ROW('Hygiene Data'!D172)),NA())</f>
        <v>#N/A</v>
      </c>
      <c r="BC178" s="368" t="e">
        <f ca="1">+IF(AND(ISNUMBER(OFFSET('Hygiene Data'!$E$5,0,10*ROW('Hygiene Data'!E172))),'Data Summary'!DR178="Yes"),OFFSET('Hygiene Data'!$E$5,0,10*ROW('Hygiene Data'!E172)),NA())</f>
        <v>#N/A</v>
      </c>
      <c r="BD178" s="368" t="e">
        <f ca="1">+IF(AND(ISNUMBER(OFFSET('Hygiene Data'!$E$7,0,10*ROW('Hygiene Data'!E172))),'Data Summary'!DS178="Yes"),OFFSET('Hygiene Data'!$E$7,0,10*ROW('Hygiene Data'!E172)),NA())</f>
        <v>#N/A</v>
      </c>
      <c r="BE178" s="368" t="e">
        <f ca="1">+IF(AND(ISNUMBER(OFFSET('Hygiene Data'!$E$9,0,10*ROW('Hygiene Data'!E172))),'Data Summary'!DT178="Yes"),OFFSET('Hygiene Data'!$E$9,0,10*ROW('Hygiene Data'!E172)),NA())</f>
        <v>#N/A</v>
      </c>
      <c r="BF178" s="368" t="e">
        <f ca="1">+IF(AND(ISNUMBER(OFFSET('Hygiene Data'!$F$5,0,10*ROW('Hygiene Data'!F172))),'Data Summary'!DU178="Yes"),OFFSET('Hygiene Data'!$F$5,0,10*ROW('Hygiene Data'!F172)),NA())</f>
        <v>#N/A</v>
      </c>
      <c r="BG178" s="368" t="e">
        <f ca="1">+IF(AND(ISNUMBER(OFFSET('Hygiene Data'!$F$7,0,10*ROW('Hygiene Data'!F172))),'Data Summary'!DV178="Yes"),OFFSET('Hygiene Data'!$F$7,0,10*ROW('Hygiene Data'!F172)),NA())</f>
        <v>#N/A</v>
      </c>
      <c r="BH178" s="368" t="e">
        <f ca="1">+IF(AND(ISNUMBER(OFFSET('Hygiene Data'!$F$9,0,10*ROW('Hygiene Data'!F172))),'Data Summary'!DW178="Yes"),OFFSET('Hygiene Data'!$F$9,0,10*ROW('Hygiene Data'!F172)),NA())</f>
        <v>#N/A</v>
      </c>
      <c r="BI178" s="368" t="e">
        <f ca="1">+IF(AND(ISNUMBER(OFFSET('Hygiene Data'!$G$5,0,10*ROW('Hygiene Data'!G172))),'Data Summary'!DX178="Yes"),OFFSET('Hygiene Data'!$G$5,0,10*ROW('Hygiene Data'!G172)),NA())</f>
        <v>#N/A</v>
      </c>
      <c r="BJ178" s="368" t="e">
        <f ca="1">+IF(AND(ISNUMBER(OFFSET('Hygiene Data'!$G$7,0,10*ROW('Hygiene Data'!G172))),'Data Summary'!DY178="Yes"),OFFSET('Hygiene Data'!$G$7,0,10*ROW('Hygiene Data'!G172)),NA())</f>
        <v>#N/A</v>
      </c>
      <c r="BK178" s="368" t="e">
        <f ca="1">+IF(AND(ISNUMBER(OFFSET('Hygiene Data'!$G$9,0,10*ROW('Hygiene Data'!G172))),'Data Summary'!DZ178="Yes"),OFFSET('Hygiene Data'!$G$9,0,10*ROW('Hygiene Data'!G172)),NA())</f>
        <v>#N/A</v>
      </c>
      <c r="BL178" s="368" t="e">
        <f ca="1">+IF(AND(ISNUMBER(OFFSET('Hygiene Data'!$H$5,0,10*ROW('Hygiene Data'!H172))),'Data Summary'!EA178="Yes"),OFFSET('Hygiene Data'!$H$5,0,10*ROW('Hygiene Data'!H172)),NA())</f>
        <v>#N/A</v>
      </c>
      <c r="BM178" s="368" t="e">
        <f ca="1">+IF(AND(ISNUMBER(OFFSET('Hygiene Data'!$H$7,0,10*ROW('Hygiene Data'!H172))),'Data Summary'!EB178="Yes"),OFFSET('Hygiene Data'!$H$7,0,10*ROW('Hygiene Data'!H172)),NA())</f>
        <v>#N/A</v>
      </c>
      <c r="BN178" s="368" t="e">
        <f ca="1">+IF(AND(ISNUMBER(OFFSET('Hygiene Data'!$H$9,0,10*ROW('Hygiene Data'!H172))),'Data Summary'!EC178="Yes"),OFFSET('Hygiene Data'!$H$9,0,10*ROW('Hygiene Data'!H172)),NA())</f>
        <v>#N/A</v>
      </c>
      <c r="BO178" s="368" t="e">
        <f ca="1">+IF(AND(ISNUMBER(OFFSET('Hygiene Data'!$I$5,0,10*ROW('Hygiene Data'!I172))),'Data Summary'!ED178="Yes"),OFFSET('Hygiene Data'!$I$5,0,10*ROW('Hygiene Data'!I172)),NA())</f>
        <v>#N/A</v>
      </c>
      <c r="BP178" s="368" t="e">
        <f ca="1">+IF(AND(ISNUMBER(OFFSET('Hygiene Data'!$I$7,0,10*ROW('Hygiene Data'!I172))),'Data Summary'!EE178="Yes"),OFFSET('Hygiene Data'!$I$7,0,10*ROW('Hygiene Data'!I172)),NA())</f>
        <v>#N/A</v>
      </c>
      <c r="BQ178" s="368" t="e">
        <f ca="1">+IF(AND(ISNUMBER(OFFSET('Hygiene Data'!$I$9,0,10*ROW('Hygiene Data'!I172))),'Data Summary'!EF178="Yes"),OFFSET('Hygiene Data'!$I$9,0,10*ROW('Hygiene Data'!I172)),NA())</f>
        <v>#N/A</v>
      </c>
    </row>
    <row r="179" spans="1:69" x14ac:dyDescent="0.25">
      <c r="A179" s="364" t="e">
        <f ca="1">+RIGHT('Data Summary'!A179,LEN('Data Summary'!A179)-9)</f>
        <v>#VALUE!</v>
      </c>
      <c r="B179" s="338" t="str">
        <f ca="1">+IF(ISTEXT('Data Summary'!B179),'Data Summary'!B179,"")</f>
        <v/>
      </c>
      <c r="C179" s="365" t="e">
        <f ca="1">+VALUE('Data Summary'!C179)</f>
        <v>#VALUE!</v>
      </c>
      <c r="D179" s="366" t="e">
        <f ca="1">+IF(AND(ISNUMBER(OFFSET('Water Data'!$D$4,0,10*ROW('Water Data'!D173))),'Data Summary'!BS179="Yes"),100-OFFSET('Water Data'!$D$4,0,10*ROW('Water Data'!D173)),NA())</f>
        <v>#N/A</v>
      </c>
      <c r="E179" s="366" t="e">
        <f ca="1">+IF(AND(ISNUMBER(OFFSET('Water Data'!$D$6,0,10*ROW('Water Data'!D173))),'Data Summary'!BT179="Yes"),OFFSET('Water Data'!$D$6,0,10*ROW('Water Data'!D173)),NA())</f>
        <v>#N/A</v>
      </c>
      <c r="F179" s="366" t="e">
        <f ca="1">+IF(AND(ISNUMBER(OFFSET('Water Data'!$D$9,0,10*ROW('Water Data'!D173))),'Data Summary'!BU179="Yes"),OFFSET('Water Data'!$D$9,0,10*ROW('Water Data'!D173)),NA())</f>
        <v>#N/A</v>
      </c>
      <c r="G179" s="366" t="e">
        <f ca="1">+IF(AND(ISNUMBER(OFFSET('Water Data'!$E$4,0,10*ROW('Water Data'!E173))),'Data Summary'!BV179="Yes"),100-OFFSET('Water Data'!$E$4,0,10*ROW('Water Data'!E173)),NA())</f>
        <v>#N/A</v>
      </c>
      <c r="H179" s="366" t="e">
        <f ca="1">+IF(AND(ISNUMBER(OFFSET('Water Data'!$E$6,0,10*ROW('Water Data'!E173))),'Data Summary'!BW179="Yes"),OFFSET('Water Data'!$E$6,0,10*ROW('Water Data'!E173)),NA())</f>
        <v>#N/A</v>
      </c>
      <c r="I179" s="366" t="e">
        <f ca="1">+IF(AND(ISNUMBER(OFFSET('Water Data'!$E$9,0,10*ROW('Water Data'!E173))),'Data Summary'!BX179="Yes"),OFFSET('Water Data'!$E$9,0,10*ROW('Water Data'!E173)),NA())</f>
        <v>#N/A</v>
      </c>
      <c r="J179" s="366" t="e">
        <f ca="1">+IF(AND(ISNUMBER(OFFSET('Water Data'!$F$4,0,10*ROW('Water Data'!F173))),'Data Summary'!BY179="Yes"),100-OFFSET('Water Data'!$F$4,0,10*ROW('Water Data'!F173)),NA())</f>
        <v>#N/A</v>
      </c>
      <c r="K179" s="366" t="e">
        <f ca="1">+IF(AND(ISNUMBER(OFFSET('Water Data'!$F$6,0,10*ROW('Water Data'!F173))),'Data Summary'!BZ179="Yes"),OFFSET('Water Data'!$F$6,0,10*ROW('Water Data'!F173)),NA())</f>
        <v>#N/A</v>
      </c>
      <c r="L179" s="366" t="e">
        <f ca="1">+IF(AND(ISNUMBER(OFFSET('Water Data'!$F$9,0,10*ROW('Water Data'!F173))),'Data Summary'!CA179="Yes"),OFFSET('Water Data'!$F$9,0,10*ROW('Water Data'!F173)),NA())</f>
        <v>#N/A</v>
      </c>
      <c r="M179" s="366" t="e">
        <f ca="1">+IF(AND(ISNUMBER(OFFSET('Water Data'!$G$4,0,10*ROW('Water Data'!G173))),'Data Summary'!CB179="Yes"),100-OFFSET('Water Data'!$G$4,0,10*ROW('Water Data'!G173)),NA())</f>
        <v>#N/A</v>
      </c>
      <c r="N179" s="366" t="e">
        <f ca="1">+IF(AND(ISNUMBER(OFFSET('Water Data'!$G$6,0,10*ROW('Water Data'!G173))),'Data Summary'!CC179="Yes"),OFFSET('Water Data'!$G$6,0,10*ROW('Water Data'!G173)),NA())</f>
        <v>#N/A</v>
      </c>
      <c r="O179" s="366" t="e">
        <f ca="1">+IF(AND(ISNUMBER(OFFSET('Water Data'!$G$9,0,10*ROW('Water Data'!G173))),'Data Summary'!CD179="Yes"),OFFSET('Water Data'!$G$9,0,10*ROW('Water Data'!G173)),NA())</f>
        <v>#N/A</v>
      </c>
      <c r="P179" s="366" t="e">
        <f ca="1">+IF(AND(ISNUMBER(OFFSET('Water Data'!$H$4,0,10*ROW('Water Data'!H173))),'Data Summary'!CE179="Yes"),100-OFFSET('Water Data'!$H$4,0,10*ROW('Water Data'!H173)),NA())</f>
        <v>#N/A</v>
      </c>
      <c r="Q179" s="366" t="e">
        <f ca="1">+IF(AND(ISNUMBER(OFFSET('Water Data'!$H$6,0,10*ROW('Water Data'!H173))),'Data Summary'!CF179="Yes"),OFFSET('Water Data'!$H$6,0,10*ROW('Water Data'!H173)),NA())</f>
        <v>#N/A</v>
      </c>
      <c r="R179" s="366" t="e">
        <f ca="1">+IF(AND(ISNUMBER(OFFSET('Water Data'!$H$9,0,10*ROW('Water Data'!H173))),'Data Summary'!CG179="Yes"),OFFSET('Water Data'!$H$9,0,10*ROW('Water Data'!H173)),NA())</f>
        <v>#N/A</v>
      </c>
      <c r="S179" s="366" t="e">
        <f ca="1">+IF(AND(ISNUMBER(OFFSET('Water Data'!$I$4,0,10*ROW('Water Data'!I173))),'Data Summary'!CH179="Yes"),100-OFFSET('Water Data'!$I$4,0,10*ROW('Water Data'!I173)),NA())</f>
        <v>#N/A</v>
      </c>
      <c r="T179" s="366" t="e">
        <f ca="1">+IF(AND(ISNUMBER(OFFSET('Water Data'!$I$6,0,10*ROW('Water Data'!I173))),'Data Summary'!CI179="Yes"),OFFSET('Water Data'!$I$6,0,10*ROW('Water Data'!I173)),NA())</f>
        <v>#N/A</v>
      </c>
      <c r="U179" s="366" t="e">
        <f ca="1">+IF(AND(ISNUMBER(OFFSET('Water Data'!$I$9,0,10*ROW('Water Data'!I173))),'Data Summary'!CJ179="Yes"),OFFSET('Water Data'!$I$9,0,10*ROW('Water Data'!I173)),NA())</f>
        <v>#N/A</v>
      </c>
      <c r="V179" s="367" t="e">
        <f ca="1">+IF(AND(ISNUMBER(OFFSET('Sanitation Data'!$D$4,0,10*ROW('Sanitation Data'!D173))),'Data Summary'!CK179="Yes"),100-OFFSET('Sanitation Data'!$D$4,0,10*ROW('Sanitation Data'!D173)),NA())</f>
        <v>#N/A</v>
      </c>
      <c r="W179" s="367" t="e">
        <f ca="1">+IF(AND(ISNUMBER(OFFSET('Sanitation Data'!$D$6,0,10*ROW('Sanitation Data'!D173))),'Data Summary'!CL179="Yes"),OFFSET('Sanitation Data'!$D$6,0,10*ROW('Sanitation Data'!D173)),NA())</f>
        <v>#N/A</v>
      </c>
      <c r="X179" s="367" t="e">
        <f ca="1">+IF(AND(ISNUMBER(OFFSET('Sanitation Data'!$D$10,0,10*ROW('Sanitation Data'!D173))),'Data Summary'!CM179="Yes"),OFFSET('Sanitation Data'!$D$10,0,10*ROW('Sanitation Data'!D173)),NA())</f>
        <v>#N/A</v>
      </c>
      <c r="Y179" s="367" t="e">
        <f ca="1">+IF(AND(ISNUMBER(OFFSET('Sanitation Data'!$D$11,0,10*ROW('Sanitation Data'!D173))),'Data Summary'!CN179="Yes"),OFFSET('Sanitation Data'!$D$11,0,10*ROW('Sanitation Data'!D173)),NA())</f>
        <v>#N/A</v>
      </c>
      <c r="Z179" s="367" t="e">
        <f ca="1">+IF(AND(ISNUMBER(OFFSET('Sanitation Data'!$D$12,0,10*ROW('Sanitation Data'!D173))),'Data Summary'!CO179="Yes"),OFFSET('Sanitation Data'!$D$12,0,10*ROW('Sanitation Data'!D173)),NA())</f>
        <v>#N/A</v>
      </c>
      <c r="AA179" s="367" t="e">
        <f ca="1">+IF(AND(ISNUMBER(OFFSET('Sanitation Data'!$E$4,0,10*ROW('Sanitation Data'!E173))),'Data Summary'!CP179="Yes"),100-OFFSET('Sanitation Data'!$E$4,0,10*ROW('Sanitation Data'!E173)),NA())</f>
        <v>#N/A</v>
      </c>
      <c r="AB179" s="367" t="e">
        <f ca="1">+IF(AND(ISNUMBER(OFFSET('Sanitation Data'!$E$6,0,10*ROW('Sanitation Data'!E173))),'Data Summary'!CQ179="Yes"),OFFSET('Sanitation Data'!$E$6,0,10*ROW('Sanitation Data'!E173)),NA())</f>
        <v>#N/A</v>
      </c>
      <c r="AC179" s="367" t="e">
        <f ca="1">+IF(AND(ISNUMBER(OFFSET('Sanitation Data'!$E$10,0,10*ROW('Sanitation Data'!E173))),'Data Summary'!CR179="Yes"),OFFSET('Sanitation Data'!$E$10,0,10*ROW('Sanitation Data'!E173)),NA())</f>
        <v>#N/A</v>
      </c>
      <c r="AD179" s="367" t="e">
        <f ca="1">+IF(AND(ISNUMBER(OFFSET('Sanitation Data'!$E$11,0,10*ROW('Sanitation Data'!E173))),'Data Summary'!CS179="Yes"),OFFSET('Sanitation Data'!$E$11,0,10*ROW('Sanitation Data'!E173)),NA())</f>
        <v>#N/A</v>
      </c>
      <c r="AE179" s="367" t="e">
        <f ca="1">+IF(AND(ISNUMBER(OFFSET('Sanitation Data'!$E$12,0,10*ROW('Sanitation Data'!E173))),'Data Summary'!CT179="Yes"),OFFSET('Sanitation Data'!$E$12,0,10*ROW('Sanitation Data'!E173)),NA())</f>
        <v>#N/A</v>
      </c>
      <c r="AF179" s="367" t="e">
        <f ca="1">+IF(AND(ISNUMBER(OFFSET('Sanitation Data'!$F$4,0,10*ROW('Sanitation Data'!F173))),'Data Summary'!CU179="Yes"),100-OFFSET('Sanitation Data'!$F$4,0,10*ROW('Sanitation Data'!F173)),NA())</f>
        <v>#N/A</v>
      </c>
      <c r="AG179" s="367" t="e">
        <f ca="1">+IF(AND(ISNUMBER(OFFSET('Sanitation Data'!$F$6,0,10*ROW('Sanitation Data'!F173))),'Data Summary'!CV179="Yes"),OFFSET('Sanitation Data'!$F$6,0,10*ROW('Sanitation Data'!F173)),NA())</f>
        <v>#N/A</v>
      </c>
      <c r="AH179" s="367" t="e">
        <f ca="1">+IF(AND(ISNUMBER(OFFSET('Sanitation Data'!$F$10,0,10*ROW('Sanitation Data'!F173))),'Data Summary'!CW179="Yes"),OFFSET('Sanitation Data'!$F$10,0,10*ROW('Sanitation Data'!F173)),NA())</f>
        <v>#N/A</v>
      </c>
      <c r="AI179" s="367" t="e">
        <f ca="1">+IF(AND(ISNUMBER(OFFSET('Sanitation Data'!$F$11,0,10*ROW('Sanitation Data'!F173))),'Data Summary'!CX179="Yes"),OFFSET('Sanitation Data'!$F$11,0,10*ROW('Sanitation Data'!F173)),NA())</f>
        <v>#N/A</v>
      </c>
      <c r="AJ179" s="367" t="e">
        <f ca="1">+IF(AND(ISNUMBER(OFFSET('Sanitation Data'!$F$12,0,10*ROW('Sanitation Data'!F173))),'Data Summary'!CY179="Yes"),OFFSET('Sanitation Data'!$F$12,0,10*ROW('Sanitation Data'!F173)),NA())</f>
        <v>#N/A</v>
      </c>
      <c r="AK179" s="367" t="e">
        <f ca="1">+IF(AND(ISNUMBER(OFFSET('Sanitation Data'!$G$4,0,10*ROW('Sanitation Data'!G173))),'Data Summary'!CZ179="Yes"),100-OFFSET('Sanitation Data'!$G$4,0,10*ROW('Sanitation Data'!G173)),NA())</f>
        <v>#N/A</v>
      </c>
      <c r="AL179" s="367" t="e">
        <f ca="1">+IF(AND(ISNUMBER(OFFSET('Sanitation Data'!$G$6,0,10*ROW('Sanitation Data'!G173))),'Data Summary'!DA179="Yes"),OFFSET('Sanitation Data'!$G$6,0,10*ROW('Sanitation Data'!G173)),NA())</f>
        <v>#N/A</v>
      </c>
      <c r="AM179" s="367" t="e">
        <f ca="1">+IF(AND(ISNUMBER(OFFSET('Sanitation Data'!$G$10,0,10*ROW('Sanitation Data'!G173))),'Data Summary'!DB179="Yes"),OFFSET('Sanitation Data'!$G$10,0,10*ROW('Sanitation Data'!G173)),NA())</f>
        <v>#N/A</v>
      </c>
      <c r="AN179" s="367" t="e">
        <f ca="1">+IF(AND(ISNUMBER(OFFSET('Sanitation Data'!$G$11,0,10*ROW('Sanitation Data'!G173))),'Data Summary'!DC179="Yes"),OFFSET('Sanitation Data'!$G$11,0,10*ROW('Sanitation Data'!G173)),NA())</f>
        <v>#N/A</v>
      </c>
      <c r="AO179" s="367" t="e">
        <f ca="1">+IF(AND(ISNUMBER(OFFSET('Sanitation Data'!$G$12,0,10*ROW('Sanitation Data'!G173))),'Data Summary'!DD179="Yes"),OFFSET('Sanitation Data'!$G$12,0,10*ROW('Sanitation Data'!G173)),NA())</f>
        <v>#N/A</v>
      </c>
      <c r="AP179" s="367" t="e">
        <f ca="1">+IF(AND(ISNUMBER(OFFSET('Sanitation Data'!$H$4,0,10*ROW('Sanitation Data'!H173))),'Data Summary'!DE179="Yes"),100-OFFSET('Sanitation Data'!$H$4,0,10*ROW('Sanitation Data'!H173)),NA())</f>
        <v>#N/A</v>
      </c>
      <c r="AQ179" s="367" t="e">
        <f ca="1">+IF(AND(ISNUMBER(OFFSET('Sanitation Data'!$H$6,0,10*ROW('Sanitation Data'!H173))),'Data Summary'!DF179="Yes"),OFFSET('Sanitation Data'!$H$6,0,10*ROW('Sanitation Data'!H173)),NA())</f>
        <v>#N/A</v>
      </c>
      <c r="AR179" s="367" t="e">
        <f ca="1">+IF(AND(ISNUMBER(OFFSET('Sanitation Data'!$H$10,0,10*ROW('Sanitation Data'!H173))),'Data Summary'!DG179="Yes"),OFFSET('Sanitation Data'!$H$10,0,10*ROW('Sanitation Data'!H173)),NA())</f>
        <v>#N/A</v>
      </c>
      <c r="AS179" s="367" t="e">
        <f ca="1">+IF(AND(ISNUMBER(OFFSET('Sanitation Data'!$H$11,0,10*ROW('Sanitation Data'!H173))),'Data Summary'!DH179="Yes"),OFFSET('Sanitation Data'!$H$11,0,10*ROW('Sanitation Data'!H173)),NA())</f>
        <v>#N/A</v>
      </c>
      <c r="AT179" s="367" t="e">
        <f ca="1">+IF(AND(ISNUMBER(OFFSET('Sanitation Data'!$H$12,0,10*ROW('Sanitation Data'!H173))),'Data Summary'!DI179="Yes"),OFFSET('Sanitation Data'!$H$12,0,10*ROW('Sanitation Data'!H173)),NA())</f>
        <v>#N/A</v>
      </c>
      <c r="AU179" s="367" t="e">
        <f ca="1">+IF(AND(ISNUMBER(OFFSET('Sanitation Data'!$I$4,0,10*ROW('Sanitation Data'!I173))),'Data Summary'!DJ179="Yes"),100-OFFSET('Sanitation Data'!$I$4,0,10*ROW('Sanitation Data'!I173)),NA())</f>
        <v>#N/A</v>
      </c>
      <c r="AV179" s="367" t="e">
        <f ca="1">+IF(AND(ISNUMBER(OFFSET('Sanitation Data'!$I$6,0,10*ROW('Sanitation Data'!I173))),'Data Summary'!DK179="Yes"),OFFSET('Sanitation Data'!$I$6,0,10*ROW('Sanitation Data'!I173)),NA())</f>
        <v>#N/A</v>
      </c>
      <c r="AW179" s="367" t="e">
        <f ca="1">+IF(AND(ISNUMBER(OFFSET('Sanitation Data'!$I$10,0,10*ROW('Sanitation Data'!I173))),'Data Summary'!DL179="Yes"),OFFSET('Sanitation Data'!$I$10,0,10*ROW('Sanitation Data'!I173)),NA())</f>
        <v>#N/A</v>
      </c>
      <c r="AX179" s="367" t="e">
        <f ca="1">+IF(AND(ISNUMBER(OFFSET('Sanitation Data'!$I$11,0,10*ROW('Sanitation Data'!I173))),'Data Summary'!DM179="Yes"),OFFSET('Sanitation Data'!$I$11,0,10*ROW('Sanitation Data'!I173)),NA())</f>
        <v>#N/A</v>
      </c>
      <c r="AY179" s="367" t="e">
        <f ca="1">+IF(AND(ISNUMBER(OFFSET('Sanitation Data'!$I$12,0,10*ROW('Sanitation Data'!I173))),'Data Summary'!DN179="Yes"),OFFSET('Sanitation Data'!$I$12,0,10*ROW('Sanitation Data'!I173)),NA())</f>
        <v>#N/A</v>
      </c>
      <c r="AZ179" s="368" t="e">
        <f ca="1">+IF(AND(ISNUMBER(OFFSET('Hygiene Data'!$D$5,0,10*ROW('Hygiene Data'!D173))),'Data Summary'!DO179="Yes"),OFFSET('Hygiene Data'!$D$5,0,10*ROW('Hygiene Data'!D173)),NA())</f>
        <v>#N/A</v>
      </c>
      <c r="BA179" s="368" t="e">
        <f ca="1">+IF(AND(ISNUMBER(OFFSET('Hygiene Data'!$D$7,0,10*ROW('Hygiene Data'!D173))),'Data Summary'!DP179="Yes"),OFFSET('Hygiene Data'!$D$7,0,10*ROW('Hygiene Data'!D173)),NA())</f>
        <v>#N/A</v>
      </c>
      <c r="BB179" s="368" t="e">
        <f ca="1">+IF(AND(ISNUMBER(OFFSET('Hygiene Data'!$D$9,0,10*ROW('Hygiene Data'!D173))),'Data Summary'!DQ179="Yes"),OFFSET('Hygiene Data'!$D$9,0,10*ROW('Hygiene Data'!D173)),NA())</f>
        <v>#N/A</v>
      </c>
      <c r="BC179" s="368" t="e">
        <f ca="1">+IF(AND(ISNUMBER(OFFSET('Hygiene Data'!$E$5,0,10*ROW('Hygiene Data'!E173))),'Data Summary'!DR179="Yes"),OFFSET('Hygiene Data'!$E$5,0,10*ROW('Hygiene Data'!E173)),NA())</f>
        <v>#N/A</v>
      </c>
      <c r="BD179" s="368" t="e">
        <f ca="1">+IF(AND(ISNUMBER(OFFSET('Hygiene Data'!$E$7,0,10*ROW('Hygiene Data'!E173))),'Data Summary'!DS179="Yes"),OFFSET('Hygiene Data'!$E$7,0,10*ROW('Hygiene Data'!E173)),NA())</f>
        <v>#N/A</v>
      </c>
      <c r="BE179" s="368" t="e">
        <f ca="1">+IF(AND(ISNUMBER(OFFSET('Hygiene Data'!$E$9,0,10*ROW('Hygiene Data'!E173))),'Data Summary'!DT179="Yes"),OFFSET('Hygiene Data'!$E$9,0,10*ROW('Hygiene Data'!E173)),NA())</f>
        <v>#N/A</v>
      </c>
      <c r="BF179" s="368" t="e">
        <f ca="1">+IF(AND(ISNUMBER(OFFSET('Hygiene Data'!$F$5,0,10*ROW('Hygiene Data'!F173))),'Data Summary'!DU179="Yes"),OFFSET('Hygiene Data'!$F$5,0,10*ROW('Hygiene Data'!F173)),NA())</f>
        <v>#N/A</v>
      </c>
      <c r="BG179" s="368" t="e">
        <f ca="1">+IF(AND(ISNUMBER(OFFSET('Hygiene Data'!$F$7,0,10*ROW('Hygiene Data'!F173))),'Data Summary'!DV179="Yes"),OFFSET('Hygiene Data'!$F$7,0,10*ROW('Hygiene Data'!F173)),NA())</f>
        <v>#N/A</v>
      </c>
      <c r="BH179" s="368" t="e">
        <f ca="1">+IF(AND(ISNUMBER(OFFSET('Hygiene Data'!$F$9,0,10*ROW('Hygiene Data'!F173))),'Data Summary'!DW179="Yes"),OFFSET('Hygiene Data'!$F$9,0,10*ROW('Hygiene Data'!F173)),NA())</f>
        <v>#N/A</v>
      </c>
      <c r="BI179" s="368" t="e">
        <f ca="1">+IF(AND(ISNUMBER(OFFSET('Hygiene Data'!$G$5,0,10*ROW('Hygiene Data'!G173))),'Data Summary'!DX179="Yes"),OFFSET('Hygiene Data'!$G$5,0,10*ROW('Hygiene Data'!G173)),NA())</f>
        <v>#N/A</v>
      </c>
      <c r="BJ179" s="368" t="e">
        <f ca="1">+IF(AND(ISNUMBER(OFFSET('Hygiene Data'!$G$7,0,10*ROW('Hygiene Data'!G173))),'Data Summary'!DY179="Yes"),OFFSET('Hygiene Data'!$G$7,0,10*ROW('Hygiene Data'!G173)),NA())</f>
        <v>#N/A</v>
      </c>
      <c r="BK179" s="368" t="e">
        <f ca="1">+IF(AND(ISNUMBER(OFFSET('Hygiene Data'!$G$9,0,10*ROW('Hygiene Data'!G173))),'Data Summary'!DZ179="Yes"),OFFSET('Hygiene Data'!$G$9,0,10*ROW('Hygiene Data'!G173)),NA())</f>
        <v>#N/A</v>
      </c>
      <c r="BL179" s="368" t="e">
        <f ca="1">+IF(AND(ISNUMBER(OFFSET('Hygiene Data'!$H$5,0,10*ROW('Hygiene Data'!H173))),'Data Summary'!EA179="Yes"),OFFSET('Hygiene Data'!$H$5,0,10*ROW('Hygiene Data'!H173)),NA())</f>
        <v>#N/A</v>
      </c>
      <c r="BM179" s="368" t="e">
        <f ca="1">+IF(AND(ISNUMBER(OFFSET('Hygiene Data'!$H$7,0,10*ROW('Hygiene Data'!H173))),'Data Summary'!EB179="Yes"),OFFSET('Hygiene Data'!$H$7,0,10*ROW('Hygiene Data'!H173)),NA())</f>
        <v>#N/A</v>
      </c>
      <c r="BN179" s="368" t="e">
        <f ca="1">+IF(AND(ISNUMBER(OFFSET('Hygiene Data'!$H$9,0,10*ROW('Hygiene Data'!H173))),'Data Summary'!EC179="Yes"),OFFSET('Hygiene Data'!$H$9,0,10*ROW('Hygiene Data'!H173)),NA())</f>
        <v>#N/A</v>
      </c>
      <c r="BO179" s="368" t="e">
        <f ca="1">+IF(AND(ISNUMBER(OFFSET('Hygiene Data'!$I$5,0,10*ROW('Hygiene Data'!I173))),'Data Summary'!ED179="Yes"),OFFSET('Hygiene Data'!$I$5,0,10*ROW('Hygiene Data'!I173)),NA())</f>
        <v>#N/A</v>
      </c>
      <c r="BP179" s="368" t="e">
        <f ca="1">+IF(AND(ISNUMBER(OFFSET('Hygiene Data'!$I$7,0,10*ROW('Hygiene Data'!I173))),'Data Summary'!EE179="Yes"),OFFSET('Hygiene Data'!$I$7,0,10*ROW('Hygiene Data'!I173)),NA())</f>
        <v>#N/A</v>
      </c>
      <c r="BQ179" s="368" t="e">
        <f ca="1">+IF(AND(ISNUMBER(OFFSET('Hygiene Data'!$I$9,0,10*ROW('Hygiene Data'!I173))),'Data Summary'!EF179="Yes"),OFFSET('Hygiene Data'!$I$9,0,10*ROW('Hygiene Data'!I173)),NA())</f>
        <v>#N/A</v>
      </c>
    </row>
    <row r="180" spans="1:69" x14ac:dyDescent="0.25">
      <c r="A180" s="364" t="e">
        <f ca="1">+RIGHT('Data Summary'!A180,LEN('Data Summary'!A180)-9)</f>
        <v>#VALUE!</v>
      </c>
      <c r="B180" s="338" t="str">
        <f ca="1">+IF(ISTEXT('Data Summary'!B180),'Data Summary'!B180,"")</f>
        <v/>
      </c>
      <c r="C180" s="365" t="e">
        <f ca="1">+VALUE('Data Summary'!C180)</f>
        <v>#VALUE!</v>
      </c>
      <c r="D180" s="366" t="e">
        <f ca="1">+IF(AND(ISNUMBER(OFFSET('Water Data'!$D$4,0,10*ROW('Water Data'!D174))),'Data Summary'!BS180="Yes"),100-OFFSET('Water Data'!$D$4,0,10*ROW('Water Data'!D174)),NA())</f>
        <v>#N/A</v>
      </c>
      <c r="E180" s="366" t="e">
        <f ca="1">+IF(AND(ISNUMBER(OFFSET('Water Data'!$D$6,0,10*ROW('Water Data'!D174))),'Data Summary'!BT180="Yes"),OFFSET('Water Data'!$D$6,0,10*ROW('Water Data'!D174)),NA())</f>
        <v>#N/A</v>
      </c>
      <c r="F180" s="366" t="e">
        <f ca="1">+IF(AND(ISNUMBER(OFFSET('Water Data'!$D$9,0,10*ROW('Water Data'!D174))),'Data Summary'!BU180="Yes"),OFFSET('Water Data'!$D$9,0,10*ROW('Water Data'!D174)),NA())</f>
        <v>#N/A</v>
      </c>
      <c r="G180" s="366" t="e">
        <f ca="1">+IF(AND(ISNUMBER(OFFSET('Water Data'!$E$4,0,10*ROW('Water Data'!E174))),'Data Summary'!BV180="Yes"),100-OFFSET('Water Data'!$E$4,0,10*ROW('Water Data'!E174)),NA())</f>
        <v>#N/A</v>
      </c>
      <c r="H180" s="366" t="e">
        <f ca="1">+IF(AND(ISNUMBER(OFFSET('Water Data'!$E$6,0,10*ROW('Water Data'!E174))),'Data Summary'!BW180="Yes"),OFFSET('Water Data'!$E$6,0,10*ROW('Water Data'!E174)),NA())</f>
        <v>#N/A</v>
      </c>
      <c r="I180" s="366" t="e">
        <f ca="1">+IF(AND(ISNUMBER(OFFSET('Water Data'!$E$9,0,10*ROW('Water Data'!E174))),'Data Summary'!BX180="Yes"),OFFSET('Water Data'!$E$9,0,10*ROW('Water Data'!E174)),NA())</f>
        <v>#N/A</v>
      </c>
      <c r="J180" s="366" t="e">
        <f ca="1">+IF(AND(ISNUMBER(OFFSET('Water Data'!$F$4,0,10*ROW('Water Data'!F174))),'Data Summary'!BY180="Yes"),100-OFFSET('Water Data'!$F$4,0,10*ROW('Water Data'!F174)),NA())</f>
        <v>#N/A</v>
      </c>
      <c r="K180" s="366" t="e">
        <f ca="1">+IF(AND(ISNUMBER(OFFSET('Water Data'!$F$6,0,10*ROW('Water Data'!F174))),'Data Summary'!BZ180="Yes"),OFFSET('Water Data'!$F$6,0,10*ROW('Water Data'!F174)),NA())</f>
        <v>#N/A</v>
      </c>
      <c r="L180" s="366" t="e">
        <f ca="1">+IF(AND(ISNUMBER(OFFSET('Water Data'!$F$9,0,10*ROW('Water Data'!F174))),'Data Summary'!CA180="Yes"),OFFSET('Water Data'!$F$9,0,10*ROW('Water Data'!F174)),NA())</f>
        <v>#N/A</v>
      </c>
      <c r="M180" s="366" t="e">
        <f ca="1">+IF(AND(ISNUMBER(OFFSET('Water Data'!$G$4,0,10*ROW('Water Data'!G174))),'Data Summary'!CB180="Yes"),100-OFFSET('Water Data'!$G$4,0,10*ROW('Water Data'!G174)),NA())</f>
        <v>#N/A</v>
      </c>
      <c r="N180" s="366" t="e">
        <f ca="1">+IF(AND(ISNUMBER(OFFSET('Water Data'!$G$6,0,10*ROW('Water Data'!G174))),'Data Summary'!CC180="Yes"),OFFSET('Water Data'!$G$6,0,10*ROW('Water Data'!G174)),NA())</f>
        <v>#N/A</v>
      </c>
      <c r="O180" s="366" t="e">
        <f ca="1">+IF(AND(ISNUMBER(OFFSET('Water Data'!$G$9,0,10*ROW('Water Data'!G174))),'Data Summary'!CD180="Yes"),OFFSET('Water Data'!$G$9,0,10*ROW('Water Data'!G174)),NA())</f>
        <v>#N/A</v>
      </c>
      <c r="P180" s="366" t="e">
        <f ca="1">+IF(AND(ISNUMBER(OFFSET('Water Data'!$H$4,0,10*ROW('Water Data'!H174))),'Data Summary'!CE180="Yes"),100-OFFSET('Water Data'!$H$4,0,10*ROW('Water Data'!H174)),NA())</f>
        <v>#N/A</v>
      </c>
      <c r="Q180" s="366" t="e">
        <f ca="1">+IF(AND(ISNUMBER(OFFSET('Water Data'!$H$6,0,10*ROW('Water Data'!H174))),'Data Summary'!CF180="Yes"),OFFSET('Water Data'!$H$6,0,10*ROW('Water Data'!H174)),NA())</f>
        <v>#N/A</v>
      </c>
      <c r="R180" s="366" t="e">
        <f ca="1">+IF(AND(ISNUMBER(OFFSET('Water Data'!$H$9,0,10*ROW('Water Data'!H174))),'Data Summary'!CG180="Yes"),OFFSET('Water Data'!$H$9,0,10*ROW('Water Data'!H174)),NA())</f>
        <v>#N/A</v>
      </c>
      <c r="S180" s="366" t="e">
        <f ca="1">+IF(AND(ISNUMBER(OFFSET('Water Data'!$I$4,0,10*ROW('Water Data'!I174))),'Data Summary'!CH180="Yes"),100-OFFSET('Water Data'!$I$4,0,10*ROW('Water Data'!I174)),NA())</f>
        <v>#N/A</v>
      </c>
      <c r="T180" s="366" t="e">
        <f ca="1">+IF(AND(ISNUMBER(OFFSET('Water Data'!$I$6,0,10*ROW('Water Data'!I174))),'Data Summary'!CI180="Yes"),OFFSET('Water Data'!$I$6,0,10*ROW('Water Data'!I174)),NA())</f>
        <v>#N/A</v>
      </c>
      <c r="U180" s="366" t="e">
        <f ca="1">+IF(AND(ISNUMBER(OFFSET('Water Data'!$I$9,0,10*ROW('Water Data'!I174))),'Data Summary'!CJ180="Yes"),OFFSET('Water Data'!$I$9,0,10*ROW('Water Data'!I174)),NA())</f>
        <v>#N/A</v>
      </c>
      <c r="V180" s="367" t="e">
        <f ca="1">+IF(AND(ISNUMBER(OFFSET('Sanitation Data'!$D$4,0,10*ROW('Sanitation Data'!D174))),'Data Summary'!CK180="Yes"),100-OFFSET('Sanitation Data'!$D$4,0,10*ROW('Sanitation Data'!D174)),NA())</f>
        <v>#N/A</v>
      </c>
      <c r="W180" s="367" t="e">
        <f ca="1">+IF(AND(ISNUMBER(OFFSET('Sanitation Data'!$D$6,0,10*ROW('Sanitation Data'!D174))),'Data Summary'!CL180="Yes"),OFFSET('Sanitation Data'!$D$6,0,10*ROW('Sanitation Data'!D174)),NA())</f>
        <v>#N/A</v>
      </c>
      <c r="X180" s="367" t="e">
        <f ca="1">+IF(AND(ISNUMBER(OFFSET('Sanitation Data'!$D$10,0,10*ROW('Sanitation Data'!D174))),'Data Summary'!CM180="Yes"),OFFSET('Sanitation Data'!$D$10,0,10*ROW('Sanitation Data'!D174)),NA())</f>
        <v>#N/A</v>
      </c>
      <c r="Y180" s="367" t="e">
        <f ca="1">+IF(AND(ISNUMBER(OFFSET('Sanitation Data'!$D$11,0,10*ROW('Sanitation Data'!D174))),'Data Summary'!CN180="Yes"),OFFSET('Sanitation Data'!$D$11,0,10*ROW('Sanitation Data'!D174)),NA())</f>
        <v>#N/A</v>
      </c>
      <c r="Z180" s="367" t="e">
        <f ca="1">+IF(AND(ISNUMBER(OFFSET('Sanitation Data'!$D$12,0,10*ROW('Sanitation Data'!D174))),'Data Summary'!CO180="Yes"),OFFSET('Sanitation Data'!$D$12,0,10*ROW('Sanitation Data'!D174)),NA())</f>
        <v>#N/A</v>
      </c>
      <c r="AA180" s="367" t="e">
        <f ca="1">+IF(AND(ISNUMBER(OFFSET('Sanitation Data'!$E$4,0,10*ROW('Sanitation Data'!E174))),'Data Summary'!CP180="Yes"),100-OFFSET('Sanitation Data'!$E$4,0,10*ROW('Sanitation Data'!E174)),NA())</f>
        <v>#N/A</v>
      </c>
      <c r="AB180" s="367" t="e">
        <f ca="1">+IF(AND(ISNUMBER(OFFSET('Sanitation Data'!$E$6,0,10*ROW('Sanitation Data'!E174))),'Data Summary'!CQ180="Yes"),OFFSET('Sanitation Data'!$E$6,0,10*ROW('Sanitation Data'!E174)),NA())</f>
        <v>#N/A</v>
      </c>
      <c r="AC180" s="367" t="e">
        <f ca="1">+IF(AND(ISNUMBER(OFFSET('Sanitation Data'!$E$10,0,10*ROW('Sanitation Data'!E174))),'Data Summary'!CR180="Yes"),OFFSET('Sanitation Data'!$E$10,0,10*ROW('Sanitation Data'!E174)),NA())</f>
        <v>#N/A</v>
      </c>
      <c r="AD180" s="367" t="e">
        <f ca="1">+IF(AND(ISNUMBER(OFFSET('Sanitation Data'!$E$11,0,10*ROW('Sanitation Data'!E174))),'Data Summary'!CS180="Yes"),OFFSET('Sanitation Data'!$E$11,0,10*ROW('Sanitation Data'!E174)),NA())</f>
        <v>#N/A</v>
      </c>
      <c r="AE180" s="367" t="e">
        <f ca="1">+IF(AND(ISNUMBER(OFFSET('Sanitation Data'!$E$12,0,10*ROW('Sanitation Data'!E174))),'Data Summary'!CT180="Yes"),OFFSET('Sanitation Data'!$E$12,0,10*ROW('Sanitation Data'!E174)),NA())</f>
        <v>#N/A</v>
      </c>
      <c r="AF180" s="367" t="e">
        <f ca="1">+IF(AND(ISNUMBER(OFFSET('Sanitation Data'!$F$4,0,10*ROW('Sanitation Data'!F174))),'Data Summary'!CU180="Yes"),100-OFFSET('Sanitation Data'!$F$4,0,10*ROW('Sanitation Data'!F174)),NA())</f>
        <v>#N/A</v>
      </c>
      <c r="AG180" s="367" t="e">
        <f ca="1">+IF(AND(ISNUMBER(OFFSET('Sanitation Data'!$F$6,0,10*ROW('Sanitation Data'!F174))),'Data Summary'!CV180="Yes"),OFFSET('Sanitation Data'!$F$6,0,10*ROW('Sanitation Data'!F174)),NA())</f>
        <v>#N/A</v>
      </c>
      <c r="AH180" s="367" t="e">
        <f ca="1">+IF(AND(ISNUMBER(OFFSET('Sanitation Data'!$F$10,0,10*ROW('Sanitation Data'!F174))),'Data Summary'!CW180="Yes"),OFFSET('Sanitation Data'!$F$10,0,10*ROW('Sanitation Data'!F174)),NA())</f>
        <v>#N/A</v>
      </c>
      <c r="AI180" s="367" t="e">
        <f ca="1">+IF(AND(ISNUMBER(OFFSET('Sanitation Data'!$F$11,0,10*ROW('Sanitation Data'!F174))),'Data Summary'!CX180="Yes"),OFFSET('Sanitation Data'!$F$11,0,10*ROW('Sanitation Data'!F174)),NA())</f>
        <v>#N/A</v>
      </c>
      <c r="AJ180" s="367" t="e">
        <f ca="1">+IF(AND(ISNUMBER(OFFSET('Sanitation Data'!$F$12,0,10*ROW('Sanitation Data'!F174))),'Data Summary'!CY180="Yes"),OFFSET('Sanitation Data'!$F$12,0,10*ROW('Sanitation Data'!F174)),NA())</f>
        <v>#N/A</v>
      </c>
      <c r="AK180" s="367" t="e">
        <f ca="1">+IF(AND(ISNUMBER(OFFSET('Sanitation Data'!$G$4,0,10*ROW('Sanitation Data'!G174))),'Data Summary'!CZ180="Yes"),100-OFFSET('Sanitation Data'!$G$4,0,10*ROW('Sanitation Data'!G174)),NA())</f>
        <v>#N/A</v>
      </c>
      <c r="AL180" s="367" t="e">
        <f ca="1">+IF(AND(ISNUMBER(OFFSET('Sanitation Data'!$G$6,0,10*ROW('Sanitation Data'!G174))),'Data Summary'!DA180="Yes"),OFFSET('Sanitation Data'!$G$6,0,10*ROW('Sanitation Data'!G174)),NA())</f>
        <v>#N/A</v>
      </c>
      <c r="AM180" s="367" t="e">
        <f ca="1">+IF(AND(ISNUMBER(OFFSET('Sanitation Data'!$G$10,0,10*ROW('Sanitation Data'!G174))),'Data Summary'!DB180="Yes"),OFFSET('Sanitation Data'!$G$10,0,10*ROW('Sanitation Data'!G174)),NA())</f>
        <v>#N/A</v>
      </c>
      <c r="AN180" s="367" t="e">
        <f ca="1">+IF(AND(ISNUMBER(OFFSET('Sanitation Data'!$G$11,0,10*ROW('Sanitation Data'!G174))),'Data Summary'!DC180="Yes"),OFFSET('Sanitation Data'!$G$11,0,10*ROW('Sanitation Data'!G174)),NA())</f>
        <v>#N/A</v>
      </c>
      <c r="AO180" s="367" t="e">
        <f ca="1">+IF(AND(ISNUMBER(OFFSET('Sanitation Data'!$G$12,0,10*ROW('Sanitation Data'!G174))),'Data Summary'!DD180="Yes"),OFFSET('Sanitation Data'!$G$12,0,10*ROW('Sanitation Data'!G174)),NA())</f>
        <v>#N/A</v>
      </c>
      <c r="AP180" s="367" t="e">
        <f ca="1">+IF(AND(ISNUMBER(OFFSET('Sanitation Data'!$H$4,0,10*ROW('Sanitation Data'!H174))),'Data Summary'!DE180="Yes"),100-OFFSET('Sanitation Data'!$H$4,0,10*ROW('Sanitation Data'!H174)),NA())</f>
        <v>#N/A</v>
      </c>
      <c r="AQ180" s="367" t="e">
        <f ca="1">+IF(AND(ISNUMBER(OFFSET('Sanitation Data'!$H$6,0,10*ROW('Sanitation Data'!H174))),'Data Summary'!DF180="Yes"),OFFSET('Sanitation Data'!$H$6,0,10*ROW('Sanitation Data'!H174)),NA())</f>
        <v>#N/A</v>
      </c>
      <c r="AR180" s="367" t="e">
        <f ca="1">+IF(AND(ISNUMBER(OFFSET('Sanitation Data'!$H$10,0,10*ROW('Sanitation Data'!H174))),'Data Summary'!DG180="Yes"),OFFSET('Sanitation Data'!$H$10,0,10*ROW('Sanitation Data'!H174)),NA())</f>
        <v>#N/A</v>
      </c>
      <c r="AS180" s="367" t="e">
        <f ca="1">+IF(AND(ISNUMBER(OFFSET('Sanitation Data'!$H$11,0,10*ROW('Sanitation Data'!H174))),'Data Summary'!DH180="Yes"),OFFSET('Sanitation Data'!$H$11,0,10*ROW('Sanitation Data'!H174)),NA())</f>
        <v>#N/A</v>
      </c>
      <c r="AT180" s="367" t="e">
        <f ca="1">+IF(AND(ISNUMBER(OFFSET('Sanitation Data'!$H$12,0,10*ROW('Sanitation Data'!H174))),'Data Summary'!DI180="Yes"),OFFSET('Sanitation Data'!$H$12,0,10*ROW('Sanitation Data'!H174)),NA())</f>
        <v>#N/A</v>
      </c>
      <c r="AU180" s="367" t="e">
        <f ca="1">+IF(AND(ISNUMBER(OFFSET('Sanitation Data'!$I$4,0,10*ROW('Sanitation Data'!I174))),'Data Summary'!DJ180="Yes"),100-OFFSET('Sanitation Data'!$I$4,0,10*ROW('Sanitation Data'!I174)),NA())</f>
        <v>#N/A</v>
      </c>
      <c r="AV180" s="367" t="e">
        <f ca="1">+IF(AND(ISNUMBER(OFFSET('Sanitation Data'!$I$6,0,10*ROW('Sanitation Data'!I174))),'Data Summary'!DK180="Yes"),OFFSET('Sanitation Data'!$I$6,0,10*ROW('Sanitation Data'!I174)),NA())</f>
        <v>#N/A</v>
      </c>
      <c r="AW180" s="367" t="e">
        <f ca="1">+IF(AND(ISNUMBER(OFFSET('Sanitation Data'!$I$10,0,10*ROW('Sanitation Data'!I174))),'Data Summary'!DL180="Yes"),OFFSET('Sanitation Data'!$I$10,0,10*ROW('Sanitation Data'!I174)),NA())</f>
        <v>#N/A</v>
      </c>
      <c r="AX180" s="367" t="e">
        <f ca="1">+IF(AND(ISNUMBER(OFFSET('Sanitation Data'!$I$11,0,10*ROW('Sanitation Data'!I174))),'Data Summary'!DM180="Yes"),OFFSET('Sanitation Data'!$I$11,0,10*ROW('Sanitation Data'!I174)),NA())</f>
        <v>#N/A</v>
      </c>
      <c r="AY180" s="367" t="e">
        <f ca="1">+IF(AND(ISNUMBER(OFFSET('Sanitation Data'!$I$12,0,10*ROW('Sanitation Data'!I174))),'Data Summary'!DN180="Yes"),OFFSET('Sanitation Data'!$I$12,0,10*ROW('Sanitation Data'!I174)),NA())</f>
        <v>#N/A</v>
      </c>
      <c r="AZ180" s="368" t="e">
        <f ca="1">+IF(AND(ISNUMBER(OFFSET('Hygiene Data'!$D$5,0,10*ROW('Hygiene Data'!D174))),'Data Summary'!DO180="Yes"),OFFSET('Hygiene Data'!$D$5,0,10*ROW('Hygiene Data'!D174)),NA())</f>
        <v>#N/A</v>
      </c>
      <c r="BA180" s="368" t="e">
        <f ca="1">+IF(AND(ISNUMBER(OFFSET('Hygiene Data'!$D$7,0,10*ROW('Hygiene Data'!D174))),'Data Summary'!DP180="Yes"),OFFSET('Hygiene Data'!$D$7,0,10*ROW('Hygiene Data'!D174)),NA())</f>
        <v>#N/A</v>
      </c>
      <c r="BB180" s="368" t="e">
        <f ca="1">+IF(AND(ISNUMBER(OFFSET('Hygiene Data'!$D$9,0,10*ROW('Hygiene Data'!D174))),'Data Summary'!DQ180="Yes"),OFFSET('Hygiene Data'!$D$9,0,10*ROW('Hygiene Data'!D174)),NA())</f>
        <v>#N/A</v>
      </c>
      <c r="BC180" s="368" t="e">
        <f ca="1">+IF(AND(ISNUMBER(OFFSET('Hygiene Data'!$E$5,0,10*ROW('Hygiene Data'!E174))),'Data Summary'!DR180="Yes"),OFFSET('Hygiene Data'!$E$5,0,10*ROW('Hygiene Data'!E174)),NA())</f>
        <v>#N/A</v>
      </c>
      <c r="BD180" s="368" t="e">
        <f ca="1">+IF(AND(ISNUMBER(OFFSET('Hygiene Data'!$E$7,0,10*ROW('Hygiene Data'!E174))),'Data Summary'!DS180="Yes"),OFFSET('Hygiene Data'!$E$7,0,10*ROW('Hygiene Data'!E174)),NA())</f>
        <v>#N/A</v>
      </c>
      <c r="BE180" s="368" t="e">
        <f ca="1">+IF(AND(ISNUMBER(OFFSET('Hygiene Data'!$E$9,0,10*ROW('Hygiene Data'!E174))),'Data Summary'!DT180="Yes"),OFFSET('Hygiene Data'!$E$9,0,10*ROW('Hygiene Data'!E174)),NA())</f>
        <v>#N/A</v>
      </c>
      <c r="BF180" s="368" t="e">
        <f ca="1">+IF(AND(ISNUMBER(OFFSET('Hygiene Data'!$F$5,0,10*ROW('Hygiene Data'!F174))),'Data Summary'!DU180="Yes"),OFFSET('Hygiene Data'!$F$5,0,10*ROW('Hygiene Data'!F174)),NA())</f>
        <v>#N/A</v>
      </c>
      <c r="BG180" s="368" t="e">
        <f ca="1">+IF(AND(ISNUMBER(OFFSET('Hygiene Data'!$F$7,0,10*ROW('Hygiene Data'!F174))),'Data Summary'!DV180="Yes"),OFFSET('Hygiene Data'!$F$7,0,10*ROW('Hygiene Data'!F174)),NA())</f>
        <v>#N/A</v>
      </c>
      <c r="BH180" s="368" t="e">
        <f ca="1">+IF(AND(ISNUMBER(OFFSET('Hygiene Data'!$F$9,0,10*ROW('Hygiene Data'!F174))),'Data Summary'!DW180="Yes"),OFFSET('Hygiene Data'!$F$9,0,10*ROW('Hygiene Data'!F174)),NA())</f>
        <v>#N/A</v>
      </c>
      <c r="BI180" s="368" t="e">
        <f ca="1">+IF(AND(ISNUMBER(OFFSET('Hygiene Data'!$G$5,0,10*ROW('Hygiene Data'!G174))),'Data Summary'!DX180="Yes"),OFFSET('Hygiene Data'!$G$5,0,10*ROW('Hygiene Data'!G174)),NA())</f>
        <v>#N/A</v>
      </c>
      <c r="BJ180" s="368" t="e">
        <f ca="1">+IF(AND(ISNUMBER(OFFSET('Hygiene Data'!$G$7,0,10*ROW('Hygiene Data'!G174))),'Data Summary'!DY180="Yes"),OFFSET('Hygiene Data'!$G$7,0,10*ROW('Hygiene Data'!G174)),NA())</f>
        <v>#N/A</v>
      </c>
      <c r="BK180" s="368" t="e">
        <f ca="1">+IF(AND(ISNUMBER(OFFSET('Hygiene Data'!$G$9,0,10*ROW('Hygiene Data'!G174))),'Data Summary'!DZ180="Yes"),OFFSET('Hygiene Data'!$G$9,0,10*ROW('Hygiene Data'!G174)),NA())</f>
        <v>#N/A</v>
      </c>
      <c r="BL180" s="368" t="e">
        <f ca="1">+IF(AND(ISNUMBER(OFFSET('Hygiene Data'!$H$5,0,10*ROW('Hygiene Data'!H174))),'Data Summary'!EA180="Yes"),OFFSET('Hygiene Data'!$H$5,0,10*ROW('Hygiene Data'!H174)),NA())</f>
        <v>#N/A</v>
      </c>
      <c r="BM180" s="368" t="e">
        <f ca="1">+IF(AND(ISNUMBER(OFFSET('Hygiene Data'!$H$7,0,10*ROW('Hygiene Data'!H174))),'Data Summary'!EB180="Yes"),OFFSET('Hygiene Data'!$H$7,0,10*ROW('Hygiene Data'!H174)),NA())</f>
        <v>#N/A</v>
      </c>
      <c r="BN180" s="368" t="e">
        <f ca="1">+IF(AND(ISNUMBER(OFFSET('Hygiene Data'!$H$9,0,10*ROW('Hygiene Data'!H174))),'Data Summary'!EC180="Yes"),OFFSET('Hygiene Data'!$H$9,0,10*ROW('Hygiene Data'!H174)),NA())</f>
        <v>#N/A</v>
      </c>
      <c r="BO180" s="368" t="e">
        <f ca="1">+IF(AND(ISNUMBER(OFFSET('Hygiene Data'!$I$5,0,10*ROW('Hygiene Data'!I174))),'Data Summary'!ED180="Yes"),OFFSET('Hygiene Data'!$I$5,0,10*ROW('Hygiene Data'!I174)),NA())</f>
        <v>#N/A</v>
      </c>
      <c r="BP180" s="368" t="e">
        <f ca="1">+IF(AND(ISNUMBER(OFFSET('Hygiene Data'!$I$7,0,10*ROW('Hygiene Data'!I174))),'Data Summary'!EE180="Yes"),OFFSET('Hygiene Data'!$I$7,0,10*ROW('Hygiene Data'!I174)),NA())</f>
        <v>#N/A</v>
      </c>
      <c r="BQ180" s="368" t="e">
        <f ca="1">+IF(AND(ISNUMBER(OFFSET('Hygiene Data'!$I$9,0,10*ROW('Hygiene Data'!I174))),'Data Summary'!EF180="Yes"),OFFSET('Hygiene Data'!$I$9,0,10*ROW('Hygiene Data'!I174)),NA())</f>
        <v>#N/A</v>
      </c>
    </row>
    <row r="181" spans="1:69" x14ac:dyDescent="0.25">
      <c r="A181" s="364" t="e">
        <f ca="1">+RIGHT('Data Summary'!A181,LEN('Data Summary'!A181)-9)</f>
        <v>#VALUE!</v>
      </c>
      <c r="B181" s="338" t="str">
        <f ca="1">+IF(ISTEXT('Data Summary'!B181),'Data Summary'!B181,"")</f>
        <v/>
      </c>
      <c r="C181" s="365" t="e">
        <f ca="1">+VALUE('Data Summary'!C181)</f>
        <v>#VALUE!</v>
      </c>
      <c r="D181" s="366" t="e">
        <f ca="1">+IF(AND(ISNUMBER(OFFSET('Water Data'!$D$4,0,10*ROW('Water Data'!D175))),'Data Summary'!BS181="Yes"),100-OFFSET('Water Data'!$D$4,0,10*ROW('Water Data'!D175)),NA())</f>
        <v>#N/A</v>
      </c>
      <c r="E181" s="366" t="e">
        <f ca="1">+IF(AND(ISNUMBER(OFFSET('Water Data'!$D$6,0,10*ROW('Water Data'!D175))),'Data Summary'!BT181="Yes"),OFFSET('Water Data'!$D$6,0,10*ROW('Water Data'!D175)),NA())</f>
        <v>#N/A</v>
      </c>
      <c r="F181" s="366" t="e">
        <f ca="1">+IF(AND(ISNUMBER(OFFSET('Water Data'!$D$9,0,10*ROW('Water Data'!D175))),'Data Summary'!BU181="Yes"),OFFSET('Water Data'!$D$9,0,10*ROW('Water Data'!D175)),NA())</f>
        <v>#N/A</v>
      </c>
      <c r="G181" s="366" t="e">
        <f ca="1">+IF(AND(ISNUMBER(OFFSET('Water Data'!$E$4,0,10*ROW('Water Data'!E175))),'Data Summary'!BV181="Yes"),100-OFFSET('Water Data'!$E$4,0,10*ROW('Water Data'!E175)),NA())</f>
        <v>#N/A</v>
      </c>
      <c r="H181" s="366" t="e">
        <f ca="1">+IF(AND(ISNUMBER(OFFSET('Water Data'!$E$6,0,10*ROW('Water Data'!E175))),'Data Summary'!BW181="Yes"),OFFSET('Water Data'!$E$6,0,10*ROW('Water Data'!E175)),NA())</f>
        <v>#N/A</v>
      </c>
      <c r="I181" s="366" t="e">
        <f ca="1">+IF(AND(ISNUMBER(OFFSET('Water Data'!$E$9,0,10*ROW('Water Data'!E175))),'Data Summary'!BX181="Yes"),OFFSET('Water Data'!$E$9,0,10*ROW('Water Data'!E175)),NA())</f>
        <v>#N/A</v>
      </c>
      <c r="J181" s="366" t="e">
        <f ca="1">+IF(AND(ISNUMBER(OFFSET('Water Data'!$F$4,0,10*ROW('Water Data'!F175))),'Data Summary'!BY181="Yes"),100-OFFSET('Water Data'!$F$4,0,10*ROW('Water Data'!F175)),NA())</f>
        <v>#N/A</v>
      </c>
      <c r="K181" s="366" t="e">
        <f ca="1">+IF(AND(ISNUMBER(OFFSET('Water Data'!$F$6,0,10*ROW('Water Data'!F175))),'Data Summary'!BZ181="Yes"),OFFSET('Water Data'!$F$6,0,10*ROW('Water Data'!F175)),NA())</f>
        <v>#N/A</v>
      </c>
      <c r="L181" s="366" t="e">
        <f ca="1">+IF(AND(ISNUMBER(OFFSET('Water Data'!$F$9,0,10*ROW('Water Data'!F175))),'Data Summary'!CA181="Yes"),OFFSET('Water Data'!$F$9,0,10*ROW('Water Data'!F175)),NA())</f>
        <v>#N/A</v>
      </c>
      <c r="M181" s="366" t="e">
        <f ca="1">+IF(AND(ISNUMBER(OFFSET('Water Data'!$G$4,0,10*ROW('Water Data'!G175))),'Data Summary'!CB181="Yes"),100-OFFSET('Water Data'!$G$4,0,10*ROW('Water Data'!G175)),NA())</f>
        <v>#N/A</v>
      </c>
      <c r="N181" s="366" t="e">
        <f ca="1">+IF(AND(ISNUMBER(OFFSET('Water Data'!$G$6,0,10*ROW('Water Data'!G175))),'Data Summary'!CC181="Yes"),OFFSET('Water Data'!$G$6,0,10*ROW('Water Data'!G175)),NA())</f>
        <v>#N/A</v>
      </c>
      <c r="O181" s="366" t="e">
        <f ca="1">+IF(AND(ISNUMBER(OFFSET('Water Data'!$G$9,0,10*ROW('Water Data'!G175))),'Data Summary'!CD181="Yes"),OFFSET('Water Data'!$G$9,0,10*ROW('Water Data'!G175)),NA())</f>
        <v>#N/A</v>
      </c>
      <c r="P181" s="366" t="e">
        <f ca="1">+IF(AND(ISNUMBER(OFFSET('Water Data'!$H$4,0,10*ROW('Water Data'!H175))),'Data Summary'!CE181="Yes"),100-OFFSET('Water Data'!$H$4,0,10*ROW('Water Data'!H175)),NA())</f>
        <v>#N/A</v>
      </c>
      <c r="Q181" s="366" t="e">
        <f ca="1">+IF(AND(ISNUMBER(OFFSET('Water Data'!$H$6,0,10*ROW('Water Data'!H175))),'Data Summary'!CF181="Yes"),OFFSET('Water Data'!$H$6,0,10*ROW('Water Data'!H175)),NA())</f>
        <v>#N/A</v>
      </c>
      <c r="R181" s="366" t="e">
        <f ca="1">+IF(AND(ISNUMBER(OFFSET('Water Data'!$H$9,0,10*ROW('Water Data'!H175))),'Data Summary'!CG181="Yes"),OFFSET('Water Data'!$H$9,0,10*ROW('Water Data'!H175)),NA())</f>
        <v>#N/A</v>
      </c>
      <c r="S181" s="366" t="e">
        <f ca="1">+IF(AND(ISNUMBER(OFFSET('Water Data'!$I$4,0,10*ROW('Water Data'!I175))),'Data Summary'!CH181="Yes"),100-OFFSET('Water Data'!$I$4,0,10*ROW('Water Data'!I175)),NA())</f>
        <v>#N/A</v>
      </c>
      <c r="T181" s="366" t="e">
        <f ca="1">+IF(AND(ISNUMBER(OFFSET('Water Data'!$I$6,0,10*ROW('Water Data'!I175))),'Data Summary'!CI181="Yes"),OFFSET('Water Data'!$I$6,0,10*ROW('Water Data'!I175)),NA())</f>
        <v>#N/A</v>
      </c>
      <c r="U181" s="366" t="e">
        <f ca="1">+IF(AND(ISNUMBER(OFFSET('Water Data'!$I$9,0,10*ROW('Water Data'!I175))),'Data Summary'!CJ181="Yes"),OFFSET('Water Data'!$I$9,0,10*ROW('Water Data'!I175)),NA())</f>
        <v>#N/A</v>
      </c>
      <c r="V181" s="367" t="e">
        <f ca="1">+IF(AND(ISNUMBER(OFFSET('Sanitation Data'!$D$4,0,10*ROW('Sanitation Data'!D175))),'Data Summary'!CK181="Yes"),100-OFFSET('Sanitation Data'!$D$4,0,10*ROW('Sanitation Data'!D175)),NA())</f>
        <v>#N/A</v>
      </c>
      <c r="W181" s="367" t="e">
        <f ca="1">+IF(AND(ISNUMBER(OFFSET('Sanitation Data'!$D$6,0,10*ROW('Sanitation Data'!D175))),'Data Summary'!CL181="Yes"),OFFSET('Sanitation Data'!$D$6,0,10*ROW('Sanitation Data'!D175)),NA())</f>
        <v>#N/A</v>
      </c>
      <c r="X181" s="367" t="e">
        <f ca="1">+IF(AND(ISNUMBER(OFFSET('Sanitation Data'!$D$10,0,10*ROW('Sanitation Data'!D175))),'Data Summary'!CM181="Yes"),OFFSET('Sanitation Data'!$D$10,0,10*ROW('Sanitation Data'!D175)),NA())</f>
        <v>#N/A</v>
      </c>
      <c r="Y181" s="367" t="e">
        <f ca="1">+IF(AND(ISNUMBER(OFFSET('Sanitation Data'!$D$11,0,10*ROW('Sanitation Data'!D175))),'Data Summary'!CN181="Yes"),OFFSET('Sanitation Data'!$D$11,0,10*ROW('Sanitation Data'!D175)),NA())</f>
        <v>#N/A</v>
      </c>
      <c r="Z181" s="367" t="e">
        <f ca="1">+IF(AND(ISNUMBER(OFFSET('Sanitation Data'!$D$12,0,10*ROW('Sanitation Data'!D175))),'Data Summary'!CO181="Yes"),OFFSET('Sanitation Data'!$D$12,0,10*ROW('Sanitation Data'!D175)),NA())</f>
        <v>#N/A</v>
      </c>
      <c r="AA181" s="367" t="e">
        <f ca="1">+IF(AND(ISNUMBER(OFFSET('Sanitation Data'!$E$4,0,10*ROW('Sanitation Data'!E175))),'Data Summary'!CP181="Yes"),100-OFFSET('Sanitation Data'!$E$4,0,10*ROW('Sanitation Data'!E175)),NA())</f>
        <v>#N/A</v>
      </c>
      <c r="AB181" s="367" t="e">
        <f ca="1">+IF(AND(ISNUMBER(OFFSET('Sanitation Data'!$E$6,0,10*ROW('Sanitation Data'!E175))),'Data Summary'!CQ181="Yes"),OFFSET('Sanitation Data'!$E$6,0,10*ROW('Sanitation Data'!E175)),NA())</f>
        <v>#N/A</v>
      </c>
      <c r="AC181" s="367" t="e">
        <f ca="1">+IF(AND(ISNUMBER(OFFSET('Sanitation Data'!$E$10,0,10*ROW('Sanitation Data'!E175))),'Data Summary'!CR181="Yes"),OFFSET('Sanitation Data'!$E$10,0,10*ROW('Sanitation Data'!E175)),NA())</f>
        <v>#N/A</v>
      </c>
      <c r="AD181" s="367" t="e">
        <f ca="1">+IF(AND(ISNUMBER(OFFSET('Sanitation Data'!$E$11,0,10*ROW('Sanitation Data'!E175))),'Data Summary'!CS181="Yes"),OFFSET('Sanitation Data'!$E$11,0,10*ROW('Sanitation Data'!E175)),NA())</f>
        <v>#N/A</v>
      </c>
      <c r="AE181" s="367" t="e">
        <f ca="1">+IF(AND(ISNUMBER(OFFSET('Sanitation Data'!$E$12,0,10*ROW('Sanitation Data'!E175))),'Data Summary'!CT181="Yes"),OFFSET('Sanitation Data'!$E$12,0,10*ROW('Sanitation Data'!E175)),NA())</f>
        <v>#N/A</v>
      </c>
      <c r="AF181" s="367" t="e">
        <f ca="1">+IF(AND(ISNUMBER(OFFSET('Sanitation Data'!$F$4,0,10*ROW('Sanitation Data'!F175))),'Data Summary'!CU181="Yes"),100-OFFSET('Sanitation Data'!$F$4,0,10*ROW('Sanitation Data'!F175)),NA())</f>
        <v>#N/A</v>
      </c>
      <c r="AG181" s="367" t="e">
        <f ca="1">+IF(AND(ISNUMBER(OFFSET('Sanitation Data'!$F$6,0,10*ROW('Sanitation Data'!F175))),'Data Summary'!CV181="Yes"),OFFSET('Sanitation Data'!$F$6,0,10*ROW('Sanitation Data'!F175)),NA())</f>
        <v>#N/A</v>
      </c>
      <c r="AH181" s="367" t="e">
        <f ca="1">+IF(AND(ISNUMBER(OFFSET('Sanitation Data'!$F$10,0,10*ROW('Sanitation Data'!F175))),'Data Summary'!CW181="Yes"),OFFSET('Sanitation Data'!$F$10,0,10*ROW('Sanitation Data'!F175)),NA())</f>
        <v>#N/A</v>
      </c>
      <c r="AI181" s="367" t="e">
        <f ca="1">+IF(AND(ISNUMBER(OFFSET('Sanitation Data'!$F$11,0,10*ROW('Sanitation Data'!F175))),'Data Summary'!CX181="Yes"),OFFSET('Sanitation Data'!$F$11,0,10*ROW('Sanitation Data'!F175)),NA())</f>
        <v>#N/A</v>
      </c>
      <c r="AJ181" s="367" t="e">
        <f ca="1">+IF(AND(ISNUMBER(OFFSET('Sanitation Data'!$F$12,0,10*ROW('Sanitation Data'!F175))),'Data Summary'!CY181="Yes"),OFFSET('Sanitation Data'!$F$12,0,10*ROW('Sanitation Data'!F175)),NA())</f>
        <v>#N/A</v>
      </c>
      <c r="AK181" s="367" t="e">
        <f ca="1">+IF(AND(ISNUMBER(OFFSET('Sanitation Data'!$G$4,0,10*ROW('Sanitation Data'!G175))),'Data Summary'!CZ181="Yes"),100-OFFSET('Sanitation Data'!$G$4,0,10*ROW('Sanitation Data'!G175)),NA())</f>
        <v>#N/A</v>
      </c>
      <c r="AL181" s="367" t="e">
        <f ca="1">+IF(AND(ISNUMBER(OFFSET('Sanitation Data'!$G$6,0,10*ROW('Sanitation Data'!G175))),'Data Summary'!DA181="Yes"),OFFSET('Sanitation Data'!$G$6,0,10*ROW('Sanitation Data'!G175)),NA())</f>
        <v>#N/A</v>
      </c>
      <c r="AM181" s="367" t="e">
        <f ca="1">+IF(AND(ISNUMBER(OFFSET('Sanitation Data'!$G$10,0,10*ROW('Sanitation Data'!G175))),'Data Summary'!DB181="Yes"),OFFSET('Sanitation Data'!$G$10,0,10*ROW('Sanitation Data'!G175)),NA())</f>
        <v>#N/A</v>
      </c>
      <c r="AN181" s="367" t="e">
        <f ca="1">+IF(AND(ISNUMBER(OFFSET('Sanitation Data'!$G$11,0,10*ROW('Sanitation Data'!G175))),'Data Summary'!DC181="Yes"),OFFSET('Sanitation Data'!$G$11,0,10*ROW('Sanitation Data'!G175)),NA())</f>
        <v>#N/A</v>
      </c>
      <c r="AO181" s="367" t="e">
        <f ca="1">+IF(AND(ISNUMBER(OFFSET('Sanitation Data'!$G$12,0,10*ROW('Sanitation Data'!G175))),'Data Summary'!DD181="Yes"),OFFSET('Sanitation Data'!$G$12,0,10*ROW('Sanitation Data'!G175)),NA())</f>
        <v>#N/A</v>
      </c>
      <c r="AP181" s="367" t="e">
        <f ca="1">+IF(AND(ISNUMBER(OFFSET('Sanitation Data'!$H$4,0,10*ROW('Sanitation Data'!H175))),'Data Summary'!DE181="Yes"),100-OFFSET('Sanitation Data'!$H$4,0,10*ROW('Sanitation Data'!H175)),NA())</f>
        <v>#N/A</v>
      </c>
      <c r="AQ181" s="367" t="e">
        <f ca="1">+IF(AND(ISNUMBER(OFFSET('Sanitation Data'!$H$6,0,10*ROW('Sanitation Data'!H175))),'Data Summary'!DF181="Yes"),OFFSET('Sanitation Data'!$H$6,0,10*ROW('Sanitation Data'!H175)),NA())</f>
        <v>#N/A</v>
      </c>
      <c r="AR181" s="367" t="e">
        <f ca="1">+IF(AND(ISNUMBER(OFFSET('Sanitation Data'!$H$10,0,10*ROW('Sanitation Data'!H175))),'Data Summary'!DG181="Yes"),OFFSET('Sanitation Data'!$H$10,0,10*ROW('Sanitation Data'!H175)),NA())</f>
        <v>#N/A</v>
      </c>
      <c r="AS181" s="367" t="e">
        <f ca="1">+IF(AND(ISNUMBER(OFFSET('Sanitation Data'!$H$11,0,10*ROW('Sanitation Data'!H175))),'Data Summary'!DH181="Yes"),OFFSET('Sanitation Data'!$H$11,0,10*ROW('Sanitation Data'!H175)),NA())</f>
        <v>#N/A</v>
      </c>
      <c r="AT181" s="367" t="e">
        <f ca="1">+IF(AND(ISNUMBER(OFFSET('Sanitation Data'!$H$12,0,10*ROW('Sanitation Data'!H175))),'Data Summary'!DI181="Yes"),OFFSET('Sanitation Data'!$H$12,0,10*ROW('Sanitation Data'!H175)),NA())</f>
        <v>#N/A</v>
      </c>
      <c r="AU181" s="367" t="e">
        <f ca="1">+IF(AND(ISNUMBER(OFFSET('Sanitation Data'!$I$4,0,10*ROW('Sanitation Data'!I175))),'Data Summary'!DJ181="Yes"),100-OFFSET('Sanitation Data'!$I$4,0,10*ROW('Sanitation Data'!I175)),NA())</f>
        <v>#N/A</v>
      </c>
      <c r="AV181" s="367" t="e">
        <f ca="1">+IF(AND(ISNUMBER(OFFSET('Sanitation Data'!$I$6,0,10*ROW('Sanitation Data'!I175))),'Data Summary'!DK181="Yes"),OFFSET('Sanitation Data'!$I$6,0,10*ROW('Sanitation Data'!I175)),NA())</f>
        <v>#N/A</v>
      </c>
      <c r="AW181" s="367" t="e">
        <f ca="1">+IF(AND(ISNUMBER(OFFSET('Sanitation Data'!$I$10,0,10*ROW('Sanitation Data'!I175))),'Data Summary'!DL181="Yes"),OFFSET('Sanitation Data'!$I$10,0,10*ROW('Sanitation Data'!I175)),NA())</f>
        <v>#N/A</v>
      </c>
      <c r="AX181" s="367" t="e">
        <f ca="1">+IF(AND(ISNUMBER(OFFSET('Sanitation Data'!$I$11,0,10*ROW('Sanitation Data'!I175))),'Data Summary'!DM181="Yes"),OFFSET('Sanitation Data'!$I$11,0,10*ROW('Sanitation Data'!I175)),NA())</f>
        <v>#N/A</v>
      </c>
      <c r="AY181" s="367" t="e">
        <f ca="1">+IF(AND(ISNUMBER(OFFSET('Sanitation Data'!$I$12,0,10*ROW('Sanitation Data'!I175))),'Data Summary'!DN181="Yes"),OFFSET('Sanitation Data'!$I$12,0,10*ROW('Sanitation Data'!I175)),NA())</f>
        <v>#N/A</v>
      </c>
      <c r="AZ181" s="368" t="e">
        <f ca="1">+IF(AND(ISNUMBER(OFFSET('Hygiene Data'!$D$5,0,10*ROW('Hygiene Data'!D175))),'Data Summary'!DO181="Yes"),OFFSET('Hygiene Data'!$D$5,0,10*ROW('Hygiene Data'!D175)),NA())</f>
        <v>#N/A</v>
      </c>
      <c r="BA181" s="368" t="e">
        <f ca="1">+IF(AND(ISNUMBER(OFFSET('Hygiene Data'!$D$7,0,10*ROW('Hygiene Data'!D175))),'Data Summary'!DP181="Yes"),OFFSET('Hygiene Data'!$D$7,0,10*ROW('Hygiene Data'!D175)),NA())</f>
        <v>#N/A</v>
      </c>
      <c r="BB181" s="368" t="e">
        <f ca="1">+IF(AND(ISNUMBER(OFFSET('Hygiene Data'!$D$9,0,10*ROW('Hygiene Data'!D175))),'Data Summary'!DQ181="Yes"),OFFSET('Hygiene Data'!$D$9,0,10*ROW('Hygiene Data'!D175)),NA())</f>
        <v>#N/A</v>
      </c>
      <c r="BC181" s="368" t="e">
        <f ca="1">+IF(AND(ISNUMBER(OFFSET('Hygiene Data'!$E$5,0,10*ROW('Hygiene Data'!E175))),'Data Summary'!DR181="Yes"),OFFSET('Hygiene Data'!$E$5,0,10*ROW('Hygiene Data'!E175)),NA())</f>
        <v>#N/A</v>
      </c>
      <c r="BD181" s="368" t="e">
        <f ca="1">+IF(AND(ISNUMBER(OFFSET('Hygiene Data'!$E$7,0,10*ROW('Hygiene Data'!E175))),'Data Summary'!DS181="Yes"),OFFSET('Hygiene Data'!$E$7,0,10*ROW('Hygiene Data'!E175)),NA())</f>
        <v>#N/A</v>
      </c>
      <c r="BE181" s="368" t="e">
        <f ca="1">+IF(AND(ISNUMBER(OFFSET('Hygiene Data'!$E$9,0,10*ROW('Hygiene Data'!E175))),'Data Summary'!DT181="Yes"),OFFSET('Hygiene Data'!$E$9,0,10*ROW('Hygiene Data'!E175)),NA())</f>
        <v>#N/A</v>
      </c>
      <c r="BF181" s="368" t="e">
        <f ca="1">+IF(AND(ISNUMBER(OFFSET('Hygiene Data'!$F$5,0,10*ROW('Hygiene Data'!F175))),'Data Summary'!DU181="Yes"),OFFSET('Hygiene Data'!$F$5,0,10*ROW('Hygiene Data'!F175)),NA())</f>
        <v>#N/A</v>
      </c>
      <c r="BG181" s="368" t="e">
        <f ca="1">+IF(AND(ISNUMBER(OFFSET('Hygiene Data'!$F$7,0,10*ROW('Hygiene Data'!F175))),'Data Summary'!DV181="Yes"),OFFSET('Hygiene Data'!$F$7,0,10*ROW('Hygiene Data'!F175)),NA())</f>
        <v>#N/A</v>
      </c>
      <c r="BH181" s="368" t="e">
        <f ca="1">+IF(AND(ISNUMBER(OFFSET('Hygiene Data'!$F$9,0,10*ROW('Hygiene Data'!F175))),'Data Summary'!DW181="Yes"),OFFSET('Hygiene Data'!$F$9,0,10*ROW('Hygiene Data'!F175)),NA())</f>
        <v>#N/A</v>
      </c>
      <c r="BI181" s="368" t="e">
        <f ca="1">+IF(AND(ISNUMBER(OFFSET('Hygiene Data'!$G$5,0,10*ROW('Hygiene Data'!G175))),'Data Summary'!DX181="Yes"),OFFSET('Hygiene Data'!$G$5,0,10*ROW('Hygiene Data'!G175)),NA())</f>
        <v>#N/A</v>
      </c>
      <c r="BJ181" s="368" t="e">
        <f ca="1">+IF(AND(ISNUMBER(OFFSET('Hygiene Data'!$G$7,0,10*ROW('Hygiene Data'!G175))),'Data Summary'!DY181="Yes"),OFFSET('Hygiene Data'!$G$7,0,10*ROW('Hygiene Data'!G175)),NA())</f>
        <v>#N/A</v>
      </c>
      <c r="BK181" s="368" t="e">
        <f ca="1">+IF(AND(ISNUMBER(OFFSET('Hygiene Data'!$G$9,0,10*ROW('Hygiene Data'!G175))),'Data Summary'!DZ181="Yes"),OFFSET('Hygiene Data'!$G$9,0,10*ROW('Hygiene Data'!G175)),NA())</f>
        <v>#N/A</v>
      </c>
      <c r="BL181" s="368" t="e">
        <f ca="1">+IF(AND(ISNUMBER(OFFSET('Hygiene Data'!$H$5,0,10*ROW('Hygiene Data'!H175))),'Data Summary'!EA181="Yes"),OFFSET('Hygiene Data'!$H$5,0,10*ROW('Hygiene Data'!H175)),NA())</f>
        <v>#N/A</v>
      </c>
      <c r="BM181" s="368" t="e">
        <f ca="1">+IF(AND(ISNUMBER(OFFSET('Hygiene Data'!$H$7,0,10*ROW('Hygiene Data'!H175))),'Data Summary'!EB181="Yes"),OFFSET('Hygiene Data'!$H$7,0,10*ROW('Hygiene Data'!H175)),NA())</f>
        <v>#N/A</v>
      </c>
      <c r="BN181" s="368" t="e">
        <f ca="1">+IF(AND(ISNUMBER(OFFSET('Hygiene Data'!$H$9,0,10*ROW('Hygiene Data'!H175))),'Data Summary'!EC181="Yes"),OFFSET('Hygiene Data'!$H$9,0,10*ROW('Hygiene Data'!H175)),NA())</f>
        <v>#N/A</v>
      </c>
      <c r="BO181" s="368" t="e">
        <f ca="1">+IF(AND(ISNUMBER(OFFSET('Hygiene Data'!$I$5,0,10*ROW('Hygiene Data'!I175))),'Data Summary'!ED181="Yes"),OFFSET('Hygiene Data'!$I$5,0,10*ROW('Hygiene Data'!I175)),NA())</f>
        <v>#N/A</v>
      </c>
      <c r="BP181" s="368" t="e">
        <f ca="1">+IF(AND(ISNUMBER(OFFSET('Hygiene Data'!$I$7,0,10*ROW('Hygiene Data'!I175))),'Data Summary'!EE181="Yes"),OFFSET('Hygiene Data'!$I$7,0,10*ROW('Hygiene Data'!I175)),NA())</f>
        <v>#N/A</v>
      </c>
      <c r="BQ181" s="368" t="e">
        <f ca="1">+IF(AND(ISNUMBER(OFFSET('Hygiene Data'!$I$9,0,10*ROW('Hygiene Data'!I175))),'Data Summary'!EF181="Yes"),OFFSET('Hygiene Data'!$I$9,0,10*ROW('Hygiene Data'!I175)),NA())</f>
        <v>#N/A</v>
      </c>
    </row>
    <row r="182" spans="1:69" x14ac:dyDescent="0.25">
      <c r="A182" s="364" t="e">
        <f ca="1">+RIGHT('Data Summary'!A182,LEN('Data Summary'!A182)-9)</f>
        <v>#VALUE!</v>
      </c>
      <c r="B182" s="338" t="str">
        <f ca="1">+IF(ISTEXT('Data Summary'!B182),'Data Summary'!B182,"")</f>
        <v/>
      </c>
      <c r="C182" s="365" t="e">
        <f ca="1">+VALUE('Data Summary'!C182)</f>
        <v>#VALUE!</v>
      </c>
      <c r="D182" s="366" t="e">
        <f ca="1">+IF(AND(ISNUMBER(OFFSET('Water Data'!$D$4,0,10*ROW('Water Data'!D176))),'Data Summary'!BS182="Yes"),100-OFFSET('Water Data'!$D$4,0,10*ROW('Water Data'!D176)),NA())</f>
        <v>#N/A</v>
      </c>
      <c r="E182" s="366" t="e">
        <f ca="1">+IF(AND(ISNUMBER(OFFSET('Water Data'!$D$6,0,10*ROW('Water Data'!D176))),'Data Summary'!BT182="Yes"),OFFSET('Water Data'!$D$6,0,10*ROW('Water Data'!D176)),NA())</f>
        <v>#N/A</v>
      </c>
      <c r="F182" s="366" t="e">
        <f ca="1">+IF(AND(ISNUMBER(OFFSET('Water Data'!$D$9,0,10*ROW('Water Data'!D176))),'Data Summary'!BU182="Yes"),OFFSET('Water Data'!$D$9,0,10*ROW('Water Data'!D176)),NA())</f>
        <v>#N/A</v>
      </c>
      <c r="G182" s="366" t="e">
        <f ca="1">+IF(AND(ISNUMBER(OFFSET('Water Data'!$E$4,0,10*ROW('Water Data'!E176))),'Data Summary'!BV182="Yes"),100-OFFSET('Water Data'!$E$4,0,10*ROW('Water Data'!E176)),NA())</f>
        <v>#N/A</v>
      </c>
      <c r="H182" s="366" t="e">
        <f ca="1">+IF(AND(ISNUMBER(OFFSET('Water Data'!$E$6,0,10*ROW('Water Data'!E176))),'Data Summary'!BW182="Yes"),OFFSET('Water Data'!$E$6,0,10*ROW('Water Data'!E176)),NA())</f>
        <v>#N/A</v>
      </c>
      <c r="I182" s="366" t="e">
        <f ca="1">+IF(AND(ISNUMBER(OFFSET('Water Data'!$E$9,0,10*ROW('Water Data'!E176))),'Data Summary'!BX182="Yes"),OFFSET('Water Data'!$E$9,0,10*ROW('Water Data'!E176)),NA())</f>
        <v>#N/A</v>
      </c>
      <c r="J182" s="366" t="e">
        <f ca="1">+IF(AND(ISNUMBER(OFFSET('Water Data'!$F$4,0,10*ROW('Water Data'!F176))),'Data Summary'!BY182="Yes"),100-OFFSET('Water Data'!$F$4,0,10*ROW('Water Data'!F176)),NA())</f>
        <v>#N/A</v>
      </c>
      <c r="K182" s="366" t="e">
        <f ca="1">+IF(AND(ISNUMBER(OFFSET('Water Data'!$F$6,0,10*ROW('Water Data'!F176))),'Data Summary'!BZ182="Yes"),OFFSET('Water Data'!$F$6,0,10*ROW('Water Data'!F176)),NA())</f>
        <v>#N/A</v>
      </c>
      <c r="L182" s="366" t="e">
        <f ca="1">+IF(AND(ISNUMBER(OFFSET('Water Data'!$F$9,0,10*ROW('Water Data'!F176))),'Data Summary'!CA182="Yes"),OFFSET('Water Data'!$F$9,0,10*ROW('Water Data'!F176)),NA())</f>
        <v>#N/A</v>
      </c>
      <c r="M182" s="366" t="e">
        <f ca="1">+IF(AND(ISNUMBER(OFFSET('Water Data'!$G$4,0,10*ROW('Water Data'!G176))),'Data Summary'!CB182="Yes"),100-OFFSET('Water Data'!$G$4,0,10*ROW('Water Data'!G176)),NA())</f>
        <v>#N/A</v>
      </c>
      <c r="N182" s="366" t="e">
        <f ca="1">+IF(AND(ISNUMBER(OFFSET('Water Data'!$G$6,0,10*ROW('Water Data'!G176))),'Data Summary'!CC182="Yes"),OFFSET('Water Data'!$G$6,0,10*ROW('Water Data'!G176)),NA())</f>
        <v>#N/A</v>
      </c>
      <c r="O182" s="366" t="e">
        <f ca="1">+IF(AND(ISNUMBER(OFFSET('Water Data'!$G$9,0,10*ROW('Water Data'!G176))),'Data Summary'!CD182="Yes"),OFFSET('Water Data'!$G$9,0,10*ROW('Water Data'!G176)),NA())</f>
        <v>#N/A</v>
      </c>
      <c r="P182" s="366" t="e">
        <f ca="1">+IF(AND(ISNUMBER(OFFSET('Water Data'!$H$4,0,10*ROW('Water Data'!H176))),'Data Summary'!CE182="Yes"),100-OFFSET('Water Data'!$H$4,0,10*ROW('Water Data'!H176)),NA())</f>
        <v>#N/A</v>
      </c>
      <c r="Q182" s="366" t="e">
        <f ca="1">+IF(AND(ISNUMBER(OFFSET('Water Data'!$H$6,0,10*ROW('Water Data'!H176))),'Data Summary'!CF182="Yes"),OFFSET('Water Data'!$H$6,0,10*ROW('Water Data'!H176)),NA())</f>
        <v>#N/A</v>
      </c>
      <c r="R182" s="366" t="e">
        <f ca="1">+IF(AND(ISNUMBER(OFFSET('Water Data'!$H$9,0,10*ROW('Water Data'!H176))),'Data Summary'!CG182="Yes"),OFFSET('Water Data'!$H$9,0,10*ROW('Water Data'!H176)),NA())</f>
        <v>#N/A</v>
      </c>
      <c r="S182" s="366" t="e">
        <f ca="1">+IF(AND(ISNUMBER(OFFSET('Water Data'!$I$4,0,10*ROW('Water Data'!I176))),'Data Summary'!CH182="Yes"),100-OFFSET('Water Data'!$I$4,0,10*ROW('Water Data'!I176)),NA())</f>
        <v>#N/A</v>
      </c>
      <c r="T182" s="366" t="e">
        <f ca="1">+IF(AND(ISNUMBER(OFFSET('Water Data'!$I$6,0,10*ROW('Water Data'!I176))),'Data Summary'!CI182="Yes"),OFFSET('Water Data'!$I$6,0,10*ROW('Water Data'!I176)),NA())</f>
        <v>#N/A</v>
      </c>
      <c r="U182" s="366" t="e">
        <f ca="1">+IF(AND(ISNUMBER(OFFSET('Water Data'!$I$9,0,10*ROW('Water Data'!I176))),'Data Summary'!CJ182="Yes"),OFFSET('Water Data'!$I$9,0,10*ROW('Water Data'!I176)),NA())</f>
        <v>#N/A</v>
      </c>
      <c r="V182" s="367" t="e">
        <f ca="1">+IF(AND(ISNUMBER(OFFSET('Sanitation Data'!$D$4,0,10*ROW('Sanitation Data'!D176))),'Data Summary'!CK182="Yes"),100-OFFSET('Sanitation Data'!$D$4,0,10*ROW('Sanitation Data'!D176)),NA())</f>
        <v>#N/A</v>
      </c>
      <c r="W182" s="367" t="e">
        <f ca="1">+IF(AND(ISNUMBER(OFFSET('Sanitation Data'!$D$6,0,10*ROW('Sanitation Data'!D176))),'Data Summary'!CL182="Yes"),OFFSET('Sanitation Data'!$D$6,0,10*ROW('Sanitation Data'!D176)),NA())</f>
        <v>#N/A</v>
      </c>
      <c r="X182" s="367" t="e">
        <f ca="1">+IF(AND(ISNUMBER(OFFSET('Sanitation Data'!$D$10,0,10*ROW('Sanitation Data'!D176))),'Data Summary'!CM182="Yes"),OFFSET('Sanitation Data'!$D$10,0,10*ROW('Sanitation Data'!D176)),NA())</f>
        <v>#N/A</v>
      </c>
      <c r="Y182" s="367" t="e">
        <f ca="1">+IF(AND(ISNUMBER(OFFSET('Sanitation Data'!$D$11,0,10*ROW('Sanitation Data'!D176))),'Data Summary'!CN182="Yes"),OFFSET('Sanitation Data'!$D$11,0,10*ROW('Sanitation Data'!D176)),NA())</f>
        <v>#N/A</v>
      </c>
      <c r="Z182" s="367" t="e">
        <f ca="1">+IF(AND(ISNUMBER(OFFSET('Sanitation Data'!$D$12,0,10*ROW('Sanitation Data'!D176))),'Data Summary'!CO182="Yes"),OFFSET('Sanitation Data'!$D$12,0,10*ROW('Sanitation Data'!D176)),NA())</f>
        <v>#N/A</v>
      </c>
      <c r="AA182" s="367" t="e">
        <f ca="1">+IF(AND(ISNUMBER(OFFSET('Sanitation Data'!$E$4,0,10*ROW('Sanitation Data'!E176))),'Data Summary'!CP182="Yes"),100-OFFSET('Sanitation Data'!$E$4,0,10*ROW('Sanitation Data'!E176)),NA())</f>
        <v>#N/A</v>
      </c>
      <c r="AB182" s="367" t="e">
        <f ca="1">+IF(AND(ISNUMBER(OFFSET('Sanitation Data'!$E$6,0,10*ROW('Sanitation Data'!E176))),'Data Summary'!CQ182="Yes"),OFFSET('Sanitation Data'!$E$6,0,10*ROW('Sanitation Data'!E176)),NA())</f>
        <v>#N/A</v>
      </c>
      <c r="AC182" s="367" t="e">
        <f ca="1">+IF(AND(ISNUMBER(OFFSET('Sanitation Data'!$E$10,0,10*ROW('Sanitation Data'!E176))),'Data Summary'!CR182="Yes"),OFFSET('Sanitation Data'!$E$10,0,10*ROW('Sanitation Data'!E176)),NA())</f>
        <v>#N/A</v>
      </c>
      <c r="AD182" s="367" t="e">
        <f ca="1">+IF(AND(ISNUMBER(OFFSET('Sanitation Data'!$E$11,0,10*ROW('Sanitation Data'!E176))),'Data Summary'!CS182="Yes"),OFFSET('Sanitation Data'!$E$11,0,10*ROW('Sanitation Data'!E176)),NA())</f>
        <v>#N/A</v>
      </c>
      <c r="AE182" s="367" t="e">
        <f ca="1">+IF(AND(ISNUMBER(OFFSET('Sanitation Data'!$E$12,0,10*ROW('Sanitation Data'!E176))),'Data Summary'!CT182="Yes"),OFFSET('Sanitation Data'!$E$12,0,10*ROW('Sanitation Data'!E176)),NA())</f>
        <v>#N/A</v>
      </c>
      <c r="AF182" s="367" t="e">
        <f ca="1">+IF(AND(ISNUMBER(OFFSET('Sanitation Data'!$F$4,0,10*ROW('Sanitation Data'!F176))),'Data Summary'!CU182="Yes"),100-OFFSET('Sanitation Data'!$F$4,0,10*ROW('Sanitation Data'!F176)),NA())</f>
        <v>#N/A</v>
      </c>
      <c r="AG182" s="367" t="e">
        <f ca="1">+IF(AND(ISNUMBER(OFFSET('Sanitation Data'!$F$6,0,10*ROW('Sanitation Data'!F176))),'Data Summary'!CV182="Yes"),OFFSET('Sanitation Data'!$F$6,0,10*ROW('Sanitation Data'!F176)),NA())</f>
        <v>#N/A</v>
      </c>
      <c r="AH182" s="367" t="e">
        <f ca="1">+IF(AND(ISNUMBER(OFFSET('Sanitation Data'!$F$10,0,10*ROW('Sanitation Data'!F176))),'Data Summary'!CW182="Yes"),OFFSET('Sanitation Data'!$F$10,0,10*ROW('Sanitation Data'!F176)),NA())</f>
        <v>#N/A</v>
      </c>
      <c r="AI182" s="367" t="e">
        <f ca="1">+IF(AND(ISNUMBER(OFFSET('Sanitation Data'!$F$11,0,10*ROW('Sanitation Data'!F176))),'Data Summary'!CX182="Yes"),OFFSET('Sanitation Data'!$F$11,0,10*ROW('Sanitation Data'!F176)),NA())</f>
        <v>#N/A</v>
      </c>
      <c r="AJ182" s="367" t="e">
        <f ca="1">+IF(AND(ISNUMBER(OFFSET('Sanitation Data'!$F$12,0,10*ROW('Sanitation Data'!F176))),'Data Summary'!CY182="Yes"),OFFSET('Sanitation Data'!$F$12,0,10*ROW('Sanitation Data'!F176)),NA())</f>
        <v>#N/A</v>
      </c>
      <c r="AK182" s="367" t="e">
        <f ca="1">+IF(AND(ISNUMBER(OFFSET('Sanitation Data'!$G$4,0,10*ROW('Sanitation Data'!G176))),'Data Summary'!CZ182="Yes"),100-OFFSET('Sanitation Data'!$G$4,0,10*ROW('Sanitation Data'!G176)),NA())</f>
        <v>#N/A</v>
      </c>
      <c r="AL182" s="367" t="e">
        <f ca="1">+IF(AND(ISNUMBER(OFFSET('Sanitation Data'!$G$6,0,10*ROW('Sanitation Data'!G176))),'Data Summary'!DA182="Yes"),OFFSET('Sanitation Data'!$G$6,0,10*ROW('Sanitation Data'!G176)),NA())</f>
        <v>#N/A</v>
      </c>
      <c r="AM182" s="367" t="e">
        <f ca="1">+IF(AND(ISNUMBER(OFFSET('Sanitation Data'!$G$10,0,10*ROW('Sanitation Data'!G176))),'Data Summary'!DB182="Yes"),OFFSET('Sanitation Data'!$G$10,0,10*ROW('Sanitation Data'!G176)),NA())</f>
        <v>#N/A</v>
      </c>
      <c r="AN182" s="367" t="e">
        <f ca="1">+IF(AND(ISNUMBER(OFFSET('Sanitation Data'!$G$11,0,10*ROW('Sanitation Data'!G176))),'Data Summary'!DC182="Yes"),OFFSET('Sanitation Data'!$G$11,0,10*ROW('Sanitation Data'!G176)),NA())</f>
        <v>#N/A</v>
      </c>
      <c r="AO182" s="367" t="e">
        <f ca="1">+IF(AND(ISNUMBER(OFFSET('Sanitation Data'!$G$12,0,10*ROW('Sanitation Data'!G176))),'Data Summary'!DD182="Yes"),OFFSET('Sanitation Data'!$G$12,0,10*ROW('Sanitation Data'!G176)),NA())</f>
        <v>#N/A</v>
      </c>
      <c r="AP182" s="367" t="e">
        <f ca="1">+IF(AND(ISNUMBER(OFFSET('Sanitation Data'!$H$4,0,10*ROW('Sanitation Data'!H176))),'Data Summary'!DE182="Yes"),100-OFFSET('Sanitation Data'!$H$4,0,10*ROW('Sanitation Data'!H176)),NA())</f>
        <v>#N/A</v>
      </c>
      <c r="AQ182" s="367" t="e">
        <f ca="1">+IF(AND(ISNUMBER(OFFSET('Sanitation Data'!$H$6,0,10*ROW('Sanitation Data'!H176))),'Data Summary'!DF182="Yes"),OFFSET('Sanitation Data'!$H$6,0,10*ROW('Sanitation Data'!H176)),NA())</f>
        <v>#N/A</v>
      </c>
      <c r="AR182" s="367" t="e">
        <f ca="1">+IF(AND(ISNUMBER(OFFSET('Sanitation Data'!$H$10,0,10*ROW('Sanitation Data'!H176))),'Data Summary'!DG182="Yes"),OFFSET('Sanitation Data'!$H$10,0,10*ROW('Sanitation Data'!H176)),NA())</f>
        <v>#N/A</v>
      </c>
      <c r="AS182" s="367" t="e">
        <f ca="1">+IF(AND(ISNUMBER(OFFSET('Sanitation Data'!$H$11,0,10*ROW('Sanitation Data'!H176))),'Data Summary'!DH182="Yes"),OFFSET('Sanitation Data'!$H$11,0,10*ROW('Sanitation Data'!H176)),NA())</f>
        <v>#N/A</v>
      </c>
      <c r="AT182" s="367" t="e">
        <f ca="1">+IF(AND(ISNUMBER(OFFSET('Sanitation Data'!$H$12,0,10*ROW('Sanitation Data'!H176))),'Data Summary'!DI182="Yes"),OFFSET('Sanitation Data'!$H$12,0,10*ROW('Sanitation Data'!H176)),NA())</f>
        <v>#N/A</v>
      </c>
      <c r="AU182" s="367" t="e">
        <f ca="1">+IF(AND(ISNUMBER(OFFSET('Sanitation Data'!$I$4,0,10*ROW('Sanitation Data'!I176))),'Data Summary'!DJ182="Yes"),100-OFFSET('Sanitation Data'!$I$4,0,10*ROW('Sanitation Data'!I176)),NA())</f>
        <v>#N/A</v>
      </c>
      <c r="AV182" s="367" t="e">
        <f ca="1">+IF(AND(ISNUMBER(OFFSET('Sanitation Data'!$I$6,0,10*ROW('Sanitation Data'!I176))),'Data Summary'!DK182="Yes"),OFFSET('Sanitation Data'!$I$6,0,10*ROW('Sanitation Data'!I176)),NA())</f>
        <v>#N/A</v>
      </c>
      <c r="AW182" s="367" t="e">
        <f ca="1">+IF(AND(ISNUMBER(OFFSET('Sanitation Data'!$I$10,0,10*ROW('Sanitation Data'!I176))),'Data Summary'!DL182="Yes"),OFFSET('Sanitation Data'!$I$10,0,10*ROW('Sanitation Data'!I176)),NA())</f>
        <v>#N/A</v>
      </c>
      <c r="AX182" s="367" t="e">
        <f ca="1">+IF(AND(ISNUMBER(OFFSET('Sanitation Data'!$I$11,0,10*ROW('Sanitation Data'!I176))),'Data Summary'!DM182="Yes"),OFFSET('Sanitation Data'!$I$11,0,10*ROW('Sanitation Data'!I176)),NA())</f>
        <v>#N/A</v>
      </c>
      <c r="AY182" s="367" t="e">
        <f ca="1">+IF(AND(ISNUMBER(OFFSET('Sanitation Data'!$I$12,0,10*ROW('Sanitation Data'!I176))),'Data Summary'!DN182="Yes"),OFFSET('Sanitation Data'!$I$12,0,10*ROW('Sanitation Data'!I176)),NA())</f>
        <v>#N/A</v>
      </c>
      <c r="AZ182" s="368" t="e">
        <f ca="1">+IF(AND(ISNUMBER(OFFSET('Hygiene Data'!$D$5,0,10*ROW('Hygiene Data'!D176))),'Data Summary'!DO182="Yes"),OFFSET('Hygiene Data'!$D$5,0,10*ROW('Hygiene Data'!D176)),NA())</f>
        <v>#N/A</v>
      </c>
      <c r="BA182" s="368" t="e">
        <f ca="1">+IF(AND(ISNUMBER(OFFSET('Hygiene Data'!$D$7,0,10*ROW('Hygiene Data'!D176))),'Data Summary'!DP182="Yes"),OFFSET('Hygiene Data'!$D$7,0,10*ROW('Hygiene Data'!D176)),NA())</f>
        <v>#N/A</v>
      </c>
      <c r="BB182" s="368" t="e">
        <f ca="1">+IF(AND(ISNUMBER(OFFSET('Hygiene Data'!$D$9,0,10*ROW('Hygiene Data'!D176))),'Data Summary'!DQ182="Yes"),OFFSET('Hygiene Data'!$D$9,0,10*ROW('Hygiene Data'!D176)),NA())</f>
        <v>#N/A</v>
      </c>
      <c r="BC182" s="368" t="e">
        <f ca="1">+IF(AND(ISNUMBER(OFFSET('Hygiene Data'!$E$5,0,10*ROW('Hygiene Data'!E176))),'Data Summary'!DR182="Yes"),OFFSET('Hygiene Data'!$E$5,0,10*ROW('Hygiene Data'!E176)),NA())</f>
        <v>#N/A</v>
      </c>
      <c r="BD182" s="368" t="e">
        <f ca="1">+IF(AND(ISNUMBER(OFFSET('Hygiene Data'!$E$7,0,10*ROW('Hygiene Data'!E176))),'Data Summary'!DS182="Yes"),OFFSET('Hygiene Data'!$E$7,0,10*ROW('Hygiene Data'!E176)),NA())</f>
        <v>#N/A</v>
      </c>
      <c r="BE182" s="368" t="e">
        <f ca="1">+IF(AND(ISNUMBER(OFFSET('Hygiene Data'!$E$9,0,10*ROW('Hygiene Data'!E176))),'Data Summary'!DT182="Yes"),OFFSET('Hygiene Data'!$E$9,0,10*ROW('Hygiene Data'!E176)),NA())</f>
        <v>#N/A</v>
      </c>
      <c r="BF182" s="368" t="e">
        <f ca="1">+IF(AND(ISNUMBER(OFFSET('Hygiene Data'!$F$5,0,10*ROW('Hygiene Data'!F176))),'Data Summary'!DU182="Yes"),OFFSET('Hygiene Data'!$F$5,0,10*ROW('Hygiene Data'!F176)),NA())</f>
        <v>#N/A</v>
      </c>
      <c r="BG182" s="368" t="e">
        <f ca="1">+IF(AND(ISNUMBER(OFFSET('Hygiene Data'!$F$7,0,10*ROW('Hygiene Data'!F176))),'Data Summary'!DV182="Yes"),OFFSET('Hygiene Data'!$F$7,0,10*ROW('Hygiene Data'!F176)),NA())</f>
        <v>#N/A</v>
      </c>
      <c r="BH182" s="368" t="e">
        <f ca="1">+IF(AND(ISNUMBER(OFFSET('Hygiene Data'!$F$9,0,10*ROW('Hygiene Data'!F176))),'Data Summary'!DW182="Yes"),OFFSET('Hygiene Data'!$F$9,0,10*ROW('Hygiene Data'!F176)),NA())</f>
        <v>#N/A</v>
      </c>
      <c r="BI182" s="368" t="e">
        <f ca="1">+IF(AND(ISNUMBER(OFFSET('Hygiene Data'!$G$5,0,10*ROW('Hygiene Data'!G176))),'Data Summary'!DX182="Yes"),OFFSET('Hygiene Data'!$G$5,0,10*ROW('Hygiene Data'!G176)),NA())</f>
        <v>#N/A</v>
      </c>
      <c r="BJ182" s="368" t="e">
        <f ca="1">+IF(AND(ISNUMBER(OFFSET('Hygiene Data'!$G$7,0,10*ROW('Hygiene Data'!G176))),'Data Summary'!DY182="Yes"),OFFSET('Hygiene Data'!$G$7,0,10*ROW('Hygiene Data'!G176)),NA())</f>
        <v>#N/A</v>
      </c>
      <c r="BK182" s="368" t="e">
        <f ca="1">+IF(AND(ISNUMBER(OFFSET('Hygiene Data'!$G$9,0,10*ROW('Hygiene Data'!G176))),'Data Summary'!DZ182="Yes"),OFFSET('Hygiene Data'!$G$9,0,10*ROW('Hygiene Data'!G176)),NA())</f>
        <v>#N/A</v>
      </c>
      <c r="BL182" s="368" t="e">
        <f ca="1">+IF(AND(ISNUMBER(OFFSET('Hygiene Data'!$H$5,0,10*ROW('Hygiene Data'!H176))),'Data Summary'!EA182="Yes"),OFFSET('Hygiene Data'!$H$5,0,10*ROW('Hygiene Data'!H176)),NA())</f>
        <v>#N/A</v>
      </c>
      <c r="BM182" s="368" t="e">
        <f ca="1">+IF(AND(ISNUMBER(OFFSET('Hygiene Data'!$H$7,0,10*ROW('Hygiene Data'!H176))),'Data Summary'!EB182="Yes"),OFFSET('Hygiene Data'!$H$7,0,10*ROW('Hygiene Data'!H176)),NA())</f>
        <v>#N/A</v>
      </c>
      <c r="BN182" s="368" t="e">
        <f ca="1">+IF(AND(ISNUMBER(OFFSET('Hygiene Data'!$H$9,0,10*ROW('Hygiene Data'!H176))),'Data Summary'!EC182="Yes"),OFFSET('Hygiene Data'!$H$9,0,10*ROW('Hygiene Data'!H176)),NA())</f>
        <v>#N/A</v>
      </c>
      <c r="BO182" s="368" t="e">
        <f ca="1">+IF(AND(ISNUMBER(OFFSET('Hygiene Data'!$I$5,0,10*ROW('Hygiene Data'!I176))),'Data Summary'!ED182="Yes"),OFFSET('Hygiene Data'!$I$5,0,10*ROW('Hygiene Data'!I176)),NA())</f>
        <v>#N/A</v>
      </c>
      <c r="BP182" s="368" t="e">
        <f ca="1">+IF(AND(ISNUMBER(OFFSET('Hygiene Data'!$I$7,0,10*ROW('Hygiene Data'!I176))),'Data Summary'!EE182="Yes"),OFFSET('Hygiene Data'!$I$7,0,10*ROW('Hygiene Data'!I176)),NA())</f>
        <v>#N/A</v>
      </c>
      <c r="BQ182" s="368" t="e">
        <f ca="1">+IF(AND(ISNUMBER(OFFSET('Hygiene Data'!$I$9,0,10*ROW('Hygiene Data'!I176))),'Data Summary'!EF182="Yes"),OFFSET('Hygiene Data'!$I$9,0,10*ROW('Hygiene Data'!I176)),NA())</f>
        <v>#N/A</v>
      </c>
    </row>
    <row r="183" spans="1:69" x14ac:dyDescent="0.25">
      <c r="A183" s="364" t="e">
        <f ca="1">+RIGHT('Data Summary'!A183,LEN('Data Summary'!A183)-9)</f>
        <v>#VALUE!</v>
      </c>
      <c r="B183" s="338" t="str">
        <f ca="1">+IF(ISTEXT('Data Summary'!B183),'Data Summary'!B183,"")</f>
        <v/>
      </c>
      <c r="C183" s="365" t="e">
        <f ca="1">+VALUE('Data Summary'!C183)</f>
        <v>#VALUE!</v>
      </c>
      <c r="D183" s="366" t="e">
        <f ca="1">+IF(AND(ISNUMBER(OFFSET('Water Data'!$D$4,0,10*ROW('Water Data'!D177))),'Data Summary'!BS183="Yes"),100-OFFSET('Water Data'!$D$4,0,10*ROW('Water Data'!D177)),NA())</f>
        <v>#N/A</v>
      </c>
      <c r="E183" s="366" t="e">
        <f ca="1">+IF(AND(ISNUMBER(OFFSET('Water Data'!$D$6,0,10*ROW('Water Data'!D177))),'Data Summary'!BT183="Yes"),OFFSET('Water Data'!$D$6,0,10*ROW('Water Data'!D177)),NA())</f>
        <v>#N/A</v>
      </c>
      <c r="F183" s="366" t="e">
        <f ca="1">+IF(AND(ISNUMBER(OFFSET('Water Data'!$D$9,0,10*ROW('Water Data'!D177))),'Data Summary'!BU183="Yes"),OFFSET('Water Data'!$D$9,0,10*ROW('Water Data'!D177)),NA())</f>
        <v>#N/A</v>
      </c>
      <c r="G183" s="366" t="e">
        <f ca="1">+IF(AND(ISNUMBER(OFFSET('Water Data'!$E$4,0,10*ROW('Water Data'!E177))),'Data Summary'!BV183="Yes"),100-OFFSET('Water Data'!$E$4,0,10*ROW('Water Data'!E177)),NA())</f>
        <v>#N/A</v>
      </c>
      <c r="H183" s="366" t="e">
        <f ca="1">+IF(AND(ISNUMBER(OFFSET('Water Data'!$E$6,0,10*ROW('Water Data'!E177))),'Data Summary'!BW183="Yes"),OFFSET('Water Data'!$E$6,0,10*ROW('Water Data'!E177)),NA())</f>
        <v>#N/A</v>
      </c>
      <c r="I183" s="366" t="e">
        <f ca="1">+IF(AND(ISNUMBER(OFFSET('Water Data'!$E$9,0,10*ROW('Water Data'!E177))),'Data Summary'!BX183="Yes"),OFFSET('Water Data'!$E$9,0,10*ROW('Water Data'!E177)),NA())</f>
        <v>#N/A</v>
      </c>
      <c r="J183" s="366" t="e">
        <f ca="1">+IF(AND(ISNUMBER(OFFSET('Water Data'!$F$4,0,10*ROW('Water Data'!F177))),'Data Summary'!BY183="Yes"),100-OFFSET('Water Data'!$F$4,0,10*ROW('Water Data'!F177)),NA())</f>
        <v>#N/A</v>
      </c>
      <c r="K183" s="366" t="e">
        <f ca="1">+IF(AND(ISNUMBER(OFFSET('Water Data'!$F$6,0,10*ROW('Water Data'!F177))),'Data Summary'!BZ183="Yes"),OFFSET('Water Data'!$F$6,0,10*ROW('Water Data'!F177)),NA())</f>
        <v>#N/A</v>
      </c>
      <c r="L183" s="366" t="e">
        <f ca="1">+IF(AND(ISNUMBER(OFFSET('Water Data'!$F$9,0,10*ROW('Water Data'!F177))),'Data Summary'!CA183="Yes"),OFFSET('Water Data'!$F$9,0,10*ROW('Water Data'!F177)),NA())</f>
        <v>#N/A</v>
      </c>
      <c r="M183" s="366" t="e">
        <f ca="1">+IF(AND(ISNUMBER(OFFSET('Water Data'!$G$4,0,10*ROW('Water Data'!G177))),'Data Summary'!CB183="Yes"),100-OFFSET('Water Data'!$G$4,0,10*ROW('Water Data'!G177)),NA())</f>
        <v>#N/A</v>
      </c>
      <c r="N183" s="366" t="e">
        <f ca="1">+IF(AND(ISNUMBER(OFFSET('Water Data'!$G$6,0,10*ROW('Water Data'!G177))),'Data Summary'!CC183="Yes"),OFFSET('Water Data'!$G$6,0,10*ROW('Water Data'!G177)),NA())</f>
        <v>#N/A</v>
      </c>
      <c r="O183" s="366" t="e">
        <f ca="1">+IF(AND(ISNUMBER(OFFSET('Water Data'!$G$9,0,10*ROW('Water Data'!G177))),'Data Summary'!CD183="Yes"),OFFSET('Water Data'!$G$9,0,10*ROW('Water Data'!G177)),NA())</f>
        <v>#N/A</v>
      </c>
      <c r="P183" s="366" t="e">
        <f ca="1">+IF(AND(ISNUMBER(OFFSET('Water Data'!$H$4,0,10*ROW('Water Data'!H177))),'Data Summary'!CE183="Yes"),100-OFFSET('Water Data'!$H$4,0,10*ROW('Water Data'!H177)),NA())</f>
        <v>#N/A</v>
      </c>
      <c r="Q183" s="366" t="e">
        <f ca="1">+IF(AND(ISNUMBER(OFFSET('Water Data'!$H$6,0,10*ROW('Water Data'!H177))),'Data Summary'!CF183="Yes"),OFFSET('Water Data'!$H$6,0,10*ROW('Water Data'!H177)),NA())</f>
        <v>#N/A</v>
      </c>
      <c r="R183" s="366" t="e">
        <f ca="1">+IF(AND(ISNUMBER(OFFSET('Water Data'!$H$9,0,10*ROW('Water Data'!H177))),'Data Summary'!CG183="Yes"),OFFSET('Water Data'!$H$9,0,10*ROW('Water Data'!H177)),NA())</f>
        <v>#N/A</v>
      </c>
      <c r="S183" s="366" t="e">
        <f ca="1">+IF(AND(ISNUMBER(OFFSET('Water Data'!$I$4,0,10*ROW('Water Data'!I177))),'Data Summary'!CH183="Yes"),100-OFFSET('Water Data'!$I$4,0,10*ROW('Water Data'!I177)),NA())</f>
        <v>#N/A</v>
      </c>
      <c r="T183" s="366" t="e">
        <f ca="1">+IF(AND(ISNUMBER(OFFSET('Water Data'!$I$6,0,10*ROW('Water Data'!I177))),'Data Summary'!CI183="Yes"),OFFSET('Water Data'!$I$6,0,10*ROW('Water Data'!I177)),NA())</f>
        <v>#N/A</v>
      </c>
      <c r="U183" s="366" t="e">
        <f ca="1">+IF(AND(ISNUMBER(OFFSET('Water Data'!$I$9,0,10*ROW('Water Data'!I177))),'Data Summary'!CJ183="Yes"),OFFSET('Water Data'!$I$9,0,10*ROW('Water Data'!I177)),NA())</f>
        <v>#N/A</v>
      </c>
      <c r="V183" s="367" t="e">
        <f ca="1">+IF(AND(ISNUMBER(OFFSET('Sanitation Data'!$D$4,0,10*ROW('Sanitation Data'!D177))),'Data Summary'!CK183="Yes"),100-OFFSET('Sanitation Data'!$D$4,0,10*ROW('Sanitation Data'!D177)),NA())</f>
        <v>#N/A</v>
      </c>
      <c r="W183" s="367" t="e">
        <f ca="1">+IF(AND(ISNUMBER(OFFSET('Sanitation Data'!$D$6,0,10*ROW('Sanitation Data'!D177))),'Data Summary'!CL183="Yes"),OFFSET('Sanitation Data'!$D$6,0,10*ROW('Sanitation Data'!D177)),NA())</f>
        <v>#N/A</v>
      </c>
      <c r="X183" s="367" t="e">
        <f ca="1">+IF(AND(ISNUMBER(OFFSET('Sanitation Data'!$D$10,0,10*ROW('Sanitation Data'!D177))),'Data Summary'!CM183="Yes"),OFFSET('Sanitation Data'!$D$10,0,10*ROW('Sanitation Data'!D177)),NA())</f>
        <v>#N/A</v>
      </c>
      <c r="Y183" s="367" t="e">
        <f ca="1">+IF(AND(ISNUMBER(OFFSET('Sanitation Data'!$D$11,0,10*ROW('Sanitation Data'!D177))),'Data Summary'!CN183="Yes"),OFFSET('Sanitation Data'!$D$11,0,10*ROW('Sanitation Data'!D177)),NA())</f>
        <v>#N/A</v>
      </c>
      <c r="Z183" s="367" t="e">
        <f ca="1">+IF(AND(ISNUMBER(OFFSET('Sanitation Data'!$D$12,0,10*ROW('Sanitation Data'!D177))),'Data Summary'!CO183="Yes"),OFFSET('Sanitation Data'!$D$12,0,10*ROW('Sanitation Data'!D177)),NA())</f>
        <v>#N/A</v>
      </c>
      <c r="AA183" s="367" t="e">
        <f ca="1">+IF(AND(ISNUMBER(OFFSET('Sanitation Data'!$E$4,0,10*ROW('Sanitation Data'!E177))),'Data Summary'!CP183="Yes"),100-OFFSET('Sanitation Data'!$E$4,0,10*ROW('Sanitation Data'!E177)),NA())</f>
        <v>#N/A</v>
      </c>
      <c r="AB183" s="367" t="e">
        <f ca="1">+IF(AND(ISNUMBER(OFFSET('Sanitation Data'!$E$6,0,10*ROW('Sanitation Data'!E177))),'Data Summary'!CQ183="Yes"),OFFSET('Sanitation Data'!$E$6,0,10*ROW('Sanitation Data'!E177)),NA())</f>
        <v>#N/A</v>
      </c>
      <c r="AC183" s="367" t="e">
        <f ca="1">+IF(AND(ISNUMBER(OFFSET('Sanitation Data'!$E$10,0,10*ROW('Sanitation Data'!E177))),'Data Summary'!CR183="Yes"),OFFSET('Sanitation Data'!$E$10,0,10*ROW('Sanitation Data'!E177)),NA())</f>
        <v>#N/A</v>
      </c>
      <c r="AD183" s="367" t="e">
        <f ca="1">+IF(AND(ISNUMBER(OFFSET('Sanitation Data'!$E$11,0,10*ROW('Sanitation Data'!E177))),'Data Summary'!CS183="Yes"),OFFSET('Sanitation Data'!$E$11,0,10*ROW('Sanitation Data'!E177)),NA())</f>
        <v>#N/A</v>
      </c>
      <c r="AE183" s="367" t="e">
        <f ca="1">+IF(AND(ISNUMBER(OFFSET('Sanitation Data'!$E$12,0,10*ROW('Sanitation Data'!E177))),'Data Summary'!CT183="Yes"),OFFSET('Sanitation Data'!$E$12,0,10*ROW('Sanitation Data'!E177)),NA())</f>
        <v>#N/A</v>
      </c>
      <c r="AF183" s="367" t="e">
        <f ca="1">+IF(AND(ISNUMBER(OFFSET('Sanitation Data'!$F$4,0,10*ROW('Sanitation Data'!F177))),'Data Summary'!CU183="Yes"),100-OFFSET('Sanitation Data'!$F$4,0,10*ROW('Sanitation Data'!F177)),NA())</f>
        <v>#N/A</v>
      </c>
      <c r="AG183" s="367" t="e">
        <f ca="1">+IF(AND(ISNUMBER(OFFSET('Sanitation Data'!$F$6,0,10*ROW('Sanitation Data'!F177))),'Data Summary'!CV183="Yes"),OFFSET('Sanitation Data'!$F$6,0,10*ROW('Sanitation Data'!F177)),NA())</f>
        <v>#N/A</v>
      </c>
      <c r="AH183" s="367" t="e">
        <f ca="1">+IF(AND(ISNUMBER(OFFSET('Sanitation Data'!$F$10,0,10*ROW('Sanitation Data'!F177))),'Data Summary'!CW183="Yes"),OFFSET('Sanitation Data'!$F$10,0,10*ROW('Sanitation Data'!F177)),NA())</f>
        <v>#N/A</v>
      </c>
      <c r="AI183" s="367" t="e">
        <f ca="1">+IF(AND(ISNUMBER(OFFSET('Sanitation Data'!$F$11,0,10*ROW('Sanitation Data'!F177))),'Data Summary'!CX183="Yes"),OFFSET('Sanitation Data'!$F$11,0,10*ROW('Sanitation Data'!F177)),NA())</f>
        <v>#N/A</v>
      </c>
      <c r="AJ183" s="367" t="e">
        <f ca="1">+IF(AND(ISNUMBER(OFFSET('Sanitation Data'!$F$12,0,10*ROW('Sanitation Data'!F177))),'Data Summary'!CY183="Yes"),OFFSET('Sanitation Data'!$F$12,0,10*ROW('Sanitation Data'!F177)),NA())</f>
        <v>#N/A</v>
      </c>
      <c r="AK183" s="367" t="e">
        <f ca="1">+IF(AND(ISNUMBER(OFFSET('Sanitation Data'!$G$4,0,10*ROW('Sanitation Data'!G177))),'Data Summary'!CZ183="Yes"),100-OFFSET('Sanitation Data'!$G$4,0,10*ROW('Sanitation Data'!G177)),NA())</f>
        <v>#N/A</v>
      </c>
      <c r="AL183" s="367" t="e">
        <f ca="1">+IF(AND(ISNUMBER(OFFSET('Sanitation Data'!$G$6,0,10*ROW('Sanitation Data'!G177))),'Data Summary'!DA183="Yes"),OFFSET('Sanitation Data'!$G$6,0,10*ROW('Sanitation Data'!G177)),NA())</f>
        <v>#N/A</v>
      </c>
      <c r="AM183" s="367" t="e">
        <f ca="1">+IF(AND(ISNUMBER(OFFSET('Sanitation Data'!$G$10,0,10*ROW('Sanitation Data'!G177))),'Data Summary'!DB183="Yes"),OFFSET('Sanitation Data'!$G$10,0,10*ROW('Sanitation Data'!G177)),NA())</f>
        <v>#N/A</v>
      </c>
      <c r="AN183" s="367" t="e">
        <f ca="1">+IF(AND(ISNUMBER(OFFSET('Sanitation Data'!$G$11,0,10*ROW('Sanitation Data'!G177))),'Data Summary'!DC183="Yes"),OFFSET('Sanitation Data'!$G$11,0,10*ROW('Sanitation Data'!G177)),NA())</f>
        <v>#N/A</v>
      </c>
      <c r="AO183" s="367" t="e">
        <f ca="1">+IF(AND(ISNUMBER(OFFSET('Sanitation Data'!$G$12,0,10*ROW('Sanitation Data'!G177))),'Data Summary'!DD183="Yes"),OFFSET('Sanitation Data'!$G$12,0,10*ROW('Sanitation Data'!G177)),NA())</f>
        <v>#N/A</v>
      </c>
      <c r="AP183" s="367" t="e">
        <f ca="1">+IF(AND(ISNUMBER(OFFSET('Sanitation Data'!$H$4,0,10*ROW('Sanitation Data'!H177))),'Data Summary'!DE183="Yes"),100-OFFSET('Sanitation Data'!$H$4,0,10*ROW('Sanitation Data'!H177)),NA())</f>
        <v>#N/A</v>
      </c>
      <c r="AQ183" s="367" t="e">
        <f ca="1">+IF(AND(ISNUMBER(OFFSET('Sanitation Data'!$H$6,0,10*ROW('Sanitation Data'!H177))),'Data Summary'!DF183="Yes"),OFFSET('Sanitation Data'!$H$6,0,10*ROW('Sanitation Data'!H177)),NA())</f>
        <v>#N/A</v>
      </c>
      <c r="AR183" s="367" t="e">
        <f ca="1">+IF(AND(ISNUMBER(OFFSET('Sanitation Data'!$H$10,0,10*ROW('Sanitation Data'!H177))),'Data Summary'!DG183="Yes"),OFFSET('Sanitation Data'!$H$10,0,10*ROW('Sanitation Data'!H177)),NA())</f>
        <v>#N/A</v>
      </c>
      <c r="AS183" s="367" t="e">
        <f ca="1">+IF(AND(ISNUMBER(OFFSET('Sanitation Data'!$H$11,0,10*ROW('Sanitation Data'!H177))),'Data Summary'!DH183="Yes"),OFFSET('Sanitation Data'!$H$11,0,10*ROW('Sanitation Data'!H177)),NA())</f>
        <v>#N/A</v>
      </c>
      <c r="AT183" s="367" t="e">
        <f ca="1">+IF(AND(ISNUMBER(OFFSET('Sanitation Data'!$H$12,0,10*ROW('Sanitation Data'!H177))),'Data Summary'!DI183="Yes"),OFFSET('Sanitation Data'!$H$12,0,10*ROW('Sanitation Data'!H177)),NA())</f>
        <v>#N/A</v>
      </c>
      <c r="AU183" s="367" t="e">
        <f ca="1">+IF(AND(ISNUMBER(OFFSET('Sanitation Data'!$I$4,0,10*ROW('Sanitation Data'!I177))),'Data Summary'!DJ183="Yes"),100-OFFSET('Sanitation Data'!$I$4,0,10*ROW('Sanitation Data'!I177)),NA())</f>
        <v>#N/A</v>
      </c>
      <c r="AV183" s="367" t="e">
        <f ca="1">+IF(AND(ISNUMBER(OFFSET('Sanitation Data'!$I$6,0,10*ROW('Sanitation Data'!I177))),'Data Summary'!DK183="Yes"),OFFSET('Sanitation Data'!$I$6,0,10*ROW('Sanitation Data'!I177)),NA())</f>
        <v>#N/A</v>
      </c>
      <c r="AW183" s="367" t="e">
        <f ca="1">+IF(AND(ISNUMBER(OFFSET('Sanitation Data'!$I$10,0,10*ROW('Sanitation Data'!I177))),'Data Summary'!DL183="Yes"),OFFSET('Sanitation Data'!$I$10,0,10*ROW('Sanitation Data'!I177)),NA())</f>
        <v>#N/A</v>
      </c>
      <c r="AX183" s="367" t="e">
        <f ca="1">+IF(AND(ISNUMBER(OFFSET('Sanitation Data'!$I$11,0,10*ROW('Sanitation Data'!I177))),'Data Summary'!DM183="Yes"),OFFSET('Sanitation Data'!$I$11,0,10*ROW('Sanitation Data'!I177)),NA())</f>
        <v>#N/A</v>
      </c>
      <c r="AY183" s="367" t="e">
        <f ca="1">+IF(AND(ISNUMBER(OFFSET('Sanitation Data'!$I$12,0,10*ROW('Sanitation Data'!I177))),'Data Summary'!DN183="Yes"),OFFSET('Sanitation Data'!$I$12,0,10*ROW('Sanitation Data'!I177)),NA())</f>
        <v>#N/A</v>
      </c>
      <c r="AZ183" s="368" t="e">
        <f ca="1">+IF(AND(ISNUMBER(OFFSET('Hygiene Data'!$D$5,0,10*ROW('Hygiene Data'!D177))),'Data Summary'!DO183="Yes"),OFFSET('Hygiene Data'!$D$5,0,10*ROW('Hygiene Data'!D177)),NA())</f>
        <v>#N/A</v>
      </c>
      <c r="BA183" s="368" t="e">
        <f ca="1">+IF(AND(ISNUMBER(OFFSET('Hygiene Data'!$D$7,0,10*ROW('Hygiene Data'!D177))),'Data Summary'!DP183="Yes"),OFFSET('Hygiene Data'!$D$7,0,10*ROW('Hygiene Data'!D177)),NA())</f>
        <v>#N/A</v>
      </c>
      <c r="BB183" s="368" t="e">
        <f ca="1">+IF(AND(ISNUMBER(OFFSET('Hygiene Data'!$D$9,0,10*ROW('Hygiene Data'!D177))),'Data Summary'!DQ183="Yes"),OFFSET('Hygiene Data'!$D$9,0,10*ROW('Hygiene Data'!D177)),NA())</f>
        <v>#N/A</v>
      </c>
      <c r="BC183" s="368" t="e">
        <f ca="1">+IF(AND(ISNUMBER(OFFSET('Hygiene Data'!$E$5,0,10*ROW('Hygiene Data'!E177))),'Data Summary'!DR183="Yes"),OFFSET('Hygiene Data'!$E$5,0,10*ROW('Hygiene Data'!E177)),NA())</f>
        <v>#N/A</v>
      </c>
      <c r="BD183" s="368" t="e">
        <f ca="1">+IF(AND(ISNUMBER(OFFSET('Hygiene Data'!$E$7,0,10*ROW('Hygiene Data'!E177))),'Data Summary'!DS183="Yes"),OFFSET('Hygiene Data'!$E$7,0,10*ROW('Hygiene Data'!E177)),NA())</f>
        <v>#N/A</v>
      </c>
      <c r="BE183" s="368" t="e">
        <f ca="1">+IF(AND(ISNUMBER(OFFSET('Hygiene Data'!$E$9,0,10*ROW('Hygiene Data'!E177))),'Data Summary'!DT183="Yes"),OFFSET('Hygiene Data'!$E$9,0,10*ROW('Hygiene Data'!E177)),NA())</f>
        <v>#N/A</v>
      </c>
      <c r="BF183" s="368" t="e">
        <f ca="1">+IF(AND(ISNUMBER(OFFSET('Hygiene Data'!$F$5,0,10*ROW('Hygiene Data'!F177))),'Data Summary'!DU183="Yes"),OFFSET('Hygiene Data'!$F$5,0,10*ROW('Hygiene Data'!F177)),NA())</f>
        <v>#N/A</v>
      </c>
      <c r="BG183" s="368" t="e">
        <f ca="1">+IF(AND(ISNUMBER(OFFSET('Hygiene Data'!$F$7,0,10*ROW('Hygiene Data'!F177))),'Data Summary'!DV183="Yes"),OFFSET('Hygiene Data'!$F$7,0,10*ROW('Hygiene Data'!F177)),NA())</f>
        <v>#N/A</v>
      </c>
      <c r="BH183" s="368" t="e">
        <f ca="1">+IF(AND(ISNUMBER(OFFSET('Hygiene Data'!$F$9,0,10*ROW('Hygiene Data'!F177))),'Data Summary'!DW183="Yes"),OFFSET('Hygiene Data'!$F$9,0,10*ROW('Hygiene Data'!F177)),NA())</f>
        <v>#N/A</v>
      </c>
      <c r="BI183" s="368" t="e">
        <f ca="1">+IF(AND(ISNUMBER(OFFSET('Hygiene Data'!$G$5,0,10*ROW('Hygiene Data'!G177))),'Data Summary'!DX183="Yes"),OFFSET('Hygiene Data'!$G$5,0,10*ROW('Hygiene Data'!G177)),NA())</f>
        <v>#N/A</v>
      </c>
      <c r="BJ183" s="368" t="e">
        <f ca="1">+IF(AND(ISNUMBER(OFFSET('Hygiene Data'!$G$7,0,10*ROW('Hygiene Data'!G177))),'Data Summary'!DY183="Yes"),OFFSET('Hygiene Data'!$G$7,0,10*ROW('Hygiene Data'!G177)),NA())</f>
        <v>#N/A</v>
      </c>
      <c r="BK183" s="368" t="e">
        <f ca="1">+IF(AND(ISNUMBER(OFFSET('Hygiene Data'!$G$9,0,10*ROW('Hygiene Data'!G177))),'Data Summary'!DZ183="Yes"),OFFSET('Hygiene Data'!$G$9,0,10*ROW('Hygiene Data'!G177)),NA())</f>
        <v>#N/A</v>
      </c>
      <c r="BL183" s="368" t="e">
        <f ca="1">+IF(AND(ISNUMBER(OFFSET('Hygiene Data'!$H$5,0,10*ROW('Hygiene Data'!H177))),'Data Summary'!EA183="Yes"),OFFSET('Hygiene Data'!$H$5,0,10*ROW('Hygiene Data'!H177)),NA())</f>
        <v>#N/A</v>
      </c>
      <c r="BM183" s="368" t="e">
        <f ca="1">+IF(AND(ISNUMBER(OFFSET('Hygiene Data'!$H$7,0,10*ROW('Hygiene Data'!H177))),'Data Summary'!EB183="Yes"),OFFSET('Hygiene Data'!$H$7,0,10*ROW('Hygiene Data'!H177)),NA())</f>
        <v>#N/A</v>
      </c>
      <c r="BN183" s="368" t="e">
        <f ca="1">+IF(AND(ISNUMBER(OFFSET('Hygiene Data'!$H$9,0,10*ROW('Hygiene Data'!H177))),'Data Summary'!EC183="Yes"),OFFSET('Hygiene Data'!$H$9,0,10*ROW('Hygiene Data'!H177)),NA())</f>
        <v>#N/A</v>
      </c>
      <c r="BO183" s="368" t="e">
        <f ca="1">+IF(AND(ISNUMBER(OFFSET('Hygiene Data'!$I$5,0,10*ROW('Hygiene Data'!I177))),'Data Summary'!ED183="Yes"),OFFSET('Hygiene Data'!$I$5,0,10*ROW('Hygiene Data'!I177)),NA())</f>
        <v>#N/A</v>
      </c>
      <c r="BP183" s="368" t="e">
        <f ca="1">+IF(AND(ISNUMBER(OFFSET('Hygiene Data'!$I$7,0,10*ROW('Hygiene Data'!I177))),'Data Summary'!EE183="Yes"),OFFSET('Hygiene Data'!$I$7,0,10*ROW('Hygiene Data'!I177)),NA())</f>
        <v>#N/A</v>
      </c>
      <c r="BQ183" s="368" t="e">
        <f ca="1">+IF(AND(ISNUMBER(OFFSET('Hygiene Data'!$I$9,0,10*ROW('Hygiene Data'!I177))),'Data Summary'!EF183="Yes"),OFFSET('Hygiene Data'!$I$9,0,10*ROW('Hygiene Data'!I177)),NA())</f>
        <v>#N/A</v>
      </c>
    </row>
    <row r="184" spans="1:69" x14ac:dyDescent="0.25">
      <c r="A184" s="364" t="e">
        <f ca="1">+RIGHT('Data Summary'!A184,LEN('Data Summary'!A184)-9)</f>
        <v>#VALUE!</v>
      </c>
      <c r="B184" s="338" t="str">
        <f ca="1">+IF(ISTEXT('Data Summary'!B184),'Data Summary'!B184,"")</f>
        <v/>
      </c>
      <c r="C184" s="365" t="e">
        <f ca="1">+VALUE('Data Summary'!C184)</f>
        <v>#VALUE!</v>
      </c>
      <c r="D184" s="366" t="e">
        <f ca="1">+IF(AND(ISNUMBER(OFFSET('Water Data'!$D$4,0,10*ROW('Water Data'!D178))),'Data Summary'!BS184="Yes"),100-OFFSET('Water Data'!$D$4,0,10*ROW('Water Data'!D178)),NA())</f>
        <v>#N/A</v>
      </c>
      <c r="E184" s="366" t="e">
        <f ca="1">+IF(AND(ISNUMBER(OFFSET('Water Data'!$D$6,0,10*ROW('Water Data'!D178))),'Data Summary'!BT184="Yes"),OFFSET('Water Data'!$D$6,0,10*ROW('Water Data'!D178)),NA())</f>
        <v>#N/A</v>
      </c>
      <c r="F184" s="366" t="e">
        <f ca="1">+IF(AND(ISNUMBER(OFFSET('Water Data'!$D$9,0,10*ROW('Water Data'!D178))),'Data Summary'!BU184="Yes"),OFFSET('Water Data'!$D$9,0,10*ROW('Water Data'!D178)),NA())</f>
        <v>#N/A</v>
      </c>
      <c r="G184" s="366" t="e">
        <f ca="1">+IF(AND(ISNUMBER(OFFSET('Water Data'!$E$4,0,10*ROW('Water Data'!E178))),'Data Summary'!BV184="Yes"),100-OFFSET('Water Data'!$E$4,0,10*ROW('Water Data'!E178)),NA())</f>
        <v>#N/A</v>
      </c>
      <c r="H184" s="366" t="e">
        <f ca="1">+IF(AND(ISNUMBER(OFFSET('Water Data'!$E$6,0,10*ROW('Water Data'!E178))),'Data Summary'!BW184="Yes"),OFFSET('Water Data'!$E$6,0,10*ROW('Water Data'!E178)),NA())</f>
        <v>#N/A</v>
      </c>
      <c r="I184" s="366" t="e">
        <f ca="1">+IF(AND(ISNUMBER(OFFSET('Water Data'!$E$9,0,10*ROW('Water Data'!E178))),'Data Summary'!BX184="Yes"),OFFSET('Water Data'!$E$9,0,10*ROW('Water Data'!E178)),NA())</f>
        <v>#N/A</v>
      </c>
      <c r="J184" s="366" t="e">
        <f ca="1">+IF(AND(ISNUMBER(OFFSET('Water Data'!$F$4,0,10*ROW('Water Data'!F178))),'Data Summary'!BY184="Yes"),100-OFFSET('Water Data'!$F$4,0,10*ROW('Water Data'!F178)),NA())</f>
        <v>#N/A</v>
      </c>
      <c r="K184" s="366" t="e">
        <f ca="1">+IF(AND(ISNUMBER(OFFSET('Water Data'!$F$6,0,10*ROW('Water Data'!F178))),'Data Summary'!BZ184="Yes"),OFFSET('Water Data'!$F$6,0,10*ROW('Water Data'!F178)),NA())</f>
        <v>#N/A</v>
      </c>
      <c r="L184" s="366" t="e">
        <f ca="1">+IF(AND(ISNUMBER(OFFSET('Water Data'!$F$9,0,10*ROW('Water Data'!F178))),'Data Summary'!CA184="Yes"),OFFSET('Water Data'!$F$9,0,10*ROW('Water Data'!F178)),NA())</f>
        <v>#N/A</v>
      </c>
      <c r="M184" s="366" t="e">
        <f ca="1">+IF(AND(ISNUMBER(OFFSET('Water Data'!$G$4,0,10*ROW('Water Data'!G178))),'Data Summary'!CB184="Yes"),100-OFFSET('Water Data'!$G$4,0,10*ROW('Water Data'!G178)),NA())</f>
        <v>#N/A</v>
      </c>
      <c r="N184" s="366" t="e">
        <f ca="1">+IF(AND(ISNUMBER(OFFSET('Water Data'!$G$6,0,10*ROW('Water Data'!G178))),'Data Summary'!CC184="Yes"),OFFSET('Water Data'!$G$6,0,10*ROW('Water Data'!G178)),NA())</f>
        <v>#N/A</v>
      </c>
      <c r="O184" s="366" t="e">
        <f ca="1">+IF(AND(ISNUMBER(OFFSET('Water Data'!$G$9,0,10*ROW('Water Data'!G178))),'Data Summary'!CD184="Yes"),OFFSET('Water Data'!$G$9,0,10*ROW('Water Data'!G178)),NA())</f>
        <v>#N/A</v>
      </c>
      <c r="P184" s="366" t="e">
        <f ca="1">+IF(AND(ISNUMBER(OFFSET('Water Data'!$H$4,0,10*ROW('Water Data'!H178))),'Data Summary'!CE184="Yes"),100-OFFSET('Water Data'!$H$4,0,10*ROW('Water Data'!H178)),NA())</f>
        <v>#N/A</v>
      </c>
      <c r="Q184" s="366" t="e">
        <f ca="1">+IF(AND(ISNUMBER(OFFSET('Water Data'!$H$6,0,10*ROW('Water Data'!H178))),'Data Summary'!CF184="Yes"),OFFSET('Water Data'!$H$6,0,10*ROW('Water Data'!H178)),NA())</f>
        <v>#N/A</v>
      </c>
      <c r="R184" s="366" t="e">
        <f ca="1">+IF(AND(ISNUMBER(OFFSET('Water Data'!$H$9,0,10*ROW('Water Data'!H178))),'Data Summary'!CG184="Yes"),OFFSET('Water Data'!$H$9,0,10*ROW('Water Data'!H178)),NA())</f>
        <v>#N/A</v>
      </c>
      <c r="S184" s="366" t="e">
        <f ca="1">+IF(AND(ISNUMBER(OFFSET('Water Data'!$I$4,0,10*ROW('Water Data'!I178))),'Data Summary'!CH184="Yes"),100-OFFSET('Water Data'!$I$4,0,10*ROW('Water Data'!I178)),NA())</f>
        <v>#N/A</v>
      </c>
      <c r="T184" s="366" t="e">
        <f ca="1">+IF(AND(ISNUMBER(OFFSET('Water Data'!$I$6,0,10*ROW('Water Data'!I178))),'Data Summary'!CI184="Yes"),OFFSET('Water Data'!$I$6,0,10*ROW('Water Data'!I178)),NA())</f>
        <v>#N/A</v>
      </c>
      <c r="U184" s="366" t="e">
        <f ca="1">+IF(AND(ISNUMBER(OFFSET('Water Data'!$I$9,0,10*ROW('Water Data'!I178))),'Data Summary'!CJ184="Yes"),OFFSET('Water Data'!$I$9,0,10*ROW('Water Data'!I178)),NA())</f>
        <v>#N/A</v>
      </c>
      <c r="V184" s="367" t="e">
        <f ca="1">+IF(AND(ISNUMBER(OFFSET('Sanitation Data'!$D$4,0,10*ROW('Sanitation Data'!D178))),'Data Summary'!CK184="Yes"),100-OFFSET('Sanitation Data'!$D$4,0,10*ROW('Sanitation Data'!D178)),NA())</f>
        <v>#N/A</v>
      </c>
      <c r="W184" s="367" t="e">
        <f ca="1">+IF(AND(ISNUMBER(OFFSET('Sanitation Data'!$D$6,0,10*ROW('Sanitation Data'!D178))),'Data Summary'!CL184="Yes"),OFFSET('Sanitation Data'!$D$6,0,10*ROW('Sanitation Data'!D178)),NA())</f>
        <v>#N/A</v>
      </c>
      <c r="X184" s="367" t="e">
        <f ca="1">+IF(AND(ISNUMBER(OFFSET('Sanitation Data'!$D$10,0,10*ROW('Sanitation Data'!D178))),'Data Summary'!CM184="Yes"),OFFSET('Sanitation Data'!$D$10,0,10*ROW('Sanitation Data'!D178)),NA())</f>
        <v>#N/A</v>
      </c>
      <c r="Y184" s="367" t="e">
        <f ca="1">+IF(AND(ISNUMBER(OFFSET('Sanitation Data'!$D$11,0,10*ROW('Sanitation Data'!D178))),'Data Summary'!CN184="Yes"),OFFSET('Sanitation Data'!$D$11,0,10*ROW('Sanitation Data'!D178)),NA())</f>
        <v>#N/A</v>
      </c>
      <c r="Z184" s="367" t="e">
        <f ca="1">+IF(AND(ISNUMBER(OFFSET('Sanitation Data'!$D$12,0,10*ROW('Sanitation Data'!D178))),'Data Summary'!CO184="Yes"),OFFSET('Sanitation Data'!$D$12,0,10*ROW('Sanitation Data'!D178)),NA())</f>
        <v>#N/A</v>
      </c>
      <c r="AA184" s="367" t="e">
        <f ca="1">+IF(AND(ISNUMBER(OFFSET('Sanitation Data'!$E$4,0,10*ROW('Sanitation Data'!E178))),'Data Summary'!CP184="Yes"),100-OFFSET('Sanitation Data'!$E$4,0,10*ROW('Sanitation Data'!E178)),NA())</f>
        <v>#N/A</v>
      </c>
      <c r="AB184" s="367" t="e">
        <f ca="1">+IF(AND(ISNUMBER(OFFSET('Sanitation Data'!$E$6,0,10*ROW('Sanitation Data'!E178))),'Data Summary'!CQ184="Yes"),OFFSET('Sanitation Data'!$E$6,0,10*ROW('Sanitation Data'!E178)),NA())</f>
        <v>#N/A</v>
      </c>
      <c r="AC184" s="367" t="e">
        <f ca="1">+IF(AND(ISNUMBER(OFFSET('Sanitation Data'!$E$10,0,10*ROW('Sanitation Data'!E178))),'Data Summary'!CR184="Yes"),OFFSET('Sanitation Data'!$E$10,0,10*ROW('Sanitation Data'!E178)),NA())</f>
        <v>#N/A</v>
      </c>
      <c r="AD184" s="367" t="e">
        <f ca="1">+IF(AND(ISNUMBER(OFFSET('Sanitation Data'!$E$11,0,10*ROW('Sanitation Data'!E178))),'Data Summary'!CS184="Yes"),OFFSET('Sanitation Data'!$E$11,0,10*ROW('Sanitation Data'!E178)),NA())</f>
        <v>#N/A</v>
      </c>
      <c r="AE184" s="367" t="e">
        <f ca="1">+IF(AND(ISNUMBER(OFFSET('Sanitation Data'!$E$12,0,10*ROW('Sanitation Data'!E178))),'Data Summary'!CT184="Yes"),OFFSET('Sanitation Data'!$E$12,0,10*ROW('Sanitation Data'!E178)),NA())</f>
        <v>#N/A</v>
      </c>
      <c r="AF184" s="367" t="e">
        <f ca="1">+IF(AND(ISNUMBER(OFFSET('Sanitation Data'!$F$4,0,10*ROW('Sanitation Data'!F178))),'Data Summary'!CU184="Yes"),100-OFFSET('Sanitation Data'!$F$4,0,10*ROW('Sanitation Data'!F178)),NA())</f>
        <v>#N/A</v>
      </c>
      <c r="AG184" s="367" t="e">
        <f ca="1">+IF(AND(ISNUMBER(OFFSET('Sanitation Data'!$F$6,0,10*ROW('Sanitation Data'!F178))),'Data Summary'!CV184="Yes"),OFFSET('Sanitation Data'!$F$6,0,10*ROW('Sanitation Data'!F178)),NA())</f>
        <v>#N/A</v>
      </c>
      <c r="AH184" s="367" t="e">
        <f ca="1">+IF(AND(ISNUMBER(OFFSET('Sanitation Data'!$F$10,0,10*ROW('Sanitation Data'!F178))),'Data Summary'!CW184="Yes"),OFFSET('Sanitation Data'!$F$10,0,10*ROW('Sanitation Data'!F178)),NA())</f>
        <v>#N/A</v>
      </c>
      <c r="AI184" s="367" t="e">
        <f ca="1">+IF(AND(ISNUMBER(OFFSET('Sanitation Data'!$F$11,0,10*ROW('Sanitation Data'!F178))),'Data Summary'!CX184="Yes"),OFFSET('Sanitation Data'!$F$11,0,10*ROW('Sanitation Data'!F178)),NA())</f>
        <v>#N/A</v>
      </c>
      <c r="AJ184" s="367" t="e">
        <f ca="1">+IF(AND(ISNUMBER(OFFSET('Sanitation Data'!$F$12,0,10*ROW('Sanitation Data'!F178))),'Data Summary'!CY184="Yes"),OFFSET('Sanitation Data'!$F$12,0,10*ROW('Sanitation Data'!F178)),NA())</f>
        <v>#N/A</v>
      </c>
      <c r="AK184" s="367" t="e">
        <f ca="1">+IF(AND(ISNUMBER(OFFSET('Sanitation Data'!$G$4,0,10*ROW('Sanitation Data'!G178))),'Data Summary'!CZ184="Yes"),100-OFFSET('Sanitation Data'!$G$4,0,10*ROW('Sanitation Data'!G178)),NA())</f>
        <v>#N/A</v>
      </c>
      <c r="AL184" s="367" t="e">
        <f ca="1">+IF(AND(ISNUMBER(OFFSET('Sanitation Data'!$G$6,0,10*ROW('Sanitation Data'!G178))),'Data Summary'!DA184="Yes"),OFFSET('Sanitation Data'!$G$6,0,10*ROW('Sanitation Data'!G178)),NA())</f>
        <v>#N/A</v>
      </c>
      <c r="AM184" s="367" t="e">
        <f ca="1">+IF(AND(ISNUMBER(OFFSET('Sanitation Data'!$G$10,0,10*ROW('Sanitation Data'!G178))),'Data Summary'!DB184="Yes"),OFFSET('Sanitation Data'!$G$10,0,10*ROW('Sanitation Data'!G178)),NA())</f>
        <v>#N/A</v>
      </c>
      <c r="AN184" s="367" t="e">
        <f ca="1">+IF(AND(ISNUMBER(OFFSET('Sanitation Data'!$G$11,0,10*ROW('Sanitation Data'!G178))),'Data Summary'!DC184="Yes"),OFFSET('Sanitation Data'!$G$11,0,10*ROW('Sanitation Data'!G178)),NA())</f>
        <v>#N/A</v>
      </c>
      <c r="AO184" s="367" t="e">
        <f ca="1">+IF(AND(ISNUMBER(OFFSET('Sanitation Data'!$G$12,0,10*ROW('Sanitation Data'!G178))),'Data Summary'!DD184="Yes"),OFFSET('Sanitation Data'!$G$12,0,10*ROW('Sanitation Data'!G178)),NA())</f>
        <v>#N/A</v>
      </c>
      <c r="AP184" s="367" t="e">
        <f ca="1">+IF(AND(ISNUMBER(OFFSET('Sanitation Data'!$H$4,0,10*ROW('Sanitation Data'!H178))),'Data Summary'!DE184="Yes"),100-OFFSET('Sanitation Data'!$H$4,0,10*ROW('Sanitation Data'!H178)),NA())</f>
        <v>#N/A</v>
      </c>
      <c r="AQ184" s="367" t="e">
        <f ca="1">+IF(AND(ISNUMBER(OFFSET('Sanitation Data'!$H$6,0,10*ROW('Sanitation Data'!H178))),'Data Summary'!DF184="Yes"),OFFSET('Sanitation Data'!$H$6,0,10*ROW('Sanitation Data'!H178)),NA())</f>
        <v>#N/A</v>
      </c>
      <c r="AR184" s="367" t="e">
        <f ca="1">+IF(AND(ISNUMBER(OFFSET('Sanitation Data'!$H$10,0,10*ROW('Sanitation Data'!H178))),'Data Summary'!DG184="Yes"),OFFSET('Sanitation Data'!$H$10,0,10*ROW('Sanitation Data'!H178)),NA())</f>
        <v>#N/A</v>
      </c>
      <c r="AS184" s="367" t="e">
        <f ca="1">+IF(AND(ISNUMBER(OFFSET('Sanitation Data'!$H$11,0,10*ROW('Sanitation Data'!H178))),'Data Summary'!DH184="Yes"),OFFSET('Sanitation Data'!$H$11,0,10*ROW('Sanitation Data'!H178)),NA())</f>
        <v>#N/A</v>
      </c>
      <c r="AT184" s="367" t="e">
        <f ca="1">+IF(AND(ISNUMBER(OFFSET('Sanitation Data'!$H$12,0,10*ROW('Sanitation Data'!H178))),'Data Summary'!DI184="Yes"),OFFSET('Sanitation Data'!$H$12,0,10*ROW('Sanitation Data'!H178)),NA())</f>
        <v>#N/A</v>
      </c>
      <c r="AU184" s="367" t="e">
        <f ca="1">+IF(AND(ISNUMBER(OFFSET('Sanitation Data'!$I$4,0,10*ROW('Sanitation Data'!I178))),'Data Summary'!DJ184="Yes"),100-OFFSET('Sanitation Data'!$I$4,0,10*ROW('Sanitation Data'!I178)),NA())</f>
        <v>#N/A</v>
      </c>
      <c r="AV184" s="367" t="e">
        <f ca="1">+IF(AND(ISNUMBER(OFFSET('Sanitation Data'!$I$6,0,10*ROW('Sanitation Data'!I178))),'Data Summary'!DK184="Yes"),OFFSET('Sanitation Data'!$I$6,0,10*ROW('Sanitation Data'!I178)),NA())</f>
        <v>#N/A</v>
      </c>
      <c r="AW184" s="367" t="e">
        <f ca="1">+IF(AND(ISNUMBER(OFFSET('Sanitation Data'!$I$10,0,10*ROW('Sanitation Data'!I178))),'Data Summary'!DL184="Yes"),OFFSET('Sanitation Data'!$I$10,0,10*ROW('Sanitation Data'!I178)),NA())</f>
        <v>#N/A</v>
      </c>
      <c r="AX184" s="367" t="e">
        <f ca="1">+IF(AND(ISNUMBER(OFFSET('Sanitation Data'!$I$11,0,10*ROW('Sanitation Data'!I178))),'Data Summary'!DM184="Yes"),OFFSET('Sanitation Data'!$I$11,0,10*ROW('Sanitation Data'!I178)),NA())</f>
        <v>#N/A</v>
      </c>
      <c r="AY184" s="367" t="e">
        <f ca="1">+IF(AND(ISNUMBER(OFFSET('Sanitation Data'!$I$12,0,10*ROW('Sanitation Data'!I178))),'Data Summary'!DN184="Yes"),OFFSET('Sanitation Data'!$I$12,0,10*ROW('Sanitation Data'!I178)),NA())</f>
        <v>#N/A</v>
      </c>
      <c r="AZ184" s="368" t="e">
        <f ca="1">+IF(AND(ISNUMBER(OFFSET('Hygiene Data'!$D$5,0,10*ROW('Hygiene Data'!D178))),'Data Summary'!DO184="Yes"),OFFSET('Hygiene Data'!$D$5,0,10*ROW('Hygiene Data'!D178)),NA())</f>
        <v>#N/A</v>
      </c>
      <c r="BA184" s="368" t="e">
        <f ca="1">+IF(AND(ISNUMBER(OFFSET('Hygiene Data'!$D$7,0,10*ROW('Hygiene Data'!D178))),'Data Summary'!DP184="Yes"),OFFSET('Hygiene Data'!$D$7,0,10*ROW('Hygiene Data'!D178)),NA())</f>
        <v>#N/A</v>
      </c>
      <c r="BB184" s="368" t="e">
        <f ca="1">+IF(AND(ISNUMBER(OFFSET('Hygiene Data'!$D$9,0,10*ROW('Hygiene Data'!D178))),'Data Summary'!DQ184="Yes"),OFFSET('Hygiene Data'!$D$9,0,10*ROW('Hygiene Data'!D178)),NA())</f>
        <v>#N/A</v>
      </c>
      <c r="BC184" s="368" t="e">
        <f ca="1">+IF(AND(ISNUMBER(OFFSET('Hygiene Data'!$E$5,0,10*ROW('Hygiene Data'!E178))),'Data Summary'!DR184="Yes"),OFFSET('Hygiene Data'!$E$5,0,10*ROW('Hygiene Data'!E178)),NA())</f>
        <v>#N/A</v>
      </c>
      <c r="BD184" s="368" t="e">
        <f ca="1">+IF(AND(ISNUMBER(OFFSET('Hygiene Data'!$E$7,0,10*ROW('Hygiene Data'!E178))),'Data Summary'!DS184="Yes"),OFFSET('Hygiene Data'!$E$7,0,10*ROW('Hygiene Data'!E178)),NA())</f>
        <v>#N/A</v>
      </c>
      <c r="BE184" s="368" t="e">
        <f ca="1">+IF(AND(ISNUMBER(OFFSET('Hygiene Data'!$E$9,0,10*ROW('Hygiene Data'!E178))),'Data Summary'!DT184="Yes"),OFFSET('Hygiene Data'!$E$9,0,10*ROW('Hygiene Data'!E178)),NA())</f>
        <v>#N/A</v>
      </c>
      <c r="BF184" s="368" t="e">
        <f ca="1">+IF(AND(ISNUMBER(OFFSET('Hygiene Data'!$F$5,0,10*ROW('Hygiene Data'!F178))),'Data Summary'!DU184="Yes"),OFFSET('Hygiene Data'!$F$5,0,10*ROW('Hygiene Data'!F178)),NA())</f>
        <v>#N/A</v>
      </c>
      <c r="BG184" s="368" t="e">
        <f ca="1">+IF(AND(ISNUMBER(OFFSET('Hygiene Data'!$F$7,0,10*ROW('Hygiene Data'!F178))),'Data Summary'!DV184="Yes"),OFFSET('Hygiene Data'!$F$7,0,10*ROW('Hygiene Data'!F178)),NA())</f>
        <v>#N/A</v>
      </c>
      <c r="BH184" s="368" t="e">
        <f ca="1">+IF(AND(ISNUMBER(OFFSET('Hygiene Data'!$F$9,0,10*ROW('Hygiene Data'!F178))),'Data Summary'!DW184="Yes"),OFFSET('Hygiene Data'!$F$9,0,10*ROW('Hygiene Data'!F178)),NA())</f>
        <v>#N/A</v>
      </c>
      <c r="BI184" s="368" t="e">
        <f ca="1">+IF(AND(ISNUMBER(OFFSET('Hygiene Data'!$G$5,0,10*ROW('Hygiene Data'!G178))),'Data Summary'!DX184="Yes"),OFFSET('Hygiene Data'!$G$5,0,10*ROW('Hygiene Data'!G178)),NA())</f>
        <v>#N/A</v>
      </c>
      <c r="BJ184" s="368" t="e">
        <f ca="1">+IF(AND(ISNUMBER(OFFSET('Hygiene Data'!$G$7,0,10*ROW('Hygiene Data'!G178))),'Data Summary'!DY184="Yes"),OFFSET('Hygiene Data'!$G$7,0,10*ROW('Hygiene Data'!G178)),NA())</f>
        <v>#N/A</v>
      </c>
      <c r="BK184" s="368" t="e">
        <f ca="1">+IF(AND(ISNUMBER(OFFSET('Hygiene Data'!$G$9,0,10*ROW('Hygiene Data'!G178))),'Data Summary'!DZ184="Yes"),OFFSET('Hygiene Data'!$G$9,0,10*ROW('Hygiene Data'!G178)),NA())</f>
        <v>#N/A</v>
      </c>
      <c r="BL184" s="368" t="e">
        <f ca="1">+IF(AND(ISNUMBER(OFFSET('Hygiene Data'!$H$5,0,10*ROW('Hygiene Data'!H178))),'Data Summary'!EA184="Yes"),OFFSET('Hygiene Data'!$H$5,0,10*ROW('Hygiene Data'!H178)),NA())</f>
        <v>#N/A</v>
      </c>
      <c r="BM184" s="368" t="e">
        <f ca="1">+IF(AND(ISNUMBER(OFFSET('Hygiene Data'!$H$7,0,10*ROW('Hygiene Data'!H178))),'Data Summary'!EB184="Yes"),OFFSET('Hygiene Data'!$H$7,0,10*ROW('Hygiene Data'!H178)),NA())</f>
        <v>#N/A</v>
      </c>
      <c r="BN184" s="368" t="e">
        <f ca="1">+IF(AND(ISNUMBER(OFFSET('Hygiene Data'!$H$9,0,10*ROW('Hygiene Data'!H178))),'Data Summary'!EC184="Yes"),OFFSET('Hygiene Data'!$H$9,0,10*ROW('Hygiene Data'!H178)),NA())</f>
        <v>#N/A</v>
      </c>
      <c r="BO184" s="368" t="e">
        <f ca="1">+IF(AND(ISNUMBER(OFFSET('Hygiene Data'!$I$5,0,10*ROW('Hygiene Data'!I178))),'Data Summary'!ED184="Yes"),OFFSET('Hygiene Data'!$I$5,0,10*ROW('Hygiene Data'!I178)),NA())</f>
        <v>#N/A</v>
      </c>
      <c r="BP184" s="368" t="e">
        <f ca="1">+IF(AND(ISNUMBER(OFFSET('Hygiene Data'!$I$7,0,10*ROW('Hygiene Data'!I178))),'Data Summary'!EE184="Yes"),OFFSET('Hygiene Data'!$I$7,0,10*ROW('Hygiene Data'!I178)),NA())</f>
        <v>#N/A</v>
      </c>
      <c r="BQ184" s="368" t="e">
        <f ca="1">+IF(AND(ISNUMBER(OFFSET('Hygiene Data'!$I$9,0,10*ROW('Hygiene Data'!I178))),'Data Summary'!EF184="Yes"),OFFSET('Hygiene Data'!$I$9,0,10*ROW('Hygiene Data'!I178)),NA())</f>
        <v>#N/A</v>
      </c>
    </row>
    <row r="185" spans="1:69" x14ac:dyDescent="0.25">
      <c r="A185" s="364" t="e">
        <f ca="1">+RIGHT('Data Summary'!A185,LEN('Data Summary'!A185)-9)</f>
        <v>#VALUE!</v>
      </c>
      <c r="B185" s="338" t="str">
        <f ca="1">+IF(ISTEXT('Data Summary'!B185),'Data Summary'!B185,"")</f>
        <v/>
      </c>
      <c r="C185" s="365" t="e">
        <f ca="1">+VALUE('Data Summary'!C185)</f>
        <v>#VALUE!</v>
      </c>
      <c r="D185" s="366" t="e">
        <f ca="1">+IF(AND(ISNUMBER(OFFSET('Water Data'!$D$4,0,10*ROW('Water Data'!D179))),'Data Summary'!BS185="Yes"),100-OFFSET('Water Data'!$D$4,0,10*ROW('Water Data'!D179)),NA())</f>
        <v>#N/A</v>
      </c>
      <c r="E185" s="366" t="e">
        <f ca="1">+IF(AND(ISNUMBER(OFFSET('Water Data'!$D$6,0,10*ROW('Water Data'!D179))),'Data Summary'!BT185="Yes"),OFFSET('Water Data'!$D$6,0,10*ROW('Water Data'!D179)),NA())</f>
        <v>#N/A</v>
      </c>
      <c r="F185" s="366" t="e">
        <f ca="1">+IF(AND(ISNUMBER(OFFSET('Water Data'!$D$9,0,10*ROW('Water Data'!D179))),'Data Summary'!BU185="Yes"),OFFSET('Water Data'!$D$9,0,10*ROW('Water Data'!D179)),NA())</f>
        <v>#N/A</v>
      </c>
      <c r="G185" s="366" t="e">
        <f ca="1">+IF(AND(ISNUMBER(OFFSET('Water Data'!$E$4,0,10*ROW('Water Data'!E179))),'Data Summary'!BV185="Yes"),100-OFFSET('Water Data'!$E$4,0,10*ROW('Water Data'!E179)),NA())</f>
        <v>#N/A</v>
      </c>
      <c r="H185" s="366" t="e">
        <f ca="1">+IF(AND(ISNUMBER(OFFSET('Water Data'!$E$6,0,10*ROW('Water Data'!E179))),'Data Summary'!BW185="Yes"),OFFSET('Water Data'!$E$6,0,10*ROW('Water Data'!E179)),NA())</f>
        <v>#N/A</v>
      </c>
      <c r="I185" s="366" t="e">
        <f ca="1">+IF(AND(ISNUMBER(OFFSET('Water Data'!$E$9,0,10*ROW('Water Data'!E179))),'Data Summary'!BX185="Yes"),OFFSET('Water Data'!$E$9,0,10*ROW('Water Data'!E179)),NA())</f>
        <v>#N/A</v>
      </c>
      <c r="J185" s="366" t="e">
        <f ca="1">+IF(AND(ISNUMBER(OFFSET('Water Data'!$F$4,0,10*ROW('Water Data'!F179))),'Data Summary'!BY185="Yes"),100-OFFSET('Water Data'!$F$4,0,10*ROW('Water Data'!F179)),NA())</f>
        <v>#N/A</v>
      </c>
      <c r="K185" s="366" t="e">
        <f ca="1">+IF(AND(ISNUMBER(OFFSET('Water Data'!$F$6,0,10*ROW('Water Data'!F179))),'Data Summary'!BZ185="Yes"),OFFSET('Water Data'!$F$6,0,10*ROW('Water Data'!F179)),NA())</f>
        <v>#N/A</v>
      </c>
      <c r="L185" s="366" t="e">
        <f ca="1">+IF(AND(ISNUMBER(OFFSET('Water Data'!$F$9,0,10*ROW('Water Data'!F179))),'Data Summary'!CA185="Yes"),OFFSET('Water Data'!$F$9,0,10*ROW('Water Data'!F179)),NA())</f>
        <v>#N/A</v>
      </c>
      <c r="M185" s="366" t="e">
        <f ca="1">+IF(AND(ISNUMBER(OFFSET('Water Data'!$G$4,0,10*ROW('Water Data'!G179))),'Data Summary'!CB185="Yes"),100-OFFSET('Water Data'!$G$4,0,10*ROW('Water Data'!G179)),NA())</f>
        <v>#N/A</v>
      </c>
      <c r="N185" s="366" t="e">
        <f ca="1">+IF(AND(ISNUMBER(OFFSET('Water Data'!$G$6,0,10*ROW('Water Data'!G179))),'Data Summary'!CC185="Yes"),OFFSET('Water Data'!$G$6,0,10*ROW('Water Data'!G179)),NA())</f>
        <v>#N/A</v>
      </c>
      <c r="O185" s="366" t="e">
        <f ca="1">+IF(AND(ISNUMBER(OFFSET('Water Data'!$G$9,0,10*ROW('Water Data'!G179))),'Data Summary'!CD185="Yes"),OFFSET('Water Data'!$G$9,0,10*ROW('Water Data'!G179)),NA())</f>
        <v>#N/A</v>
      </c>
      <c r="P185" s="366" t="e">
        <f ca="1">+IF(AND(ISNUMBER(OFFSET('Water Data'!$H$4,0,10*ROW('Water Data'!H179))),'Data Summary'!CE185="Yes"),100-OFFSET('Water Data'!$H$4,0,10*ROW('Water Data'!H179)),NA())</f>
        <v>#N/A</v>
      </c>
      <c r="Q185" s="366" t="e">
        <f ca="1">+IF(AND(ISNUMBER(OFFSET('Water Data'!$H$6,0,10*ROW('Water Data'!H179))),'Data Summary'!CF185="Yes"),OFFSET('Water Data'!$H$6,0,10*ROW('Water Data'!H179)),NA())</f>
        <v>#N/A</v>
      </c>
      <c r="R185" s="366" t="e">
        <f ca="1">+IF(AND(ISNUMBER(OFFSET('Water Data'!$H$9,0,10*ROW('Water Data'!H179))),'Data Summary'!CG185="Yes"),OFFSET('Water Data'!$H$9,0,10*ROW('Water Data'!H179)),NA())</f>
        <v>#N/A</v>
      </c>
      <c r="S185" s="366" t="e">
        <f ca="1">+IF(AND(ISNUMBER(OFFSET('Water Data'!$I$4,0,10*ROW('Water Data'!I179))),'Data Summary'!CH185="Yes"),100-OFFSET('Water Data'!$I$4,0,10*ROW('Water Data'!I179)),NA())</f>
        <v>#N/A</v>
      </c>
      <c r="T185" s="366" t="e">
        <f ca="1">+IF(AND(ISNUMBER(OFFSET('Water Data'!$I$6,0,10*ROW('Water Data'!I179))),'Data Summary'!CI185="Yes"),OFFSET('Water Data'!$I$6,0,10*ROW('Water Data'!I179)),NA())</f>
        <v>#N/A</v>
      </c>
      <c r="U185" s="366" t="e">
        <f ca="1">+IF(AND(ISNUMBER(OFFSET('Water Data'!$I$9,0,10*ROW('Water Data'!I179))),'Data Summary'!CJ185="Yes"),OFFSET('Water Data'!$I$9,0,10*ROW('Water Data'!I179)),NA())</f>
        <v>#N/A</v>
      </c>
      <c r="V185" s="367" t="e">
        <f ca="1">+IF(AND(ISNUMBER(OFFSET('Sanitation Data'!$D$4,0,10*ROW('Sanitation Data'!D179))),'Data Summary'!CK185="Yes"),100-OFFSET('Sanitation Data'!$D$4,0,10*ROW('Sanitation Data'!D179)),NA())</f>
        <v>#N/A</v>
      </c>
      <c r="W185" s="367" t="e">
        <f ca="1">+IF(AND(ISNUMBER(OFFSET('Sanitation Data'!$D$6,0,10*ROW('Sanitation Data'!D179))),'Data Summary'!CL185="Yes"),OFFSET('Sanitation Data'!$D$6,0,10*ROW('Sanitation Data'!D179)),NA())</f>
        <v>#N/A</v>
      </c>
      <c r="X185" s="367" t="e">
        <f ca="1">+IF(AND(ISNUMBER(OFFSET('Sanitation Data'!$D$10,0,10*ROW('Sanitation Data'!D179))),'Data Summary'!CM185="Yes"),OFFSET('Sanitation Data'!$D$10,0,10*ROW('Sanitation Data'!D179)),NA())</f>
        <v>#N/A</v>
      </c>
      <c r="Y185" s="367" t="e">
        <f ca="1">+IF(AND(ISNUMBER(OFFSET('Sanitation Data'!$D$11,0,10*ROW('Sanitation Data'!D179))),'Data Summary'!CN185="Yes"),OFFSET('Sanitation Data'!$D$11,0,10*ROW('Sanitation Data'!D179)),NA())</f>
        <v>#N/A</v>
      </c>
      <c r="Z185" s="367" t="e">
        <f ca="1">+IF(AND(ISNUMBER(OFFSET('Sanitation Data'!$D$12,0,10*ROW('Sanitation Data'!D179))),'Data Summary'!CO185="Yes"),OFFSET('Sanitation Data'!$D$12,0,10*ROW('Sanitation Data'!D179)),NA())</f>
        <v>#N/A</v>
      </c>
      <c r="AA185" s="367" t="e">
        <f ca="1">+IF(AND(ISNUMBER(OFFSET('Sanitation Data'!$E$4,0,10*ROW('Sanitation Data'!E179))),'Data Summary'!CP185="Yes"),100-OFFSET('Sanitation Data'!$E$4,0,10*ROW('Sanitation Data'!E179)),NA())</f>
        <v>#N/A</v>
      </c>
      <c r="AB185" s="367" t="e">
        <f ca="1">+IF(AND(ISNUMBER(OFFSET('Sanitation Data'!$E$6,0,10*ROW('Sanitation Data'!E179))),'Data Summary'!CQ185="Yes"),OFFSET('Sanitation Data'!$E$6,0,10*ROW('Sanitation Data'!E179)),NA())</f>
        <v>#N/A</v>
      </c>
      <c r="AC185" s="367" t="e">
        <f ca="1">+IF(AND(ISNUMBER(OFFSET('Sanitation Data'!$E$10,0,10*ROW('Sanitation Data'!E179))),'Data Summary'!CR185="Yes"),OFFSET('Sanitation Data'!$E$10,0,10*ROW('Sanitation Data'!E179)),NA())</f>
        <v>#N/A</v>
      </c>
      <c r="AD185" s="367" t="e">
        <f ca="1">+IF(AND(ISNUMBER(OFFSET('Sanitation Data'!$E$11,0,10*ROW('Sanitation Data'!E179))),'Data Summary'!CS185="Yes"),OFFSET('Sanitation Data'!$E$11,0,10*ROW('Sanitation Data'!E179)),NA())</f>
        <v>#N/A</v>
      </c>
      <c r="AE185" s="367" t="e">
        <f ca="1">+IF(AND(ISNUMBER(OFFSET('Sanitation Data'!$E$12,0,10*ROW('Sanitation Data'!E179))),'Data Summary'!CT185="Yes"),OFFSET('Sanitation Data'!$E$12,0,10*ROW('Sanitation Data'!E179)),NA())</f>
        <v>#N/A</v>
      </c>
      <c r="AF185" s="367" t="e">
        <f ca="1">+IF(AND(ISNUMBER(OFFSET('Sanitation Data'!$F$4,0,10*ROW('Sanitation Data'!F179))),'Data Summary'!CU185="Yes"),100-OFFSET('Sanitation Data'!$F$4,0,10*ROW('Sanitation Data'!F179)),NA())</f>
        <v>#N/A</v>
      </c>
      <c r="AG185" s="367" t="e">
        <f ca="1">+IF(AND(ISNUMBER(OFFSET('Sanitation Data'!$F$6,0,10*ROW('Sanitation Data'!F179))),'Data Summary'!CV185="Yes"),OFFSET('Sanitation Data'!$F$6,0,10*ROW('Sanitation Data'!F179)),NA())</f>
        <v>#N/A</v>
      </c>
      <c r="AH185" s="367" t="e">
        <f ca="1">+IF(AND(ISNUMBER(OFFSET('Sanitation Data'!$F$10,0,10*ROW('Sanitation Data'!F179))),'Data Summary'!CW185="Yes"),OFFSET('Sanitation Data'!$F$10,0,10*ROW('Sanitation Data'!F179)),NA())</f>
        <v>#N/A</v>
      </c>
      <c r="AI185" s="367" t="e">
        <f ca="1">+IF(AND(ISNUMBER(OFFSET('Sanitation Data'!$F$11,0,10*ROW('Sanitation Data'!F179))),'Data Summary'!CX185="Yes"),OFFSET('Sanitation Data'!$F$11,0,10*ROW('Sanitation Data'!F179)),NA())</f>
        <v>#N/A</v>
      </c>
      <c r="AJ185" s="367" t="e">
        <f ca="1">+IF(AND(ISNUMBER(OFFSET('Sanitation Data'!$F$12,0,10*ROW('Sanitation Data'!F179))),'Data Summary'!CY185="Yes"),OFFSET('Sanitation Data'!$F$12,0,10*ROW('Sanitation Data'!F179)),NA())</f>
        <v>#N/A</v>
      </c>
      <c r="AK185" s="367" t="e">
        <f ca="1">+IF(AND(ISNUMBER(OFFSET('Sanitation Data'!$G$4,0,10*ROW('Sanitation Data'!G179))),'Data Summary'!CZ185="Yes"),100-OFFSET('Sanitation Data'!$G$4,0,10*ROW('Sanitation Data'!G179)),NA())</f>
        <v>#N/A</v>
      </c>
      <c r="AL185" s="367" t="e">
        <f ca="1">+IF(AND(ISNUMBER(OFFSET('Sanitation Data'!$G$6,0,10*ROW('Sanitation Data'!G179))),'Data Summary'!DA185="Yes"),OFFSET('Sanitation Data'!$G$6,0,10*ROW('Sanitation Data'!G179)),NA())</f>
        <v>#N/A</v>
      </c>
      <c r="AM185" s="367" t="e">
        <f ca="1">+IF(AND(ISNUMBER(OFFSET('Sanitation Data'!$G$10,0,10*ROW('Sanitation Data'!G179))),'Data Summary'!DB185="Yes"),OFFSET('Sanitation Data'!$G$10,0,10*ROW('Sanitation Data'!G179)),NA())</f>
        <v>#N/A</v>
      </c>
      <c r="AN185" s="367" t="e">
        <f ca="1">+IF(AND(ISNUMBER(OFFSET('Sanitation Data'!$G$11,0,10*ROW('Sanitation Data'!G179))),'Data Summary'!DC185="Yes"),OFFSET('Sanitation Data'!$G$11,0,10*ROW('Sanitation Data'!G179)),NA())</f>
        <v>#N/A</v>
      </c>
      <c r="AO185" s="367" t="e">
        <f ca="1">+IF(AND(ISNUMBER(OFFSET('Sanitation Data'!$G$12,0,10*ROW('Sanitation Data'!G179))),'Data Summary'!DD185="Yes"),OFFSET('Sanitation Data'!$G$12,0,10*ROW('Sanitation Data'!G179)),NA())</f>
        <v>#N/A</v>
      </c>
      <c r="AP185" s="367" t="e">
        <f ca="1">+IF(AND(ISNUMBER(OFFSET('Sanitation Data'!$H$4,0,10*ROW('Sanitation Data'!H179))),'Data Summary'!DE185="Yes"),100-OFFSET('Sanitation Data'!$H$4,0,10*ROW('Sanitation Data'!H179)),NA())</f>
        <v>#N/A</v>
      </c>
      <c r="AQ185" s="367" t="e">
        <f ca="1">+IF(AND(ISNUMBER(OFFSET('Sanitation Data'!$H$6,0,10*ROW('Sanitation Data'!H179))),'Data Summary'!DF185="Yes"),OFFSET('Sanitation Data'!$H$6,0,10*ROW('Sanitation Data'!H179)),NA())</f>
        <v>#N/A</v>
      </c>
      <c r="AR185" s="367" t="e">
        <f ca="1">+IF(AND(ISNUMBER(OFFSET('Sanitation Data'!$H$10,0,10*ROW('Sanitation Data'!H179))),'Data Summary'!DG185="Yes"),OFFSET('Sanitation Data'!$H$10,0,10*ROW('Sanitation Data'!H179)),NA())</f>
        <v>#N/A</v>
      </c>
      <c r="AS185" s="367" t="e">
        <f ca="1">+IF(AND(ISNUMBER(OFFSET('Sanitation Data'!$H$11,0,10*ROW('Sanitation Data'!H179))),'Data Summary'!DH185="Yes"),OFFSET('Sanitation Data'!$H$11,0,10*ROW('Sanitation Data'!H179)),NA())</f>
        <v>#N/A</v>
      </c>
      <c r="AT185" s="367" t="e">
        <f ca="1">+IF(AND(ISNUMBER(OFFSET('Sanitation Data'!$H$12,0,10*ROW('Sanitation Data'!H179))),'Data Summary'!DI185="Yes"),OFFSET('Sanitation Data'!$H$12,0,10*ROW('Sanitation Data'!H179)),NA())</f>
        <v>#N/A</v>
      </c>
      <c r="AU185" s="367" t="e">
        <f ca="1">+IF(AND(ISNUMBER(OFFSET('Sanitation Data'!$I$4,0,10*ROW('Sanitation Data'!I179))),'Data Summary'!DJ185="Yes"),100-OFFSET('Sanitation Data'!$I$4,0,10*ROW('Sanitation Data'!I179)),NA())</f>
        <v>#N/A</v>
      </c>
      <c r="AV185" s="367" t="e">
        <f ca="1">+IF(AND(ISNUMBER(OFFSET('Sanitation Data'!$I$6,0,10*ROW('Sanitation Data'!I179))),'Data Summary'!DK185="Yes"),OFFSET('Sanitation Data'!$I$6,0,10*ROW('Sanitation Data'!I179)),NA())</f>
        <v>#N/A</v>
      </c>
      <c r="AW185" s="367" t="e">
        <f ca="1">+IF(AND(ISNUMBER(OFFSET('Sanitation Data'!$I$10,0,10*ROW('Sanitation Data'!I179))),'Data Summary'!DL185="Yes"),OFFSET('Sanitation Data'!$I$10,0,10*ROW('Sanitation Data'!I179)),NA())</f>
        <v>#N/A</v>
      </c>
      <c r="AX185" s="367" t="e">
        <f ca="1">+IF(AND(ISNUMBER(OFFSET('Sanitation Data'!$I$11,0,10*ROW('Sanitation Data'!I179))),'Data Summary'!DM185="Yes"),OFFSET('Sanitation Data'!$I$11,0,10*ROW('Sanitation Data'!I179)),NA())</f>
        <v>#N/A</v>
      </c>
      <c r="AY185" s="367" t="e">
        <f ca="1">+IF(AND(ISNUMBER(OFFSET('Sanitation Data'!$I$12,0,10*ROW('Sanitation Data'!I179))),'Data Summary'!DN185="Yes"),OFFSET('Sanitation Data'!$I$12,0,10*ROW('Sanitation Data'!I179)),NA())</f>
        <v>#N/A</v>
      </c>
      <c r="AZ185" s="368" t="e">
        <f ca="1">+IF(AND(ISNUMBER(OFFSET('Hygiene Data'!$D$5,0,10*ROW('Hygiene Data'!D179))),'Data Summary'!DO185="Yes"),OFFSET('Hygiene Data'!$D$5,0,10*ROW('Hygiene Data'!D179)),NA())</f>
        <v>#N/A</v>
      </c>
      <c r="BA185" s="368" t="e">
        <f ca="1">+IF(AND(ISNUMBER(OFFSET('Hygiene Data'!$D$7,0,10*ROW('Hygiene Data'!D179))),'Data Summary'!DP185="Yes"),OFFSET('Hygiene Data'!$D$7,0,10*ROW('Hygiene Data'!D179)),NA())</f>
        <v>#N/A</v>
      </c>
      <c r="BB185" s="368" t="e">
        <f ca="1">+IF(AND(ISNUMBER(OFFSET('Hygiene Data'!$D$9,0,10*ROW('Hygiene Data'!D179))),'Data Summary'!DQ185="Yes"),OFFSET('Hygiene Data'!$D$9,0,10*ROW('Hygiene Data'!D179)),NA())</f>
        <v>#N/A</v>
      </c>
      <c r="BC185" s="368" t="e">
        <f ca="1">+IF(AND(ISNUMBER(OFFSET('Hygiene Data'!$E$5,0,10*ROW('Hygiene Data'!E179))),'Data Summary'!DR185="Yes"),OFFSET('Hygiene Data'!$E$5,0,10*ROW('Hygiene Data'!E179)),NA())</f>
        <v>#N/A</v>
      </c>
      <c r="BD185" s="368" t="e">
        <f ca="1">+IF(AND(ISNUMBER(OFFSET('Hygiene Data'!$E$7,0,10*ROW('Hygiene Data'!E179))),'Data Summary'!DS185="Yes"),OFFSET('Hygiene Data'!$E$7,0,10*ROW('Hygiene Data'!E179)),NA())</f>
        <v>#N/A</v>
      </c>
      <c r="BE185" s="368" t="e">
        <f ca="1">+IF(AND(ISNUMBER(OFFSET('Hygiene Data'!$E$9,0,10*ROW('Hygiene Data'!E179))),'Data Summary'!DT185="Yes"),OFFSET('Hygiene Data'!$E$9,0,10*ROW('Hygiene Data'!E179)),NA())</f>
        <v>#N/A</v>
      </c>
      <c r="BF185" s="368" t="e">
        <f ca="1">+IF(AND(ISNUMBER(OFFSET('Hygiene Data'!$F$5,0,10*ROW('Hygiene Data'!F179))),'Data Summary'!DU185="Yes"),OFFSET('Hygiene Data'!$F$5,0,10*ROW('Hygiene Data'!F179)),NA())</f>
        <v>#N/A</v>
      </c>
      <c r="BG185" s="368" t="e">
        <f ca="1">+IF(AND(ISNUMBER(OFFSET('Hygiene Data'!$F$7,0,10*ROW('Hygiene Data'!F179))),'Data Summary'!DV185="Yes"),OFFSET('Hygiene Data'!$F$7,0,10*ROW('Hygiene Data'!F179)),NA())</f>
        <v>#N/A</v>
      </c>
      <c r="BH185" s="368" t="e">
        <f ca="1">+IF(AND(ISNUMBER(OFFSET('Hygiene Data'!$F$9,0,10*ROW('Hygiene Data'!F179))),'Data Summary'!DW185="Yes"),OFFSET('Hygiene Data'!$F$9,0,10*ROW('Hygiene Data'!F179)),NA())</f>
        <v>#N/A</v>
      </c>
      <c r="BI185" s="368" t="e">
        <f ca="1">+IF(AND(ISNUMBER(OFFSET('Hygiene Data'!$G$5,0,10*ROW('Hygiene Data'!G179))),'Data Summary'!DX185="Yes"),OFFSET('Hygiene Data'!$G$5,0,10*ROW('Hygiene Data'!G179)),NA())</f>
        <v>#N/A</v>
      </c>
      <c r="BJ185" s="368" t="e">
        <f ca="1">+IF(AND(ISNUMBER(OFFSET('Hygiene Data'!$G$7,0,10*ROW('Hygiene Data'!G179))),'Data Summary'!DY185="Yes"),OFFSET('Hygiene Data'!$G$7,0,10*ROW('Hygiene Data'!G179)),NA())</f>
        <v>#N/A</v>
      </c>
      <c r="BK185" s="368" t="e">
        <f ca="1">+IF(AND(ISNUMBER(OFFSET('Hygiene Data'!$G$9,0,10*ROW('Hygiene Data'!G179))),'Data Summary'!DZ185="Yes"),OFFSET('Hygiene Data'!$G$9,0,10*ROW('Hygiene Data'!G179)),NA())</f>
        <v>#N/A</v>
      </c>
      <c r="BL185" s="368" t="e">
        <f ca="1">+IF(AND(ISNUMBER(OFFSET('Hygiene Data'!$H$5,0,10*ROW('Hygiene Data'!H179))),'Data Summary'!EA185="Yes"),OFFSET('Hygiene Data'!$H$5,0,10*ROW('Hygiene Data'!H179)),NA())</f>
        <v>#N/A</v>
      </c>
      <c r="BM185" s="368" t="e">
        <f ca="1">+IF(AND(ISNUMBER(OFFSET('Hygiene Data'!$H$7,0,10*ROW('Hygiene Data'!H179))),'Data Summary'!EB185="Yes"),OFFSET('Hygiene Data'!$H$7,0,10*ROW('Hygiene Data'!H179)),NA())</f>
        <v>#N/A</v>
      </c>
      <c r="BN185" s="368" t="e">
        <f ca="1">+IF(AND(ISNUMBER(OFFSET('Hygiene Data'!$H$9,0,10*ROW('Hygiene Data'!H179))),'Data Summary'!EC185="Yes"),OFFSET('Hygiene Data'!$H$9,0,10*ROW('Hygiene Data'!H179)),NA())</f>
        <v>#N/A</v>
      </c>
      <c r="BO185" s="368" t="e">
        <f ca="1">+IF(AND(ISNUMBER(OFFSET('Hygiene Data'!$I$5,0,10*ROW('Hygiene Data'!I179))),'Data Summary'!ED185="Yes"),OFFSET('Hygiene Data'!$I$5,0,10*ROW('Hygiene Data'!I179)),NA())</f>
        <v>#N/A</v>
      </c>
      <c r="BP185" s="368" t="e">
        <f ca="1">+IF(AND(ISNUMBER(OFFSET('Hygiene Data'!$I$7,0,10*ROW('Hygiene Data'!I179))),'Data Summary'!EE185="Yes"),OFFSET('Hygiene Data'!$I$7,0,10*ROW('Hygiene Data'!I179)),NA())</f>
        <v>#N/A</v>
      </c>
      <c r="BQ185" s="368" t="e">
        <f ca="1">+IF(AND(ISNUMBER(OFFSET('Hygiene Data'!$I$9,0,10*ROW('Hygiene Data'!I179))),'Data Summary'!EF185="Yes"),OFFSET('Hygiene Data'!$I$9,0,10*ROW('Hygiene Data'!I179)),NA())</f>
        <v>#N/A</v>
      </c>
    </row>
    <row r="186" spans="1:69" x14ac:dyDescent="0.25">
      <c r="A186" s="364" t="e">
        <f ca="1">+RIGHT('Data Summary'!A186,LEN('Data Summary'!A186)-9)</f>
        <v>#VALUE!</v>
      </c>
      <c r="B186" s="338" t="str">
        <f ca="1">+IF(ISTEXT('Data Summary'!B186),'Data Summary'!B186,"")</f>
        <v/>
      </c>
      <c r="C186" s="365" t="e">
        <f ca="1">+VALUE('Data Summary'!C186)</f>
        <v>#VALUE!</v>
      </c>
      <c r="D186" s="366" t="e">
        <f ca="1">+IF(AND(ISNUMBER(OFFSET('Water Data'!$D$4,0,10*ROW('Water Data'!D180))),'Data Summary'!BS186="Yes"),100-OFFSET('Water Data'!$D$4,0,10*ROW('Water Data'!D180)),NA())</f>
        <v>#N/A</v>
      </c>
      <c r="E186" s="366" t="e">
        <f ca="1">+IF(AND(ISNUMBER(OFFSET('Water Data'!$D$6,0,10*ROW('Water Data'!D180))),'Data Summary'!BT186="Yes"),OFFSET('Water Data'!$D$6,0,10*ROW('Water Data'!D180)),NA())</f>
        <v>#N/A</v>
      </c>
      <c r="F186" s="366" t="e">
        <f ca="1">+IF(AND(ISNUMBER(OFFSET('Water Data'!$D$9,0,10*ROW('Water Data'!D180))),'Data Summary'!BU186="Yes"),OFFSET('Water Data'!$D$9,0,10*ROW('Water Data'!D180)),NA())</f>
        <v>#N/A</v>
      </c>
      <c r="G186" s="366" t="e">
        <f ca="1">+IF(AND(ISNUMBER(OFFSET('Water Data'!$E$4,0,10*ROW('Water Data'!E180))),'Data Summary'!BV186="Yes"),100-OFFSET('Water Data'!$E$4,0,10*ROW('Water Data'!E180)),NA())</f>
        <v>#N/A</v>
      </c>
      <c r="H186" s="366" t="e">
        <f ca="1">+IF(AND(ISNUMBER(OFFSET('Water Data'!$E$6,0,10*ROW('Water Data'!E180))),'Data Summary'!BW186="Yes"),OFFSET('Water Data'!$E$6,0,10*ROW('Water Data'!E180)),NA())</f>
        <v>#N/A</v>
      </c>
      <c r="I186" s="366" t="e">
        <f ca="1">+IF(AND(ISNUMBER(OFFSET('Water Data'!$E$9,0,10*ROW('Water Data'!E180))),'Data Summary'!BX186="Yes"),OFFSET('Water Data'!$E$9,0,10*ROW('Water Data'!E180)),NA())</f>
        <v>#N/A</v>
      </c>
      <c r="J186" s="366" t="e">
        <f ca="1">+IF(AND(ISNUMBER(OFFSET('Water Data'!$F$4,0,10*ROW('Water Data'!F180))),'Data Summary'!BY186="Yes"),100-OFFSET('Water Data'!$F$4,0,10*ROW('Water Data'!F180)),NA())</f>
        <v>#N/A</v>
      </c>
      <c r="K186" s="366" t="e">
        <f ca="1">+IF(AND(ISNUMBER(OFFSET('Water Data'!$F$6,0,10*ROW('Water Data'!F180))),'Data Summary'!BZ186="Yes"),OFFSET('Water Data'!$F$6,0,10*ROW('Water Data'!F180)),NA())</f>
        <v>#N/A</v>
      </c>
      <c r="L186" s="366" t="e">
        <f ca="1">+IF(AND(ISNUMBER(OFFSET('Water Data'!$F$9,0,10*ROW('Water Data'!F180))),'Data Summary'!CA186="Yes"),OFFSET('Water Data'!$F$9,0,10*ROW('Water Data'!F180)),NA())</f>
        <v>#N/A</v>
      </c>
      <c r="M186" s="366" t="e">
        <f ca="1">+IF(AND(ISNUMBER(OFFSET('Water Data'!$G$4,0,10*ROW('Water Data'!G180))),'Data Summary'!CB186="Yes"),100-OFFSET('Water Data'!$G$4,0,10*ROW('Water Data'!G180)),NA())</f>
        <v>#N/A</v>
      </c>
      <c r="N186" s="366" t="e">
        <f ca="1">+IF(AND(ISNUMBER(OFFSET('Water Data'!$G$6,0,10*ROW('Water Data'!G180))),'Data Summary'!CC186="Yes"),OFFSET('Water Data'!$G$6,0,10*ROW('Water Data'!G180)),NA())</f>
        <v>#N/A</v>
      </c>
      <c r="O186" s="366" t="e">
        <f ca="1">+IF(AND(ISNUMBER(OFFSET('Water Data'!$G$9,0,10*ROW('Water Data'!G180))),'Data Summary'!CD186="Yes"),OFFSET('Water Data'!$G$9,0,10*ROW('Water Data'!G180)),NA())</f>
        <v>#N/A</v>
      </c>
      <c r="P186" s="366" t="e">
        <f ca="1">+IF(AND(ISNUMBER(OFFSET('Water Data'!$H$4,0,10*ROW('Water Data'!H180))),'Data Summary'!CE186="Yes"),100-OFFSET('Water Data'!$H$4,0,10*ROW('Water Data'!H180)),NA())</f>
        <v>#N/A</v>
      </c>
      <c r="Q186" s="366" t="e">
        <f ca="1">+IF(AND(ISNUMBER(OFFSET('Water Data'!$H$6,0,10*ROW('Water Data'!H180))),'Data Summary'!CF186="Yes"),OFFSET('Water Data'!$H$6,0,10*ROW('Water Data'!H180)),NA())</f>
        <v>#N/A</v>
      </c>
      <c r="R186" s="366" t="e">
        <f ca="1">+IF(AND(ISNUMBER(OFFSET('Water Data'!$H$9,0,10*ROW('Water Data'!H180))),'Data Summary'!CG186="Yes"),OFFSET('Water Data'!$H$9,0,10*ROW('Water Data'!H180)),NA())</f>
        <v>#N/A</v>
      </c>
      <c r="S186" s="366" t="e">
        <f ca="1">+IF(AND(ISNUMBER(OFFSET('Water Data'!$I$4,0,10*ROW('Water Data'!I180))),'Data Summary'!CH186="Yes"),100-OFFSET('Water Data'!$I$4,0,10*ROW('Water Data'!I180)),NA())</f>
        <v>#N/A</v>
      </c>
      <c r="T186" s="366" t="e">
        <f ca="1">+IF(AND(ISNUMBER(OFFSET('Water Data'!$I$6,0,10*ROW('Water Data'!I180))),'Data Summary'!CI186="Yes"),OFFSET('Water Data'!$I$6,0,10*ROW('Water Data'!I180)),NA())</f>
        <v>#N/A</v>
      </c>
      <c r="U186" s="366" t="e">
        <f ca="1">+IF(AND(ISNUMBER(OFFSET('Water Data'!$I$9,0,10*ROW('Water Data'!I180))),'Data Summary'!CJ186="Yes"),OFFSET('Water Data'!$I$9,0,10*ROW('Water Data'!I180)),NA())</f>
        <v>#N/A</v>
      </c>
      <c r="V186" s="367" t="e">
        <f ca="1">+IF(AND(ISNUMBER(OFFSET('Sanitation Data'!$D$4,0,10*ROW('Sanitation Data'!D180))),'Data Summary'!CK186="Yes"),100-OFFSET('Sanitation Data'!$D$4,0,10*ROW('Sanitation Data'!D180)),NA())</f>
        <v>#N/A</v>
      </c>
      <c r="W186" s="367" t="e">
        <f ca="1">+IF(AND(ISNUMBER(OFFSET('Sanitation Data'!$D$6,0,10*ROW('Sanitation Data'!D180))),'Data Summary'!CL186="Yes"),OFFSET('Sanitation Data'!$D$6,0,10*ROW('Sanitation Data'!D180)),NA())</f>
        <v>#N/A</v>
      </c>
      <c r="X186" s="367" t="e">
        <f ca="1">+IF(AND(ISNUMBER(OFFSET('Sanitation Data'!$D$10,0,10*ROW('Sanitation Data'!D180))),'Data Summary'!CM186="Yes"),OFFSET('Sanitation Data'!$D$10,0,10*ROW('Sanitation Data'!D180)),NA())</f>
        <v>#N/A</v>
      </c>
      <c r="Y186" s="367" t="e">
        <f ca="1">+IF(AND(ISNUMBER(OFFSET('Sanitation Data'!$D$11,0,10*ROW('Sanitation Data'!D180))),'Data Summary'!CN186="Yes"),OFFSET('Sanitation Data'!$D$11,0,10*ROW('Sanitation Data'!D180)),NA())</f>
        <v>#N/A</v>
      </c>
      <c r="Z186" s="367" t="e">
        <f ca="1">+IF(AND(ISNUMBER(OFFSET('Sanitation Data'!$D$12,0,10*ROW('Sanitation Data'!D180))),'Data Summary'!CO186="Yes"),OFFSET('Sanitation Data'!$D$12,0,10*ROW('Sanitation Data'!D180)),NA())</f>
        <v>#N/A</v>
      </c>
      <c r="AA186" s="367" t="e">
        <f ca="1">+IF(AND(ISNUMBER(OFFSET('Sanitation Data'!$E$4,0,10*ROW('Sanitation Data'!E180))),'Data Summary'!CP186="Yes"),100-OFFSET('Sanitation Data'!$E$4,0,10*ROW('Sanitation Data'!E180)),NA())</f>
        <v>#N/A</v>
      </c>
      <c r="AB186" s="367" t="e">
        <f ca="1">+IF(AND(ISNUMBER(OFFSET('Sanitation Data'!$E$6,0,10*ROW('Sanitation Data'!E180))),'Data Summary'!CQ186="Yes"),OFFSET('Sanitation Data'!$E$6,0,10*ROW('Sanitation Data'!E180)),NA())</f>
        <v>#N/A</v>
      </c>
      <c r="AC186" s="367" t="e">
        <f ca="1">+IF(AND(ISNUMBER(OFFSET('Sanitation Data'!$E$10,0,10*ROW('Sanitation Data'!E180))),'Data Summary'!CR186="Yes"),OFFSET('Sanitation Data'!$E$10,0,10*ROW('Sanitation Data'!E180)),NA())</f>
        <v>#N/A</v>
      </c>
      <c r="AD186" s="367" t="e">
        <f ca="1">+IF(AND(ISNUMBER(OFFSET('Sanitation Data'!$E$11,0,10*ROW('Sanitation Data'!E180))),'Data Summary'!CS186="Yes"),OFFSET('Sanitation Data'!$E$11,0,10*ROW('Sanitation Data'!E180)),NA())</f>
        <v>#N/A</v>
      </c>
      <c r="AE186" s="367" t="e">
        <f ca="1">+IF(AND(ISNUMBER(OFFSET('Sanitation Data'!$E$12,0,10*ROW('Sanitation Data'!E180))),'Data Summary'!CT186="Yes"),OFFSET('Sanitation Data'!$E$12,0,10*ROW('Sanitation Data'!E180)),NA())</f>
        <v>#N/A</v>
      </c>
      <c r="AF186" s="367" t="e">
        <f ca="1">+IF(AND(ISNUMBER(OFFSET('Sanitation Data'!$F$4,0,10*ROW('Sanitation Data'!F180))),'Data Summary'!CU186="Yes"),100-OFFSET('Sanitation Data'!$F$4,0,10*ROW('Sanitation Data'!F180)),NA())</f>
        <v>#N/A</v>
      </c>
      <c r="AG186" s="367" t="e">
        <f ca="1">+IF(AND(ISNUMBER(OFFSET('Sanitation Data'!$F$6,0,10*ROW('Sanitation Data'!F180))),'Data Summary'!CV186="Yes"),OFFSET('Sanitation Data'!$F$6,0,10*ROW('Sanitation Data'!F180)),NA())</f>
        <v>#N/A</v>
      </c>
      <c r="AH186" s="367" t="e">
        <f ca="1">+IF(AND(ISNUMBER(OFFSET('Sanitation Data'!$F$10,0,10*ROW('Sanitation Data'!F180))),'Data Summary'!CW186="Yes"),OFFSET('Sanitation Data'!$F$10,0,10*ROW('Sanitation Data'!F180)),NA())</f>
        <v>#N/A</v>
      </c>
      <c r="AI186" s="367" t="e">
        <f ca="1">+IF(AND(ISNUMBER(OFFSET('Sanitation Data'!$F$11,0,10*ROW('Sanitation Data'!F180))),'Data Summary'!CX186="Yes"),OFFSET('Sanitation Data'!$F$11,0,10*ROW('Sanitation Data'!F180)),NA())</f>
        <v>#N/A</v>
      </c>
      <c r="AJ186" s="367" t="e">
        <f ca="1">+IF(AND(ISNUMBER(OFFSET('Sanitation Data'!$F$12,0,10*ROW('Sanitation Data'!F180))),'Data Summary'!CY186="Yes"),OFFSET('Sanitation Data'!$F$12,0,10*ROW('Sanitation Data'!F180)),NA())</f>
        <v>#N/A</v>
      </c>
      <c r="AK186" s="367" t="e">
        <f ca="1">+IF(AND(ISNUMBER(OFFSET('Sanitation Data'!$G$4,0,10*ROW('Sanitation Data'!G180))),'Data Summary'!CZ186="Yes"),100-OFFSET('Sanitation Data'!$G$4,0,10*ROW('Sanitation Data'!G180)),NA())</f>
        <v>#N/A</v>
      </c>
      <c r="AL186" s="367" t="e">
        <f ca="1">+IF(AND(ISNUMBER(OFFSET('Sanitation Data'!$G$6,0,10*ROW('Sanitation Data'!G180))),'Data Summary'!DA186="Yes"),OFFSET('Sanitation Data'!$G$6,0,10*ROW('Sanitation Data'!G180)),NA())</f>
        <v>#N/A</v>
      </c>
      <c r="AM186" s="367" t="e">
        <f ca="1">+IF(AND(ISNUMBER(OFFSET('Sanitation Data'!$G$10,0,10*ROW('Sanitation Data'!G180))),'Data Summary'!DB186="Yes"),OFFSET('Sanitation Data'!$G$10,0,10*ROW('Sanitation Data'!G180)),NA())</f>
        <v>#N/A</v>
      </c>
      <c r="AN186" s="367" t="e">
        <f ca="1">+IF(AND(ISNUMBER(OFFSET('Sanitation Data'!$G$11,0,10*ROW('Sanitation Data'!G180))),'Data Summary'!DC186="Yes"),OFFSET('Sanitation Data'!$G$11,0,10*ROW('Sanitation Data'!G180)),NA())</f>
        <v>#N/A</v>
      </c>
      <c r="AO186" s="367" t="e">
        <f ca="1">+IF(AND(ISNUMBER(OFFSET('Sanitation Data'!$G$12,0,10*ROW('Sanitation Data'!G180))),'Data Summary'!DD186="Yes"),OFFSET('Sanitation Data'!$G$12,0,10*ROW('Sanitation Data'!G180)),NA())</f>
        <v>#N/A</v>
      </c>
      <c r="AP186" s="367" t="e">
        <f ca="1">+IF(AND(ISNUMBER(OFFSET('Sanitation Data'!$H$4,0,10*ROW('Sanitation Data'!H180))),'Data Summary'!DE186="Yes"),100-OFFSET('Sanitation Data'!$H$4,0,10*ROW('Sanitation Data'!H180)),NA())</f>
        <v>#N/A</v>
      </c>
      <c r="AQ186" s="367" t="e">
        <f ca="1">+IF(AND(ISNUMBER(OFFSET('Sanitation Data'!$H$6,0,10*ROW('Sanitation Data'!H180))),'Data Summary'!DF186="Yes"),OFFSET('Sanitation Data'!$H$6,0,10*ROW('Sanitation Data'!H180)),NA())</f>
        <v>#N/A</v>
      </c>
      <c r="AR186" s="367" t="e">
        <f ca="1">+IF(AND(ISNUMBER(OFFSET('Sanitation Data'!$H$10,0,10*ROW('Sanitation Data'!H180))),'Data Summary'!DG186="Yes"),OFFSET('Sanitation Data'!$H$10,0,10*ROW('Sanitation Data'!H180)),NA())</f>
        <v>#N/A</v>
      </c>
      <c r="AS186" s="367" t="e">
        <f ca="1">+IF(AND(ISNUMBER(OFFSET('Sanitation Data'!$H$11,0,10*ROW('Sanitation Data'!H180))),'Data Summary'!DH186="Yes"),OFFSET('Sanitation Data'!$H$11,0,10*ROW('Sanitation Data'!H180)),NA())</f>
        <v>#N/A</v>
      </c>
      <c r="AT186" s="367" t="e">
        <f ca="1">+IF(AND(ISNUMBER(OFFSET('Sanitation Data'!$H$12,0,10*ROW('Sanitation Data'!H180))),'Data Summary'!DI186="Yes"),OFFSET('Sanitation Data'!$H$12,0,10*ROW('Sanitation Data'!H180)),NA())</f>
        <v>#N/A</v>
      </c>
      <c r="AU186" s="367" t="e">
        <f ca="1">+IF(AND(ISNUMBER(OFFSET('Sanitation Data'!$I$4,0,10*ROW('Sanitation Data'!I180))),'Data Summary'!DJ186="Yes"),100-OFFSET('Sanitation Data'!$I$4,0,10*ROW('Sanitation Data'!I180)),NA())</f>
        <v>#N/A</v>
      </c>
      <c r="AV186" s="367" t="e">
        <f ca="1">+IF(AND(ISNUMBER(OFFSET('Sanitation Data'!$I$6,0,10*ROW('Sanitation Data'!I180))),'Data Summary'!DK186="Yes"),OFFSET('Sanitation Data'!$I$6,0,10*ROW('Sanitation Data'!I180)),NA())</f>
        <v>#N/A</v>
      </c>
      <c r="AW186" s="367" t="e">
        <f ca="1">+IF(AND(ISNUMBER(OFFSET('Sanitation Data'!$I$10,0,10*ROW('Sanitation Data'!I180))),'Data Summary'!DL186="Yes"),OFFSET('Sanitation Data'!$I$10,0,10*ROW('Sanitation Data'!I180)),NA())</f>
        <v>#N/A</v>
      </c>
      <c r="AX186" s="367" t="e">
        <f ca="1">+IF(AND(ISNUMBER(OFFSET('Sanitation Data'!$I$11,0,10*ROW('Sanitation Data'!I180))),'Data Summary'!DM186="Yes"),OFFSET('Sanitation Data'!$I$11,0,10*ROW('Sanitation Data'!I180)),NA())</f>
        <v>#N/A</v>
      </c>
      <c r="AY186" s="367" t="e">
        <f ca="1">+IF(AND(ISNUMBER(OFFSET('Sanitation Data'!$I$12,0,10*ROW('Sanitation Data'!I180))),'Data Summary'!DN186="Yes"),OFFSET('Sanitation Data'!$I$12,0,10*ROW('Sanitation Data'!I180)),NA())</f>
        <v>#N/A</v>
      </c>
      <c r="AZ186" s="368" t="e">
        <f ca="1">+IF(AND(ISNUMBER(OFFSET('Hygiene Data'!$D$5,0,10*ROW('Hygiene Data'!D180))),'Data Summary'!DO186="Yes"),OFFSET('Hygiene Data'!$D$5,0,10*ROW('Hygiene Data'!D180)),NA())</f>
        <v>#N/A</v>
      </c>
      <c r="BA186" s="368" t="e">
        <f ca="1">+IF(AND(ISNUMBER(OFFSET('Hygiene Data'!$D$7,0,10*ROW('Hygiene Data'!D180))),'Data Summary'!DP186="Yes"),OFFSET('Hygiene Data'!$D$7,0,10*ROW('Hygiene Data'!D180)),NA())</f>
        <v>#N/A</v>
      </c>
      <c r="BB186" s="368" t="e">
        <f ca="1">+IF(AND(ISNUMBER(OFFSET('Hygiene Data'!$D$9,0,10*ROW('Hygiene Data'!D180))),'Data Summary'!DQ186="Yes"),OFFSET('Hygiene Data'!$D$9,0,10*ROW('Hygiene Data'!D180)),NA())</f>
        <v>#N/A</v>
      </c>
      <c r="BC186" s="368" t="e">
        <f ca="1">+IF(AND(ISNUMBER(OFFSET('Hygiene Data'!$E$5,0,10*ROW('Hygiene Data'!E180))),'Data Summary'!DR186="Yes"),OFFSET('Hygiene Data'!$E$5,0,10*ROW('Hygiene Data'!E180)),NA())</f>
        <v>#N/A</v>
      </c>
      <c r="BD186" s="368" t="e">
        <f ca="1">+IF(AND(ISNUMBER(OFFSET('Hygiene Data'!$E$7,0,10*ROW('Hygiene Data'!E180))),'Data Summary'!DS186="Yes"),OFFSET('Hygiene Data'!$E$7,0,10*ROW('Hygiene Data'!E180)),NA())</f>
        <v>#N/A</v>
      </c>
      <c r="BE186" s="368" t="e">
        <f ca="1">+IF(AND(ISNUMBER(OFFSET('Hygiene Data'!$E$9,0,10*ROW('Hygiene Data'!E180))),'Data Summary'!DT186="Yes"),OFFSET('Hygiene Data'!$E$9,0,10*ROW('Hygiene Data'!E180)),NA())</f>
        <v>#N/A</v>
      </c>
      <c r="BF186" s="368" t="e">
        <f ca="1">+IF(AND(ISNUMBER(OFFSET('Hygiene Data'!$F$5,0,10*ROW('Hygiene Data'!F180))),'Data Summary'!DU186="Yes"),OFFSET('Hygiene Data'!$F$5,0,10*ROW('Hygiene Data'!F180)),NA())</f>
        <v>#N/A</v>
      </c>
      <c r="BG186" s="368" t="e">
        <f ca="1">+IF(AND(ISNUMBER(OFFSET('Hygiene Data'!$F$7,0,10*ROW('Hygiene Data'!F180))),'Data Summary'!DV186="Yes"),OFFSET('Hygiene Data'!$F$7,0,10*ROW('Hygiene Data'!F180)),NA())</f>
        <v>#N/A</v>
      </c>
      <c r="BH186" s="368" t="e">
        <f ca="1">+IF(AND(ISNUMBER(OFFSET('Hygiene Data'!$F$9,0,10*ROW('Hygiene Data'!F180))),'Data Summary'!DW186="Yes"),OFFSET('Hygiene Data'!$F$9,0,10*ROW('Hygiene Data'!F180)),NA())</f>
        <v>#N/A</v>
      </c>
      <c r="BI186" s="368" t="e">
        <f ca="1">+IF(AND(ISNUMBER(OFFSET('Hygiene Data'!$G$5,0,10*ROW('Hygiene Data'!G180))),'Data Summary'!DX186="Yes"),OFFSET('Hygiene Data'!$G$5,0,10*ROW('Hygiene Data'!G180)),NA())</f>
        <v>#N/A</v>
      </c>
      <c r="BJ186" s="368" t="e">
        <f ca="1">+IF(AND(ISNUMBER(OFFSET('Hygiene Data'!$G$7,0,10*ROW('Hygiene Data'!G180))),'Data Summary'!DY186="Yes"),OFFSET('Hygiene Data'!$G$7,0,10*ROW('Hygiene Data'!G180)),NA())</f>
        <v>#N/A</v>
      </c>
      <c r="BK186" s="368" t="e">
        <f ca="1">+IF(AND(ISNUMBER(OFFSET('Hygiene Data'!$G$9,0,10*ROW('Hygiene Data'!G180))),'Data Summary'!DZ186="Yes"),OFFSET('Hygiene Data'!$G$9,0,10*ROW('Hygiene Data'!G180)),NA())</f>
        <v>#N/A</v>
      </c>
      <c r="BL186" s="368" t="e">
        <f ca="1">+IF(AND(ISNUMBER(OFFSET('Hygiene Data'!$H$5,0,10*ROW('Hygiene Data'!H180))),'Data Summary'!EA186="Yes"),OFFSET('Hygiene Data'!$H$5,0,10*ROW('Hygiene Data'!H180)),NA())</f>
        <v>#N/A</v>
      </c>
      <c r="BM186" s="368" t="e">
        <f ca="1">+IF(AND(ISNUMBER(OFFSET('Hygiene Data'!$H$7,0,10*ROW('Hygiene Data'!H180))),'Data Summary'!EB186="Yes"),OFFSET('Hygiene Data'!$H$7,0,10*ROW('Hygiene Data'!H180)),NA())</f>
        <v>#N/A</v>
      </c>
      <c r="BN186" s="368" t="e">
        <f ca="1">+IF(AND(ISNUMBER(OFFSET('Hygiene Data'!$H$9,0,10*ROW('Hygiene Data'!H180))),'Data Summary'!EC186="Yes"),OFFSET('Hygiene Data'!$H$9,0,10*ROW('Hygiene Data'!H180)),NA())</f>
        <v>#N/A</v>
      </c>
      <c r="BO186" s="368" t="e">
        <f ca="1">+IF(AND(ISNUMBER(OFFSET('Hygiene Data'!$I$5,0,10*ROW('Hygiene Data'!I180))),'Data Summary'!ED186="Yes"),OFFSET('Hygiene Data'!$I$5,0,10*ROW('Hygiene Data'!I180)),NA())</f>
        <v>#N/A</v>
      </c>
      <c r="BP186" s="368" t="e">
        <f ca="1">+IF(AND(ISNUMBER(OFFSET('Hygiene Data'!$I$7,0,10*ROW('Hygiene Data'!I180))),'Data Summary'!EE186="Yes"),OFFSET('Hygiene Data'!$I$7,0,10*ROW('Hygiene Data'!I180)),NA())</f>
        <v>#N/A</v>
      </c>
      <c r="BQ186" s="368" t="e">
        <f ca="1">+IF(AND(ISNUMBER(OFFSET('Hygiene Data'!$I$9,0,10*ROW('Hygiene Data'!I180))),'Data Summary'!EF186="Yes"),OFFSET('Hygiene Data'!$I$9,0,10*ROW('Hygiene Data'!I180)),NA())</f>
        <v>#N/A</v>
      </c>
    </row>
    <row r="187" spans="1:69" x14ac:dyDescent="0.25">
      <c r="A187" s="364" t="e">
        <f ca="1">+RIGHT('Data Summary'!A187,LEN('Data Summary'!A187)-9)</f>
        <v>#VALUE!</v>
      </c>
      <c r="B187" s="338" t="str">
        <f ca="1">+IF(ISTEXT('Data Summary'!B187),'Data Summary'!B187,"")</f>
        <v/>
      </c>
      <c r="C187" s="365" t="e">
        <f ca="1">+VALUE('Data Summary'!C187)</f>
        <v>#VALUE!</v>
      </c>
      <c r="D187" s="366" t="e">
        <f ca="1">+IF(AND(ISNUMBER(OFFSET('Water Data'!$D$4,0,10*ROW('Water Data'!D181))),'Data Summary'!BS187="Yes"),100-OFFSET('Water Data'!$D$4,0,10*ROW('Water Data'!D181)),NA())</f>
        <v>#N/A</v>
      </c>
      <c r="E187" s="366" t="e">
        <f ca="1">+IF(AND(ISNUMBER(OFFSET('Water Data'!$D$6,0,10*ROW('Water Data'!D181))),'Data Summary'!BT187="Yes"),OFFSET('Water Data'!$D$6,0,10*ROW('Water Data'!D181)),NA())</f>
        <v>#N/A</v>
      </c>
      <c r="F187" s="366" t="e">
        <f ca="1">+IF(AND(ISNUMBER(OFFSET('Water Data'!$D$9,0,10*ROW('Water Data'!D181))),'Data Summary'!BU187="Yes"),OFFSET('Water Data'!$D$9,0,10*ROW('Water Data'!D181)),NA())</f>
        <v>#N/A</v>
      </c>
      <c r="G187" s="366" t="e">
        <f ca="1">+IF(AND(ISNUMBER(OFFSET('Water Data'!$E$4,0,10*ROW('Water Data'!E181))),'Data Summary'!BV187="Yes"),100-OFFSET('Water Data'!$E$4,0,10*ROW('Water Data'!E181)),NA())</f>
        <v>#N/A</v>
      </c>
      <c r="H187" s="366" t="e">
        <f ca="1">+IF(AND(ISNUMBER(OFFSET('Water Data'!$E$6,0,10*ROW('Water Data'!E181))),'Data Summary'!BW187="Yes"),OFFSET('Water Data'!$E$6,0,10*ROW('Water Data'!E181)),NA())</f>
        <v>#N/A</v>
      </c>
      <c r="I187" s="366" t="e">
        <f ca="1">+IF(AND(ISNUMBER(OFFSET('Water Data'!$E$9,0,10*ROW('Water Data'!E181))),'Data Summary'!BX187="Yes"),OFFSET('Water Data'!$E$9,0,10*ROW('Water Data'!E181)),NA())</f>
        <v>#N/A</v>
      </c>
      <c r="J187" s="366" t="e">
        <f ca="1">+IF(AND(ISNUMBER(OFFSET('Water Data'!$F$4,0,10*ROW('Water Data'!F181))),'Data Summary'!BY187="Yes"),100-OFFSET('Water Data'!$F$4,0,10*ROW('Water Data'!F181)),NA())</f>
        <v>#N/A</v>
      </c>
      <c r="K187" s="366" t="e">
        <f ca="1">+IF(AND(ISNUMBER(OFFSET('Water Data'!$F$6,0,10*ROW('Water Data'!F181))),'Data Summary'!BZ187="Yes"),OFFSET('Water Data'!$F$6,0,10*ROW('Water Data'!F181)),NA())</f>
        <v>#N/A</v>
      </c>
      <c r="L187" s="366" t="e">
        <f ca="1">+IF(AND(ISNUMBER(OFFSET('Water Data'!$F$9,0,10*ROW('Water Data'!F181))),'Data Summary'!CA187="Yes"),OFFSET('Water Data'!$F$9,0,10*ROW('Water Data'!F181)),NA())</f>
        <v>#N/A</v>
      </c>
      <c r="M187" s="366" t="e">
        <f ca="1">+IF(AND(ISNUMBER(OFFSET('Water Data'!$G$4,0,10*ROW('Water Data'!G181))),'Data Summary'!CB187="Yes"),100-OFFSET('Water Data'!$G$4,0,10*ROW('Water Data'!G181)),NA())</f>
        <v>#N/A</v>
      </c>
      <c r="N187" s="366" t="e">
        <f ca="1">+IF(AND(ISNUMBER(OFFSET('Water Data'!$G$6,0,10*ROW('Water Data'!G181))),'Data Summary'!CC187="Yes"),OFFSET('Water Data'!$G$6,0,10*ROW('Water Data'!G181)),NA())</f>
        <v>#N/A</v>
      </c>
      <c r="O187" s="366" t="e">
        <f ca="1">+IF(AND(ISNUMBER(OFFSET('Water Data'!$G$9,0,10*ROW('Water Data'!G181))),'Data Summary'!CD187="Yes"),OFFSET('Water Data'!$G$9,0,10*ROW('Water Data'!G181)),NA())</f>
        <v>#N/A</v>
      </c>
      <c r="P187" s="366" t="e">
        <f ca="1">+IF(AND(ISNUMBER(OFFSET('Water Data'!$H$4,0,10*ROW('Water Data'!H181))),'Data Summary'!CE187="Yes"),100-OFFSET('Water Data'!$H$4,0,10*ROW('Water Data'!H181)),NA())</f>
        <v>#N/A</v>
      </c>
      <c r="Q187" s="366" t="e">
        <f ca="1">+IF(AND(ISNUMBER(OFFSET('Water Data'!$H$6,0,10*ROW('Water Data'!H181))),'Data Summary'!CF187="Yes"),OFFSET('Water Data'!$H$6,0,10*ROW('Water Data'!H181)),NA())</f>
        <v>#N/A</v>
      </c>
      <c r="R187" s="366" t="e">
        <f ca="1">+IF(AND(ISNUMBER(OFFSET('Water Data'!$H$9,0,10*ROW('Water Data'!H181))),'Data Summary'!CG187="Yes"),OFFSET('Water Data'!$H$9,0,10*ROW('Water Data'!H181)),NA())</f>
        <v>#N/A</v>
      </c>
      <c r="S187" s="366" t="e">
        <f ca="1">+IF(AND(ISNUMBER(OFFSET('Water Data'!$I$4,0,10*ROW('Water Data'!I181))),'Data Summary'!CH187="Yes"),100-OFFSET('Water Data'!$I$4,0,10*ROW('Water Data'!I181)),NA())</f>
        <v>#N/A</v>
      </c>
      <c r="T187" s="366" t="e">
        <f ca="1">+IF(AND(ISNUMBER(OFFSET('Water Data'!$I$6,0,10*ROW('Water Data'!I181))),'Data Summary'!CI187="Yes"),OFFSET('Water Data'!$I$6,0,10*ROW('Water Data'!I181)),NA())</f>
        <v>#N/A</v>
      </c>
      <c r="U187" s="366" t="e">
        <f ca="1">+IF(AND(ISNUMBER(OFFSET('Water Data'!$I$9,0,10*ROW('Water Data'!I181))),'Data Summary'!CJ187="Yes"),OFFSET('Water Data'!$I$9,0,10*ROW('Water Data'!I181)),NA())</f>
        <v>#N/A</v>
      </c>
      <c r="V187" s="367" t="e">
        <f ca="1">+IF(AND(ISNUMBER(OFFSET('Sanitation Data'!$D$4,0,10*ROW('Sanitation Data'!D181))),'Data Summary'!CK187="Yes"),100-OFFSET('Sanitation Data'!$D$4,0,10*ROW('Sanitation Data'!D181)),NA())</f>
        <v>#N/A</v>
      </c>
      <c r="W187" s="367" t="e">
        <f ca="1">+IF(AND(ISNUMBER(OFFSET('Sanitation Data'!$D$6,0,10*ROW('Sanitation Data'!D181))),'Data Summary'!CL187="Yes"),OFFSET('Sanitation Data'!$D$6,0,10*ROW('Sanitation Data'!D181)),NA())</f>
        <v>#N/A</v>
      </c>
      <c r="X187" s="367" t="e">
        <f ca="1">+IF(AND(ISNUMBER(OFFSET('Sanitation Data'!$D$10,0,10*ROW('Sanitation Data'!D181))),'Data Summary'!CM187="Yes"),OFFSET('Sanitation Data'!$D$10,0,10*ROW('Sanitation Data'!D181)),NA())</f>
        <v>#N/A</v>
      </c>
      <c r="Y187" s="367" t="e">
        <f ca="1">+IF(AND(ISNUMBER(OFFSET('Sanitation Data'!$D$11,0,10*ROW('Sanitation Data'!D181))),'Data Summary'!CN187="Yes"),OFFSET('Sanitation Data'!$D$11,0,10*ROW('Sanitation Data'!D181)),NA())</f>
        <v>#N/A</v>
      </c>
      <c r="Z187" s="367" t="e">
        <f ca="1">+IF(AND(ISNUMBER(OFFSET('Sanitation Data'!$D$12,0,10*ROW('Sanitation Data'!D181))),'Data Summary'!CO187="Yes"),OFFSET('Sanitation Data'!$D$12,0,10*ROW('Sanitation Data'!D181)),NA())</f>
        <v>#N/A</v>
      </c>
      <c r="AA187" s="367" t="e">
        <f ca="1">+IF(AND(ISNUMBER(OFFSET('Sanitation Data'!$E$4,0,10*ROW('Sanitation Data'!E181))),'Data Summary'!CP187="Yes"),100-OFFSET('Sanitation Data'!$E$4,0,10*ROW('Sanitation Data'!E181)),NA())</f>
        <v>#N/A</v>
      </c>
      <c r="AB187" s="367" t="e">
        <f ca="1">+IF(AND(ISNUMBER(OFFSET('Sanitation Data'!$E$6,0,10*ROW('Sanitation Data'!E181))),'Data Summary'!CQ187="Yes"),OFFSET('Sanitation Data'!$E$6,0,10*ROW('Sanitation Data'!E181)),NA())</f>
        <v>#N/A</v>
      </c>
      <c r="AC187" s="367" t="e">
        <f ca="1">+IF(AND(ISNUMBER(OFFSET('Sanitation Data'!$E$10,0,10*ROW('Sanitation Data'!E181))),'Data Summary'!CR187="Yes"),OFFSET('Sanitation Data'!$E$10,0,10*ROW('Sanitation Data'!E181)),NA())</f>
        <v>#N/A</v>
      </c>
      <c r="AD187" s="367" t="e">
        <f ca="1">+IF(AND(ISNUMBER(OFFSET('Sanitation Data'!$E$11,0,10*ROW('Sanitation Data'!E181))),'Data Summary'!CS187="Yes"),OFFSET('Sanitation Data'!$E$11,0,10*ROW('Sanitation Data'!E181)),NA())</f>
        <v>#N/A</v>
      </c>
      <c r="AE187" s="367" t="e">
        <f ca="1">+IF(AND(ISNUMBER(OFFSET('Sanitation Data'!$E$12,0,10*ROW('Sanitation Data'!E181))),'Data Summary'!CT187="Yes"),OFFSET('Sanitation Data'!$E$12,0,10*ROW('Sanitation Data'!E181)),NA())</f>
        <v>#N/A</v>
      </c>
      <c r="AF187" s="367" t="e">
        <f ca="1">+IF(AND(ISNUMBER(OFFSET('Sanitation Data'!$F$4,0,10*ROW('Sanitation Data'!F181))),'Data Summary'!CU187="Yes"),100-OFFSET('Sanitation Data'!$F$4,0,10*ROW('Sanitation Data'!F181)),NA())</f>
        <v>#N/A</v>
      </c>
      <c r="AG187" s="367" t="e">
        <f ca="1">+IF(AND(ISNUMBER(OFFSET('Sanitation Data'!$F$6,0,10*ROW('Sanitation Data'!F181))),'Data Summary'!CV187="Yes"),OFFSET('Sanitation Data'!$F$6,0,10*ROW('Sanitation Data'!F181)),NA())</f>
        <v>#N/A</v>
      </c>
      <c r="AH187" s="367" t="e">
        <f ca="1">+IF(AND(ISNUMBER(OFFSET('Sanitation Data'!$F$10,0,10*ROW('Sanitation Data'!F181))),'Data Summary'!CW187="Yes"),OFFSET('Sanitation Data'!$F$10,0,10*ROW('Sanitation Data'!F181)),NA())</f>
        <v>#N/A</v>
      </c>
      <c r="AI187" s="367" t="e">
        <f ca="1">+IF(AND(ISNUMBER(OFFSET('Sanitation Data'!$F$11,0,10*ROW('Sanitation Data'!F181))),'Data Summary'!CX187="Yes"),OFFSET('Sanitation Data'!$F$11,0,10*ROW('Sanitation Data'!F181)),NA())</f>
        <v>#N/A</v>
      </c>
      <c r="AJ187" s="367" t="e">
        <f ca="1">+IF(AND(ISNUMBER(OFFSET('Sanitation Data'!$F$12,0,10*ROW('Sanitation Data'!F181))),'Data Summary'!CY187="Yes"),OFFSET('Sanitation Data'!$F$12,0,10*ROW('Sanitation Data'!F181)),NA())</f>
        <v>#N/A</v>
      </c>
      <c r="AK187" s="367" t="e">
        <f ca="1">+IF(AND(ISNUMBER(OFFSET('Sanitation Data'!$G$4,0,10*ROW('Sanitation Data'!G181))),'Data Summary'!CZ187="Yes"),100-OFFSET('Sanitation Data'!$G$4,0,10*ROW('Sanitation Data'!G181)),NA())</f>
        <v>#N/A</v>
      </c>
      <c r="AL187" s="367" t="e">
        <f ca="1">+IF(AND(ISNUMBER(OFFSET('Sanitation Data'!$G$6,0,10*ROW('Sanitation Data'!G181))),'Data Summary'!DA187="Yes"),OFFSET('Sanitation Data'!$G$6,0,10*ROW('Sanitation Data'!G181)),NA())</f>
        <v>#N/A</v>
      </c>
      <c r="AM187" s="367" t="e">
        <f ca="1">+IF(AND(ISNUMBER(OFFSET('Sanitation Data'!$G$10,0,10*ROW('Sanitation Data'!G181))),'Data Summary'!DB187="Yes"),OFFSET('Sanitation Data'!$G$10,0,10*ROW('Sanitation Data'!G181)),NA())</f>
        <v>#N/A</v>
      </c>
      <c r="AN187" s="367" t="e">
        <f ca="1">+IF(AND(ISNUMBER(OFFSET('Sanitation Data'!$G$11,0,10*ROW('Sanitation Data'!G181))),'Data Summary'!DC187="Yes"),OFFSET('Sanitation Data'!$G$11,0,10*ROW('Sanitation Data'!G181)),NA())</f>
        <v>#N/A</v>
      </c>
      <c r="AO187" s="367" t="e">
        <f ca="1">+IF(AND(ISNUMBER(OFFSET('Sanitation Data'!$G$12,0,10*ROW('Sanitation Data'!G181))),'Data Summary'!DD187="Yes"),OFFSET('Sanitation Data'!$G$12,0,10*ROW('Sanitation Data'!G181)),NA())</f>
        <v>#N/A</v>
      </c>
      <c r="AP187" s="367" t="e">
        <f ca="1">+IF(AND(ISNUMBER(OFFSET('Sanitation Data'!$H$4,0,10*ROW('Sanitation Data'!H181))),'Data Summary'!DE187="Yes"),100-OFFSET('Sanitation Data'!$H$4,0,10*ROW('Sanitation Data'!H181)),NA())</f>
        <v>#N/A</v>
      </c>
      <c r="AQ187" s="367" t="e">
        <f ca="1">+IF(AND(ISNUMBER(OFFSET('Sanitation Data'!$H$6,0,10*ROW('Sanitation Data'!H181))),'Data Summary'!DF187="Yes"),OFFSET('Sanitation Data'!$H$6,0,10*ROW('Sanitation Data'!H181)),NA())</f>
        <v>#N/A</v>
      </c>
      <c r="AR187" s="367" t="e">
        <f ca="1">+IF(AND(ISNUMBER(OFFSET('Sanitation Data'!$H$10,0,10*ROW('Sanitation Data'!H181))),'Data Summary'!DG187="Yes"),OFFSET('Sanitation Data'!$H$10,0,10*ROW('Sanitation Data'!H181)),NA())</f>
        <v>#N/A</v>
      </c>
      <c r="AS187" s="367" t="e">
        <f ca="1">+IF(AND(ISNUMBER(OFFSET('Sanitation Data'!$H$11,0,10*ROW('Sanitation Data'!H181))),'Data Summary'!DH187="Yes"),OFFSET('Sanitation Data'!$H$11,0,10*ROW('Sanitation Data'!H181)),NA())</f>
        <v>#N/A</v>
      </c>
      <c r="AT187" s="367" t="e">
        <f ca="1">+IF(AND(ISNUMBER(OFFSET('Sanitation Data'!$H$12,0,10*ROW('Sanitation Data'!H181))),'Data Summary'!DI187="Yes"),OFFSET('Sanitation Data'!$H$12,0,10*ROW('Sanitation Data'!H181)),NA())</f>
        <v>#N/A</v>
      </c>
      <c r="AU187" s="367" t="e">
        <f ca="1">+IF(AND(ISNUMBER(OFFSET('Sanitation Data'!$I$4,0,10*ROW('Sanitation Data'!I181))),'Data Summary'!DJ187="Yes"),100-OFFSET('Sanitation Data'!$I$4,0,10*ROW('Sanitation Data'!I181)),NA())</f>
        <v>#N/A</v>
      </c>
      <c r="AV187" s="367" t="e">
        <f ca="1">+IF(AND(ISNUMBER(OFFSET('Sanitation Data'!$I$6,0,10*ROW('Sanitation Data'!I181))),'Data Summary'!DK187="Yes"),OFFSET('Sanitation Data'!$I$6,0,10*ROW('Sanitation Data'!I181)),NA())</f>
        <v>#N/A</v>
      </c>
      <c r="AW187" s="367" t="e">
        <f ca="1">+IF(AND(ISNUMBER(OFFSET('Sanitation Data'!$I$10,0,10*ROW('Sanitation Data'!I181))),'Data Summary'!DL187="Yes"),OFFSET('Sanitation Data'!$I$10,0,10*ROW('Sanitation Data'!I181)),NA())</f>
        <v>#N/A</v>
      </c>
      <c r="AX187" s="367" t="e">
        <f ca="1">+IF(AND(ISNUMBER(OFFSET('Sanitation Data'!$I$11,0,10*ROW('Sanitation Data'!I181))),'Data Summary'!DM187="Yes"),OFFSET('Sanitation Data'!$I$11,0,10*ROW('Sanitation Data'!I181)),NA())</f>
        <v>#N/A</v>
      </c>
      <c r="AY187" s="367" t="e">
        <f ca="1">+IF(AND(ISNUMBER(OFFSET('Sanitation Data'!$I$12,0,10*ROW('Sanitation Data'!I181))),'Data Summary'!DN187="Yes"),OFFSET('Sanitation Data'!$I$12,0,10*ROW('Sanitation Data'!I181)),NA())</f>
        <v>#N/A</v>
      </c>
      <c r="AZ187" s="368" t="e">
        <f ca="1">+IF(AND(ISNUMBER(OFFSET('Hygiene Data'!$D$5,0,10*ROW('Hygiene Data'!D181))),'Data Summary'!DO187="Yes"),OFFSET('Hygiene Data'!$D$5,0,10*ROW('Hygiene Data'!D181)),NA())</f>
        <v>#N/A</v>
      </c>
      <c r="BA187" s="368" t="e">
        <f ca="1">+IF(AND(ISNUMBER(OFFSET('Hygiene Data'!$D$7,0,10*ROW('Hygiene Data'!D181))),'Data Summary'!DP187="Yes"),OFFSET('Hygiene Data'!$D$7,0,10*ROW('Hygiene Data'!D181)),NA())</f>
        <v>#N/A</v>
      </c>
      <c r="BB187" s="368" t="e">
        <f ca="1">+IF(AND(ISNUMBER(OFFSET('Hygiene Data'!$D$9,0,10*ROW('Hygiene Data'!D181))),'Data Summary'!DQ187="Yes"),OFFSET('Hygiene Data'!$D$9,0,10*ROW('Hygiene Data'!D181)),NA())</f>
        <v>#N/A</v>
      </c>
      <c r="BC187" s="368" t="e">
        <f ca="1">+IF(AND(ISNUMBER(OFFSET('Hygiene Data'!$E$5,0,10*ROW('Hygiene Data'!E181))),'Data Summary'!DR187="Yes"),OFFSET('Hygiene Data'!$E$5,0,10*ROW('Hygiene Data'!E181)),NA())</f>
        <v>#N/A</v>
      </c>
      <c r="BD187" s="368" t="e">
        <f ca="1">+IF(AND(ISNUMBER(OFFSET('Hygiene Data'!$E$7,0,10*ROW('Hygiene Data'!E181))),'Data Summary'!DS187="Yes"),OFFSET('Hygiene Data'!$E$7,0,10*ROW('Hygiene Data'!E181)),NA())</f>
        <v>#N/A</v>
      </c>
      <c r="BE187" s="368" t="e">
        <f ca="1">+IF(AND(ISNUMBER(OFFSET('Hygiene Data'!$E$9,0,10*ROW('Hygiene Data'!E181))),'Data Summary'!DT187="Yes"),OFFSET('Hygiene Data'!$E$9,0,10*ROW('Hygiene Data'!E181)),NA())</f>
        <v>#N/A</v>
      </c>
      <c r="BF187" s="368" t="e">
        <f ca="1">+IF(AND(ISNUMBER(OFFSET('Hygiene Data'!$F$5,0,10*ROW('Hygiene Data'!F181))),'Data Summary'!DU187="Yes"),OFFSET('Hygiene Data'!$F$5,0,10*ROW('Hygiene Data'!F181)),NA())</f>
        <v>#N/A</v>
      </c>
      <c r="BG187" s="368" t="e">
        <f ca="1">+IF(AND(ISNUMBER(OFFSET('Hygiene Data'!$F$7,0,10*ROW('Hygiene Data'!F181))),'Data Summary'!DV187="Yes"),OFFSET('Hygiene Data'!$F$7,0,10*ROW('Hygiene Data'!F181)),NA())</f>
        <v>#N/A</v>
      </c>
      <c r="BH187" s="368" t="e">
        <f ca="1">+IF(AND(ISNUMBER(OFFSET('Hygiene Data'!$F$9,0,10*ROW('Hygiene Data'!F181))),'Data Summary'!DW187="Yes"),OFFSET('Hygiene Data'!$F$9,0,10*ROW('Hygiene Data'!F181)),NA())</f>
        <v>#N/A</v>
      </c>
      <c r="BI187" s="368" t="e">
        <f ca="1">+IF(AND(ISNUMBER(OFFSET('Hygiene Data'!$G$5,0,10*ROW('Hygiene Data'!G181))),'Data Summary'!DX187="Yes"),OFFSET('Hygiene Data'!$G$5,0,10*ROW('Hygiene Data'!G181)),NA())</f>
        <v>#N/A</v>
      </c>
      <c r="BJ187" s="368" t="e">
        <f ca="1">+IF(AND(ISNUMBER(OFFSET('Hygiene Data'!$G$7,0,10*ROW('Hygiene Data'!G181))),'Data Summary'!DY187="Yes"),OFFSET('Hygiene Data'!$G$7,0,10*ROW('Hygiene Data'!G181)),NA())</f>
        <v>#N/A</v>
      </c>
      <c r="BK187" s="368" t="e">
        <f ca="1">+IF(AND(ISNUMBER(OFFSET('Hygiene Data'!$G$9,0,10*ROW('Hygiene Data'!G181))),'Data Summary'!DZ187="Yes"),OFFSET('Hygiene Data'!$G$9,0,10*ROW('Hygiene Data'!G181)),NA())</f>
        <v>#N/A</v>
      </c>
      <c r="BL187" s="368" t="e">
        <f ca="1">+IF(AND(ISNUMBER(OFFSET('Hygiene Data'!$H$5,0,10*ROW('Hygiene Data'!H181))),'Data Summary'!EA187="Yes"),OFFSET('Hygiene Data'!$H$5,0,10*ROW('Hygiene Data'!H181)),NA())</f>
        <v>#N/A</v>
      </c>
      <c r="BM187" s="368" t="e">
        <f ca="1">+IF(AND(ISNUMBER(OFFSET('Hygiene Data'!$H$7,0,10*ROW('Hygiene Data'!H181))),'Data Summary'!EB187="Yes"),OFFSET('Hygiene Data'!$H$7,0,10*ROW('Hygiene Data'!H181)),NA())</f>
        <v>#N/A</v>
      </c>
      <c r="BN187" s="368" t="e">
        <f ca="1">+IF(AND(ISNUMBER(OFFSET('Hygiene Data'!$H$9,0,10*ROW('Hygiene Data'!H181))),'Data Summary'!EC187="Yes"),OFFSET('Hygiene Data'!$H$9,0,10*ROW('Hygiene Data'!H181)),NA())</f>
        <v>#N/A</v>
      </c>
      <c r="BO187" s="368" t="e">
        <f ca="1">+IF(AND(ISNUMBER(OFFSET('Hygiene Data'!$I$5,0,10*ROW('Hygiene Data'!I181))),'Data Summary'!ED187="Yes"),OFFSET('Hygiene Data'!$I$5,0,10*ROW('Hygiene Data'!I181)),NA())</f>
        <v>#N/A</v>
      </c>
      <c r="BP187" s="368" t="e">
        <f ca="1">+IF(AND(ISNUMBER(OFFSET('Hygiene Data'!$I$7,0,10*ROW('Hygiene Data'!I181))),'Data Summary'!EE187="Yes"),OFFSET('Hygiene Data'!$I$7,0,10*ROW('Hygiene Data'!I181)),NA())</f>
        <v>#N/A</v>
      </c>
      <c r="BQ187" s="368" t="e">
        <f ca="1">+IF(AND(ISNUMBER(OFFSET('Hygiene Data'!$I$9,0,10*ROW('Hygiene Data'!I181))),'Data Summary'!EF187="Yes"),OFFSET('Hygiene Data'!$I$9,0,10*ROW('Hygiene Data'!I181)),NA())</f>
        <v>#N/A</v>
      </c>
    </row>
    <row r="188" spans="1:69" x14ac:dyDescent="0.25">
      <c r="A188" s="364" t="e">
        <f ca="1">+RIGHT('Data Summary'!A188,LEN('Data Summary'!A188)-9)</f>
        <v>#VALUE!</v>
      </c>
      <c r="B188" s="338" t="str">
        <f ca="1">+IF(ISTEXT('Data Summary'!B188),'Data Summary'!B188,"")</f>
        <v/>
      </c>
      <c r="C188" s="365" t="e">
        <f ca="1">+VALUE('Data Summary'!C188)</f>
        <v>#VALUE!</v>
      </c>
      <c r="D188" s="366" t="e">
        <f ca="1">+IF(AND(ISNUMBER(OFFSET('Water Data'!$D$4,0,10*ROW('Water Data'!D182))),'Data Summary'!BS188="Yes"),100-OFFSET('Water Data'!$D$4,0,10*ROW('Water Data'!D182)),NA())</f>
        <v>#N/A</v>
      </c>
      <c r="E188" s="366" t="e">
        <f ca="1">+IF(AND(ISNUMBER(OFFSET('Water Data'!$D$6,0,10*ROW('Water Data'!D182))),'Data Summary'!BT188="Yes"),OFFSET('Water Data'!$D$6,0,10*ROW('Water Data'!D182)),NA())</f>
        <v>#N/A</v>
      </c>
      <c r="F188" s="366" t="e">
        <f ca="1">+IF(AND(ISNUMBER(OFFSET('Water Data'!$D$9,0,10*ROW('Water Data'!D182))),'Data Summary'!BU188="Yes"),OFFSET('Water Data'!$D$9,0,10*ROW('Water Data'!D182)),NA())</f>
        <v>#N/A</v>
      </c>
      <c r="G188" s="366" t="e">
        <f ca="1">+IF(AND(ISNUMBER(OFFSET('Water Data'!$E$4,0,10*ROW('Water Data'!E182))),'Data Summary'!BV188="Yes"),100-OFFSET('Water Data'!$E$4,0,10*ROW('Water Data'!E182)),NA())</f>
        <v>#N/A</v>
      </c>
      <c r="H188" s="366" t="e">
        <f ca="1">+IF(AND(ISNUMBER(OFFSET('Water Data'!$E$6,0,10*ROW('Water Data'!E182))),'Data Summary'!BW188="Yes"),OFFSET('Water Data'!$E$6,0,10*ROW('Water Data'!E182)),NA())</f>
        <v>#N/A</v>
      </c>
      <c r="I188" s="366" t="e">
        <f ca="1">+IF(AND(ISNUMBER(OFFSET('Water Data'!$E$9,0,10*ROW('Water Data'!E182))),'Data Summary'!BX188="Yes"),OFFSET('Water Data'!$E$9,0,10*ROW('Water Data'!E182)),NA())</f>
        <v>#N/A</v>
      </c>
      <c r="J188" s="366" t="e">
        <f ca="1">+IF(AND(ISNUMBER(OFFSET('Water Data'!$F$4,0,10*ROW('Water Data'!F182))),'Data Summary'!BY188="Yes"),100-OFFSET('Water Data'!$F$4,0,10*ROW('Water Data'!F182)),NA())</f>
        <v>#N/A</v>
      </c>
      <c r="K188" s="366" t="e">
        <f ca="1">+IF(AND(ISNUMBER(OFFSET('Water Data'!$F$6,0,10*ROW('Water Data'!F182))),'Data Summary'!BZ188="Yes"),OFFSET('Water Data'!$F$6,0,10*ROW('Water Data'!F182)),NA())</f>
        <v>#N/A</v>
      </c>
      <c r="L188" s="366" t="e">
        <f ca="1">+IF(AND(ISNUMBER(OFFSET('Water Data'!$F$9,0,10*ROW('Water Data'!F182))),'Data Summary'!CA188="Yes"),OFFSET('Water Data'!$F$9,0,10*ROW('Water Data'!F182)),NA())</f>
        <v>#N/A</v>
      </c>
      <c r="M188" s="366" t="e">
        <f ca="1">+IF(AND(ISNUMBER(OFFSET('Water Data'!$G$4,0,10*ROW('Water Data'!G182))),'Data Summary'!CB188="Yes"),100-OFFSET('Water Data'!$G$4,0,10*ROW('Water Data'!G182)),NA())</f>
        <v>#N/A</v>
      </c>
      <c r="N188" s="366" t="e">
        <f ca="1">+IF(AND(ISNUMBER(OFFSET('Water Data'!$G$6,0,10*ROW('Water Data'!G182))),'Data Summary'!CC188="Yes"),OFFSET('Water Data'!$G$6,0,10*ROW('Water Data'!G182)),NA())</f>
        <v>#N/A</v>
      </c>
      <c r="O188" s="366" t="e">
        <f ca="1">+IF(AND(ISNUMBER(OFFSET('Water Data'!$G$9,0,10*ROW('Water Data'!G182))),'Data Summary'!CD188="Yes"),OFFSET('Water Data'!$G$9,0,10*ROW('Water Data'!G182)),NA())</f>
        <v>#N/A</v>
      </c>
      <c r="P188" s="366" t="e">
        <f ca="1">+IF(AND(ISNUMBER(OFFSET('Water Data'!$H$4,0,10*ROW('Water Data'!H182))),'Data Summary'!CE188="Yes"),100-OFFSET('Water Data'!$H$4,0,10*ROW('Water Data'!H182)),NA())</f>
        <v>#N/A</v>
      </c>
      <c r="Q188" s="366" t="e">
        <f ca="1">+IF(AND(ISNUMBER(OFFSET('Water Data'!$H$6,0,10*ROW('Water Data'!H182))),'Data Summary'!CF188="Yes"),OFFSET('Water Data'!$H$6,0,10*ROW('Water Data'!H182)),NA())</f>
        <v>#N/A</v>
      </c>
      <c r="R188" s="366" t="e">
        <f ca="1">+IF(AND(ISNUMBER(OFFSET('Water Data'!$H$9,0,10*ROW('Water Data'!H182))),'Data Summary'!CG188="Yes"),OFFSET('Water Data'!$H$9,0,10*ROW('Water Data'!H182)),NA())</f>
        <v>#N/A</v>
      </c>
      <c r="S188" s="366" t="e">
        <f ca="1">+IF(AND(ISNUMBER(OFFSET('Water Data'!$I$4,0,10*ROW('Water Data'!I182))),'Data Summary'!CH188="Yes"),100-OFFSET('Water Data'!$I$4,0,10*ROW('Water Data'!I182)),NA())</f>
        <v>#N/A</v>
      </c>
      <c r="T188" s="366" t="e">
        <f ca="1">+IF(AND(ISNUMBER(OFFSET('Water Data'!$I$6,0,10*ROW('Water Data'!I182))),'Data Summary'!CI188="Yes"),OFFSET('Water Data'!$I$6,0,10*ROW('Water Data'!I182)),NA())</f>
        <v>#N/A</v>
      </c>
      <c r="U188" s="366" t="e">
        <f ca="1">+IF(AND(ISNUMBER(OFFSET('Water Data'!$I$9,0,10*ROW('Water Data'!I182))),'Data Summary'!CJ188="Yes"),OFFSET('Water Data'!$I$9,0,10*ROW('Water Data'!I182)),NA())</f>
        <v>#N/A</v>
      </c>
      <c r="V188" s="367" t="e">
        <f ca="1">+IF(AND(ISNUMBER(OFFSET('Sanitation Data'!$D$4,0,10*ROW('Sanitation Data'!D182))),'Data Summary'!CK188="Yes"),100-OFFSET('Sanitation Data'!$D$4,0,10*ROW('Sanitation Data'!D182)),NA())</f>
        <v>#N/A</v>
      </c>
      <c r="W188" s="367" t="e">
        <f ca="1">+IF(AND(ISNUMBER(OFFSET('Sanitation Data'!$D$6,0,10*ROW('Sanitation Data'!D182))),'Data Summary'!CL188="Yes"),OFFSET('Sanitation Data'!$D$6,0,10*ROW('Sanitation Data'!D182)),NA())</f>
        <v>#N/A</v>
      </c>
      <c r="X188" s="367" t="e">
        <f ca="1">+IF(AND(ISNUMBER(OFFSET('Sanitation Data'!$D$10,0,10*ROW('Sanitation Data'!D182))),'Data Summary'!CM188="Yes"),OFFSET('Sanitation Data'!$D$10,0,10*ROW('Sanitation Data'!D182)),NA())</f>
        <v>#N/A</v>
      </c>
      <c r="Y188" s="367" t="e">
        <f ca="1">+IF(AND(ISNUMBER(OFFSET('Sanitation Data'!$D$11,0,10*ROW('Sanitation Data'!D182))),'Data Summary'!CN188="Yes"),OFFSET('Sanitation Data'!$D$11,0,10*ROW('Sanitation Data'!D182)),NA())</f>
        <v>#N/A</v>
      </c>
      <c r="Z188" s="367" t="e">
        <f ca="1">+IF(AND(ISNUMBER(OFFSET('Sanitation Data'!$D$12,0,10*ROW('Sanitation Data'!D182))),'Data Summary'!CO188="Yes"),OFFSET('Sanitation Data'!$D$12,0,10*ROW('Sanitation Data'!D182)),NA())</f>
        <v>#N/A</v>
      </c>
      <c r="AA188" s="367" t="e">
        <f ca="1">+IF(AND(ISNUMBER(OFFSET('Sanitation Data'!$E$4,0,10*ROW('Sanitation Data'!E182))),'Data Summary'!CP188="Yes"),100-OFFSET('Sanitation Data'!$E$4,0,10*ROW('Sanitation Data'!E182)),NA())</f>
        <v>#N/A</v>
      </c>
      <c r="AB188" s="367" t="e">
        <f ca="1">+IF(AND(ISNUMBER(OFFSET('Sanitation Data'!$E$6,0,10*ROW('Sanitation Data'!E182))),'Data Summary'!CQ188="Yes"),OFFSET('Sanitation Data'!$E$6,0,10*ROW('Sanitation Data'!E182)),NA())</f>
        <v>#N/A</v>
      </c>
      <c r="AC188" s="367" t="e">
        <f ca="1">+IF(AND(ISNUMBER(OFFSET('Sanitation Data'!$E$10,0,10*ROW('Sanitation Data'!E182))),'Data Summary'!CR188="Yes"),OFFSET('Sanitation Data'!$E$10,0,10*ROW('Sanitation Data'!E182)),NA())</f>
        <v>#N/A</v>
      </c>
      <c r="AD188" s="367" t="e">
        <f ca="1">+IF(AND(ISNUMBER(OFFSET('Sanitation Data'!$E$11,0,10*ROW('Sanitation Data'!E182))),'Data Summary'!CS188="Yes"),OFFSET('Sanitation Data'!$E$11,0,10*ROW('Sanitation Data'!E182)),NA())</f>
        <v>#N/A</v>
      </c>
      <c r="AE188" s="367" t="e">
        <f ca="1">+IF(AND(ISNUMBER(OFFSET('Sanitation Data'!$E$12,0,10*ROW('Sanitation Data'!E182))),'Data Summary'!CT188="Yes"),OFFSET('Sanitation Data'!$E$12,0,10*ROW('Sanitation Data'!E182)),NA())</f>
        <v>#N/A</v>
      </c>
      <c r="AF188" s="367" t="e">
        <f ca="1">+IF(AND(ISNUMBER(OFFSET('Sanitation Data'!$F$4,0,10*ROW('Sanitation Data'!F182))),'Data Summary'!CU188="Yes"),100-OFFSET('Sanitation Data'!$F$4,0,10*ROW('Sanitation Data'!F182)),NA())</f>
        <v>#N/A</v>
      </c>
      <c r="AG188" s="367" t="e">
        <f ca="1">+IF(AND(ISNUMBER(OFFSET('Sanitation Data'!$F$6,0,10*ROW('Sanitation Data'!F182))),'Data Summary'!CV188="Yes"),OFFSET('Sanitation Data'!$F$6,0,10*ROW('Sanitation Data'!F182)),NA())</f>
        <v>#N/A</v>
      </c>
      <c r="AH188" s="367" t="e">
        <f ca="1">+IF(AND(ISNUMBER(OFFSET('Sanitation Data'!$F$10,0,10*ROW('Sanitation Data'!F182))),'Data Summary'!CW188="Yes"),OFFSET('Sanitation Data'!$F$10,0,10*ROW('Sanitation Data'!F182)),NA())</f>
        <v>#N/A</v>
      </c>
      <c r="AI188" s="367" t="e">
        <f ca="1">+IF(AND(ISNUMBER(OFFSET('Sanitation Data'!$F$11,0,10*ROW('Sanitation Data'!F182))),'Data Summary'!CX188="Yes"),OFFSET('Sanitation Data'!$F$11,0,10*ROW('Sanitation Data'!F182)),NA())</f>
        <v>#N/A</v>
      </c>
      <c r="AJ188" s="367" t="e">
        <f ca="1">+IF(AND(ISNUMBER(OFFSET('Sanitation Data'!$F$12,0,10*ROW('Sanitation Data'!F182))),'Data Summary'!CY188="Yes"),OFFSET('Sanitation Data'!$F$12,0,10*ROW('Sanitation Data'!F182)),NA())</f>
        <v>#N/A</v>
      </c>
      <c r="AK188" s="367" t="e">
        <f ca="1">+IF(AND(ISNUMBER(OFFSET('Sanitation Data'!$G$4,0,10*ROW('Sanitation Data'!G182))),'Data Summary'!CZ188="Yes"),100-OFFSET('Sanitation Data'!$G$4,0,10*ROW('Sanitation Data'!G182)),NA())</f>
        <v>#N/A</v>
      </c>
      <c r="AL188" s="367" t="e">
        <f ca="1">+IF(AND(ISNUMBER(OFFSET('Sanitation Data'!$G$6,0,10*ROW('Sanitation Data'!G182))),'Data Summary'!DA188="Yes"),OFFSET('Sanitation Data'!$G$6,0,10*ROW('Sanitation Data'!G182)),NA())</f>
        <v>#N/A</v>
      </c>
      <c r="AM188" s="367" t="e">
        <f ca="1">+IF(AND(ISNUMBER(OFFSET('Sanitation Data'!$G$10,0,10*ROW('Sanitation Data'!G182))),'Data Summary'!DB188="Yes"),OFFSET('Sanitation Data'!$G$10,0,10*ROW('Sanitation Data'!G182)),NA())</f>
        <v>#N/A</v>
      </c>
      <c r="AN188" s="367" t="e">
        <f ca="1">+IF(AND(ISNUMBER(OFFSET('Sanitation Data'!$G$11,0,10*ROW('Sanitation Data'!G182))),'Data Summary'!DC188="Yes"),OFFSET('Sanitation Data'!$G$11,0,10*ROW('Sanitation Data'!G182)),NA())</f>
        <v>#N/A</v>
      </c>
      <c r="AO188" s="367" t="e">
        <f ca="1">+IF(AND(ISNUMBER(OFFSET('Sanitation Data'!$G$12,0,10*ROW('Sanitation Data'!G182))),'Data Summary'!DD188="Yes"),OFFSET('Sanitation Data'!$G$12,0,10*ROW('Sanitation Data'!G182)),NA())</f>
        <v>#N/A</v>
      </c>
      <c r="AP188" s="367" t="e">
        <f ca="1">+IF(AND(ISNUMBER(OFFSET('Sanitation Data'!$H$4,0,10*ROW('Sanitation Data'!H182))),'Data Summary'!DE188="Yes"),100-OFFSET('Sanitation Data'!$H$4,0,10*ROW('Sanitation Data'!H182)),NA())</f>
        <v>#N/A</v>
      </c>
      <c r="AQ188" s="367" t="e">
        <f ca="1">+IF(AND(ISNUMBER(OFFSET('Sanitation Data'!$H$6,0,10*ROW('Sanitation Data'!H182))),'Data Summary'!DF188="Yes"),OFFSET('Sanitation Data'!$H$6,0,10*ROW('Sanitation Data'!H182)),NA())</f>
        <v>#N/A</v>
      </c>
      <c r="AR188" s="367" t="e">
        <f ca="1">+IF(AND(ISNUMBER(OFFSET('Sanitation Data'!$H$10,0,10*ROW('Sanitation Data'!H182))),'Data Summary'!DG188="Yes"),OFFSET('Sanitation Data'!$H$10,0,10*ROW('Sanitation Data'!H182)),NA())</f>
        <v>#N/A</v>
      </c>
      <c r="AS188" s="367" t="e">
        <f ca="1">+IF(AND(ISNUMBER(OFFSET('Sanitation Data'!$H$11,0,10*ROW('Sanitation Data'!H182))),'Data Summary'!DH188="Yes"),OFFSET('Sanitation Data'!$H$11,0,10*ROW('Sanitation Data'!H182)),NA())</f>
        <v>#N/A</v>
      </c>
      <c r="AT188" s="367" t="e">
        <f ca="1">+IF(AND(ISNUMBER(OFFSET('Sanitation Data'!$H$12,0,10*ROW('Sanitation Data'!H182))),'Data Summary'!DI188="Yes"),OFFSET('Sanitation Data'!$H$12,0,10*ROW('Sanitation Data'!H182)),NA())</f>
        <v>#N/A</v>
      </c>
      <c r="AU188" s="367" t="e">
        <f ca="1">+IF(AND(ISNUMBER(OFFSET('Sanitation Data'!$I$4,0,10*ROW('Sanitation Data'!I182))),'Data Summary'!DJ188="Yes"),100-OFFSET('Sanitation Data'!$I$4,0,10*ROW('Sanitation Data'!I182)),NA())</f>
        <v>#N/A</v>
      </c>
      <c r="AV188" s="367" t="e">
        <f ca="1">+IF(AND(ISNUMBER(OFFSET('Sanitation Data'!$I$6,0,10*ROW('Sanitation Data'!I182))),'Data Summary'!DK188="Yes"),OFFSET('Sanitation Data'!$I$6,0,10*ROW('Sanitation Data'!I182)),NA())</f>
        <v>#N/A</v>
      </c>
      <c r="AW188" s="367" t="e">
        <f ca="1">+IF(AND(ISNUMBER(OFFSET('Sanitation Data'!$I$10,0,10*ROW('Sanitation Data'!I182))),'Data Summary'!DL188="Yes"),OFFSET('Sanitation Data'!$I$10,0,10*ROW('Sanitation Data'!I182)),NA())</f>
        <v>#N/A</v>
      </c>
      <c r="AX188" s="367" t="e">
        <f ca="1">+IF(AND(ISNUMBER(OFFSET('Sanitation Data'!$I$11,0,10*ROW('Sanitation Data'!I182))),'Data Summary'!DM188="Yes"),OFFSET('Sanitation Data'!$I$11,0,10*ROW('Sanitation Data'!I182)),NA())</f>
        <v>#N/A</v>
      </c>
      <c r="AY188" s="367" t="e">
        <f ca="1">+IF(AND(ISNUMBER(OFFSET('Sanitation Data'!$I$12,0,10*ROW('Sanitation Data'!I182))),'Data Summary'!DN188="Yes"),OFFSET('Sanitation Data'!$I$12,0,10*ROW('Sanitation Data'!I182)),NA())</f>
        <v>#N/A</v>
      </c>
      <c r="AZ188" s="368" t="e">
        <f ca="1">+IF(AND(ISNUMBER(OFFSET('Hygiene Data'!$D$5,0,10*ROW('Hygiene Data'!D182))),'Data Summary'!DO188="Yes"),OFFSET('Hygiene Data'!$D$5,0,10*ROW('Hygiene Data'!D182)),NA())</f>
        <v>#N/A</v>
      </c>
      <c r="BA188" s="368" t="e">
        <f ca="1">+IF(AND(ISNUMBER(OFFSET('Hygiene Data'!$D$7,0,10*ROW('Hygiene Data'!D182))),'Data Summary'!DP188="Yes"),OFFSET('Hygiene Data'!$D$7,0,10*ROW('Hygiene Data'!D182)),NA())</f>
        <v>#N/A</v>
      </c>
      <c r="BB188" s="368" t="e">
        <f ca="1">+IF(AND(ISNUMBER(OFFSET('Hygiene Data'!$D$9,0,10*ROW('Hygiene Data'!D182))),'Data Summary'!DQ188="Yes"),OFFSET('Hygiene Data'!$D$9,0,10*ROW('Hygiene Data'!D182)),NA())</f>
        <v>#N/A</v>
      </c>
      <c r="BC188" s="368" t="e">
        <f ca="1">+IF(AND(ISNUMBER(OFFSET('Hygiene Data'!$E$5,0,10*ROW('Hygiene Data'!E182))),'Data Summary'!DR188="Yes"),OFFSET('Hygiene Data'!$E$5,0,10*ROW('Hygiene Data'!E182)),NA())</f>
        <v>#N/A</v>
      </c>
      <c r="BD188" s="368" t="e">
        <f ca="1">+IF(AND(ISNUMBER(OFFSET('Hygiene Data'!$E$7,0,10*ROW('Hygiene Data'!E182))),'Data Summary'!DS188="Yes"),OFFSET('Hygiene Data'!$E$7,0,10*ROW('Hygiene Data'!E182)),NA())</f>
        <v>#N/A</v>
      </c>
      <c r="BE188" s="368" t="e">
        <f ca="1">+IF(AND(ISNUMBER(OFFSET('Hygiene Data'!$E$9,0,10*ROW('Hygiene Data'!E182))),'Data Summary'!DT188="Yes"),OFFSET('Hygiene Data'!$E$9,0,10*ROW('Hygiene Data'!E182)),NA())</f>
        <v>#N/A</v>
      </c>
      <c r="BF188" s="368" t="e">
        <f ca="1">+IF(AND(ISNUMBER(OFFSET('Hygiene Data'!$F$5,0,10*ROW('Hygiene Data'!F182))),'Data Summary'!DU188="Yes"),OFFSET('Hygiene Data'!$F$5,0,10*ROW('Hygiene Data'!F182)),NA())</f>
        <v>#N/A</v>
      </c>
      <c r="BG188" s="368" t="e">
        <f ca="1">+IF(AND(ISNUMBER(OFFSET('Hygiene Data'!$F$7,0,10*ROW('Hygiene Data'!F182))),'Data Summary'!DV188="Yes"),OFFSET('Hygiene Data'!$F$7,0,10*ROW('Hygiene Data'!F182)),NA())</f>
        <v>#N/A</v>
      </c>
      <c r="BH188" s="368" t="e">
        <f ca="1">+IF(AND(ISNUMBER(OFFSET('Hygiene Data'!$F$9,0,10*ROW('Hygiene Data'!F182))),'Data Summary'!DW188="Yes"),OFFSET('Hygiene Data'!$F$9,0,10*ROW('Hygiene Data'!F182)),NA())</f>
        <v>#N/A</v>
      </c>
      <c r="BI188" s="368" t="e">
        <f ca="1">+IF(AND(ISNUMBER(OFFSET('Hygiene Data'!$G$5,0,10*ROW('Hygiene Data'!G182))),'Data Summary'!DX188="Yes"),OFFSET('Hygiene Data'!$G$5,0,10*ROW('Hygiene Data'!G182)),NA())</f>
        <v>#N/A</v>
      </c>
      <c r="BJ188" s="368" t="e">
        <f ca="1">+IF(AND(ISNUMBER(OFFSET('Hygiene Data'!$G$7,0,10*ROW('Hygiene Data'!G182))),'Data Summary'!DY188="Yes"),OFFSET('Hygiene Data'!$G$7,0,10*ROW('Hygiene Data'!G182)),NA())</f>
        <v>#N/A</v>
      </c>
      <c r="BK188" s="368" t="e">
        <f ca="1">+IF(AND(ISNUMBER(OFFSET('Hygiene Data'!$G$9,0,10*ROW('Hygiene Data'!G182))),'Data Summary'!DZ188="Yes"),OFFSET('Hygiene Data'!$G$9,0,10*ROW('Hygiene Data'!G182)),NA())</f>
        <v>#N/A</v>
      </c>
      <c r="BL188" s="368" t="e">
        <f ca="1">+IF(AND(ISNUMBER(OFFSET('Hygiene Data'!$H$5,0,10*ROW('Hygiene Data'!H182))),'Data Summary'!EA188="Yes"),OFFSET('Hygiene Data'!$H$5,0,10*ROW('Hygiene Data'!H182)),NA())</f>
        <v>#N/A</v>
      </c>
      <c r="BM188" s="368" t="e">
        <f ca="1">+IF(AND(ISNUMBER(OFFSET('Hygiene Data'!$H$7,0,10*ROW('Hygiene Data'!H182))),'Data Summary'!EB188="Yes"),OFFSET('Hygiene Data'!$H$7,0,10*ROW('Hygiene Data'!H182)),NA())</f>
        <v>#N/A</v>
      </c>
      <c r="BN188" s="368" t="e">
        <f ca="1">+IF(AND(ISNUMBER(OFFSET('Hygiene Data'!$H$9,0,10*ROW('Hygiene Data'!H182))),'Data Summary'!EC188="Yes"),OFFSET('Hygiene Data'!$H$9,0,10*ROW('Hygiene Data'!H182)),NA())</f>
        <v>#N/A</v>
      </c>
      <c r="BO188" s="368" t="e">
        <f ca="1">+IF(AND(ISNUMBER(OFFSET('Hygiene Data'!$I$5,0,10*ROW('Hygiene Data'!I182))),'Data Summary'!ED188="Yes"),OFFSET('Hygiene Data'!$I$5,0,10*ROW('Hygiene Data'!I182)),NA())</f>
        <v>#N/A</v>
      </c>
      <c r="BP188" s="368" t="e">
        <f ca="1">+IF(AND(ISNUMBER(OFFSET('Hygiene Data'!$I$7,0,10*ROW('Hygiene Data'!I182))),'Data Summary'!EE188="Yes"),OFFSET('Hygiene Data'!$I$7,0,10*ROW('Hygiene Data'!I182)),NA())</f>
        <v>#N/A</v>
      </c>
      <c r="BQ188" s="368" t="e">
        <f ca="1">+IF(AND(ISNUMBER(OFFSET('Hygiene Data'!$I$9,0,10*ROW('Hygiene Data'!I182))),'Data Summary'!EF188="Yes"),OFFSET('Hygiene Data'!$I$9,0,10*ROW('Hygiene Data'!I182)),NA())</f>
        <v>#N/A</v>
      </c>
    </row>
    <row r="189" spans="1:69" x14ac:dyDescent="0.25">
      <c r="A189" s="364" t="e">
        <f ca="1">+RIGHT('Data Summary'!A189,LEN('Data Summary'!A189)-9)</f>
        <v>#VALUE!</v>
      </c>
      <c r="B189" s="338" t="str">
        <f ca="1">+IF(ISTEXT('Data Summary'!B189),'Data Summary'!B189,"")</f>
        <v/>
      </c>
      <c r="C189" s="365" t="e">
        <f ca="1">+VALUE('Data Summary'!C189)</f>
        <v>#VALUE!</v>
      </c>
      <c r="D189" s="366" t="e">
        <f ca="1">+IF(AND(ISNUMBER(OFFSET('Water Data'!$D$4,0,10*ROW('Water Data'!D183))),'Data Summary'!BS189="Yes"),100-OFFSET('Water Data'!$D$4,0,10*ROW('Water Data'!D183)),NA())</f>
        <v>#N/A</v>
      </c>
      <c r="E189" s="366" t="e">
        <f ca="1">+IF(AND(ISNUMBER(OFFSET('Water Data'!$D$6,0,10*ROW('Water Data'!D183))),'Data Summary'!BT189="Yes"),OFFSET('Water Data'!$D$6,0,10*ROW('Water Data'!D183)),NA())</f>
        <v>#N/A</v>
      </c>
      <c r="F189" s="366" t="e">
        <f ca="1">+IF(AND(ISNUMBER(OFFSET('Water Data'!$D$9,0,10*ROW('Water Data'!D183))),'Data Summary'!BU189="Yes"),OFFSET('Water Data'!$D$9,0,10*ROW('Water Data'!D183)),NA())</f>
        <v>#N/A</v>
      </c>
      <c r="G189" s="366" t="e">
        <f ca="1">+IF(AND(ISNUMBER(OFFSET('Water Data'!$E$4,0,10*ROW('Water Data'!E183))),'Data Summary'!BV189="Yes"),100-OFFSET('Water Data'!$E$4,0,10*ROW('Water Data'!E183)),NA())</f>
        <v>#N/A</v>
      </c>
      <c r="H189" s="366" t="e">
        <f ca="1">+IF(AND(ISNUMBER(OFFSET('Water Data'!$E$6,0,10*ROW('Water Data'!E183))),'Data Summary'!BW189="Yes"),OFFSET('Water Data'!$E$6,0,10*ROW('Water Data'!E183)),NA())</f>
        <v>#N/A</v>
      </c>
      <c r="I189" s="366" t="e">
        <f ca="1">+IF(AND(ISNUMBER(OFFSET('Water Data'!$E$9,0,10*ROW('Water Data'!E183))),'Data Summary'!BX189="Yes"),OFFSET('Water Data'!$E$9,0,10*ROW('Water Data'!E183)),NA())</f>
        <v>#N/A</v>
      </c>
      <c r="J189" s="366" t="e">
        <f ca="1">+IF(AND(ISNUMBER(OFFSET('Water Data'!$F$4,0,10*ROW('Water Data'!F183))),'Data Summary'!BY189="Yes"),100-OFFSET('Water Data'!$F$4,0,10*ROW('Water Data'!F183)),NA())</f>
        <v>#N/A</v>
      </c>
      <c r="K189" s="366" t="e">
        <f ca="1">+IF(AND(ISNUMBER(OFFSET('Water Data'!$F$6,0,10*ROW('Water Data'!F183))),'Data Summary'!BZ189="Yes"),OFFSET('Water Data'!$F$6,0,10*ROW('Water Data'!F183)),NA())</f>
        <v>#N/A</v>
      </c>
      <c r="L189" s="366" t="e">
        <f ca="1">+IF(AND(ISNUMBER(OFFSET('Water Data'!$F$9,0,10*ROW('Water Data'!F183))),'Data Summary'!CA189="Yes"),OFFSET('Water Data'!$F$9,0,10*ROW('Water Data'!F183)),NA())</f>
        <v>#N/A</v>
      </c>
      <c r="M189" s="366" t="e">
        <f ca="1">+IF(AND(ISNUMBER(OFFSET('Water Data'!$G$4,0,10*ROW('Water Data'!G183))),'Data Summary'!CB189="Yes"),100-OFFSET('Water Data'!$G$4,0,10*ROW('Water Data'!G183)),NA())</f>
        <v>#N/A</v>
      </c>
      <c r="N189" s="366" t="e">
        <f ca="1">+IF(AND(ISNUMBER(OFFSET('Water Data'!$G$6,0,10*ROW('Water Data'!G183))),'Data Summary'!CC189="Yes"),OFFSET('Water Data'!$G$6,0,10*ROW('Water Data'!G183)),NA())</f>
        <v>#N/A</v>
      </c>
      <c r="O189" s="366" t="e">
        <f ca="1">+IF(AND(ISNUMBER(OFFSET('Water Data'!$G$9,0,10*ROW('Water Data'!G183))),'Data Summary'!CD189="Yes"),OFFSET('Water Data'!$G$9,0,10*ROW('Water Data'!G183)),NA())</f>
        <v>#N/A</v>
      </c>
      <c r="P189" s="366" t="e">
        <f ca="1">+IF(AND(ISNUMBER(OFFSET('Water Data'!$H$4,0,10*ROW('Water Data'!H183))),'Data Summary'!CE189="Yes"),100-OFFSET('Water Data'!$H$4,0,10*ROW('Water Data'!H183)),NA())</f>
        <v>#N/A</v>
      </c>
      <c r="Q189" s="366" t="e">
        <f ca="1">+IF(AND(ISNUMBER(OFFSET('Water Data'!$H$6,0,10*ROW('Water Data'!H183))),'Data Summary'!CF189="Yes"),OFFSET('Water Data'!$H$6,0,10*ROW('Water Data'!H183)),NA())</f>
        <v>#N/A</v>
      </c>
      <c r="R189" s="366" t="e">
        <f ca="1">+IF(AND(ISNUMBER(OFFSET('Water Data'!$H$9,0,10*ROW('Water Data'!H183))),'Data Summary'!CG189="Yes"),OFFSET('Water Data'!$H$9,0,10*ROW('Water Data'!H183)),NA())</f>
        <v>#N/A</v>
      </c>
      <c r="S189" s="366" t="e">
        <f ca="1">+IF(AND(ISNUMBER(OFFSET('Water Data'!$I$4,0,10*ROW('Water Data'!I183))),'Data Summary'!CH189="Yes"),100-OFFSET('Water Data'!$I$4,0,10*ROW('Water Data'!I183)),NA())</f>
        <v>#N/A</v>
      </c>
      <c r="T189" s="366" t="e">
        <f ca="1">+IF(AND(ISNUMBER(OFFSET('Water Data'!$I$6,0,10*ROW('Water Data'!I183))),'Data Summary'!CI189="Yes"),OFFSET('Water Data'!$I$6,0,10*ROW('Water Data'!I183)),NA())</f>
        <v>#N/A</v>
      </c>
      <c r="U189" s="366" t="e">
        <f ca="1">+IF(AND(ISNUMBER(OFFSET('Water Data'!$I$9,0,10*ROW('Water Data'!I183))),'Data Summary'!CJ189="Yes"),OFFSET('Water Data'!$I$9,0,10*ROW('Water Data'!I183)),NA())</f>
        <v>#N/A</v>
      </c>
      <c r="V189" s="367" t="e">
        <f ca="1">+IF(AND(ISNUMBER(OFFSET('Sanitation Data'!$D$4,0,10*ROW('Sanitation Data'!D183))),'Data Summary'!CK189="Yes"),100-OFFSET('Sanitation Data'!$D$4,0,10*ROW('Sanitation Data'!D183)),NA())</f>
        <v>#N/A</v>
      </c>
      <c r="W189" s="367" t="e">
        <f ca="1">+IF(AND(ISNUMBER(OFFSET('Sanitation Data'!$D$6,0,10*ROW('Sanitation Data'!D183))),'Data Summary'!CL189="Yes"),OFFSET('Sanitation Data'!$D$6,0,10*ROW('Sanitation Data'!D183)),NA())</f>
        <v>#N/A</v>
      </c>
      <c r="X189" s="367" t="e">
        <f ca="1">+IF(AND(ISNUMBER(OFFSET('Sanitation Data'!$D$10,0,10*ROW('Sanitation Data'!D183))),'Data Summary'!CM189="Yes"),OFFSET('Sanitation Data'!$D$10,0,10*ROW('Sanitation Data'!D183)),NA())</f>
        <v>#N/A</v>
      </c>
      <c r="Y189" s="367" t="e">
        <f ca="1">+IF(AND(ISNUMBER(OFFSET('Sanitation Data'!$D$11,0,10*ROW('Sanitation Data'!D183))),'Data Summary'!CN189="Yes"),OFFSET('Sanitation Data'!$D$11,0,10*ROW('Sanitation Data'!D183)),NA())</f>
        <v>#N/A</v>
      </c>
      <c r="Z189" s="367" t="e">
        <f ca="1">+IF(AND(ISNUMBER(OFFSET('Sanitation Data'!$D$12,0,10*ROW('Sanitation Data'!D183))),'Data Summary'!CO189="Yes"),OFFSET('Sanitation Data'!$D$12,0,10*ROW('Sanitation Data'!D183)),NA())</f>
        <v>#N/A</v>
      </c>
      <c r="AA189" s="367" t="e">
        <f ca="1">+IF(AND(ISNUMBER(OFFSET('Sanitation Data'!$E$4,0,10*ROW('Sanitation Data'!E183))),'Data Summary'!CP189="Yes"),100-OFFSET('Sanitation Data'!$E$4,0,10*ROW('Sanitation Data'!E183)),NA())</f>
        <v>#N/A</v>
      </c>
      <c r="AB189" s="367" t="e">
        <f ca="1">+IF(AND(ISNUMBER(OFFSET('Sanitation Data'!$E$6,0,10*ROW('Sanitation Data'!E183))),'Data Summary'!CQ189="Yes"),OFFSET('Sanitation Data'!$E$6,0,10*ROW('Sanitation Data'!E183)),NA())</f>
        <v>#N/A</v>
      </c>
      <c r="AC189" s="367" t="e">
        <f ca="1">+IF(AND(ISNUMBER(OFFSET('Sanitation Data'!$E$10,0,10*ROW('Sanitation Data'!E183))),'Data Summary'!CR189="Yes"),OFFSET('Sanitation Data'!$E$10,0,10*ROW('Sanitation Data'!E183)),NA())</f>
        <v>#N/A</v>
      </c>
      <c r="AD189" s="367" t="e">
        <f ca="1">+IF(AND(ISNUMBER(OFFSET('Sanitation Data'!$E$11,0,10*ROW('Sanitation Data'!E183))),'Data Summary'!CS189="Yes"),OFFSET('Sanitation Data'!$E$11,0,10*ROW('Sanitation Data'!E183)),NA())</f>
        <v>#N/A</v>
      </c>
      <c r="AE189" s="367" t="e">
        <f ca="1">+IF(AND(ISNUMBER(OFFSET('Sanitation Data'!$E$12,0,10*ROW('Sanitation Data'!E183))),'Data Summary'!CT189="Yes"),OFFSET('Sanitation Data'!$E$12,0,10*ROW('Sanitation Data'!E183)),NA())</f>
        <v>#N/A</v>
      </c>
      <c r="AF189" s="367" t="e">
        <f ca="1">+IF(AND(ISNUMBER(OFFSET('Sanitation Data'!$F$4,0,10*ROW('Sanitation Data'!F183))),'Data Summary'!CU189="Yes"),100-OFFSET('Sanitation Data'!$F$4,0,10*ROW('Sanitation Data'!F183)),NA())</f>
        <v>#N/A</v>
      </c>
      <c r="AG189" s="367" t="e">
        <f ca="1">+IF(AND(ISNUMBER(OFFSET('Sanitation Data'!$F$6,0,10*ROW('Sanitation Data'!F183))),'Data Summary'!CV189="Yes"),OFFSET('Sanitation Data'!$F$6,0,10*ROW('Sanitation Data'!F183)),NA())</f>
        <v>#N/A</v>
      </c>
      <c r="AH189" s="367" t="e">
        <f ca="1">+IF(AND(ISNUMBER(OFFSET('Sanitation Data'!$F$10,0,10*ROW('Sanitation Data'!F183))),'Data Summary'!CW189="Yes"),OFFSET('Sanitation Data'!$F$10,0,10*ROW('Sanitation Data'!F183)),NA())</f>
        <v>#N/A</v>
      </c>
      <c r="AI189" s="367" t="e">
        <f ca="1">+IF(AND(ISNUMBER(OFFSET('Sanitation Data'!$F$11,0,10*ROW('Sanitation Data'!F183))),'Data Summary'!CX189="Yes"),OFFSET('Sanitation Data'!$F$11,0,10*ROW('Sanitation Data'!F183)),NA())</f>
        <v>#N/A</v>
      </c>
      <c r="AJ189" s="367" t="e">
        <f ca="1">+IF(AND(ISNUMBER(OFFSET('Sanitation Data'!$F$12,0,10*ROW('Sanitation Data'!F183))),'Data Summary'!CY189="Yes"),OFFSET('Sanitation Data'!$F$12,0,10*ROW('Sanitation Data'!F183)),NA())</f>
        <v>#N/A</v>
      </c>
      <c r="AK189" s="367" t="e">
        <f ca="1">+IF(AND(ISNUMBER(OFFSET('Sanitation Data'!$G$4,0,10*ROW('Sanitation Data'!G183))),'Data Summary'!CZ189="Yes"),100-OFFSET('Sanitation Data'!$G$4,0,10*ROW('Sanitation Data'!G183)),NA())</f>
        <v>#N/A</v>
      </c>
      <c r="AL189" s="367" t="e">
        <f ca="1">+IF(AND(ISNUMBER(OFFSET('Sanitation Data'!$G$6,0,10*ROW('Sanitation Data'!G183))),'Data Summary'!DA189="Yes"),OFFSET('Sanitation Data'!$G$6,0,10*ROW('Sanitation Data'!G183)),NA())</f>
        <v>#N/A</v>
      </c>
      <c r="AM189" s="367" t="e">
        <f ca="1">+IF(AND(ISNUMBER(OFFSET('Sanitation Data'!$G$10,0,10*ROW('Sanitation Data'!G183))),'Data Summary'!DB189="Yes"),OFFSET('Sanitation Data'!$G$10,0,10*ROW('Sanitation Data'!G183)),NA())</f>
        <v>#N/A</v>
      </c>
      <c r="AN189" s="367" t="e">
        <f ca="1">+IF(AND(ISNUMBER(OFFSET('Sanitation Data'!$G$11,0,10*ROW('Sanitation Data'!G183))),'Data Summary'!DC189="Yes"),OFFSET('Sanitation Data'!$G$11,0,10*ROW('Sanitation Data'!G183)),NA())</f>
        <v>#N/A</v>
      </c>
      <c r="AO189" s="367" t="e">
        <f ca="1">+IF(AND(ISNUMBER(OFFSET('Sanitation Data'!$G$12,0,10*ROW('Sanitation Data'!G183))),'Data Summary'!DD189="Yes"),OFFSET('Sanitation Data'!$G$12,0,10*ROW('Sanitation Data'!G183)),NA())</f>
        <v>#N/A</v>
      </c>
      <c r="AP189" s="367" t="e">
        <f ca="1">+IF(AND(ISNUMBER(OFFSET('Sanitation Data'!$H$4,0,10*ROW('Sanitation Data'!H183))),'Data Summary'!DE189="Yes"),100-OFFSET('Sanitation Data'!$H$4,0,10*ROW('Sanitation Data'!H183)),NA())</f>
        <v>#N/A</v>
      </c>
      <c r="AQ189" s="367" t="e">
        <f ca="1">+IF(AND(ISNUMBER(OFFSET('Sanitation Data'!$H$6,0,10*ROW('Sanitation Data'!H183))),'Data Summary'!DF189="Yes"),OFFSET('Sanitation Data'!$H$6,0,10*ROW('Sanitation Data'!H183)),NA())</f>
        <v>#N/A</v>
      </c>
      <c r="AR189" s="367" t="e">
        <f ca="1">+IF(AND(ISNUMBER(OFFSET('Sanitation Data'!$H$10,0,10*ROW('Sanitation Data'!H183))),'Data Summary'!DG189="Yes"),OFFSET('Sanitation Data'!$H$10,0,10*ROW('Sanitation Data'!H183)),NA())</f>
        <v>#N/A</v>
      </c>
      <c r="AS189" s="367" t="e">
        <f ca="1">+IF(AND(ISNUMBER(OFFSET('Sanitation Data'!$H$11,0,10*ROW('Sanitation Data'!H183))),'Data Summary'!DH189="Yes"),OFFSET('Sanitation Data'!$H$11,0,10*ROW('Sanitation Data'!H183)),NA())</f>
        <v>#N/A</v>
      </c>
      <c r="AT189" s="367" t="e">
        <f ca="1">+IF(AND(ISNUMBER(OFFSET('Sanitation Data'!$H$12,0,10*ROW('Sanitation Data'!H183))),'Data Summary'!DI189="Yes"),OFFSET('Sanitation Data'!$H$12,0,10*ROW('Sanitation Data'!H183)),NA())</f>
        <v>#N/A</v>
      </c>
      <c r="AU189" s="367" t="e">
        <f ca="1">+IF(AND(ISNUMBER(OFFSET('Sanitation Data'!$I$4,0,10*ROW('Sanitation Data'!I183))),'Data Summary'!DJ189="Yes"),100-OFFSET('Sanitation Data'!$I$4,0,10*ROW('Sanitation Data'!I183)),NA())</f>
        <v>#N/A</v>
      </c>
      <c r="AV189" s="367" t="e">
        <f ca="1">+IF(AND(ISNUMBER(OFFSET('Sanitation Data'!$I$6,0,10*ROW('Sanitation Data'!I183))),'Data Summary'!DK189="Yes"),OFFSET('Sanitation Data'!$I$6,0,10*ROW('Sanitation Data'!I183)),NA())</f>
        <v>#N/A</v>
      </c>
      <c r="AW189" s="367" t="e">
        <f ca="1">+IF(AND(ISNUMBER(OFFSET('Sanitation Data'!$I$10,0,10*ROW('Sanitation Data'!I183))),'Data Summary'!DL189="Yes"),OFFSET('Sanitation Data'!$I$10,0,10*ROW('Sanitation Data'!I183)),NA())</f>
        <v>#N/A</v>
      </c>
      <c r="AX189" s="367" t="e">
        <f ca="1">+IF(AND(ISNUMBER(OFFSET('Sanitation Data'!$I$11,0,10*ROW('Sanitation Data'!I183))),'Data Summary'!DM189="Yes"),OFFSET('Sanitation Data'!$I$11,0,10*ROW('Sanitation Data'!I183)),NA())</f>
        <v>#N/A</v>
      </c>
      <c r="AY189" s="367" t="e">
        <f ca="1">+IF(AND(ISNUMBER(OFFSET('Sanitation Data'!$I$12,0,10*ROW('Sanitation Data'!I183))),'Data Summary'!DN189="Yes"),OFFSET('Sanitation Data'!$I$12,0,10*ROW('Sanitation Data'!I183)),NA())</f>
        <v>#N/A</v>
      </c>
      <c r="AZ189" s="368" t="e">
        <f ca="1">+IF(AND(ISNUMBER(OFFSET('Hygiene Data'!$D$5,0,10*ROW('Hygiene Data'!D183))),'Data Summary'!DO189="Yes"),OFFSET('Hygiene Data'!$D$5,0,10*ROW('Hygiene Data'!D183)),NA())</f>
        <v>#N/A</v>
      </c>
      <c r="BA189" s="368" t="e">
        <f ca="1">+IF(AND(ISNUMBER(OFFSET('Hygiene Data'!$D$7,0,10*ROW('Hygiene Data'!D183))),'Data Summary'!DP189="Yes"),OFFSET('Hygiene Data'!$D$7,0,10*ROW('Hygiene Data'!D183)),NA())</f>
        <v>#N/A</v>
      </c>
      <c r="BB189" s="368" t="e">
        <f ca="1">+IF(AND(ISNUMBER(OFFSET('Hygiene Data'!$D$9,0,10*ROW('Hygiene Data'!D183))),'Data Summary'!DQ189="Yes"),OFFSET('Hygiene Data'!$D$9,0,10*ROW('Hygiene Data'!D183)),NA())</f>
        <v>#N/A</v>
      </c>
      <c r="BC189" s="368" t="e">
        <f ca="1">+IF(AND(ISNUMBER(OFFSET('Hygiene Data'!$E$5,0,10*ROW('Hygiene Data'!E183))),'Data Summary'!DR189="Yes"),OFFSET('Hygiene Data'!$E$5,0,10*ROW('Hygiene Data'!E183)),NA())</f>
        <v>#N/A</v>
      </c>
      <c r="BD189" s="368" t="e">
        <f ca="1">+IF(AND(ISNUMBER(OFFSET('Hygiene Data'!$E$7,0,10*ROW('Hygiene Data'!E183))),'Data Summary'!DS189="Yes"),OFFSET('Hygiene Data'!$E$7,0,10*ROW('Hygiene Data'!E183)),NA())</f>
        <v>#N/A</v>
      </c>
      <c r="BE189" s="368" t="e">
        <f ca="1">+IF(AND(ISNUMBER(OFFSET('Hygiene Data'!$E$9,0,10*ROW('Hygiene Data'!E183))),'Data Summary'!DT189="Yes"),OFFSET('Hygiene Data'!$E$9,0,10*ROW('Hygiene Data'!E183)),NA())</f>
        <v>#N/A</v>
      </c>
      <c r="BF189" s="368" t="e">
        <f ca="1">+IF(AND(ISNUMBER(OFFSET('Hygiene Data'!$F$5,0,10*ROW('Hygiene Data'!F183))),'Data Summary'!DU189="Yes"),OFFSET('Hygiene Data'!$F$5,0,10*ROW('Hygiene Data'!F183)),NA())</f>
        <v>#N/A</v>
      </c>
      <c r="BG189" s="368" t="e">
        <f ca="1">+IF(AND(ISNUMBER(OFFSET('Hygiene Data'!$F$7,0,10*ROW('Hygiene Data'!F183))),'Data Summary'!DV189="Yes"),OFFSET('Hygiene Data'!$F$7,0,10*ROW('Hygiene Data'!F183)),NA())</f>
        <v>#N/A</v>
      </c>
      <c r="BH189" s="368" t="e">
        <f ca="1">+IF(AND(ISNUMBER(OFFSET('Hygiene Data'!$F$9,0,10*ROW('Hygiene Data'!F183))),'Data Summary'!DW189="Yes"),OFFSET('Hygiene Data'!$F$9,0,10*ROW('Hygiene Data'!F183)),NA())</f>
        <v>#N/A</v>
      </c>
      <c r="BI189" s="368" t="e">
        <f ca="1">+IF(AND(ISNUMBER(OFFSET('Hygiene Data'!$G$5,0,10*ROW('Hygiene Data'!G183))),'Data Summary'!DX189="Yes"),OFFSET('Hygiene Data'!$G$5,0,10*ROW('Hygiene Data'!G183)),NA())</f>
        <v>#N/A</v>
      </c>
      <c r="BJ189" s="368" t="e">
        <f ca="1">+IF(AND(ISNUMBER(OFFSET('Hygiene Data'!$G$7,0,10*ROW('Hygiene Data'!G183))),'Data Summary'!DY189="Yes"),OFFSET('Hygiene Data'!$G$7,0,10*ROW('Hygiene Data'!G183)),NA())</f>
        <v>#N/A</v>
      </c>
      <c r="BK189" s="368" t="e">
        <f ca="1">+IF(AND(ISNUMBER(OFFSET('Hygiene Data'!$G$9,0,10*ROW('Hygiene Data'!G183))),'Data Summary'!DZ189="Yes"),OFFSET('Hygiene Data'!$G$9,0,10*ROW('Hygiene Data'!G183)),NA())</f>
        <v>#N/A</v>
      </c>
      <c r="BL189" s="368" t="e">
        <f ca="1">+IF(AND(ISNUMBER(OFFSET('Hygiene Data'!$H$5,0,10*ROW('Hygiene Data'!H183))),'Data Summary'!EA189="Yes"),OFFSET('Hygiene Data'!$H$5,0,10*ROW('Hygiene Data'!H183)),NA())</f>
        <v>#N/A</v>
      </c>
      <c r="BM189" s="368" t="e">
        <f ca="1">+IF(AND(ISNUMBER(OFFSET('Hygiene Data'!$H$7,0,10*ROW('Hygiene Data'!H183))),'Data Summary'!EB189="Yes"),OFFSET('Hygiene Data'!$H$7,0,10*ROW('Hygiene Data'!H183)),NA())</f>
        <v>#N/A</v>
      </c>
      <c r="BN189" s="368" t="e">
        <f ca="1">+IF(AND(ISNUMBER(OFFSET('Hygiene Data'!$H$9,0,10*ROW('Hygiene Data'!H183))),'Data Summary'!EC189="Yes"),OFFSET('Hygiene Data'!$H$9,0,10*ROW('Hygiene Data'!H183)),NA())</f>
        <v>#N/A</v>
      </c>
      <c r="BO189" s="368" t="e">
        <f ca="1">+IF(AND(ISNUMBER(OFFSET('Hygiene Data'!$I$5,0,10*ROW('Hygiene Data'!I183))),'Data Summary'!ED189="Yes"),OFFSET('Hygiene Data'!$I$5,0,10*ROW('Hygiene Data'!I183)),NA())</f>
        <v>#N/A</v>
      </c>
      <c r="BP189" s="368" t="e">
        <f ca="1">+IF(AND(ISNUMBER(OFFSET('Hygiene Data'!$I$7,0,10*ROW('Hygiene Data'!I183))),'Data Summary'!EE189="Yes"),OFFSET('Hygiene Data'!$I$7,0,10*ROW('Hygiene Data'!I183)),NA())</f>
        <v>#N/A</v>
      </c>
      <c r="BQ189" s="368" t="e">
        <f ca="1">+IF(AND(ISNUMBER(OFFSET('Hygiene Data'!$I$9,0,10*ROW('Hygiene Data'!I183))),'Data Summary'!EF189="Yes"),OFFSET('Hygiene Data'!$I$9,0,10*ROW('Hygiene Data'!I183)),NA())</f>
        <v>#N/A</v>
      </c>
    </row>
    <row r="190" spans="1:69" x14ac:dyDescent="0.25">
      <c r="A190" s="364" t="e">
        <f ca="1">+RIGHT('Data Summary'!A190,LEN('Data Summary'!A190)-9)</f>
        <v>#VALUE!</v>
      </c>
      <c r="B190" s="338" t="str">
        <f ca="1">+IF(ISTEXT('Data Summary'!B190),'Data Summary'!B190,"")</f>
        <v/>
      </c>
      <c r="C190" s="365" t="e">
        <f ca="1">+VALUE('Data Summary'!C190)</f>
        <v>#VALUE!</v>
      </c>
      <c r="D190" s="366" t="e">
        <f ca="1">+IF(AND(ISNUMBER(OFFSET('Water Data'!$D$4,0,10*ROW('Water Data'!D184))),'Data Summary'!BS190="Yes"),100-OFFSET('Water Data'!$D$4,0,10*ROW('Water Data'!D184)),NA())</f>
        <v>#N/A</v>
      </c>
      <c r="E190" s="366" t="e">
        <f ca="1">+IF(AND(ISNUMBER(OFFSET('Water Data'!$D$6,0,10*ROW('Water Data'!D184))),'Data Summary'!BT190="Yes"),OFFSET('Water Data'!$D$6,0,10*ROW('Water Data'!D184)),NA())</f>
        <v>#N/A</v>
      </c>
      <c r="F190" s="366" t="e">
        <f ca="1">+IF(AND(ISNUMBER(OFFSET('Water Data'!$D$9,0,10*ROW('Water Data'!D184))),'Data Summary'!BU190="Yes"),OFFSET('Water Data'!$D$9,0,10*ROW('Water Data'!D184)),NA())</f>
        <v>#N/A</v>
      </c>
      <c r="G190" s="366" t="e">
        <f ca="1">+IF(AND(ISNUMBER(OFFSET('Water Data'!$E$4,0,10*ROW('Water Data'!E184))),'Data Summary'!BV190="Yes"),100-OFFSET('Water Data'!$E$4,0,10*ROW('Water Data'!E184)),NA())</f>
        <v>#N/A</v>
      </c>
      <c r="H190" s="366" t="e">
        <f ca="1">+IF(AND(ISNUMBER(OFFSET('Water Data'!$E$6,0,10*ROW('Water Data'!E184))),'Data Summary'!BW190="Yes"),OFFSET('Water Data'!$E$6,0,10*ROW('Water Data'!E184)),NA())</f>
        <v>#N/A</v>
      </c>
      <c r="I190" s="366" t="e">
        <f ca="1">+IF(AND(ISNUMBER(OFFSET('Water Data'!$E$9,0,10*ROW('Water Data'!E184))),'Data Summary'!BX190="Yes"),OFFSET('Water Data'!$E$9,0,10*ROW('Water Data'!E184)),NA())</f>
        <v>#N/A</v>
      </c>
      <c r="J190" s="366" t="e">
        <f ca="1">+IF(AND(ISNUMBER(OFFSET('Water Data'!$F$4,0,10*ROW('Water Data'!F184))),'Data Summary'!BY190="Yes"),100-OFFSET('Water Data'!$F$4,0,10*ROW('Water Data'!F184)),NA())</f>
        <v>#N/A</v>
      </c>
      <c r="K190" s="366" t="e">
        <f ca="1">+IF(AND(ISNUMBER(OFFSET('Water Data'!$F$6,0,10*ROW('Water Data'!F184))),'Data Summary'!BZ190="Yes"),OFFSET('Water Data'!$F$6,0,10*ROW('Water Data'!F184)),NA())</f>
        <v>#N/A</v>
      </c>
      <c r="L190" s="366" t="e">
        <f ca="1">+IF(AND(ISNUMBER(OFFSET('Water Data'!$F$9,0,10*ROW('Water Data'!F184))),'Data Summary'!CA190="Yes"),OFFSET('Water Data'!$F$9,0,10*ROW('Water Data'!F184)),NA())</f>
        <v>#N/A</v>
      </c>
      <c r="M190" s="366" t="e">
        <f ca="1">+IF(AND(ISNUMBER(OFFSET('Water Data'!$G$4,0,10*ROW('Water Data'!G184))),'Data Summary'!CB190="Yes"),100-OFFSET('Water Data'!$G$4,0,10*ROW('Water Data'!G184)),NA())</f>
        <v>#N/A</v>
      </c>
      <c r="N190" s="366" t="e">
        <f ca="1">+IF(AND(ISNUMBER(OFFSET('Water Data'!$G$6,0,10*ROW('Water Data'!G184))),'Data Summary'!CC190="Yes"),OFFSET('Water Data'!$G$6,0,10*ROW('Water Data'!G184)),NA())</f>
        <v>#N/A</v>
      </c>
      <c r="O190" s="366" t="e">
        <f ca="1">+IF(AND(ISNUMBER(OFFSET('Water Data'!$G$9,0,10*ROW('Water Data'!G184))),'Data Summary'!CD190="Yes"),OFFSET('Water Data'!$G$9,0,10*ROW('Water Data'!G184)),NA())</f>
        <v>#N/A</v>
      </c>
      <c r="P190" s="366" t="e">
        <f ca="1">+IF(AND(ISNUMBER(OFFSET('Water Data'!$H$4,0,10*ROW('Water Data'!H184))),'Data Summary'!CE190="Yes"),100-OFFSET('Water Data'!$H$4,0,10*ROW('Water Data'!H184)),NA())</f>
        <v>#N/A</v>
      </c>
      <c r="Q190" s="366" t="e">
        <f ca="1">+IF(AND(ISNUMBER(OFFSET('Water Data'!$H$6,0,10*ROW('Water Data'!H184))),'Data Summary'!CF190="Yes"),OFFSET('Water Data'!$H$6,0,10*ROW('Water Data'!H184)),NA())</f>
        <v>#N/A</v>
      </c>
      <c r="R190" s="366" t="e">
        <f ca="1">+IF(AND(ISNUMBER(OFFSET('Water Data'!$H$9,0,10*ROW('Water Data'!H184))),'Data Summary'!CG190="Yes"),OFFSET('Water Data'!$H$9,0,10*ROW('Water Data'!H184)),NA())</f>
        <v>#N/A</v>
      </c>
      <c r="S190" s="366" t="e">
        <f ca="1">+IF(AND(ISNUMBER(OFFSET('Water Data'!$I$4,0,10*ROW('Water Data'!I184))),'Data Summary'!CH190="Yes"),100-OFFSET('Water Data'!$I$4,0,10*ROW('Water Data'!I184)),NA())</f>
        <v>#N/A</v>
      </c>
      <c r="T190" s="366" t="e">
        <f ca="1">+IF(AND(ISNUMBER(OFFSET('Water Data'!$I$6,0,10*ROW('Water Data'!I184))),'Data Summary'!CI190="Yes"),OFFSET('Water Data'!$I$6,0,10*ROW('Water Data'!I184)),NA())</f>
        <v>#N/A</v>
      </c>
      <c r="U190" s="366" t="e">
        <f ca="1">+IF(AND(ISNUMBER(OFFSET('Water Data'!$I$9,0,10*ROW('Water Data'!I184))),'Data Summary'!CJ190="Yes"),OFFSET('Water Data'!$I$9,0,10*ROW('Water Data'!I184)),NA())</f>
        <v>#N/A</v>
      </c>
      <c r="V190" s="367" t="e">
        <f ca="1">+IF(AND(ISNUMBER(OFFSET('Sanitation Data'!$D$4,0,10*ROW('Sanitation Data'!D184))),'Data Summary'!CK190="Yes"),100-OFFSET('Sanitation Data'!$D$4,0,10*ROW('Sanitation Data'!D184)),NA())</f>
        <v>#N/A</v>
      </c>
      <c r="W190" s="367" t="e">
        <f ca="1">+IF(AND(ISNUMBER(OFFSET('Sanitation Data'!$D$6,0,10*ROW('Sanitation Data'!D184))),'Data Summary'!CL190="Yes"),OFFSET('Sanitation Data'!$D$6,0,10*ROW('Sanitation Data'!D184)),NA())</f>
        <v>#N/A</v>
      </c>
      <c r="X190" s="367" t="e">
        <f ca="1">+IF(AND(ISNUMBER(OFFSET('Sanitation Data'!$D$10,0,10*ROW('Sanitation Data'!D184))),'Data Summary'!CM190="Yes"),OFFSET('Sanitation Data'!$D$10,0,10*ROW('Sanitation Data'!D184)),NA())</f>
        <v>#N/A</v>
      </c>
      <c r="Y190" s="367" t="e">
        <f ca="1">+IF(AND(ISNUMBER(OFFSET('Sanitation Data'!$D$11,0,10*ROW('Sanitation Data'!D184))),'Data Summary'!CN190="Yes"),OFFSET('Sanitation Data'!$D$11,0,10*ROW('Sanitation Data'!D184)),NA())</f>
        <v>#N/A</v>
      </c>
      <c r="Z190" s="367" t="e">
        <f ca="1">+IF(AND(ISNUMBER(OFFSET('Sanitation Data'!$D$12,0,10*ROW('Sanitation Data'!D184))),'Data Summary'!CO190="Yes"),OFFSET('Sanitation Data'!$D$12,0,10*ROW('Sanitation Data'!D184)),NA())</f>
        <v>#N/A</v>
      </c>
      <c r="AA190" s="367" t="e">
        <f ca="1">+IF(AND(ISNUMBER(OFFSET('Sanitation Data'!$E$4,0,10*ROW('Sanitation Data'!E184))),'Data Summary'!CP190="Yes"),100-OFFSET('Sanitation Data'!$E$4,0,10*ROW('Sanitation Data'!E184)),NA())</f>
        <v>#N/A</v>
      </c>
      <c r="AB190" s="367" t="e">
        <f ca="1">+IF(AND(ISNUMBER(OFFSET('Sanitation Data'!$E$6,0,10*ROW('Sanitation Data'!E184))),'Data Summary'!CQ190="Yes"),OFFSET('Sanitation Data'!$E$6,0,10*ROW('Sanitation Data'!E184)),NA())</f>
        <v>#N/A</v>
      </c>
      <c r="AC190" s="367" t="e">
        <f ca="1">+IF(AND(ISNUMBER(OFFSET('Sanitation Data'!$E$10,0,10*ROW('Sanitation Data'!E184))),'Data Summary'!CR190="Yes"),OFFSET('Sanitation Data'!$E$10,0,10*ROW('Sanitation Data'!E184)),NA())</f>
        <v>#N/A</v>
      </c>
      <c r="AD190" s="367" t="e">
        <f ca="1">+IF(AND(ISNUMBER(OFFSET('Sanitation Data'!$E$11,0,10*ROW('Sanitation Data'!E184))),'Data Summary'!CS190="Yes"),OFFSET('Sanitation Data'!$E$11,0,10*ROW('Sanitation Data'!E184)),NA())</f>
        <v>#N/A</v>
      </c>
      <c r="AE190" s="367" t="e">
        <f ca="1">+IF(AND(ISNUMBER(OFFSET('Sanitation Data'!$E$12,0,10*ROW('Sanitation Data'!E184))),'Data Summary'!CT190="Yes"),OFFSET('Sanitation Data'!$E$12,0,10*ROW('Sanitation Data'!E184)),NA())</f>
        <v>#N/A</v>
      </c>
      <c r="AF190" s="367" t="e">
        <f ca="1">+IF(AND(ISNUMBER(OFFSET('Sanitation Data'!$F$4,0,10*ROW('Sanitation Data'!F184))),'Data Summary'!CU190="Yes"),100-OFFSET('Sanitation Data'!$F$4,0,10*ROW('Sanitation Data'!F184)),NA())</f>
        <v>#N/A</v>
      </c>
      <c r="AG190" s="367" t="e">
        <f ca="1">+IF(AND(ISNUMBER(OFFSET('Sanitation Data'!$F$6,0,10*ROW('Sanitation Data'!F184))),'Data Summary'!CV190="Yes"),OFFSET('Sanitation Data'!$F$6,0,10*ROW('Sanitation Data'!F184)),NA())</f>
        <v>#N/A</v>
      </c>
      <c r="AH190" s="367" t="e">
        <f ca="1">+IF(AND(ISNUMBER(OFFSET('Sanitation Data'!$F$10,0,10*ROW('Sanitation Data'!F184))),'Data Summary'!CW190="Yes"),OFFSET('Sanitation Data'!$F$10,0,10*ROW('Sanitation Data'!F184)),NA())</f>
        <v>#N/A</v>
      </c>
      <c r="AI190" s="367" t="e">
        <f ca="1">+IF(AND(ISNUMBER(OFFSET('Sanitation Data'!$F$11,0,10*ROW('Sanitation Data'!F184))),'Data Summary'!CX190="Yes"),OFFSET('Sanitation Data'!$F$11,0,10*ROW('Sanitation Data'!F184)),NA())</f>
        <v>#N/A</v>
      </c>
      <c r="AJ190" s="367" t="e">
        <f ca="1">+IF(AND(ISNUMBER(OFFSET('Sanitation Data'!$F$12,0,10*ROW('Sanitation Data'!F184))),'Data Summary'!CY190="Yes"),OFFSET('Sanitation Data'!$F$12,0,10*ROW('Sanitation Data'!F184)),NA())</f>
        <v>#N/A</v>
      </c>
      <c r="AK190" s="367" t="e">
        <f ca="1">+IF(AND(ISNUMBER(OFFSET('Sanitation Data'!$G$4,0,10*ROW('Sanitation Data'!G184))),'Data Summary'!CZ190="Yes"),100-OFFSET('Sanitation Data'!$G$4,0,10*ROW('Sanitation Data'!G184)),NA())</f>
        <v>#N/A</v>
      </c>
      <c r="AL190" s="367" t="e">
        <f ca="1">+IF(AND(ISNUMBER(OFFSET('Sanitation Data'!$G$6,0,10*ROW('Sanitation Data'!G184))),'Data Summary'!DA190="Yes"),OFFSET('Sanitation Data'!$G$6,0,10*ROW('Sanitation Data'!G184)),NA())</f>
        <v>#N/A</v>
      </c>
      <c r="AM190" s="367" t="e">
        <f ca="1">+IF(AND(ISNUMBER(OFFSET('Sanitation Data'!$G$10,0,10*ROW('Sanitation Data'!G184))),'Data Summary'!DB190="Yes"),OFFSET('Sanitation Data'!$G$10,0,10*ROW('Sanitation Data'!G184)),NA())</f>
        <v>#N/A</v>
      </c>
      <c r="AN190" s="367" t="e">
        <f ca="1">+IF(AND(ISNUMBER(OFFSET('Sanitation Data'!$G$11,0,10*ROW('Sanitation Data'!G184))),'Data Summary'!DC190="Yes"),OFFSET('Sanitation Data'!$G$11,0,10*ROW('Sanitation Data'!G184)),NA())</f>
        <v>#N/A</v>
      </c>
      <c r="AO190" s="367" t="e">
        <f ca="1">+IF(AND(ISNUMBER(OFFSET('Sanitation Data'!$G$12,0,10*ROW('Sanitation Data'!G184))),'Data Summary'!DD190="Yes"),OFFSET('Sanitation Data'!$G$12,0,10*ROW('Sanitation Data'!G184)),NA())</f>
        <v>#N/A</v>
      </c>
      <c r="AP190" s="367" t="e">
        <f ca="1">+IF(AND(ISNUMBER(OFFSET('Sanitation Data'!$H$4,0,10*ROW('Sanitation Data'!H184))),'Data Summary'!DE190="Yes"),100-OFFSET('Sanitation Data'!$H$4,0,10*ROW('Sanitation Data'!H184)),NA())</f>
        <v>#N/A</v>
      </c>
      <c r="AQ190" s="367" t="e">
        <f ca="1">+IF(AND(ISNUMBER(OFFSET('Sanitation Data'!$H$6,0,10*ROW('Sanitation Data'!H184))),'Data Summary'!DF190="Yes"),OFFSET('Sanitation Data'!$H$6,0,10*ROW('Sanitation Data'!H184)),NA())</f>
        <v>#N/A</v>
      </c>
      <c r="AR190" s="367" t="e">
        <f ca="1">+IF(AND(ISNUMBER(OFFSET('Sanitation Data'!$H$10,0,10*ROW('Sanitation Data'!H184))),'Data Summary'!DG190="Yes"),OFFSET('Sanitation Data'!$H$10,0,10*ROW('Sanitation Data'!H184)),NA())</f>
        <v>#N/A</v>
      </c>
      <c r="AS190" s="367" t="e">
        <f ca="1">+IF(AND(ISNUMBER(OFFSET('Sanitation Data'!$H$11,0,10*ROW('Sanitation Data'!H184))),'Data Summary'!DH190="Yes"),OFFSET('Sanitation Data'!$H$11,0,10*ROW('Sanitation Data'!H184)),NA())</f>
        <v>#N/A</v>
      </c>
      <c r="AT190" s="367" t="e">
        <f ca="1">+IF(AND(ISNUMBER(OFFSET('Sanitation Data'!$H$12,0,10*ROW('Sanitation Data'!H184))),'Data Summary'!DI190="Yes"),OFFSET('Sanitation Data'!$H$12,0,10*ROW('Sanitation Data'!H184)),NA())</f>
        <v>#N/A</v>
      </c>
      <c r="AU190" s="367" t="e">
        <f ca="1">+IF(AND(ISNUMBER(OFFSET('Sanitation Data'!$I$4,0,10*ROW('Sanitation Data'!I184))),'Data Summary'!DJ190="Yes"),100-OFFSET('Sanitation Data'!$I$4,0,10*ROW('Sanitation Data'!I184)),NA())</f>
        <v>#N/A</v>
      </c>
      <c r="AV190" s="367" t="e">
        <f ca="1">+IF(AND(ISNUMBER(OFFSET('Sanitation Data'!$I$6,0,10*ROW('Sanitation Data'!I184))),'Data Summary'!DK190="Yes"),OFFSET('Sanitation Data'!$I$6,0,10*ROW('Sanitation Data'!I184)),NA())</f>
        <v>#N/A</v>
      </c>
      <c r="AW190" s="367" t="e">
        <f ca="1">+IF(AND(ISNUMBER(OFFSET('Sanitation Data'!$I$10,0,10*ROW('Sanitation Data'!I184))),'Data Summary'!DL190="Yes"),OFFSET('Sanitation Data'!$I$10,0,10*ROW('Sanitation Data'!I184)),NA())</f>
        <v>#N/A</v>
      </c>
      <c r="AX190" s="367" t="e">
        <f ca="1">+IF(AND(ISNUMBER(OFFSET('Sanitation Data'!$I$11,0,10*ROW('Sanitation Data'!I184))),'Data Summary'!DM190="Yes"),OFFSET('Sanitation Data'!$I$11,0,10*ROW('Sanitation Data'!I184)),NA())</f>
        <v>#N/A</v>
      </c>
      <c r="AY190" s="367" t="e">
        <f ca="1">+IF(AND(ISNUMBER(OFFSET('Sanitation Data'!$I$12,0,10*ROW('Sanitation Data'!I184))),'Data Summary'!DN190="Yes"),OFFSET('Sanitation Data'!$I$12,0,10*ROW('Sanitation Data'!I184)),NA())</f>
        <v>#N/A</v>
      </c>
      <c r="AZ190" s="368" t="e">
        <f ca="1">+IF(AND(ISNUMBER(OFFSET('Hygiene Data'!$D$5,0,10*ROW('Hygiene Data'!D184))),'Data Summary'!DO190="Yes"),OFFSET('Hygiene Data'!$D$5,0,10*ROW('Hygiene Data'!D184)),NA())</f>
        <v>#N/A</v>
      </c>
      <c r="BA190" s="368" t="e">
        <f ca="1">+IF(AND(ISNUMBER(OFFSET('Hygiene Data'!$D$7,0,10*ROW('Hygiene Data'!D184))),'Data Summary'!DP190="Yes"),OFFSET('Hygiene Data'!$D$7,0,10*ROW('Hygiene Data'!D184)),NA())</f>
        <v>#N/A</v>
      </c>
      <c r="BB190" s="368" t="e">
        <f ca="1">+IF(AND(ISNUMBER(OFFSET('Hygiene Data'!$D$9,0,10*ROW('Hygiene Data'!D184))),'Data Summary'!DQ190="Yes"),OFFSET('Hygiene Data'!$D$9,0,10*ROW('Hygiene Data'!D184)),NA())</f>
        <v>#N/A</v>
      </c>
      <c r="BC190" s="368" t="e">
        <f ca="1">+IF(AND(ISNUMBER(OFFSET('Hygiene Data'!$E$5,0,10*ROW('Hygiene Data'!E184))),'Data Summary'!DR190="Yes"),OFFSET('Hygiene Data'!$E$5,0,10*ROW('Hygiene Data'!E184)),NA())</f>
        <v>#N/A</v>
      </c>
      <c r="BD190" s="368" t="e">
        <f ca="1">+IF(AND(ISNUMBER(OFFSET('Hygiene Data'!$E$7,0,10*ROW('Hygiene Data'!E184))),'Data Summary'!DS190="Yes"),OFFSET('Hygiene Data'!$E$7,0,10*ROW('Hygiene Data'!E184)),NA())</f>
        <v>#N/A</v>
      </c>
      <c r="BE190" s="368" t="e">
        <f ca="1">+IF(AND(ISNUMBER(OFFSET('Hygiene Data'!$E$9,0,10*ROW('Hygiene Data'!E184))),'Data Summary'!DT190="Yes"),OFFSET('Hygiene Data'!$E$9,0,10*ROW('Hygiene Data'!E184)),NA())</f>
        <v>#N/A</v>
      </c>
      <c r="BF190" s="368" t="e">
        <f ca="1">+IF(AND(ISNUMBER(OFFSET('Hygiene Data'!$F$5,0,10*ROW('Hygiene Data'!F184))),'Data Summary'!DU190="Yes"),OFFSET('Hygiene Data'!$F$5,0,10*ROW('Hygiene Data'!F184)),NA())</f>
        <v>#N/A</v>
      </c>
      <c r="BG190" s="368" t="e">
        <f ca="1">+IF(AND(ISNUMBER(OFFSET('Hygiene Data'!$F$7,0,10*ROW('Hygiene Data'!F184))),'Data Summary'!DV190="Yes"),OFFSET('Hygiene Data'!$F$7,0,10*ROW('Hygiene Data'!F184)),NA())</f>
        <v>#N/A</v>
      </c>
      <c r="BH190" s="368" t="e">
        <f ca="1">+IF(AND(ISNUMBER(OFFSET('Hygiene Data'!$F$9,0,10*ROW('Hygiene Data'!F184))),'Data Summary'!DW190="Yes"),OFFSET('Hygiene Data'!$F$9,0,10*ROW('Hygiene Data'!F184)),NA())</f>
        <v>#N/A</v>
      </c>
      <c r="BI190" s="368" t="e">
        <f ca="1">+IF(AND(ISNUMBER(OFFSET('Hygiene Data'!$G$5,0,10*ROW('Hygiene Data'!G184))),'Data Summary'!DX190="Yes"),OFFSET('Hygiene Data'!$G$5,0,10*ROW('Hygiene Data'!G184)),NA())</f>
        <v>#N/A</v>
      </c>
      <c r="BJ190" s="368" t="e">
        <f ca="1">+IF(AND(ISNUMBER(OFFSET('Hygiene Data'!$G$7,0,10*ROW('Hygiene Data'!G184))),'Data Summary'!DY190="Yes"),OFFSET('Hygiene Data'!$G$7,0,10*ROW('Hygiene Data'!G184)),NA())</f>
        <v>#N/A</v>
      </c>
      <c r="BK190" s="368" t="e">
        <f ca="1">+IF(AND(ISNUMBER(OFFSET('Hygiene Data'!$G$9,0,10*ROW('Hygiene Data'!G184))),'Data Summary'!DZ190="Yes"),OFFSET('Hygiene Data'!$G$9,0,10*ROW('Hygiene Data'!G184)),NA())</f>
        <v>#N/A</v>
      </c>
      <c r="BL190" s="368" t="e">
        <f ca="1">+IF(AND(ISNUMBER(OFFSET('Hygiene Data'!$H$5,0,10*ROW('Hygiene Data'!H184))),'Data Summary'!EA190="Yes"),OFFSET('Hygiene Data'!$H$5,0,10*ROW('Hygiene Data'!H184)),NA())</f>
        <v>#N/A</v>
      </c>
      <c r="BM190" s="368" t="e">
        <f ca="1">+IF(AND(ISNUMBER(OFFSET('Hygiene Data'!$H$7,0,10*ROW('Hygiene Data'!H184))),'Data Summary'!EB190="Yes"),OFFSET('Hygiene Data'!$H$7,0,10*ROW('Hygiene Data'!H184)),NA())</f>
        <v>#N/A</v>
      </c>
      <c r="BN190" s="368" t="e">
        <f ca="1">+IF(AND(ISNUMBER(OFFSET('Hygiene Data'!$H$9,0,10*ROW('Hygiene Data'!H184))),'Data Summary'!EC190="Yes"),OFFSET('Hygiene Data'!$H$9,0,10*ROW('Hygiene Data'!H184)),NA())</f>
        <v>#N/A</v>
      </c>
      <c r="BO190" s="368" t="e">
        <f ca="1">+IF(AND(ISNUMBER(OFFSET('Hygiene Data'!$I$5,0,10*ROW('Hygiene Data'!I184))),'Data Summary'!ED190="Yes"),OFFSET('Hygiene Data'!$I$5,0,10*ROW('Hygiene Data'!I184)),NA())</f>
        <v>#N/A</v>
      </c>
      <c r="BP190" s="368" t="e">
        <f ca="1">+IF(AND(ISNUMBER(OFFSET('Hygiene Data'!$I$7,0,10*ROW('Hygiene Data'!I184))),'Data Summary'!EE190="Yes"),OFFSET('Hygiene Data'!$I$7,0,10*ROW('Hygiene Data'!I184)),NA())</f>
        <v>#N/A</v>
      </c>
      <c r="BQ190" s="368" t="e">
        <f ca="1">+IF(AND(ISNUMBER(OFFSET('Hygiene Data'!$I$9,0,10*ROW('Hygiene Data'!I184))),'Data Summary'!EF190="Yes"),OFFSET('Hygiene Data'!$I$9,0,10*ROW('Hygiene Data'!I184)),NA())</f>
        <v>#N/A</v>
      </c>
    </row>
    <row r="191" spans="1:69" x14ac:dyDescent="0.25">
      <c r="A191" s="364" t="e">
        <f ca="1">+RIGHT('Data Summary'!A191,LEN('Data Summary'!A191)-9)</f>
        <v>#VALUE!</v>
      </c>
      <c r="B191" s="338" t="str">
        <f ca="1">+IF(ISTEXT('Data Summary'!B191),'Data Summary'!B191,"")</f>
        <v/>
      </c>
      <c r="C191" s="365" t="e">
        <f ca="1">+VALUE('Data Summary'!C191)</f>
        <v>#VALUE!</v>
      </c>
      <c r="D191" s="366" t="e">
        <f ca="1">+IF(AND(ISNUMBER(OFFSET('Water Data'!$D$4,0,10*ROW('Water Data'!D185))),'Data Summary'!BS191="Yes"),100-OFFSET('Water Data'!$D$4,0,10*ROW('Water Data'!D185)),NA())</f>
        <v>#N/A</v>
      </c>
      <c r="E191" s="366" t="e">
        <f ca="1">+IF(AND(ISNUMBER(OFFSET('Water Data'!$D$6,0,10*ROW('Water Data'!D185))),'Data Summary'!BT191="Yes"),OFFSET('Water Data'!$D$6,0,10*ROW('Water Data'!D185)),NA())</f>
        <v>#N/A</v>
      </c>
      <c r="F191" s="366" t="e">
        <f ca="1">+IF(AND(ISNUMBER(OFFSET('Water Data'!$D$9,0,10*ROW('Water Data'!D185))),'Data Summary'!BU191="Yes"),OFFSET('Water Data'!$D$9,0,10*ROW('Water Data'!D185)),NA())</f>
        <v>#N/A</v>
      </c>
      <c r="G191" s="366" t="e">
        <f ca="1">+IF(AND(ISNUMBER(OFFSET('Water Data'!$E$4,0,10*ROW('Water Data'!E185))),'Data Summary'!BV191="Yes"),100-OFFSET('Water Data'!$E$4,0,10*ROW('Water Data'!E185)),NA())</f>
        <v>#N/A</v>
      </c>
      <c r="H191" s="366" t="e">
        <f ca="1">+IF(AND(ISNUMBER(OFFSET('Water Data'!$E$6,0,10*ROW('Water Data'!E185))),'Data Summary'!BW191="Yes"),OFFSET('Water Data'!$E$6,0,10*ROW('Water Data'!E185)),NA())</f>
        <v>#N/A</v>
      </c>
      <c r="I191" s="366" t="e">
        <f ca="1">+IF(AND(ISNUMBER(OFFSET('Water Data'!$E$9,0,10*ROW('Water Data'!E185))),'Data Summary'!BX191="Yes"),OFFSET('Water Data'!$E$9,0,10*ROW('Water Data'!E185)),NA())</f>
        <v>#N/A</v>
      </c>
      <c r="J191" s="366" t="e">
        <f ca="1">+IF(AND(ISNUMBER(OFFSET('Water Data'!$F$4,0,10*ROW('Water Data'!F185))),'Data Summary'!BY191="Yes"),100-OFFSET('Water Data'!$F$4,0,10*ROW('Water Data'!F185)),NA())</f>
        <v>#N/A</v>
      </c>
      <c r="K191" s="366" t="e">
        <f ca="1">+IF(AND(ISNUMBER(OFFSET('Water Data'!$F$6,0,10*ROW('Water Data'!F185))),'Data Summary'!BZ191="Yes"),OFFSET('Water Data'!$F$6,0,10*ROW('Water Data'!F185)),NA())</f>
        <v>#N/A</v>
      </c>
      <c r="L191" s="366" t="e">
        <f ca="1">+IF(AND(ISNUMBER(OFFSET('Water Data'!$F$9,0,10*ROW('Water Data'!F185))),'Data Summary'!CA191="Yes"),OFFSET('Water Data'!$F$9,0,10*ROW('Water Data'!F185)),NA())</f>
        <v>#N/A</v>
      </c>
      <c r="M191" s="366" t="e">
        <f ca="1">+IF(AND(ISNUMBER(OFFSET('Water Data'!$G$4,0,10*ROW('Water Data'!G185))),'Data Summary'!CB191="Yes"),100-OFFSET('Water Data'!$G$4,0,10*ROW('Water Data'!G185)),NA())</f>
        <v>#N/A</v>
      </c>
      <c r="N191" s="366" t="e">
        <f ca="1">+IF(AND(ISNUMBER(OFFSET('Water Data'!$G$6,0,10*ROW('Water Data'!G185))),'Data Summary'!CC191="Yes"),OFFSET('Water Data'!$G$6,0,10*ROW('Water Data'!G185)),NA())</f>
        <v>#N/A</v>
      </c>
      <c r="O191" s="366" t="e">
        <f ca="1">+IF(AND(ISNUMBER(OFFSET('Water Data'!$G$9,0,10*ROW('Water Data'!G185))),'Data Summary'!CD191="Yes"),OFFSET('Water Data'!$G$9,0,10*ROW('Water Data'!G185)),NA())</f>
        <v>#N/A</v>
      </c>
      <c r="P191" s="366" t="e">
        <f ca="1">+IF(AND(ISNUMBER(OFFSET('Water Data'!$H$4,0,10*ROW('Water Data'!H185))),'Data Summary'!CE191="Yes"),100-OFFSET('Water Data'!$H$4,0,10*ROW('Water Data'!H185)),NA())</f>
        <v>#N/A</v>
      </c>
      <c r="Q191" s="366" t="e">
        <f ca="1">+IF(AND(ISNUMBER(OFFSET('Water Data'!$H$6,0,10*ROW('Water Data'!H185))),'Data Summary'!CF191="Yes"),OFFSET('Water Data'!$H$6,0,10*ROW('Water Data'!H185)),NA())</f>
        <v>#N/A</v>
      </c>
      <c r="R191" s="366" t="e">
        <f ca="1">+IF(AND(ISNUMBER(OFFSET('Water Data'!$H$9,0,10*ROW('Water Data'!H185))),'Data Summary'!CG191="Yes"),OFFSET('Water Data'!$H$9,0,10*ROW('Water Data'!H185)),NA())</f>
        <v>#N/A</v>
      </c>
      <c r="S191" s="366" t="e">
        <f ca="1">+IF(AND(ISNUMBER(OFFSET('Water Data'!$I$4,0,10*ROW('Water Data'!I185))),'Data Summary'!CH191="Yes"),100-OFFSET('Water Data'!$I$4,0,10*ROW('Water Data'!I185)),NA())</f>
        <v>#N/A</v>
      </c>
      <c r="T191" s="366" t="e">
        <f ca="1">+IF(AND(ISNUMBER(OFFSET('Water Data'!$I$6,0,10*ROW('Water Data'!I185))),'Data Summary'!CI191="Yes"),OFFSET('Water Data'!$I$6,0,10*ROW('Water Data'!I185)),NA())</f>
        <v>#N/A</v>
      </c>
      <c r="U191" s="366" t="e">
        <f ca="1">+IF(AND(ISNUMBER(OFFSET('Water Data'!$I$9,0,10*ROW('Water Data'!I185))),'Data Summary'!CJ191="Yes"),OFFSET('Water Data'!$I$9,0,10*ROW('Water Data'!I185)),NA())</f>
        <v>#N/A</v>
      </c>
      <c r="V191" s="367" t="e">
        <f ca="1">+IF(AND(ISNUMBER(OFFSET('Sanitation Data'!$D$4,0,10*ROW('Sanitation Data'!D185))),'Data Summary'!CK191="Yes"),100-OFFSET('Sanitation Data'!$D$4,0,10*ROW('Sanitation Data'!D185)),NA())</f>
        <v>#N/A</v>
      </c>
      <c r="W191" s="367" t="e">
        <f ca="1">+IF(AND(ISNUMBER(OFFSET('Sanitation Data'!$D$6,0,10*ROW('Sanitation Data'!D185))),'Data Summary'!CL191="Yes"),OFFSET('Sanitation Data'!$D$6,0,10*ROW('Sanitation Data'!D185)),NA())</f>
        <v>#N/A</v>
      </c>
      <c r="X191" s="367" t="e">
        <f ca="1">+IF(AND(ISNUMBER(OFFSET('Sanitation Data'!$D$10,0,10*ROW('Sanitation Data'!D185))),'Data Summary'!CM191="Yes"),OFFSET('Sanitation Data'!$D$10,0,10*ROW('Sanitation Data'!D185)),NA())</f>
        <v>#N/A</v>
      </c>
      <c r="Y191" s="367" t="e">
        <f ca="1">+IF(AND(ISNUMBER(OFFSET('Sanitation Data'!$D$11,0,10*ROW('Sanitation Data'!D185))),'Data Summary'!CN191="Yes"),OFFSET('Sanitation Data'!$D$11,0,10*ROW('Sanitation Data'!D185)),NA())</f>
        <v>#N/A</v>
      </c>
      <c r="Z191" s="367" t="e">
        <f ca="1">+IF(AND(ISNUMBER(OFFSET('Sanitation Data'!$D$12,0,10*ROW('Sanitation Data'!D185))),'Data Summary'!CO191="Yes"),OFFSET('Sanitation Data'!$D$12,0,10*ROW('Sanitation Data'!D185)),NA())</f>
        <v>#N/A</v>
      </c>
      <c r="AA191" s="367" t="e">
        <f ca="1">+IF(AND(ISNUMBER(OFFSET('Sanitation Data'!$E$4,0,10*ROW('Sanitation Data'!E185))),'Data Summary'!CP191="Yes"),100-OFFSET('Sanitation Data'!$E$4,0,10*ROW('Sanitation Data'!E185)),NA())</f>
        <v>#N/A</v>
      </c>
      <c r="AB191" s="367" t="e">
        <f ca="1">+IF(AND(ISNUMBER(OFFSET('Sanitation Data'!$E$6,0,10*ROW('Sanitation Data'!E185))),'Data Summary'!CQ191="Yes"),OFFSET('Sanitation Data'!$E$6,0,10*ROW('Sanitation Data'!E185)),NA())</f>
        <v>#N/A</v>
      </c>
      <c r="AC191" s="367" t="e">
        <f ca="1">+IF(AND(ISNUMBER(OFFSET('Sanitation Data'!$E$10,0,10*ROW('Sanitation Data'!E185))),'Data Summary'!CR191="Yes"),OFFSET('Sanitation Data'!$E$10,0,10*ROW('Sanitation Data'!E185)),NA())</f>
        <v>#N/A</v>
      </c>
      <c r="AD191" s="367" t="e">
        <f ca="1">+IF(AND(ISNUMBER(OFFSET('Sanitation Data'!$E$11,0,10*ROW('Sanitation Data'!E185))),'Data Summary'!CS191="Yes"),OFFSET('Sanitation Data'!$E$11,0,10*ROW('Sanitation Data'!E185)),NA())</f>
        <v>#N/A</v>
      </c>
      <c r="AE191" s="367" t="e">
        <f ca="1">+IF(AND(ISNUMBER(OFFSET('Sanitation Data'!$E$12,0,10*ROW('Sanitation Data'!E185))),'Data Summary'!CT191="Yes"),OFFSET('Sanitation Data'!$E$12,0,10*ROW('Sanitation Data'!E185)),NA())</f>
        <v>#N/A</v>
      </c>
      <c r="AF191" s="367" t="e">
        <f ca="1">+IF(AND(ISNUMBER(OFFSET('Sanitation Data'!$F$4,0,10*ROW('Sanitation Data'!F185))),'Data Summary'!CU191="Yes"),100-OFFSET('Sanitation Data'!$F$4,0,10*ROW('Sanitation Data'!F185)),NA())</f>
        <v>#N/A</v>
      </c>
      <c r="AG191" s="367" t="e">
        <f ca="1">+IF(AND(ISNUMBER(OFFSET('Sanitation Data'!$F$6,0,10*ROW('Sanitation Data'!F185))),'Data Summary'!CV191="Yes"),OFFSET('Sanitation Data'!$F$6,0,10*ROW('Sanitation Data'!F185)),NA())</f>
        <v>#N/A</v>
      </c>
      <c r="AH191" s="367" t="e">
        <f ca="1">+IF(AND(ISNUMBER(OFFSET('Sanitation Data'!$F$10,0,10*ROW('Sanitation Data'!F185))),'Data Summary'!CW191="Yes"),OFFSET('Sanitation Data'!$F$10,0,10*ROW('Sanitation Data'!F185)),NA())</f>
        <v>#N/A</v>
      </c>
      <c r="AI191" s="367" t="e">
        <f ca="1">+IF(AND(ISNUMBER(OFFSET('Sanitation Data'!$F$11,0,10*ROW('Sanitation Data'!F185))),'Data Summary'!CX191="Yes"),OFFSET('Sanitation Data'!$F$11,0,10*ROW('Sanitation Data'!F185)),NA())</f>
        <v>#N/A</v>
      </c>
      <c r="AJ191" s="367" t="e">
        <f ca="1">+IF(AND(ISNUMBER(OFFSET('Sanitation Data'!$F$12,0,10*ROW('Sanitation Data'!F185))),'Data Summary'!CY191="Yes"),OFFSET('Sanitation Data'!$F$12,0,10*ROW('Sanitation Data'!F185)),NA())</f>
        <v>#N/A</v>
      </c>
      <c r="AK191" s="367" t="e">
        <f ca="1">+IF(AND(ISNUMBER(OFFSET('Sanitation Data'!$G$4,0,10*ROW('Sanitation Data'!G185))),'Data Summary'!CZ191="Yes"),100-OFFSET('Sanitation Data'!$G$4,0,10*ROW('Sanitation Data'!G185)),NA())</f>
        <v>#N/A</v>
      </c>
      <c r="AL191" s="367" t="e">
        <f ca="1">+IF(AND(ISNUMBER(OFFSET('Sanitation Data'!$G$6,0,10*ROW('Sanitation Data'!G185))),'Data Summary'!DA191="Yes"),OFFSET('Sanitation Data'!$G$6,0,10*ROW('Sanitation Data'!G185)),NA())</f>
        <v>#N/A</v>
      </c>
      <c r="AM191" s="367" t="e">
        <f ca="1">+IF(AND(ISNUMBER(OFFSET('Sanitation Data'!$G$10,0,10*ROW('Sanitation Data'!G185))),'Data Summary'!DB191="Yes"),OFFSET('Sanitation Data'!$G$10,0,10*ROW('Sanitation Data'!G185)),NA())</f>
        <v>#N/A</v>
      </c>
      <c r="AN191" s="367" t="e">
        <f ca="1">+IF(AND(ISNUMBER(OFFSET('Sanitation Data'!$G$11,0,10*ROW('Sanitation Data'!G185))),'Data Summary'!DC191="Yes"),OFFSET('Sanitation Data'!$G$11,0,10*ROW('Sanitation Data'!G185)),NA())</f>
        <v>#N/A</v>
      </c>
      <c r="AO191" s="367" t="e">
        <f ca="1">+IF(AND(ISNUMBER(OFFSET('Sanitation Data'!$G$12,0,10*ROW('Sanitation Data'!G185))),'Data Summary'!DD191="Yes"),OFFSET('Sanitation Data'!$G$12,0,10*ROW('Sanitation Data'!G185)),NA())</f>
        <v>#N/A</v>
      </c>
      <c r="AP191" s="367" t="e">
        <f ca="1">+IF(AND(ISNUMBER(OFFSET('Sanitation Data'!$H$4,0,10*ROW('Sanitation Data'!H185))),'Data Summary'!DE191="Yes"),100-OFFSET('Sanitation Data'!$H$4,0,10*ROW('Sanitation Data'!H185)),NA())</f>
        <v>#N/A</v>
      </c>
      <c r="AQ191" s="367" t="e">
        <f ca="1">+IF(AND(ISNUMBER(OFFSET('Sanitation Data'!$H$6,0,10*ROW('Sanitation Data'!H185))),'Data Summary'!DF191="Yes"),OFFSET('Sanitation Data'!$H$6,0,10*ROW('Sanitation Data'!H185)),NA())</f>
        <v>#N/A</v>
      </c>
      <c r="AR191" s="367" t="e">
        <f ca="1">+IF(AND(ISNUMBER(OFFSET('Sanitation Data'!$H$10,0,10*ROW('Sanitation Data'!H185))),'Data Summary'!DG191="Yes"),OFFSET('Sanitation Data'!$H$10,0,10*ROW('Sanitation Data'!H185)),NA())</f>
        <v>#N/A</v>
      </c>
      <c r="AS191" s="367" t="e">
        <f ca="1">+IF(AND(ISNUMBER(OFFSET('Sanitation Data'!$H$11,0,10*ROW('Sanitation Data'!H185))),'Data Summary'!DH191="Yes"),OFFSET('Sanitation Data'!$H$11,0,10*ROW('Sanitation Data'!H185)),NA())</f>
        <v>#N/A</v>
      </c>
      <c r="AT191" s="367" t="e">
        <f ca="1">+IF(AND(ISNUMBER(OFFSET('Sanitation Data'!$H$12,0,10*ROW('Sanitation Data'!H185))),'Data Summary'!DI191="Yes"),OFFSET('Sanitation Data'!$H$12,0,10*ROW('Sanitation Data'!H185)),NA())</f>
        <v>#N/A</v>
      </c>
      <c r="AU191" s="367" t="e">
        <f ca="1">+IF(AND(ISNUMBER(OFFSET('Sanitation Data'!$I$4,0,10*ROW('Sanitation Data'!I185))),'Data Summary'!DJ191="Yes"),100-OFFSET('Sanitation Data'!$I$4,0,10*ROW('Sanitation Data'!I185)),NA())</f>
        <v>#N/A</v>
      </c>
      <c r="AV191" s="367" t="e">
        <f ca="1">+IF(AND(ISNUMBER(OFFSET('Sanitation Data'!$I$6,0,10*ROW('Sanitation Data'!I185))),'Data Summary'!DK191="Yes"),OFFSET('Sanitation Data'!$I$6,0,10*ROW('Sanitation Data'!I185)),NA())</f>
        <v>#N/A</v>
      </c>
      <c r="AW191" s="367" t="e">
        <f ca="1">+IF(AND(ISNUMBER(OFFSET('Sanitation Data'!$I$10,0,10*ROW('Sanitation Data'!I185))),'Data Summary'!DL191="Yes"),OFFSET('Sanitation Data'!$I$10,0,10*ROW('Sanitation Data'!I185)),NA())</f>
        <v>#N/A</v>
      </c>
      <c r="AX191" s="367" t="e">
        <f ca="1">+IF(AND(ISNUMBER(OFFSET('Sanitation Data'!$I$11,0,10*ROW('Sanitation Data'!I185))),'Data Summary'!DM191="Yes"),OFFSET('Sanitation Data'!$I$11,0,10*ROW('Sanitation Data'!I185)),NA())</f>
        <v>#N/A</v>
      </c>
      <c r="AY191" s="367" t="e">
        <f ca="1">+IF(AND(ISNUMBER(OFFSET('Sanitation Data'!$I$12,0,10*ROW('Sanitation Data'!I185))),'Data Summary'!DN191="Yes"),OFFSET('Sanitation Data'!$I$12,0,10*ROW('Sanitation Data'!I185)),NA())</f>
        <v>#N/A</v>
      </c>
      <c r="AZ191" s="368" t="e">
        <f ca="1">+IF(AND(ISNUMBER(OFFSET('Hygiene Data'!$D$5,0,10*ROW('Hygiene Data'!D185))),'Data Summary'!DO191="Yes"),OFFSET('Hygiene Data'!$D$5,0,10*ROW('Hygiene Data'!D185)),NA())</f>
        <v>#N/A</v>
      </c>
      <c r="BA191" s="368" t="e">
        <f ca="1">+IF(AND(ISNUMBER(OFFSET('Hygiene Data'!$D$7,0,10*ROW('Hygiene Data'!D185))),'Data Summary'!DP191="Yes"),OFFSET('Hygiene Data'!$D$7,0,10*ROW('Hygiene Data'!D185)),NA())</f>
        <v>#N/A</v>
      </c>
      <c r="BB191" s="368" t="e">
        <f ca="1">+IF(AND(ISNUMBER(OFFSET('Hygiene Data'!$D$9,0,10*ROW('Hygiene Data'!D185))),'Data Summary'!DQ191="Yes"),OFFSET('Hygiene Data'!$D$9,0,10*ROW('Hygiene Data'!D185)),NA())</f>
        <v>#N/A</v>
      </c>
      <c r="BC191" s="368" t="e">
        <f ca="1">+IF(AND(ISNUMBER(OFFSET('Hygiene Data'!$E$5,0,10*ROW('Hygiene Data'!E185))),'Data Summary'!DR191="Yes"),OFFSET('Hygiene Data'!$E$5,0,10*ROW('Hygiene Data'!E185)),NA())</f>
        <v>#N/A</v>
      </c>
      <c r="BD191" s="368" t="e">
        <f ca="1">+IF(AND(ISNUMBER(OFFSET('Hygiene Data'!$E$7,0,10*ROW('Hygiene Data'!E185))),'Data Summary'!DS191="Yes"),OFFSET('Hygiene Data'!$E$7,0,10*ROW('Hygiene Data'!E185)),NA())</f>
        <v>#N/A</v>
      </c>
      <c r="BE191" s="368" t="e">
        <f ca="1">+IF(AND(ISNUMBER(OFFSET('Hygiene Data'!$E$9,0,10*ROW('Hygiene Data'!E185))),'Data Summary'!DT191="Yes"),OFFSET('Hygiene Data'!$E$9,0,10*ROW('Hygiene Data'!E185)),NA())</f>
        <v>#N/A</v>
      </c>
      <c r="BF191" s="368" t="e">
        <f ca="1">+IF(AND(ISNUMBER(OFFSET('Hygiene Data'!$F$5,0,10*ROW('Hygiene Data'!F185))),'Data Summary'!DU191="Yes"),OFFSET('Hygiene Data'!$F$5,0,10*ROW('Hygiene Data'!F185)),NA())</f>
        <v>#N/A</v>
      </c>
      <c r="BG191" s="368" t="e">
        <f ca="1">+IF(AND(ISNUMBER(OFFSET('Hygiene Data'!$F$7,0,10*ROW('Hygiene Data'!F185))),'Data Summary'!DV191="Yes"),OFFSET('Hygiene Data'!$F$7,0,10*ROW('Hygiene Data'!F185)),NA())</f>
        <v>#N/A</v>
      </c>
      <c r="BH191" s="368" t="e">
        <f ca="1">+IF(AND(ISNUMBER(OFFSET('Hygiene Data'!$F$9,0,10*ROW('Hygiene Data'!F185))),'Data Summary'!DW191="Yes"),OFFSET('Hygiene Data'!$F$9,0,10*ROW('Hygiene Data'!F185)),NA())</f>
        <v>#N/A</v>
      </c>
      <c r="BI191" s="368" t="e">
        <f ca="1">+IF(AND(ISNUMBER(OFFSET('Hygiene Data'!$G$5,0,10*ROW('Hygiene Data'!G185))),'Data Summary'!DX191="Yes"),OFFSET('Hygiene Data'!$G$5,0,10*ROW('Hygiene Data'!G185)),NA())</f>
        <v>#N/A</v>
      </c>
      <c r="BJ191" s="368" t="e">
        <f ca="1">+IF(AND(ISNUMBER(OFFSET('Hygiene Data'!$G$7,0,10*ROW('Hygiene Data'!G185))),'Data Summary'!DY191="Yes"),OFFSET('Hygiene Data'!$G$7,0,10*ROW('Hygiene Data'!G185)),NA())</f>
        <v>#N/A</v>
      </c>
      <c r="BK191" s="368" t="e">
        <f ca="1">+IF(AND(ISNUMBER(OFFSET('Hygiene Data'!$G$9,0,10*ROW('Hygiene Data'!G185))),'Data Summary'!DZ191="Yes"),OFFSET('Hygiene Data'!$G$9,0,10*ROW('Hygiene Data'!G185)),NA())</f>
        <v>#N/A</v>
      </c>
      <c r="BL191" s="368" t="e">
        <f ca="1">+IF(AND(ISNUMBER(OFFSET('Hygiene Data'!$H$5,0,10*ROW('Hygiene Data'!H185))),'Data Summary'!EA191="Yes"),OFFSET('Hygiene Data'!$H$5,0,10*ROW('Hygiene Data'!H185)),NA())</f>
        <v>#N/A</v>
      </c>
      <c r="BM191" s="368" t="e">
        <f ca="1">+IF(AND(ISNUMBER(OFFSET('Hygiene Data'!$H$7,0,10*ROW('Hygiene Data'!H185))),'Data Summary'!EB191="Yes"),OFFSET('Hygiene Data'!$H$7,0,10*ROW('Hygiene Data'!H185)),NA())</f>
        <v>#N/A</v>
      </c>
      <c r="BN191" s="368" t="e">
        <f ca="1">+IF(AND(ISNUMBER(OFFSET('Hygiene Data'!$H$9,0,10*ROW('Hygiene Data'!H185))),'Data Summary'!EC191="Yes"),OFFSET('Hygiene Data'!$H$9,0,10*ROW('Hygiene Data'!H185)),NA())</f>
        <v>#N/A</v>
      </c>
      <c r="BO191" s="368" t="e">
        <f ca="1">+IF(AND(ISNUMBER(OFFSET('Hygiene Data'!$I$5,0,10*ROW('Hygiene Data'!I185))),'Data Summary'!ED191="Yes"),OFFSET('Hygiene Data'!$I$5,0,10*ROW('Hygiene Data'!I185)),NA())</f>
        <v>#N/A</v>
      </c>
      <c r="BP191" s="368" t="e">
        <f ca="1">+IF(AND(ISNUMBER(OFFSET('Hygiene Data'!$I$7,0,10*ROW('Hygiene Data'!I185))),'Data Summary'!EE191="Yes"),OFFSET('Hygiene Data'!$I$7,0,10*ROW('Hygiene Data'!I185)),NA())</f>
        <v>#N/A</v>
      </c>
      <c r="BQ191" s="368" t="e">
        <f ca="1">+IF(AND(ISNUMBER(OFFSET('Hygiene Data'!$I$9,0,10*ROW('Hygiene Data'!I185))),'Data Summary'!EF191="Yes"),OFFSET('Hygiene Data'!$I$9,0,10*ROW('Hygiene Data'!I185)),NA())</f>
        <v>#N/A</v>
      </c>
    </row>
    <row r="192" spans="1:69" x14ac:dyDescent="0.25">
      <c r="A192" s="364" t="e">
        <f ca="1">+RIGHT('Data Summary'!A192,LEN('Data Summary'!A192)-9)</f>
        <v>#VALUE!</v>
      </c>
      <c r="B192" s="338" t="str">
        <f ca="1">+IF(ISTEXT('Data Summary'!B192),'Data Summary'!B192,"")</f>
        <v/>
      </c>
      <c r="C192" s="365" t="e">
        <f ca="1">+VALUE('Data Summary'!C192)</f>
        <v>#VALUE!</v>
      </c>
      <c r="D192" s="366" t="e">
        <f ca="1">+IF(AND(ISNUMBER(OFFSET('Water Data'!$D$4,0,10*ROW('Water Data'!D186))),'Data Summary'!BS192="Yes"),100-OFFSET('Water Data'!$D$4,0,10*ROW('Water Data'!D186)),NA())</f>
        <v>#N/A</v>
      </c>
      <c r="E192" s="366" t="e">
        <f ca="1">+IF(AND(ISNUMBER(OFFSET('Water Data'!$D$6,0,10*ROW('Water Data'!D186))),'Data Summary'!BT192="Yes"),OFFSET('Water Data'!$D$6,0,10*ROW('Water Data'!D186)),NA())</f>
        <v>#N/A</v>
      </c>
      <c r="F192" s="366" t="e">
        <f ca="1">+IF(AND(ISNUMBER(OFFSET('Water Data'!$D$9,0,10*ROW('Water Data'!D186))),'Data Summary'!BU192="Yes"),OFFSET('Water Data'!$D$9,0,10*ROW('Water Data'!D186)),NA())</f>
        <v>#N/A</v>
      </c>
      <c r="G192" s="366" t="e">
        <f ca="1">+IF(AND(ISNUMBER(OFFSET('Water Data'!$E$4,0,10*ROW('Water Data'!E186))),'Data Summary'!BV192="Yes"),100-OFFSET('Water Data'!$E$4,0,10*ROW('Water Data'!E186)),NA())</f>
        <v>#N/A</v>
      </c>
      <c r="H192" s="366" t="e">
        <f ca="1">+IF(AND(ISNUMBER(OFFSET('Water Data'!$E$6,0,10*ROW('Water Data'!E186))),'Data Summary'!BW192="Yes"),OFFSET('Water Data'!$E$6,0,10*ROW('Water Data'!E186)),NA())</f>
        <v>#N/A</v>
      </c>
      <c r="I192" s="366" t="e">
        <f ca="1">+IF(AND(ISNUMBER(OFFSET('Water Data'!$E$9,0,10*ROW('Water Data'!E186))),'Data Summary'!BX192="Yes"),OFFSET('Water Data'!$E$9,0,10*ROW('Water Data'!E186)),NA())</f>
        <v>#N/A</v>
      </c>
      <c r="J192" s="366" t="e">
        <f ca="1">+IF(AND(ISNUMBER(OFFSET('Water Data'!$F$4,0,10*ROW('Water Data'!F186))),'Data Summary'!BY192="Yes"),100-OFFSET('Water Data'!$F$4,0,10*ROW('Water Data'!F186)),NA())</f>
        <v>#N/A</v>
      </c>
      <c r="K192" s="366" t="e">
        <f ca="1">+IF(AND(ISNUMBER(OFFSET('Water Data'!$F$6,0,10*ROW('Water Data'!F186))),'Data Summary'!BZ192="Yes"),OFFSET('Water Data'!$F$6,0,10*ROW('Water Data'!F186)),NA())</f>
        <v>#N/A</v>
      </c>
      <c r="L192" s="366" t="e">
        <f ca="1">+IF(AND(ISNUMBER(OFFSET('Water Data'!$F$9,0,10*ROW('Water Data'!F186))),'Data Summary'!CA192="Yes"),OFFSET('Water Data'!$F$9,0,10*ROW('Water Data'!F186)),NA())</f>
        <v>#N/A</v>
      </c>
      <c r="M192" s="366" t="e">
        <f ca="1">+IF(AND(ISNUMBER(OFFSET('Water Data'!$G$4,0,10*ROW('Water Data'!G186))),'Data Summary'!CB192="Yes"),100-OFFSET('Water Data'!$G$4,0,10*ROW('Water Data'!G186)),NA())</f>
        <v>#N/A</v>
      </c>
      <c r="N192" s="366" t="e">
        <f ca="1">+IF(AND(ISNUMBER(OFFSET('Water Data'!$G$6,0,10*ROW('Water Data'!G186))),'Data Summary'!CC192="Yes"),OFFSET('Water Data'!$G$6,0,10*ROW('Water Data'!G186)),NA())</f>
        <v>#N/A</v>
      </c>
      <c r="O192" s="366" t="e">
        <f ca="1">+IF(AND(ISNUMBER(OFFSET('Water Data'!$G$9,0,10*ROW('Water Data'!G186))),'Data Summary'!CD192="Yes"),OFFSET('Water Data'!$G$9,0,10*ROW('Water Data'!G186)),NA())</f>
        <v>#N/A</v>
      </c>
      <c r="P192" s="366" t="e">
        <f ca="1">+IF(AND(ISNUMBER(OFFSET('Water Data'!$H$4,0,10*ROW('Water Data'!H186))),'Data Summary'!CE192="Yes"),100-OFFSET('Water Data'!$H$4,0,10*ROW('Water Data'!H186)),NA())</f>
        <v>#N/A</v>
      </c>
      <c r="Q192" s="366" t="e">
        <f ca="1">+IF(AND(ISNUMBER(OFFSET('Water Data'!$H$6,0,10*ROW('Water Data'!H186))),'Data Summary'!CF192="Yes"),OFFSET('Water Data'!$H$6,0,10*ROW('Water Data'!H186)),NA())</f>
        <v>#N/A</v>
      </c>
      <c r="R192" s="366" t="e">
        <f ca="1">+IF(AND(ISNUMBER(OFFSET('Water Data'!$H$9,0,10*ROW('Water Data'!H186))),'Data Summary'!CG192="Yes"),OFFSET('Water Data'!$H$9,0,10*ROW('Water Data'!H186)),NA())</f>
        <v>#N/A</v>
      </c>
      <c r="S192" s="366" t="e">
        <f ca="1">+IF(AND(ISNUMBER(OFFSET('Water Data'!$I$4,0,10*ROW('Water Data'!I186))),'Data Summary'!CH192="Yes"),100-OFFSET('Water Data'!$I$4,0,10*ROW('Water Data'!I186)),NA())</f>
        <v>#N/A</v>
      </c>
      <c r="T192" s="366" t="e">
        <f ca="1">+IF(AND(ISNUMBER(OFFSET('Water Data'!$I$6,0,10*ROW('Water Data'!I186))),'Data Summary'!CI192="Yes"),OFFSET('Water Data'!$I$6,0,10*ROW('Water Data'!I186)),NA())</f>
        <v>#N/A</v>
      </c>
      <c r="U192" s="366" t="e">
        <f ca="1">+IF(AND(ISNUMBER(OFFSET('Water Data'!$I$9,0,10*ROW('Water Data'!I186))),'Data Summary'!CJ192="Yes"),OFFSET('Water Data'!$I$9,0,10*ROW('Water Data'!I186)),NA())</f>
        <v>#N/A</v>
      </c>
      <c r="V192" s="367" t="e">
        <f ca="1">+IF(AND(ISNUMBER(OFFSET('Sanitation Data'!$D$4,0,10*ROW('Sanitation Data'!D186))),'Data Summary'!CK192="Yes"),100-OFFSET('Sanitation Data'!$D$4,0,10*ROW('Sanitation Data'!D186)),NA())</f>
        <v>#N/A</v>
      </c>
      <c r="W192" s="367" t="e">
        <f ca="1">+IF(AND(ISNUMBER(OFFSET('Sanitation Data'!$D$6,0,10*ROW('Sanitation Data'!D186))),'Data Summary'!CL192="Yes"),OFFSET('Sanitation Data'!$D$6,0,10*ROW('Sanitation Data'!D186)),NA())</f>
        <v>#N/A</v>
      </c>
      <c r="X192" s="367" t="e">
        <f ca="1">+IF(AND(ISNUMBER(OFFSET('Sanitation Data'!$D$10,0,10*ROW('Sanitation Data'!D186))),'Data Summary'!CM192="Yes"),OFFSET('Sanitation Data'!$D$10,0,10*ROW('Sanitation Data'!D186)),NA())</f>
        <v>#N/A</v>
      </c>
      <c r="Y192" s="367" t="e">
        <f ca="1">+IF(AND(ISNUMBER(OFFSET('Sanitation Data'!$D$11,0,10*ROW('Sanitation Data'!D186))),'Data Summary'!CN192="Yes"),OFFSET('Sanitation Data'!$D$11,0,10*ROW('Sanitation Data'!D186)),NA())</f>
        <v>#N/A</v>
      </c>
      <c r="Z192" s="367" t="e">
        <f ca="1">+IF(AND(ISNUMBER(OFFSET('Sanitation Data'!$D$12,0,10*ROW('Sanitation Data'!D186))),'Data Summary'!CO192="Yes"),OFFSET('Sanitation Data'!$D$12,0,10*ROW('Sanitation Data'!D186)),NA())</f>
        <v>#N/A</v>
      </c>
      <c r="AA192" s="367" t="e">
        <f ca="1">+IF(AND(ISNUMBER(OFFSET('Sanitation Data'!$E$4,0,10*ROW('Sanitation Data'!E186))),'Data Summary'!CP192="Yes"),100-OFFSET('Sanitation Data'!$E$4,0,10*ROW('Sanitation Data'!E186)),NA())</f>
        <v>#N/A</v>
      </c>
      <c r="AB192" s="367" t="e">
        <f ca="1">+IF(AND(ISNUMBER(OFFSET('Sanitation Data'!$E$6,0,10*ROW('Sanitation Data'!E186))),'Data Summary'!CQ192="Yes"),OFFSET('Sanitation Data'!$E$6,0,10*ROW('Sanitation Data'!E186)),NA())</f>
        <v>#N/A</v>
      </c>
      <c r="AC192" s="367" t="e">
        <f ca="1">+IF(AND(ISNUMBER(OFFSET('Sanitation Data'!$E$10,0,10*ROW('Sanitation Data'!E186))),'Data Summary'!CR192="Yes"),OFFSET('Sanitation Data'!$E$10,0,10*ROW('Sanitation Data'!E186)),NA())</f>
        <v>#N/A</v>
      </c>
      <c r="AD192" s="367" t="e">
        <f ca="1">+IF(AND(ISNUMBER(OFFSET('Sanitation Data'!$E$11,0,10*ROW('Sanitation Data'!E186))),'Data Summary'!CS192="Yes"),OFFSET('Sanitation Data'!$E$11,0,10*ROW('Sanitation Data'!E186)),NA())</f>
        <v>#N/A</v>
      </c>
      <c r="AE192" s="367" t="e">
        <f ca="1">+IF(AND(ISNUMBER(OFFSET('Sanitation Data'!$E$12,0,10*ROW('Sanitation Data'!E186))),'Data Summary'!CT192="Yes"),OFFSET('Sanitation Data'!$E$12,0,10*ROW('Sanitation Data'!E186)),NA())</f>
        <v>#N/A</v>
      </c>
      <c r="AF192" s="367" t="e">
        <f ca="1">+IF(AND(ISNUMBER(OFFSET('Sanitation Data'!$F$4,0,10*ROW('Sanitation Data'!F186))),'Data Summary'!CU192="Yes"),100-OFFSET('Sanitation Data'!$F$4,0,10*ROW('Sanitation Data'!F186)),NA())</f>
        <v>#N/A</v>
      </c>
      <c r="AG192" s="367" t="e">
        <f ca="1">+IF(AND(ISNUMBER(OFFSET('Sanitation Data'!$F$6,0,10*ROW('Sanitation Data'!F186))),'Data Summary'!CV192="Yes"),OFFSET('Sanitation Data'!$F$6,0,10*ROW('Sanitation Data'!F186)),NA())</f>
        <v>#N/A</v>
      </c>
      <c r="AH192" s="367" t="e">
        <f ca="1">+IF(AND(ISNUMBER(OFFSET('Sanitation Data'!$F$10,0,10*ROW('Sanitation Data'!F186))),'Data Summary'!CW192="Yes"),OFFSET('Sanitation Data'!$F$10,0,10*ROW('Sanitation Data'!F186)),NA())</f>
        <v>#N/A</v>
      </c>
      <c r="AI192" s="367" t="e">
        <f ca="1">+IF(AND(ISNUMBER(OFFSET('Sanitation Data'!$F$11,0,10*ROW('Sanitation Data'!F186))),'Data Summary'!CX192="Yes"),OFFSET('Sanitation Data'!$F$11,0,10*ROW('Sanitation Data'!F186)),NA())</f>
        <v>#N/A</v>
      </c>
      <c r="AJ192" s="367" t="e">
        <f ca="1">+IF(AND(ISNUMBER(OFFSET('Sanitation Data'!$F$12,0,10*ROW('Sanitation Data'!F186))),'Data Summary'!CY192="Yes"),OFFSET('Sanitation Data'!$F$12,0,10*ROW('Sanitation Data'!F186)),NA())</f>
        <v>#N/A</v>
      </c>
      <c r="AK192" s="367" t="e">
        <f ca="1">+IF(AND(ISNUMBER(OFFSET('Sanitation Data'!$G$4,0,10*ROW('Sanitation Data'!G186))),'Data Summary'!CZ192="Yes"),100-OFFSET('Sanitation Data'!$G$4,0,10*ROW('Sanitation Data'!G186)),NA())</f>
        <v>#N/A</v>
      </c>
      <c r="AL192" s="367" t="e">
        <f ca="1">+IF(AND(ISNUMBER(OFFSET('Sanitation Data'!$G$6,0,10*ROW('Sanitation Data'!G186))),'Data Summary'!DA192="Yes"),OFFSET('Sanitation Data'!$G$6,0,10*ROW('Sanitation Data'!G186)),NA())</f>
        <v>#N/A</v>
      </c>
      <c r="AM192" s="367" t="e">
        <f ca="1">+IF(AND(ISNUMBER(OFFSET('Sanitation Data'!$G$10,0,10*ROW('Sanitation Data'!G186))),'Data Summary'!DB192="Yes"),OFFSET('Sanitation Data'!$G$10,0,10*ROW('Sanitation Data'!G186)),NA())</f>
        <v>#N/A</v>
      </c>
      <c r="AN192" s="367" t="e">
        <f ca="1">+IF(AND(ISNUMBER(OFFSET('Sanitation Data'!$G$11,0,10*ROW('Sanitation Data'!G186))),'Data Summary'!DC192="Yes"),OFFSET('Sanitation Data'!$G$11,0,10*ROW('Sanitation Data'!G186)),NA())</f>
        <v>#N/A</v>
      </c>
      <c r="AO192" s="367" t="e">
        <f ca="1">+IF(AND(ISNUMBER(OFFSET('Sanitation Data'!$G$12,0,10*ROW('Sanitation Data'!G186))),'Data Summary'!DD192="Yes"),OFFSET('Sanitation Data'!$G$12,0,10*ROW('Sanitation Data'!G186)),NA())</f>
        <v>#N/A</v>
      </c>
      <c r="AP192" s="367" t="e">
        <f ca="1">+IF(AND(ISNUMBER(OFFSET('Sanitation Data'!$H$4,0,10*ROW('Sanitation Data'!H186))),'Data Summary'!DE192="Yes"),100-OFFSET('Sanitation Data'!$H$4,0,10*ROW('Sanitation Data'!H186)),NA())</f>
        <v>#N/A</v>
      </c>
      <c r="AQ192" s="367" t="e">
        <f ca="1">+IF(AND(ISNUMBER(OFFSET('Sanitation Data'!$H$6,0,10*ROW('Sanitation Data'!H186))),'Data Summary'!DF192="Yes"),OFFSET('Sanitation Data'!$H$6,0,10*ROW('Sanitation Data'!H186)),NA())</f>
        <v>#N/A</v>
      </c>
      <c r="AR192" s="367" t="e">
        <f ca="1">+IF(AND(ISNUMBER(OFFSET('Sanitation Data'!$H$10,0,10*ROW('Sanitation Data'!H186))),'Data Summary'!DG192="Yes"),OFFSET('Sanitation Data'!$H$10,0,10*ROW('Sanitation Data'!H186)),NA())</f>
        <v>#N/A</v>
      </c>
      <c r="AS192" s="367" t="e">
        <f ca="1">+IF(AND(ISNUMBER(OFFSET('Sanitation Data'!$H$11,0,10*ROW('Sanitation Data'!H186))),'Data Summary'!DH192="Yes"),OFFSET('Sanitation Data'!$H$11,0,10*ROW('Sanitation Data'!H186)),NA())</f>
        <v>#N/A</v>
      </c>
      <c r="AT192" s="367" t="e">
        <f ca="1">+IF(AND(ISNUMBER(OFFSET('Sanitation Data'!$H$12,0,10*ROW('Sanitation Data'!H186))),'Data Summary'!DI192="Yes"),OFFSET('Sanitation Data'!$H$12,0,10*ROW('Sanitation Data'!H186)),NA())</f>
        <v>#N/A</v>
      </c>
      <c r="AU192" s="367" t="e">
        <f ca="1">+IF(AND(ISNUMBER(OFFSET('Sanitation Data'!$I$4,0,10*ROW('Sanitation Data'!I186))),'Data Summary'!DJ192="Yes"),100-OFFSET('Sanitation Data'!$I$4,0,10*ROW('Sanitation Data'!I186)),NA())</f>
        <v>#N/A</v>
      </c>
      <c r="AV192" s="367" t="e">
        <f ca="1">+IF(AND(ISNUMBER(OFFSET('Sanitation Data'!$I$6,0,10*ROW('Sanitation Data'!I186))),'Data Summary'!DK192="Yes"),OFFSET('Sanitation Data'!$I$6,0,10*ROW('Sanitation Data'!I186)),NA())</f>
        <v>#N/A</v>
      </c>
      <c r="AW192" s="367" t="e">
        <f ca="1">+IF(AND(ISNUMBER(OFFSET('Sanitation Data'!$I$10,0,10*ROW('Sanitation Data'!I186))),'Data Summary'!DL192="Yes"),OFFSET('Sanitation Data'!$I$10,0,10*ROW('Sanitation Data'!I186)),NA())</f>
        <v>#N/A</v>
      </c>
      <c r="AX192" s="367" t="e">
        <f ca="1">+IF(AND(ISNUMBER(OFFSET('Sanitation Data'!$I$11,0,10*ROW('Sanitation Data'!I186))),'Data Summary'!DM192="Yes"),OFFSET('Sanitation Data'!$I$11,0,10*ROW('Sanitation Data'!I186)),NA())</f>
        <v>#N/A</v>
      </c>
      <c r="AY192" s="367" t="e">
        <f ca="1">+IF(AND(ISNUMBER(OFFSET('Sanitation Data'!$I$12,0,10*ROW('Sanitation Data'!I186))),'Data Summary'!DN192="Yes"),OFFSET('Sanitation Data'!$I$12,0,10*ROW('Sanitation Data'!I186)),NA())</f>
        <v>#N/A</v>
      </c>
      <c r="AZ192" s="368" t="e">
        <f ca="1">+IF(AND(ISNUMBER(OFFSET('Hygiene Data'!$D$5,0,10*ROW('Hygiene Data'!D186))),'Data Summary'!DO192="Yes"),OFFSET('Hygiene Data'!$D$5,0,10*ROW('Hygiene Data'!D186)),NA())</f>
        <v>#N/A</v>
      </c>
      <c r="BA192" s="368" t="e">
        <f ca="1">+IF(AND(ISNUMBER(OFFSET('Hygiene Data'!$D$7,0,10*ROW('Hygiene Data'!D186))),'Data Summary'!DP192="Yes"),OFFSET('Hygiene Data'!$D$7,0,10*ROW('Hygiene Data'!D186)),NA())</f>
        <v>#N/A</v>
      </c>
      <c r="BB192" s="368" t="e">
        <f ca="1">+IF(AND(ISNUMBER(OFFSET('Hygiene Data'!$D$9,0,10*ROW('Hygiene Data'!D186))),'Data Summary'!DQ192="Yes"),OFFSET('Hygiene Data'!$D$9,0,10*ROW('Hygiene Data'!D186)),NA())</f>
        <v>#N/A</v>
      </c>
      <c r="BC192" s="368" t="e">
        <f ca="1">+IF(AND(ISNUMBER(OFFSET('Hygiene Data'!$E$5,0,10*ROW('Hygiene Data'!E186))),'Data Summary'!DR192="Yes"),OFFSET('Hygiene Data'!$E$5,0,10*ROW('Hygiene Data'!E186)),NA())</f>
        <v>#N/A</v>
      </c>
      <c r="BD192" s="368" t="e">
        <f ca="1">+IF(AND(ISNUMBER(OFFSET('Hygiene Data'!$E$7,0,10*ROW('Hygiene Data'!E186))),'Data Summary'!DS192="Yes"),OFFSET('Hygiene Data'!$E$7,0,10*ROW('Hygiene Data'!E186)),NA())</f>
        <v>#N/A</v>
      </c>
      <c r="BE192" s="368" t="e">
        <f ca="1">+IF(AND(ISNUMBER(OFFSET('Hygiene Data'!$E$9,0,10*ROW('Hygiene Data'!E186))),'Data Summary'!DT192="Yes"),OFFSET('Hygiene Data'!$E$9,0,10*ROW('Hygiene Data'!E186)),NA())</f>
        <v>#N/A</v>
      </c>
      <c r="BF192" s="368" t="e">
        <f ca="1">+IF(AND(ISNUMBER(OFFSET('Hygiene Data'!$F$5,0,10*ROW('Hygiene Data'!F186))),'Data Summary'!DU192="Yes"),OFFSET('Hygiene Data'!$F$5,0,10*ROW('Hygiene Data'!F186)),NA())</f>
        <v>#N/A</v>
      </c>
      <c r="BG192" s="368" t="e">
        <f ca="1">+IF(AND(ISNUMBER(OFFSET('Hygiene Data'!$F$7,0,10*ROW('Hygiene Data'!F186))),'Data Summary'!DV192="Yes"),OFFSET('Hygiene Data'!$F$7,0,10*ROW('Hygiene Data'!F186)),NA())</f>
        <v>#N/A</v>
      </c>
      <c r="BH192" s="368" t="e">
        <f ca="1">+IF(AND(ISNUMBER(OFFSET('Hygiene Data'!$F$9,0,10*ROW('Hygiene Data'!F186))),'Data Summary'!DW192="Yes"),OFFSET('Hygiene Data'!$F$9,0,10*ROW('Hygiene Data'!F186)),NA())</f>
        <v>#N/A</v>
      </c>
      <c r="BI192" s="368" t="e">
        <f ca="1">+IF(AND(ISNUMBER(OFFSET('Hygiene Data'!$G$5,0,10*ROW('Hygiene Data'!G186))),'Data Summary'!DX192="Yes"),OFFSET('Hygiene Data'!$G$5,0,10*ROW('Hygiene Data'!G186)),NA())</f>
        <v>#N/A</v>
      </c>
      <c r="BJ192" s="368" t="e">
        <f ca="1">+IF(AND(ISNUMBER(OFFSET('Hygiene Data'!$G$7,0,10*ROW('Hygiene Data'!G186))),'Data Summary'!DY192="Yes"),OFFSET('Hygiene Data'!$G$7,0,10*ROW('Hygiene Data'!G186)),NA())</f>
        <v>#N/A</v>
      </c>
      <c r="BK192" s="368" t="e">
        <f ca="1">+IF(AND(ISNUMBER(OFFSET('Hygiene Data'!$G$9,0,10*ROW('Hygiene Data'!G186))),'Data Summary'!DZ192="Yes"),OFFSET('Hygiene Data'!$G$9,0,10*ROW('Hygiene Data'!G186)),NA())</f>
        <v>#N/A</v>
      </c>
      <c r="BL192" s="368" t="e">
        <f ca="1">+IF(AND(ISNUMBER(OFFSET('Hygiene Data'!$H$5,0,10*ROW('Hygiene Data'!H186))),'Data Summary'!EA192="Yes"),OFFSET('Hygiene Data'!$H$5,0,10*ROW('Hygiene Data'!H186)),NA())</f>
        <v>#N/A</v>
      </c>
      <c r="BM192" s="368" t="e">
        <f ca="1">+IF(AND(ISNUMBER(OFFSET('Hygiene Data'!$H$7,0,10*ROW('Hygiene Data'!H186))),'Data Summary'!EB192="Yes"),OFFSET('Hygiene Data'!$H$7,0,10*ROW('Hygiene Data'!H186)),NA())</f>
        <v>#N/A</v>
      </c>
      <c r="BN192" s="368" t="e">
        <f ca="1">+IF(AND(ISNUMBER(OFFSET('Hygiene Data'!$H$9,0,10*ROW('Hygiene Data'!H186))),'Data Summary'!EC192="Yes"),OFFSET('Hygiene Data'!$H$9,0,10*ROW('Hygiene Data'!H186)),NA())</f>
        <v>#N/A</v>
      </c>
      <c r="BO192" s="368" t="e">
        <f ca="1">+IF(AND(ISNUMBER(OFFSET('Hygiene Data'!$I$5,0,10*ROW('Hygiene Data'!I186))),'Data Summary'!ED192="Yes"),OFFSET('Hygiene Data'!$I$5,0,10*ROW('Hygiene Data'!I186)),NA())</f>
        <v>#N/A</v>
      </c>
      <c r="BP192" s="368" t="e">
        <f ca="1">+IF(AND(ISNUMBER(OFFSET('Hygiene Data'!$I$7,0,10*ROW('Hygiene Data'!I186))),'Data Summary'!EE192="Yes"),OFFSET('Hygiene Data'!$I$7,0,10*ROW('Hygiene Data'!I186)),NA())</f>
        <v>#N/A</v>
      </c>
      <c r="BQ192" s="368" t="e">
        <f ca="1">+IF(AND(ISNUMBER(OFFSET('Hygiene Data'!$I$9,0,10*ROW('Hygiene Data'!I186))),'Data Summary'!EF192="Yes"),OFFSET('Hygiene Data'!$I$9,0,10*ROW('Hygiene Data'!I186)),NA())</f>
        <v>#N/A</v>
      </c>
    </row>
    <row r="193" spans="1:69" x14ac:dyDescent="0.25">
      <c r="A193" s="364" t="e">
        <f ca="1">+RIGHT('Data Summary'!A193,LEN('Data Summary'!A193)-9)</f>
        <v>#VALUE!</v>
      </c>
      <c r="B193" s="338" t="str">
        <f ca="1">+IF(ISTEXT('Data Summary'!B193),'Data Summary'!B193,"")</f>
        <v/>
      </c>
      <c r="C193" s="365" t="e">
        <f ca="1">+VALUE('Data Summary'!C193)</f>
        <v>#VALUE!</v>
      </c>
      <c r="D193" s="366" t="e">
        <f ca="1">+IF(AND(ISNUMBER(OFFSET('Water Data'!$D$4,0,10*ROW('Water Data'!D187))),'Data Summary'!BS193="Yes"),100-OFFSET('Water Data'!$D$4,0,10*ROW('Water Data'!D187)),NA())</f>
        <v>#N/A</v>
      </c>
      <c r="E193" s="366" t="e">
        <f ca="1">+IF(AND(ISNUMBER(OFFSET('Water Data'!$D$6,0,10*ROW('Water Data'!D187))),'Data Summary'!BT193="Yes"),OFFSET('Water Data'!$D$6,0,10*ROW('Water Data'!D187)),NA())</f>
        <v>#N/A</v>
      </c>
      <c r="F193" s="366" t="e">
        <f ca="1">+IF(AND(ISNUMBER(OFFSET('Water Data'!$D$9,0,10*ROW('Water Data'!D187))),'Data Summary'!BU193="Yes"),OFFSET('Water Data'!$D$9,0,10*ROW('Water Data'!D187)),NA())</f>
        <v>#N/A</v>
      </c>
      <c r="G193" s="366" t="e">
        <f ca="1">+IF(AND(ISNUMBER(OFFSET('Water Data'!$E$4,0,10*ROW('Water Data'!E187))),'Data Summary'!BV193="Yes"),100-OFFSET('Water Data'!$E$4,0,10*ROW('Water Data'!E187)),NA())</f>
        <v>#N/A</v>
      </c>
      <c r="H193" s="366" t="e">
        <f ca="1">+IF(AND(ISNUMBER(OFFSET('Water Data'!$E$6,0,10*ROW('Water Data'!E187))),'Data Summary'!BW193="Yes"),OFFSET('Water Data'!$E$6,0,10*ROW('Water Data'!E187)),NA())</f>
        <v>#N/A</v>
      </c>
      <c r="I193" s="366" t="e">
        <f ca="1">+IF(AND(ISNUMBER(OFFSET('Water Data'!$E$9,0,10*ROW('Water Data'!E187))),'Data Summary'!BX193="Yes"),OFFSET('Water Data'!$E$9,0,10*ROW('Water Data'!E187)),NA())</f>
        <v>#N/A</v>
      </c>
      <c r="J193" s="366" t="e">
        <f ca="1">+IF(AND(ISNUMBER(OFFSET('Water Data'!$F$4,0,10*ROW('Water Data'!F187))),'Data Summary'!BY193="Yes"),100-OFFSET('Water Data'!$F$4,0,10*ROW('Water Data'!F187)),NA())</f>
        <v>#N/A</v>
      </c>
      <c r="K193" s="366" t="e">
        <f ca="1">+IF(AND(ISNUMBER(OFFSET('Water Data'!$F$6,0,10*ROW('Water Data'!F187))),'Data Summary'!BZ193="Yes"),OFFSET('Water Data'!$F$6,0,10*ROW('Water Data'!F187)),NA())</f>
        <v>#N/A</v>
      </c>
      <c r="L193" s="366" t="e">
        <f ca="1">+IF(AND(ISNUMBER(OFFSET('Water Data'!$F$9,0,10*ROW('Water Data'!F187))),'Data Summary'!CA193="Yes"),OFFSET('Water Data'!$F$9,0,10*ROW('Water Data'!F187)),NA())</f>
        <v>#N/A</v>
      </c>
      <c r="M193" s="366" t="e">
        <f ca="1">+IF(AND(ISNUMBER(OFFSET('Water Data'!$G$4,0,10*ROW('Water Data'!G187))),'Data Summary'!CB193="Yes"),100-OFFSET('Water Data'!$G$4,0,10*ROW('Water Data'!G187)),NA())</f>
        <v>#N/A</v>
      </c>
      <c r="N193" s="366" t="e">
        <f ca="1">+IF(AND(ISNUMBER(OFFSET('Water Data'!$G$6,0,10*ROW('Water Data'!G187))),'Data Summary'!CC193="Yes"),OFFSET('Water Data'!$G$6,0,10*ROW('Water Data'!G187)),NA())</f>
        <v>#N/A</v>
      </c>
      <c r="O193" s="366" t="e">
        <f ca="1">+IF(AND(ISNUMBER(OFFSET('Water Data'!$G$9,0,10*ROW('Water Data'!G187))),'Data Summary'!CD193="Yes"),OFFSET('Water Data'!$G$9,0,10*ROW('Water Data'!G187)),NA())</f>
        <v>#N/A</v>
      </c>
      <c r="P193" s="366" t="e">
        <f ca="1">+IF(AND(ISNUMBER(OFFSET('Water Data'!$H$4,0,10*ROW('Water Data'!H187))),'Data Summary'!CE193="Yes"),100-OFFSET('Water Data'!$H$4,0,10*ROW('Water Data'!H187)),NA())</f>
        <v>#N/A</v>
      </c>
      <c r="Q193" s="366" t="e">
        <f ca="1">+IF(AND(ISNUMBER(OFFSET('Water Data'!$H$6,0,10*ROW('Water Data'!H187))),'Data Summary'!CF193="Yes"),OFFSET('Water Data'!$H$6,0,10*ROW('Water Data'!H187)),NA())</f>
        <v>#N/A</v>
      </c>
      <c r="R193" s="366" t="e">
        <f ca="1">+IF(AND(ISNUMBER(OFFSET('Water Data'!$H$9,0,10*ROW('Water Data'!H187))),'Data Summary'!CG193="Yes"),OFFSET('Water Data'!$H$9,0,10*ROW('Water Data'!H187)),NA())</f>
        <v>#N/A</v>
      </c>
      <c r="S193" s="366" t="e">
        <f ca="1">+IF(AND(ISNUMBER(OFFSET('Water Data'!$I$4,0,10*ROW('Water Data'!I187))),'Data Summary'!CH193="Yes"),100-OFFSET('Water Data'!$I$4,0,10*ROW('Water Data'!I187)),NA())</f>
        <v>#N/A</v>
      </c>
      <c r="T193" s="366" t="e">
        <f ca="1">+IF(AND(ISNUMBER(OFFSET('Water Data'!$I$6,0,10*ROW('Water Data'!I187))),'Data Summary'!CI193="Yes"),OFFSET('Water Data'!$I$6,0,10*ROW('Water Data'!I187)),NA())</f>
        <v>#N/A</v>
      </c>
      <c r="U193" s="366" t="e">
        <f ca="1">+IF(AND(ISNUMBER(OFFSET('Water Data'!$I$9,0,10*ROW('Water Data'!I187))),'Data Summary'!CJ193="Yes"),OFFSET('Water Data'!$I$9,0,10*ROW('Water Data'!I187)),NA())</f>
        <v>#N/A</v>
      </c>
      <c r="V193" s="367" t="e">
        <f ca="1">+IF(AND(ISNUMBER(OFFSET('Sanitation Data'!$D$4,0,10*ROW('Sanitation Data'!D187))),'Data Summary'!CK193="Yes"),100-OFFSET('Sanitation Data'!$D$4,0,10*ROW('Sanitation Data'!D187)),NA())</f>
        <v>#N/A</v>
      </c>
      <c r="W193" s="367" t="e">
        <f ca="1">+IF(AND(ISNUMBER(OFFSET('Sanitation Data'!$D$6,0,10*ROW('Sanitation Data'!D187))),'Data Summary'!CL193="Yes"),OFFSET('Sanitation Data'!$D$6,0,10*ROW('Sanitation Data'!D187)),NA())</f>
        <v>#N/A</v>
      </c>
      <c r="X193" s="367" t="e">
        <f ca="1">+IF(AND(ISNUMBER(OFFSET('Sanitation Data'!$D$10,0,10*ROW('Sanitation Data'!D187))),'Data Summary'!CM193="Yes"),OFFSET('Sanitation Data'!$D$10,0,10*ROW('Sanitation Data'!D187)),NA())</f>
        <v>#N/A</v>
      </c>
      <c r="Y193" s="367" t="e">
        <f ca="1">+IF(AND(ISNUMBER(OFFSET('Sanitation Data'!$D$11,0,10*ROW('Sanitation Data'!D187))),'Data Summary'!CN193="Yes"),OFFSET('Sanitation Data'!$D$11,0,10*ROW('Sanitation Data'!D187)),NA())</f>
        <v>#N/A</v>
      </c>
      <c r="Z193" s="367" t="e">
        <f ca="1">+IF(AND(ISNUMBER(OFFSET('Sanitation Data'!$D$12,0,10*ROW('Sanitation Data'!D187))),'Data Summary'!CO193="Yes"),OFFSET('Sanitation Data'!$D$12,0,10*ROW('Sanitation Data'!D187)),NA())</f>
        <v>#N/A</v>
      </c>
      <c r="AA193" s="367" t="e">
        <f ca="1">+IF(AND(ISNUMBER(OFFSET('Sanitation Data'!$E$4,0,10*ROW('Sanitation Data'!E187))),'Data Summary'!CP193="Yes"),100-OFFSET('Sanitation Data'!$E$4,0,10*ROW('Sanitation Data'!E187)),NA())</f>
        <v>#N/A</v>
      </c>
      <c r="AB193" s="367" t="e">
        <f ca="1">+IF(AND(ISNUMBER(OFFSET('Sanitation Data'!$E$6,0,10*ROW('Sanitation Data'!E187))),'Data Summary'!CQ193="Yes"),OFFSET('Sanitation Data'!$E$6,0,10*ROW('Sanitation Data'!E187)),NA())</f>
        <v>#N/A</v>
      </c>
      <c r="AC193" s="367" t="e">
        <f ca="1">+IF(AND(ISNUMBER(OFFSET('Sanitation Data'!$E$10,0,10*ROW('Sanitation Data'!E187))),'Data Summary'!CR193="Yes"),OFFSET('Sanitation Data'!$E$10,0,10*ROW('Sanitation Data'!E187)),NA())</f>
        <v>#N/A</v>
      </c>
      <c r="AD193" s="367" t="e">
        <f ca="1">+IF(AND(ISNUMBER(OFFSET('Sanitation Data'!$E$11,0,10*ROW('Sanitation Data'!E187))),'Data Summary'!CS193="Yes"),OFFSET('Sanitation Data'!$E$11,0,10*ROW('Sanitation Data'!E187)),NA())</f>
        <v>#N/A</v>
      </c>
      <c r="AE193" s="367" t="e">
        <f ca="1">+IF(AND(ISNUMBER(OFFSET('Sanitation Data'!$E$12,0,10*ROW('Sanitation Data'!E187))),'Data Summary'!CT193="Yes"),OFFSET('Sanitation Data'!$E$12,0,10*ROW('Sanitation Data'!E187)),NA())</f>
        <v>#N/A</v>
      </c>
      <c r="AF193" s="367" t="e">
        <f ca="1">+IF(AND(ISNUMBER(OFFSET('Sanitation Data'!$F$4,0,10*ROW('Sanitation Data'!F187))),'Data Summary'!CU193="Yes"),100-OFFSET('Sanitation Data'!$F$4,0,10*ROW('Sanitation Data'!F187)),NA())</f>
        <v>#N/A</v>
      </c>
      <c r="AG193" s="367" t="e">
        <f ca="1">+IF(AND(ISNUMBER(OFFSET('Sanitation Data'!$F$6,0,10*ROW('Sanitation Data'!F187))),'Data Summary'!CV193="Yes"),OFFSET('Sanitation Data'!$F$6,0,10*ROW('Sanitation Data'!F187)),NA())</f>
        <v>#N/A</v>
      </c>
      <c r="AH193" s="367" t="e">
        <f ca="1">+IF(AND(ISNUMBER(OFFSET('Sanitation Data'!$F$10,0,10*ROW('Sanitation Data'!F187))),'Data Summary'!CW193="Yes"),OFFSET('Sanitation Data'!$F$10,0,10*ROW('Sanitation Data'!F187)),NA())</f>
        <v>#N/A</v>
      </c>
      <c r="AI193" s="367" t="e">
        <f ca="1">+IF(AND(ISNUMBER(OFFSET('Sanitation Data'!$F$11,0,10*ROW('Sanitation Data'!F187))),'Data Summary'!CX193="Yes"),OFFSET('Sanitation Data'!$F$11,0,10*ROW('Sanitation Data'!F187)),NA())</f>
        <v>#N/A</v>
      </c>
      <c r="AJ193" s="367" t="e">
        <f ca="1">+IF(AND(ISNUMBER(OFFSET('Sanitation Data'!$F$12,0,10*ROW('Sanitation Data'!F187))),'Data Summary'!CY193="Yes"),OFFSET('Sanitation Data'!$F$12,0,10*ROW('Sanitation Data'!F187)),NA())</f>
        <v>#N/A</v>
      </c>
      <c r="AK193" s="367" t="e">
        <f ca="1">+IF(AND(ISNUMBER(OFFSET('Sanitation Data'!$G$4,0,10*ROW('Sanitation Data'!G187))),'Data Summary'!CZ193="Yes"),100-OFFSET('Sanitation Data'!$G$4,0,10*ROW('Sanitation Data'!G187)),NA())</f>
        <v>#N/A</v>
      </c>
      <c r="AL193" s="367" t="e">
        <f ca="1">+IF(AND(ISNUMBER(OFFSET('Sanitation Data'!$G$6,0,10*ROW('Sanitation Data'!G187))),'Data Summary'!DA193="Yes"),OFFSET('Sanitation Data'!$G$6,0,10*ROW('Sanitation Data'!G187)),NA())</f>
        <v>#N/A</v>
      </c>
      <c r="AM193" s="367" t="e">
        <f ca="1">+IF(AND(ISNUMBER(OFFSET('Sanitation Data'!$G$10,0,10*ROW('Sanitation Data'!G187))),'Data Summary'!DB193="Yes"),OFFSET('Sanitation Data'!$G$10,0,10*ROW('Sanitation Data'!G187)),NA())</f>
        <v>#N/A</v>
      </c>
      <c r="AN193" s="367" t="e">
        <f ca="1">+IF(AND(ISNUMBER(OFFSET('Sanitation Data'!$G$11,0,10*ROW('Sanitation Data'!G187))),'Data Summary'!DC193="Yes"),OFFSET('Sanitation Data'!$G$11,0,10*ROW('Sanitation Data'!G187)),NA())</f>
        <v>#N/A</v>
      </c>
      <c r="AO193" s="367" t="e">
        <f ca="1">+IF(AND(ISNUMBER(OFFSET('Sanitation Data'!$G$12,0,10*ROW('Sanitation Data'!G187))),'Data Summary'!DD193="Yes"),OFFSET('Sanitation Data'!$G$12,0,10*ROW('Sanitation Data'!G187)),NA())</f>
        <v>#N/A</v>
      </c>
      <c r="AP193" s="367" t="e">
        <f ca="1">+IF(AND(ISNUMBER(OFFSET('Sanitation Data'!$H$4,0,10*ROW('Sanitation Data'!H187))),'Data Summary'!DE193="Yes"),100-OFFSET('Sanitation Data'!$H$4,0,10*ROW('Sanitation Data'!H187)),NA())</f>
        <v>#N/A</v>
      </c>
      <c r="AQ193" s="367" t="e">
        <f ca="1">+IF(AND(ISNUMBER(OFFSET('Sanitation Data'!$H$6,0,10*ROW('Sanitation Data'!H187))),'Data Summary'!DF193="Yes"),OFFSET('Sanitation Data'!$H$6,0,10*ROW('Sanitation Data'!H187)),NA())</f>
        <v>#N/A</v>
      </c>
      <c r="AR193" s="367" t="e">
        <f ca="1">+IF(AND(ISNUMBER(OFFSET('Sanitation Data'!$H$10,0,10*ROW('Sanitation Data'!H187))),'Data Summary'!DG193="Yes"),OFFSET('Sanitation Data'!$H$10,0,10*ROW('Sanitation Data'!H187)),NA())</f>
        <v>#N/A</v>
      </c>
      <c r="AS193" s="367" t="e">
        <f ca="1">+IF(AND(ISNUMBER(OFFSET('Sanitation Data'!$H$11,0,10*ROW('Sanitation Data'!H187))),'Data Summary'!DH193="Yes"),OFFSET('Sanitation Data'!$H$11,0,10*ROW('Sanitation Data'!H187)),NA())</f>
        <v>#N/A</v>
      </c>
      <c r="AT193" s="367" t="e">
        <f ca="1">+IF(AND(ISNUMBER(OFFSET('Sanitation Data'!$H$12,0,10*ROW('Sanitation Data'!H187))),'Data Summary'!DI193="Yes"),OFFSET('Sanitation Data'!$H$12,0,10*ROW('Sanitation Data'!H187)),NA())</f>
        <v>#N/A</v>
      </c>
      <c r="AU193" s="367" t="e">
        <f ca="1">+IF(AND(ISNUMBER(OFFSET('Sanitation Data'!$I$4,0,10*ROW('Sanitation Data'!I187))),'Data Summary'!DJ193="Yes"),100-OFFSET('Sanitation Data'!$I$4,0,10*ROW('Sanitation Data'!I187)),NA())</f>
        <v>#N/A</v>
      </c>
      <c r="AV193" s="367" t="e">
        <f ca="1">+IF(AND(ISNUMBER(OFFSET('Sanitation Data'!$I$6,0,10*ROW('Sanitation Data'!I187))),'Data Summary'!DK193="Yes"),OFFSET('Sanitation Data'!$I$6,0,10*ROW('Sanitation Data'!I187)),NA())</f>
        <v>#N/A</v>
      </c>
      <c r="AW193" s="367" t="e">
        <f ca="1">+IF(AND(ISNUMBER(OFFSET('Sanitation Data'!$I$10,0,10*ROW('Sanitation Data'!I187))),'Data Summary'!DL193="Yes"),OFFSET('Sanitation Data'!$I$10,0,10*ROW('Sanitation Data'!I187)),NA())</f>
        <v>#N/A</v>
      </c>
      <c r="AX193" s="367" t="e">
        <f ca="1">+IF(AND(ISNUMBER(OFFSET('Sanitation Data'!$I$11,0,10*ROW('Sanitation Data'!I187))),'Data Summary'!DM193="Yes"),OFFSET('Sanitation Data'!$I$11,0,10*ROW('Sanitation Data'!I187)),NA())</f>
        <v>#N/A</v>
      </c>
      <c r="AY193" s="367" t="e">
        <f ca="1">+IF(AND(ISNUMBER(OFFSET('Sanitation Data'!$I$12,0,10*ROW('Sanitation Data'!I187))),'Data Summary'!DN193="Yes"),OFFSET('Sanitation Data'!$I$12,0,10*ROW('Sanitation Data'!I187)),NA())</f>
        <v>#N/A</v>
      </c>
      <c r="AZ193" s="368" t="e">
        <f ca="1">+IF(AND(ISNUMBER(OFFSET('Hygiene Data'!$D$5,0,10*ROW('Hygiene Data'!D187))),'Data Summary'!DO193="Yes"),OFFSET('Hygiene Data'!$D$5,0,10*ROW('Hygiene Data'!D187)),NA())</f>
        <v>#N/A</v>
      </c>
      <c r="BA193" s="368" t="e">
        <f ca="1">+IF(AND(ISNUMBER(OFFSET('Hygiene Data'!$D$7,0,10*ROW('Hygiene Data'!D187))),'Data Summary'!DP193="Yes"),OFFSET('Hygiene Data'!$D$7,0,10*ROW('Hygiene Data'!D187)),NA())</f>
        <v>#N/A</v>
      </c>
      <c r="BB193" s="368" t="e">
        <f ca="1">+IF(AND(ISNUMBER(OFFSET('Hygiene Data'!$D$9,0,10*ROW('Hygiene Data'!D187))),'Data Summary'!DQ193="Yes"),OFFSET('Hygiene Data'!$D$9,0,10*ROW('Hygiene Data'!D187)),NA())</f>
        <v>#N/A</v>
      </c>
      <c r="BC193" s="368" t="e">
        <f ca="1">+IF(AND(ISNUMBER(OFFSET('Hygiene Data'!$E$5,0,10*ROW('Hygiene Data'!E187))),'Data Summary'!DR193="Yes"),OFFSET('Hygiene Data'!$E$5,0,10*ROW('Hygiene Data'!E187)),NA())</f>
        <v>#N/A</v>
      </c>
      <c r="BD193" s="368" t="e">
        <f ca="1">+IF(AND(ISNUMBER(OFFSET('Hygiene Data'!$E$7,0,10*ROW('Hygiene Data'!E187))),'Data Summary'!DS193="Yes"),OFFSET('Hygiene Data'!$E$7,0,10*ROW('Hygiene Data'!E187)),NA())</f>
        <v>#N/A</v>
      </c>
      <c r="BE193" s="368" t="e">
        <f ca="1">+IF(AND(ISNUMBER(OFFSET('Hygiene Data'!$E$9,0,10*ROW('Hygiene Data'!E187))),'Data Summary'!DT193="Yes"),OFFSET('Hygiene Data'!$E$9,0,10*ROW('Hygiene Data'!E187)),NA())</f>
        <v>#N/A</v>
      </c>
      <c r="BF193" s="368" t="e">
        <f ca="1">+IF(AND(ISNUMBER(OFFSET('Hygiene Data'!$F$5,0,10*ROW('Hygiene Data'!F187))),'Data Summary'!DU193="Yes"),OFFSET('Hygiene Data'!$F$5,0,10*ROW('Hygiene Data'!F187)),NA())</f>
        <v>#N/A</v>
      </c>
      <c r="BG193" s="368" t="e">
        <f ca="1">+IF(AND(ISNUMBER(OFFSET('Hygiene Data'!$F$7,0,10*ROW('Hygiene Data'!F187))),'Data Summary'!DV193="Yes"),OFFSET('Hygiene Data'!$F$7,0,10*ROW('Hygiene Data'!F187)),NA())</f>
        <v>#N/A</v>
      </c>
      <c r="BH193" s="368" t="e">
        <f ca="1">+IF(AND(ISNUMBER(OFFSET('Hygiene Data'!$F$9,0,10*ROW('Hygiene Data'!F187))),'Data Summary'!DW193="Yes"),OFFSET('Hygiene Data'!$F$9,0,10*ROW('Hygiene Data'!F187)),NA())</f>
        <v>#N/A</v>
      </c>
      <c r="BI193" s="368" t="e">
        <f ca="1">+IF(AND(ISNUMBER(OFFSET('Hygiene Data'!$G$5,0,10*ROW('Hygiene Data'!G187))),'Data Summary'!DX193="Yes"),OFFSET('Hygiene Data'!$G$5,0,10*ROW('Hygiene Data'!G187)),NA())</f>
        <v>#N/A</v>
      </c>
      <c r="BJ193" s="368" t="e">
        <f ca="1">+IF(AND(ISNUMBER(OFFSET('Hygiene Data'!$G$7,0,10*ROW('Hygiene Data'!G187))),'Data Summary'!DY193="Yes"),OFFSET('Hygiene Data'!$G$7,0,10*ROW('Hygiene Data'!G187)),NA())</f>
        <v>#N/A</v>
      </c>
      <c r="BK193" s="368" t="e">
        <f ca="1">+IF(AND(ISNUMBER(OFFSET('Hygiene Data'!$G$9,0,10*ROW('Hygiene Data'!G187))),'Data Summary'!DZ193="Yes"),OFFSET('Hygiene Data'!$G$9,0,10*ROW('Hygiene Data'!G187)),NA())</f>
        <v>#N/A</v>
      </c>
      <c r="BL193" s="368" t="e">
        <f ca="1">+IF(AND(ISNUMBER(OFFSET('Hygiene Data'!$H$5,0,10*ROW('Hygiene Data'!H187))),'Data Summary'!EA193="Yes"),OFFSET('Hygiene Data'!$H$5,0,10*ROW('Hygiene Data'!H187)),NA())</f>
        <v>#N/A</v>
      </c>
      <c r="BM193" s="368" t="e">
        <f ca="1">+IF(AND(ISNUMBER(OFFSET('Hygiene Data'!$H$7,0,10*ROW('Hygiene Data'!H187))),'Data Summary'!EB193="Yes"),OFFSET('Hygiene Data'!$H$7,0,10*ROW('Hygiene Data'!H187)),NA())</f>
        <v>#N/A</v>
      </c>
      <c r="BN193" s="368" t="e">
        <f ca="1">+IF(AND(ISNUMBER(OFFSET('Hygiene Data'!$H$9,0,10*ROW('Hygiene Data'!H187))),'Data Summary'!EC193="Yes"),OFFSET('Hygiene Data'!$H$9,0,10*ROW('Hygiene Data'!H187)),NA())</f>
        <v>#N/A</v>
      </c>
      <c r="BO193" s="368" t="e">
        <f ca="1">+IF(AND(ISNUMBER(OFFSET('Hygiene Data'!$I$5,0,10*ROW('Hygiene Data'!I187))),'Data Summary'!ED193="Yes"),OFFSET('Hygiene Data'!$I$5,0,10*ROW('Hygiene Data'!I187)),NA())</f>
        <v>#N/A</v>
      </c>
      <c r="BP193" s="368" t="e">
        <f ca="1">+IF(AND(ISNUMBER(OFFSET('Hygiene Data'!$I$7,0,10*ROW('Hygiene Data'!I187))),'Data Summary'!EE193="Yes"),OFFSET('Hygiene Data'!$I$7,0,10*ROW('Hygiene Data'!I187)),NA())</f>
        <v>#N/A</v>
      </c>
      <c r="BQ193" s="368" t="e">
        <f ca="1">+IF(AND(ISNUMBER(OFFSET('Hygiene Data'!$I$9,0,10*ROW('Hygiene Data'!I187))),'Data Summary'!EF193="Yes"),OFFSET('Hygiene Data'!$I$9,0,10*ROW('Hygiene Data'!I187)),NA())</f>
        <v>#N/A</v>
      </c>
    </row>
    <row r="194" spans="1:69" x14ac:dyDescent="0.25">
      <c r="A194" s="364" t="e">
        <f ca="1">+RIGHT('Data Summary'!A194,LEN('Data Summary'!A194)-9)</f>
        <v>#VALUE!</v>
      </c>
      <c r="B194" s="338" t="str">
        <f ca="1">+IF(ISTEXT('Data Summary'!B194),'Data Summary'!B194,"")</f>
        <v/>
      </c>
      <c r="C194" s="365" t="e">
        <f ca="1">+VALUE('Data Summary'!C194)</f>
        <v>#VALUE!</v>
      </c>
      <c r="D194" s="366" t="e">
        <f ca="1">+IF(AND(ISNUMBER(OFFSET('Water Data'!$D$4,0,10*ROW('Water Data'!D188))),'Data Summary'!BS194="Yes"),100-OFFSET('Water Data'!$D$4,0,10*ROW('Water Data'!D188)),NA())</f>
        <v>#N/A</v>
      </c>
      <c r="E194" s="366" t="e">
        <f ca="1">+IF(AND(ISNUMBER(OFFSET('Water Data'!$D$6,0,10*ROW('Water Data'!D188))),'Data Summary'!BT194="Yes"),OFFSET('Water Data'!$D$6,0,10*ROW('Water Data'!D188)),NA())</f>
        <v>#N/A</v>
      </c>
      <c r="F194" s="366" t="e">
        <f ca="1">+IF(AND(ISNUMBER(OFFSET('Water Data'!$D$9,0,10*ROW('Water Data'!D188))),'Data Summary'!BU194="Yes"),OFFSET('Water Data'!$D$9,0,10*ROW('Water Data'!D188)),NA())</f>
        <v>#N/A</v>
      </c>
      <c r="G194" s="366" t="e">
        <f ca="1">+IF(AND(ISNUMBER(OFFSET('Water Data'!$E$4,0,10*ROW('Water Data'!E188))),'Data Summary'!BV194="Yes"),100-OFFSET('Water Data'!$E$4,0,10*ROW('Water Data'!E188)),NA())</f>
        <v>#N/A</v>
      </c>
      <c r="H194" s="366" t="e">
        <f ca="1">+IF(AND(ISNUMBER(OFFSET('Water Data'!$E$6,0,10*ROW('Water Data'!E188))),'Data Summary'!BW194="Yes"),OFFSET('Water Data'!$E$6,0,10*ROW('Water Data'!E188)),NA())</f>
        <v>#N/A</v>
      </c>
      <c r="I194" s="366" t="e">
        <f ca="1">+IF(AND(ISNUMBER(OFFSET('Water Data'!$E$9,0,10*ROW('Water Data'!E188))),'Data Summary'!BX194="Yes"),OFFSET('Water Data'!$E$9,0,10*ROW('Water Data'!E188)),NA())</f>
        <v>#N/A</v>
      </c>
      <c r="J194" s="366" t="e">
        <f ca="1">+IF(AND(ISNUMBER(OFFSET('Water Data'!$F$4,0,10*ROW('Water Data'!F188))),'Data Summary'!BY194="Yes"),100-OFFSET('Water Data'!$F$4,0,10*ROW('Water Data'!F188)),NA())</f>
        <v>#N/A</v>
      </c>
      <c r="K194" s="366" t="e">
        <f ca="1">+IF(AND(ISNUMBER(OFFSET('Water Data'!$F$6,0,10*ROW('Water Data'!F188))),'Data Summary'!BZ194="Yes"),OFFSET('Water Data'!$F$6,0,10*ROW('Water Data'!F188)),NA())</f>
        <v>#N/A</v>
      </c>
      <c r="L194" s="366" t="e">
        <f ca="1">+IF(AND(ISNUMBER(OFFSET('Water Data'!$F$9,0,10*ROW('Water Data'!F188))),'Data Summary'!CA194="Yes"),OFFSET('Water Data'!$F$9,0,10*ROW('Water Data'!F188)),NA())</f>
        <v>#N/A</v>
      </c>
      <c r="M194" s="366" t="e">
        <f ca="1">+IF(AND(ISNUMBER(OFFSET('Water Data'!$G$4,0,10*ROW('Water Data'!G188))),'Data Summary'!CB194="Yes"),100-OFFSET('Water Data'!$G$4,0,10*ROW('Water Data'!G188)),NA())</f>
        <v>#N/A</v>
      </c>
      <c r="N194" s="366" t="e">
        <f ca="1">+IF(AND(ISNUMBER(OFFSET('Water Data'!$G$6,0,10*ROW('Water Data'!G188))),'Data Summary'!CC194="Yes"),OFFSET('Water Data'!$G$6,0,10*ROW('Water Data'!G188)),NA())</f>
        <v>#N/A</v>
      </c>
      <c r="O194" s="366" t="e">
        <f ca="1">+IF(AND(ISNUMBER(OFFSET('Water Data'!$G$9,0,10*ROW('Water Data'!G188))),'Data Summary'!CD194="Yes"),OFFSET('Water Data'!$G$9,0,10*ROW('Water Data'!G188)),NA())</f>
        <v>#N/A</v>
      </c>
      <c r="P194" s="366" t="e">
        <f ca="1">+IF(AND(ISNUMBER(OFFSET('Water Data'!$H$4,0,10*ROW('Water Data'!H188))),'Data Summary'!CE194="Yes"),100-OFFSET('Water Data'!$H$4,0,10*ROW('Water Data'!H188)),NA())</f>
        <v>#N/A</v>
      </c>
      <c r="Q194" s="366" t="e">
        <f ca="1">+IF(AND(ISNUMBER(OFFSET('Water Data'!$H$6,0,10*ROW('Water Data'!H188))),'Data Summary'!CF194="Yes"),OFFSET('Water Data'!$H$6,0,10*ROW('Water Data'!H188)),NA())</f>
        <v>#N/A</v>
      </c>
      <c r="R194" s="366" t="e">
        <f ca="1">+IF(AND(ISNUMBER(OFFSET('Water Data'!$H$9,0,10*ROW('Water Data'!H188))),'Data Summary'!CG194="Yes"),OFFSET('Water Data'!$H$9,0,10*ROW('Water Data'!H188)),NA())</f>
        <v>#N/A</v>
      </c>
      <c r="S194" s="366" t="e">
        <f ca="1">+IF(AND(ISNUMBER(OFFSET('Water Data'!$I$4,0,10*ROW('Water Data'!I188))),'Data Summary'!CH194="Yes"),100-OFFSET('Water Data'!$I$4,0,10*ROW('Water Data'!I188)),NA())</f>
        <v>#N/A</v>
      </c>
      <c r="T194" s="366" t="e">
        <f ca="1">+IF(AND(ISNUMBER(OFFSET('Water Data'!$I$6,0,10*ROW('Water Data'!I188))),'Data Summary'!CI194="Yes"),OFFSET('Water Data'!$I$6,0,10*ROW('Water Data'!I188)),NA())</f>
        <v>#N/A</v>
      </c>
      <c r="U194" s="366" t="e">
        <f ca="1">+IF(AND(ISNUMBER(OFFSET('Water Data'!$I$9,0,10*ROW('Water Data'!I188))),'Data Summary'!CJ194="Yes"),OFFSET('Water Data'!$I$9,0,10*ROW('Water Data'!I188)),NA())</f>
        <v>#N/A</v>
      </c>
      <c r="V194" s="367" t="e">
        <f ca="1">+IF(AND(ISNUMBER(OFFSET('Sanitation Data'!$D$4,0,10*ROW('Sanitation Data'!D188))),'Data Summary'!CK194="Yes"),100-OFFSET('Sanitation Data'!$D$4,0,10*ROW('Sanitation Data'!D188)),NA())</f>
        <v>#N/A</v>
      </c>
      <c r="W194" s="367" t="e">
        <f ca="1">+IF(AND(ISNUMBER(OFFSET('Sanitation Data'!$D$6,0,10*ROW('Sanitation Data'!D188))),'Data Summary'!CL194="Yes"),OFFSET('Sanitation Data'!$D$6,0,10*ROW('Sanitation Data'!D188)),NA())</f>
        <v>#N/A</v>
      </c>
      <c r="X194" s="367" t="e">
        <f ca="1">+IF(AND(ISNUMBER(OFFSET('Sanitation Data'!$D$10,0,10*ROW('Sanitation Data'!D188))),'Data Summary'!CM194="Yes"),OFFSET('Sanitation Data'!$D$10,0,10*ROW('Sanitation Data'!D188)),NA())</f>
        <v>#N/A</v>
      </c>
      <c r="Y194" s="367" t="e">
        <f ca="1">+IF(AND(ISNUMBER(OFFSET('Sanitation Data'!$D$11,0,10*ROW('Sanitation Data'!D188))),'Data Summary'!CN194="Yes"),OFFSET('Sanitation Data'!$D$11,0,10*ROW('Sanitation Data'!D188)),NA())</f>
        <v>#N/A</v>
      </c>
      <c r="Z194" s="367" t="e">
        <f ca="1">+IF(AND(ISNUMBER(OFFSET('Sanitation Data'!$D$12,0,10*ROW('Sanitation Data'!D188))),'Data Summary'!CO194="Yes"),OFFSET('Sanitation Data'!$D$12,0,10*ROW('Sanitation Data'!D188)),NA())</f>
        <v>#N/A</v>
      </c>
      <c r="AA194" s="367" t="e">
        <f ca="1">+IF(AND(ISNUMBER(OFFSET('Sanitation Data'!$E$4,0,10*ROW('Sanitation Data'!E188))),'Data Summary'!CP194="Yes"),100-OFFSET('Sanitation Data'!$E$4,0,10*ROW('Sanitation Data'!E188)),NA())</f>
        <v>#N/A</v>
      </c>
      <c r="AB194" s="367" t="e">
        <f ca="1">+IF(AND(ISNUMBER(OFFSET('Sanitation Data'!$E$6,0,10*ROW('Sanitation Data'!E188))),'Data Summary'!CQ194="Yes"),OFFSET('Sanitation Data'!$E$6,0,10*ROW('Sanitation Data'!E188)),NA())</f>
        <v>#N/A</v>
      </c>
      <c r="AC194" s="367" t="e">
        <f ca="1">+IF(AND(ISNUMBER(OFFSET('Sanitation Data'!$E$10,0,10*ROW('Sanitation Data'!E188))),'Data Summary'!CR194="Yes"),OFFSET('Sanitation Data'!$E$10,0,10*ROW('Sanitation Data'!E188)),NA())</f>
        <v>#N/A</v>
      </c>
      <c r="AD194" s="367" t="e">
        <f ca="1">+IF(AND(ISNUMBER(OFFSET('Sanitation Data'!$E$11,0,10*ROW('Sanitation Data'!E188))),'Data Summary'!CS194="Yes"),OFFSET('Sanitation Data'!$E$11,0,10*ROW('Sanitation Data'!E188)),NA())</f>
        <v>#N/A</v>
      </c>
      <c r="AE194" s="367" t="e">
        <f ca="1">+IF(AND(ISNUMBER(OFFSET('Sanitation Data'!$E$12,0,10*ROW('Sanitation Data'!E188))),'Data Summary'!CT194="Yes"),OFFSET('Sanitation Data'!$E$12,0,10*ROW('Sanitation Data'!E188)),NA())</f>
        <v>#N/A</v>
      </c>
      <c r="AF194" s="367" t="e">
        <f ca="1">+IF(AND(ISNUMBER(OFFSET('Sanitation Data'!$F$4,0,10*ROW('Sanitation Data'!F188))),'Data Summary'!CU194="Yes"),100-OFFSET('Sanitation Data'!$F$4,0,10*ROW('Sanitation Data'!F188)),NA())</f>
        <v>#N/A</v>
      </c>
      <c r="AG194" s="367" t="e">
        <f ca="1">+IF(AND(ISNUMBER(OFFSET('Sanitation Data'!$F$6,0,10*ROW('Sanitation Data'!F188))),'Data Summary'!CV194="Yes"),OFFSET('Sanitation Data'!$F$6,0,10*ROW('Sanitation Data'!F188)),NA())</f>
        <v>#N/A</v>
      </c>
      <c r="AH194" s="367" t="e">
        <f ca="1">+IF(AND(ISNUMBER(OFFSET('Sanitation Data'!$F$10,0,10*ROW('Sanitation Data'!F188))),'Data Summary'!CW194="Yes"),OFFSET('Sanitation Data'!$F$10,0,10*ROW('Sanitation Data'!F188)),NA())</f>
        <v>#N/A</v>
      </c>
      <c r="AI194" s="367" t="e">
        <f ca="1">+IF(AND(ISNUMBER(OFFSET('Sanitation Data'!$F$11,0,10*ROW('Sanitation Data'!F188))),'Data Summary'!CX194="Yes"),OFFSET('Sanitation Data'!$F$11,0,10*ROW('Sanitation Data'!F188)),NA())</f>
        <v>#N/A</v>
      </c>
      <c r="AJ194" s="367" t="e">
        <f ca="1">+IF(AND(ISNUMBER(OFFSET('Sanitation Data'!$F$12,0,10*ROW('Sanitation Data'!F188))),'Data Summary'!CY194="Yes"),OFFSET('Sanitation Data'!$F$12,0,10*ROW('Sanitation Data'!F188)),NA())</f>
        <v>#N/A</v>
      </c>
      <c r="AK194" s="367" t="e">
        <f ca="1">+IF(AND(ISNUMBER(OFFSET('Sanitation Data'!$G$4,0,10*ROW('Sanitation Data'!G188))),'Data Summary'!CZ194="Yes"),100-OFFSET('Sanitation Data'!$G$4,0,10*ROW('Sanitation Data'!G188)),NA())</f>
        <v>#N/A</v>
      </c>
      <c r="AL194" s="367" t="e">
        <f ca="1">+IF(AND(ISNUMBER(OFFSET('Sanitation Data'!$G$6,0,10*ROW('Sanitation Data'!G188))),'Data Summary'!DA194="Yes"),OFFSET('Sanitation Data'!$G$6,0,10*ROW('Sanitation Data'!G188)),NA())</f>
        <v>#N/A</v>
      </c>
      <c r="AM194" s="367" t="e">
        <f ca="1">+IF(AND(ISNUMBER(OFFSET('Sanitation Data'!$G$10,0,10*ROW('Sanitation Data'!G188))),'Data Summary'!DB194="Yes"),OFFSET('Sanitation Data'!$G$10,0,10*ROW('Sanitation Data'!G188)),NA())</f>
        <v>#N/A</v>
      </c>
      <c r="AN194" s="367" t="e">
        <f ca="1">+IF(AND(ISNUMBER(OFFSET('Sanitation Data'!$G$11,0,10*ROW('Sanitation Data'!G188))),'Data Summary'!DC194="Yes"),OFFSET('Sanitation Data'!$G$11,0,10*ROW('Sanitation Data'!G188)),NA())</f>
        <v>#N/A</v>
      </c>
      <c r="AO194" s="367" t="e">
        <f ca="1">+IF(AND(ISNUMBER(OFFSET('Sanitation Data'!$G$12,0,10*ROW('Sanitation Data'!G188))),'Data Summary'!DD194="Yes"),OFFSET('Sanitation Data'!$G$12,0,10*ROW('Sanitation Data'!G188)),NA())</f>
        <v>#N/A</v>
      </c>
      <c r="AP194" s="367" t="e">
        <f ca="1">+IF(AND(ISNUMBER(OFFSET('Sanitation Data'!$H$4,0,10*ROW('Sanitation Data'!H188))),'Data Summary'!DE194="Yes"),100-OFFSET('Sanitation Data'!$H$4,0,10*ROW('Sanitation Data'!H188)),NA())</f>
        <v>#N/A</v>
      </c>
      <c r="AQ194" s="367" t="e">
        <f ca="1">+IF(AND(ISNUMBER(OFFSET('Sanitation Data'!$H$6,0,10*ROW('Sanitation Data'!H188))),'Data Summary'!DF194="Yes"),OFFSET('Sanitation Data'!$H$6,0,10*ROW('Sanitation Data'!H188)),NA())</f>
        <v>#N/A</v>
      </c>
      <c r="AR194" s="367" t="e">
        <f ca="1">+IF(AND(ISNUMBER(OFFSET('Sanitation Data'!$H$10,0,10*ROW('Sanitation Data'!H188))),'Data Summary'!DG194="Yes"),OFFSET('Sanitation Data'!$H$10,0,10*ROW('Sanitation Data'!H188)),NA())</f>
        <v>#N/A</v>
      </c>
      <c r="AS194" s="367" t="e">
        <f ca="1">+IF(AND(ISNUMBER(OFFSET('Sanitation Data'!$H$11,0,10*ROW('Sanitation Data'!H188))),'Data Summary'!DH194="Yes"),OFFSET('Sanitation Data'!$H$11,0,10*ROW('Sanitation Data'!H188)),NA())</f>
        <v>#N/A</v>
      </c>
      <c r="AT194" s="367" t="e">
        <f ca="1">+IF(AND(ISNUMBER(OFFSET('Sanitation Data'!$H$12,0,10*ROW('Sanitation Data'!H188))),'Data Summary'!DI194="Yes"),OFFSET('Sanitation Data'!$H$12,0,10*ROW('Sanitation Data'!H188)),NA())</f>
        <v>#N/A</v>
      </c>
      <c r="AU194" s="367" t="e">
        <f ca="1">+IF(AND(ISNUMBER(OFFSET('Sanitation Data'!$I$4,0,10*ROW('Sanitation Data'!I188))),'Data Summary'!DJ194="Yes"),100-OFFSET('Sanitation Data'!$I$4,0,10*ROW('Sanitation Data'!I188)),NA())</f>
        <v>#N/A</v>
      </c>
      <c r="AV194" s="367" t="e">
        <f ca="1">+IF(AND(ISNUMBER(OFFSET('Sanitation Data'!$I$6,0,10*ROW('Sanitation Data'!I188))),'Data Summary'!DK194="Yes"),OFFSET('Sanitation Data'!$I$6,0,10*ROW('Sanitation Data'!I188)),NA())</f>
        <v>#N/A</v>
      </c>
      <c r="AW194" s="367" t="e">
        <f ca="1">+IF(AND(ISNUMBER(OFFSET('Sanitation Data'!$I$10,0,10*ROW('Sanitation Data'!I188))),'Data Summary'!DL194="Yes"),OFFSET('Sanitation Data'!$I$10,0,10*ROW('Sanitation Data'!I188)),NA())</f>
        <v>#N/A</v>
      </c>
      <c r="AX194" s="367" t="e">
        <f ca="1">+IF(AND(ISNUMBER(OFFSET('Sanitation Data'!$I$11,0,10*ROW('Sanitation Data'!I188))),'Data Summary'!DM194="Yes"),OFFSET('Sanitation Data'!$I$11,0,10*ROW('Sanitation Data'!I188)),NA())</f>
        <v>#N/A</v>
      </c>
      <c r="AY194" s="367" t="e">
        <f ca="1">+IF(AND(ISNUMBER(OFFSET('Sanitation Data'!$I$12,0,10*ROW('Sanitation Data'!I188))),'Data Summary'!DN194="Yes"),OFFSET('Sanitation Data'!$I$12,0,10*ROW('Sanitation Data'!I188)),NA())</f>
        <v>#N/A</v>
      </c>
      <c r="AZ194" s="368" t="e">
        <f ca="1">+IF(AND(ISNUMBER(OFFSET('Hygiene Data'!$D$5,0,10*ROW('Hygiene Data'!D188))),'Data Summary'!DO194="Yes"),OFFSET('Hygiene Data'!$D$5,0,10*ROW('Hygiene Data'!D188)),NA())</f>
        <v>#N/A</v>
      </c>
      <c r="BA194" s="368" t="e">
        <f ca="1">+IF(AND(ISNUMBER(OFFSET('Hygiene Data'!$D$7,0,10*ROW('Hygiene Data'!D188))),'Data Summary'!DP194="Yes"),OFFSET('Hygiene Data'!$D$7,0,10*ROW('Hygiene Data'!D188)),NA())</f>
        <v>#N/A</v>
      </c>
      <c r="BB194" s="368" t="e">
        <f ca="1">+IF(AND(ISNUMBER(OFFSET('Hygiene Data'!$D$9,0,10*ROW('Hygiene Data'!D188))),'Data Summary'!DQ194="Yes"),OFFSET('Hygiene Data'!$D$9,0,10*ROW('Hygiene Data'!D188)),NA())</f>
        <v>#N/A</v>
      </c>
      <c r="BC194" s="368" t="e">
        <f ca="1">+IF(AND(ISNUMBER(OFFSET('Hygiene Data'!$E$5,0,10*ROW('Hygiene Data'!E188))),'Data Summary'!DR194="Yes"),OFFSET('Hygiene Data'!$E$5,0,10*ROW('Hygiene Data'!E188)),NA())</f>
        <v>#N/A</v>
      </c>
      <c r="BD194" s="368" t="e">
        <f ca="1">+IF(AND(ISNUMBER(OFFSET('Hygiene Data'!$E$7,0,10*ROW('Hygiene Data'!E188))),'Data Summary'!DS194="Yes"),OFFSET('Hygiene Data'!$E$7,0,10*ROW('Hygiene Data'!E188)),NA())</f>
        <v>#N/A</v>
      </c>
      <c r="BE194" s="368" t="e">
        <f ca="1">+IF(AND(ISNUMBER(OFFSET('Hygiene Data'!$E$9,0,10*ROW('Hygiene Data'!E188))),'Data Summary'!DT194="Yes"),OFFSET('Hygiene Data'!$E$9,0,10*ROW('Hygiene Data'!E188)),NA())</f>
        <v>#N/A</v>
      </c>
      <c r="BF194" s="368" t="e">
        <f ca="1">+IF(AND(ISNUMBER(OFFSET('Hygiene Data'!$F$5,0,10*ROW('Hygiene Data'!F188))),'Data Summary'!DU194="Yes"),OFFSET('Hygiene Data'!$F$5,0,10*ROW('Hygiene Data'!F188)),NA())</f>
        <v>#N/A</v>
      </c>
      <c r="BG194" s="368" t="e">
        <f ca="1">+IF(AND(ISNUMBER(OFFSET('Hygiene Data'!$F$7,0,10*ROW('Hygiene Data'!F188))),'Data Summary'!DV194="Yes"),OFFSET('Hygiene Data'!$F$7,0,10*ROW('Hygiene Data'!F188)),NA())</f>
        <v>#N/A</v>
      </c>
      <c r="BH194" s="368" t="e">
        <f ca="1">+IF(AND(ISNUMBER(OFFSET('Hygiene Data'!$F$9,0,10*ROW('Hygiene Data'!F188))),'Data Summary'!DW194="Yes"),OFFSET('Hygiene Data'!$F$9,0,10*ROW('Hygiene Data'!F188)),NA())</f>
        <v>#N/A</v>
      </c>
      <c r="BI194" s="368" t="e">
        <f ca="1">+IF(AND(ISNUMBER(OFFSET('Hygiene Data'!$G$5,0,10*ROW('Hygiene Data'!G188))),'Data Summary'!DX194="Yes"),OFFSET('Hygiene Data'!$G$5,0,10*ROW('Hygiene Data'!G188)),NA())</f>
        <v>#N/A</v>
      </c>
      <c r="BJ194" s="368" t="e">
        <f ca="1">+IF(AND(ISNUMBER(OFFSET('Hygiene Data'!$G$7,0,10*ROW('Hygiene Data'!G188))),'Data Summary'!DY194="Yes"),OFFSET('Hygiene Data'!$G$7,0,10*ROW('Hygiene Data'!G188)),NA())</f>
        <v>#N/A</v>
      </c>
      <c r="BK194" s="368" t="e">
        <f ca="1">+IF(AND(ISNUMBER(OFFSET('Hygiene Data'!$G$9,0,10*ROW('Hygiene Data'!G188))),'Data Summary'!DZ194="Yes"),OFFSET('Hygiene Data'!$G$9,0,10*ROW('Hygiene Data'!G188)),NA())</f>
        <v>#N/A</v>
      </c>
      <c r="BL194" s="368" t="e">
        <f ca="1">+IF(AND(ISNUMBER(OFFSET('Hygiene Data'!$H$5,0,10*ROW('Hygiene Data'!H188))),'Data Summary'!EA194="Yes"),OFFSET('Hygiene Data'!$H$5,0,10*ROW('Hygiene Data'!H188)),NA())</f>
        <v>#N/A</v>
      </c>
      <c r="BM194" s="368" t="e">
        <f ca="1">+IF(AND(ISNUMBER(OFFSET('Hygiene Data'!$H$7,0,10*ROW('Hygiene Data'!H188))),'Data Summary'!EB194="Yes"),OFFSET('Hygiene Data'!$H$7,0,10*ROW('Hygiene Data'!H188)),NA())</f>
        <v>#N/A</v>
      </c>
      <c r="BN194" s="368" t="e">
        <f ca="1">+IF(AND(ISNUMBER(OFFSET('Hygiene Data'!$H$9,0,10*ROW('Hygiene Data'!H188))),'Data Summary'!EC194="Yes"),OFFSET('Hygiene Data'!$H$9,0,10*ROW('Hygiene Data'!H188)),NA())</f>
        <v>#N/A</v>
      </c>
      <c r="BO194" s="368" t="e">
        <f ca="1">+IF(AND(ISNUMBER(OFFSET('Hygiene Data'!$I$5,0,10*ROW('Hygiene Data'!I188))),'Data Summary'!ED194="Yes"),OFFSET('Hygiene Data'!$I$5,0,10*ROW('Hygiene Data'!I188)),NA())</f>
        <v>#N/A</v>
      </c>
      <c r="BP194" s="368" t="e">
        <f ca="1">+IF(AND(ISNUMBER(OFFSET('Hygiene Data'!$I$7,0,10*ROW('Hygiene Data'!I188))),'Data Summary'!EE194="Yes"),OFFSET('Hygiene Data'!$I$7,0,10*ROW('Hygiene Data'!I188)),NA())</f>
        <v>#N/A</v>
      </c>
      <c r="BQ194" s="368" t="e">
        <f ca="1">+IF(AND(ISNUMBER(OFFSET('Hygiene Data'!$I$9,0,10*ROW('Hygiene Data'!I188))),'Data Summary'!EF194="Yes"),OFFSET('Hygiene Data'!$I$9,0,10*ROW('Hygiene Data'!I188)),NA())</f>
        <v>#N/A</v>
      </c>
    </row>
    <row r="195" spans="1:69" x14ac:dyDescent="0.25">
      <c r="A195" s="364" t="e">
        <f ca="1">+RIGHT('Data Summary'!A195,LEN('Data Summary'!A195)-9)</f>
        <v>#VALUE!</v>
      </c>
      <c r="B195" s="338" t="str">
        <f ca="1">+IF(ISTEXT('Data Summary'!B195),'Data Summary'!B195,"")</f>
        <v/>
      </c>
      <c r="C195" s="365" t="e">
        <f ca="1">+VALUE('Data Summary'!C195)</f>
        <v>#VALUE!</v>
      </c>
      <c r="D195" s="366" t="e">
        <f ca="1">+IF(AND(ISNUMBER(OFFSET('Water Data'!$D$4,0,10*ROW('Water Data'!D189))),'Data Summary'!BS195="Yes"),100-OFFSET('Water Data'!$D$4,0,10*ROW('Water Data'!D189)),NA())</f>
        <v>#N/A</v>
      </c>
      <c r="E195" s="366" t="e">
        <f ca="1">+IF(AND(ISNUMBER(OFFSET('Water Data'!$D$6,0,10*ROW('Water Data'!D189))),'Data Summary'!BT195="Yes"),OFFSET('Water Data'!$D$6,0,10*ROW('Water Data'!D189)),NA())</f>
        <v>#N/A</v>
      </c>
      <c r="F195" s="366" t="e">
        <f ca="1">+IF(AND(ISNUMBER(OFFSET('Water Data'!$D$9,0,10*ROW('Water Data'!D189))),'Data Summary'!BU195="Yes"),OFFSET('Water Data'!$D$9,0,10*ROW('Water Data'!D189)),NA())</f>
        <v>#N/A</v>
      </c>
      <c r="G195" s="366" t="e">
        <f ca="1">+IF(AND(ISNUMBER(OFFSET('Water Data'!$E$4,0,10*ROW('Water Data'!E189))),'Data Summary'!BV195="Yes"),100-OFFSET('Water Data'!$E$4,0,10*ROW('Water Data'!E189)),NA())</f>
        <v>#N/A</v>
      </c>
      <c r="H195" s="366" t="e">
        <f ca="1">+IF(AND(ISNUMBER(OFFSET('Water Data'!$E$6,0,10*ROW('Water Data'!E189))),'Data Summary'!BW195="Yes"),OFFSET('Water Data'!$E$6,0,10*ROW('Water Data'!E189)),NA())</f>
        <v>#N/A</v>
      </c>
      <c r="I195" s="366" t="e">
        <f ca="1">+IF(AND(ISNUMBER(OFFSET('Water Data'!$E$9,0,10*ROW('Water Data'!E189))),'Data Summary'!BX195="Yes"),OFFSET('Water Data'!$E$9,0,10*ROW('Water Data'!E189)),NA())</f>
        <v>#N/A</v>
      </c>
      <c r="J195" s="366" t="e">
        <f ca="1">+IF(AND(ISNUMBER(OFFSET('Water Data'!$F$4,0,10*ROW('Water Data'!F189))),'Data Summary'!BY195="Yes"),100-OFFSET('Water Data'!$F$4,0,10*ROW('Water Data'!F189)),NA())</f>
        <v>#N/A</v>
      </c>
      <c r="K195" s="366" t="e">
        <f ca="1">+IF(AND(ISNUMBER(OFFSET('Water Data'!$F$6,0,10*ROW('Water Data'!F189))),'Data Summary'!BZ195="Yes"),OFFSET('Water Data'!$F$6,0,10*ROW('Water Data'!F189)),NA())</f>
        <v>#N/A</v>
      </c>
      <c r="L195" s="366" t="e">
        <f ca="1">+IF(AND(ISNUMBER(OFFSET('Water Data'!$F$9,0,10*ROW('Water Data'!F189))),'Data Summary'!CA195="Yes"),OFFSET('Water Data'!$F$9,0,10*ROW('Water Data'!F189)),NA())</f>
        <v>#N/A</v>
      </c>
      <c r="M195" s="366" t="e">
        <f ca="1">+IF(AND(ISNUMBER(OFFSET('Water Data'!$G$4,0,10*ROW('Water Data'!G189))),'Data Summary'!CB195="Yes"),100-OFFSET('Water Data'!$G$4,0,10*ROW('Water Data'!G189)),NA())</f>
        <v>#N/A</v>
      </c>
      <c r="N195" s="366" t="e">
        <f ca="1">+IF(AND(ISNUMBER(OFFSET('Water Data'!$G$6,0,10*ROW('Water Data'!G189))),'Data Summary'!CC195="Yes"),OFFSET('Water Data'!$G$6,0,10*ROW('Water Data'!G189)),NA())</f>
        <v>#N/A</v>
      </c>
      <c r="O195" s="366" t="e">
        <f ca="1">+IF(AND(ISNUMBER(OFFSET('Water Data'!$G$9,0,10*ROW('Water Data'!G189))),'Data Summary'!CD195="Yes"),OFFSET('Water Data'!$G$9,0,10*ROW('Water Data'!G189)),NA())</f>
        <v>#N/A</v>
      </c>
      <c r="P195" s="366" t="e">
        <f ca="1">+IF(AND(ISNUMBER(OFFSET('Water Data'!$H$4,0,10*ROW('Water Data'!H189))),'Data Summary'!CE195="Yes"),100-OFFSET('Water Data'!$H$4,0,10*ROW('Water Data'!H189)),NA())</f>
        <v>#N/A</v>
      </c>
      <c r="Q195" s="366" t="e">
        <f ca="1">+IF(AND(ISNUMBER(OFFSET('Water Data'!$H$6,0,10*ROW('Water Data'!H189))),'Data Summary'!CF195="Yes"),OFFSET('Water Data'!$H$6,0,10*ROW('Water Data'!H189)),NA())</f>
        <v>#N/A</v>
      </c>
      <c r="R195" s="366" t="e">
        <f ca="1">+IF(AND(ISNUMBER(OFFSET('Water Data'!$H$9,0,10*ROW('Water Data'!H189))),'Data Summary'!CG195="Yes"),OFFSET('Water Data'!$H$9,0,10*ROW('Water Data'!H189)),NA())</f>
        <v>#N/A</v>
      </c>
      <c r="S195" s="366" t="e">
        <f ca="1">+IF(AND(ISNUMBER(OFFSET('Water Data'!$I$4,0,10*ROW('Water Data'!I189))),'Data Summary'!CH195="Yes"),100-OFFSET('Water Data'!$I$4,0,10*ROW('Water Data'!I189)),NA())</f>
        <v>#N/A</v>
      </c>
      <c r="T195" s="366" t="e">
        <f ca="1">+IF(AND(ISNUMBER(OFFSET('Water Data'!$I$6,0,10*ROW('Water Data'!I189))),'Data Summary'!CI195="Yes"),OFFSET('Water Data'!$I$6,0,10*ROW('Water Data'!I189)),NA())</f>
        <v>#N/A</v>
      </c>
      <c r="U195" s="366" t="e">
        <f ca="1">+IF(AND(ISNUMBER(OFFSET('Water Data'!$I$9,0,10*ROW('Water Data'!I189))),'Data Summary'!CJ195="Yes"),OFFSET('Water Data'!$I$9,0,10*ROW('Water Data'!I189)),NA())</f>
        <v>#N/A</v>
      </c>
      <c r="V195" s="367" t="e">
        <f ca="1">+IF(AND(ISNUMBER(OFFSET('Sanitation Data'!$D$4,0,10*ROW('Sanitation Data'!D189))),'Data Summary'!CK195="Yes"),100-OFFSET('Sanitation Data'!$D$4,0,10*ROW('Sanitation Data'!D189)),NA())</f>
        <v>#N/A</v>
      </c>
      <c r="W195" s="367" t="e">
        <f ca="1">+IF(AND(ISNUMBER(OFFSET('Sanitation Data'!$D$6,0,10*ROW('Sanitation Data'!D189))),'Data Summary'!CL195="Yes"),OFFSET('Sanitation Data'!$D$6,0,10*ROW('Sanitation Data'!D189)),NA())</f>
        <v>#N/A</v>
      </c>
      <c r="X195" s="367" t="e">
        <f ca="1">+IF(AND(ISNUMBER(OFFSET('Sanitation Data'!$D$10,0,10*ROW('Sanitation Data'!D189))),'Data Summary'!CM195="Yes"),OFFSET('Sanitation Data'!$D$10,0,10*ROW('Sanitation Data'!D189)),NA())</f>
        <v>#N/A</v>
      </c>
      <c r="Y195" s="367" t="e">
        <f ca="1">+IF(AND(ISNUMBER(OFFSET('Sanitation Data'!$D$11,0,10*ROW('Sanitation Data'!D189))),'Data Summary'!CN195="Yes"),OFFSET('Sanitation Data'!$D$11,0,10*ROW('Sanitation Data'!D189)),NA())</f>
        <v>#N/A</v>
      </c>
      <c r="Z195" s="367" t="e">
        <f ca="1">+IF(AND(ISNUMBER(OFFSET('Sanitation Data'!$D$12,0,10*ROW('Sanitation Data'!D189))),'Data Summary'!CO195="Yes"),OFFSET('Sanitation Data'!$D$12,0,10*ROW('Sanitation Data'!D189)),NA())</f>
        <v>#N/A</v>
      </c>
      <c r="AA195" s="367" t="e">
        <f ca="1">+IF(AND(ISNUMBER(OFFSET('Sanitation Data'!$E$4,0,10*ROW('Sanitation Data'!E189))),'Data Summary'!CP195="Yes"),100-OFFSET('Sanitation Data'!$E$4,0,10*ROW('Sanitation Data'!E189)),NA())</f>
        <v>#N/A</v>
      </c>
      <c r="AB195" s="367" t="e">
        <f ca="1">+IF(AND(ISNUMBER(OFFSET('Sanitation Data'!$E$6,0,10*ROW('Sanitation Data'!E189))),'Data Summary'!CQ195="Yes"),OFFSET('Sanitation Data'!$E$6,0,10*ROW('Sanitation Data'!E189)),NA())</f>
        <v>#N/A</v>
      </c>
      <c r="AC195" s="367" t="e">
        <f ca="1">+IF(AND(ISNUMBER(OFFSET('Sanitation Data'!$E$10,0,10*ROW('Sanitation Data'!E189))),'Data Summary'!CR195="Yes"),OFFSET('Sanitation Data'!$E$10,0,10*ROW('Sanitation Data'!E189)),NA())</f>
        <v>#N/A</v>
      </c>
      <c r="AD195" s="367" t="e">
        <f ca="1">+IF(AND(ISNUMBER(OFFSET('Sanitation Data'!$E$11,0,10*ROW('Sanitation Data'!E189))),'Data Summary'!CS195="Yes"),OFFSET('Sanitation Data'!$E$11,0,10*ROW('Sanitation Data'!E189)),NA())</f>
        <v>#N/A</v>
      </c>
      <c r="AE195" s="367" t="e">
        <f ca="1">+IF(AND(ISNUMBER(OFFSET('Sanitation Data'!$E$12,0,10*ROW('Sanitation Data'!E189))),'Data Summary'!CT195="Yes"),OFFSET('Sanitation Data'!$E$12,0,10*ROW('Sanitation Data'!E189)),NA())</f>
        <v>#N/A</v>
      </c>
      <c r="AF195" s="367" t="e">
        <f ca="1">+IF(AND(ISNUMBER(OFFSET('Sanitation Data'!$F$4,0,10*ROW('Sanitation Data'!F189))),'Data Summary'!CU195="Yes"),100-OFFSET('Sanitation Data'!$F$4,0,10*ROW('Sanitation Data'!F189)),NA())</f>
        <v>#N/A</v>
      </c>
      <c r="AG195" s="367" t="e">
        <f ca="1">+IF(AND(ISNUMBER(OFFSET('Sanitation Data'!$F$6,0,10*ROW('Sanitation Data'!F189))),'Data Summary'!CV195="Yes"),OFFSET('Sanitation Data'!$F$6,0,10*ROW('Sanitation Data'!F189)),NA())</f>
        <v>#N/A</v>
      </c>
      <c r="AH195" s="367" t="e">
        <f ca="1">+IF(AND(ISNUMBER(OFFSET('Sanitation Data'!$F$10,0,10*ROW('Sanitation Data'!F189))),'Data Summary'!CW195="Yes"),OFFSET('Sanitation Data'!$F$10,0,10*ROW('Sanitation Data'!F189)),NA())</f>
        <v>#N/A</v>
      </c>
      <c r="AI195" s="367" t="e">
        <f ca="1">+IF(AND(ISNUMBER(OFFSET('Sanitation Data'!$F$11,0,10*ROW('Sanitation Data'!F189))),'Data Summary'!CX195="Yes"),OFFSET('Sanitation Data'!$F$11,0,10*ROW('Sanitation Data'!F189)),NA())</f>
        <v>#N/A</v>
      </c>
      <c r="AJ195" s="367" t="e">
        <f ca="1">+IF(AND(ISNUMBER(OFFSET('Sanitation Data'!$F$12,0,10*ROW('Sanitation Data'!F189))),'Data Summary'!CY195="Yes"),OFFSET('Sanitation Data'!$F$12,0,10*ROW('Sanitation Data'!F189)),NA())</f>
        <v>#N/A</v>
      </c>
      <c r="AK195" s="367" t="e">
        <f ca="1">+IF(AND(ISNUMBER(OFFSET('Sanitation Data'!$G$4,0,10*ROW('Sanitation Data'!G189))),'Data Summary'!CZ195="Yes"),100-OFFSET('Sanitation Data'!$G$4,0,10*ROW('Sanitation Data'!G189)),NA())</f>
        <v>#N/A</v>
      </c>
      <c r="AL195" s="367" t="e">
        <f ca="1">+IF(AND(ISNUMBER(OFFSET('Sanitation Data'!$G$6,0,10*ROW('Sanitation Data'!G189))),'Data Summary'!DA195="Yes"),OFFSET('Sanitation Data'!$G$6,0,10*ROW('Sanitation Data'!G189)),NA())</f>
        <v>#N/A</v>
      </c>
      <c r="AM195" s="367" t="e">
        <f ca="1">+IF(AND(ISNUMBER(OFFSET('Sanitation Data'!$G$10,0,10*ROW('Sanitation Data'!G189))),'Data Summary'!DB195="Yes"),OFFSET('Sanitation Data'!$G$10,0,10*ROW('Sanitation Data'!G189)),NA())</f>
        <v>#N/A</v>
      </c>
      <c r="AN195" s="367" t="e">
        <f ca="1">+IF(AND(ISNUMBER(OFFSET('Sanitation Data'!$G$11,0,10*ROW('Sanitation Data'!G189))),'Data Summary'!DC195="Yes"),OFFSET('Sanitation Data'!$G$11,0,10*ROW('Sanitation Data'!G189)),NA())</f>
        <v>#N/A</v>
      </c>
      <c r="AO195" s="367" t="e">
        <f ca="1">+IF(AND(ISNUMBER(OFFSET('Sanitation Data'!$G$12,0,10*ROW('Sanitation Data'!G189))),'Data Summary'!DD195="Yes"),OFFSET('Sanitation Data'!$G$12,0,10*ROW('Sanitation Data'!G189)),NA())</f>
        <v>#N/A</v>
      </c>
      <c r="AP195" s="367" t="e">
        <f ca="1">+IF(AND(ISNUMBER(OFFSET('Sanitation Data'!$H$4,0,10*ROW('Sanitation Data'!H189))),'Data Summary'!DE195="Yes"),100-OFFSET('Sanitation Data'!$H$4,0,10*ROW('Sanitation Data'!H189)),NA())</f>
        <v>#N/A</v>
      </c>
      <c r="AQ195" s="367" t="e">
        <f ca="1">+IF(AND(ISNUMBER(OFFSET('Sanitation Data'!$H$6,0,10*ROW('Sanitation Data'!H189))),'Data Summary'!DF195="Yes"),OFFSET('Sanitation Data'!$H$6,0,10*ROW('Sanitation Data'!H189)),NA())</f>
        <v>#N/A</v>
      </c>
      <c r="AR195" s="367" t="e">
        <f ca="1">+IF(AND(ISNUMBER(OFFSET('Sanitation Data'!$H$10,0,10*ROW('Sanitation Data'!H189))),'Data Summary'!DG195="Yes"),OFFSET('Sanitation Data'!$H$10,0,10*ROW('Sanitation Data'!H189)),NA())</f>
        <v>#N/A</v>
      </c>
      <c r="AS195" s="367" t="e">
        <f ca="1">+IF(AND(ISNUMBER(OFFSET('Sanitation Data'!$H$11,0,10*ROW('Sanitation Data'!H189))),'Data Summary'!DH195="Yes"),OFFSET('Sanitation Data'!$H$11,0,10*ROW('Sanitation Data'!H189)),NA())</f>
        <v>#N/A</v>
      </c>
      <c r="AT195" s="367" t="e">
        <f ca="1">+IF(AND(ISNUMBER(OFFSET('Sanitation Data'!$H$12,0,10*ROW('Sanitation Data'!H189))),'Data Summary'!DI195="Yes"),OFFSET('Sanitation Data'!$H$12,0,10*ROW('Sanitation Data'!H189)),NA())</f>
        <v>#N/A</v>
      </c>
      <c r="AU195" s="367" t="e">
        <f ca="1">+IF(AND(ISNUMBER(OFFSET('Sanitation Data'!$I$4,0,10*ROW('Sanitation Data'!I189))),'Data Summary'!DJ195="Yes"),100-OFFSET('Sanitation Data'!$I$4,0,10*ROW('Sanitation Data'!I189)),NA())</f>
        <v>#N/A</v>
      </c>
      <c r="AV195" s="367" t="e">
        <f ca="1">+IF(AND(ISNUMBER(OFFSET('Sanitation Data'!$I$6,0,10*ROW('Sanitation Data'!I189))),'Data Summary'!DK195="Yes"),OFFSET('Sanitation Data'!$I$6,0,10*ROW('Sanitation Data'!I189)),NA())</f>
        <v>#N/A</v>
      </c>
      <c r="AW195" s="367" t="e">
        <f ca="1">+IF(AND(ISNUMBER(OFFSET('Sanitation Data'!$I$10,0,10*ROW('Sanitation Data'!I189))),'Data Summary'!DL195="Yes"),OFFSET('Sanitation Data'!$I$10,0,10*ROW('Sanitation Data'!I189)),NA())</f>
        <v>#N/A</v>
      </c>
      <c r="AX195" s="367" t="e">
        <f ca="1">+IF(AND(ISNUMBER(OFFSET('Sanitation Data'!$I$11,0,10*ROW('Sanitation Data'!I189))),'Data Summary'!DM195="Yes"),OFFSET('Sanitation Data'!$I$11,0,10*ROW('Sanitation Data'!I189)),NA())</f>
        <v>#N/A</v>
      </c>
      <c r="AY195" s="367" t="e">
        <f ca="1">+IF(AND(ISNUMBER(OFFSET('Sanitation Data'!$I$12,0,10*ROW('Sanitation Data'!I189))),'Data Summary'!DN195="Yes"),OFFSET('Sanitation Data'!$I$12,0,10*ROW('Sanitation Data'!I189)),NA())</f>
        <v>#N/A</v>
      </c>
      <c r="AZ195" s="368" t="e">
        <f ca="1">+IF(AND(ISNUMBER(OFFSET('Hygiene Data'!$D$5,0,10*ROW('Hygiene Data'!D189))),'Data Summary'!DO195="Yes"),OFFSET('Hygiene Data'!$D$5,0,10*ROW('Hygiene Data'!D189)),NA())</f>
        <v>#N/A</v>
      </c>
      <c r="BA195" s="368" t="e">
        <f ca="1">+IF(AND(ISNUMBER(OFFSET('Hygiene Data'!$D$7,0,10*ROW('Hygiene Data'!D189))),'Data Summary'!DP195="Yes"),OFFSET('Hygiene Data'!$D$7,0,10*ROW('Hygiene Data'!D189)),NA())</f>
        <v>#N/A</v>
      </c>
      <c r="BB195" s="368" t="e">
        <f ca="1">+IF(AND(ISNUMBER(OFFSET('Hygiene Data'!$D$9,0,10*ROW('Hygiene Data'!D189))),'Data Summary'!DQ195="Yes"),OFFSET('Hygiene Data'!$D$9,0,10*ROW('Hygiene Data'!D189)),NA())</f>
        <v>#N/A</v>
      </c>
      <c r="BC195" s="368" t="e">
        <f ca="1">+IF(AND(ISNUMBER(OFFSET('Hygiene Data'!$E$5,0,10*ROW('Hygiene Data'!E189))),'Data Summary'!DR195="Yes"),OFFSET('Hygiene Data'!$E$5,0,10*ROW('Hygiene Data'!E189)),NA())</f>
        <v>#N/A</v>
      </c>
      <c r="BD195" s="368" t="e">
        <f ca="1">+IF(AND(ISNUMBER(OFFSET('Hygiene Data'!$E$7,0,10*ROW('Hygiene Data'!E189))),'Data Summary'!DS195="Yes"),OFFSET('Hygiene Data'!$E$7,0,10*ROW('Hygiene Data'!E189)),NA())</f>
        <v>#N/A</v>
      </c>
      <c r="BE195" s="368" t="e">
        <f ca="1">+IF(AND(ISNUMBER(OFFSET('Hygiene Data'!$E$9,0,10*ROW('Hygiene Data'!E189))),'Data Summary'!DT195="Yes"),OFFSET('Hygiene Data'!$E$9,0,10*ROW('Hygiene Data'!E189)),NA())</f>
        <v>#N/A</v>
      </c>
      <c r="BF195" s="368" t="e">
        <f ca="1">+IF(AND(ISNUMBER(OFFSET('Hygiene Data'!$F$5,0,10*ROW('Hygiene Data'!F189))),'Data Summary'!DU195="Yes"),OFFSET('Hygiene Data'!$F$5,0,10*ROW('Hygiene Data'!F189)),NA())</f>
        <v>#N/A</v>
      </c>
      <c r="BG195" s="368" t="e">
        <f ca="1">+IF(AND(ISNUMBER(OFFSET('Hygiene Data'!$F$7,0,10*ROW('Hygiene Data'!F189))),'Data Summary'!DV195="Yes"),OFFSET('Hygiene Data'!$F$7,0,10*ROW('Hygiene Data'!F189)),NA())</f>
        <v>#N/A</v>
      </c>
      <c r="BH195" s="368" t="e">
        <f ca="1">+IF(AND(ISNUMBER(OFFSET('Hygiene Data'!$F$9,0,10*ROW('Hygiene Data'!F189))),'Data Summary'!DW195="Yes"),OFFSET('Hygiene Data'!$F$9,0,10*ROW('Hygiene Data'!F189)),NA())</f>
        <v>#N/A</v>
      </c>
      <c r="BI195" s="368" t="e">
        <f ca="1">+IF(AND(ISNUMBER(OFFSET('Hygiene Data'!$G$5,0,10*ROW('Hygiene Data'!G189))),'Data Summary'!DX195="Yes"),OFFSET('Hygiene Data'!$G$5,0,10*ROW('Hygiene Data'!G189)),NA())</f>
        <v>#N/A</v>
      </c>
      <c r="BJ195" s="368" t="e">
        <f ca="1">+IF(AND(ISNUMBER(OFFSET('Hygiene Data'!$G$7,0,10*ROW('Hygiene Data'!G189))),'Data Summary'!DY195="Yes"),OFFSET('Hygiene Data'!$G$7,0,10*ROW('Hygiene Data'!G189)),NA())</f>
        <v>#N/A</v>
      </c>
      <c r="BK195" s="368" t="e">
        <f ca="1">+IF(AND(ISNUMBER(OFFSET('Hygiene Data'!$G$9,0,10*ROW('Hygiene Data'!G189))),'Data Summary'!DZ195="Yes"),OFFSET('Hygiene Data'!$G$9,0,10*ROW('Hygiene Data'!G189)),NA())</f>
        <v>#N/A</v>
      </c>
      <c r="BL195" s="368" t="e">
        <f ca="1">+IF(AND(ISNUMBER(OFFSET('Hygiene Data'!$H$5,0,10*ROW('Hygiene Data'!H189))),'Data Summary'!EA195="Yes"),OFFSET('Hygiene Data'!$H$5,0,10*ROW('Hygiene Data'!H189)),NA())</f>
        <v>#N/A</v>
      </c>
      <c r="BM195" s="368" t="e">
        <f ca="1">+IF(AND(ISNUMBER(OFFSET('Hygiene Data'!$H$7,0,10*ROW('Hygiene Data'!H189))),'Data Summary'!EB195="Yes"),OFFSET('Hygiene Data'!$H$7,0,10*ROW('Hygiene Data'!H189)),NA())</f>
        <v>#N/A</v>
      </c>
      <c r="BN195" s="368" t="e">
        <f ca="1">+IF(AND(ISNUMBER(OFFSET('Hygiene Data'!$H$9,0,10*ROW('Hygiene Data'!H189))),'Data Summary'!EC195="Yes"),OFFSET('Hygiene Data'!$H$9,0,10*ROW('Hygiene Data'!H189)),NA())</f>
        <v>#N/A</v>
      </c>
      <c r="BO195" s="368" t="e">
        <f ca="1">+IF(AND(ISNUMBER(OFFSET('Hygiene Data'!$I$5,0,10*ROW('Hygiene Data'!I189))),'Data Summary'!ED195="Yes"),OFFSET('Hygiene Data'!$I$5,0,10*ROW('Hygiene Data'!I189)),NA())</f>
        <v>#N/A</v>
      </c>
      <c r="BP195" s="368" t="e">
        <f ca="1">+IF(AND(ISNUMBER(OFFSET('Hygiene Data'!$I$7,0,10*ROW('Hygiene Data'!I189))),'Data Summary'!EE195="Yes"),OFFSET('Hygiene Data'!$I$7,0,10*ROW('Hygiene Data'!I189)),NA())</f>
        <v>#N/A</v>
      </c>
      <c r="BQ195" s="368" t="e">
        <f ca="1">+IF(AND(ISNUMBER(OFFSET('Hygiene Data'!$I$9,0,10*ROW('Hygiene Data'!I189))),'Data Summary'!EF195="Yes"),OFFSET('Hygiene Data'!$I$9,0,10*ROW('Hygiene Data'!I189)),NA())</f>
        <v>#N/A</v>
      </c>
    </row>
    <row r="196" spans="1:69" x14ac:dyDescent="0.25">
      <c r="A196" s="364" t="e">
        <f ca="1">+RIGHT('Data Summary'!A196,LEN('Data Summary'!A196)-9)</f>
        <v>#VALUE!</v>
      </c>
      <c r="B196" s="338" t="str">
        <f ca="1">+IF(ISTEXT('Data Summary'!B196),'Data Summary'!B196,"")</f>
        <v/>
      </c>
      <c r="C196" s="365" t="e">
        <f ca="1">+VALUE('Data Summary'!C196)</f>
        <v>#VALUE!</v>
      </c>
      <c r="D196" s="366" t="e">
        <f ca="1">+IF(AND(ISNUMBER(OFFSET('Water Data'!$D$4,0,10*ROW('Water Data'!D190))),'Data Summary'!BS196="Yes"),100-OFFSET('Water Data'!$D$4,0,10*ROW('Water Data'!D190)),NA())</f>
        <v>#N/A</v>
      </c>
      <c r="E196" s="366" t="e">
        <f ca="1">+IF(AND(ISNUMBER(OFFSET('Water Data'!$D$6,0,10*ROW('Water Data'!D190))),'Data Summary'!BT196="Yes"),OFFSET('Water Data'!$D$6,0,10*ROW('Water Data'!D190)),NA())</f>
        <v>#N/A</v>
      </c>
      <c r="F196" s="366" t="e">
        <f ca="1">+IF(AND(ISNUMBER(OFFSET('Water Data'!$D$9,0,10*ROW('Water Data'!D190))),'Data Summary'!BU196="Yes"),OFFSET('Water Data'!$D$9,0,10*ROW('Water Data'!D190)),NA())</f>
        <v>#N/A</v>
      </c>
      <c r="G196" s="366" t="e">
        <f ca="1">+IF(AND(ISNUMBER(OFFSET('Water Data'!$E$4,0,10*ROW('Water Data'!E190))),'Data Summary'!BV196="Yes"),100-OFFSET('Water Data'!$E$4,0,10*ROW('Water Data'!E190)),NA())</f>
        <v>#N/A</v>
      </c>
      <c r="H196" s="366" t="e">
        <f ca="1">+IF(AND(ISNUMBER(OFFSET('Water Data'!$E$6,0,10*ROW('Water Data'!E190))),'Data Summary'!BW196="Yes"),OFFSET('Water Data'!$E$6,0,10*ROW('Water Data'!E190)),NA())</f>
        <v>#N/A</v>
      </c>
      <c r="I196" s="366" t="e">
        <f ca="1">+IF(AND(ISNUMBER(OFFSET('Water Data'!$E$9,0,10*ROW('Water Data'!E190))),'Data Summary'!BX196="Yes"),OFFSET('Water Data'!$E$9,0,10*ROW('Water Data'!E190)),NA())</f>
        <v>#N/A</v>
      </c>
      <c r="J196" s="366" t="e">
        <f ca="1">+IF(AND(ISNUMBER(OFFSET('Water Data'!$F$4,0,10*ROW('Water Data'!F190))),'Data Summary'!BY196="Yes"),100-OFFSET('Water Data'!$F$4,0,10*ROW('Water Data'!F190)),NA())</f>
        <v>#N/A</v>
      </c>
      <c r="K196" s="366" t="e">
        <f ca="1">+IF(AND(ISNUMBER(OFFSET('Water Data'!$F$6,0,10*ROW('Water Data'!F190))),'Data Summary'!BZ196="Yes"),OFFSET('Water Data'!$F$6,0,10*ROW('Water Data'!F190)),NA())</f>
        <v>#N/A</v>
      </c>
      <c r="L196" s="366" t="e">
        <f ca="1">+IF(AND(ISNUMBER(OFFSET('Water Data'!$F$9,0,10*ROW('Water Data'!F190))),'Data Summary'!CA196="Yes"),OFFSET('Water Data'!$F$9,0,10*ROW('Water Data'!F190)),NA())</f>
        <v>#N/A</v>
      </c>
      <c r="M196" s="366" t="e">
        <f ca="1">+IF(AND(ISNUMBER(OFFSET('Water Data'!$G$4,0,10*ROW('Water Data'!G190))),'Data Summary'!CB196="Yes"),100-OFFSET('Water Data'!$G$4,0,10*ROW('Water Data'!G190)),NA())</f>
        <v>#N/A</v>
      </c>
      <c r="N196" s="366" t="e">
        <f ca="1">+IF(AND(ISNUMBER(OFFSET('Water Data'!$G$6,0,10*ROW('Water Data'!G190))),'Data Summary'!CC196="Yes"),OFFSET('Water Data'!$G$6,0,10*ROW('Water Data'!G190)),NA())</f>
        <v>#N/A</v>
      </c>
      <c r="O196" s="366" t="e">
        <f ca="1">+IF(AND(ISNUMBER(OFFSET('Water Data'!$G$9,0,10*ROW('Water Data'!G190))),'Data Summary'!CD196="Yes"),OFFSET('Water Data'!$G$9,0,10*ROW('Water Data'!G190)),NA())</f>
        <v>#N/A</v>
      </c>
      <c r="P196" s="366" t="e">
        <f ca="1">+IF(AND(ISNUMBER(OFFSET('Water Data'!$H$4,0,10*ROW('Water Data'!H190))),'Data Summary'!CE196="Yes"),100-OFFSET('Water Data'!$H$4,0,10*ROW('Water Data'!H190)),NA())</f>
        <v>#N/A</v>
      </c>
      <c r="Q196" s="366" t="e">
        <f ca="1">+IF(AND(ISNUMBER(OFFSET('Water Data'!$H$6,0,10*ROW('Water Data'!H190))),'Data Summary'!CF196="Yes"),OFFSET('Water Data'!$H$6,0,10*ROW('Water Data'!H190)),NA())</f>
        <v>#N/A</v>
      </c>
      <c r="R196" s="366" t="e">
        <f ca="1">+IF(AND(ISNUMBER(OFFSET('Water Data'!$H$9,0,10*ROW('Water Data'!H190))),'Data Summary'!CG196="Yes"),OFFSET('Water Data'!$H$9,0,10*ROW('Water Data'!H190)),NA())</f>
        <v>#N/A</v>
      </c>
      <c r="S196" s="366" t="e">
        <f ca="1">+IF(AND(ISNUMBER(OFFSET('Water Data'!$I$4,0,10*ROW('Water Data'!I190))),'Data Summary'!CH196="Yes"),100-OFFSET('Water Data'!$I$4,0,10*ROW('Water Data'!I190)),NA())</f>
        <v>#N/A</v>
      </c>
      <c r="T196" s="366" t="e">
        <f ca="1">+IF(AND(ISNUMBER(OFFSET('Water Data'!$I$6,0,10*ROW('Water Data'!I190))),'Data Summary'!CI196="Yes"),OFFSET('Water Data'!$I$6,0,10*ROW('Water Data'!I190)),NA())</f>
        <v>#N/A</v>
      </c>
      <c r="U196" s="366" t="e">
        <f ca="1">+IF(AND(ISNUMBER(OFFSET('Water Data'!$I$9,0,10*ROW('Water Data'!I190))),'Data Summary'!CJ196="Yes"),OFFSET('Water Data'!$I$9,0,10*ROW('Water Data'!I190)),NA())</f>
        <v>#N/A</v>
      </c>
      <c r="V196" s="367" t="e">
        <f ca="1">+IF(AND(ISNUMBER(OFFSET('Sanitation Data'!$D$4,0,10*ROW('Sanitation Data'!D190))),'Data Summary'!CK196="Yes"),100-OFFSET('Sanitation Data'!$D$4,0,10*ROW('Sanitation Data'!D190)),NA())</f>
        <v>#N/A</v>
      </c>
      <c r="W196" s="367" t="e">
        <f ca="1">+IF(AND(ISNUMBER(OFFSET('Sanitation Data'!$D$6,0,10*ROW('Sanitation Data'!D190))),'Data Summary'!CL196="Yes"),OFFSET('Sanitation Data'!$D$6,0,10*ROW('Sanitation Data'!D190)),NA())</f>
        <v>#N/A</v>
      </c>
      <c r="X196" s="367" t="e">
        <f ca="1">+IF(AND(ISNUMBER(OFFSET('Sanitation Data'!$D$10,0,10*ROW('Sanitation Data'!D190))),'Data Summary'!CM196="Yes"),OFFSET('Sanitation Data'!$D$10,0,10*ROW('Sanitation Data'!D190)),NA())</f>
        <v>#N/A</v>
      </c>
      <c r="Y196" s="367" t="e">
        <f ca="1">+IF(AND(ISNUMBER(OFFSET('Sanitation Data'!$D$11,0,10*ROW('Sanitation Data'!D190))),'Data Summary'!CN196="Yes"),OFFSET('Sanitation Data'!$D$11,0,10*ROW('Sanitation Data'!D190)),NA())</f>
        <v>#N/A</v>
      </c>
      <c r="Z196" s="367" t="e">
        <f ca="1">+IF(AND(ISNUMBER(OFFSET('Sanitation Data'!$D$12,0,10*ROW('Sanitation Data'!D190))),'Data Summary'!CO196="Yes"),OFFSET('Sanitation Data'!$D$12,0,10*ROW('Sanitation Data'!D190)),NA())</f>
        <v>#N/A</v>
      </c>
      <c r="AA196" s="367" t="e">
        <f ca="1">+IF(AND(ISNUMBER(OFFSET('Sanitation Data'!$E$4,0,10*ROW('Sanitation Data'!E190))),'Data Summary'!CP196="Yes"),100-OFFSET('Sanitation Data'!$E$4,0,10*ROW('Sanitation Data'!E190)),NA())</f>
        <v>#N/A</v>
      </c>
      <c r="AB196" s="367" t="e">
        <f ca="1">+IF(AND(ISNUMBER(OFFSET('Sanitation Data'!$E$6,0,10*ROW('Sanitation Data'!E190))),'Data Summary'!CQ196="Yes"),OFFSET('Sanitation Data'!$E$6,0,10*ROW('Sanitation Data'!E190)),NA())</f>
        <v>#N/A</v>
      </c>
      <c r="AC196" s="367" t="e">
        <f ca="1">+IF(AND(ISNUMBER(OFFSET('Sanitation Data'!$E$10,0,10*ROW('Sanitation Data'!E190))),'Data Summary'!CR196="Yes"),OFFSET('Sanitation Data'!$E$10,0,10*ROW('Sanitation Data'!E190)),NA())</f>
        <v>#N/A</v>
      </c>
      <c r="AD196" s="367" t="e">
        <f ca="1">+IF(AND(ISNUMBER(OFFSET('Sanitation Data'!$E$11,0,10*ROW('Sanitation Data'!E190))),'Data Summary'!CS196="Yes"),OFFSET('Sanitation Data'!$E$11,0,10*ROW('Sanitation Data'!E190)),NA())</f>
        <v>#N/A</v>
      </c>
      <c r="AE196" s="367" t="e">
        <f ca="1">+IF(AND(ISNUMBER(OFFSET('Sanitation Data'!$E$12,0,10*ROW('Sanitation Data'!E190))),'Data Summary'!CT196="Yes"),OFFSET('Sanitation Data'!$E$12,0,10*ROW('Sanitation Data'!E190)),NA())</f>
        <v>#N/A</v>
      </c>
      <c r="AF196" s="367" t="e">
        <f ca="1">+IF(AND(ISNUMBER(OFFSET('Sanitation Data'!$F$4,0,10*ROW('Sanitation Data'!F190))),'Data Summary'!CU196="Yes"),100-OFFSET('Sanitation Data'!$F$4,0,10*ROW('Sanitation Data'!F190)),NA())</f>
        <v>#N/A</v>
      </c>
      <c r="AG196" s="367" t="e">
        <f ca="1">+IF(AND(ISNUMBER(OFFSET('Sanitation Data'!$F$6,0,10*ROW('Sanitation Data'!F190))),'Data Summary'!CV196="Yes"),OFFSET('Sanitation Data'!$F$6,0,10*ROW('Sanitation Data'!F190)),NA())</f>
        <v>#N/A</v>
      </c>
      <c r="AH196" s="367" t="e">
        <f ca="1">+IF(AND(ISNUMBER(OFFSET('Sanitation Data'!$F$10,0,10*ROW('Sanitation Data'!F190))),'Data Summary'!CW196="Yes"),OFFSET('Sanitation Data'!$F$10,0,10*ROW('Sanitation Data'!F190)),NA())</f>
        <v>#N/A</v>
      </c>
      <c r="AI196" s="367" t="e">
        <f ca="1">+IF(AND(ISNUMBER(OFFSET('Sanitation Data'!$F$11,0,10*ROW('Sanitation Data'!F190))),'Data Summary'!CX196="Yes"),OFFSET('Sanitation Data'!$F$11,0,10*ROW('Sanitation Data'!F190)),NA())</f>
        <v>#N/A</v>
      </c>
      <c r="AJ196" s="367" t="e">
        <f ca="1">+IF(AND(ISNUMBER(OFFSET('Sanitation Data'!$F$12,0,10*ROW('Sanitation Data'!F190))),'Data Summary'!CY196="Yes"),OFFSET('Sanitation Data'!$F$12,0,10*ROW('Sanitation Data'!F190)),NA())</f>
        <v>#N/A</v>
      </c>
      <c r="AK196" s="367" t="e">
        <f ca="1">+IF(AND(ISNUMBER(OFFSET('Sanitation Data'!$G$4,0,10*ROW('Sanitation Data'!G190))),'Data Summary'!CZ196="Yes"),100-OFFSET('Sanitation Data'!$G$4,0,10*ROW('Sanitation Data'!G190)),NA())</f>
        <v>#N/A</v>
      </c>
      <c r="AL196" s="367" t="e">
        <f ca="1">+IF(AND(ISNUMBER(OFFSET('Sanitation Data'!$G$6,0,10*ROW('Sanitation Data'!G190))),'Data Summary'!DA196="Yes"),OFFSET('Sanitation Data'!$G$6,0,10*ROW('Sanitation Data'!G190)),NA())</f>
        <v>#N/A</v>
      </c>
      <c r="AM196" s="367" t="e">
        <f ca="1">+IF(AND(ISNUMBER(OFFSET('Sanitation Data'!$G$10,0,10*ROW('Sanitation Data'!G190))),'Data Summary'!DB196="Yes"),OFFSET('Sanitation Data'!$G$10,0,10*ROW('Sanitation Data'!G190)),NA())</f>
        <v>#N/A</v>
      </c>
      <c r="AN196" s="367" t="e">
        <f ca="1">+IF(AND(ISNUMBER(OFFSET('Sanitation Data'!$G$11,0,10*ROW('Sanitation Data'!G190))),'Data Summary'!DC196="Yes"),OFFSET('Sanitation Data'!$G$11,0,10*ROW('Sanitation Data'!G190)),NA())</f>
        <v>#N/A</v>
      </c>
      <c r="AO196" s="367" t="e">
        <f ca="1">+IF(AND(ISNUMBER(OFFSET('Sanitation Data'!$G$12,0,10*ROW('Sanitation Data'!G190))),'Data Summary'!DD196="Yes"),OFFSET('Sanitation Data'!$G$12,0,10*ROW('Sanitation Data'!G190)),NA())</f>
        <v>#N/A</v>
      </c>
      <c r="AP196" s="367" t="e">
        <f ca="1">+IF(AND(ISNUMBER(OFFSET('Sanitation Data'!$H$4,0,10*ROW('Sanitation Data'!H190))),'Data Summary'!DE196="Yes"),100-OFFSET('Sanitation Data'!$H$4,0,10*ROW('Sanitation Data'!H190)),NA())</f>
        <v>#N/A</v>
      </c>
      <c r="AQ196" s="367" t="e">
        <f ca="1">+IF(AND(ISNUMBER(OFFSET('Sanitation Data'!$H$6,0,10*ROW('Sanitation Data'!H190))),'Data Summary'!DF196="Yes"),OFFSET('Sanitation Data'!$H$6,0,10*ROW('Sanitation Data'!H190)),NA())</f>
        <v>#N/A</v>
      </c>
      <c r="AR196" s="367" t="e">
        <f ca="1">+IF(AND(ISNUMBER(OFFSET('Sanitation Data'!$H$10,0,10*ROW('Sanitation Data'!H190))),'Data Summary'!DG196="Yes"),OFFSET('Sanitation Data'!$H$10,0,10*ROW('Sanitation Data'!H190)),NA())</f>
        <v>#N/A</v>
      </c>
      <c r="AS196" s="367" t="e">
        <f ca="1">+IF(AND(ISNUMBER(OFFSET('Sanitation Data'!$H$11,0,10*ROW('Sanitation Data'!H190))),'Data Summary'!DH196="Yes"),OFFSET('Sanitation Data'!$H$11,0,10*ROW('Sanitation Data'!H190)),NA())</f>
        <v>#N/A</v>
      </c>
      <c r="AT196" s="367" t="e">
        <f ca="1">+IF(AND(ISNUMBER(OFFSET('Sanitation Data'!$H$12,0,10*ROW('Sanitation Data'!H190))),'Data Summary'!DI196="Yes"),OFFSET('Sanitation Data'!$H$12,0,10*ROW('Sanitation Data'!H190)),NA())</f>
        <v>#N/A</v>
      </c>
      <c r="AU196" s="367" t="e">
        <f ca="1">+IF(AND(ISNUMBER(OFFSET('Sanitation Data'!$I$4,0,10*ROW('Sanitation Data'!I190))),'Data Summary'!DJ196="Yes"),100-OFFSET('Sanitation Data'!$I$4,0,10*ROW('Sanitation Data'!I190)),NA())</f>
        <v>#N/A</v>
      </c>
      <c r="AV196" s="367" t="e">
        <f ca="1">+IF(AND(ISNUMBER(OFFSET('Sanitation Data'!$I$6,0,10*ROW('Sanitation Data'!I190))),'Data Summary'!DK196="Yes"),OFFSET('Sanitation Data'!$I$6,0,10*ROW('Sanitation Data'!I190)),NA())</f>
        <v>#N/A</v>
      </c>
      <c r="AW196" s="367" t="e">
        <f ca="1">+IF(AND(ISNUMBER(OFFSET('Sanitation Data'!$I$10,0,10*ROW('Sanitation Data'!I190))),'Data Summary'!DL196="Yes"),OFFSET('Sanitation Data'!$I$10,0,10*ROW('Sanitation Data'!I190)),NA())</f>
        <v>#N/A</v>
      </c>
      <c r="AX196" s="367" t="e">
        <f ca="1">+IF(AND(ISNUMBER(OFFSET('Sanitation Data'!$I$11,0,10*ROW('Sanitation Data'!I190))),'Data Summary'!DM196="Yes"),OFFSET('Sanitation Data'!$I$11,0,10*ROW('Sanitation Data'!I190)),NA())</f>
        <v>#N/A</v>
      </c>
      <c r="AY196" s="367" t="e">
        <f ca="1">+IF(AND(ISNUMBER(OFFSET('Sanitation Data'!$I$12,0,10*ROW('Sanitation Data'!I190))),'Data Summary'!DN196="Yes"),OFFSET('Sanitation Data'!$I$12,0,10*ROW('Sanitation Data'!I190)),NA())</f>
        <v>#N/A</v>
      </c>
      <c r="AZ196" s="368" t="e">
        <f ca="1">+IF(AND(ISNUMBER(OFFSET('Hygiene Data'!$D$5,0,10*ROW('Hygiene Data'!D190))),'Data Summary'!DO196="Yes"),OFFSET('Hygiene Data'!$D$5,0,10*ROW('Hygiene Data'!D190)),NA())</f>
        <v>#N/A</v>
      </c>
      <c r="BA196" s="368" t="e">
        <f ca="1">+IF(AND(ISNUMBER(OFFSET('Hygiene Data'!$D$7,0,10*ROW('Hygiene Data'!D190))),'Data Summary'!DP196="Yes"),OFFSET('Hygiene Data'!$D$7,0,10*ROW('Hygiene Data'!D190)),NA())</f>
        <v>#N/A</v>
      </c>
      <c r="BB196" s="368" t="e">
        <f ca="1">+IF(AND(ISNUMBER(OFFSET('Hygiene Data'!$D$9,0,10*ROW('Hygiene Data'!D190))),'Data Summary'!DQ196="Yes"),OFFSET('Hygiene Data'!$D$9,0,10*ROW('Hygiene Data'!D190)),NA())</f>
        <v>#N/A</v>
      </c>
      <c r="BC196" s="368" t="e">
        <f ca="1">+IF(AND(ISNUMBER(OFFSET('Hygiene Data'!$E$5,0,10*ROW('Hygiene Data'!E190))),'Data Summary'!DR196="Yes"),OFFSET('Hygiene Data'!$E$5,0,10*ROW('Hygiene Data'!E190)),NA())</f>
        <v>#N/A</v>
      </c>
      <c r="BD196" s="368" t="e">
        <f ca="1">+IF(AND(ISNUMBER(OFFSET('Hygiene Data'!$E$7,0,10*ROW('Hygiene Data'!E190))),'Data Summary'!DS196="Yes"),OFFSET('Hygiene Data'!$E$7,0,10*ROW('Hygiene Data'!E190)),NA())</f>
        <v>#N/A</v>
      </c>
      <c r="BE196" s="368" t="e">
        <f ca="1">+IF(AND(ISNUMBER(OFFSET('Hygiene Data'!$E$9,0,10*ROW('Hygiene Data'!E190))),'Data Summary'!DT196="Yes"),OFFSET('Hygiene Data'!$E$9,0,10*ROW('Hygiene Data'!E190)),NA())</f>
        <v>#N/A</v>
      </c>
      <c r="BF196" s="368" t="e">
        <f ca="1">+IF(AND(ISNUMBER(OFFSET('Hygiene Data'!$F$5,0,10*ROW('Hygiene Data'!F190))),'Data Summary'!DU196="Yes"),OFFSET('Hygiene Data'!$F$5,0,10*ROW('Hygiene Data'!F190)),NA())</f>
        <v>#N/A</v>
      </c>
      <c r="BG196" s="368" t="e">
        <f ca="1">+IF(AND(ISNUMBER(OFFSET('Hygiene Data'!$F$7,0,10*ROW('Hygiene Data'!F190))),'Data Summary'!DV196="Yes"),OFFSET('Hygiene Data'!$F$7,0,10*ROW('Hygiene Data'!F190)),NA())</f>
        <v>#N/A</v>
      </c>
      <c r="BH196" s="368" t="e">
        <f ca="1">+IF(AND(ISNUMBER(OFFSET('Hygiene Data'!$F$9,0,10*ROW('Hygiene Data'!F190))),'Data Summary'!DW196="Yes"),OFFSET('Hygiene Data'!$F$9,0,10*ROW('Hygiene Data'!F190)),NA())</f>
        <v>#N/A</v>
      </c>
      <c r="BI196" s="368" t="e">
        <f ca="1">+IF(AND(ISNUMBER(OFFSET('Hygiene Data'!$G$5,0,10*ROW('Hygiene Data'!G190))),'Data Summary'!DX196="Yes"),OFFSET('Hygiene Data'!$G$5,0,10*ROW('Hygiene Data'!G190)),NA())</f>
        <v>#N/A</v>
      </c>
      <c r="BJ196" s="368" t="e">
        <f ca="1">+IF(AND(ISNUMBER(OFFSET('Hygiene Data'!$G$7,0,10*ROW('Hygiene Data'!G190))),'Data Summary'!DY196="Yes"),OFFSET('Hygiene Data'!$G$7,0,10*ROW('Hygiene Data'!G190)),NA())</f>
        <v>#N/A</v>
      </c>
      <c r="BK196" s="368" t="e">
        <f ca="1">+IF(AND(ISNUMBER(OFFSET('Hygiene Data'!$G$9,0,10*ROW('Hygiene Data'!G190))),'Data Summary'!DZ196="Yes"),OFFSET('Hygiene Data'!$G$9,0,10*ROW('Hygiene Data'!G190)),NA())</f>
        <v>#N/A</v>
      </c>
      <c r="BL196" s="368" t="e">
        <f ca="1">+IF(AND(ISNUMBER(OFFSET('Hygiene Data'!$H$5,0,10*ROW('Hygiene Data'!H190))),'Data Summary'!EA196="Yes"),OFFSET('Hygiene Data'!$H$5,0,10*ROW('Hygiene Data'!H190)),NA())</f>
        <v>#N/A</v>
      </c>
      <c r="BM196" s="368" t="e">
        <f ca="1">+IF(AND(ISNUMBER(OFFSET('Hygiene Data'!$H$7,0,10*ROW('Hygiene Data'!H190))),'Data Summary'!EB196="Yes"),OFFSET('Hygiene Data'!$H$7,0,10*ROW('Hygiene Data'!H190)),NA())</f>
        <v>#N/A</v>
      </c>
      <c r="BN196" s="368" t="e">
        <f ca="1">+IF(AND(ISNUMBER(OFFSET('Hygiene Data'!$H$9,0,10*ROW('Hygiene Data'!H190))),'Data Summary'!EC196="Yes"),OFFSET('Hygiene Data'!$H$9,0,10*ROW('Hygiene Data'!H190)),NA())</f>
        <v>#N/A</v>
      </c>
      <c r="BO196" s="368" t="e">
        <f ca="1">+IF(AND(ISNUMBER(OFFSET('Hygiene Data'!$I$5,0,10*ROW('Hygiene Data'!I190))),'Data Summary'!ED196="Yes"),OFFSET('Hygiene Data'!$I$5,0,10*ROW('Hygiene Data'!I190)),NA())</f>
        <v>#N/A</v>
      </c>
      <c r="BP196" s="368" t="e">
        <f ca="1">+IF(AND(ISNUMBER(OFFSET('Hygiene Data'!$I$7,0,10*ROW('Hygiene Data'!I190))),'Data Summary'!EE196="Yes"),OFFSET('Hygiene Data'!$I$7,0,10*ROW('Hygiene Data'!I190)),NA())</f>
        <v>#N/A</v>
      </c>
      <c r="BQ196" s="368" t="e">
        <f ca="1">+IF(AND(ISNUMBER(OFFSET('Hygiene Data'!$I$9,0,10*ROW('Hygiene Data'!I190))),'Data Summary'!EF196="Yes"),OFFSET('Hygiene Data'!$I$9,0,10*ROW('Hygiene Data'!I190)),NA())</f>
        <v>#N/A</v>
      </c>
    </row>
    <row r="197" spans="1:69" x14ac:dyDescent="0.25">
      <c r="A197" s="364" t="e">
        <f ca="1">+RIGHT('Data Summary'!A197,LEN('Data Summary'!A197)-9)</f>
        <v>#VALUE!</v>
      </c>
      <c r="B197" s="338" t="str">
        <f ca="1">+IF(ISTEXT('Data Summary'!B197),'Data Summary'!B197,"")</f>
        <v/>
      </c>
      <c r="C197" s="365" t="e">
        <f ca="1">+VALUE('Data Summary'!C197)</f>
        <v>#VALUE!</v>
      </c>
      <c r="D197" s="366" t="e">
        <f ca="1">+IF(AND(ISNUMBER(OFFSET('Water Data'!$D$4,0,10*ROW('Water Data'!D191))),'Data Summary'!BS197="Yes"),100-OFFSET('Water Data'!$D$4,0,10*ROW('Water Data'!D191)),NA())</f>
        <v>#N/A</v>
      </c>
      <c r="E197" s="366" t="e">
        <f ca="1">+IF(AND(ISNUMBER(OFFSET('Water Data'!$D$6,0,10*ROW('Water Data'!D191))),'Data Summary'!BT197="Yes"),OFFSET('Water Data'!$D$6,0,10*ROW('Water Data'!D191)),NA())</f>
        <v>#N/A</v>
      </c>
      <c r="F197" s="366" t="e">
        <f ca="1">+IF(AND(ISNUMBER(OFFSET('Water Data'!$D$9,0,10*ROW('Water Data'!D191))),'Data Summary'!BU197="Yes"),OFFSET('Water Data'!$D$9,0,10*ROW('Water Data'!D191)),NA())</f>
        <v>#N/A</v>
      </c>
      <c r="G197" s="366" t="e">
        <f ca="1">+IF(AND(ISNUMBER(OFFSET('Water Data'!$E$4,0,10*ROW('Water Data'!E191))),'Data Summary'!BV197="Yes"),100-OFFSET('Water Data'!$E$4,0,10*ROW('Water Data'!E191)),NA())</f>
        <v>#N/A</v>
      </c>
      <c r="H197" s="366" t="e">
        <f ca="1">+IF(AND(ISNUMBER(OFFSET('Water Data'!$E$6,0,10*ROW('Water Data'!E191))),'Data Summary'!BW197="Yes"),OFFSET('Water Data'!$E$6,0,10*ROW('Water Data'!E191)),NA())</f>
        <v>#N/A</v>
      </c>
      <c r="I197" s="366" t="e">
        <f ca="1">+IF(AND(ISNUMBER(OFFSET('Water Data'!$E$9,0,10*ROW('Water Data'!E191))),'Data Summary'!BX197="Yes"),OFFSET('Water Data'!$E$9,0,10*ROW('Water Data'!E191)),NA())</f>
        <v>#N/A</v>
      </c>
      <c r="J197" s="366" t="e">
        <f ca="1">+IF(AND(ISNUMBER(OFFSET('Water Data'!$F$4,0,10*ROW('Water Data'!F191))),'Data Summary'!BY197="Yes"),100-OFFSET('Water Data'!$F$4,0,10*ROW('Water Data'!F191)),NA())</f>
        <v>#N/A</v>
      </c>
      <c r="K197" s="366" t="e">
        <f ca="1">+IF(AND(ISNUMBER(OFFSET('Water Data'!$F$6,0,10*ROW('Water Data'!F191))),'Data Summary'!BZ197="Yes"),OFFSET('Water Data'!$F$6,0,10*ROW('Water Data'!F191)),NA())</f>
        <v>#N/A</v>
      </c>
      <c r="L197" s="366" t="e">
        <f ca="1">+IF(AND(ISNUMBER(OFFSET('Water Data'!$F$9,0,10*ROW('Water Data'!F191))),'Data Summary'!CA197="Yes"),OFFSET('Water Data'!$F$9,0,10*ROW('Water Data'!F191)),NA())</f>
        <v>#N/A</v>
      </c>
      <c r="M197" s="366" t="e">
        <f ca="1">+IF(AND(ISNUMBER(OFFSET('Water Data'!$G$4,0,10*ROW('Water Data'!G191))),'Data Summary'!CB197="Yes"),100-OFFSET('Water Data'!$G$4,0,10*ROW('Water Data'!G191)),NA())</f>
        <v>#N/A</v>
      </c>
      <c r="N197" s="366" t="e">
        <f ca="1">+IF(AND(ISNUMBER(OFFSET('Water Data'!$G$6,0,10*ROW('Water Data'!G191))),'Data Summary'!CC197="Yes"),OFFSET('Water Data'!$G$6,0,10*ROW('Water Data'!G191)),NA())</f>
        <v>#N/A</v>
      </c>
      <c r="O197" s="366" t="e">
        <f ca="1">+IF(AND(ISNUMBER(OFFSET('Water Data'!$G$9,0,10*ROW('Water Data'!G191))),'Data Summary'!CD197="Yes"),OFFSET('Water Data'!$G$9,0,10*ROW('Water Data'!G191)),NA())</f>
        <v>#N/A</v>
      </c>
      <c r="P197" s="366" t="e">
        <f ca="1">+IF(AND(ISNUMBER(OFFSET('Water Data'!$H$4,0,10*ROW('Water Data'!H191))),'Data Summary'!CE197="Yes"),100-OFFSET('Water Data'!$H$4,0,10*ROW('Water Data'!H191)),NA())</f>
        <v>#N/A</v>
      </c>
      <c r="Q197" s="366" t="e">
        <f ca="1">+IF(AND(ISNUMBER(OFFSET('Water Data'!$H$6,0,10*ROW('Water Data'!H191))),'Data Summary'!CF197="Yes"),OFFSET('Water Data'!$H$6,0,10*ROW('Water Data'!H191)),NA())</f>
        <v>#N/A</v>
      </c>
      <c r="R197" s="366" t="e">
        <f ca="1">+IF(AND(ISNUMBER(OFFSET('Water Data'!$H$9,0,10*ROW('Water Data'!H191))),'Data Summary'!CG197="Yes"),OFFSET('Water Data'!$H$9,0,10*ROW('Water Data'!H191)),NA())</f>
        <v>#N/A</v>
      </c>
      <c r="S197" s="366" t="e">
        <f ca="1">+IF(AND(ISNUMBER(OFFSET('Water Data'!$I$4,0,10*ROW('Water Data'!I191))),'Data Summary'!CH197="Yes"),100-OFFSET('Water Data'!$I$4,0,10*ROW('Water Data'!I191)),NA())</f>
        <v>#N/A</v>
      </c>
      <c r="T197" s="366" t="e">
        <f ca="1">+IF(AND(ISNUMBER(OFFSET('Water Data'!$I$6,0,10*ROW('Water Data'!I191))),'Data Summary'!CI197="Yes"),OFFSET('Water Data'!$I$6,0,10*ROW('Water Data'!I191)),NA())</f>
        <v>#N/A</v>
      </c>
      <c r="U197" s="366" t="e">
        <f ca="1">+IF(AND(ISNUMBER(OFFSET('Water Data'!$I$9,0,10*ROW('Water Data'!I191))),'Data Summary'!CJ197="Yes"),OFFSET('Water Data'!$I$9,0,10*ROW('Water Data'!I191)),NA())</f>
        <v>#N/A</v>
      </c>
      <c r="V197" s="367" t="e">
        <f ca="1">+IF(AND(ISNUMBER(OFFSET('Sanitation Data'!$D$4,0,10*ROW('Sanitation Data'!D191))),'Data Summary'!CK197="Yes"),100-OFFSET('Sanitation Data'!$D$4,0,10*ROW('Sanitation Data'!D191)),NA())</f>
        <v>#N/A</v>
      </c>
      <c r="W197" s="367" t="e">
        <f ca="1">+IF(AND(ISNUMBER(OFFSET('Sanitation Data'!$D$6,0,10*ROW('Sanitation Data'!D191))),'Data Summary'!CL197="Yes"),OFFSET('Sanitation Data'!$D$6,0,10*ROW('Sanitation Data'!D191)),NA())</f>
        <v>#N/A</v>
      </c>
      <c r="X197" s="367" t="e">
        <f ca="1">+IF(AND(ISNUMBER(OFFSET('Sanitation Data'!$D$10,0,10*ROW('Sanitation Data'!D191))),'Data Summary'!CM197="Yes"),OFFSET('Sanitation Data'!$D$10,0,10*ROW('Sanitation Data'!D191)),NA())</f>
        <v>#N/A</v>
      </c>
      <c r="Y197" s="367" t="e">
        <f ca="1">+IF(AND(ISNUMBER(OFFSET('Sanitation Data'!$D$11,0,10*ROW('Sanitation Data'!D191))),'Data Summary'!CN197="Yes"),OFFSET('Sanitation Data'!$D$11,0,10*ROW('Sanitation Data'!D191)),NA())</f>
        <v>#N/A</v>
      </c>
      <c r="Z197" s="367" t="e">
        <f ca="1">+IF(AND(ISNUMBER(OFFSET('Sanitation Data'!$D$12,0,10*ROW('Sanitation Data'!D191))),'Data Summary'!CO197="Yes"),OFFSET('Sanitation Data'!$D$12,0,10*ROW('Sanitation Data'!D191)),NA())</f>
        <v>#N/A</v>
      </c>
      <c r="AA197" s="367" t="e">
        <f ca="1">+IF(AND(ISNUMBER(OFFSET('Sanitation Data'!$E$4,0,10*ROW('Sanitation Data'!E191))),'Data Summary'!CP197="Yes"),100-OFFSET('Sanitation Data'!$E$4,0,10*ROW('Sanitation Data'!E191)),NA())</f>
        <v>#N/A</v>
      </c>
      <c r="AB197" s="367" t="e">
        <f ca="1">+IF(AND(ISNUMBER(OFFSET('Sanitation Data'!$E$6,0,10*ROW('Sanitation Data'!E191))),'Data Summary'!CQ197="Yes"),OFFSET('Sanitation Data'!$E$6,0,10*ROW('Sanitation Data'!E191)),NA())</f>
        <v>#N/A</v>
      </c>
      <c r="AC197" s="367" t="e">
        <f ca="1">+IF(AND(ISNUMBER(OFFSET('Sanitation Data'!$E$10,0,10*ROW('Sanitation Data'!E191))),'Data Summary'!CR197="Yes"),OFFSET('Sanitation Data'!$E$10,0,10*ROW('Sanitation Data'!E191)),NA())</f>
        <v>#N/A</v>
      </c>
      <c r="AD197" s="367" t="e">
        <f ca="1">+IF(AND(ISNUMBER(OFFSET('Sanitation Data'!$E$11,0,10*ROW('Sanitation Data'!E191))),'Data Summary'!CS197="Yes"),OFFSET('Sanitation Data'!$E$11,0,10*ROW('Sanitation Data'!E191)),NA())</f>
        <v>#N/A</v>
      </c>
      <c r="AE197" s="367" t="e">
        <f ca="1">+IF(AND(ISNUMBER(OFFSET('Sanitation Data'!$E$12,0,10*ROW('Sanitation Data'!E191))),'Data Summary'!CT197="Yes"),OFFSET('Sanitation Data'!$E$12,0,10*ROW('Sanitation Data'!E191)),NA())</f>
        <v>#N/A</v>
      </c>
      <c r="AF197" s="367" t="e">
        <f ca="1">+IF(AND(ISNUMBER(OFFSET('Sanitation Data'!$F$4,0,10*ROW('Sanitation Data'!F191))),'Data Summary'!CU197="Yes"),100-OFFSET('Sanitation Data'!$F$4,0,10*ROW('Sanitation Data'!F191)),NA())</f>
        <v>#N/A</v>
      </c>
      <c r="AG197" s="367" t="e">
        <f ca="1">+IF(AND(ISNUMBER(OFFSET('Sanitation Data'!$F$6,0,10*ROW('Sanitation Data'!F191))),'Data Summary'!CV197="Yes"),OFFSET('Sanitation Data'!$F$6,0,10*ROW('Sanitation Data'!F191)),NA())</f>
        <v>#N/A</v>
      </c>
      <c r="AH197" s="367" t="e">
        <f ca="1">+IF(AND(ISNUMBER(OFFSET('Sanitation Data'!$F$10,0,10*ROW('Sanitation Data'!F191))),'Data Summary'!CW197="Yes"),OFFSET('Sanitation Data'!$F$10,0,10*ROW('Sanitation Data'!F191)),NA())</f>
        <v>#N/A</v>
      </c>
      <c r="AI197" s="367" t="e">
        <f ca="1">+IF(AND(ISNUMBER(OFFSET('Sanitation Data'!$F$11,0,10*ROW('Sanitation Data'!F191))),'Data Summary'!CX197="Yes"),OFFSET('Sanitation Data'!$F$11,0,10*ROW('Sanitation Data'!F191)),NA())</f>
        <v>#N/A</v>
      </c>
      <c r="AJ197" s="367" t="e">
        <f ca="1">+IF(AND(ISNUMBER(OFFSET('Sanitation Data'!$F$12,0,10*ROW('Sanitation Data'!F191))),'Data Summary'!CY197="Yes"),OFFSET('Sanitation Data'!$F$12,0,10*ROW('Sanitation Data'!F191)),NA())</f>
        <v>#N/A</v>
      </c>
      <c r="AK197" s="367" t="e">
        <f ca="1">+IF(AND(ISNUMBER(OFFSET('Sanitation Data'!$G$4,0,10*ROW('Sanitation Data'!G191))),'Data Summary'!CZ197="Yes"),100-OFFSET('Sanitation Data'!$G$4,0,10*ROW('Sanitation Data'!G191)),NA())</f>
        <v>#N/A</v>
      </c>
      <c r="AL197" s="367" t="e">
        <f ca="1">+IF(AND(ISNUMBER(OFFSET('Sanitation Data'!$G$6,0,10*ROW('Sanitation Data'!G191))),'Data Summary'!DA197="Yes"),OFFSET('Sanitation Data'!$G$6,0,10*ROW('Sanitation Data'!G191)),NA())</f>
        <v>#N/A</v>
      </c>
      <c r="AM197" s="367" t="e">
        <f ca="1">+IF(AND(ISNUMBER(OFFSET('Sanitation Data'!$G$10,0,10*ROW('Sanitation Data'!G191))),'Data Summary'!DB197="Yes"),OFFSET('Sanitation Data'!$G$10,0,10*ROW('Sanitation Data'!G191)),NA())</f>
        <v>#N/A</v>
      </c>
      <c r="AN197" s="367" t="e">
        <f ca="1">+IF(AND(ISNUMBER(OFFSET('Sanitation Data'!$G$11,0,10*ROW('Sanitation Data'!G191))),'Data Summary'!DC197="Yes"),OFFSET('Sanitation Data'!$G$11,0,10*ROW('Sanitation Data'!G191)),NA())</f>
        <v>#N/A</v>
      </c>
      <c r="AO197" s="367" t="e">
        <f ca="1">+IF(AND(ISNUMBER(OFFSET('Sanitation Data'!$G$12,0,10*ROW('Sanitation Data'!G191))),'Data Summary'!DD197="Yes"),OFFSET('Sanitation Data'!$G$12,0,10*ROW('Sanitation Data'!G191)),NA())</f>
        <v>#N/A</v>
      </c>
      <c r="AP197" s="367" t="e">
        <f ca="1">+IF(AND(ISNUMBER(OFFSET('Sanitation Data'!$H$4,0,10*ROW('Sanitation Data'!H191))),'Data Summary'!DE197="Yes"),100-OFFSET('Sanitation Data'!$H$4,0,10*ROW('Sanitation Data'!H191)),NA())</f>
        <v>#N/A</v>
      </c>
      <c r="AQ197" s="367" t="e">
        <f ca="1">+IF(AND(ISNUMBER(OFFSET('Sanitation Data'!$H$6,0,10*ROW('Sanitation Data'!H191))),'Data Summary'!DF197="Yes"),OFFSET('Sanitation Data'!$H$6,0,10*ROW('Sanitation Data'!H191)),NA())</f>
        <v>#N/A</v>
      </c>
      <c r="AR197" s="367" t="e">
        <f ca="1">+IF(AND(ISNUMBER(OFFSET('Sanitation Data'!$H$10,0,10*ROW('Sanitation Data'!H191))),'Data Summary'!DG197="Yes"),OFFSET('Sanitation Data'!$H$10,0,10*ROW('Sanitation Data'!H191)),NA())</f>
        <v>#N/A</v>
      </c>
      <c r="AS197" s="367" t="e">
        <f ca="1">+IF(AND(ISNUMBER(OFFSET('Sanitation Data'!$H$11,0,10*ROW('Sanitation Data'!H191))),'Data Summary'!DH197="Yes"),OFFSET('Sanitation Data'!$H$11,0,10*ROW('Sanitation Data'!H191)),NA())</f>
        <v>#N/A</v>
      </c>
      <c r="AT197" s="367" t="e">
        <f ca="1">+IF(AND(ISNUMBER(OFFSET('Sanitation Data'!$H$12,0,10*ROW('Sanitation Data'!H191))),'Data Summary'!DI197="Yes"),OFFSET('Sanitation Data'!$H$12,0,10*ROW('Sanitation Data'!H191)),NA())</f>
        <v>#N/A</v>
      </c>
      <c r="AU197" s="367" t="e">
        <f ca="1">+IF(AND(ISNUMBER(OFFSET('Sanitation Data'!$I$4,0,10*ROW('Sanitation Data'!I191))),'Data Summary'!DJ197="Yes"),100-OFFSET('Sanitation Data'!$I$4,0,10*ROW('Sanitation Data'!I191)),NA())</f>
        <v>#N/A</v>
      </c>
      <c r="AV197" s="367" t="e">
        <f ca="1">+IF(AND(ISNUMBER(OFFSET('Sanitation Data'!$I$6,0,10*ROW('Sanitation Data'!I191))),'Data Summary'!DK197="Yes"),OFFSET('Sanitation Data'!$I$6,0,10*ROW('Sanitation Data'!I191)),NA())</f>
        <v>#N/A</v>
      </c>
      <c r="AW197" s="367" t="e">
        <f ca="1">+IF(AND(ISNUMBER(OFFSET('Sanitation Data'!$I$10,0,10*ROW('Sanitation Data'!I191))),'Data Summary'!DL197="Yes"),OFFSET('Sanitation Data'!$I$10,0,10*ROW('Sanitation Data'!I191)),NA())</f>
        <v>#N/A</v>
      </c>
      <c r="AX197" s="367" t="e">
        <f ca="1">+IF(AND(ISNUMBER(OFFSET('Sanitation Data'!$I$11,0,10*ROW('Sanitation Data'!I191))),'Data Summary'!DM197="Yes"),OFFSET('Sanitation Data'!$I$11,0,10*ROW('Sanitation Data'!I191)),NA())</f>
        <v>#N/A</v>
      </c>
      <c r="AY197" s="367" t="e">
        <f ca="1">+IF(AND(ISNUMBER(OFFSET('Sanitation Data'!$I$12,0,10*ROW('Sanitation Data'!I191))),'Data Summary'!DN197="Yes"),OFFSET('Sanitation Data'!$I$12,0,10*ROW('Sanitation Data'!I191)),NA())</f>
        <v>#N/A</v>
      </c>
      <c r="AZ197" s="368" t="e">
        <f ca="1">+IF(AND(ISNUMBER(OFFSET('Hygiene Data'!$D$5,0,10*ROW('Hygiene Data'!D191))),'Data Summary'!DO197="Yes"),OFFSET('Hygiene Data'!$D$5,0,10*ROW('Hygiene Data'!D191)),NA())</f>
        <v>#N/A</v>
      </c>
      <c r="BA197" s="368" t="e">
        <f ca="1">+IF(AND(ISNUMBER(OFFSET('Hygiene Data'!$D$7,0,10*ROW('Hygiene Data'!D191))),'Data Summary'!DP197="Yes"),OFFSET('Hygiene Data'!$D$7,0,10*ROW('Hygiene Data'!D191)),NA())</f>
        <v>#N/A</v>
      </c>
      <c r="BB197" s="368" t="e">
        <f ca="1">+IF(AND(ISNUMBER(OFFSET('Hygiene Data'!$D$9,0,10*ROW('Hygiene Data'!D191))),'Data Summary'!DQ197="Yes"),OFFSET('Hygiene Data'!$D$9,0,10*ROW('Hygiene Data'!D191)),NA())</f>
        <v>#N/A</v>
      </c>
      <c r="BC197" s="368" t="e">
        <f ca="1">+IF(AND(ISNUMBER(OFFSET('Hygiene Data'!$E$5,0,10*ROW('Hygiene Data'!E191))),'Data Summary'!DR197="Yes"),OFFSET('Hygiene Data'!$E$5,0,10*ROW('Hygiene Data'!E191)),NA())</f>
        <v>#N/A</v>
      </c>
      <c r="BD197" s="368" t="e">
        <f ca="1">+IF(AND(ISNUMBER(OFFSET('Hygiene Data'!$E$7,0,10*ROW('Hygiene Data'!E191))),'Data Summary'!DS197="Yes"),OFFSET('Hygiene Data'!$E$7,0,10*ROW('Hygiene Data'!E191)),NA())</f>
        <v>#N/A</v>
      </c>
      <c r="BE197" s="368" t="e">
        <f ca="1">+IF(AND(ISNUMBER(OFFSET('Hygiene Data'!$E$9,0,10*ROW('Hygiene Data'!E191))),'Data Summary'!DT197="Yes"),OFFSET('Hygiene Data'!$E$9,0,10*ROW('Hygiene Data'!E191)),NA())</f>
        <v>#N/A</v>
      </c>
      <c r="BF197" s="368" t="e">
        <f ca="1">+IF(AND(ISNUMBER(OFFSET('Hygiene Data'!$F$5,0,10*ROW('Hygiene Data'!F191))),'Data Summary'!DU197="Yes"),OFFSET('Hygiene Data'!$F$5,0,10*ROW('Hygiene Data'!F191)),NA())</f>
        <v>#N/A</v>
      </c>
      <c r="BG197" s="368" t="e">
        <f ca="1">+IF(AND(ISNUMBER(OFFSET('Hygiene Data'!$F$7,0,10*ROW('Hygiene Data'!F191))),'Data Summary'!DV197="Yes"),OFFSET('Hygiene Data'!$F$7,0,10*ROW('Hygiene Data'!F191)),NA())</f>
        <v>#N/A</v>
      </c>
      <c r="BH197" s="368" t="e">
        <f ca="1">+IF(AND(ISNUMBER(OFFSET('Hygiene Data'!$F$9,0,10*ROW('Hygiene Data'!F191))),'Data Summary'!DW197="Yes"),OFFSET('Hygiene Data'!$F$9,0,10*ROW('Hygiene Data'!F191)),NA())</f>
        <v>#N/A</v>
      </c>
      <c r="BI197" s="368" t="e">
        <f ca="1">+IF(AND(ISNUMBER(OFFSET('Hygiene Data'!$G$5,0,10*ROW('Hygiene Data'!G191))),'Data Summary'!DX197="Yes"),OFFSET('Hygiene Data'!$G$5,0,10*ROW('Hygiene Data'!G191)),NA())</f>
        <v>#N/A</v>
      </c>
      <c r="BJ197" s="368" t="e">
        <f ca="1">+IF(AND(ISNUMBER(OFFSET('Hygiene Data'!$G$7,0,10*ROW('Hygiene Data'!G191))),'Data Summary'!DY197="Yes"),OFFSET('Hygiene Data'!$G$7,0,10*ROW('Hygiene Data'!G191)),NA())</f>
        <v>#N/A</v>
      </c>
      <c r="BK197" s="368" t="e">
        <f ca="1">+IF(AND(ISNUMBER(OFFSET('Hygiene Data'!$G$9,0,10*ROW('Hygiene Data'!G191))),'Data Summary'!DZ197="Yes"),OFFSET('Hygiene Data'!$G$9,0,10*ROW('Hygiene Data'!G191)),NA())</f>
        <v>#N/A</v>
      </c>
      <c r="BL197" s="368" t="e">
        <f ca="1">+IF(AND(ISNUMBER(OFFSET('Hygiene Data'!$H$5,0,10*ROW('Hygiene Data'!H191))),'Data Summary'!EA197="Yes"),OFFSET('Hygiene Data'!$H$5,0,10*ROW('Hygiene Data'!H191)),NA())</f>
        <v>#N/A</v>
      </c>
      <c r="BM197" s="368" t="e">
        <f ca="1">+IF(AND(ISNUMBER(OFFSET('Hygiene Data'!$H$7,0,10*ROW('Hygiene Data'!H191))),'Data Summary'!EB197="Yes"),OFFSET('Hygiene Data'!$H$7,0,10*ROW('Hygiene Data'!H191)),NA())</f>
        <v>#N/A</v>
      </c>
      <c r="BN197" s="368" t="e">
        <f ca="1">+IF(AND(ISNUMBER(OFFSET('Hygiene Data'!$H$9,0,10*ROW('Hygiene Data'!H191))),'Data Summary'!EC197="Yes"),OFFSET('Hygiene Data'!$H$9,0,10*ROW('Hygiene Data'!H191)),NA())</f>
        <v>#N/A</v>
      </c>
      <c r="BO197" s="368" t="e">
        <f ca="1">+IF(AND(ISNUMBER(OFFSET('Hygiene Data'!$I$5,0,10*ROW('Hygiene Data'!I191))),'Data Summary'!ED197="Yes"),OFFSET('Hygiene Data'!$I$5,0,10*ROW('Hygiene Data'!I191)),NA())</f>
        <v>#N/A</v>
      </c>
      <c r="BP197" s="368" t="e">
        <f ca="1">+IF(AND(ISNUMBER(OFFSET('Hygiene Data'!$I$7,0,10*ROW('Hygiene Data'!I191))),'Data Summary'!EE197="Yes"),OFFSET('Hygiene Data'!$I$7,0,10*ROW('Hygiene Data'!I191)),NA())</f>
        <v>#N/A</v>
      </c>
      <c r="BQ197" s="368" t="e">
        <f ca="1">+IF(AND(ISNUMBER(OFFSET('Hygiene Data'!$I$9,0,10*ROW('Hygiene Data'!I191))),'Data Summary'!EF197="Yes"),OFFSET('Hygiene Data'!$I$9,0,10*ROW('Hygiene Data'!I191)),NA())</f>
        <v>#N/A</v>
      </c>
    </row>
    <row r="198" spans="1:69" x14ac:dyDescent="0.25">
      <c r="A198" s="364" t="e">
        <f ca="1">+RIGHT('Data Summary'!A198,LEN('Data Summary'!A198)-9)</f>
        <v>#VALUE!</v>
      </c>
      <c r="B198" s="338" t="str">
        <f ca="1">+IF(ISTEXT('Data Summary'!B198),'Data Summary'!B198,"")</f>
        <v/>
      </c>
      <c r="C198" s="365" t="e">
        <f ca="1">+VALUE('Data Summary'!C198)</f>
        <v>#VALUE!</v>
      </c>
      <c r="D198" s="366" t="e">
        <f ca="1">+IF(AND(ISNUMBER(OFFSET('Water Data'!$D$4,0,10*ROW('Water Data'!D192))),'Data Summary'!BS198="Yes"),100-OFFSET('Water Data'!$D$4,0,10*ROW('Water Data'!D192)),NA())</f>
        <v>#N/A</v>
      </c>
      <c r="E198" s="366" t="e">
        <f ca="1">+IF(AND(ISNUMBER(OFFSET('Water Data'!$D$6,0,10*ROW('Water Data'!D192))),'Data Summary'!BT198="Yes"),OFFSET('Water Data'!$D$6,0,10*ROW('Water Data'!D192)),NA())</f>
        <v>#N/A</v>
      </c>
      <c r="F198" s="366" t="e">
        <f ca="1">+IF(AND(ISNUMBER(OFFSET('Water Data'!$D$9,0,10*ROW('Water Data'!D192))),'Data Summary'!BU198="Yes"),OFFSET('Water Data'!$D$9,0,10*ROW('Water Data'!D192)),NA())</f>
        <v>#N/A</v>
      </c>
      <c r="G198" s="366" t="e">
        <f ca="1">+IF(AND(ISNUMBER(OFFSET('Water Data'!$E$4,0,10*ROW('Water Data'!E192))),'Data Summary'!BV198="Yes"),100-OFFSET('Water Data'!$E$4,0,10*ROW('Water Data'!E192)),NA())</f>
        <v>#N/A</v>
      </c>
      <c r="H198" s="366" t="e">
        <f ca="1">+IF(AND(ISNUMBER(OFFSET('Water Data'!$E$6,0,10*ROW('Water Data'!E192))),'Data Summary'!BW198="Yes"),OFFSET('Water Data'!$E$6,0,10*ROW('Water Data'!E192)),NA())</f>
        <v>#N/A</v>
      </c>
      <c r="I198" s="366" t="e">
        <f ca="1">+IF(AND(ISNUMBER(OFFSET('Water Data'!$E$9,0,10*ROW('Water Data'!E192))),'Data Summary'!BX198="Yes"),OFFSET('Water Data'!$E$9,0,10*ROW('Water Data'!E192)),NA())</f>
        <v>#N/A</v>
      </c>
      <c r="J198" s="366" t="e">
        <f ca="1">+IF(AND(ISNUMBER(OFFSET('Water Data'!$F$4,0,10*ROW('Water Data'!F192))),'Data Summary'!BY198="Yes"),100-OFFSET('Water Data'!$F$4,0,10*ROW('Water Data'!F192)),NA())</f>
        <v>#N/A</v>
      </c>
      <c r="K198" s="366" t="e">
        <f ca="1">+IF(AND(ISNUMBER(OFFSET('Water Data'!$F$6,0,10*ROW('Water Data'!F192))),'Data Summary'!BZ198="Yes"),OFFSET('Water Data'!$F$6,0,10*ROW('Water Data'!F192)),NA())</f>
        <v>#N/A</v>
      </c>
      <c r="L198" s="366" t="e">
        <f ca="1">+IF(AND(ISNUMBER(OFFSET('Water Data'!$F$9,0,10*ROW('Water Data'!F192))),'Data Summary'!CA198="Yes"),OFFSET('Water Data'!$F$9,0,10*ROW('Water Data'!F192)),NA())</f>
        <v>#N/A</v>
      </c>
      <c r="M198" s="366" t="e">
        <f ca="1">+IF(AND(ISNUMBER(OFFSET('Water Data'!$G$4,0,10*ROW('Water Data'!G192))),'Data Summary'!CB198="Yes"),100-OFFSET('Water Data'!$G$4,0,10*ROW('Water Data'!G192)),NA())</f>
        <v>#N/A</v>
      </c>
      <c r="N198" s="366" t="e">
        <f ca="1">+IF(AND(ISNUMBER(OFFSET('Water Data'!$G$6,0,10*ROW('Water Data'!G192))),'Data Summary'!CC198="Yes"),OFFSET('Water Data'!$G$6,0,10*ROW('Water Data'!G192)),NA())</f>
        <v>#N/A</v>
      </c>
      <c r="O198" s="366" t="e">
        <f ca="1">+IF(AND(ISNUMBER(OFFSET('Water Data'!$G$9,0,10*ROW('Water Data'!G192))),'Data Summary'!CD198="Yes"),OFFSET('Water Data'!$G$9,0,10*ROW('Water Data'!G192)),NA())</f>
        <v>#N/A</v>
      </c>
      <c r="P198" s="366" t="e">
        <f ca="1">+IF(AND(ISNUMBER(OFFSET('Water Data'!$H$4,0,10*ROW('Water Data'!H192))),'Data Summary'!CE198="Yes"),100-OFFSET('Water Data'!$H$4,0,10*ROW('Water Data'!H192)),NA())</f>
        <v>#N/A</v>
      </c>
      <c r="Q198" s="366" t="e">
        <f ca="1">+IF(AND(ISNUMBER(OFFSET('Water Data'!$H$6,0,10*ROW('Water Data'!H192))),'Data Summary'!CF198="Yes"),OFFSET('Water Data'!$H$6,0,10*ROW('Water Data'!H192)),NA())</f>
        <v>#N/A</v>
      </c>
      <c r="R198" s="366" t="e">
        <f ca="1">+IF(AND(ISNUMBER(OFFSET('Water Data'!$H$9,0,10*ROW('Water Data'!H192))),'Data Summary'!CG198="Yes"),OFFSET('Water Data'!$H$9,0,10*ROW('Water Data'!H192)),NA())</f>
        <v>#N/A</v>
      </c>
      <c r="S198" s="366" t="e">
        <f ca="1">+IF(AND(ISNUMBER(OFFSET('Water Data'!$I$4,0,10*ROW('Water Data'!I192))),'Data Summary'!CH198="Yes"),100-OFFSET('Water Data'!$I$4,0,10*ROW('Water Data'!I192)),NA())</f>
        <v>#N/A</v>
      </c>
      <c r="T198" s="366" t="e">
        <f ca="1">+IF(AND(ISNUMBER(OFFSET('Water Data'!$I$6,0,10*ROW('Water Data'!I192))),'Data Summary'!CI198="Yes"),OFFSET('Water Data'!$I$6,0,10*ROW('Water Data'!I192)),NA())</f>
        <v>#N/A</v>
      </c>
      <c r="U198" s="366" t="e">
        <f ca="1">+IF(AND(ISNUMBER(OFFSET('Water Data'!$I$9,0,10*ROW('Water Data'!I192))),'Data Summary'!CJ198="Yes"),OFFSET('Water Data'!$I$9,0,10*ROW('Water Data'!I192)),NA())</f>
        <v>#N/A</v>
      </c>
      <c r="V198" s="367" t="e">
        <f ca="1">+IF(AND(ISNUMBER(OFFSET('Sanitation Data'!$D$4,0,10*ROW('Sanitation Data'!D192))),'Data Summary'!CK198="Yes"),100-OFFSET('Sanitation Data'!$D$4,0,10*ROW('Sanitation Data'!D192)),NA())</f>
        <v>#N/A</v>
      </c>
      <c r="W198" s="367" t="e">
        <f ca="1">+IF(AND(ISNUMBER(OFFSET('Sanitation Data'!$D$6,0,10*ROW('Sanitation Data'!D192))),'Data Summary'!CL198="Yes"),OFFSET('Sanitation Data'!$D$6,0,10*ROW('Sanitation Data'!D192)),NA())</f>
        <v>#N/A</v>
      </c>
      <c r="X198" s="367" t="e">
        <f ca="1">+IF(AND(ISNUMBER(OFFSET('Sanitation Data'!$D$10,0,10*ROW('Sanitation Data'!D192))),'Data Summary'!CM198="Yes"),OFFSET('Sanitation Data'!$D$10,0,10*ROW('Sanitation Data'!D192)),NA())</f>
        <v>#N/A</v>
      </c>
      <c r="Y198" s="367" t="e">
        <f ca="1">+IF(AND(ISNUMBER(OFFSET('Sanitation Data'!$D$11,0,10*ROW('Sanitation Data'!D192))),'Data Summary'!CN198="Yes"),OFFSET('Sanitation Data'!$D$11,0,10*ROW('Sanitation Data'!D192)),NA())</f>
        <v>#N/A</v>
      </c>
      <c r="Z198" s="367" t="e">
        <f ca="1">+IF(AND(ISNUMBER(OFFSET('Sanitation Data'!$D$12,0,10*ROW('Sanitation Data'!D192))),'Data Summary'!CO198="Yes"),OFFSET('Sanitation Data'!$D$12,0,10*ROW('Sanitation Data'!D192)),NA())</f>
        <v>#N/A</v>
      </c>
      <c r="AA198" s="367" t="e">
        <f ca="1">+IF(AND(ISNUMBER(OFFSET('Sanitation Data'!$E$4,0,10*ROW('Sanitation Data'!E192))),'Data Summary'!CP198="Yes"),100-OFFSET('Sanitation Data'!$E$4,0,10*ROW('Sanitation Data'!E192)),NA())</f>
        <v>#N/A</v>
      </c>
      <c r="AB198" s="367" t="e">
        <f ca="1">+IF(AND(ISNUMBER(OFFSET('Sanitation Data'!$E$6,0,10*ROW('Sanitation Data'!E192))),'Data Summary'!CQ198="Yes"),OFFSET('Sanitation Data'!$E$6,0,10*ROW('Sanitation Data'!E192)),NA())</f>
        <v>#N/A</v>
      </c>
      <c r="AC198" s="367" t="e">
        <f ca="1">+IF(AND(ISNUMBER(OFFSET('Sanitation Data'!$E$10,0,10*ROW('Sanitation Data'!E192))),'Data Summary'!CR198="Yes"),OFFSET('Sanitation Data'!$E$10,0,10*ROW('Sanitation Data'!E192)),NA())</f>
        <v>#N/A</v>
      </c>
      <c r="AD198" s="367" t="e">
        <f ca="1">+IF(AND(ISNUMBER(OFFSET('Sanitation Data'!$E$11,0,10*ROW('Sanitation Data'!E192))),'Data Summary'!CS198="Yes"),OFFSET('Sanitation Data'!$E$11,0,10*ROW('Sanitation Data'!E192)),NA())</f>
        <v>#N/A</v>
      </c>
      <c r="AE198" s="367" t="e">
        <f ca="1">+IF(AND(ISNUMBER(OFFSET('Sanitation Data'!$E$12,0,10*ROW('Sanitation Data'!E192))),'Data Summary'!CT198="Yes"),OFFSET('Sanitation Data'!$E$12,0,10*ROW('Sanitation Data'!E192)),NA())</f>
        <v>#N/A</v>
      </c>
      <c r="AF198" s="367" t="e">
        <f ca="1">+IF(AND(ISNUMBER(OFFSET('Sanitation Data'!$F$4,0,10*ROW('Sanitation Data'!F192))),'Data Summary'!CU198="Yes"),100-OFFSET('Sanitation Data'!$F$4,0,10*ROW('Sanitation Data'!F192)),NA())</f>
        <v>#N/A</v>
      </c>
      <c r="AG198" s="367" t="e">
        <f ca="1">+IF(AND(ISNUMBER(OFFSET('Sanitation Data'!$F$6,0,10*ROW('Sanitation Data'!F192))),'Data Summary'!CV198="Yes"),OFFSET('Sanitation Data'!$F$6,0,10*ROW('Sanitation Data'!F192)),NA())</f>
        <v>#N/A</v>
      </c>
      <c r="AH198" s="367" t="e">
        <f ca="1">+IF(AND(ISNUMBER(OFFSET('Sanitation Data'!$F$10,0,10*ROW('Sanitation Data'!F192))),'Data Summary'!CW198="Yes"),OFFSET('Sanitation Data'!$F$10,0,10*ROW('Sanitation Data'!F192)),NA())</f>
        <v>#N/A</v>
      </c>
      <c r="AI198" s="367" t="e">
        <f ca="1">+IF(AND(ISNUMBER(OFFSET('Sanitation Data'!$F$11,0,10*ROW('Sanitation Data'!F192))),'Data Summary'!CX198="Yes"),OFFSET('Sanitation Data'!$F$11,0,10*ROW('Sanitation Data'!F192)),NA())</f>
        <v>#N/A</v>
      </c>
      <c r="AJ198" s="367" t="e">
        <f ca="1">+IF(AND(ISNUMBER(OFFSET('Sanitation Data'!$F$12,0,10*ROW('Sanitation Data'!F192))),'Data Summary'!CY198="Yes"),OFFSET('Sanitation Data'!$F$12,0,10*ROW('Sanitation Data'!F192)),NA())</f>
        <v>#N/A</v>
      </c>
      <c r="AK198" s="367" t="e">
        <f ca="1">+IF(AND(ISNUMBER(OFFSET('Sanitation Data'!$G$4,0,10*ROW('Sanitation Data'!G192))),'Data Summary'!CZ198="Yes"),100-OFFSET('Sanitation Data'!$G$4,0,10*ROW('Sanitation Data'!G192)),NA())</f>
        <v>#N/A</v>
      </c>
      <c r="AL198" s="367" t="e">
        <f ca="1">+IF(AND(ISNUMBER(OFFSET('Sanitation Data'!$G$6,0,10*ROW('Sanitation Data'!G192))),'Data Summary'!DA198="Yes"),OFFSET('Sanitation Data'!$G$6,0,10*ROW('Sanitation Data'!G192)),NA())</f>
        <v>#N/A</v>
      </c>
      <c r="AM198" s="367" t="e">
        <f ca="1">+IF(AND(ISNUMBER(OFFSET('Sanitation Data'!$G$10,0,10*ROW('Sanitation Data'!G192))),'Data Summary'!DB198="Yes"),OFFSET('Sanitation Data'!$G$10,0,10*ROW('Sanitation Data'!G192)),NA())</f>
        <v>#N/A</v>
      </c>
      <c r="AN198" s="367" t="e">
        <f ca="1">+IF(AND(ISNUMBER(OFFSET('Sanitation Data'!$G$11,0,10*ROW('Sanitation Data'!G192))),'Data Summary'!DC198="Yes"),OFFSET('Sanitation Data'!$G$11,0,10*ROW('Sanitation Data'!G192)),NA())</f>
        <v>#N/A</v>
      </c>
      <c r="AO198" s="367" t="e">
        <f ca="1">+IF(AND(ISNUMBER(OFFSET('Sanitation Data'!$G$12,0,10*ROW('Sanitation Data'!G192))),'Data Summary'!DD198="Yes"),OFFSET('Sanitation Data'!$G$12,0,10*ROW('Sanitation Data'!G192)),NA())</f>
        <v>#N/A</v>
      </c>
      <c r="AP198" s="367" t="e">
        <f ca="1">+IF(AND(ISNUMBER(OFFSET('Sanitation Data'!$H$4,0,10*ROW('Sanitation Data'!H192))),'Data Summary'!DE198="Yes"),100-OFFSET('Sanitation Data'!$H$4,0,10*ROW('Sanitation Data'!H192)),NA())</f>
        <v>#N/A</v>
      </c>
      <c r="AQ198" s="367" t="e">
        <f ca="1">+IF(AND(ISNUMBER(OFFSET('Sanitation Data'!$H$6,0,10*ROW('Sanitation Data'!H192))),'Data Summary'!DF198="Yes"),OFFSET('Sanitation Data'!$H$6,0,10*ROW('Sanitation Data'!H192)),NA())</f>
        <v>#N/A</v>
      </c>
      <c r="AR198" s="367" t="e">
        <f ca="1">+IF(AND(ISNUMBER(OFFSET('Sanitation Data'!$H$10,0,10*ROW('Sanitation Data'!H192))),'Data Summary'!DG198="Yes"),OFFSET('Sanitation Data'!$H$10,0,10*ROW('Sanitation Data'!H192)),NA())</f>
        <v>#N/A</v>
      </c>
      <c r="AS198" s="367" t="e">
        <f ca="1">+IF(AND(ISNUMBER(OFFSET('Sanitation Data'!$H$11,0,10*ROW('Sanitation Data'!H192))),'Data Summary'!DH198="Yes"),OFFSET('Sanitation Data'!$H$11,0,10*ROW('Sanitation Data'!H192)),NA())</f>
        <v>#N/A</v>
      </c>
      <c r="AT198" s="367" t="e">
        <f ca="1">+IF(AND(ISNUMBER(OFFSET('Sanitation Data'!$H$12,0,10*ROW('Sanitation Data'!H192))),'Data Summary'!DI198="Yes"),OFFSET('Sanitation Data'!$H$12,0,10*ROW('Sanitation Data'!H192)),NA())</f>
        <v>#N/A</v>
      </c>
      <c r="AU198" s="367" t="e">
        <f ca="1">+IF(AND(ISNUMBER(OFFSET('Sanitation Data'!$I$4,0,10*ROW('Sanitation Data'!I192))),'Data Summary'!DJ198="Yes"),100-OFFSET('Sanitation Data'!$I$4,0,10*ROW('Sanitation Data'!I192)),NA())</f>
        <v>#N/A</v>
      </c>
      <c r="AV198" s="367" t="e">
        <f ca="1">+IF(AND(ISNUMBER(OFFSET('Sanitation Data'!$I$6,0,10*ROW('Sanitation Data'!I192))),'Data Summary'!DK198="Yes"),OFFSET('Sanitation Data'!$I$6,0,10*ROW('Sanitation Data'!I192)),NA())</f>
        <v>#N/A</v>
      </c>
      <c r="AW198" s="367" t="e">
        <f ca="1">+IF(AND(ISNUMBER(OFFSET('Sanitation Data'!$I$10,0,10*ROW('Sanitation Data'!I192))),'Data Summary'!DL198="Yes"),OFFSET('Sanitation Data'!$I$10,0,10*ROW('Sanitation Data'!I192)),NA())</f>
        <v>#N/A</v>
      </c>
      <c r="AX198" s="367" t="e">
        <f ca="1">+IF(AND(ISNUMBER(OFFSET('Sanitation Data'!$I$11,0,10*ROW('Sanitation Data'!I192))),'Data Summary'!DM198="Yes"),OFFSET('Sanitation Data'!$I$11,0,10*ROW('Sanitation Data'!I192)),NA())</f>
        <v>#N/A</v>
      </c>
      <c r="AY198" s="367" t="e">
        <f ca="1">+IF(AND(ISNUMBER(OFFSET('Sanitation Data'!$I$12,0,10*ROW('Sanitation Data'!I192))),'Data Summary'!DN198="Yes"),OFFSET('Sanitation Data'!$I$12,0,10*ROW('Sanitation Data'!I192)),NA())</f>
        <v>#N/A</v>
      </c>
      <c r="AZ198" s="368" t="e">
        <f ca="1">+IF(AND(ISNUMBER(OFFSET('Hygiene Data'!$D$5,0,10*ROW('Hygiene Data'!D192))),'Data Summary'!DO198="Yes"),OFFSET('Hygiene Data'!$D$5,0,10*ROW('Hygiene Data'!D192)),NA())</f>
        <v>#N/A</v>
      </c>
      <c r="BA198" s="368" t="e">
        <f ca="1">+IF(AND(ISNUMBER(OFFSET('Hygiene Data'!$D$7,0,10*ROW('Hygiene Data'!D192))),'Data Summary'!DP198="Yes"),OFFSET('Hygiene Data'!$D$7,0,10*ROW('Hygiene Data'!D192)),NA())</f>
        <v>#N/A</v>
      </c>
      <c r="BB198" s="368" t="e">
        <f ca="1">+IF(AND(ISNUMBER(OFFSET('Hygiene Data'!$D$9,0,10*ROW('Hygiene Data'!D192))),'Data Summary'!DQ198="Yes"),OFFSET('Hygiene Data'!$D$9,0,10*ROW('Hygiene Data'!D192)),NA())</f>
        <v>#N/A</v>
      </c>
      <c r="BC198" s="368" t="e">
        <f ca="1">+IF(AND(ISNUMBER(OFFSET('Hygiene Data'!$E$5,0,10*ROW('Hygiene Data'!E192))),'Data Summary'!DR198="Yes"),OFFSET('Hygiene Data'!$E$5,0,10*ROW('Hygiene Data'!E192)),NA())</f>
        <v>#N/A</v>
      </c>
      <c r="BD198" s="368" t="e">
        <f ca="1">+IF(AND(ISNUMBER(OFFSET('Hygiene Data'!$E$7,0,10*ROW('Hygiene Data'!E192))),'Data Summary'!DS198="Yes"),OFFSET('Hygiene Data'!$E$7,0,10*ROW('Hygiene Data'!E192)),NA())</f>
        <v>#N/A</v>
      </c>
      <c r="BE198" s="368" t="e">
        <f ca="1">+IF(AND(ISNUMBER(OFFSET('Hygiene Data'!$E$9,0,10*ROW('Hygiene Data'!E192))),'Data Summary'!DT198="Yes"),OFFSET('Hygiene Data'!$E$9,0,10*ROW('Hygiene Data'!E192)),NA())</f>
        <v>#N/A</v>
      </c>
      <c r="BF198" s="368" t="e">
        <f ca="1">+IF(AND(ISNUMBER(OFFSET('Hygiene Data'!$F$5,0,10*ROW('Hygiene Data'!F192))),'Data Summary'!DU198="Yes"),OFFSET('Hygiene Data'!$F$5,0,10*ROW('Hygiene Data'!F192)),NA())</f>
        <v>#N/A</v>
      </c>
      <c r="BG198" s="368" t="e">
        <f ca="1">+IF(AND(ISNUMBER(OFFSET('Hygiene Data'!$F$7,0,10*ROW('Hygiene Data'!F192))),'Data Summary'!DV198="Yes"),OFFSET('Hygiene Data'!$F$7,0,10*ROW('Hygiene Data'!F192)),NA())</f>
        <v>#N/A</v>
      </c>
      <c r="BH198" s="368" t="e">
        <f ca="1">+IF(AND(ISNUMBER(OFFSET('Hygiene Data'!$F$9,0,10*ROW('Hygiene Data'!F192))),'Data Summary'!DW198="Yes"),OFFSET('Hygiene Data'!$F$9,0,10*ROW('Hygiene Data'!F192)),NA())</f>
        <v>#N/A</v>
      </c>
      <c r="BI198" s="368" t="e">
        <f ca="1">+IF(AND(ISNUMBER(OFFSET('Hygiene Data'!$G$5,0,10*ROW('Hygiene Data'!G192))),'Data Summary'!DX198="Yes"),OFFSET('Hygiene Data'!$G$5,0,10*ROW('Hygiene Data'!G192)),NA())</f>
        <v>#N/A</v>
      </c>
      <c r="BJ198" s="368" t="e">
        <f ca="1">+IF(AND(ISNUMBER(OFFSET('Hygiene Data'!$G$7,0,10*ROW('Hygiene Data'!G192))),'Data Summary'!DY198="Yes"),OFFSET('Hygiene Data'!$G$7,0,10*ROW('Hygiene Data'!G192)),NA())</f>
        <v>#N/A</v>
      </c>
      <c r="BK198" s="368" t="e">
        <f ca="1">+IF(AND(ISNUMBER(OFFSET('Hygiene Data'!$G$9,0,10*ROW('Hygiene Data'!G192))),'Data Summary'!DZ198="Yes"),OFFSET('Hygiene Data'!$G$9,0,10*ROW('Hygiene Data'!G192)),NA())</f>
        <v>#N/A</v>
      </c>
      <c r="BL198" s="368" t="e">
        <f ca="1">+IF(AND(ISNUMBER(OFFSET('Hygiene Data'!$H$5,0,10*ROW('Hygiene Data'!H192))),'Data Summary'!EA198="Yes"),OFFSET('Hygiene Data'!$H$5,0,10*ROW('Hygiene Data'!H192)),NA())</f>
        <v>#N/A</v>
      </c>
      <c r="BM198" s="368" t="e">
        <f ca="1">+IF(AND(ISNUMBER(OFFSET('Hygiene Data'!$H$7,0,10*ROW('Hygiene Data'!H192))),'Data Summary'!EB198="Yes"),OFFSET('Hygiene Data'!$H$7,0,10*ROW('Hygiene Data'!H192)),NA())</f>
        <v>#N/A</v>
      </c>
      <c r="BN198" s="368" t="e">
        <f ca="1">+IF(AND(ISNUMBER(OFFSET('Hygiene Data'!$H$9,0,10*ROW('Hygiene Data'!H192))),'Data Summary'!EC198="Yes"),OFFSET('Hygiene Data'!$H$9,0,10*ROW('Hygiene Data'!H192)),NA())</f>
        <v>#N/A</v>
      </c>
      <c r="BO198" s="368" t="e">
        <f ca="1">+IF(AND(ISNUMBER(OFFSET('Hygiene Data'!$I$5,0,10*ROW('Hygiene Data'!I192))),'Data Summary'!ED198="Yes"),OFFSET('Hygiene Data'!$I$5,0,10*ROW('Hygiene Data'!I192)),NA())</f>
        <v>#N/A</v>
      </c>
      <c r="BP198" s="368" t="e">
        <f ca="1">+IF(AND(ISNUMBER(OFFSET('Hygiene Data'!$I$7,0,10*ROW('Hygiene Data'!I192))),'Data Summary'!EE198="Yes"),OFFSET('Hygiene Data'!$I$7,0,10*ROW('Hygiene Data'!I192)),NA())</f>
        <v>#N/A</v>
      </c>
      <c r="BQ198" s="368" t="e">
        <f ca="1">+IF(AND(ISNUMBER(OFFSET('Hygiene Data'!$I$9,0,10*ROW('Hygiene Data'!I192))),'Data Summary'!EF198="Yes"),OFFSET('Hygiene Data'!$I$9,0,10*ROW('Hygiene Data'!I192)),NA())</f>
        <v>#N/A</v>
      </c>
    </row>
    <row r="199" spans="1:69" x14ac:dyDescent="0.25">
      <c r="A199" s="364" t="e">
        <f ca="1">+RIGHT('Data Summary'!A199,LEN('Data Summary'!A199)-9)</f>
        <v>#VALUE!</v>
      </c>
      <c r="B199" s="338" t="str">
        <f ca="1">+IF(ISTEXT('Data Summary'!B199),'Data Summary'!B199,"")</f>
        <v/>
      </c>
      <c r="C199" s="365" t="e">
        <f ca="1">+VALUE('Data Summary'!C199)</f>
        <v>#VALUE!</v>
      </c>
      <c r="D199" s="366" t="e">
        <f ca="1">+IF(AND(ISNUMBER(OFFSET('Water Data'!$D$4,0,10*ROW('Water Data'!D193))),'Data Summary'!BS199="Yes"),100-OFFSET('Water Data'!$D$4,0,10*ROW('Water Data'!D193)),NA())</f>
        <v>#N/A</v>
      </c>
      <c r="E199" s="366" t="e">
        <f ca="1">+IF(AND(ISNUMBER(OFFSET('Water Data'!$D$6,0,10*ROW('Water Data'!D193))),'Data Summary'!BT199="Yes"),OFFSET('Water Data'!$D$6,0,10*ROW('Water Data'!D193)),NA())</f>
        <v>#N/A</v>
      </c>
      <c r="F199" s="366" t="e">
        <f ca="1">+IF(AND(ISNUMBER(OFFSET('Water Data'!$D$9,0,10*ROW('Water Data'!D193))),'Data Summary'!BU199="Yes"),OFFSET('Water Data'!$D$9,0,10*ROW('Water Data'!D193)),NA())</f>
        <v>#N/A</v>
      </c>
      <c r="G199" s="366" t="e">
        <f ca="1">+IF(AND(ISNUMBER(OFFSET('Water Data'!$E$4,0,10*ROW('Water Data'!E193))),'Data Summary'!BV199="Yes"),100-OFFSET('Water Data'!$E$4,0,10*ROW('Water Data'!E193)),NA())</f>
        <v>#N/A</v>
      </c>
      <c r="H199" s="366" t="e">
        <f ca="1">+IF(AND(ISNUMBER(OFFSET('Water Data'!$E$6,0,10*ROW('Water Data'!E193))),'Data Summary'!BW199="Yes"),OFFSET('Water Data'!$E$6,0,10*ROW('Water Data'!E193)),NA())</f>
        <v>#N/A</v>
      </c>
      <c r="I199" s="366" t="e">
        <f ca="1">+IF(AND(ISNUMBER(OFFSET('Water Data'!$E$9,0,10*ROW('Water Data'!E193))),'Data Summary'!BX199="Yes"),OFFSET('Water Data'!$E$9,0,10*ROW('Water Data'!E193)),NA())</f>
        <v>#N/A</v>
      </c>
      <c r="J199" s="366" t="e">
        <f ca="1">+IF(AND(ISNUMBER(OFFSET('Water Data'!$F$4,0,10*ROW('Water Data'!F193))),'Data Summary'!BY199="Yes"),100-OFFSET('Water Data'!$F$4,0,10*ROW('Water Data'!F193)),NA())</f>
        <v>#N/A</v>
      </c>
      <c r="K199" s="366" t="e">
        <f ca="1">+IF(AND(ISNUMBER(OFFSET('Water Data'!$F$6,0,10*ROW('Water Data'!F193))),'Data Summary'!BZ199="Yes"),OFFSET('Water Data'!$F$6,0,10*ROW('Water Data'!F193)),NA())</f>
        <v>#N/A</v>
      </c>
      <c r="L199" s="366" t="e">
        <f ca="1">+IF(AND(ISNUMBER(OFFSET('Water Data'!$F$9,0,10*ROW('Water Data'!F193))),'Data Summary'!CA199="Yes"),OFFSET('Water Data'!$F$9,0,10*ROW('Water Data'!F193)),NA())</f>
        <v>#N/A</v>
      </c>
      <c r="M199" s="366" t="e">
        <f ca="1">+IF(AND(ISNUMBER(OFFSET('Water Data'!$G$4,0,10*ROW('Water Data'!G193))),'Data Summary'!CB199="Yes"),100-OFFSET('Water Data'!$G$4,0,10*ROW('Water Data'!G193)),NA())</f>
        <v>#N/A</v>
      </c>
      <c r="N199" s="366" t="e">
        <f ca="1">+IF(AND(ISNUMBER(OFFSET('Water Data'!$G$6,0,10*ROW('Water Data'!G193))),'Data Summary'!CC199="Yes"),OFFSET('Water Data'!$G$6,0,10*ROW('Water Data'!G193)),NA())</f>
        <v>#N/A</v>
      </c>
      <c r="O199" s="366" t="e">
        <f ca="1">+IF(AND(ISNUMBER(OFFSET('Water Data'!$G$9,0,10*ROW('Water Data'!G193))),'Data Summary'!CD199="Yes"),OFFSET('Water Data'!$G$9,0,10*ROW('Water Data'!G193)),NA())</f>
        <v>#N/A</v>
      </c>
      <c r="P199" s="366" t="e">
        <f ca="1">+IF(AND(ISNUMBER(OFFSET('Water Data'!$H$4,0,10*ROW('Water Data'!H193))),'Data Summary'!CE199="Yes"),100-OFFSET('Water Data'!$H$4,0,10*ROW('Water Data'!H193)),NA())</f>
        <v>#N/A</v>
      </c>
      <c r="Q199" s="366" t="e">
        <f ca="1">+IF(AND(ISNUMBER(OFFSET('Water Data'!$H$6,0,10*ROW('Water Data'!H193))),'Data Summary'!CF199="Yes"),OFFSET('Water Data'!$H$6,0,10*ROW('Water Data'!H193)),NA())</f>
        <v>#N/A</v>
      </c>
      <c r="R199" s="366" t="e">
        <f ca="1">+IF(AND(ISNUMBER(OFFSET('Water Data'!$H$9,0,10*ROW('Water Data'!H193))),'Data Summary'!CG199="Yes"),OFFSET('Water Data'!$H$9,0,10*ROW('Water Data'!H193)),NA())</f>
        <v>#N/A</v>
      </c>
      <c r="S199" s="366" t="e">
        <f ca="1">+IF(AND(ISNUMBER(OFFSET('Water Data'!$I$4,0,10*ROW('Water Data'!I193))),'Data Summary'!CH199="Yes"),100-OFFSET('Water Data'!$I$4,0,10*ROW('Water Data'!I193)),NA())</f>
        <v>#N/A</v>
      </c>
      <c r="T199" s="366" t="e">
        <f ca="1">+IF(AND(ISNUMBER(OFFSET('Water Data'!$I$6,0,10*ROW('Water Data'!I193))),'Data Summary'!CI199="Yes"),OFFSET('Water Data'!$I$6,0,10*ROW('Water Data'!I193)),NA())</f>
        <v>#N/A</v>
      </c>
      <c r="U199" s="366" t="e">
        <f ca="1">+IF(AND(ISNUMBER(OFFSET('Water Data'!$I$9,0,10*ROW('Water Data'!I193))),'Data Summary'!CJ199="Yes"),OFFSET('Water Data'!$I$9,0,10*ROW('Water Data'!I193)),NA())</f>
        <v>#N/A</v>
      </c>
      <c r="V199" s="367" t="e">
        <f ca="1">+IF(AND(ISNUMBER(OFFSET('Sanitation Data'!$D$4,0,10*ROW('Sanitation Data'!D193))),'Data Summary'!CK199="Yes"),100-OFFSET('Sanitation Data'!$D$4,0,10*ROW('Sanitation Data'!D193)),NA())</f>
        <v>#N/A</v>
      </c>
      <c r="W199" s="367" t="e">
        <f ca="1">+IF(AND(ISNUMBER(OFFSET('Sanitation Data'!$D$6,0,10*ROW('Sanitation Data'!D193))),'Data Summary'!CL199="Yes"),OFFSET('Sanitation Data'!$D$6,0,10*ROW('Sanitation Data'!D193)),NA())</f>
        <v>#N/A</v>
      </c>
      <c r="X199" s="367" t="e">
        <f ca="1">+IF(AND(ISNUMBER(OFFSET('Sanitation Data'!$D$10,0,10*ROW('Sanitation Data'!D193))),'Data Summary'!CM199="Yes"),OFFSET('Sanitation Data'!$D$10,0,10*ROW('Sanitation Data'!D193)),NA())</f>
        <v>#N/A</v>
      </c>
      <c r="Y199" s="367" t="e">
        <f ca="1">+IF(AND(ISNUMBER(OFFSET('Sanitation Data'!$D$11,0,10*ROW('Sanitation Data'!D193))),'Data Summary'!CN199="Yes"),OFFSET('Sanitation Data'!$D$11,0,10*ROW('Sanitation Data'!D193)),NA())</f>
        <v>#N/A</v>
      </c>
      <c r="Z199" s="367" t="e">
        <f ca="1">+IF(AND(ISNUMBER(OFFSET('Sanitation Data'!$D$12,0,10*ROW('Sanitation Data'!D193))),'Data Summary'!CO199="Yes"),OFFSET('Sanitation Data'!$D$12,0,10*ROW('Sanitation Data'!D193)),NA())</f>
        <v>#N/A</v>
      </c>
      <c r="AA199" s="367" t="e">
        <f ca="1">+IF(AND(ISNUMBER(OFFSET('Sanitation Data'!$E$4,0,10*ROW('Sanitation Data'!E193))),'Data Summary'!CP199="Yes"),100-OFFSET('Sanitation Data'!$E$4,0,10*ROW('Sanitation Data'!E193)),NA())</f>
        <v>#N/A</v>
      </c>
      <c r="AB199" s="367" t="e">
        <f ca="1">+IF(AND(ISNUMBER(OFFSET('Sanitation Data'!$E$6,0,10*ROW('Sanitation Data'!E193))),'Data Summary'!CQ199="Yes"),OFFSET('Sanitation Data'!$E$6,0,10*ROW('Sanitation Data'!E193)),NA())</f>
        <v>#N/A</v>
      </c>
      <c r="AC199" s="367" t="e">
        <f ca="1">+IF(AND(ISNUMBER(OFFSET('Sanitation Data'!$E$10,0,10*ROW('Sanitation Data'!E193))),'Data Summary'!CR199="Yes"),OFFSET('Sanitation Data'!$E$10,0,10*ROW('Sanitation Data'!E193)),NA())</f>
        <v>#N/A</v>
      </c>
      <c r="AD199" s="367" t="e">
        <f ca="1">+IF(AND(ISNUMBER(OFFSET('Sanitation Data'!$E$11,0,10*ROW('Sanitation Data'!E193))),'Data Summary'!CS199="Yes"),OFFSET('Sanitation Data'!$E$11,0,10*ROW('Sanitation Data'!E193)),NA())</f>
        <v>#N/A</v>
      </c>
      <c r="AE199" s="367" t="e">
        <f ca="1">+IF(AND(ISNUMBER(OFFSET('Sanitation Data'!$E$12,0,10*ROW('Sanitation Data'!E193))),'Data Summary'!CT199="Yes"),OFFSET('Sanitation Data'!$E$12,0,10*ROW('Sanitation Data'!E193)),NA())</f>
        <v>#N/A</v>
      </c>
      <c r="AF199" s="367" t="e">
        <f ca="1">+IF(AND(ISNUMBER(OFFSET('Sanitation Data'!$F$4,0,10*ROW('Sanitation Data'!F193))),'Data Summary'!CU199="Yes"),100-OFFSET('Sanitation Data'!$F$4,0,10*ROW('Sanitation Data'!F193)),NA())</f>
        <v>#N/A</v>
      </c>
      <c r="AG199" s="367" t="e">
        <f ca="1">+IF(AND(ISNUMBER(OFFSET('Sanitation Data'!$F$6,0,10*ROW('Sanitation Data'!F193))),'Data Summary'!CV199="Yes"),OFFSET('Sanitation Data'!$F$6,0,10*ROW('Sanitation Data'!F193)),NA())</f>
        <v>#N/A</v>
      </c>
      <c r="AH199" s="367" t="e">
        <f ca="1">+IF(AND(ISNUMBER(OFFSET('Sanitation Data'!$F$10,0,10*ROW('Sanitation Data'!F193))),'Data Summary'!CW199="Yes"),OFFSET('Sanitation Data'!$F$10,0,10*ROW('Sanitation Data'!F193)),NA())</f>
        <v>#N/A</v>
      </c>
      <c r="AI199" s="367" t="e">
        <f ca="1">+IF(AND(ISNUMBER(OFFSET('Sanitation Data'!$F$11,0,10*ROW('Sanitation Data'!F193))),'Data Summary'!CX199="Yes"),OFFSET('Sanitation Data'!$F$11,0,10*ROW('Sanitation Data'!F193)),NA())</f>
        <v>#N/A</v>
      </c>
      <c r="AJ199" s="367" t="e">
        <f ca="1">+IF(AND(ISNUMBER(OFFSET('Sanitation Data'!$F$12,0,10*ROW('Sanitation Data'!F193))),'Data Summary'!CY199="Yes"),OFFSET('Sanitation Data'!$F$12,0,10*ROW('Sanitation Data'!F193)),NA())</f>
        <v>#N/A</v>
      </c>
      <c r="AK199" s="367" t="e">
        <f ca="1">+IF(AND(ISNUMBER(OFFSET('Sanitation Data'!$G$4,0,10*ROW('Sanitation Data'!G193))),'Data Summary'!CZ199="Yes"),100-OFFSET('Sanitation Data'!$G$4,0,10*ROW('Sanitation Data'!G193)),NA())</f>
        <v>#N/A</v>
      </c>
      <c r="AL199" s="367" t="e">
        <f ca="1">+IF(AND(ISNUMBER(OFFSET('Sanitation Data'!$G$6,0,10*ROW('Sanitation Data'!G193))),'Data Summary'!DA199="Yes"),OFFSET('Sanitation Data'!$G$6,0,10*ROW('Sanitation Data'!G193)),NA())</f>
        <v>#N/A</v>
      </c>
      <c r="AM199" s="367" t="e">
        <f ca="1">+IF(AND(ISNUMBER(OFFSET('Sanitation Data'!$G$10,0,10*ROW('Sanitation Data'!G193))),'Data Summary'!DB199="Yes"),OFFSET('Sanitation Data'!$G$10,0,10*ROW('Sanitation Data'!G193)),NA())</f>
        <v>#N/A</v>
      </c>
      <c r="AN199" s="367" t="e">
        <f ca="1">+IF(AND(ISNUMBER(OFFSET('Sanitation Data'!$G$11,0,10*ROW('Sanitation Data'!G193))),'Data Summary'!DC199="Yes"),OFFSET('Sanitation Data'!$G$11,0,10*ROW('Sanitation Data'!G193)),NA())</f>
        <v>#N/A</v>
      </c>
      <c r="AO199" s="367" t="e">
        <f ca="1">+IF(AND(ISNUMBER(OFFSET('Sanitation Data'!$G$12,0,10*ROW('Sanitation Data'!G193))),'Data Summary'!DD199="Yes"),OFFSET('Sanitation Data'!$G$12,0,10*ROW('Sanitation Data'!G193)),NA())</f>
        <v>#N/A</v>
      </c>
      <c r="AP199" s="367" t="e">
        <f ca="1">+IF(AND(ISNUMBER(OFFSET('Sanitation Data'!$H$4,0,10*ROW('Sanitation Data'!H193))),'Data Summary'!DE199="Yes"),100-OFFSET('Sanitation Data'!$H$4,0,10*ROW('Sanitation Data'!H193)),NA())</f>
        <v>#N/A</v>
      </c>
      <c r="AQ199" s="367" t="e">
        <f ca="1">+IF(AND(ISNUMBER(OFFSET('Sanitation Data'!$H$6,0,10*ROW('Sanitation Data'!H193))),'Data Summary'!DF199="Yes"),OFFSET('Sanitation Data'!$H$6,0,10*ROW('Sanitation Data'!H193)),NA())</f>
        <v>#N/A</v>
      </c>
      <c r="AR199" s="367" t="e">
        <f ca="1">+IF(AND(ISNUMBER(OFFSET('Sanitation Data'!$H$10,0,10*ROW('Sanitation Data'!H193))),'Data Summary'!DG199="Yes"),OFFSET('Sanitation Data'!$H$10,0,10*ROW('Sanitation Data'!H193)),NA())</f>
        <v>#N/A</v>
      </c>
      <c r="AS199" s="367" t="e">
        <f ca="1">+IF(AND(ISNUMBER(OFFSET('Sanitation Data'!$H$11,0,10*ROW('Sanitation Data'!H193))),'Data Summary'!DH199="Yes"),OFFSET('Sanitation Data'!$H$11,0,10*ROW('Sanitation Data'!H193)),NA())</f>
        <v>#N/A</v>
      </c>
      <c r="AT199" s="367" t="e">
        <f ca="1">+IF(AND(ISNUMBER(OFFSET('Sanitation Data'!$H$12,0,10*ROW('Sanitation Data'!H193))),'Data Summary'!DI199="Yes"),OFFSET('Sanitation Data'!$H$12,0,10*ROW('Sanitation Data'!H193)),NA())</f>
        <v>#N/A</v>
      </c>
      <c r="AU199" s="367" t="e">
        <f ca="1">+IF(AND(ISNUMBER(OFFSET('Sanitation Data'!$I$4,0,10*ROW('Sanitation Data'!I193))),'Data Summary'!DJ199="Yes"),100-OFFSET('Sanitation Data'!$I$4,0,10*ROW('Sanitation Data'!I193)),NA())</f>
        <v>#N/A</v>
      </c>
      <c r="AV199" s="367" t="e">
        <f ca="1">+IF(AND(ISNUMBER(OFFSET('Sanitation Data'!$I$6,0,10*ROW('Sanitation Data'!I193))),'Data Summary'!DK199="Yes"),OFFSET('Sanitation Data'!$I$6,0,10*ROW('Sanitation Data'!I193)),NA())</f>
        <v>#N/A</v>
      </c>
      <c r="AW199" s="367" t="e">
        <f ca="1">+IF(AND(ISNUMBER(OFFSET('Sanitation Data'!$I$10,0,10*ROW('Sanitation Data'!I193))),'Data Summary'!DL199="Yes"),OFFSET('Sanitation Data'!$I$10,0,10*ROW('Sanitation Data'!I193)),NA())</f>
        <v>#N/A</v>
      </c>
      <c r="AX199" s="367" t="e">
        <f ca="1">+IF(AND(ISNUMBER(OFFSET('Sanitation Data'!$I$11,0,10*ROW('Sanitation Data'!I193))),'Data Summary'!DM199="Yes"),OFFSET('Sanitation Data'!$I$11,0,10*ROW('Sanitation Data'!I193)),NA())</f>
        <v>#N/A</v>
      </c>
      <c r="AY199" s="367" t="e">
        <f ca="1">+IF(AND(ISNUMBER(OFFSET('Sanitation Data'!$I$12,0,10*ROW('Sanitation Data'!I193))),'Data Summary'!DN199="Yes"),OFFSET('Sanitation Data'!$I$12,0,10*ROW('Sanitation Data'!I193)),NA())</f>
        <v>#N/A</v>
      </c>
      <c r="AZ199" s="368" t="e">
        <f ca="1">+IF(AND(ISNUMBER(OFFSET('Hygiene Data'!$D$5,0,10*ROW('Hygiene Data'!D193))),'Data Summary'!DO199="Yes"),OFFSET('Hygiene Data'!$D$5,0,10*ROW('Hygiene Data'!D193)),NA())</f>
        <v>#N/A</v>
      </c>
      <c r="BA199" s="368" t="e">
        <f ca="1">+IF(AND(ISNUMBER(OFFSET('Hygiene Data'!$D$7,0,10*ROW('Hygiene Data'!D193))),'Data Summary'!DP199="Yes"),OFFSET('Hygiene Data'!$D$7,0,10*ROW('Hygiene Data'!D193)),NA())</f>
        <v>#N/A</v>
      </c>
      <c r="BB199" s="368" t="e">
        <f ca="1">+IF(AND(ISNUMBER(OFFSET('Hygiene Data'!$D$9,0,10*ROW('Hygiene Data'!D193))),'Data Summary'!DQ199="Yes"),OFFSET('Hygiene Data'!$D$9,0,10*ROW('Hygiene Data'!D193)),NA())</f>
        <v>#N/A</v>
      </c>
      <c r="BC199" s="368" t="e">
        <f ca="1">+IF(AND(ISNUMBER(OFFSET('Hygiene Data'!$E$5,0,10*ROW('Hygiene Data'!E193))),'Data Summary'!DR199="Yes"),OFFSET('Hygiene Data'!$E$5,0,10*ROW('Hygiene Data'!E193)),NA())</f>
        <v>#N/A</v>
      </c>
      <c r="BD199" s="368" t="e">
        <f ca="1">+IF(AND(ISNUMBER(OFFSET('Hygiene Data'!$E$7,0,10*ROW('Hygiene Data'!E193))),'Data Summary'!DS199="Yes"),OFFSET('Hygiene Data'!$E$7,0,10*ROW('Hygiene Data'!E193)),NA())</f>
        <v>#N/A</v>
      </c>
      <c r="BE199" s="368" t="e">
        <f ca="1">+IF(AND(ISNUMBER(OFFSET('Hygiene Data'!$E$9,0,10*ROW('Hygiene Data'!E193))),'Data Summary'!DT199="Yes"),OFFSET('Hygiene Data'!$E$9,0,10*ROW('Hygiene Data'!E193)),NA())</f>
        <v>#N/A</v>
      </c>
      <c r="BF199" s="368" t="e">
        <f ca="1">+IF(AND(ISNUMBER(OFFSET('Hygiene Data'!$F$5,0,10*ROW('Hygiene Data'!F193))),'Data Summary'!DU199="Yes"),OFFSET('Hygiene Data'!$F$5,0,10*ROW('Hygiene Data'!F193)),NA())</f>
        <v>#N/A</v>
      </c>
      <c r="BG199" s="368" t="e">
        <f ca="1">+IF(AND(ISNUMBER(OFFSET('Hygiene Data'!$F$7,0,10*ROW('Hygiene Data'!F193))),'Data Summary'!DV199="Yes"),OFFSET('Hygiene Data'!$F$7,0,10*ROW('Hygiene Data'!F193)),NA())</f>
        <v>#N/A</v>
      </c>
      <c r="BH199" s="368" t="e">
        <f ca="1">+IF(AND(ISNUMBER(OFFSET('Hygiene Data'!$F$9,0,10*ROW('Hygiene Data'!F193))),'Data Summary'!DW199="Yes"),OFFSET('Hygiene Data'!$F$9,0,10*ROW('Hygiene Data'!F193)),NA())</f>
        <v>#N/A</v>
      </c>
      <c r="BI199" s="368" t="e">
        <f ca="1">+IF(AND(ISNUMBER(OFFSET('Hygiene Data'!$G$5,0,10*ROW('Hygiene Data'!G193))),'Data Summary'!DX199="Yes"),OFFSET('Hygiene Data'!$G$5,0,10*ROW('Hygiene Data'!G193)),NA())</f>
        <v>#N/A</v>
      </c>
      <c r="BJ199" s="368" t="e">
        <f ca="1">+IF(AND(ISNUMBER(OFFSET('Hygiene Data'!$G$7,0,10*ROW('Hygiene Data'!G193))),'Data Summary'!DY199="Yes"),OFFSET('Hygiene Data'!$G$7,0,10*ROW('Hygiene Data'!G193)),NA())</f>
        <v>#N/A</v>
      </c>
      <c r="BK199" s="368" t="e">
        <f ca="1">+IF(AND(ISNUMBER(OFFSET('Hygiene Data'!$G$9,0,10*ROW('Hygiene Data'!G193))),'Data Summary'!DZ199="Yes"),OFFSET('Hygiene Data'!$G$9,0,10*ROW('Hygiene Data'!G193)),NA())</f>
        <v>#N/A</v>
      </c>
      <c r="BL199" s="368" t="e">
        <f ca="1">+IF(AND(ISNUMBER(OFFSET('Hygiene Data'!$H$5,0,10*ROW('Hygiene Data'!H193))),'Data Summary'!EA199="Yes"),OFFSET('Hygiene Data'!$H$5,0,10*ROW('Hygiene Data'!H193)),NA())</f>
        <v>#N/A</v>
      </c>
      <c r="BM199" s="368" t="e">
        <f ca="1">+IF(AND(ISNUMBER(OFFSET('Hygiene Data'!$H$7,0,10*ROW('Hygiene Data'!H193))),'Data Summary'!EB199="Yes"),OFFSET('Hygiene Data'!$H$7,0,10*ROW('Hygiene Data'!H193)),NA())</f>
        <v>#N/A</v>
      </c>
      <c r="BN199" s="368" t="e">
        <f ca="1">+IF(AND(ISNUMBER(OFFSET('Hygiene Data'!$H$9,0,10*ROW('Hygiene Data'!H193))),'Data Summary'!EC199="Yes"),OFFSET('Hygiene Data'!$H$9,0,10*ROW('Hygiene Data'!H193)),NA())</f>
        <v>#N/A</v>
      </c>
      <c r="BO199" s="368" t="e">
        <f ca="1">+IF(AND(ISNUMBER(OFFSET('Hygiene Data'!$I$5,0,10*ROW('Hygiene Data'!I193))),'Data Summary'!ED199="Yes"),OFFSET('Hygiene Data'!$I$5,0,10*ROW('Hygiene Data'!I193)),NA())</f>
        <v>#N/A</v>
      </c>
      <c r="BP199" s="368" t="e">
        <f ca="1">+IF(AND(ISNUMBER(OFFSET('Hygiene Data'!$I$7,0,10*ROW('Hygiene Data'!I193))),'Data Summary'!EE199="Yes"),OFFSET('Hygiene Data'!$I$7,0,10*ROW('Hygiene Data'!I193)),NA())</f>
        <v>#N/A</v>
      </c>
      <c r="BQ199" s="368" t="e">
        <f ca="1">+IF(AND(ISNUMBER(OFFSET('Hygiene Data'!$I$9,0,10*ROW('Hygiene Data'!I193))),'Data Summary'!EF199="Yes"),OFFSET('Hygiene Data'!$I$9,0,10*ROW('Hygiene Data'!I193)),NA())</f>
        <v>#N/A</v>
      </c>
    </row>
    <row r="200" spans="1:69" x14ac:dyDescent="0.25">
      <c r="A200" s="364" t="e">
        <f ca="1">+RIGHT('Data Summary'!A200,LEN('Data Summary'!A200)-9)</f>
        <v>#VALUE!</v>
      </c>
      <c r="B200" s="338" t="str">
        <f ca="1">+IF(ISTEXT('Data Summary'!B200),'Data Summary'!B200,"")</f>
        <v/>
      </c>
      <c r="C200" s="365" t="e">
        <f ca="1">+VALUE('Data Summary'!C200)</f>
        <v>#VALUE!</v>
      </c>
      <c r="D200" s="366" t="e">
        <f ca="1">+IF(AND(ISNUMBER(OFFSET('Water Data'!$D$4,0,10*ROW('Water Data'!D194))),'Data Summary'!BS200="Yes"),100-OFFSET('Water Data'!$D$4,0,10*ROW('Water Data'!D194)),NA())</f>
        <v>#N/A</v>
      </c>
      <c r="E200" s="366" t="e">
        <f ca="1">+IF(AND(ISNUMBER(OFFSET('Water Data'!$D$6,0,10*ROW('Water Data'!D194))),'Data Summary'!BT200="Yes"),OFFSET('Water Data'!$D$6,0,10*ROW('Water Data'!D194)),NA())</f>
        <v>#N/A</v>
      </c>
      <c r="F200" s="366" t="e">
        <f ca="1">+IF(AND(ISNUMBER(OFFSET('Water Data'!$D$9,0,10*ROW('Water Data'!D194))),'Data Summary'!BU200="Yes"),OFFSET('Water Data'!$D$9,0,10*ROW('Water Data'!D194)),NA())</f>
        <v>#N/A</v>
      </c>
      <c r="G200" s="366" t="e">
        <f ca="1">+IF(AND(ISNUMBER(OFFSET('Water Data'!$E$4,0,10*ROW('Water Data'!E194))),'Data Summary'!BV200="Yes"),100-OFFSET('Water Data'!$E$4,0,10*ROW('Water Data'!E194)),NA())</f>
        <v>#N/A</v>
      </c>
      <c r="H200" s="366" t="e">
        <f ca="1">+IF(AND(ISNUMBER(OFFSET('Water Data'!$E$6,0,10*ROW('Water Data'!E194))),'Data Summary'!BW200="Yes"),OFFSET('Water Data'!$E$6,0,10*ROW('Water Data'!E194)),NA())</f>
        <v>#N/A</v>
      </c>
      <c r="I200" s="366" t="e">
        <f ca="1">+IF(AND(ISNUMBER(OFFSET('Water Data'!$E$9,0,10*ROW('Water Data'!E194))),'Data Summary'!BX200="Yes"),OFFSET('Water Data'!$E$9,0,10*ROW('Water Data'!E194)),NA())</f>
        <v>#N/A</v>
      </c>
      <c r="J200" s="366" t="e">
        <f ca="1">+IF(AND(ISNUMBER(OFFSET('Water Data'!$F$4,0,10*ROW('Water Data'!F194))),'Data Summary'!BY200="Yes"),100-OFFSET('Water Data'!$F$4,0,10*ROW('Water Data'!F194)),NA())</f>
        <v>#N/A</v>
      </c>
      <c r="K200" s="366" t="e">
        <f ca="1">+IF(AND(ISNUMBER(OFFSET('Water Data'!$F$6,0,10*ROW('Water Data'!F194))),'Data Summary'!BZ200="Yes"),OFFSET('Water Data'!$F$6,0,10*ROW('Water Data'!F194)),NA())</f>
        <v>#N/A</v>
      </c>
      <c r="L200" s="366" t="e">
        <f ca="1">+IF(AND(ISNUMBER(OFFSET('Water Data'!$F$9,0,10*ROW('Water Data'!F194))),'Data Summary'!CA200="Yes"),OFFSET('Water Data'!$F$9,0,10*ROW('Water Data'!F194)),NA())</f>
        <v>#N/A</v>
      </c>
      <c r="M200" s="366" t="e">
        <f ca="1">+IF(AND(ISNUMBER(OFFSET('Water Data'!$G$4,0,10*ROW('Water Data'!G194))),'Data Summary'!CB200="Yes"),100-OFFSET('Water Data'!$G$4,0,10*ROW('Water Data'!G194)),NA())</f>
        <v>#N/A</v>
      </c>
      <c r="N200" s="366" t="e">
        <f ca="1">+IF(AND(ISNUMBER(OFFSET('Water Data'!$G$6,0,10*ROW('Water Data'!G194))),'Data Summary'!CC200="Yes"),OFFSET('Water Data'!$G$6,0,10*ROW('Water Data'!G194)),NA())</f>
        <v>#N/A</v>
      </c>
      <c r="O200" s="366" t="e">
        <f ca="1">+IF(AND(ISNUMBER(OFFSET('Water Data'!$G$9,0,10*ROW('Water Data'!G194))),'Data Summary'!CD200="Yes"),OFFSET('Water Data'!$G$9,0,10*ROW('Water Data'!G194)),NA())</f>
        <v>#N/A</v>
      </c>
      <c r="P200" s="366" t="e">
        <f ca="1">+IF(AND(ISNUMBER(OFFSET('Water Data'!$H$4,0,10*ROW('Water Data'!H194))),'Data Summary'!CE200="Yes"),100-OFFSET('Water Data'!$H$4,0,10*ROW('Water Data'!H194)),NA())</f>
        <v>#N/A</v>
      </c>
      <c r="Q200" s="366" t="e">
        <f ca="1">+IF(AND(ISNUMBER(OFFSET('Water Data'!$H$6,0,10*ROW('Water Data'!H194))),'Data Summary'!CF200="Yes"),OFFSET('Water Data'!$H$6,0,10*ROW('Water Data'!H194)),NA())</f>
        <v>#N/A</v>
      </c>
      <c r="R200" s="366" t="e">
        <f ca="1">+IF(AND(ISNUMBER(OFFSET('Water Data'!$H$9,0,10*ROW('Water Data'!H194))),'Data Summary'!CG200="Yes"),OFFSET('Water Data'!$H$9,0,10*ROW('Water Data'!H194)),NA())</f>
        <v>#N/A</v>
      </c>
      <c r="S200" s="366" t="e">
        <f ca="1">+IF(AND(ISNUMBER(OFFSET('Water Data'!$I$4,0,10*ROW('Water Data'!I194))),'Data Summary'!CH200="Yes"),100-OFFSET('Water Data'!$I$4,0,10*ROW('Water Data'!I194)),NA())</f>
        <v>#N/A</v>
      </c>
      <c r="T200" s="366" t="e">
        <f ca="1">+IF(AND(ISNUMBER(OFFSET('Water Data'!$I$6,0,10*ROW('Water Data'!I194))),'Data Summary'!CI200="Yes"),OFFSET('Water Data'!$I$6,0,10*ROW('Water Data'!I194)),NA())</f>
        <v>#N/A</v>
      </c>
      <c r="U200" s="366" t="e">
        <f ca="1">+IF(AND(ISNUMBER(OFFSET('Water Data'!$I$9,0,10*ROW('Water Data'!I194))),'Data Summary'!CJ200="Yes"),OFFSET('Water Data'!$I$9,0,10*ROW('Water Data'!I194)),NA())</f>
        <v>#N/A</v>
      </c>
      <c r="V200" s="367" t="e">
        <f ca="1">+IF(AND(ISNUMBER(OFFSET('Sanitation Data'!$D$4,0,10*ROW('Sanitation Data'!D194))),'Data Summary'!CK200="Yes"),100-OFFSET('Sanitation Data'!$D$4,0,10*ROW('Sanitation Data'!D194)),NA())</f>
        <v>#N/A</v>
      </c>
      <c r="W200" s="367" t="e">
        <f ca="1">+IF(AND(ISNUMBER(OFFSET('Sanitation Data'!$D$6,0,10*ROW('Sanitation Data'!D194))),'Data Summary'!CL200="Yes"),OFFSET('Sanitation Data'!$D$6,0,10*ROW('Sanitation Data'!D194)),NA())</f>
        <v>#N/A</v>
      </c>
      <c r="X200" s="367" t="e">
        <f ca="1">+IF(AND(ISNUMBER(OFFSET('Sanitation Data'!$D$10,0,10*ROW('Sanitation Data'!D194))),'Data Summary'!CM200="Yes"),OFFSET('Sanitation Data'!$D$10,0,10*ROW('Sanitation Data'!D194)),NA())</f>
        <v>#N/A</v>
      </c>
      <c r="Y200" s="367" t="e">
        <f ca="1">+IF(AND(ISNUMBER(OFFSET('Sanitation Data'!$D$11,0,10*ROW('Sanitation Data'!D194))),'Data Summary'!CN200="Yes"),OFFSET('Sanitation Data'!$D$11,0,10*ROW('Sanitation Data'!D194)),NA())</f>
        <v>#N/A</v>
      </c>
      <c r="Z200" s="367" t="e">
        <f ca="1">+IF(AND(ISNUMBER(OFFSET('Sanitation Data'!$D$12,0,10*ROW('Sanitation Data'!D194))),'Data Summary'!CO200="Yes"),OFFSET('Sanitation Data'!$D$12,0,10*ROW('Sanitation Data'!D194)),NA())</f>
        <v>#N/A</v>
      </c>
      <c r="AA200" s="367" t="e">
        <f ca="1">+IF(AND(ISNUMBER(OFFSET('Sanitation Data'!$E$4,0,10*ROW('Sanitation Data'!E194))),'Data Summary'!CP200="Yes"),100-OFFSET('Sanitation Data'!$E$4,0,10*ROW('Sanitation Data'!E194)),NA())</f>
        <v>#N/A</v>
      </c>
      <c r="AB200" s="367" t="e">
        <f ca="1">+IF(AND(ISNUMBER(OFFSET('Sanitation Data'!$E$6,0,10*ROW('Sanitation Data'!E194))),'Data Summary'!CQ200="Yes"),OFFSET('Sanitation Data'!$E$6,0,10*ROW('Sanitation Data'!E194)),NA())</f>
        <v>#N/A</v>
      </c>
      <c r="AC200" s="367" t="e">
        <f ca="1">+IF(AND(ISNUMBER(OFFSET('Sanitation Data'!$E$10,0,10*ROW('Sanitation Data'!E194))),'Data Summary'!CR200="Yes"),OFFSET('Sanitation Data'!$E$10,0,10*ROW('Sanitation Data'!E194)),NA())</f>
        <v>#N/A</v>
      </c>
      <c r="AD200" s="367" t="e">
        <f ca="1">+IF(AND(ISNUMBER(OFFSET('Sanitation Data'!$E$11,0,10*ROW('Sanitation Data'!E194))),'Data Summary'!CS200="Yes"),OFFSET('Sanitation Data'!$E$11,0,10*ROW('Sanitation Data'!E194)),NA())</f>
        <v>#N/A</v>
      </c>
      <c r="AE200" s="367" t="e">
        <f ca="1">+IF(AND(ISNUMBER(OFFSET('Sanitation Data'!$E$12,0,10*ROW('Sanitation Data'!E194))),'Data Summary'!CT200="Yes"),OFFSET('Sanitation Data'!$E$12,0,10*ROW('Sanitation Data'!E194)),NA())</f>
        <v>#N/A</v>
      </c>
      <c r="AF200" s="367" t="e">
        <f ca="1">+IF(AND(ISNUMBER(OFFSET('Sanitation Data'!$F$4,0,10*ROW('Sanitation Data'!F194))),'Data Summary'!CU200="Yes"),100-OFFSET('Sanitation Data'!$F$4,0,10*ROW('Sanitation Data'!F194)),NA())</f>
        <v>#N/A</v>
      </c>
      <c r="AG200" s="367" t="e">
        <f ca="1">+IF(AND(ISNUMBER(OFFSET('Sanitation Data'!$F$6,0,10*ROW('Sanitation Data'!F194))),'Data Summary'!CV200="Yes"),OFFSET('Sanitation Data'!$F$6,0,10*ROW('Sanitation Data'!F194)),NA())</f>
        <v>#N/A</v>
      </c>
      <c r="AH200" s="367" t="e">
        <f ca="1">+IF(AND(ISNUMBER(OFFSET('Sanitation Data'!$F$10,0,10*ROW('Sanitation Data'!F194))),'Data Summary'!CW200="Yes"),OFFSET('Sanitation Data'!$F$10,0,10*ROW('Sanitation Data'!F194)),NA())</f>
        <v>#N/A</v>
      </c>
      <c r="AI200" s="367" t="e">
        <f ca="1">+IF(AND(ISNUMBER(OFFSET('Sanitation Data'!$F$11,0,10*ROW('Sanitation Data'!F194))),'Data Summary'!CX200="Yes"),OFFSET('Sanitation Data'!$F$11,0,10*ROW('Sanitation Data'!F194)),NA())</f>
        <v>#N/A</v>
      </c>
      <c r="AJ200" s="367" t="e">
        <f ca="1">+IF(AND(ISNUMBER(OFFSET('Sanitation Data'!$F$12,0,10*ROW('Sanitation Data'!F194))),'Data Summary'!CY200="Yes"),OFFSET('Sanitation Data'!$F$12,0,10*ROW('Sanitation Data'!F194)),NA())</f>
        <v>#N/A</v>
      </c>
      <c r="AK200" s="367" t="e">
        <f ca="1">+IF(AND(ISNUMBER(OFFSET('Sanitation Data'!$G$4,0,10*ROW('Sanitation Data'!G194))),'Data Summary'!CZ200="Yes"),100-OFFSET('Sanitation Data'!$G$4,0,10*ROW('Sanitation Data'!G194)),NA())</f>
        <v>#N/A</v>
      </c>
      <c r="AL200" s="367" t="e">
        <f ca="1">+IF(AND(ISNUMBER(OFFSET('Sanitation Data'!$G$6,0,10*ROW('Sanitation Data'!G194))),'Data Summary'!DA200="Yes"),OFFSET('Sanitation Data'!$G$6,0,10*ROW('Sanitation Data'!G194)),NA())</f>
        <v>#N/A</v>
      </c>
      <c r="AM200" s="367" t="e">
        <f ca="1">+IF(AND(ISNUMBER(OFFSET('Sanitation Data'!$G$10,0,10*ROW('Sanitation Data'!G194))),'Data Summary'!DB200="Yes"),OFFSET('Sanitation Data'!$G$10,0,10*ROW('Sanitation Data'!G194)),NA())</f>
        <v>#N/A</v>
      </c>
      <c r="AN200" s="367" t="e">
        <f ca="1">+IF(AND(ISNUMBER(OFFSET('Sanitation Data'!$G$11,0,10*ROW('Sanitation Data'!G194))),'Data Summary'!DC200="Yes"),OFFSET('Sanitation Data'!$G$11,0,10*ROW('Sanitation Data'!G194)),NA())</f>
        <v>#N/A</v>
      </c>
      <c r="AO200" s="367" t="e">
        <f ca="1">+IF(AND(ISNUMBER(OFFSET('Sanitation Data'!$G$12,0,10*ROW('Sanitation Data'!G194))),'Data Summary'!DD200="Yes"),OFFSET('Sanitation Data'!$G$12,0,10*ROW('Sanitation Data'!G194)),NA())</f>
        <v>#N/A</v>
      </c>
      <c r="AP200" s="367" t="e">
        <f ca="1">+IF(AND(ISNUMBER(OFFSET('Sanitation Data'!$H$4,0,10*ROW('Sanitation Data'!H194))),'Data Summary'!DE200="Yes"),100-OFFSET('Sanitation Data'!$H$4,0,10*ROW('Sanitation Data'!H194)),NA())</f>
        <v>#N/A</v>
      </c>
      <c r="AQ200" s="367" t="e">
        <f ca="1">+IF(AND(ISNUMBER(OFFSET('Sanitation Data'!$H$6,0,10*ROW('Sanitation Data'!H194))),'Data Summary'!DF200="Yes"),OFFSET('Sanitation Data'!$H$6,0,10*ROW('Sanitation Data'!H194)),NA())</f>
        <v>#N/A</v>
      </c>
      <c r="AR200" s="367" t="e">
        <f ca="1">+IF(AND(ISNUMBER(OFFSET('Sanitation Data'!$H$10,0,10*ROW('Sanitation Data'!H194))),'Data Summary'!DG200="Yes"),OFFSET('Sanitation Data'!$H$10,0,10*ROW('Sanitation Data'!H194)),NA())</f>
        <v>#N/A</v>
      </c>
      <c r="AS200" s="367" t="e">
        <f ca="1">+IF(AND(ISNUMBER(OFFSET('Sanitation Data'!$H$11,0,10*ROW('Sanitation Data'!H194))),'Data Summary'!DH200="Yes"),OFFSET('Sanitation Data'!$H$11,0,10*ROW('Sanitation Data'!H194)),NA())</f>
        <v>#N/A</v>
      </c>
      <c r="AT200" s="367" t="e">
        <f ca="1">+IF(AND(ISNUMBER(OFFSET('Sanitation Data'!$H$12,0,10*ROW('Sanitation Data'!H194))),'Data Summary'!DI200="Yes"),OFFSET('Sanitation Data'!$H$12,0,10*ROW('Sanitation Data'!H194)),NA())</f>
        <v>#N/A</v>
      </c>
      <c r="AU200" s="367" t="e">
        <f ca="1">+IF(AND(ISNUMBER(OFFSET('Sanitation Data'!$I$4,0,10*ROW('Sanitation Data'!I194))),'Data Summary'!DJ200="Yes"),100-OFFSET('Sanitation Data'!$I$4,0,10*ROW('Sanitation Data'!I194)),NA())</f>
        <v>#N/A</v>
      </c>
      <c r="AV200" s="367" t="e">
        <f ca="1">+IF(AND(ISNUMBER(OFFSET('Sanitation Data'!$I$6,0,10*ROW('Sanitation Data'!I194))),'Data Summary'!DK200="Yes"),OFFSET('Sanitation Data'!$I$6,0,10*ROW('Sanitation Data'!I194)),NA())</f>
        <v>#N/A</v>
      </c>
      <c r="AW200" s="367" t="e">
        <f ca="1">+IF(AND(ISNUMBER(OFFSET('Sanitation Data'!$I$10,0,10*ROW('Sanitation Data'!I194))),'Data Summary'!DL200="Yes"),OFFSET('Sanitation Data'!$I$10,0,10*ROW('Sanitation Data'!I194)),NA())</f>
        <v>#N/A</v>
      </c>
      <c r="AX200" s="367" t="e">
        <f ca="1">+IF(AND(ISNUMBER(OFFSET('Sanitation Data'!$I$11,0,10*ROW('Sanitation Data'!I194))),'Data Summary'!DM200="Yes"),OFFSET('Sanitation Data'!$I$11,0,10*ROW('Sanitation Data'!I194)),NA())</f>
        <v>#N/A</v>
      </c>
      <c r="AY200" s="367" t="e">
        <f ca="1">+IF(AND(ISNUMBER(OFFSET('Sanitation Data'!$I$12,0,10*ROW('Sanitation Data'!I194))),'Data Summary'!DN200="Yes"),OFFSET('Sanitation Data'!$I$12,0,10*ROW('Sanitation Data'!I194)),NA())</f>
        <v>#N/A</v>
      </c>
      <c r="AZ200" s="368" t="e">
        <f ca="1">+IF(AND(ISNUMBER(OFFSET('Hygiene Data'!$D$5,0,10*ROW('Hygiene Data'!D194))),'Data Summary'!DO200="Yes"),OFFSET('Hygiene Data'!$D$5,0,10*ROW('Hygiene Data'!D194)),NA())</f>
        <v>#N/A</v>
      </c>
      <c r="BA200" s="368" t="e">
        <f ca="1">+IF(AND(ISNUMBER(OFFSET('Hygiene Data'!$D$7,0,10*ROW('Hygiene Data'!D194))),'Data Summary'!DP200="Yes"),OFFSET('Hygiene Data'!$D$7,0,10*ROW('Hygiene Data'!D194)),NA())</f>
        <v>#N/A</v>
      </c>
      <c r="BB200" s="368" t="e">
        <f ca="1">+IF(AND(ISNUMBER(OFFSET('Hygiene Data'!$D$9,0,10*ROW('Hygiene Data'!D194))),'Data Summary'!DQ200="Yes"),OFFSET('Hygiene Data'!$D$9,0,10*ROW('Hygiene Data'!D194)),NA())</f>
        <v>#N/A</v>
      </c>
      <c r="BC200" s="368" t="e">
        <f ca="1">+IF(AND(ISNUMBER(OFFSET('Hygiene Data'!$E$5,0,10*ROW('Hygiene Data'!E194))),'Data Summary'!DR200="Yes"),OFFSET('Hygiene Data'!$E$5,0,10*ROW('Hygiene Data'!E194)),NA())</f>
        <v>#N/A</v>
      </c>
      <c r="BD200" s="368" t="e">
        <f ca="1">+IF(AND(ISNUMBER(OFFSET('Hygiene Data'!$E$7,0,10*ROW('Hygiene Data'!E194))),'Data Summary'!DS200="Yes"),OFFSET('Hygiene Data'!$E$7,0,10*ROW('Hygiene Data'!E194)),NA())</f>
        <v>#N/A</v>
      </c>
      <c r="BE200" s="368" t="e">
        <f ca="1">+IF(AND(ISNUMBER(OFFSET('Hygiene Data'!$E$9,0,10*ROW('Hygiene Data'!E194))),'Data Summary'!DT200="Yes"),OFFSET('Hygiene Data'!$E$9,0,10*ROW('Hygiene Data'!E194)),NA())</f>
        <v>#N/A</v>
      </c>
      <c r="BF200" s="368" t="e">
        <f ca="1">+IF(AND(ISNUMBER(OFFSET('Hygiene Data'!$F$5,0,10*ROW('Hygiene Data'!F194))),'Data Summary'!DU200="Yes"),OFFSET('Hygiene Data'!$F$5,0,10*ROW('Hygiene Data'!F194)),NA())</f>
        <v>#N/A</v>
      </c>
      <c r="BG200" s="368" t="e">
        <f ca="1">+IF(AND(ISNUMBER(OFFSET('Hygiene Data'!$F$7,0,10*ROW('Hygiene Data'!F194))),'Data Summary'!DV200="Yes"),OFFSET('Hygiene Data'!$F$7,0,10*ROW('Hygiene Data'!F194)),NA())</f>
        <v>#N/A</v>
      </c>
      <c r="BH200" s="368" t="e">
        <f ca="1">+IF(AND(ISNUMBER(OFFSET('Hygiene Data'!$F$9,0,10*ROW('Hygiene Data'!F194))),'Data Summary'!DW200="Yes"),OFFSET('Hygiene Data'!$F$9,0,10*ROW('Hygiene Data'!F194)),NA())</f>
        <v>#N/A</v>
      </c>
      <c r="BI200" s="368" t="e">
        <f ca="1">+IF(AND(ISNUMBER(OFFSET('Hygiene Data'!$G$5,0,10*ROW('Hygiene Data'!G194))),'Data Summary'!DX200="Yes"),OFFSET('Hygiene Data'!$G$5,0,10*ROW('Hygiene Data'!G194)),NA())</f>
        <v>#N/A</v>
      </c>
      <c r="BJ200" s="368" t="e">
        <f ca="1">+IF(AND(ISNUMBER(OFFSET('Hygiene Data'!$G$7,0,10*ROW('Hygiene Data'!G194))),'Data Summary'!DY200="Yes"),OFFSET('Hygiene Data'!$G$7,0,10*ROW('Hygiene Data'!G194)),NA())</f>
        <v>#N/A</v>
      </c>
      <c r="BK200" s="368" t="e">
        <f ca="1">+IF(AND(ISNUMBER(OFFSET('Hygiene Data'!$G$9,0,10*ROW('Hygiene Data'!G194))),'Data Summary'!DZ200="Yes"),OFFSET('Hygiene Data'!$G$9,0,10*ROW('Hygiene Data'!G194)),NA())</f>
        <v>#N/A</v>
      </c>
      <c r="BL200" s="368" t="e">
        <f ca="1">+IF(AND(ISNUMBER(OFFSET('Hygiene Data'!$H$5,0,10*ROW('Hygiene Data'!H194))),'Data Summary'!EA200="Yes"),OFFSET('Hygiene Data'!$H$5,0,10*ROW('Hygiene Data'!H194)),NA())</f>
        <v>#N/A</v>
      </c>
      <c r="BM200" s="368" t="e">
        <f ca="1">+IF(AND(ISNUMBER(OFFSET('Hygiene Data'!$H$7,0,10*ROW('Hygiene Data'!H194))),'Data Summary'!EB200="Yes"),OFFSET('Hygiene Data'!$H$7,0,10*ROW('Hygiene Data'!H194)),NA())</f>
        <v>#N/A</v>
      </c>
      <c r="BN200" s="368" t="e">
        <f ca="1">+IF(AND(ISNUMBER(OFFSET('Hygiene Data'!$H$9,0,10*ROW('Hygiene Data'!H194))),'Data Summary'!EC200="Yes"),OFFSET('Hygiene Data'!$H$9,0,10*ROW('Hygiene Data'!H194)),NA())</f>
        <v>#N/A</v>
      </c>
      <c r="BO200" s="368" t="e">
        <f ca="1">+IF(AND(ISNUMBER(OFFSET('Hygiene Data'!$I$5,0,10*ROW('Hygiene Data'!I194))),'Data Summary'!ED200="Yes"),OFFSET('Hygiene Data'!$I$5,0,10*ROW('Hygiene Data'!I194)),NA())</f>
        <v>#N/A</v>
      </c>
      <c r="BP200" s="368" t="e">
        <f ca="1">+IF(AND(ISNUMBER(OFFSET('Hygiene Data'!$I$7,0,10*ROW('Hygiene Data'!I194))),'Data Summary'!EE200="Yes"),OFFSET('Hygiene Data'!$I$7,0,10*ROW('Hygiene Data'!I194)),NA())</f>
        <v>#N/A</v>
      </c>
      <c r="BQ200" s="368" t="e">
        <f ca="1">+IF(AND(ISNUMBER(OFFSET('Hygiene Data'!$I$9,0,10*ROW('Hygiene Data'!I194))),'Data Summary'!EF200="Yes"),OFFSET('Hygiene Data'!$I$9,0,10*ROW('Hygiene Data'!I194)),NA())</f>
        <v>#N/A</v>
      </c>
    </row>
    <row r="201" spans="1:69" x14ac:dyDescent="0.25">
      <c r="A201" s="364" t="e">
        <f ca="1">+RIGHT('Data Summary'!A201,LEN('Data Summary'!A201)-9)</f>
        <v>#VALUE!</v>
      </c>
      <c r="B201" s="338" t="str">
        <f ca="1">+IF(ISTEXT('Data Summary'!B201),'Data Summary'!B201,"")</f>
        <v/>
      </c>
      <c r="C201" s="365" t="e">
        <f ca="1">+VALUE('Data Summary'!C201)</f>
        <v>#VALUE!</v>
      </c>
      <c r="D201" s="366" t="e">
        <f ca="1">+IF(AND(ISNUMBER(OFFSET('Water Data'!$D$4,0,10*ROW('Water Data'!D195))),'Data Summary'!BS201="Yes"),100-OFFSET('Water Data'!$D$4,0,10*ROW('Water Data'!D195)),NA())</f>
        <v>#N/A</v>
      </c>
      <c r="E201" s="366" t="e">
        <f ca="1">+IF(AND(ISNUMBER(OFFSET('Water Data'!$D$6,0,10*ROW('Water Data'!D195))),'Data Summary'!BT201="Yes"),OFFSET('Water Data'!$D$6,0,10*ROW('Water Data'!D195)),NA())</f>
        <v>#N/A</v>
      </c>
      <c r="F201" s="366" t="e">
        <f ca="1">+IF(AND(ISNUMBER(OFFSET('Water Data'!$D$9,0,10*ROW('Water Data'!D195))),'Data Summary'!BU201="Yes"),OFFSET('Water Data'!$D$9,0,10*ROW('Water Data'!D195)),NA())</f>
        <v>#N/A</v>
      </c>
      <c r="G201" s="366" t="e">
        <f ca="1">+IF(AND(ISNUMBER(OFFSET('Water Data'!$E$4,0,10*ROW('Water Data'!E195))),'Data Summary'!BV201="Yes"),100-OFFSET('Water Data'!$E$4,0,10*ROW('Water Data'!E195)),NA())</f>
        <v>#N/A</v>
      </c>
      <c r="H201" s="366" t="e">
        <f ca="1">+IF(AND(ISNUMBER(OFFSET('Water Data'!$E$6,0,10*ROW('Water Data'!E195))),'Data Summary'!BW201="Yes"),OFFSET('Water Data'!$E$6,0,10*ROW('Water Data'!E195)),NA())</f>
        <v>#N/A</v>
      </c>
      <c r="I201" s="366" t="e">
        <f ca="1">+IF(AND(ISNUMBER(OFFSET('Water Data'!$E$9,0,10*ROW('Water Data'!E195))),'Data Summary'!BX201="Yes"),OFFSET('Water Data'!$E$9,0,10*ROW('Water Data'!E195)),NA())</f>
        <v>#N/A</v>
      </c>
      <c r="J201" s="366" t="e">
        <f ca="1">+IF(AND(ISNUMBER(OFFSET('Water Data'!$F$4,0,10*ROW('Water Data'!F195))),'Data Summary'!BY201="Yes"),100-OFFSET('Water Data'!$F$4,0,10*ROW('Water Data'!F195)),NA())</f>
        <v>#N/A</v>
      </c>
      <c r="K201" s="366" t="e">
        <f ca="1">+IF(AND(ISNUMBER(OFFSET('Water Data'!$F$6,0,10*ROW('Water Data'!F195))),'Data Summary'!BZ201="Yes"),OFFSET('Water Data'!$F$6,0,10*ROW('Water Data'!F195)),NA())</f>
        <v>#N/A</v>
      </c>
      <c r="L201" s="366" t="e">
        <f ca="1">+IF(AND(ISNUMBER(OFFSET('Water Data'!$F$9,0,10*ROW('Water Data'!F195))),'Data Summary'!CA201="Yes"),OFFSET('Water Data'!$F$9,0,10*ROW('Water Data'!F195)),NA())</f>
        <v>#N/A</v>
      </c>
      <c r="M201" s="366" t="e">
        <f ca="1">+IF(AND(ISNUMBER(OFFSET('Water Data'!$G$4,0,10*ROW('Water Data'!G195))),'Data Summary'!CB201="Yes"),100-OFFSET('Water Data'!$G$4,0,10*ROW('Water Data'!G195)),NA())</f>
        <v>#N/A</v>
      </c>
      <c r="N201" s="366" t="e">
        <f ca="1">+IF(AND(ISNUMBER(OFFSET('Water Data'!$G$6,0,10*ROW('Water Data'!G195))),'Data Summary'!CC201="Yes"),OFFSET('Water Data'!$G$6,0,10*ROW('Water Data'!G195)),NA())</f>
        <v>#N/A</v>
      </c>
      <c r="O201" s="366" t="e">
        <f ca="1">+IF(AND(ISNUMBER(OFFSET('Water Data'!$G$9,0,10*ROW('Water Data'!G195))),'Data Summary'!CD201="Yes"),OFFSET('Water Data'!$G$9,0,10*ROW('Water Data'!G195)),NA())</f>
        <v>#N/A</v>
      </c>
      <c r="P201" s="366" t="e">
        <f ca="1">+IF(AND(ISNUMBER(OFFSET('Water Data'!$H$4,0,10*ROW('Water Data'!H195))),'Data Summary'!CE201="Yes"),100-OFFSET('Water Data'!$H$4,0,10*ROW('Water Data'!H195)),NA())</f>
        <v>#N/A</v>
      </c>
      <c r="Q201" s="366" t="e">
        <f ca="1">+IF(AND(ISNUMBER(OFFSET('Water Data'!$H$6,0,10*ROW('Water Data'!H195))),'Data Summary'!CF201="Yes"),OFFSET('Water Data'!$H$6,0,10*ROW('Water Data'!H195)),NA())</f>
        <v>#N/A</v>
      </c>
      <c r="R201" s="366" t="e">
        <f ca="1">+IF(AND(ISNUMBER(OFFSET('Water Data'!$H$9,0,10*ROW('Water Data'!H195))),'Data Summary'!CG201="Yes"),OFFSET('Water Data'!$H$9,0,10*ROW('Water Data'!H195)),NA())</f>
        <v>#N/A</v>
      </c>
      <c r="S201" s="366" t="e">
        <f ca="1">+IF(AND(ISNUMBER(OFFSET('Water Data'!$I$4,0,10*ROW('Water Data'!I195))),'Data Summary'!CH201="Yes"),100-OFFSET('Water Data'!$I$4,0,10*ROW('Water Data'!I195)),NA())</f>
        <v>#N/A</v>
      </c>
      <c r="T201" s="366" t="e">
        <f ca="1">+IF(AND(ISNUMBER(OFFSET('Water Data'!$I$6,0,10*ROW('Water Data'!I195))),'Data Summary'!CI201="Yes"),OFFSET('Water Data'!$I$6,0,10*ROW('Water Data'!I195)),NA())</f>
        <v>#N/A</v>
      </c>
      <c r="U201" s="366" t="e">
        <f ca="1">+IF(AND(ISNUMBER(OFFSET('Water Data'!$I$9,0,10*ROW('Water Data'!I195))),'Data Summary'!CJ201="Yes"),OFFSET('Water Data'!$I$9,0,10*ROW('Water Data'!I195)),NA())</f>
        <v>#N/A</v>
      </c>
      <c r="V201" s="367" t="e">
        <f ca="1">+IF(AND(ISNUMBER(OFFSET('Sanitation Data'!$D$4,0,10*ROW('Sanitation Data'!D195))),'Data Summary'!CK201="Yes"),100-OFFSET('Sanitation Data'!$D$4,0,10*ROW('Sanitation Data'!D195)),NA())</f>
        <v>#N/A</v>
      </c>
      <c r="W201" s="367" t="e">
        <f ca="1">+IF(AND(ISNUMBER(OFFSET('Sanitation Data'!$D$6,0,10*ROW('Sanitation Data'!D195))),'Data Summary'!CL201="Yes"),OFFSET('Sanitation Data'!$D$6,0,10*ROW('Sanitation Data'!D195)),NA())</f>
        <v>#N/A</v>
      </c>
      <c r="X201" s="367" t="e">
        <f ca="1">+IF(AND(ISNUMBER(OFFSET('Sanitation Data'!$D$10,0,10*ROW('Sanitation Data'!D195))),'Data Summary'!CM201="Yes"),OFFSET('Sanitation Data'!$D$10,0,10*ROW('Sanitation Data'!D195)),NA())</f>
        <v>#N/A</v>
      </c>
      <c r="Y201" s="367" t="e">
        <f ca="1">+IF(AND(ISNUMBER(OFFSET('Sanitation Data'!$D$11,0,10*ROW('Sanitation Data'!D195))),'Data Summary'!CN201="Yes"),OFFSET('Sanitation Data'!$D$11,0,10*ROW('Sanitation Data'!D195)),NA())</f>
        <v>#N/A</v>
      </c>
      <c r="Z201" s="367" t="e">
        <f ca="1">+IF(AND(ISNUMBER(OFFSET('Sanitation Data'!$D$12,0,10*ROW('Sanitation Data'!D195))),'Data Summary'!CO201="Yes"),OFFSET('Sanitation Data'!$D$12,0,10*ROW('Sanitation Data'!D195)),NA())</f>
        <v>#N/A</v>
      </c>
      <c r="AA201" s="367" t="e">
        <f ca="1">+IF(AND(ISNUMBER(OFFSET('Sanitation Data'!$E$4,0,10*ROW('Sanitation Data'!E195))),'Data Summary'!CP201="Yes"),100-OFFSET('Sanitation Data'!$E$4,0,10*ROW('Sanitation Data'!E195)),NA())</f>
        <v>#N/A</v>
      </c>
      <c r="AB201" s="367" t="e">
        <f ca="1">+IF(AND(ISNUMBER(OFFSET('Sanitation Data'!$E$6,0,10*ROW('Sanitation Data'!E195))),'Data Summary'!CQ201="Yes"),OFFSET('Sanitation Data'!$E$6,0,10*ROW('Sanitation Data'!E195)),NA())</f>
        <v>#N/A</v>
      </c>
      <c r="AC201" s="367" t="e">
        <f ca="1">+IF(AND(ISNUMBER(OFFSET('Sanitation Data'!$E$10,0,10*ROW('Sanitation Data'!E195))),'Data Summary'!CR201="Yes"),OFFSET('Sanitation Data'!$E$10,0,10*ROW('Sanitation Data'!E195)),NA())</f>
        <v>#N/A</v>
      </c>
      <c r="AD201" s="367" t="e">
        <f ca="1">+IF(AND(ISNUMBER(OFFSET('Sanitation Data'!$E$11,0,10*ROW('Sanitation Data'!E195))),'Data Summary'!CS201="Yes"),OFFSET('Sanitation Data'!$E$11,0,10*ROW('Sanitation Data'!E195)),NA())</f>
        <v>#N/A</v>
      </c>
      <c r="AE201" s="367" t="e">
        <f ca="1">+IF(AND(ISNUMBER(OFFSET('Sanitation Data'!$E$12,0,10*ROW('Sanitation Data'!E195))),'Data Summary'!CT201="Yes"),OFFSET('Sanitation Data'!$E$12,0,10*ROW('Sanitation Data'!E195)),NA())</f>
        <v>#N/A</v>
      </c>
      <c r="AF201" s="367" t="e">
        <f ca="1">+IF(AND(ISNUMBER(OFFSET('Sanitation Data'!$F$4,0,10*ROW('Sanitation Data'!F195))),'Data Summary'!CU201="Yes"),100-OFFSET('Sanitation Data'!$F$4,0,10*ROW('Sanitation Data'!F195)),NA())</f>
        <v>#N/A</v>
      </c>
      <c r="AG201" s="367" t="e">
        <f ca="1">+IF(AND(ISNUMBER(OFFSET('Sanitation Data'!$F$6,0,10*ROW('Sanitation Data'!F195))),'Data Summary'!CV201="Yes"),OFFSET('Sanitation Data'!$F$6,0,10*ROW('Sanitation Data'!F195)),NA())</f>
        <v>#N/A</v>
      </c>
      <c r="AH201" s="367" t="e">
        <f ca="1">+IF(AND(ISNUMBER(OFFSET('Sanitation Data'!$F$10,0,10*ROW('Sanitation Data'!F195))),'Data Summary'!CW201="Yes"),OFFSET('Sanitation Data'!$F$10,0,10*ROW('Sanitation Data'!F195)),NA())</f>
        <v>#N/A</v>
      </c>
      <c r="AI201" s="367" t="e">
        <f ca="1">+IF(AND(ISNUMBER(OFFSET('Sanitation Data'!$F$11,0,10*ROW('Sanitation Data'!F195))),'Data Summary'!CX201="Yes"),OFFSET('Sanitation Data'!$F$11,0,10*ROW('Sanitation Data'!F195)),NA())</f>
        <v>#N/A</v>
      </c>
      <c r="AJ201" s="367" t="e">
        <f ca="1">+IF(AND(ISNUMBER(OFFSET('Sanitation Data'!$F$12,0,10*ROW('Sanitation Data'!F195))),'Data Summary'!CY201="Yes"),OFFSET('Sanitation Data'!$F$12,0,10*ROW('Sanitation Data'!F195)),NA())</f>
        <v>#N/A</v>
      </c>
      <c r="AK201" s="367" t="e">
        <f ca="1">+IF(AND(ISNUMBER(OFFSET('Sanitation Data'!$G$4,0,10*ROW('Sanitation Data'!G195))),'Data Summary'!CZ201="Yes"),100-OFFSET('Sanitation Data'!$G$4,0,10*ROW('Sanitation Data'!G195)),NA())</f>
        <v>#N/A</v>
      </c>
      <c r="AL201" s="367" t="e">
        <f ca="1">+IF(AND(ISNUMBER(OFFSET('Sanitation Data'!$G$6,0,10*ROW('Sanitation Data'!G195))),'Data Summary'!DA201="Yes"),OFFSET('Sanitation Data'!$G$6,0,10*ROW('Sanitation Data'!G195)),NA())</f>
        <v>#N/A</v>
      </c>
      <c r="AM201" s="367" t="e">
        <f ca="1">+IF(AND(ISNUMBER(OFFSET('Sanitation Data'!$G$10,0,10*ROW('Sanitation Data'!G195))),'Data Summary'!DB201="Yes"),OFFSET('Sanitation Data'!$G$10,0,10*ROW('Sanitation Data'!G195)),NA())</f>
        <v>#N/A</v>
      </c>
      <c r="AN201" s="367" t="e">
        <f ca="1">+IF(AND(ISNUMBER(OFFSET('Sanitation Data'!$G$11,0,10*ROW('Sanitation Data'!G195))),'Data Summary'!DC201="Yes"),OFFSET('Sanitation Data'!$G$11,0,10*ROW('Sanitation Data'!G195)),NA())</f>
        <v>#N/A</v>
      </c>
      <c r="AO201" s="367" t="e">
        <f ca="1">+IF(AND(ISNUMBER(OFFSET('Sanitation Data'!$G$12,0,10*ROW('Sanitation Data'!G195))),'Data Summary'!DD201="Yes"),OFFSET('Sanitation Data'!$G$12,0,10*ROW('Sanitation Data'!G195)),NA())</f>
        <v>#N/A</v>
      </c>
      <c r="AP201" s="367" t="e">
        <f ca="1">+IF(AND(ISNUMBER(OFFSET('Sanitation Data'!$H$4,0,10*ROW('Sanitation Data'!H195))),'Data Summary'!DE201="Yes"),100-OFFSET('Sanitation Data'!$H$4,0,10*ROW('Sanitation Data'!H195)),NA())</f>
        <v>#N/A</v>
      </c>
      <c r="AQ201" s="367" t="e">
        <f ca="1">+IF(AND(ISNUMBER(OFFSET('Sanitation Data'!$H$6,0,10*ROW('Sanitation Data'!H195))),'Data Summary'!DF201="Yes"),OFFSET('Sanitation Data'!$H$6,0,10*ROW('Sanitation Data'!H195)),NA())</f>
        <v>#N/A</v>
      </c>
      <c r="AR201" s="367" t="e">
        <f ca="1">+IF(AND(ISNUMBER(OFFSET('Sanitation Data'!$H$10,0,10*ROW('Sanitation Data'!H195))),'Data Summary'!DG201="Yes"),OFFSET('Sanitation Data'!$H$10,0,10*ROW('Sanitation Data'!H195)),NA())</f>
        <v>#N/A</v>
      </c>
      <c r="AS201" s="367" t="e">
        <f ca="1">+IF(AND(ISNUMBER(OFFSET('Sanitation Data'!$H$11,0,10*ROW('Sanitation Data'!H195))),'Data Summary'!DH201="Yes"),OFFSET('Sanitation Data'!$H$11,0,10*ROW('Sanitation Data'!H195)),NA())</f>
        <v>#N/A</v>
      </c>
      <c r="AT201" s="367" t="e">
        <f ca="1">+IF(AND(ISNUMBER(OFFSET('Sanitation Data'!$H$12,0,10*ROW('Sanitation Data'!H195))),'Data Summary'!DI201="Yes"),OFFSET('Sanitation Data'!$H$12,0,10*ROW('Sanitation Data'!H195)),NA())</f>
        <v>#N/A</v>
      </c>
      <c r="AU201" s="367" t="e">
        <f ca="1">+IF(AND(ISNUMBER(OFFSET('Sanitation Data'!$I$4,0,10*ROW('Sanitation Data'!I195))),'Data Summary'!DJ201="Yes"),100-OFFSET('Sanitation Data'!$I$4,0,10*ROW('Sanitation Data'!I195)),NA())</f>
        <v>#N/A</v>
      </c>
      <c r="AV201" s="367" t="e">
        <f ca="1">+IF(AND(ISNUMBER(OFFSET('Sanitation Data'!$I$6,0,10*ROW('Sanitation Data'!I195))),'Data Summary'!DK201="Yes"),OFFSET('Sanitation Data'!$I$6,0,10*ROW('Sanitation Data'!I195)),NA())</f>
        <v>#N/A</v>
      </c>
      <c r="AW201" s="367" t="e">
        <f ca="1">+IF(AND(ISNUMBER(OFFSET('Sanitation Data'!$I$10,0,10*ROW('Sanitation Data'!I195))),'Data Summary'!DL201="Yes"),OFFSET('Sanitation Data'!$I$10,0,10*ROW('Sanitation Data'!I195)),NA())</f>
        <v>#N/A</v>
      </c>
      <c r="AX201" s="367" t="e">
        <f ca="1">+IF(AND(ISNUMBER(OFFSET('Sanitation Data'!$I$11,0,10*ROW('Sanitation Data'!I195))),'Data Summary'!DM201="Yes"),OFFSET('Sanitation Data'!$I$11,0,10*ROW('Sanitation Data'!I195)),NA())</f>
        <v>#N/A</v>
      </c>
      <c r="AY201" s="367" t="e">
        <f ca="1">+IF(AND(ISNUMBER(OFFSET('Sanitation Data'!$I$12,0,10*ROW('Sanitation Data'!I195))),'Data Summary'!DN201="Yes"),OFFSET('Sanitation Data'!$I$12,0,10*ROW('Sanitation Data'!I195)),NA())</f>
        <v>#N/A</v>
      </c>
      <c r="AZ201" s="368" t="e">
        <f ca="1">+IF(AND(ISNUMBER(OFFSET('Hygiene Data'!$D$5,0,10*ROW('Hygiene Data'!D195))),'Data Summary'!DO201="Yes"),OFFSET('Hygiene Data'!$D$5,0,10*ROW('Hygiene Data'!D195)),NA())</f>
        <v>#N/A</v>
      </c>
      <c r="BA201" s="368" t="e">
        <f ca="1">+IF(AND(ISNUMBER(OFFSET('Hygiene Data'!$D$7,0,10*ROW('Hygiene Data'!D195))),'Data Summary'!DP201="Yes"),OFFSET('Hygiene Data'!$D$7,0,10*ROW('Hygiene Data'!D195)),NA())</f>
        <v>#N/A</v>
      </c>
      <c r="BB201" s="368" t="e">
        <f ca="1">+IF(AND(ISNUMBER(OFFSET('Hygiene Data'!$D$9,0,10*ROW('Hygiene Data'!D195))),'Data Summary'!DQ201="Yes"),OFFSET('Hygiene Data'!$D$9,0,10*ROW('Hygiene Data'!D195)),NA())</f>
        <v>#N/A</v>
      </c>
      <c r="BC201" s="368" t="e">
        <f ca="1">+IF(AND(ISNUMBER(OFFSET('Hygiene Data'!$E$5,0,10*ROW('Hygiene Data'!E195))),'Data Summary'!DR201="Yes"),OFFSET('Hygiene Data'!$E$5,0,10*ROW('Hygiene Data'!E195)),NA())</f>
        <v>#N/A</v>
      </c>
      <c r="BD201" s="368" t="e">
        <f ca="1">+IF(AND(ISNUMBER(OFFSET('Hygiene Data'!$E$7,0,10*ROW('Hygiene Data'!E195))),'Data Summary'!DS201="Yes"),OFFSET('Hygiene Data'!$E$7,0,10*ROW('Hygiene Data'!E195)),NA())</f>
        <v>#N/A</v>
      </c>
      <c r="BE201" s="368" t="e">
        <f ca="1">+IF(AND(ISNUMBER(OFFSET('Hygiene Data'!$E$9,0,10*ROW('Hygiene Data'!E195))),'Data Summary'!DT201="Yes"),OFFSET('Hygiene Data'!$E$9,0,10*ROW('Hygiene Data'!E195)),NA())</f>
        <v>#N/A</v>
      </c>
      <c r="BF201" s="368" t="e">
        <f ca="1">+IF(AND(ISNUMBER(OFFSET('Hygiene Data'!$F$5,0,10*ROW('Hygiene Data'!F195))),'Data Summary'!DU201="Yes"),OFFSET('Hygiene Data'!$F$5,0,10*ROW('Hygiene Data'!F195)),NA())</f>
        <v>#N/A</v>
      </c>
      <c r="BG201" s="368" t="e">
        <f ca="1">+IF(AND(ISNUMBER(OFFSET('Hygiene Data'!$F$7,0,10*ROW('Hygiene Data'!F195))),'Data Summary'!DV201="Yes"),OFFSET('Hygiene Data'!$F$7,0,10*ROW('Hygiene Data'!F195)),NA())</f>
        <v>#N/A</v>
      </c>
      <c r="BH201" s="368" t="e">
        <f ca="1">+IF(AND(ISNUMBER(OFFSET('Hygiene Data'!$F$9,0,10*ROW('Hygiene Data'!F195))),'Data Summary'!DW201="Yes"),OFFSET('Hygiene Data'!$F$9,0,10*ROW('Hygiene Data'!F195)),NA())</f>
        <v>#N/A</v>
      </c>
      <c r="BI201" s="368" t="e">
        <f ca="1">+IF(AND(ISNUMBER(OFFSET('Hygiene Data'!$G$5,0,10*ROW('Hygiene Data'!G195))),'Data Summary'!DX201="Yes"),OFFSET('Hygiene Data'!$G$5,0,10*ROW('Hygiene Data'!G195)),NA())</f>
        <v>#N/A</v>
      </c>
      <c r="BJ201" s="368" t="e">
        <f ca="1">+IF(AND(ISNUMBER(OFFSET('Hygiene Data'!$G$7,0,10*ROW('Hygiene Data'!G195))),'Data Summary'!DY201="Yes"),OFFSET('Hygiene Data'!$G$7,0,10*ROW('Hygiene Data'!G195)),NA())</f>
        <v>#N/A</v>
      </c>
      <c r="BK201" s="368" t="e">
        <f ca="1">+IF(AND(ISNUMBER(OFFSET('Hygiene Data'!$G$9,0,10*ROW('Hygiene Data'!G195))),'Data Summary'!DZ201="Yes"),OFFSET('Hygiene Data'!$G$9,0,10*ROW('Hygiene Data'!G195)),NA())</f>
        <v>#N/A</v>
      </c>
      <c r="BL201" s="368" t="e">
        <f ca="1">+IF(AND(ISNUMBER(OFFSET('Hygiene Data'!$H$5,0,10*ROW('Hygiene Data'!H195))),'Data Summary'!EA201="Yes"),OFFSET('Hygiene Data'!$H$5,0,10*ROW('Hygiene Data'!H195)),NA())</f>
        <v>#N/A</v>
      </c>
      <c r="BM201" s="368" t="e">
        <f ca="1">+IF(AND(ISNUMBER(OFFSET('Hygiene Data'!$H$7,0,10*ROW('Hygiene Data'!H195))),'Data Summary'!EB201="Yes"),OFFSET('Hygiene Data'!$H$7,0,10*ROW('Hygiene Data'!H195)),NA())</f>
        <v>#N/A</v>
      </c>
      <c r="BN201" s="368" t="e">
        <f ca="1">+IF(AND(ISNUMBER(OFFSET('Hygiene Data'!$H$9,0,10*ROW('Hygiene Data'!H195))),'Data Summary'!EC201="Yes"),OFFSET('Hygiene Data'!$H$9,0,10*ROW('Hygiene Data'!H195)),NA())</f>
        <v>#N/A</v>
      </c>
      <c r="BO201" s="368" t="e">
        <f ca="1">+IF(AND(ISNUMBER(OFFSET('Hygiene Data'!$I$5,0,10*ROW('Hygiene Data'!I195))),'Data Summary'!ED201="Yes"),OFFSET('Hygiene Data'!$I$5,0,10*ROW('Hygiene Data'!I195)),NA())</f>
        <v>#N/A</v>
      </c>
      <c r="BP201" s="368" t="e">
        <f ca="1">+IF(AND(ISNUMBER(OFFSET('Hygiene Data'!$I$7,0,10*ROW('Hygiene Data'!I195))),'Data Summary'!EE201="Yes"),OFFSET('Hygiene Data'!$I$7,0,10*ROW('Hygiene Data'!I195)),NA())</f>
        <v>#N/A</v>
      </c>
      <c r="BQ201" s="368" t="e">
        <f ca="1">+IF(AND(ISNUMBER(OFFSET('Hygiene Data'!$I$9,0,10*ROW('Hygiene Data'!I195))),'Data Summary'!EF201="Yes"),OFFSET('Hygiene Data'!$I$9,0,10*ROW('Hygiene Data'!I195)),NA())</f>
        <v>#N/A</v>
      </c>
    </row>
    <row r="202" spans="1:69" x14ac:dyDescent="0.25">
      <c r="A202" s="364" t="e">
        <f ca="1">+RIGHT('Data Summary'!A202,LEN('Data Summary'!A202)-9)</f>
        <v>#VALUE!</v>
      </c>
      <c r="B202" s="338" t="str">
        <f ca="1">+IF(ISTEXT('Data Summary'!B202),'Data Summary'!B202,"")</f>
        <v/>
      </c>
      <c r="C202" s="365" t="e">
        <f ca="1">+VALUE('Data Summary'!C202)</f>
        <v>#VALUE!</v>
      </c>
      <c r="D202" s="366" t="e">
        <f ca="1">+IF(AND(ISNUMBER(OFFSET('Water Data'!$D$4,0,10*ROW('Water Data'!D196))),'Data Summary'!BS202="Yes"),100-OFFSET('Water Data'!$D$4,0,10*ROW('Water Data'!D196)),NA())</f>
        <v>#N/A</v>
      </c>
      <c r="E202" s="366" t="e">
        <f ca="1">+IF(AND(ISNUMBER(OFFSET('Water Data'!$D$6,0,10*ROW('Water Data'!D196))),'Data Summary'!BT202="Yes"),OFFSET('Water Data'!$D$6,0,10*ROW('Water Data'!D196)),NA())</f>
        <v>#N/A</v>
      </c>
      <c r="F202" s="366" t="e">
        <f ca="1">+IF(AND(ISNUMBER(OFFSET('Water Data'!$D$9,0,10*ROW('Water Data'!D196))),'Data Summary'!BU202="Yes"),OFFSET('Water Data'!$D$9,0,10*ROW('Water Data'!D196)),NA())</f>
        <v>#N/A</v>
      </c>
      <c r="G202" s="366" t="e">
        <f ca="1">+IF(AND(ISNUMBER(OFFSET('Water Data'!$E$4,0,10*ROW('Water Data'!E196))),'Data Summary'!BV202="Yes"),100-OFFSET('Water Data'!$E$4,0,10*ROW('Water Data'!E196)),NA())</f>
        <v>#N/A</v>
      </c>
      <c r="H202" s="366" t="e">
        <f ca="1">+IF(AND(ISNUMBER(OFFSET('Water Data'!$E$6,0,10*ROW('Water Data'!E196))),'Data Summary'!BW202="Yes"),OFFSET('Water Data'!$E$6,0,10*ROW('Water Data'!E196)),NA())</f>
        <v>#N/A</v>
      </c>
      <c r="I202" s="366" t="e">
        <f ca="1">+IF(AND(ISNUMBER(OFFSET('Water Data'!$E$9,0,10*ROW('Water Data'!E196))),'Data Summary'!BX202="Yes"),OFFSET('Water Data'!$E$9,0,10*ROW('Water Data'!E196)),NA())</f>
        <v>#N/A</v>
      </c>
      <c r="J202" s="366" t="e">
        <f ca="1">+IF(AND(ISNUMBER(OFFSET('Water Data'!$F$4,0,10*ROW('Water Data'!F196))),'Data Summary'!BY202="Yes"),100-OFFSET('Water Data'!$F$4,0,10*ROW('Water Data'!F196)),NA())</f>
        <v>#N/A</v>
      </c>
      <c r="K202" s="366" t="e">
        <f ca="1">+IF(AND(ISNUMBER(OFFSET('Water Data'!$F$6,0,10*ROW('Water Data'!F196))),'Data Summary'!BZ202="Yes"),OFFSET('Water Data'!$F$6,0,10*ROW('Water Data'!F196)),NA())</f>
        <v>#N/A</v>
      </c>
      <c r="L202" s="366" t="e">
        <f ca="1">+IF(AND(ISNUMBER(OFFSET('Water Data'!$F$9,0,10*ROW('Water Data'!F196))),'Data Summary'!CA202="Yes"),OFFSET('Water Data'!$F$9,0,10*ROW('Water Data'!F196)),NA())</f>
        <v>#N/A</v>
      </c>
      <c r="M202" s="366" t="e">
        <f ca="1">+IF(AND(ISNUMBER(OFFSET('Water Data'!$G$4,0,10*ROW('Water Data'!G196))),'Data Summary'!CB202="Yes"),100-OFFSET('Water Data'!$G$4,0,10*ROW('Water Data'!G196)),NA())</f>
        <v>#N/A</v>
      </c>
      <c r="N202" s="366" t="e">
        <f ca="1">+IF(AND(ISNUMBER(OFFSET('Water Data'!$G$6,0,10*ROW('Water Data'!G196))),'Data Summary'!CC202="Yes"),OFFSET('Water Data'!$G$6,0,10*ROW('Water Data'!G196)),NA())</f>
        <v>#N/A</v>
      </c>
      <c r="O202" s="366" t="e">
        <f ca="1">+IF(AND(ISNUMBER(OFFSET('Water Data'!$G$9,0,10*ROW('Water Data'!G196))),'Data Summary'!CD202="Yes"),OFFSET('Water Data'!$G$9,0,10*ROW('Water Data'!G196)),NA())</f>
        <v>#N/A</v>
      </c>
      <c r="P202" s="366" t="e">
        <f ca="1">+IF(AND(ISNUMBER(OFFSET('Water Data'!$H$4,0,10*ROW('Water Data'!H196))),'Data Summary'!CE202="Yes"),100-OFFSET('Water Data'!$H$4,0,10*ROW('Water Data'!H196)),NA())</f>
        <v>#N/A</v>
      </c>
      <c r="Q202" s="366" t="e">
        <f ca="1">+IF(AND(ISNUMBER(OFFSET('Water Data'!$H$6,0,10*ROW('Water Data'!H196))),'Data Summary'!CF202="Yes"),OFFSET('Water Data'!$H$6,0,10*ROW('Water Data'!H196)),NA())</f>
        <v>#N/A</v>
      </c>
      <c r="R202" s="366" t="e">
        <f ca="1">+IF(AND(ISNUMBER(OFFSET('Water Data'!$H$9,0,10*ROW('Water Data'!H196))),'Data Summary'!CG202="Yes"),OFFSET('Water Data'!$H$9,0,10*ROW('Water Data'!H196)),NA())</f>
        <v>#N/A</v>
      </c>
      <c r="S202" s="366" t="e">
        <f ca="1">+IF(AND(ISNUMBER(OFFSET('Water Data'!$I$4,0,10*ROW('Water Data'!I196))),'Data Summary'!CH202="Yes"),100-OFFSET('Water Data'!$I$4,0,10*ROW('Water Data'!I196)),NA())</f>
        <v>#N/A</v>
      </c>
      <c r="T202" s="366" t="e">
        <f ca="1">+IF(AND(ISNUMBER(OFFSET('Water Data'!$I$6,0,10*ROW('Water Data'!I196))),'Data Summary'!CI202="Yes"),OFFSET('Water Data'!$I$6,0,10*ROW('Water Data'!I196)),NA())</f>
        <v>#N/A</v>
      </c>
      <c r="U202" s="366" t="e">
        <f ca="1">+IF(AND(ISNUMBER(OFFSET('Water Data'!$I$9,0,10*ROW('Water Data'!I196))),'Data Summary'!CJ202="Yes"),OFFSET('Water Data'!$I$9,0,10*ROW('Water Data'!I196)),NA())</f>
        <v>#N/A</v>
      </c>
      <c r="V202" s="367" t="e">
        <f ca="1">+IF(AND(ISNUMBER(OFFSET('Sanitation Data'!$D$4,0,10*ROW('Sanitation Data'!D196))),'Data Summary'!CK202="Yes"),100-OFFSET('Sanitation Data'!$D$4,0,10*ROW('Sanitation Data'!D196)),NA())</f>
        <v>#N/A</v>
      </c>
      <c r="W202" s="367" t="e">
        <f ca="1">+IF(AND(ISNUMBER(OFFSET('Sanitation Data'!$D$6,0,10*ROW('Sanitation Data'!D196))),'Data Summary'!CL202="Yes"),OFFSET('Sanitation Data'!$D$6,0,10*ROW('Sanitation Data'!D196)),NA())</f>
        <v>#N/A</v>
      </c>
      <c r="X202" s="367" t="e">
        <f ca="1">+IF(AND(ISNUMBER(OFFSET('Sanitation Data'!$D$10,0,10*ROW('Sanitation Data'!D196))),'Data Summary'!CM202="Yes"),OFFSET('Sanitation Data'!$D$10,0,10*ROW('Sanitation Data'!D196)),NA())</f>
        <v>#N/A</v>
      </c>
      <c r="Y202" s="367" t="e">
        <f ca="1">+IF(AND(ISNUMBER(OFFSET('Sanitation Data'!$D$11,0,10*ROW('Sanitation Data'!D196))),'Data Summary'!CN202="Yes"),OFFSET('Sanitation Data'!$D$11,0,10*ROW('Sanitation Data'!D196)),NA())</f>
        <v>#N/A</v>
      </c>
      <c r="Z202" s="367" t="e">
        <f ca="1">+IF(AND(ISNUMBER(OFFSET('Sanitation Data'!$D$12,0,10*ROW('Sanitation Data'!D196))),'Data Summary'!CO202="Yes"),OFFSET('Sanitation Data'!$D$12,0,10*ROW('Sanitation Data'!D196)),NA())</f>
        <v>#N/A</v>
      </c>
      <c r="AA202" s="367" t="e">
        <f ca="1">+IF(AND(ISNUMBER(OFFSET('Sanitation Data'!$E$4,0,10*ROW('Sanitation Data'!E196))),'Data Summary'!CP202="Yes"),100-OFFSET('Sanitation Data'!$E$4,0,10*ROW('Sanitation Data'!E196)),NA())</f>
        <v>#N/A</v>
      </c>
      <c r="AB202" s="367" t="e">
        <f ca="1">+IF(AND(ISNUMBER(OFFSET('Sanitation Data'!$E$6,0,10*ROW('Sanitation Data'!E196))),'Data Summary'!CQ202="Yes"),OFFSET('Sanitation Data'!$E$6,0,10*ROW('Sanitation Data'!E196)),NA())</f>
        <v>#N/A</v>
      </c>
      <c r="AC202" s="367" t="e">
        <f ca="1">+IF(AND(ISNUMBER(OFFSET('Sanitation Data'!$E$10,0,10*ROW('Sanitation Data'!E196))),'Data Summary'!CR202="Yes"),OFFSET('Sanitation Data'!$E$10,0,10*ROW('Sanitation Data'!E196)),NA())</f>
        <v>#N/A</v>
      </c>
      <c r="AD202" s="367" t="e">
        <f ca="1">+IF(AND(ISNUMBER(OFFSET('Sanitation Data'!$E$11,0,10*ROW('Sanitation Data'!E196))),'Data Summary'!CS202="Yes"),OFFSET('Sanitation Data'!$E$11,0,10*ROW('Sanitation Data'!E196)),NA())</f>
        <v>#N/A</v>
      </c>
      <c r="AE202" s="367" t="e">
        <f ca="1">+IF(AND(ISNUMBER(OFFSET('Sanitation Data'!$E$12,0,10*ROW('Sanitation Data'!E196))),'Data Summary'!CT202="Yes"),OFFSET('Sanitation Data'!$E$12,0,10*ROW('Sanitation Data'!E196)),NA())</f>
        <v>#N/A</v>
      </c>
      <c r="AF202" s="367" t="e">
        <f ca="1">+IF(AND(ISNUMBER(OFFSET('Sanitation Data'!$F$4,0,10*ROW('Sanitation Data'!F196))),'Data Summary'!CU202="Yes"),100-OFFSET('Sanitation Data'!$F$4,0,10*ROW('Sanitation Data'!F196)),NA())</f>
        <v>#N/A</v>
      </c>
      <c r="AG202" s="367" t="e">
        <f ca="1">+IF(AND(ISNUMBER(OFFSET('Sanitation Data'!$F$6,0,10*ROW('Sanitation Data'!F196))),'Data Summary'!CV202="Yes"),OFFSET('Sanitation Data'!$F$6,0,10*ROW('Sanitation Data'!F196)),NA())</f>
        <v>#N/A</v>
      </c>
      <c r="AH202" s="367" t="e">
        <f ca="1">+IF(AND(ISNUMBER(OFFSET('Sanitation Data'!$F$10,0,10*ROW('Sanitation Data'!F196))),'Data Summary'!CW202="Yes"),OFFSET('Sanitation Data'!$F$10,0,10*ROW('Sanitation Data'!F196)),NA())</f>
        <v>#N/A</v>
      </c>
      <c r="AI202" s="367" t="e">
        <f ca="1">+IF(AND(ISNUMBER(OFFSET('Sanitation Data'!$F$11,0,10*ROW('Sanitation Data'!F196))),'Data Summary'!CX202="Yes"),OFFSET('Sanitation Data'!$F$11,0,10*ROW('Sanitation Data'!F196)),NA())</f>
        <v>#N/A</v>
      </c>
      <c r="AJ202" s="367" t="e">
        <f ca="1">+IF(AND(ISNUMBER(OFFSET('Sanitation Data'!$F$12,0,10*ROW('Sanitation Data'!F196))),'Data Summary'!CY202="Yes"),OFFSET('Sanitation Data'!$F$12,0,10*ROW('Sanitation Data'!F196)),NA())</f>
        <v>#N/A</v>
      </c>
      <c r="AK202" s="367" t="e">
        <f ca="1">+IF(AND(ISNUMBER(OFFSET('Sanitation Data'!$G$4,0,10*ROW('Sanitation Data'!G196))),'Data Summary'!CZ202="Yes"),100-OFFSET('Sanitation Data'!$G$4,0,10*ROW('Sanitation Data'!G196)),NA())</f>
        <v>#N/A</v>
      </c>
      <c r="AL202" s="367" t="e">
        <f ca="1">+IF(AND(ISNUMBER(OFFSET('Sanitation Data'!$G$6,0,10*ROW('Sanitation Data'!G196))),'Data Summary'!DA202="Yes"),OFFSET('Sanitation Data'!$G$6,0,10*ROW('Sanitation Data'!G196)),NA())</f>
        <v>#N/A</v>
      </c>
      <c r="AM202" s="367" t="e">
        <f ca="1">+IF(AND(ISNUMBER(OFFSET('Sanitation Data'!$G$10,0,10*ROW('Sanitation Data'!G196))),'Data Summary'!DB202="Yes"),OFFSET('Sanitation Data'!$G$10,0,10*ROW('Sanitation Data'!G196)),NA())</f>
        <v>#N/A</v>
      </c>
      <c r="AN202" s="367" t="e">
        <f ca="1">+IF(AND(ISNUMBER(OFFSET('Sanitation Data'!$G$11,0,10*ROW('Sanitation Data'!G196))),'Data Summary'!DC202="Yes"),OFFSET('Sanitation Data'!$G$11,0,10*ROW('Sanitation Data'!G196)),NA())</f>
        <v>#N/A</v>
      </c>
      <c r="AO202" s="367" t="e">
        <f ca="1">+IF(AND(ISNUMBER(OFFSET('Sanitation Data'!$G$12,0,10*ROW('Sanitation Data'!G196))),'Data Summary'!DD202="Yes"),OFFSET('Sanitation Data'!$G$12,0,10*ROW('Sanitation Data'!G196)),NA())</f>
        <v>#N/A</v>
      </c>
      <c r="AP202" s="367" t="e">
        <f ca="1">+IF(AND(ISNUMBER(OFFSET('Sanitation Data'!$H$4,0,10*ROW('Sanitation Data'!H196))),'Data Summary'!DE202="Yes"),100-OFFSET('Sanitation Data'!$H$4,0,10*ROW('Sanitation Data'!H196)),NA())</f>
        <v>#N/A</v>
      </c>
      <c r="AQ202" s="367" t="e">
        <f ca="1">+IF(AND(ISNUMBER(OFFSET('Sanitation Data'!$H$6,0,10*ROW('Sanitation Data'!H196))),'Data Summary'!DF202="Yes"),OFFSET('Sanitation Data'!$H$6,0,10*ROW('Sanitation Data'!H196)),NA())</f>
        <v>#N/A</v>
      </c>
      <c r="AR202" s="367" t="e">
        <f ca="1">+IF(AND(ISNUMBER(OFFSET('Sanitation Data'!$H$10,0,10*ROW('Sanitation Data'!H196))),'Data Summary'!DG202="Yes"),OFFSET('Sanitation Data'!$H$10,0,10*ROW('Sanitation Data'!H196)),NA())</f>
        <v>#N/A</v>
      </c>
      <c r="AS202" s="367" t="e">
        <f ca="1">+IF(AND(ISNUMBER(OFFSET('Sanitation Data'!$H$11,0,10*ROW('Sanitation Data'!H196))),'Data Summary'!DH202="Yes"),OFFSET('Sanitation Data'!$H$11,0,10*ROW('Sanitation Data'!H196)),NA())</f>
        <v>#N/A</v>
      </c>
      <c r="AT202" s="367" t="e">
        <f ca="1">+IF(AND(ISNUMBER(OFFSET('Sanitation Data'!$H$12,0,10*ROW('Sanitation Data'!H196))),'Data Summary'!DI202="Yes"),OFFSET('Sanitation Data'!$H$12,0,10*ROW('Sanitation Data'!H196)),NA())</f>
        <v>#N/A</v>
      </c>
      <c r="AU202" s="367" t="e">
        <f ca="1">+IF(AND(ISNUMBER(OFFSET('Sanitation Data'!$I$4,0,10*ROW('Sanitation Data'!I196))),'Data Summary'!DJ202="Yes"),100-OFFSET('Sanitation Data'!$I$4,0,10*ROW('Sanitation Data'!I196)),NA())</f>
        <v>#N/A</v>
      </c>
      <c r="AV202" s="367" t="e">
        <f ca="1">+IF(AND(ISNUMBER(OFFSET('Sanitation Data'!$I$6,0,10*ROW('Sanitation Data'!I196))),'Data Summary'!DK202="Yes"),OFFSET('Sanitation Data'!$I$6,0,10*ROW('Sanitation Data'!I196)),NA())</f>
        <v>#N/A</v>
      </c>
      <c r="AW202" s="367" t="e">
        <f ca="1">+IF(AND(ISNUMBER(OFFSET('Sanitation Data'!$I$10,0,10*ROW('Sanitation Data'!I196))),'Data Summary'!DL202="Yes"),OFFSET('Sanitation Data'!$I$10,0,10*ROW('Sanitation Data'!I196)),NA())</f>
        <v>#N/A</v>
      </c>
      <c r="AX202" s="367" t="e">
        <f ca="1">+IF(AND(ISNUMBER(OFFSET('Sanitation Data'!$I$11,0,10*ROW('Sanitation Data'!I196))),'Data Summary'!DM202="Yes"),OFFSET('Sanitation Data'!$I$11,0,10*ROW('Sanitation Data'!I196)),NA())</f>
        <v>#N/A</v>
      </c>
      <c r="AY202" s="367" t="e">
        <f ca="1">+IF(AND(ISNUMBER(OFFSET('Sanitation Data'!$I$12,0,10*ROW('Sanitation Data'!I196))),'Data Summary'!DN202="Yes"),OFFSET('Sanitation Data'!$I$12,0,10*ROW('Sanitation Data'!I196)),NA())</f>
        <v>#N/A</v>
      </c>
      <c r="AZ202" s="368" t="e">
        <f ca="1">+IF(AND(ISNUMBER(OFFSET('Hygiene Data'!$D$5,0,10*ROW('Hygiene Data'!D196))),'Data Summary'!DO202="Yes"),OFFSET('Hygiene Data'!$D$5,0,10*ROW('Hygiene Data'!D196)),NA())</f>
        <v>#N/A</v>
      </c>
      <c r="BA202" s="368" t="e">
        <f ca="1">+IF(AND(ISNUMBER(OFFSET('Hygiene Data'!$D$7,0,10*ROW('Hygiene Data'!D196))),'Data Summary'!DP202="Yes"),OFFSET('Hygiene Data'!$D$7,0,10*ROW('Hygiene Data'!D196)),NA())</f>
        <v>#N/A</v>
      </c>
      <c r="BB202" s="368" t="e">
        <f ca="1">+IF(AND(ISNUMBER(OFFSET('Hygiene Data'!$D$9,0,10*ROW('Hygiene Data'!D196))),'Data Summary'!DQ202="Yes"),OFFSET('Hygiene Data'!$D$9,0,10*ROW('Hygiene Data'!D196)),NA())</f>
        <v>#N/A</v>
      </c>
      <c r="BC202" s="368" t="e">
        <f ca="1">+IF(AND(ISNUMBER(OFFSET('Hygiene Data'!$E$5,0,10*ROW('Hygiene Data'!E196))),'Data Summary'!DR202="Yes"),OFFSET('Hygiene Data'!$E$5,0,10*ROW('Hygiene Data'!E196)),NA())</f>
        <v>#N/A</v>
      </c>
      <c r="BD202" s="368" t="e">
        <f ca="1">+IF(AND(ISNUMBER(OFFSET('Hygiene Data'!$E$7,0,10*ROW('Hygiene Data'!E196))),'Data Summary'!DS202="Yes"),OFFSET('Hygiene Data'!$E$7,0,10*ROW('Hygiene Data'!E196)),NA())</f>
        <v>#N/A</v>
      </c>
      <c r="BE202" s="368" t="e">
        <f ca="1">+IF(AND(ISNUMBER(OFFSET('Hygiene Data'!$E$9,0,10*ROW('Hygiene Data'!E196))),'Data Summary'!DT202="Yes"),OFFSET('Hygiene Data'!$E$9,0,10*ROW('Hygiene Data'!E196)),NA())</f>
        <v>#N/A</v>
      </c>
      <c r="BF202" s="368" t="e">
        <f ca="1">+IF(AND(ISNUMBER(OFFSET('Hygiene Data'!$F$5,0,10*ROW('Hygiene Data'!F196))),'Data Summary'!DU202="Yes"),OFFSET('Hygiene Data'!$F$5,0,10*ROW('Hygiene Data'!F196)),NA())</f>
        <v>#N/A</v>
      </c>
      <c r="BG202" s="368" t="e">
        <f ca="1">+IF(AND(ISNUMBER(OFFSET('Hygiene Data'!$F$7,0,10*ROW('Hygiene Data'!F196))),'Data Summary'!DV202="Yes"),OFFSET('Hygiene Data'!$F$7,0,10*ROW('Hygiene Data'!F196)),NA())</f>
        <v>#N/A</v>
      </c>
      <c r="BH202" s="368" t="e">
        <f ca="1">+IF(AND(ISNUMBER(OFFSET('Hygiene Data'!$F$9,0,10*ROW('Hygiene Data'!F196))),'Data Summary'!DW202="Yes"),OFFSET('Hygiene Data'!$F$9,0,10*ROW('Hygiene Data'!F196)),NA())</f>
        <v>#N/A</v>
      </c>
      <c r="BI202" s="368" t="e">
        <f ca="1">+IF(AND(ISNUMBER(OFFSET('Hygiene Data'!$G$5,0,10*ROW('Hygiene Data'!G196))),'Data Summary'!DX202="Yes"),OFFSET('Hygiene Data'!$G$5,0,10*ROW('Hygiene Data'!G196)),NA())</f>
        <v>#N/A</v>
      </c>
      <c r="BJ202" s="368" t="e">
        <f ca="1">+IF(AND(ISNUMBER(OFFSET('Hygiene Data'!$G$7,0,10*ROW('Hygiene Data'!G196))),'Data Summary'!DY202="Yes"),OFFSET('Hygiene Data'!$G$7,0,10*ROW('Hygiene Data'!G196)),NA())</f>
        <v>#N/A</v>
      </c>
      <c r="BK202" s="368" t="e">
        <f ca="1">+IF(AND(ISNUMBER(OFFSET('Hygiene Data'!$G$9,0,10*ROW('Hygiene Data'!G196))),'Data Summary'!DZ202="Yes"),OFFSET('Hygiene Data'!$G$9,0,10*ROW('Hygiene Data'!G196)),NA())</f>
        <v>#N/A</v>
      </c>
      <c r="BL202" s="368" t="e">
        <f ca="1">+IF(AND(ISNUMBER(OFFSET('Hygiene Data'!$H$5,0,10*ROW('Hygiene Data'!H196))),'Data Summary'!EA202="Yes"),OFFSET('Hygiene Data'!$H$5,0,10*ROW('Hygiene Data'!H196)),NA())</f>
        <v>#N/A</v>
      </c>
      <c r="BM202" s="368" t="e">
        <f ca="1">+IF(AND(ISNUMBER(OFFSET('Hygiene Data'!$H$7,0,10*ROW('Hygiene Data'!H196))),'Data Summary'!EB202="Yes"),OFFSET('Hygiene Data'!$H$7,0,10*ROW('Hygiene Data'!H196)),NA())</f>
        <v>#N/A</v>
      </c>
      <c r="BN202" s="368" t="e">
        <f ca="1">+IF(AND(ISNUMBER(OFFSET('Hygiene Data'!$H$9,0,10*ROW('Hygiene Data'!H196))),'Data Summary'!EC202="Yes"),OFFSET('Hygiene Data'!$H$9,0,10*ROW('Hygiene Data'!H196)),NA())</f>
        <v>#N/A</v>
      </c>
      <c r="BO202" s="368" t="e">
        <f ca="1">+IF(AND(ISNUMBER(OFFSET('Hygiene Data'!$I$5,0,10*ROW('Hygiene Data'!I196))),'Data Summary'!ED202="Yes"),OFFSET('Hygiene Data'!$I$5,0,10*ROW('Hygiene Data'!I196)),NA())</f>
        <v>#N/A</v>
      </c>
      <c r="BP202" s="368" t="e">
        <f ca="1">+IF(AND(ISNUMBER(OFFSET('Hygiene Data'!$I$7,0,10*ROW('Hygiene Data'!I196))),'Data Summary'!EE202="Yes"),OFFSET('Hygiene Data'!$I$7,0,10*ROW('Hygiene Data'!I196)),NA())</f>
        <v>#N/A</v>
      </c>
      <c r="BQ202" s="368" t="e">
        <f ca="1">+IF(AND(ISNUMBER(OFFSET('Hygiene Data'!$I$9,0,10*ROW('Hygiene Data'!I196))),'Data Summary'!EF202="Yes"),OFFSET('Hygiene Data'!$I$9,0,10*ROW('Hygiene Data'!I196)),NA())</f>
        <v>#N/A</v>
      </c>
    </row>
    <row r="203" spans="1:69" x14ac:dyDescent="0.25">
      <c r="A203" s="364" t="e">
        <f ca="1">+RIGHT('Data Summary'!A203,LEN('Data Summary'!A203)-9)</f>
        <v>#VALUE!</v>
      </c>
      <c r="B203" s="338" t="str">
        <f ca="1">+IF(ISTEXT('Data Summary'!B203),'Data Summary'!B203,"")</f>
        <v/>
      </c>
      <c r="C203" s="365" t="e">
        <f ca="1">+VALUE('Data Summary'!C203)</f>
        <v>#VALUE!</v>
      </c>
      <c r="D203" s="366" t="e">
        <f ca="1">+IF(AND(ISNUMBER(OFFSET('Water Data'!$D$4,0,10*ROW('Water Data'!D197))),'Data Summary'!BS203="Yes"),100-OFFSET('Water Data'!$D$4,0,10*ROW('Water Data'!D197)),NA())</f>
        <v>#N/A</v>
      </c>
      <c r="E203" s="366" t="e">
        <f ca="1">+IF(AND(ISNUMBER(OFFSET('Water Data'!$D$6,0,10*ROW('Water Data'!D197))),'Data Summary'!BT203="Yes"),OFFSET('Water Data'!$D$6,0,10*ROW('Water Data'!D197)),NA())</f>
        <v>#N/A</v>
      </c>
      <c r="F203" s="366" t="e">
        <f ca="1">+IF(AND(ISNUMBER(OFFSET('Water Data'!$D$9,0,10*ROW('Water Data'!D197))),'Data Summary'!BU203="Yes"),OFFSET('Water Data'!$D$9,0,10*ROW('Water Data'!D197)),NA())</f>
        <v>#N/A</v>
      </c>
      <c r="G203" s="366" t="e">
        <f ca="1">+IF(AND(ISNUMBER(OFFSET('Water Data'!$E$4,0,10*ROW('Water Data'!E197))),'Data Summary'!BV203="Yes"),100-OFFSET('Water Data'!$E$4,0,10*ROW('Water Data'!E197)),NA())</f>
        <v>#N/A</v>
      </c>
      <c r="H203" s="366" t="e">
        <f ca="1">+IF(AND(ISNUMBER(OFFSET('Water Data'!$E$6,0,10*ROW('Water Data'!E197))),'Data Summary'!BW203="Yes"),OFFSET('Water Data'!$E$6,0,10*ROW('Water Data'!E197)),NA())</f>
        <v>#N/A</v>
      </c>
      <c r="I203" s="366" t="e">
        <f ca="1">+IF(AND(ISNUMBER(OFFSET('Water Data'!$E$9,0,10*ROW('Water Data'!E197))),'Data Summary'!BX203="Yes"),OFFSET('Water Data'!$E$9,0,10*ROW('Water Data'!E197)),NA())</f>
        <v>#N/A</v>
      </c>
      <c r="J203" s="366" t="e">
        <f ca="1">+IF(AND(ISNUMBER(OFFSET('Water Data'!$F$4,0,10*ROW('Water Data'!F197))),'Data Summary'!BY203="Yes"),100-OFFSET('Water Data'!$F$4,0,10*ROW('Water Data'!F197)),NA())</f>
        <v>#N/A</v>
      </c>
      <c r="K203" s="366" t="e">
        <f ca="1">+IF(AND(ISNUMBER(OFFSET('Water Data'!$F$6,0,10*ROW('Water Data'!F197))),'Data Summary'!BZ203="Yes"),OFFSET('Water Data'!$F$6,0,10*ROW('Water Data'!F197)),NA())</f>
        <v>#N/A</v>
      </c>
      <c r="L203" s="366" t="e">
        <f ca="1">+IF(AND(ISNUMBER(OFFSET('Water Data'!$F$9,0,10*ROW('Water Data'!F197))),'Data Summary'!CA203="Yes"),OFFSET('Water Data'!$F$9,0,10*ROW('Water Data'!F197)),NA())</f>
        <v>#N/A</v>
      </c>
      <c r="M203" s="366" t="e">
        <f ca="1">+IF(AND(ISNUMBER(OFFSET('Water Data'!$G$4,0,10*ROW('Water Data'!G197))),'Data Summary'!CB203="Yes"),100-OFFSET('Water Data'!$G$4,0,10*ROW('Water Data'!G197)),NA())</f>
        <v>#N/A</v>
      </c>
      <c r="N203" s="366" t="e">
        <f ca="1">+IF(AND(ISNUMBER(OFFSET('Water Data'!$G$6,0,10*ROW('Water Data'!G197))),'Data Summary'!CC203="Yes"),OFFSET('Water Data'!$G$6,0,10*ROW('Water Data'!G197)),NA())</f>
        <v>#N/A</v>
      </c>
      <c r="O203" s="366" t="e">
        <f ca="1">+IF(AND(ISNUMBER(OFFSET('Water Data'!$G$9,0,10*ROW('Water Data'!G197))),'Data Summary'!CD203="Yes"),OFFSET('Water Data'!$G$9,0,10*ROW('Water Data'!G197)),NA())</f>
        <v>#N/A</v>
      </c>
      <c r="P203" s="366" t="e">
        <f ca="1">+IF(AND(ISNUMBER(OFFSET('Water Data'!$H$4,0,10*ROW('Water Data'!H197))),'Data Summary'!CE203="Yes"),100-OFFSET('Water Data'!$H$4,0,10*ROW('Water Data'!H197)),NA())</f>
        <v>#N/A</v>
      </c>
      <c r="Q203" s="366" t="e">
        <f ca="1">+IF(AND(ISNUMBER(OFFSET('Water Data'!$H$6,0,10*ROW('Water Data'!H197))),'Data Summary'!CF203="Yes"),OFFSET('Water Data'!$H$6,0,10*ROW('Water Data'!H197)),NA())</f>
        <v>#N/A</v>
      </c>
      <c r="R203" s="366" t="e">
        <f ca="1">+IF(AND(ISNUMBER(OFFSET('Water Data'!$H$9,0,10*ROW('Water Data'!H197))),'Data Summary'!CG203="Yes"),OFFSET('Water Data'!$H$9,0,10*ROW('Water Data'!H197)),NA())</f>
        <v>#N/A</v>
      </c>
      <c r="S203" s="366" t="e">
        <f ca="1">+IF(AND(ISNUMBER(OFFSET('Water Data'!$I$4,0,10*ROW('Water Data'!I197))),'Data Summary'!CH203="Yes"),100-OFFSET('Water Data'!$I$4,0,10*ROW('Water Data'!I197)),NA())</f>
        <v>#N/A</v>
      </c>
      <c r="T203" s="366" t="e">
        <f ca="1">+IF(AND(ISNUMBER(OFFSET('Water Data'!$I$6,0,10*ROW('Water Data'!I197))),'Data Summary'!CI203="Yes"),OFFSET('Water Data'!$I$6,0,10*ROW('Water Data'!I197)),NA())</f>
        <v>#N/A</v>
      </c>
      <c r="U203" s="366" t="e">
        <f ca="1">+IF(AND(ISNUMBER(OFFSET('Water Data'!$I$9,0,10*ROW('Water Data'!I197))),'Data Summary'!CJ203="Yes"),OFFSET('Water Data'!$I$9,0,10*ROW('Water Data'!I197)),NA())</f>
        <v>#N/A</v>
      </c>
      <c r="V203" s="367" t="e">
        <f ca="1">+IF(AND(ISNUMBER(OFFSET('Sanitation Data'!$D$4,0,10*ROW('Sanitation Data'!D197))),'Data Summary'!CK203="Yes"),100-OFFSET('Sanitation Data'!$D$4,0,10*ROW('Sanitation Data'!D197)),NA())</f>
        <v>#N/A</v>
      </c>
      <c r="W203" s="367" t="e">
        <f ca="1">+IF(AND(ISNUMBER(OFFSET('Sanitation Data'!$D$6,0,10*ROW('Sanitation Data'!D197))),'Data Summary'!CL203="Yes"),OFFSET('Sanitation Data'!$D$6,0,10*ROW('Sanitation Data'!D197)),NA())</f>
        <v>#N/A</v>
      </c>
      <c r="X203" s="367" t="e">
        <f ca="1">+IF(AND(ISNUMBER(OFFSET('Sanitation Data'!$D$10,0,10*ROW('Sanitation Data'!D197))),'Data Summary'!CM203="Yes"),OFFSET('Sanitation Data'!$D$10,0,10*ROW('Sanitation Data'!D197)),NA())</f>
        <v>#N/A</v>
      </c>
      <c r="Y203" s="367" t="e">
        <f ca="1">+IF(AND(ISNUMBER(OFFSET('Sanitation Data'!$D$11,0,10*ROW('Sanitation Data'!D197))),'Data Summary'!CN203="Yes"),OFFSET('Sanitation Data'!$D$11,0,10*ROW('Sanitation Data'!D197)),NA())</f>
        <v>#N/A</v>
      </c>
      <c r="Z203" s="367" t="e">
        <f ca="1">+IF(AND(ISNUMBER(OFFSET('Sanitation Data'!$D$12,0,10*ROW('Sanitation Data'!D197))),'Data Summary'!CO203="Yes"),OFFSET('Sanitation Data'!$D$12,0,10*ROW('Sanitation Data'!D197)),NA())</f>
        <v>#N/A</v>
      </c>
      <c r="AA203" s="367" t="e">
        <f ca="1">+IF(AND(ISNUMBER(OFFSET('Sanitation Data'!$E$4,0,10*ROW('Sanitation Data'!E197))),'Data Summary'!CP203="Yes"),100-OFFSET('Sanitation Data'!$E$4,0,10*ROW('Sanitation Data'!E197)),NA())</f>
        <v>#N/A</v>
      </c>
      <c r="AB203" s="367" t="e">
        <f ca="1">+IF(AND(ISNUMBER(OFFSET('Sanitation Data'!$E$6,0,10*ROW('Sanitation Data'!E197))),'Data Summary'!CQ203="Yes"),OFFSET('Sanitation Data'!$E$6,0,10*ROW('Sanitation Data'!E197)),NA())</f>
        <v>#N/A</v>
      </c>
      <c r="AC203" s="367" t="e">
        <f ca="1">+IF(AND(ISNUMBER(OFFSET('Sanitation Data'!$E$10,0,10*ROW('Sanitation Data'!E197))),'Data Summary'!CR203="Yes"),OFFSET('Sanitation Data'!$E$10,0,10*ROW('Sanitation Data'!E197)),NA())</f>
        <v>#N/A</v>
      </c>
      <c r="AD203" s="367" t="e">
        <f ca="1">+IF(AND(ISNUMBER(OFFSET('Sanitation Data'!$E$11,0,10*ROW('Sanitation Data'!E197))),'Data Summary'!CS203="Yes"),OFFSET('Sanitation Data'!$E$11,0,10*ROW('Sanitation Data'!E197)),NA())</f>
        <v>#N/A</v>
      </c>
      <c r="AE203" s="367" t="e">
        <f ca="1">+IF(AND(ISNUMBER(OFFSET('Sanitation Data'!$E$12,0,10*ROW('Sanitation Data'!E197))),'Data Summary'!CT203="Yes"),OFFSET('Sanitation Data'!$E$12,0,10*ROW('Sanitation Data'!E197)),NA())</f>
        <v>#N/A</v>
      </c>
      <c r="AF203" s="367" t="e">
        <f ca="1">+IF(AND(ISNUMBER(OFFSET('Sanitation Data'!$F$4,0,10*ROW('Sanitation Data'!F197))),'Data Summary'!CU203="Yes"),100-OFFSET('Sanitation Data'!$F$4,0,10*ROW('Sanitation Data'!F197)),NA())</f>
        <v>#N/A</v>
      </c>
      <c r="AG203" s="367" t="e">
        <f ca="1">+IF(AND(ISNUMBER(OFFSET('Sanitation Data'!$F$6,0,10*ROW('Sanitation Data'!F197))),'Data Summary'!CV203="Yes"),OFFSET('Sanitation Data'!$F$6,0,10*ROW('Sanitation Data'!F197)),NA())</f>
        <v>#N/A</v>
      </c>
      <c r="AH203" s="367" t="e">
        <f ca="1">+IF(AND(ISNUMBER(OFFSET('Sanitation Data'!$F$10,0,10*ROW('Sanitation Data'!F197))),'Data Summary'!CW203="Yes"),OFFSET('Sanitation Data'!$F$10,0,10*ROW('Sanitation Data'!F197)),NA())</f>
        <v>#N/A</v>
      </c>
      <c r="AI203" s="367" t="e">
        <f ca="1">+IF(AND(ISNUMBER(OFFSET('Sanitation Data'!$F$11,0,10*ROW('Sanitation Data'!F197))),'Data Summary'!CX203="Yes"),OFFSET('Sanitation Data'!$F$11,0,10*ROW('Sanitation Data'!F197)),NA())</f>
        <v>#N/A</v>
      </c>
      <c r="AJ203" s="367" t="e">
        <f ca="1">+IF(AND(ISNUMBER(OFFSET('Sanitation Data'!$F$12,0,10*ROW('Sanitation Data'!F197))),'Data Summary'!CY203="Yes"),OFFSET('Sanitation Data'!$F$12,0,10*ROW('Sanitation Data'!F197)),NA())</f>
        <v>#N/A</v>
      </c>
      <c r="AK203" s="367" t="e">
        <f ca="1">+IF(AND(ISNUMBER(OFFSET('Sanitation Data'!$G$4,0,10*ROW('Sanitation Data'!G197))),'Data Summary'!CZ203="Yes"),100-OFFSET('Sanitation Data'!$G$4,0,10*ROW('Sanitation Data'!G197)),NA())</f>
        <v>#N/A</v>
      </c>
      <c r="AL203" s="367" t="e">
        <f ca="1">+IF(AND(ISNUMBER(OFFSET('Sanitation Data'!$G$6,0,10*ROW('Sanitation Data'!G197))),'Data Summary'!DA203="Yes"),OFFSET('Sanitation Data'!$G$6,0,10*ROW('Sanitation Data'!G197)),NA())</f>
        <v>#N/A</v>
      </c>
      <c r="AM203" s="367" t="e">
        <f ca="1">+IF(AND(ISNUMBER(OFFSET('Sanitation Data'!$G$10,0,10*ROW('Sanitation Data'!G197))),'Data Summary'!DB203="Yes"),OFFSET('Sanitation Data'!$G$10,0,10*ROW('Sanitation Data'!G197)),NA())</f>
        <v>#N/A</v>
      </c>
      <c r="AN203" s="367" t="e">
        <f ca="1">+IF(AND(ISNUMBER(OFFSET('Sanitation Data'!$G$11,0,10*ROW('Sanitation Data'!G197))),'Data Summary'!DC203="Yes"),OFFSET('Sanitation Data'!$G$11,0,10*ROW('Sanitation Data'!G197)),NA())</f>
        <v>#N/A</v>
      </c>
      <c r="AO203" s="367" t="e">
        <f ca="1">+IF(AND(ISNUMBER(OFFSET('Sanitation Data'!$G$12,0,10*ROW('Sanitation Data'!G197))),'Data Summary'!DD203="Yes"),OFFSET('Sanitation Data'!$G$12,0,10*ROW('Sanitation Data'!G197)),NA())</f>
        <v>#N/A</v>
      </c>
      <c r="AP203" s="367" t="e">
        <f ca="1">+IF(AND(ISNUMBER(OFFSET('Sanitation Data'!$H$4,0,10*ROW('Sanitation Data'!H197))),'Data Summary'!DE203="Yes"),100-OFFSET('Sanitation Data'!$H$4,0,10*ROW('Sanitation Data'!H197)),NA())</f>
        <v>#N/A</v>
      </c>
      <c r="AQ203" s="367" t="e">
        <f ca="1">+IF(AND(ISNUMBER(OFFSET('Sanitation Data'!$H$6,0,10*ROW('Sanitation Data'!H197))),'Data Summary'!DF203="Yes"),OFFSET('Sanitation Data'!$H$6,0,10*ROW('Sanitation Data'!H197)),NA())</f>
        <v>#N/A</v>
      </c>
      <c r="AR203" s="367" t="e">
        <f ca="1">+IF(AND(ISNUMBER(OFFSET('Sanitation Data'!$H$10,0,10*ROW('Sanitation Data'!H197))),'Data Summary'!DG203="Yes"),OFFSET('Sanitation Data'!$H$10,0,10*ROW('Sanitation Data'!H197)),NA())</f>
        <v>#N/A</v>
      </c>
      <c r="AS203" s="367" t="e">
        <f ca="1">+IF(AND(ISNUMBER(OFFSET('Sanitation Data'!$H$11,0,10*ROW('Sanitation Data'!H197))),'Data Summary'!DH203="Yes"),OFFSET('Sanitation Data'!$H$11,0,10*ROW('Sanitation Data'!H197)),NA())</f>
        <v>#N/A</v>
      </c>
      <c r="AT203" s="367" t="e">
        <f ca="1">+IF(AND(ISNUMBER(OFFSET('Sanitation Data'!$H$12,0,10*ROW('Sanitation Data'!H197))),'Data Summary'!DI203="Yes"),OFFSET('Sanitation Data'!$H$12,0,10*ROW('Sanitation Data'!H197)),NA())</f>
        <v>#N/A</v>
      </c>
      <c r="AU203" s="367" t="e">
        <f ca="1">+IF(AND(ISNUMBER(OFFSET('Sanitation Data'!$I$4,0,10*ROW('Sanitation Data'!I197))),'Data Summary'!DJ203="Yes"),100-OFFSET('Sanitation Data'!$I$4,0,10*ROW('Sanitation Data'!I197)),NA())</f>
        <v>#N/A</v>
      </c>
      <c r="AV203" s="367" t="e">
        <f ca="1">+IF(AND(ISNUMBER(OFFSET('Sanitation Data'!$I$6,0,10*ROW('Sanitation Data'!I197))),'Data Summary'!DK203="Yes"),OFFSET('Sanitation Data'!$I$6,0,10*ROW('Sanitation Data'!I197)),NA())</f>
        <v>#N/A</v>
      </c>
      <c r="AW203" s="367" t="e">
        <f ca="1">+IF(AND(ISNUMBER(OFFSET('Sanitation Data'!$I$10,0,10*ROW('Sanitation Data'!I197))),'Data Summary'!DL203="Yes"),OFFSET('Sanitation Data'!$I$10,0,10*ROW('Sanitation Data'!I197)),NA())</f>
        <v>#N/A</v>
      </c>
      <c r="AX203" s="367" t="e">
        <f ca="1">+IF(AND(ISNUMBER(OFFSET('Sanitation Data'!$I$11,0,10*ROW('Sanitation Data'!I197))),'Data Summary'!DM203="Yes"),OFFSET('Sanitation Data'!$I$11,0,10*ROW('Sanitation Data'!I197)),NA())</f>
        <v>#N/A</v>
      </c>
      <c r="AY203" s="367" t="e">
        <f ca="1">+IF(AND(ISNUMBER(OFFSET('Sanitation Data'!$I$12,0,10*ROW('Sanitation Data'!I197))),'Data Summary'!DN203="Yes"),OFFSET('Sanitation Data'!$I$12,0,10*ROW('Sanitation Data'!I197)),NA())</f>
        <v>#N/A</v>
      </c>
      <c r="AZ203" s="368" t="e">
        <f ca="1">+IF(AND(ISNUMBER(OFFSET('Hygiene Data'!$D$5,0,10*ROW('Hygiene Data'!D197))),'Data Summary'!DO203="Yes"),OFFSET('Hygiene Data'!$D$5,0,10*ROW('Hygiene Data'!D197)),NA())</f>
        <v>#N/A</v>
      </c>
      <c r="BA203" s="368" t="e">
        <f ca="1">+IF(AND(ISNUMBER(OFFSET('Hygiene Data'!$D$7,0,10*ROW('Hygiene Data'!D197))),'Data Summary'!DP203="Yes"),OFFSET('Hygiene Data'!$D$7,0,10*ROW('Hygiene Data'!D197)),NA())</f>
        <v>#N/A</v>
      </c>
      <c r="BB203" s="368" t="e">
        <f ca="1">+IF(AND(ISNUMBER(OFFSET('Hygiene Data'!$D$9,0,10*ROW('Hygiene Data'!D197))),'Data Summary'!DQ203="Yes"),OFFSET('Hygiene Data'!$D$9,0,10*ROW('Hygiene Data'!D197)),NA())</f>
        <v>#N/A</v>
      </c>
      <c r="BC203" s="368" t="e">
        <f ca="1">+IF(AND(ISNUMBER(OFFSET('Hygiene Data'!$E$5,0,10*ROW('Hygiene Data'!E197))),'Data Summary'!DR203="Yes"),OFFSET('Hygiene Data'!$E$5,0,10*ROW('Hygiene Data'!E197)),NA())</f>
        <v>#N/A</v>
      </c>
      <c r="BD203" s="368" t="e">
        <f ca="1">+IF(AND(ISNUMBER(OFFSET('Hygiene Data'!$E$7,0,10*ROW('Hygiene Data'!E197))),'Data Summary'!DS203="Yes"),OFFSET('Hygiene Data'!$E$7,0,10*ROW('Hygiene Data'!E197)),NA())</f>
        <v>#N/A</v>
      </c>
      <c r="BE203" s="368" t="e">
        <f ca="1">+IF(AND(ISNUMBER(OFFSET('Hygiene Data'!$E$9,0,10*ROW('Hygiene Data'!E197))),'Data Summary'!DT203="Yes"),OFFSET('Hygiene Data'!$E$9,0,10*ROW('Hygiene Data'!E197)),NA())</f>
        <v>#N/A</v>
      </c>
      <c r="BF203" s="368" t="e">
        <f ca="1">+IF(AND(ISNUMBER(OFFSET('Hygiene Data'!$F$5,0,10*ROW('Hygiene Data'!F197))),'Data Summary'!DU203="Yes"),OFFSET('Hygiene Data'!$F$5,0,10*ROW('Hygiene Data'!F197)),NA())</f>
        <v>#N/A</v>
      </c>
      <c r="BG203" s="368" t="e">
        <f ca="1">+IF(AND(ISNUMBER(OFFSET('Hygiene Data'!$F$7,0,10*ROW('Hygiene Data'!F197))),'Data Summary'!DV203="Yes"),OFFSET('Hygiene Data'!$F$7,0,10*ROW('Hygiene Data'!F197)),NA())</f>
        <v>#N/A</v>
      </c>
      <c r="BH203" s="368" t="e">
        <f ca="1">+IF(AND(ISNUMBER(OFFSET('Hygiene Data'!$F$9,0,10*ROW('Hygiene Data'!F197))),'Data Summary'!DW203="Yes"),OFFSET('Hygiene Data'!$F$9,0,10*ROW('Hygiene Data'!F197)),NA())</f>
        <v>#N/A</v>
      </c>
      <c r="BI203" s="368" t="e">
        <f ca="1">+IF(AND(ISNUMBER(OFFSET('Hygiene Data'!$G$5,0,10*ROW('Hygiene Data'!G197))),'Data Summary'!DX203="Yes"),OFFSET('Hygiene Data'!$G$5,0,10*ROW('Hygiene Data'!G197)),NA())</f>
        <v>#N/A</v>
      </c>
      <c r="BJ203" s="368" t="e">
        <f ca="1">+IF(AND(ISNUMBER(OFFSET('Hygiene Data'!$G$7,0,10*ROW('Hygiene Data'!G197))),'Data Summary'!DY203="Yes"),OFFSET('Hygiene Data'!$G$7,0,10*ROW('Hygiene Data'!G197)),NA())</f>
        <v>#N/A</v>
      </c>
      <c r="BK203" s="368" t="e">
        <f ca="1">+IF(AND(ISNUMBER(OFFSET('Hygiene Data'!$G$9,0,10*ROW('Hygiene Data'!G197))),'Data Summary'!DZ203="Yes"),OFFSET('Hygiene Data'!$G$9,0,10*ROW('Hygiene Data'!G197)),NA())</f>
        <v>#N/A</v>
      </c>
      <c r="BL203" s="368" t="e">
        <f ca="1">+IF(AND(ISNUMBER(OFFSET('Hygiene Data'!$H$5,0,10*ROW('Hygiene Data'!H197))),'Data Summary'!EA203="Yes"),OFFSET('Hygiene Data'!$H$5,0,10*ROW('Hygiene Data'!H197)),NA())</f>
        <v>#N/A</v>
      </c>
      <c r="BM203" s="368" t="e">
        <f ca="1">+IF(AND(ISNUMBER(OFFSET('Hygiene Data'!$H$7,0,10*ROW('Hygiene Data'!H197))),'Data Summary'!EB203="Yes"),OFFSET('Hygiene Data'!$H$7,0,10*ROW('Hygiene Data'!H197)),NA())</f>
        <v>#N/A</v>
      </c>
      <c r="BN203" s="368" t="e">
        <f ca="1">+IF(AND(ISNUMBER(OFFSET('Hygiene Data'!$H$9,0,10*ROW('Hygiene Data'!H197))),'Data Summary'!EC203="Yes"),OFFSET('Hygiene Data'!$H$9,0,10*ROW('Hygiene Data'!H197)),NA())</f>
        <v>#N/A</v>
      </c>
      <c r="BO203" s="368" t="e">
        <f ca="1">+IF(AND(ISNUMBER(OFFSET('Hygiene Data'!$I$5,0,10*ROW('Hygiene Data'!I197))),'Data Summary'!ED203="Yes"),OFFSET('Hygiene Data'!$I$5,0,10*ROW('Hygiene Data'!I197)),NA())</f>
        <v>#N/A</v>
      </c>
      <c r="BP203" s="368" t="e">
        <f ca="1">+IF(AND(ISNUMBER(OFFSET('Hygiene Data'!$I$7,0,10*ROW('Hygiene Data'!I197))),'Data Summary'!EE203="Yes"),OFFSET('Hygiene Data'!$I$7,0,10*ROW('Hygiene Data'!I197)),NA())</f>
        <v>#N/A</v>
      </c>
      <c r="BQ203" s="368" t="e">
        <f ca="1">+IF(AND(ISNUMBER(OFFSET('Hygiene Data'!$I$9,0,10*ROW('Hygiene Data'!I197))),'Data Summary'!EF203="Yes"),OFFSET('Hygiene Data'!$I$9,0,10*ROW('Hygiene Data'!I197)),NA())</f>
        <v>#N/A</v>
      </c>
    </row>
    <row r="204" spans="1:69" x14ac:dyDescent="0.25">
      <c r="A204" s="364" t="e">
        <f ca="1">+RIGHT('Data Summary'!A204,LEN('Data Summary'!A204)-9)</f>
        <v>#VALUE!</v>
      </c>
      <c r="B204" s="338" t="str">
        <f ca="1">+IF(ISTEXT('Data Summary'!B204),'Data Summary'!B204,"")</f>
        <v/>
      </c>
      <c r="C204" s="365" t="e">
        <f ca="1">+VALUE('Data Summary'!C204)</f>
        <v>#VALUE!</v>
      </c>
      <c r="D204" s="366" t="e">
        <f ca="1">+IF(AND(ISNUMBER(OFFSET('Water Data'!$D$4,0,10*ROW('Water Data'!D198))),'Data Summary'!BS204="Yes"),100-OFFSET('Water Data'!$D$4,0,10*ROW('Water Data'!D198)),NA())</f>
        <v>#N/A</v>
      </c>
      <c r="E204" s="366" t="e">
        <f ca="1">+IF(AND(ISNUMBER(OFFSET('Water Data'!$D$6,0,10*ROW('Water Data'!D198))),'Data Summary'!BT204="Yes"),OFFSET('Water Data'!$D$6,0,10*ROW('Water Data'!D198)),NA())</f>
        <v>#N/A</v>
      </c>
      <c r="F204" s="366" t="e">
        <f ca="1">+IF(AND(ISNUMBER(OFFSET('Water Data'!$D$9,0,10*ROW('Water Data'!D198))),'Data Summary'!BU204="Yes"),OFFSET('Water Data'!$D$9,0,10*ROW('Water Data'!D198)),NA())</f>
        <v>#N/A</v>
      </c>
      <c r="G204" s="366" t="e">
        <f ca="1">+IF(AND(ISNUMBER(OFFSET('Water Data'!$E$4,0,10*ROW('Water Data'!E198))),'Data Summary'!BV204="Yes"),100-OFFSET('Water Data'!$E$4,0,10*ROW('Water Data'!E198)),NA())</f>
        <v>#N/A</v>
      </c>
      <c r="H204" s="366" t="e">
        <f ca="1">+IF(AND(ISNUMBER(OFFSET('Water Data'!$E$6,0,10*ROW('Water Data'!E198))),'Data Summary'!BW204="Yes"),OFFSET('Water Data'!$E$6,0,10*ROW('Water Data'!E198)),NA())</f>
        <v>#N/A</v>
      </c>
      <c r="I204" s="366" t="e">
        <f ca="1">+IF(AND(ISNUMBER(OFFSET('Water Data'!$E$9,0,10*ROW('Water Data'!E198))),'Data Summary'!BX204="Yes"),OFFSET('Water Data'!$E$9,0,10*ROW('Water Data'!E198)),NA())</f>
        <v>#N/A</v>
      </c>
      <c r="J204" s="366" t="e">
        <f ca="1">+IF(AND(ISNUMBER(OFFSET('Water Data'!$F$4,0,10*ROW('Water Data'!F198))),'Data Summary'!BY204="Yes"),100-OFFSET('Water Data'!$F$4,0,10*ROW('Water Data'!F198)),NA())</f>
        <v>#N/A</v>
      </c>
      <c r="K204" s="366" t="e">
        <f ca="1">+IF(AND(ISNUMBER(OFFSET('Water Data'!$F$6,0,10*ROW('Water Data'!F198))),'Data Summary'!BZ204="Yes"),OFFSET('Water Data'!$F$6,0,10*ROW('Water Data'!F198)),NA())</f>
        <v>#N/A</v>
      </c>
      <c r="L204" s="366" t="e">
        <f ca="1">+IF(AND(ISNUMBER(OFFSET('Water Data'!$F$9,0,10*ROW('Water Data'!F198))),'Data Summary'!CA204="Yes"),OFFSET('Water Data'!$F$9,0,10*ROW('Water Data'!F198)),NA())</f>
        <v>#N/A</v>
      </c>
      <c r="M204" s="366" t="e">
        <f ca="1">+IF(AND(ISNUMBER(OFFSET('Water Data'!$G$4,0,10*ROW('Water Data'!G198))),'Data Summary'!CB204="Yes"),100-OFFSET('Water Data'!$G$4,0,10*ROW('Water Data'!G198)),NA())</f>
        <v>#N/A</v>
      </c>
      <c r="N204" s="366" t="e">
        <f ca="1">+IF(AND(ISNUMBER(OFFSET('Water Data'!$G$6,0,10*ROW('Water Data'!G198))),'Data Summary'!CC204="Yes"),OFFSET('Water Data'!$G$6,0,10*ROW('Water Data'!G198)),NA())</f>
        <v>#N/A</v>
      </c>
      <c r="O204" s="366" t="e">
        <f ca="1">+IF(AND(ISNUMBER(OFFSET('Water Data'!$G$9,0,10*ROW('Water Data'!G198))),'Data Summary'!CD204="Yes"),OFFSET('Water Data'!$G$9,0,10*ROW('Water Data'!G198)),NA())</f>
        <v>#N/A</v>
      </c>
      <c r="P204" s="366" t="e">
        <f ca="1">+IF(AND(ISNUMBER(OFFSET('Water Data'!$H$4,0,10*ROW('Water Data'!H198))),'Data Summary'!CE204="Yes"),100-OFFSET('Water Data'!$H$4,0,10*ROW('Water Data'!H198)),NA())</f>
        <v>#N/A</v>
      </c>
      <c r="Q204" s="366" t="e">
        <f ca="1">+IF(AND(ISNUMBER(OFFSET('Water Data'!$H$6,0,10*ROW('Water Data'!H198))),'Data Summary'!CF204="Yes"),OFFSET('Water Data'!$H$6,0,10*ROW('Water Data'!H198)),NA())</f>
        <v>#N/A</v>
      </c>
      <c r="R204" s="366" t="e">
        <f ca="1">+IF(AND(ISNUMBER(OFFSET('Water Data'!$H$9,0,10*ROW('Water Data'!H198))),'Data Summary'!CG204="Yes"),OFFSET('Water Data'!$H$9,0,10*ROW('Water Data'!H198)),NA())</f>
        <v>#N/A</v>
      </c>
      <c r="S204" s="366" t="e">
        <f ca="1">+IF(AND(ISNUMBER(OFFSET('Water Data'!$I$4,0,10*ROW('Water Data'!I198))),'Data Summary'!CH204="Yes"),100-OFFSET('Water Data'!$I$4,0,10*ROW('Water Data'!I198)),NA())</f>
        <v>#N/A</v>
      </c>
      <c r="T204" s="366" t="e">
        <f ca="1">+IF(AND(ISNUMBER(OFFSET('Water Data'!$I$6,0,10*ROW('Water Data'!I198))),'Data Summary'!CI204="Yes"),OFFSET('Water Data'!$I$6,0,10*ROW('Water Data'!I198)),NA())</f>
        <v>#N/A</v>
      </c>
      <c r="U204" s="366" t="e">
        <f ca="1">+IF(AND(ISNUMBER(OFFSET('Water Data'!$I$9,0,10*ROW('Water Data'!I198))),'Data Summary'!CJ204="Yes"),OFFSET('Water Data'!$I$9,0,10*ROW('Water Data'!I198)),NA())</f>
        <v>#N/A</v>
      </c>
      <c r="V204" s="367" t="e">
        <f ca="1">+IF(AND(ISNUMBER(OFFSET('Sanitation Data'!$D$4,0,10*ROW('Sanitation Data'!D198))),'Data Summary'!CK204="Yes"),100-OFFSET('Sanitation Data'!$D$4,0,10*ROW('Sanitation Data'!D198)),NA())</f>
        <v>#N/A</v>
      </c>
      <c r="W204" s="367" t="e">
        <f ca="1">+IF(AND(ISNUMBER(OFFSET('Sanitation Data'!$D$6,0,10*ROW('Sanitation Data'!D198))),'Data Summary'!CL204="Yes"),OFFSET('Sanitation Data'!$D$6,0,10*ROW('Sanitation Data'!D198)),NA())</f>
        <v>#N/A</v>
      </c>
      <c r="X204" s="367" t="e">
        <f ca="1">+IF(AND(ISNUMBER(OFFSET('Sanitation Data'!$D$10,0,10*ROW('Sanitation Data'!D198))),'Data Summary'!CM204="Yes"),OFFSET('Sanitation Data'!$D$10,0,10*ROW('Sanitation Data'!D198)),NA())</f>
        <v>#N/A</v>
      </c>
      <c r="Y204" s="367" t="e">
        <f ca="1">+IF(AND(ISNUMBER(OFFSET('Sanitation Data'!$D$11,0,10*ROW('Sanitation Data'!D198))),'Data Summary'!CN204="Yes"),OFFSET('Sanitation Data'!$D$11,0,10*ROW('Sanitation Data'!D198)),NA())</f>
        <v>#N/A</v>
      </c>
      <c r="Z204" s="367" t="e">
        <f ca="1">+IF(AND(ISNUMBER(OFFSET('Sanitation Data'!$D$12,0,10*ROW('Sanitation Data'!D198))),'Data Summary'!CO204="Yes"),OFFSET('Sanitation Data'!$D$12,0,10*ROW('Sanitation Data'!D198)),NA())</f>
        <v>#N/A</v>
      </c>
      <c r="AA204" s="367" t="e">
        <f ca="1">+IF(AND(ISNUMBER(OFFSET('Sanitation Data'!$E$4,0,10*ROW('Sanitation Data'!E198))),'Data Summary'!CP204="Yes"),100-OFFSET('Sanitation Data'!$E$4,0,10*ROW('Sanitation Data'!E198)),NA())</f>
        <v>#N/A</v>
      </c>
      <c r="AB204" s="367" t="e">
        <f ca="1">+IF(AND(ISNUMBER(OFFSET('Sanitation Data'!$E$6,0,10*ROW('Sanitation Data'!E198))),'Data Summary'!CQ204="Yes"),OFFSET('Sanitation Data'!$E$6,0,10*ROW('Sanitation Data'!E198)),NA())</f>
        <v>#N/A</v>
      </c>
      <c r="AC204" s="367" t="e">
        <f ca="1">+IF(AND(ISNUMBER(OFFSET('Sanitation Data'!$E$10,0,10*ROW('Sanitation Data'!E198))),'Data Summary'!CR204="Yes"),OFFSET('Sanitation Data'!$E$10,0,10*ROW('Sanitation Data'!E198)),NA())</f>
        <v>#N/A</v>
      </c>
      <c r="AD204" s="367" t="e">
        <f ca="1">+IF(AND(ISNUMBER(OFFSET('Sanitation Data'!$E$11,0,10*ROW('Sanitation Data'!E198))),'Data Summary'!CS204="Yes"),OFFSET('Sanitation Data'!$E$11,0,10*ROW('Sanitation Data'!E198)),NA())</f>
        <v>#N/A</v>
      </c>
      <c r="AE204" s="367" t="e">
        <f ca="1">+IF(AND(ISNUMBER(OFFSET('Sanitation Data'!$E$12,0,10*ROW('Sanitation Data'!E198))),'Data Summary'!CT204="Yes"),OFFSET('Sanitation Data'!$E$12,0,10*ROW('Sanitation Data'!E198)),NA())</f>
        <v>#N/A</v>
      </c>
      <c r="AF204" s="367" t="e">
        <f ca="1">+IF(AND(ISNUMBER(OFFSET('Sanitation Data'!$F$4,0,10*ROW('Sanitation Data'!F198))),'Data Summary'!CU204="Yes"),100-OFFSET('Sanitation Data'!$F$4,0,10*ROW('Sanitation Data'!F198)),NA())</f>
        <v>#N/A</v>
      </c>
      <c r="AG204" s="367" t="e">
        <f ca="1">+IF(AND(ISNUMBER(OFFSET('Sanitation Data'!$F$6,0,10*ROW('Sanitation Data'!F198))),'Data Summary'!CV204="Yes"),OFFSET('Sanitation Data'!$F$6,0,10*ROW('Sanitation Data'!F198)),NA())</f>
        <v>#N/A</v>
      </c>
      <c r="AH204" s="367" t="e">
        <f ca="1">+IF(AND(ISNUMBER(OFFSET('Sanitation Data'!$F$10,0,10*ROW('Sanitation Data'!F198))),'Data Summary'!CW204="Yes"),OFFSET('Sanitation Data'!$F$10,0,10*ROW('Sanitation Data'!F198)),NA())</f>
        <v>#N/A</v>
      </c>
      <c r="AI204" s="367" t="e">
        <f ca="1">+IF(AND(ISNUMBER(OFFSET('Sanitation Data'!$F$11,0,10*ROW('Sanitation Data'!F198))),'Data Summary'!CX204="Yes"),OFFSET('Sanitation Data'!$F$11,0,10*ROW('Sanitation Data'!F198)),NA())</f>
        <v>#N/A</v>
      </c>
      <c r="AJ204" s="367" t="e">
        <f ca="1">+IF(AND(ISNUMBER(OFFSET('Sanitation Data'!$F$12,0,10*ROW('Sanitation Data'!F198))),'Data Summary'!CY204="Yes"),OFFSET('Sanitation Data'!$F$12,0,10*ROW('Sanitation Data'!F198)),NA())</f>
        <v>#N/A</v>
      </c>
      <c r="AK204" s="367" t="e">
        <f ca="1">+IF(AND(ISNUMBER(OFFSET('Sanitation Data'!$G$4,0,10*ROW('Sanitation Data'!G198))),'Data Summary'!CZ204="Yes"),100-OFFSET('Sanitation Data'!$G$4,0,10*ROW('Sanitation Data'!G198)),NA())</f>
        <v>#N/A</v>
      </c>
      <c r="AL204" s="367" t="e">
        <f ca="1">+IF(AND(ISNUMBER(OFFSET('Sanitation Data'!$G$6,0,10*ROW('Sanitation Data'!G198))),'Data Summary'!DA204="Yes"),OFFSET('Sanitation Data'!$G$6,0,10*ROW('Sanitation Data'!G198)),NA())</f>
        <v>#N/A</v>
      </c>
      <c r="AM204" s="367" t="e">
        <f ca="1">+IF(AND(ISNUMBER(OFFSET('Sanitation Data'!$G$10,0,10*ROW('Sanitation Data'!G198))),'Data Summary'!DB204="Yes"),OFFSET('Sanitation Data'!$G$10,0,10*ROW('Sanitation Data'!G198)),NA())</f>
        <v>#N/A</v>
      </c>
      <c r="AN204" s="367" t="e">
        <f ca="1">+IF(AND(ISNUMBER(OFFSET('Sanitation Data'!$G$11,0,10*ROW('Sanitation Data'!G198))),'Data Summary'!DC204="Yes"),OFFSET('Sanitation Data'!$G$11,0,10*ROW('Sanitation Data'!G198)),NA())</f>
        <v>#N/A</v>
      </c>
      <c r="AO204" s="367" t="e">
        <f ca="1">+IF(AND(ISNUMBER(OFFSET('Sanitation Data'!$G$12,0,10*ROW('Sanitation Data'!G198))),'Data Summary'!DD204="Yes"),OFFSET('Sanitation Data'!$G$12,0,10*ROW('Sanitation Data'!G198)),NA())</f>
        <v>#N/A</v>
      </c>
      <c r="AP204" s="367" t="e">
        <f ca="1">+IF(AND(ISNUMBER(OFFSET('Sanitation Data'!$H$4,0,10*ROW('Sanitation Data'!H198))),'Data Summary'!DE204="Yes"),100-OFFSET('Sanitation Data'!$H$4,0,10*ROW('Sanitation Data'!H198)),NA())</f>
        <v>#N/A</v>
      </c>
      <c r="AQ204" s="367" t="e">
        <f ca="1">+IF(AND(ISNUMBER(OFFSET('Sanitation Data'!$H$6,0,10*ROW('Sanitation Data'!H198))),'Data Summary'!DF204="Yes"),OFFSET('Sanitation Data'!$H$6,0,10*ROW('Sanitation Data'!H198)),NA())</f>
        <v>#N/A</v>
      </c>
      <c r="AR204" s="367" t="e">
        <f ca="1">+IF(AND(ISNUMBER(OFFSET('Sanitation Data'!$H$10,0,10*ROW('Sanitation Data'!H198))),'Data Summary'!DG204="Yes"),OFFSET('Sanitation Data'!$H$10,0,10*ROW('Sanitation Data'!H198)),NA())</f>
        <v>#N/A</v>
      </c>
      <c r="AS204" s="367" t="e">
        <f ca="1">+IF(AND(ISNUMBER(OFFSET('Sanitation Data'!$H$11,0,10*ROW('Sanitation Data'!H198))),'Data Summary'!DH204="Yes"),OFFSET('Sanitation Data'!$H$11,0,10*ROW('Sanitation Data'!H198)),NA())</f>
        <v>#N/A</v>
      </c>
      <c r="AT204" s="367" t="e">
        <f ca="1">+IF(AND(ISNUMBER(OFFSET('Sanitation Data'!$H$12,0,10*ROW('Sanitation Data'!H198))),'Data Summary'!DI204="Yes"),OFFSET('Sanitation Data'!$H$12,0,10*ROW('Sanitation Data'!H198)),NA())</f>
        <v>#N/A</v>
      </c>
      <c r="AU204" s="367" t="e">
        <f ca="1">+IF(AND(ISNUMBER(OFFSET('Sanitation Data'!$I$4,0,10*ROW('Sanitation Data'!I198))),'Data Summary'!DJ204="Yes"),100-OFFSET('Sanitation Data'!$I$4,0,10*ROW('Sanitation Data'!I198)),NA())</f>
        <v>#N/A</v>
      </c>
      <c r="AV204" s="367" t="e">
        <f ca="1">+IF(AND(ISNUMBER(OFFSET('Sanitation Data'!$I$6,0,10*ROW('Sanitation Data'!I198))),'Data Summary'!DK204="Yes"),OFFSET('Sanitation Data'!$I$6,0,10*ROW('Sanitation Data'!I198)),NA())</f>
        <v>#N/A</v>
      </c>
      <c r="AW204" s="367" t="e">
        <f ca="1">+IF(AND(ISNUMBER(OFFSET('Sanitation Data'!$I$10,0,10*ROW('Sanitation Data'!I198))),'Data Summary'!DL204="Yes"),OFFSET('Sanitation Data'!$I$10,0,10*ROW('Sanitation Data'!I198)),NA())</f>
        <v>#N/A</v>
      </c>
      <c r="AX204" s="367" t="e">
        <f ca="1">+IF(AND(ISNUMBER(OFFSET('Sanitation Data'!$I$11,0,10*ROW('Sanitation Data'!I198))),'Data Summary'!DM204="Yes"),OFFSET('Sanitation Data'!$I$11,0,10*ROW('Sanitation Data'!I198)),NA())</f>
        <v>#N/A</v>
      </c>
      <c r="AY204" s="367" t="e">
        <f ca="1">+IF(AND(ISNUMBER(OFFSET('Sanitation Data'!$I$12,0,10*ROW('Sanitation Data'!I198))),'Data Summary'!DN204="Yes"),OFFSET('Sanitation Data'!$I$12,0,10*ROW('Sanitation Data'!I198)),NA())</f>
        <v>#N/A</v>
      </c>
      <c r="AZ204" s="368" t="e">
        <f ca="1">+IF(AND(ISNUMBER(OFFSET('Hygiene Data'!$D$5,0,10*ROW('Hygiene Data'!D198))),'Data Summary'!DO204="Yes"),OFFSET('Hygiene Data'!$D$5,0,10*ROW('Hygiene Data'!D198)),NA())</f>
        <v>#N/A</v>
      </c>
      <c r="BA204" s="368" t="e">
        <f ca="1">+IF(AND(ISNUMBER(OFFSET('Hygiene Data'!$D$7,0,10*ROW('Hygiene Data'!D198))),'Data Summary'!DP204="Yes"),OFFSET('Hygiene Data'!$D$7,0,10*ROW('Hygiene Data'!D198)),NA())</f>
        <v>#N/A</v>
      </c>
      <c r="BB204" s="368" t="e">
        <f ca="1">+IF(AND(ISNUMBER(OFFSET('Hygiene Data'!$D$9,0,10*ROW('Hygiene Data'!D198))),'Data Summary'!DQ204="Yes"),OFFSET('Hygiene Data'!$D$9,0,10*ROW('Hygiene Data'!D198)),NA())</f>
        <v>#N/A</v>
      </c>
      <c r="BC204" s="368" t="e">
        <f ca="1">+IF(AND(ISNUMBER(OFFSET('Hygiene Data'!$E$5,0,10*ROW('Hygiene Data'!E198))),'Data Summary'!DR204="Yes"),OFFSET('Hygiene Data'!$E$5,0,10*ROW('Hygiene Data'!E198)),NA())</f>
        <v>#N/A</v>
      </c>
      <c r="BD204" s="368" t="e">
        <f ca="1">+IF(AND(ISNUMBER(OFFSET('Hygiene Data'!$E$7,0,10*ROW('Hygiene Data'!E198))),'Data Summary'!DS204="Yes"),OFFSET('Hygiene Data'!$E$7,0,10*ROW('Hygiene Data'!E198)),NA())</f>
        <v>#N/A</v>
      </c>
      <c r="BE204" s="368" t="e">
        <f ca="1">+IF(AND(ISNUMBER(OFFSET('Hygiene Data'!$E$9,0,10*ROW('Hygiene Data'!E198))),'Data Summary'!DT204="Yes"),OFFSET('Hygiene Data'!$E$9,0,10*ROW('Hygiene Data'!E198)),NA())</f>
        <v>#N/A</v>
      </c>
      <c r="BF204" s="368" t="e">
        <f ca="1">+IF(AND(ISNUMBER(OFFSET('Hygiene Data'!$F$5,0,10*ROW('Hygiene Data'!F198))),'Data Summary'!DU204="Yes"),OFFSET('Hygiene Data'!$F$5,0,10*ROW('Hygiene Data'!F198)),NA())</f>
        <v>#N/A</v>
      </c>
      <c r="BG204" s="368" t="e">
        <f ca="1">+IF(AND(ISNUMBER(OFFSET('Hygiene Data'!$F$7,0,10*ROW('Hygiene Data'!F198))),'Data Summary'!DV204="Yes"),OFFSET('Hygiene Data'!$F$7,0,10*ROW('Hygiene Data'!F198)),NA())</f>
        <v>#N/A</v>
      </c>
      <c r="BH204" s="368" t="e">
        <f ca="1">+IF(AND(ISNUMBER(OFFSET('Hygiene Data'!$F$9,0,10*ROW('Hygiene Data'!F198))),'Data Summary'!DW204="Yes"),OFFSET('Hygiene Data'!$F$9,0,10*ROW('Hygiene Data'!F198)),NA())</f>
        <v>#N/A</v>
      </c>
      <c r="BI204" s="368" t="e">
        <f ca="1">+IF(AND(ISNUMBER(OFFSET('Hygiene Data'!$G$5,0,10*ROW('Hygiene Data'!G198))),'Data Summary'!DX204="Yes"),OFFSET('Hygiene Data'!$G$5,0,10*ROW('Hygiene Data'!G198)),NA())</f>
        <v>#N/A</v>
      </c>
      <c r="BJ204" s="368" t="e">
        <f ca="1">+IF(AND(ISNUMBER(OFFSET('Hygiene Data'!$G$7,0,10*ROW('Hygiene Data'!G198))),'Data Summary'!DY204="Yes"),OFFSET('Hygiene Data'!$G$7,0,10*ROW('Hygiene Data'!G198)),NA())</f>
        <v>#N/A</v>
      </c>
      <c r="BK204" s="368" t="e">
        <f ca="1">+IF(AND(ISNUMBER(OFFSET('Hygiene Data'!$G$9,0,10*ROW('Hygiene Data'!G198))),'Data Summary'!DZ204="Yes"),OFFSET('Hygiene Data'!$G$9,0,10*ROW('Hygiene Data'!G198)),NA())</f>
        <v>#N/A</v>
      </c>
      <c r="BL204" s="368" t="e">
        <f ca="1">+IF(AND(ISNUMBER(OFFSET('Hygiene Data'!$H$5,0,10*ROW('Hygiene Data'!H198))),'Data Summary'!EA204="Yes"),OFFSET('Hygiene Data'!$H$5,0,10*ROW('Hygiene Data'!H198)),NA())</f>
        <v>#N/A</v>
      </c>
      <c r="BM204" s="368" t="e">
        <f ca="1">+IF(AND(ISNUMBER(OFFSET('Hygiene Data'!$H$7,0,10*ROW('Hygiene Data'!H198))),'Data Summary'!EB204="Yes"),OFFSET('Hygiene Data'!$H$7,0,10*ROW('Hygiene Data'!H198)),NA())</f>
        <v>#N/A</v>
      </c>
      <c r="BN204" s="368" t="e">
        <f ca="1">+IF(AND(ISNUMBER(OFFSET('Hygiene Data'!$H$9,0,10*ROW('Hygiene Data'!H198))),'Data Summary'!EC204="Yes"),OFFSET('Hygiene Data'!$H$9,0,10*ROW('Hygiene Data'!H198)),NA())</f>
        <v>#N/A</v>
      </c>
      <c r="BO204" s="368" t="e">
        <f ca="1">+IF(AND(ISNUMBER(OFFSET('Hygiene Data'!$I$5,0,10*ROW('Hygiene Data'!I198))),'Data Summary'!ED204="Yes"),OFFSET('Hygiene Data'!$I$5,0,10*ROW('Hygiene Data'!I198)),NA())</f>
        <v>#N/A</v>
      </c>
      <c r="BP204" s="368" t="e">
        <f ca="1">+IF(AND(ISNUMBER(OFFSET('Hygiene Data'!$I$7,0,10*ROW('Hygiene Data'!I198))),'Data Summary'!EE204="Yes"),OFFSET('Hygiene Data'!$I$7,0,10*ROW('Hygiene Data'!I198)),NA())</f>
        <v>#N/A</v>
      </c>
      <c r="BQ204" s="368" t="e">
        <f ca="1">+IF(AND(ISNUMBER(OFFSET('Hygiene Data'!$I$9,0,10*ROW('Hygiene Data'!I198))),'Data Summary'!EF204="Yes"),OFFSET('Hygiene Data'!$I$9,0,10*ROW('Hygiene Data'!I198)),NA())</f>
        <v>#N/A</v>
      </c>
    </row>
    <row r="205" spans="1:69" x14ac:dyDescent="0.25">
      <c r="A205" s="364" t="e">
        <f ca="1">+RIGHT('Data Summary'!A205,LEN('Data Summary'!A205)-9)</f>
        <v>#VALUE!</v>
      </c>
      <c r="B205" s="338" t="str">
        <f ca="1">+IF(ISTEXT('Data Summary'!B205),'Data Summary'!B205,"")</f>
        <v/>
      </c>
      <c r="C205" s="365" t="e">
        <f ca="1">+VALUE('Data Summary'!C205)</f>
        <v>#VALUE!</v>
      </c>
      <c r="D205" s="366" t="e">
        <f ca="1">+IF(AND(ISNUMBER(OFFSET('Water Data'!$D$4,0,10*ROW('Water Data'!D199))),'Data Summary'!BS205="Yes"),100-OFFSET('Water Data'!$D$4,0,10*ROW('Water Data'!D199)),NA())</f>
        <v>#N/A</v>
      </c>
      <c r="E205" s="366" t="e">
        <f ca="1">+IF(AND(ISNUMBER(OFFSET('Water Data'!$D$6,0,10*ROW('Water Data'!D199))),'Data Summary'!BT205="Yes"),OFFSET('Water Data'!$D$6,0,10*ROW('Water Data'!D199)),NA())</f>
        <v>#N/A</v>
      </c>
      <c r="F205" s="366" t="e">
        <f ca="1">+IF(AND(ISNUMBER(OFFSET('Water Data'!$D$9,0,10*ROW('Water Data'!D199))),'Data Summary'!BU205="Yes"),OFFSET('Water Data'!$D$9,0,10*ROW('Water Data'!D199)),NA())</f>
        <v>#N/A</v>
      </c>
      <c r="G205" s="366" t="e">
        <f ca="1">+IF(AND(ISNUMBER(OFFSET('Water Data'!$E$4,0,10*ROW('Water Data'!E199))),'Data Summary'!BV205="Yes"),100-OFFSET('Water Data'!$E$4,0,10*ROW('Water Data'!E199)),NA())</f>
        <v>#N/A</v>
      </c>
      <c r="H205" s="366" t="e">
        <f ca="1">+IF(AND(ISNUMBER(OFFSET('Water Data'!$E$6,0,10*ROW('Water Data'!E199))),'Data Summary'!BW205="Yes"),OFFSET('Water Data'!$E$6,0,10*ROW('Water Data'!E199)),NA())</f>
        <v>#N/A</v>
      </c>
      <c r="I205" s="366" t="e">
        <f ca="1">+IF(AND(ISNUMBER(OFFSET('Water Data'!$E$9,0,10*ROW('Water Data'!E199))),'Data Summary'!BX205="Yes"),OFFSET('Water Data'!$E$9,0,10*ROW('Water Data'!E199)),NA())</f>
        <v>#N/A</v>
      </c>
      <c r="J205" s="366" t="e">
        <f ca="1">+IF(AND(ISNUMBER(OFFSET('Water Data'!$F$4,0,10*ROW('Water Data'!F199))),'Data Summary'!BY205="Yes"),100-OFFSET('Water Data'!$F$4,0,10*ROW('Water Data'!F199)),NA())</f>
        <v>#N/A</v>
      </c>
      <c r="K205" s="366" t="e">
        <f ca="1">+IF(AND(ISNUMBER(OFFSET('Water Data'!$F$6,0,10*ROW('Water Data'!F199))),'Data Summary'!BZ205="Yes"),OFFSET('Water Data'!$F$6,0,10*ROW('Water Data'!F199)),NA())</f>
        <v>#N/A</v>
      </c>
      <c r="L205" s="366" t="e">
        <f ca="1">+IF(AND(ISNUMBER(OFFSET('Water Data'!$F$9,0,10*ROW('Water Data'!F199))),'Data Summary'!CA205="Yes"),OFFSET('Water Data'!$F$9,0,10*ROW('Water Data'!F199)),NA())</f>
        <v>#N/A</v>
      </c>
      <c r="M205" s="366" t="e">
        <f ca="1">+IF(AND(ISNUMBER(OFFSET('Water Data'!$G$4,0,10*ROW('Water Data'!G199))),'Data Summary'!CB205="Yes"),100-OFFSET('Water Data'!$G$4,0,10*ROW('Water Data'!G199)),NA())</f>
        <v>#N/A</v>
      </c>
      <c r="N205" s="366" t="e">
        <f ca="1">+IF(AND(ISNUMBER(OFFSET('Water Data'!$G$6,0,10*ROW('Water Data'!G199))),'Data Summary'!CC205="Yes"),OFFSET('Water Data'!$G$6,0,10*ROW('Water Data'!G199)),NA())</f>
        <v>#N/A</v>
      </c>
      <c r="O205" s="366" t="e">
        <f ca="1">+IF(AND(ISNUMBER(OFFSET('Water Data'!$G$9,0,10*ROW('Water Data'!G199))),'Data Summary'!CD205="Yes"),OFFSET('Water Data'!$G$9,0,10*ROW('Water Data'!G199)),NA())</f>
        <v>#N/A</v>
      </c>
      <c r="P205" s="366" t="e">
        <f ca="1">+IF(AND(ISNUMBER(OFFSET('Water Data'!$H$4,0,10*ROW('Water Data'!H199))),'Data Summary'!CE205="Yes"),100-OFFSET('Water Data'!$H$4,0,10*ROW('Water Data'!H199)),NA())</f>
        <v>#N/A</v>
      </c>
      <c r="Q205" s="366" t="e">
        <f ca="1">+IF(AND(ISNUMBER(OFFSET('Water Data'!$H$6,0,10*ROW('Water Data'!H199))),'Data Summary'!CF205="Yes"),OFFSET('Water Data'!$H$6,0,10*ROW('Water Data'!H199)),NA())</f>
        <v>#N/A</v>
      </c>
      <c r="R205" s="366" t="e">
        <f ca="1">+IF(AND(ISNUMBER(OFFSET('Water Data'!$H$9,0,10*ROW('Water Data'!H199))),'Data Summary'!CG205="Yes"),OFFSET('Water Data'!$H$9,0,10*ROW('Water Data'!H199)),NA())</f>
        <v>#N/A</v>
      </c>
      <c r="S205" s="366" t="e">
        <f ca="1">+IF(AND(ISNUMBER(OFFSET('Water Data'!$I$4,0,10*ROW('Water Data'!I199))),'Data Summary'!CH205="Yes"),100-OFFSET('Water Data'!$I$4,0,10*ROW('Water Data'!I199)),NA())</f>
        <v>#N/A</v>
      </c>
      <c r="T205" s="366" t="e">
        <f ca="1">+IF(AND(ISNUMBER(OFFSET('Water Data'!$I$6,0,10*ROW('Water Data'!I199))),'Data Summary'!CI205="Yes"),OFFSET('Water Data'!$I$6,0,10*ROW('Water Data'!I199)),NA())</f>
        <v>#N/A</v>
      </c>
      <c r="U205" s="366" t="e">
        <f ca="1">+IF(AND(ISNUMBER(OFFSET('Water Data'!$I$9,0,10*ROW('Water Data'!I199))),'Data Summary'!CJ205="Yes"),OFFSET('Water Data'!$I$9,0,10*ROW('Water Data'!I199)),NA())</f>
        <v>#N/A</v>
      </c>
      <c r="V205" s="367" t="e">
        <f ca="1">+IF(AND(ISNUMBER(OFFSET('Sanitation Data'!$D$4,0,10*ROW('Sanitation Data'!D199))),'Data Summary'!CK205="Yes"),100-OFFSET('Sanitation Data'!$D$4,0,10*ROW('Sanitation Data'!D199)),NA())</f>
        <v>#N/A</v>
      </c>
      <c r="W205" s="367" t="e">
        <f ca="1">+IF(AND(ISNUMBER(OFFSET('Sanitation Data'!$D$6,0,10*ROW('Sanitation Data'!D199))),'Data Summary'!CL205="Yes"),OFFSET('Sanitation Data'!$D$6,0,10*ROW('Sanitation Data'!D199)),NA())</f>
        <v>#N/A</v>
      </c>
      <c r="X205" s="367" t="e">
        <f ca="1">+IF(AND(ISNUMBER(OFFSET('Sanitation Data'!$D$10,0,10*ROW('Sanitation Data'!D199))),'Data Summary'!CM205="Yes"),OFFSET('Sanitation Data'!$D$10,0,10*ROW('Sanitation Data'!D199)),NA())</f>
        <v>#N/A</v>
      </c>
      <c r="Y205" s="367" t="e">
        <f ca="1">+IF(AND(ISNUMBER(OFFSET('Sanitation Data'!$D$11,0,10*ROW('Sanitation Data'!D199))),'Data Summary'!CN205="Yes"),OFFSET('Sanitation Data'!$D$11,0,10*ROW('Sanitation Data'!D199)),NA())</f>
        <v>#N/A</v>
      </c>
      <c r="Z205" s="367" t="e">
        <f ca="1">+IF(AND(ISNUMBER(OFFSET('Sanitation Data'!$D$12,0,10*ROW('Sanitation Data'!D199))),'Data Summary'!CO205="Yes"),OFFSET('Sanitation Data'!$D$12,0,10*ROW('Sanitation Data'!D199)),NA())</f>
        <v>#N/A</v>
      </c>
      <c r="AA205" s="367" t="e">
        <f ca="1">+IF(AND(ISNUMBER(OFFSET('Sanitation Data'!$E$4,0,10*ROW('Sanitation Data'!E199))),'Data Summary'!CP205="Yes"),100-OFFSET('Sanitation Data'!$E$4,0,10*ROW('Sanitation Data'!E199)),NA())</f>
        <v>#N/A</v>
      </c>
      <c r="AB205" s="367" t="e">
        <f ca="1">+IF(AND(ISNUMBER(OFFSET('Sanitation Data'!$E$6,0,10*ROW('Sanitation Data'!E199))),'Data Summary'!CQ205="Yes"),OFFSET('Sanitation Data'!$E$6,0,10*ROW('Sanitation Data'!E199)),NA())</f>
        <v>#N/A</v>
      </c>
      <c r="AC205" s="367" t="e">
        <f ca="1">+IF(AND(ISNUMBER(OFFSET('Sanitation Data'!$E$10,0,10*ROW('Sanitation Data'!E199))),'Data Summary'!CR205="Yes"),OFFSET('Sanitation Data'!$E$10,0,10*ROW('Sanitation Data'!E199)),NA())</f>
        <v>#N/A</v>
      </c>
      <c r="AD205" s="367" t="e">
        <f ca="1">+IF(AND(ISNUMBER(OFFSET('Sanitation Data'!$E$11,0,10*ROW('Sanitation Data'!E199))),'Data Summary'!CS205="Yes"),OFFSET('Sanitation Data'!$E$11,0,10*ROW('Sanitation Data'!E199)),NA())</f>
        <v>#N/A</v>
      </c>
      <c r="AE205" s="367" t="e">
        <f ca="1">+IF(AND(ISNUMBER(OFFSET('Sanitation Data'!$E$12,0,10*ROW('Sanitation Data'!E199))),'Data Summary'!CT205="Yes"),OFFSET('Sanitation Data'!$E$12,0,10*ROW('Sanitation Data'!E199)),NA())</f>
        <v>#N/A</v>
      </c>
      <c r="AF205" s="367" t="e">
        <f ca="1">+IF(AND(ISNUMBER(OFFSET('Sanitation Data'!$F$4,0,10*ROW('Sanitation Data'!F199))),'Data Summary'!CU205="Yes"),100-OFFSET('Sanitation Data'!$F$4,0,10*ROW('Sanitation Data'!F199)),NA())</f>
        <v>#N/A</v>
      </c>
      <c r="AG205" s="367" t="e">
        <f ca="1">+IF(AND(ISNUMBER(OFFSET('Sanitation Data'!$F$6,0,10*ROW('Sanitation Data'!F199))),'Data Summary'!CV205="Yes"),OFFSET('Sanitation Data'!$F$6,0,10*ROW('Sanitation Data'!F199)),NA())</f>
        <v>#N/A</v>
      </c>
      <c r="AH205" s="367" t="e">
        <f ca="1">+IF(AND(ISNUMBER(OFFSET('Sanitation Data'!$F$10,0,10*ROW('Sanitation Data'!F199))),'Data Summary'!CW205="Yes"),OFFSET('Sanitation Data'!$F$10,0,10*ROW('Sanitation Data'!F199)),NA())</f>
        <v>#N/A</v>
      </c>
      <c r="AI205" s="367" t="e">
        <f ca="1">+IF(AND(ISNUMBER(OFFSET('Sanitation Data'!$F$11,0,10*ROW('Sanitation Data'!F199))),'Data Summary'!CX205="Yes"),OFFSET('Sanitation Data'!$F$11,0,10*ROW('Sanitation Data'!F199)),NA())</f>
        <v>#N/A</v>
      </c>
      <c r="AJ205" s="367" t="e">
        <f ca="1">+IF(AND(ISNUMBER(OFFSET('Sanitation Data'!$F$12,0,10*ROW('Sanitation Data'!F199))),'Data Summary'!CY205="Yes"),OFFSET('Sanitation Data'!$F$12,0,10*ROW('Sanitation Data'!F199)),NA())</f>
        <v>#N/A</v>
      </c>
      <c r="AK205" s="367" t="e">
        <f ca="1">+IF(AND(ISNUMBER(OFFSET('Sanitation Data'!$G$4,0,10*ROW('Sanitation Data'!G199))),'Data Summary'!CZ205="Yes"),100-OFFSET('Sanitation Data'!$G$4,0,10*ROW('Sanitation Data'!G199)),NA())</f>
        <v>#N/A</v>
      </c>
      <c r="AL205" s="367" t="e">
        <f ca="1">+IF(AND(ISNUMBER(OFFSET('Sanitation Data'!$G$6,0,10*ROW('Sanitation Data'!G199))),'Data Summary'!DA205="Yes"),OFFSET('Sanitation Data'!$G$6,0,10*ROW('Sanitation Data'!G199)),NA())</f>
        <v>#N/A</v>
      </c>
      <c r="AM205" s="367" t="e">
        <f ca="1">+IF(AND(ISNUMBER(OFFSET('Sanitation Data'!$G$10,0,10*ROW('Sanitation Data'!G199))),'Data Summary'!DB205="Yes"),OFFSET('Sanitation Data'!$G$10,0,10*ROW('Sanitation Data'!G199)),NA())</f>
        <v>#N/A</v>
      </c>
      <c r="AN205" s="367" t="e">
        <f ca="1">+IF(AND(ISNUMBER(OFFSET('Sanitation Data'!$G$11,0,10*ROW('Sanitation Data'!G199))),'Data Summary'!DC205="Yes"),OFFSET('Sanitation Data'!$G$11,0,10*ROW('Sanitation Data'!G199)),NA())</f>
        <v>#N/A</v>
      </c>
      <c r="AO205" s="367" t="e">
        <f ca="1">+IF(AND(ISNUMBER(OFFSET('Sanitation Data'!$G$12,0,10*ROW('Sanitation Data'!G199))),'Data Summary'!DD205="Yes"),OFFSET('Sanitation Data'!$G$12,0,10*ROW('Sanitation Data'!G199)),NA())</f>
        <v>#N/A</v>
      </c>
      <c r="AP205" s="367" t="e">
        <f ca="1">+IF(AND(ISNUMBER(OFFSET('Sanitation Data'!$H$4,0,10*ROW('Sanitation Data'!H199))),'Data Summary'!DE205="Yes"),100-OFFSET('Sanitation Data'!$H$4,0,10*ROW('Sanitation Data'!H199)),NA())</f>
        <v>#N/A</v>
      </c>
      <c r="AQ205" s="367" t="e">
        <f ca="1">+IF(AND(ISNUMBER(OFFSET('Sanitation Data'!$H$6,0,10*ROW('Sanitation Data'!H199))),'Data Summary'!DF205="Yes"),OFFSET('Sanitation Data'!$H$6,0,10*ROW('Sanitation Data'!H199)),NA())</f>
        <v>#N/A</v>
      </c>
      <c r="AR205" s="367" t="e">
        <f ca="1">+IF(AND(ISNUMBER(OFFSET('Sanitation Data'!$H$10,0,10*ROW('Sanitation Data'!H199))),'Data Summary'!DG205="Yes"),OFFSET('Sanitation Data'!$H$10,0,10*ROW('Sanitation Data'!H199)),NA())</f>
        <v>#N/A</v>
      </c>
      <c r="AS205" s="367" t="e">
        <f ca="1">+IF(AND(ISNUMBER(OFFSET('Sanitation Data'!$H$11,0,10*ROW('Sanitation Data'!H199))),'Data Summary'!DH205="Yes"),OFFSET('Sanitation Data'!$H$11,0,10*ROW('Sanitation Data'!H199)),NA())</f>
        <v>#N/A</v>
      </c>
      <c r="AT205" s="367" t="e">
        <f ca="1">+IF(AND(ISNUMBER(OFFSET('Sanitation Data'!$H$12,0,10*ROW('Sanitation Data'!H199))),'Data Summary'!DI205="Yes"),OFFSET('Sanitation Data'!$H$12,0,10*ROW('Sanitation Data'!H199)),NA())</f>
        <v>#N/A</v>
      </c>
      <c r="AU205" s="367" t="e">
        <f ca="1">+IF(AND(ISNUMBER(OFFSET('Sanitation Data'!$I$4,0,10*ROW('Sanitation Data'!I199))),'Data Summary'!DJ205="Yes"),100-OFFSET('Sanitation Data'!$I$4,0,10*ROW('Sanitation Data'!I199)),NA())</f>
        <v>#N/A</v>
      </c>
      <c r="AV205" s="367" t="e">
        <f ca="1">+IF(AND(ISNUMBER(OFFSET('Sanitation Data'!$I$6,0,10*ROW('Sanitation Data'!I199))),'Data Summary'!DK205="Yes"),OFFSET('Sanitation Data'!$I$6,0,10*ROW('Sanitation Data'!I199)),NA())</f>
        <v>#N/A</v>
      </c>
      <c r="AW205" s="367" t="e">
        <f ca="1">+IF(AND(ISNUMBER(OFFSET('Sanitation Data'!$I$10,0,10*ROW('Sanitation Data'!I199))),'Data Summary'!DL205="Yes"),OFFSET('Sanitation Data'!$I$10,0,10*ROW('Sanitation Data'!I199)),NA())</f>
        <v>#N/A</v>
      </c>
      <c r="AX205" s="367" t="e">
        <f ca="1">+IF(AND(ISNUMBER(OFFSET('Sanitation Data'!$I$11,0,10*ROW('Sanitation Data'!I199))),'Data Summary'!DM205="Yes"),OFFSET('Sanitation Data'!$I$11,0,10*ROW('Sanitation Data'!I199)),NA())</f>
        <v>#N/A</v>
      </c>
      <c r="AY205" s="367" t="e">
        <f ca="1">+IF(AND(ISNUMBER(OFFSET('Sanitation Data'!$I$12,0,10*ROW('Sanitation Data'!I199))),'Data Summary'!DN205="Yes"),OFFSET('Sanitation Data'!$I$12,0,10*ROW('Sanitation Data'!I199)),NA())</f>
        <v>#N/A</v>
      </c>
      <c r="AZ205" s="368" t="e">
        <f ca="1">+IF(AND(ISNUMBER(OFFSET('Hygiene Data'!$D$5,0,10*ROW('Hygiene Data'!D199))),'Data Summary'!DO205="Yes"),OFFSET('Hygiene Data'!$D$5,0,10*ROW('Hygiene Data'!D199)),NA())</f>
        <v>#N/A</v>
      </c>
      <c r="BA205" s="368" t="e">
        <f ca="1">+IF(AND(ISNUMBER(OFFSET('Hygiene Data'!$D$7,0,10*ROW('Hygiene Data'!D199))),'Data Summary'!DP205="Yes"),OFFSET('Hygiene Data'!$D$7,0,10*ROW('Hygiene Data'!D199)),NA())</f>
        <v>#N/A</v>
      </c>
      <c r="BB205" s="368" t="e">
        <f ca="1">+IF(AND(ISNUMBER(OFFSET('Hygiene Data'!$D$9,0,10*ROW('Hygiene Data'!D199))),'Data Summary'!DQ205="Yes"),OFFSET('Hygiene Data'!$D$9,0,10*ROW('Hygiene Data'!D199)),NA())</f>
        <v>#N/A</v>
      </c>
      <c r="BC205" s="368" t="e">
        <f ca="1">+IF(AND(ISNUMBER(OFFSET('Hygiene Data'!$E$5,0,10*ROW('Hygiene Data'!E199))),'Data Summary'!DR205="Yes"),OFFSET('Hygiene Data'!$E$5,0,10*ROW('Hygiene Data'!E199)),NA())</f>
        <v>#N/A</v>
      </c>
      <c r="BD205" s="368" t="e">
        <f ca="1">+IF(AND(ISNUMBER(OFFSET('Hygiene Data'!$E$7,0,10*ROW('Hygiene Data'!E199))),'Data Summary'!DS205="Yes"),OFFSET('Hygiene Data'!$E$7,0,10*ROW('Hygiene Data'!E199)),NA())</f>
        <v>#N/A</v>
      </c>
      <c r="BE205" s="368" t="e">
        <f ca="1">+IF(AND(ISNUMBER(OFFSET('Hygiene Data'!$E$9,0,10*ROW('Hygiene Data'!E199))),'Data Summary'!DT205="Yes"),OFFSET('Hygiene Data'!$E$9,0,10*ROW('Hygiene Data'!E199)),NA())</f>
        <v>#N/A</v>
      </c>
      <c r="BF205" s="368" t="e">
        <f ca="1">+IF(AND(ISNUMBER(OFFSET('Hygiene Data'!$F$5,0,10*ROW('Hygiene Data'!F199))),'Data Summary'!DU205="Yes"),OFFSET('Hygiene Data'!$F$5,0,10*ROW('Hygiene Data'!F199)),NA())</f>
        <v>#N/A</v>
      </c>
      <c r="BG205" s="368" t="e">
        <f ca="1">+IF(AND(ISNUMBER(OFFSET('Hygiene Data'!$F$7,0,10*ROW('Hygiene Data'!F199))),'Data Summary'!DV205="Yes"),OFFSET('Hygiene Data'!$F$7,0,10*ROW('Hygiene Data'!F199)),NA())</f>
        <v>#N/A</v>
      </c>
      <c r="BH205" s="368" t="e">
        <f ca="1">+IF(AND(ISNUMBER(OFFSET('Hygiene Data'!$F$9,0,10*ROW('Hygiene Data'!F199))),'Data Summary'!DW205="Yes"),OFFSET('Hygiene Data'!$F$9,0,10*ROW('Hygiene Data'!F199)),NA())</f>
        <v>#N/A</v>
      </c>
      <c r="BI205" s="368" t="e">
        <f ca="1">+IF(AND(ISNUMBER(OFFSET('Hygiene Data'!$G$5,0,10*ROW('Hygiene Data'!G199))),'Data Summary'!DX205="Yes"),OFFSET('Hygiene Data'!$G$5,0,10*ROW('Hygiene Data'!G199)),NA())</f>
        <v>#N/A</v>
      </c>
      <c r="BJ205" s="368" t="e">
        <f ca="1">+IF(AND(ISNUMBER(OFFSET('Hygiene Data'!$G$7,0,10*ROW('Hygiene Data'!G199))),'Data Summary'!DY205="Yes"),OFFSET('Hygiene Data'!$G$7,0,10*ROW('Hygiene Data'!G199)),NA())</f>
        <v>#N/A</v>
      </c>
      <c r="BK205" s="368" t="e">
        <f ca="1">+IF(AND(ISNUMBER(OFFSET('Hygiene Data'!$G$9,0,10*ROW('Hygiene Data'!G199))),'Data Summary'!DZ205="Yes"),OFFSET('Hygiene Data'!$G$9,0,10*ROW('Hygiene Data'!G199)),NA())</f>
        <v>#N/A</v>
      </c>
      <c r="BL205" s="368" t="e">
        <f ca="1">+IF(AND(ISNUMBER(OFFSET('Hygiene Data'!$H$5,0,10*ROW('Hygiene Data'!H199))),'Data Summary'!EA205="Yes"),OFFSET('Hygiene Data'!$H$5,0,10*ROW('Hygiene Data'!H199)),NA())</f>
        <v>#N/A</v>
      </c>
      <c r="BM205" s="368" t="e">
        <f ca="1">+IF(AND(ISNUMBER(OFFSET('Hygiene Data'!$H$7,0,10*ROW('Hygiene Data'!H199))),'Data Summary'!EB205="Yes"),OFFSET('Hygiene Data'!$H$7,0,10*ROW('Hygiene Data'!H199)),NA())</f>
        <v>#N/A</v>
      </c>
      <c r="BN205" s="368" t="e">
        <f ca="1">+IF(AND(ISNUMBER(OFFSET('Hygiene Data'!$H$9,0,10*ROW('Hygiene Data'!H199))),'Data Summary'!EC205="Yes"),OFFSET('Hygiene Data'!$H$9,0,10*ROW('Hygiene Data'!H199)),NA())</f>
        <v>#N/A</v>
      </c>
      <c r="BO205" s="368" t="e">
        <f ca="1">+IF(AND(ISNUMBER(OFFSET('Hygiene Data'!$I$5,0,10*ROW('Hygiene Data'!I199))),'Data Summary'!ED205="Yes"),OFFSET('Hygiene Data'!$I$5,0,10*ROW('Hygiene Data'!I199)),NA())</f>
        <v>#N/A</v>
      </c>
      <c r="BP205" s="368" t="e">
        <f ca="1">+IF(AND(ISNUMBER(OFFSET('Hygiene Data'!$I$7,0,10*ROW('Hygiene Data'!I199))),'Data Summary'!EE205="Yes"),OFFSET('Hygiene Data'!$I$7,0,10*ROW('Hygiene Data'!I199)),NA())</f>
        <v>#N/A</v>
      </c>
      <c r="BQ205" s="368" t="e">
        <f ca="1">+IF(AND(ISNUMBER(OFFSET('Hygiene Data'!$I$9,0,10*ROW('Hygiene Data'!I199))),'Data Summary'!EF205="Yes"),OFFSET('Hygiene Data'!$I$9,0,10*ROW('Hygiene Data'!I199)),NA())</f>
        <v>#N/A</v>
      </c>
    </row>
    <row r="206" spans="1:69" x14ac:dyDescent="0.25">
      <c r="A206" s="364" t="e">
        <f ca="1">+RIGHT('Data Summary'!A206,LEN('Data Summary'!A206)-9)</f>
        <v>#VALUE!</v>
      </c>
      <c r="B206" s="338" t="str">
        <f ca="1">+IF(ISTEXT('Data Summary'!B206),'Data Summary'!B206,"")</f>
        <v/>
      </c>
      <c r="C206" s="365" t="e">
        <f ca="1">+VALUE('Data Summary'!C206)</f>
        <v>#VALUE!</v>
      </c>
      <c r="D206" s="366" t="e">
        <f ca="1">+IF(AND(ISNUMBER(OFFSET('Water Data'!$D$4,0,10*ROW('Water Data'!D200))),'Data Summary'!BS206="Yes"),100-OFFSET('Water Data'!$D$4,0,10*ROW('Water Data'!D200)),NA())</f>
        <v>#N/A</v>
      </c>
      <c r="E206" s="366" t="e">
        <f ca="1">+IF(AND(ISNUMBER(OFFSET('Water Data'!$D$6,0,10*ROW('Water Data'!D200))),'Data Summary'!BT206="Yes"),OFFSET('Water Data'!$D$6,0,10*ROW('Water Data'!D200)),NA())</f>
        <v>#N/A</v>
      </c>
      <c r="F206" s="366" t="e">
        <f ca="1">+IF(AND(ISNUMBER(OFFSET('Water Data'!$D$9,0,10*ROW('Water Data'!D200))),'Data Summary'!BU206="Yes"),OFFSET('Water Data'!$D$9,0,10*ROW('Water Data'!D200)),NA())</f>
        <v>#N/A</v>
      </c>
      <c r="G206" s="366" t="e">
        <f ca="1">+IF(AND(ISNUMBER(OFFSET('Water Data'!$E$4,0,10*ROW('Water Data'!E200))),'Data Summary'!BV206="Yes"),100-OFFSET('Water Data'!$E$4,0,10*ROW('Water Data'!E200)),NA())</f>
        <v>#N/A</v>
      </c>
      <c r="H206" s="366" t="e">
        <f ca="1">+IF(AND(ISNUMBER(OFFSET('Water Data'!$E$6,0,10*ROW('Water Data'!E200))),'Data Summary'!BW206="Yes"),OFFSET('Water Data'!$E$6,0,10*ROW('Water Data'!E200)),NA())</f>
        <v>#N/A</v>
      </c>
      <c r="I206" s="366" t="e">
        <f ca="1">+IF(AND(ISNUMBER(OFFSET('Water Data'!$E$9,0,10*ROW('Water Data'!E200))),'Data Summary'!BX206="Yes"),OFFSET('Water Data'!$E$9,0,10*ROW('Water Data'!E200)),NA())</f>
        <v>#N/A</v>
      </c>
      <c r="J206" s="366" t="e">
        <f ca="1">+IF(AND(ISNUMBER(OFFSET('Water Data'!$F$4,0,10*ROW('Water Data'!F200))),'Data Summary'!BY206="Yes"),100-OFFSET('Water Data'!$F$4,0,10*ROW('Water Data'!F200)),NA())</f>
        <v>#N/A</v>
      </c>
      <c r="K206" s="366" t="e">
        <f ca="1">+IF(AND(ISNUMBER(OFFSET('Water Data'!$F$6,0,10*ROW('Water Data'!F200))),'Data Summary'!BZ206="Yes"),OFFSET('Water Data'!$F$6,0,10*ROW('Water Data'!F200)),NA())</f>
        <v>#N/A</v>
      </c>
      <c r="L206" s="366" t="e">
        <f ca="1">+IF(AND(ISNUMBER(OFFSET('Water Data'!$F$9,0,10*ROW('Water Data'!F200))),'Data Summary'!CA206="Yes"),OFFSET('Water Data'!$F$9,0,10*ROW('Water Data'!F200)),NA())</f>
        <v>#N/A</v>
      </c>
      <c r="M206" s="366" t="e">
        <f ca="1">+IF(AND(ISNUMBER(OFFSET('Water Data'!$G$4,0,10*ROW('Water Data'!G200))),'Data Summary'!CB206="Yes"),100-OFFSET('Water Data'!$G$4,0,10*ROW('Water Data'!G200)),NA())</f>
        <v>#N/A</v>
      </c>
      <c r="N206" s="366" t="e">
        <f ca="1">+IF(AND(ISNUMBER(OFFSET('Water Data'!$G$6,0,10*ROW('Water Data'!G200))),'Data Summary'!CC206="Yes"),OFFSET('Water Data'!$G$6,0,10*ROW('Water Data'!G200)),NA())</f>
        <v>#N/A</v>
      </c>
      <c r="O206" s="366" t="e">
        <f ca="1">+IF(AND(ISNUMBER(OFFSET('Water Data'!$G$9,0,10*ROW('Water Data'!G200))),'Data Summary'!CD206="Yes"),OFFSET('Water Data'!$G$9,0,10*ROW('Water Data'!G200)),NA())</f>
        <v>#N/A</v>
      </c>
      <c r="P206" s="366" t="e">
        <f ca="1">+IF(AND(ISNUMBER(OFFSET('Water Data'!$H$4,0,10*ROW('Water Data'!H200))),'Data Summary'!CE206="Yes"),100-OFFSET('Water Data'!$H$4,0,10*ROW('Water Data'!H200)),NA())</f>
        <v>#N/A</v>
      </c>
      <c r="Q206" s="366" t="e">
        <f ca="1">+IF(AND(ISNUMBER(OFFSET('Water Data'!$H$6,0,10*ROW('Water Data'!H200))),'Data Summary'!CF206="Yes"),OFFSET('Water Data'!$H$6,0,10*ROW('Water Data'!H200)),NA())</f>
        <v>#N/A</v>
      </c>
      <c r="R206" s="366" t="e">
        <f ca="1">+IF(AND(ISNUMBER(OFFSET('Water Data'!$H$9,0,10*ROW('Water Data'!H200))),'Data Summary'!CG206="Yes"),OFFSET('Water Data'!$H$9,0,10*ROW('Water Data'!H200)),NA())</f>
        <v>#N/A</v>
      </c>
      <c r="S206" s="366" t="e">
        <f ca="1">+IF(AND(ISNUMBER(OFFSET('Water Data'!$I$4,0,10*ROW('Water Data'!I200))),'Data Summary'!CH206="Yes"),100-OFFSET('Water Data'!$I$4,0,10*ROW('Water Data'!I200)),NA())</f>
        <v>#N/A</v>
      </c>
      <c r="T206" s="366" t="e">
        <f ca="1">+IF(AND(ISNUMBER(OFFSET('Water Data'!$I$6,0,10*ROW('Water Data'!I200))),'Data Summary'!CI206="Yes"),OFFSET('Water Data'!$I$6,0,10*ROW('Water Data'!I200)),NA())</f>
        <v>#N/A</v>
      </c>
      <c r="U206" s="366" t="e">
        <f ca="1">+IF(AND(ISNUMBER(OFFSET('Water Data'!$I$9,0,10*ROW('Water Data'!I200))),'Data Summary'!CJ206="Yes"),OFFSET('Water Data'!$I$9,0,10*ROW('Water Data'!I200)),NA())</f>
        <v>#N/A</v>
      </c>
      <c r="V206" s="367" t="e">
        <f ca="1">+IF(AND(ISNUMBER(OFFSET('Sanitation Data'!$D$4,0,10*ROW('Sanitation Data'!D200))),'Data Summary'!CK206="Yes"),100-OFFSET('Sanitation Data'!$D$4,0,10*ROW('Sanitation Data'!D200)),NA())</f>
        <v>#N/A</v>
      </c>
      <c r="W206" s="367" t="e">
        <f ca="1">+IF(AND(ISNUMBER(OFFSET('Sanitation Data'!$D$6,0,10*ROW('Sanitation Data'!D200))),'Data Summary'!CL206="Yes"),OFFSET('Sanitation Data'!$D$6,0,10*ROW('Sanitation Data'!D200)),NA())</f>
        <v>#N/A</v>
      </c>
      <c r="X206" s="367" t="e">
        <f ca="1">+IF(AND(ISNUMBER(OFFSET('Sanitation Data'!$D$10,0,10*ROW('Sanitation Data'!D200))),'Data Summary'!CM206="Yes"),OFFSET('Sanitation Data'!$D$10,0,10*ROW('Sanitation Data'!D200)),NA())</f>
        <v>#N/A</v>
      </c>
      <c r="Y206" s="367" t="e">
        <f ca="1">+IF(AND(ISNUMBER(OFFSET('Sanitation Data'!$D$11,0,10*ROW('Sanitation Data'!D200))),'Data Summary'!CN206="Yes"),OFFSET('Sanitation Data'!$D$11,0,10*ROW('Sanitation Data'!D200)),NA())</f>
        <v>#N/A</v>
      </c>
      <c r="Z206" s="367" t="e">
        <f ca="1">+IF(AND(ISNUMBER(OFFSET('Sanitation Data'!$D$12,0,10*ROW('Sanitation Data'!D200))),'Data Summary'!CO206="Yes"),OFFSET('Sanitation Data'!$D$12,0,10*ROW('Sanitation Data'!D200)),NA())</f>
        <v>#N/A</v>
      </c>
      <c r="AA206" s="367" t="e">
        <f ca="1">+IF(AND(ISNUMBER(OFFSET('Sanitation Data'!$E$4,0,10*ROW('Sanitation Data'!E200))),'Data Summary'!CP206="Yes"),100-OFFSET('Sanitation Data'!$E$4,0,10*ROW('Sanitation Data'!E200)),NA())</f>
        <v>#N/A</v>
      </c>
      <c r="AB206" s="367" t="e">
        <f ca="1">+IF(AND(ISNUMBER(OFFSET('Sanitation Data'!$E$6,0,10*ROW('Sanitation Data'!E200))),'Data Summary'!CQ206="Yes"),OFFSET('Sanitation Data'!$E$6,0,10*ROW('Sanitation Data'!E200)),NA())</f>
        <v>#N/A</v>
      </c>
      <c r="AC206" s="367" t="e">
        <f ca="1">+IF(AND(ISNUMBER(OFFSET('Sanitation Data'!$E$10,0,10*ROW('Sanitation Data'!E200))),'Data Summary'!CR206="Yes"),OFFSET('Sanitation Data'!$E$10,0,10*ROW('Sanitation Data'!E200)),NA())</f>
        <v>#N/A</v>
      </c>
      <c r="AD206" s="367" t="e">
        <f ca="1">+IF(AND(ISNUMBER(OFFSET('Sanitation Data'!$E$11,0,10*ROW('Sanitation Data'!E200))),'Data Summary'!CS206="Yes"),OFFSET('Sanitation Data'!$E$11,0,10*ROW('Sanitation Data'!E200)),NA())</f>
        <v>#N/A</v>
      </c>
      <c r="AE206" s="367" t="e">
        <f ca="1">+IF(AND(ISNUMBER(OFFSET('Sanitation Data'!$E$12,0,10*ROW('Sanitation Data'!E200))),'Data Summary'!CT206="Yes"),OFFSET('Sanitation Data'!$E$12,0,10*ROW('Sanitation Data'!E200)),NA())</f>
        <v>#N/A</v>
      </c>
      <c r="AF206" s="367" t="e">
        <f ca="1">+IF(AND(ISNUMBER(OFFSET('Sanitation Data'!$F$4,0,10*ROW('Sanitation Data'!F200))),'Data Summary'!CU206="Yes"),100-OFFSET('Sanitation Data'!$F$4,0,10*ROW('Sanitation Data'!F200)),NA())</f>
        <v>#N/A</v>
      </c>
      <c r="AG206" s="367" t="e">
        <f ca="1">+IF(AND(ISNUMBER(OFFSET('Sanitation Data'!$F$6,0,10*ROW('Sanitation Data'!F200))),'Data Summary'!CV206="Yes"),OFFSET('Sanitation Data'!$F$6,0,10*ROW('Sanitation Data'!F200)),NA())</f>
        <v>#N/A</v>
      </c>
      <c r="AH206" s="367" t="e">
        <f ca="1">+IF(AND(ISNUMBER(OFFSET('Sanitation Data'!$F$10,0,10*ROW('Sanitation Data'!F200))),'Data Summary'!CW206="Yes"),OFFSET('Sanitation Data'!$F$10,0,10*ROW('Sanitation Data'!F200)),NA())</f>
        <v>#N/A</v>
      </c>
      <c r="AI206" s="367" t="e">
        <f ca="1">+IF(AND(ISNUMBER(OFFSET('Sanitation Data'!$F$11,0,10*ROW('Sanitation Data'!F200))),'Data Summary'!CX206="Yes"),OFFSET('Sanitation Data'!$F$11,0,10*ROW('Sanitation Data'!F200)),NA())</f>
        <v>#N/A</v>
      </c>
      <c r="AJ206" s="367" t="e">
        <f ca="1">+IF(AND(ISNUMBER(OFFSET('Sanitation Data'!$F$12,0,10*ROW('Sanitation Data'!F200))),'Data Summary'!CY206="Yes"),OFFSET('Sanitation Data'!$F$12,0,10*ROW('Sanitation Data'!F200)),NA())</f>
        <v>#N/A</v>
      </c>
      <c r="AK206" s="367" t="e">
        <f ca="1">+IF(AND(ISNUMBER(OFFSET('Sanitation Data'!$G$4,0,10*ROW('Sanitation Data'!G200))),'Data Summary'!CZ206="Yes"),100-OFFSET('Sanitation Data'!$G$4,0,10*ROW('Sanitation Data'!G200)),NA())</f>
        <v>#N/A</v>
      </c>
      <c r="AL206" s="367" t="e">
        <f ca="1">+IF(AND(ISNUMBER(OFFSET('Sanitation Data'!$G$6,0,10*ROW('Sanitation Data'!G200))),'Data Summary'!DA206="Yes"),OFFSET('Sanitation Data'!$G$6,0,10*ROW('Sanitation Data'!G200)),NA())</f>
        <v>#N/A</v>
      </c>
      <c r="AM206" s="367" t="e">
        <f ca="1">+IF(AND(ISNUMBER(OFFSET('Sanitation Data'!$G$10,0,10*ROW('Sanitation Data'!G200))),'Data Summary'!DB206="Yes"),OFFSET('Sanitation Data'!$G$10,0,10*ROW('Sanitation Data'!G200)),NA())</f>
        <v>#N/A</v>
      </c>
      <c r="AN206" s="367" t="e">
        <f ca="1">+IF(AND(ISNUMBER(OFFSET('Sanitation Data'!$G$11,0,10*ROW('Sanitation Data'!G200))),'Data Summary'!DC206="Yes"),OFFSET('Sanitation Data'!$G$11,0,10*ROW('Sanitation Data'!G200)),NA())</f>
        <v>#N/A</v>
      </c>
      <c r="AO206" s="367" t="e">
        <f ca="1">+IF(AND(ISNUMBER(OFFSET('Sanitation Data'!$G$12,0,10*ROW('Sanitation Data'!G200))),'Data Summary'!DD206="Yes"),OFFSET('Sanitation Data'!$G$12,0,10*ROW('Sanitation Data'!G200)),NA())</f>
        <v>#N/A</v>
      </c>
      <c r="AP206" s="367" t="e">
        <f ca="1">+IF(AND(ISNUMBER(OFFSET('Sanitation Data'!$H$4,0,10*ROW('Sanitation Data'!H200))),'Data Summary'!DE206="Yes"),100-OFFSET('Sanitation Data'!$H$4,0,10*ROW('Sanitation Data'!H200)),NA())</f>
        <v>#N/A</v>
      </c>
      <c r="AQ206" s="367" t="e">
        <f ca="1">+IF(AND(ISNUMBER(OFFSET('Sanitation Data'!$H$6,0,10*ROW('Sanitation Data'!H200))),'Data Summary'!DF206="Yes"),OFFSET('Sanitation Data'!$H$6,0,10*ROW('Sanitation Data'!H200)),NA())</f>
        <v>#N/A</v>
      </c>
      <c r="AR206" s="367" t="e">
        <f ca="1">+IF(AND(ISNUMBER(OFFSET('Sanitation Data'!$H$10,0,10*ROW('Sanitation Data'!H200))),'Data Summary'!DG206="Yes"),OFFSET('Sanitation Data'!$H$10,0,10*ROW('Sanitation Data'!H200)),NA())</f>
        <v>#N/A</v>
      </c>
      <c r="AS206" s="367" t="e">
        <f ca="1">+IF(AND(ISNUMBER(OFFSET('Sanitation Data'!$H$11,0,10*ROW('Sanitation Data'!H200))),'Data Summary'!DH206="Yes"),OFFSET('Sanitation Data'!$H$11,0,10*ROW('Sanitation Data'!H200)),NA())</f>
        <v>#N/A</v>
      </c>
      <c r="AT206" s="367" t="e">
        <f ca="1">+IF(AND(ISNUMBER(OFFSET('Sanitation Data'!$H$12,0,10*ROW('Sanitation Data'!H200))),'Data Summary'!DI206="Yes"),OFFSET('Sanitation Data'!$H$12,0,10*ROW('Sanitation Data'!H200)),NA())</f>
        <v>#N/A</v>
      </c>
      <c r="AU206" s="367" t="e">
        <f ca="1">+IF(AND(ISNUMBER(OFFSET('Sanitation Data'!$I$4,0,10*ROW('Sanitation Data'!I200))),'Data Summary'!DJ206="Yes"),100-OFFSET('Sanitation Data'!$I$4,0,10*ROW('Sanitation Data'!I200)),NA())</f>
        <v>#N/A</v>
      </c>
      <c r="AV206" s="367" t="e">
        <f ca="1">+IF(AND(ISNUMBER(OFFSET('Sanitation Data'!$I$6,0,10*ROW('Sanitation Data'!I200))),'Data Summary'!DK206="Yes"),OFFSET('Sanitation Data'!$I$6,0,10*ROW('Sanitation Data'!I200)),NA())</f>
        <v>#N/A</v>
      </c>
      <c r="AW206" s="367" t="e">
        <f ca="1">+IF(AND(ISNUMBER(OFFSET('Sanitation Data'!$I$10,0,10*ROW('Sanitation Data'!I200))),'Data Summary'!DL206="Yes"),OFFSET('Sanitation Data'!$I$10,0,10*ROW('Sanitation Data'!I200)),NA())</f>
        <v>#N/A</v>
      </c>
      <c r="AX206" s="367" t="e">
        <f ca="1">+IF(AND(ISNUMBER(OFFSET('Sanitation Data'!$I$11,0,10*ROW('Sanitation Data'!I200))),'Data Summary'!DM206="Yes"),OFFSET('Sanitation Data'!$I$11,0,10*ROW('Sanitation Data'!I200)),NA())</f>
        <v>#N/A</v>
      </c>
      <c r="AY206" s="367" t="e">
        <f ca="1">+IF(AND(ISNUMBER(OFFSET('Sanitation Data'!$I$12,0,10*ROW('Sanitation Data'!I200))),'Data Summary'!DN206="Yes"),OFFSET('Sanitation Data'!$I$12,0,10*ROW('Sanitation Data'!I200)),NA())</f>
        <v>#N/A</v>
      </c>
      <c r="AZ206" s="368" t="e">
        <f ca="1">+IF(AND(ISNUMBER(OFFSET('Hygiene Data'!$D$5,0,10*ROW('Hygiene Data'!D200))),'Data Summary'!DO206="Yes"),OFFSET('Hygiene Data'!$D$5,0,10*ROW('Hygiene Data'!D200)),NA())</f>
        <v>#N/A</v>
      </c>
      <c r="BA206" s="368" t="e">
        <f ca="1">+IF(AND(ISNUMBER(OFFSET('Hygiene Data'!$D$7,0,10*ROW('Hygiene Data'!D200))),'Data Summary'!DP206="Yes"),OFFSET('Hygiene Data'!$D$7,0,10*ROW('Hygiene Data'!D200)),NA())</f>
        <v>#N/A</v>
      </c>
      <c r="BB206" s="368" t="e">
        <f ca="1">+IF(AND(ISNUMBER(OFFSET('Hygiene Data'!$D$9,0,10*ROW('Hygiene Data'!D200))),'Data Summary'!DQ206="Yes"),OFFSET('Hygiene Data'!$D$9,0,10*ROW('Hygiene Data'!D200)),NA())</f>
        <v>#N/A</v>
      </c>
      <c r="BC206" s="368" t="e">
        <f ca="1">+IF(AND(ISNUMBER(OFFSET('Hygiene Data'!$E$5,0,10*ROW('Hygiene Data'!E200))),'Data Summary'!DR206="Yes"),OFFSET('Hygiene Data'!$E$5,0,10*ROW('Hygiene Data'!E200)),NA())</f>
        <v>#N/A</v>
      </c>
      <c r="BD206" s="368" t="e">
        <f ca="1">+IF(AND(ISNUMBER(OFFSET('Hygiene Data'!$E$7,0,10*ROW('Hygiene Data'!E200))),'Data Summary'!DS206="Yes"),OFFSET('Hygiene Data'!$E$7,0,10*ROW('Hygiene Data'!E200)),NA())</f>
        <v>#N/A</v>
      </c>
      <c r="BE206" s="368" t="e">
        <f ca="1">+IF(AND(ISNUMBER(OFFSET('Hygiene Data'!$E$9,0,10*ROW('Hygiene Data'!E200))),'Data Summary'!DT206="Yes"),OFFSET('Hygiene Data'!$E$9,0,10*ROW('Hygiene Data'!E200)),NA())</f>
        <v>#N/A</v>
      </c>
      <c r="BF206" s="368" t="e">
        <f ca="1">+IF(AND(ISNUMBER(OFFSET('Hygiene Data'!$F$5,0,10*ROW('Hygiene Data'!F200))),'Data Summary'!DU206="Yes"),OFFSET('Hygiene Data'!$F$5,0,10*ROW('Hygiene Data'!F200)),NA())</f>
        <v>#N/A</v>
      </c>
      <c r="BG206" s="368" t="e">
        <f ca="1">+IF(AND(ISNUMBER(OFFSET('Hygiene Data'!$F$7,0,10*ROW('Hygiene Data'!F200))),'Data Summary'!DV206="Yes"),OFFSET('Hygiene Data'!$F$7,0,10*ROW('Hygiene Data'!F200)),NA())</f>
        <v>#N/A</v>
      </c>
      <c r="BH206" s="368" t="e">
        <f ca="1">+IF(AND(ISNUMBER(OFFSET('Hygiene Data'!$F$9,0,10*ROW('Hygiene Data'!F200))),'Data Summary'!DW206="Yes"),OFFSET('Hygiene Data'!$F$9,0,10*ROW('Hygiene Data'!F200)),NA())</f>
        <v>#N/A</v>
      </c>
      <c r="BI206" s="368" t="e">
        <f ca="1">+IF(AND(ISNUMBER(OFFSET('Hygiene Data'!$G$5,0,10*ROW('Hygiene Data'!G200))),'Data Summary'!DX206="Yes"),OFFSET('Hygiene Data'!$G$5,0,10*ROW('Hygiene Data'!G200)),NA())</f>
        <v>#N/A</v>
      </c>
      <c r="BJ206" s="368" t="e">
        <f ca="1">+IF(AND(ISNUMBER(OFFSET('Hygiene Data'!$G$7,0,10*ROW('Hygiene Data'!G200))),'Data Summary'!DY206="Yes"),OFFSET('Hygiene Data'!$G$7,0,10*ROW('Hygiene Data'!G200)),NA())</f>
        <v>#N/A</v>
      </c>
      <c r="BK206" s="368" t="e">
        <f ca="1">+IF(AND(ISNUMBER(OFFSET('Hygiene Data'!$G$9,0,10*ROW('Hygiene Data'!G200))),'Data Summary'!DZ206="Yes"),OFFSET('Hygiene Data'!$G$9,0,10*ROW('Hygiene Data'!G200)),NA())</f>
        <v>#N/A</v>
      </c>
      <c r="BL206" s="368" t="e">
        <f ca="1">+IF(AND(ISNUMBER(OFFSET('Hygiene Data'!$H$5,0,10*ROW('Hygiene Data'!H200))),'Data Summary'!EA206="Yes"),OFFSET('Hygiene Data'!$H$5,0,10*ROW('Hygiene Data'!H200)),NA())</f>
        <v>#N/A</v>
      </c>
      <c r="BM206" s="368" t="e">
        <f ca="1">+IF(AND(ISNUMBER(OFFSET('Hygiene Data'!$H$7,0,10*ROW('Hygiene Data'!H200))),'Data Summary'!EB206="Yes"),OFFSET('Hygiene Data'!$H$7,0,10*ROW('Hygiene Data'!H200)),NA())</f>
        <v>#N/A</v>
      </c>
      <c r="BN206" s="368" t="e">
        <f ca="1">+IF(AND(ISNUMBER(OFFSET('Hygiene Data'!$H$9,0,10*ROW('Hygiene Data'!H200))),'Data Summary'!EC206="Yes"),OFFSET('Hygiene Data'!$H$9,0,10*ROW('Hygiene Data'!H200)),NA())</f>
        <v>#N/A</v>
      </c>
      <c r="BO206" s="368" t="e">
        <f ca="1">+IF(AND(ISNUMBER(OFFSET('Hygiene Data'!$I$5,0,10*ROW('Hygiene Data'!I200))),'Data Summary'!ED206="Yes"),OFFSET('Hygiene Data'!$I$5,0,10*ROW('Hygiene Data'!I200)),NA())</f>
        <v>#N/A</v>
      </c>
      <c r="BP206" s="368" t="e">
        <f ca="1">+IF(AND(ISNUMBER(OFFSET('Hygiene Data'!$I$7,0,10*ROW('Hygiene Data'!I200))),'Data Summary'!EE206="Yes"),OFFSET('Hygiene Data'!$I$7,0,10*ROW('Hygiene Data'!I200)),NA())</f>
        <v>#N/A</v>
      </c>
      <c r="BQ206" s="368" t="e">
        <f ca="1">+IF(AND(ISNUMBER(OFFSET('Hygiene Data'!$I$9,0,10*ROW('Hygiene Data'!I200))),'Data Summary'!EF206="Yes"),OFFSET('Hygiene Data'!$I$9,0,10*ROW('Hygiene Data'!I200)),NA())</f>
        <v>#N/A</v>
      </c>
    </row>
    <row r="207" spans="1:69" x14ac:dyDescent="0.25">
      <c r="A207" s="364" t="e">
        <f ca="1">+RIGHT('Data Summary'!A207,LEN('Data Summary'!A207)-9)</f>
        <v>#VALUE!</v>
      </c>
      <c r="B207" s="338" t="str">
        <f ca="1">+IF(ISTEXT('Data Summary'!B207),'Data Summary'!B207,"")</f>
        <v/>
      </c>
      <c r="C207" s="365" t="e">
        <f ca="1">+VALUE('Data Summary'!C207)</f>
        <v>#VALUE!</v>
      </c>
      <c r="D207" s="366" t="e">
        <f ca="1">+IF(AND(ISNUMBER(OFFSET('Water Data'!$D$4,0,10*ROW('Water Data'!D201))),'Data Summary'!BS207="Yes"),100-OFFSET('Water Data'!$D$4,0,10*ROW('Water Data'!D201)),NA())</f>
        <v>#N/A</v>
      </c>
      <c r="E207" s="366" t="e">
        <f ca="1">+IF(AND(ISNUMBER(OFFSET('Water Data'!$D$6,0,10*ROW('Water Data'!D201))),'Data Summary'!BT207="Yes"),OFFSET('Water Data'!$D$6,0,10*ROW('Water Data'!D201)),NA())</f>
        <v>#N/A</v>
      </c>
      <c r="F207" s="366" t="e">
        <f ca="1">+IF(AND(ISNUMBER(OFFSET('Water Data'!$D$9,0,10*ROW('Water Data'!D201))),'Data Summary'!BU207="Yes"),OFFSET('Water Data'!$D$9,0,10*ROW('Water Data'!D201)),NA())</f>
        <v>#N/A</v>
      </c>
      <c r="G207" s="366" t="e">
        <f ca="1">+IF(AND(ISNUMBER(OFFSET('Water Data'!$E$4,0,10*ROW('Water Data'!E201))),'Data Summary'!BV207="Yes"),100-OFFSET('Water Data'!$E$4,0,10*ROW('Water Data'!E201)),NA())</f>
        <v>#N/A</v>
      </c>
      <c r="H207" s="366" t="e">
        <f ca="1">+IF(AND(ISNUMBER(OFFSET('Water Data'!$E$6,0,10*ROW('Water Data'!E201))),'Data Summary'!BW207="Yes"),OFFSET('Water Data'!$E$6,0,10*ROW('Water Data'!E201)),NA())</f>
        <v>#N/A</v>
      </c>
      <c r="I207" s="366" t="e">
        <f ca="1">+IF(AND(ISNUMBER(OFFSET('Water Data'!$E$9,0,10*ROW('Water Data'!E201))),'Data Summary'!BX207="Yes"),OFFSET('Water Data'!$E$9,0,10*ROW('Water Data'!E201)),NA())</f>
        <v>#N/A</v>
      </c>
      <c r="J207" s="366" t="e">
        <f ca="1">+IF(AND(ISNUMBER(OFFSET('Water Data'!$F$4,0,10*ROW('Water Data'!F201))),'Data Summary'!BY207="Yes"),100-OFFSET('Water Data'!$F$4,0,10*ROW('Water Data'!F201)),NA())</f>
        <v>#N/A</v>
      </c>
      <c r="K207" s="366" t="e">
        <f ca="1">+IF(AND(ISNUMBER(OFFSET('Water Data'!$F$6,0,10*ROW('Water Data'!F201))),'Data Summary'!BZ207="Yes"),OFFSET('Water Data'!$F$6,0,10*ROW('Water Data'!F201)),NA())</f>
        <v>#N/A</v>
      </c>
      <c r="L207" s="366" t="e">
        <f ca="1">+IF(AND(ISNUMBER(OFFSET('Water Data'!$F$9,0,10*ROW('Water Data'!F201))),'Data Summary'!CA207="Yes"),OFFSET('Water Data'!$F$9,0,10*ROW('Water Data'!F201)),NA())</f>
        <v>#N/A</v>
      </c>
      <c r="M207" s="366" t="e">
        <f ca="1">+IF(AND(ISNUMBER(OFFSET('Water Data'!$G$4,0,10*ROW('Water Data'!G201))),'Data Summary'!CB207="Yes"),100-OFFSET('Water Data'!$G$4,0,10*ROW('Water Data'!G201)),NA())</f>
        <v>#N/A</v>
      </c>
      <c r="N207" s="366" t="e">
        <f ca="1">+IF(AND(ISNUMBER(OFFSET('Water Data'!$G$6,0,10*ROW('Water Data'!G201))),'Data Summary'!CC207="Yes"),OFFSET('Water Data'!$G$6,0,10*ROW('Water Data'!G201)),NA())</f>
        <v>#N/A</v>
      </c>
      <c r="O207" s="366" t="e">
        <f ca="1">+IF(AND(ISNUMBER(OFFSET('Water Data'!$G$9,0,10*ROW('Water Data'!G201))),'Data Summary'!CD207="Yes"),OFFSET('Water Data'!$G$9,0,10*ROW('Water Data'!G201)),NA())</f>
        <v>#N/A</v>
      </c>
      <c r="P207" s="366" t="e">
        <f ca="1">+IF(AND(ISNUMBER(OFFSET('Water Data'!$H$4,0,10*ROW('Water Data'!H201))),'Data Summary'!CE207="Yes"),100-OFFSET('Water Data'!$H$4,0,10*ROW('Water Data'!H201)),NA())</f>
        <v>#N/A</v>
      </c>
      <c r="Q207" s="366" t="e">
        <f ca="1">+IF(AND(ISNUMBER(OFFSET('Water Data'!$H$6,0,10*ROW('Water Data'!H201))),'Data Summary'!CF207="Yes"),OFFSET('Water Data'!$H$6,0,10*ROW('Water Data'!H201)),NA())</f>
        <v>#N/A</v>
      </c>
      <c r="R207" s="366" t="e">
        <f ca="1">+IF(AND(ISNUMBER(OFFSET('Water Data'!$H$9,0,10*ROW('Water Data'!H201))),'Data Summary'!CG207="Yes"),OFFSET('Water Data'!$H$9,0,10*ROW('Water Data'!H201)),NA())</f>
        <v>#N/A</v>
      </c>
      <c r="S207" s="366" t="e">
        <f ca="1">+IF(AND(ISNUMBER(OFFSET('Water Data'!$I$4,0,10*ROW('Water Data'!I201))),'Data Summary'!CH207="Yes"),100-OFFSET('Water Data'!$I$4,0,10*ROW('Water Data'!I201)),NA())</f>
        <v>#N/A</v>
      </c>
      <c r="T207" s="366" t="e">
        <f ca="1">+IF(AND(ISNUMBER(OFFSET('Water Data'!$I$6,0,10*ROW('Water Data'!I201))),'Data Summary'!CI207="Yes"),OFFSET('Water Data'!$I$6,0,10*ROW('Water Data'!I201)),NA())</f>
        <v>#N/A</v>
      </c>
      <c r="U207" s="366" t="e">
        <f ca="1">+IF(AND(ISNUMBER(OFFSET('Water Data'!$I$9,0,10*ROW('Water Data'!I201))),'Data Summary'!CJ207="Yes"),OFFSET('Water Data'!$I$9,0,10*ROW('Water Data'!I201)),NA())</f>
        <v>#N/A</v>
      </c>
      <c r="V207" s="367" t="e">
        <f ca="1">+IF(AND(ISNUMBER(OFFSET('Sanitation Data'!$D$4,0,10*ROW('Sanitation Data'!D201))),'Data Summary'!CK207="Yes"),100-OFFSET('Sanitation Data'!$D$4,0,10*ROW('Sanitation Data'!D201)),NA())</f>
        <v>#N/A</v>
      </c>
      <c r="W207" s="367" t="e">
        <f ca="1">+IF(AND(ISNUMBER(OFFSET('Sanitation Data'!$D$6,0,10*ROW('Sanitation Data'!D201))),'Data Summary'!CL207="Yes"),OFFSET('Sanitation Data'!$D$6,0,10*ROW('Sanitation Data'!D201)),NA())</f>
        <v>#N/A</v>
      </c>
      <c r="X207" s="367" t="e">
        <f ca="1">+IF(AND(ISNUMBER(OFFSET('Sanitation Data'!$D$10,0,10*ROW('Sanitation Data'!D201))),'Data Summary'!CM207="Yes"),OFFSET('Sanitation Data'!$D$10,0,10*ROW('Sanitation Data'!D201)),NA())</f>
        <v>#N/A</v>
      </c>
      <c r="Y207" s="367" t="e">
        <f ca="1">+IF(AND(ISNUMBER(OFFSET('Sanitation Data'!$D$11,0,10*ROW('Sanitation Data'!D201))),'Data Summary'!CN207="Yes"),OFFSET('Sanitation Data'!$D$11,0,10*ROW('Sanitation Data'!D201)),NA())</f>
        <v>#N/A</v>
      </c>
      <c r="Z207" s="367" t="e">
        <f ca="1">+IF(AND(ISNUMBER(OFFSET('Sanitation Data'!$D$12,0,10*ROW('Sanitation Data'!D201))),'Data Summary'!CO207="Yes"),OFFSET('Sanitation Data'!$D$12,0,10*ROW('Sanitation Data'!D201)),NA())</f>
        <v>#N/A</v>
      </c>
      <c r="AA207" s="367" t="e">
        <f ca="1">+IF(AND(ISNUMBER(OFFSET('Sanitation Data'!$E$4,0,10*ROW('Sanitation Data'!E201))),'Data Summary'!CP207="Yes"),100-OFFSET('Sanitation Data'!$E$4,0,10*ROW('Sanitation Data'!E201)),NA())</f>
        <v>#N/A</v>
      </c>
      <c r="AB207" s="367" t="e">
        <f ca="1">+IF(AND(ISNUMBER(OFFSET('Sanitation Data'!$E$6,0,10*ROW('Sanitation Data'!E201))),'Data Summary'!CQ207="Yes"),OFFSET('Sanitation Data'!$E$6,0,10*ROW('Sanitation Data'!E201)),NA())</f>
        <v>#N/A</v>
      </c>
      <c r="AC207" s="367" t="e">
        <f ca="1">+IF(AND(ISNUMBER(OFFSET('Sanitation Data'!$E$10,0,10*ROW('Sanitation Data'!E201))),'Data Summary'!CR207="Yes"),OFFSET('Sanitation Data'!$E$10,0,10*ROW('Sanitation Data'!E201)),NA())</f>
        <v>#N/A</v>
      </c>
      <c r="AD207" s="367" t="e">
        <f ca="1">+IF(AND(ISNUMBER(OFFSET('Sanitation Data'!$E$11,0,10*ROW('Sanitation Data'!E201))),'Data Summary'!CS207="Yes"),OFFSET('Sanitation Data'!$E$11,0,10*ROW('Sanitation Data'!E201)),NA())</f>
        <v>#N/A</v>
      </c>
      <c r="AE207" s="367" t="e">
        <f ca="1">+IF(AND(ISNUMBER(OFFSET('Sanitation Data'!$E$12,0,10*ROW('Sanitation Data'!E201))),'Data Summary'!CT207="Yes"),OFFSET('Sanitation Data'!$E$12,0,10*ROW('Sanitation Data'!E201)),NA())</f>
        <v>#N/A</v>
      </c>
      <c r="AF207" s="367" t="e">
        <f ca="1">+IF(AND(ISNUMBER(OFFSET('Sanitation Data'!$F$4,0,10*ROW('Sanitation Data'!F201))),'Data Summary'!CU207="Yes"),100-OFFSET('Sanitation Data'!$F$4,0,10*ROW('Sanitation Data'!F201)),NA())</f>
        <v>#N/A</v>
      </c>
      <c r="AG207" s="367" t="e">
        <f ca="1">+IF(AND(ISNUMBER(OFFSET('Sanitation Data'!$F$6,0,10*ROW('Sanitation Data'!F201))),'Data Summary'!CV207="Yes"),OFFSET('Sanitation Data'!$F$6,0,10*ROW('Sanitation Data'!F201)),NA())</f>
        <v>#N/A</v>
      </c>
      <c r="AH207" s="367" t="e">
        <f ca="1">+IF(AND(ISNUMBER(OFFSET('Sanitation Data'!$F$10,0,10*ROW('Sanitation Data'!F201))),'Data Summary'!CW207="Yes"),OFFSET('Sanitation Data'!$F$10,0,10*ROW('Sanitation Data'!F201)),NA())</f>
        <v>#N/A</v>
      </c>
      <c r="AI207" s="367" t="e">
        <f ca="1">+IF(AND(ISNUMBER(OFFSET('Sanitation Data'!$F$11,0,10*ROW('Sanitation Data'!F201))),'Data Summary'!CX207="Yes"),OFFSET('Sanitation Data'!$F$11,0,10*ROW('Sanitation Data'!F201)),NA())</f>
        <v>#N/A</v>
      </c>
      <c r="AJ207" s="367" t="e">
        <f ca="1">+IF(AND(ISNUMBER(OFFSET('Sanitation Data'!$F$12,0,10*ROW('Sanitation Data'!F201))),'Data Summary'!CY207="Yes"),OFFSET('Sanitation Data'!$F$12,0,10*ROW('Sanitation Data'!F201)),NA())</f>
        <v>#N/A</v>
      </c>
      <c r="AK207" s="367" t="e">
        <f ca="1">+IF(AND(ISNUMBER(OFFSET('Sanitation Data'!$G$4,0,10*ROW('Sanitation Data'!G201))),'Data Summary'!CZ207="Yes"),100-OFFSET('Sanitation Data'!$G$4,0,10*ROW('Sanitation Data'!G201)),NA())</f>
        <v>#N/A</v>
      </c>
      <c r="AL207" s="367" t="e">
        <f ca="1">+IF(AND(ISNUMBER(OFFSET('Sanitation Data'!$G$6,0,10*ROW('Sanitation Data'!G201))),'Data Summary'!DA207="Yes"),OFFSET('Sanitation Data'!$G$6,0,10*ROW('Sanitation Data'!G201)),NA())</f>
        <v>#N/A</v>
      </c>
      <c r="AM207" s="367" t="e">
        <f ca="1">+IF(AND(ISNUMBER(OFFSET('Sanitation Data'!$G$10,0,10*ROW('Sanitation Data'!G201))),'Data Summary'!DB207="Yes"),OFFSET('Sanitation Data'!$G$10,0,10*ROW('Sanitation Data'!G201)),NA())</f>
        <v>#N/A</v>
      </c>
      <c r="AN207" s="367" t="e">
        <f ca="1">+IF(AND(ISNUMBER(OFFSET('Sanitation Data'!$G$11,0,10*ROW('Sanitation Data'!G201))),'Data Summary'!DC207="Yes"),OFFSET('Sanitation Data'!$G$11,0,10*ROW('Sanitation Data'!G201)),NA())</f>
        <v>#N/A</v>
      </c>
      <c r="AO207" s="367" t="e">
        <f ca="1">+IF(AND(ISNUMBER(OFFSET('Sanitation Data'!$G$12,0,10*ROW('Sanitation Data'!G201))),'Data Summary'!DD207="Yes"),OFFSET('Sanitation Data'!$G$12,0,10*ROW('Sanitation Data'!G201)),NA())</f>
        <v>#N/A</v>
      </c>
      <c r="AP207" s="367" t="e">
        <f ca="1">+IF(AND(ISNUMBER(OFFSET('Sanitation Data'!$H$4,0,10*ROW('Sanitation Data'!H201))),'Data Summary'!DE207="Yes"),100-OFFSET('Sanitation Data'!$H$4,0,10*ROW('Sanitation Data'!H201)),NA())</f>
        <v>#N/A</v>
      </c>
      <c r="AQ207" s="367" t="e">
        <f ca="1">+IF(AND(ISNUMBER(OFFSET('Sanitation Data'!$H$6,0,10*ROW('Sanitation Data'!H201))),'Data Summary'!DF207="Yes"),OFFSET('Sanitation Data'!$H$6,0,10*ROW('Sanitation Data'!H201)),NA())</f>
        <v>#N/A</v>
      </c>
      <c r="AR207" s="367" t="e">
        <f ca="1">+IF(AND(ISNUMBER(OFFSET('Sanitation Data'!$H$10,0,10*ROW('Sanitation Data'!H201))),'Data Summary'!DG207="Yes"),OFFSET('Sanitation Data'!$H$10,0,10*ROW('Sanitation Data'!H201)),NA())</f>
        <v>#N/A</v>
      </c>
      <c r="AS207" s="367" t="e">
        <f ca="1">+IF(AND(ISNUMBER(OFFSET('Sanitation Data'!$H$11,0,10*ROW('Sanitation Data'!H201))),'Data Summary'!DH207="Yes"),OFFSET('Sanitation Data'!$H$11,0,10*ROW('Sanitation Data'!H201)),NA())</f>
        <v>#N/A</v>
      </c>
      <c r="AT207" s="367" t="e">
        <f ca="1">+IF(AND(ISNUMBER(OFFSET('Sanitation Data'!$H$12,0,10*ROW('Sanitation Data'!H201))),'Data Summary'!DI207="Yes"),OFFSET('Sanitation Data'!$H$12,0,10*ROW('Sanitation Data'!H201)),NA())</f>
        <v>#N/A</v>
      </c>
      <c r="AU207" s="367" t="e">
        <f ca="1">+IF(AND(ISNUMBER(OFFSET('Sanitation Data'!$I$4,0,10*ROW('Sanitation Data'!I201))),'Data Summary'!DJ207="Yes"),100-OFFSET('Sanitation Data'!$I$4,0,10*ROW('Sanitation Data'!I201)),NA())</f>
        <v>#N/A</v>
      </c>
      <c r="AV207" s="367" t="e">
        <f ca="1">+IF(AND(ISNUMBER(OFFSET('Sanitation Data'!$I$6,0,10*ROW('Sanitation Data'!I201))),'Data Summary'!DK207="Yes"),OFFSET('Sanitation Data'!$I$6,0,10*ROW('Sanitation Data'!I201)),NA())</f>
        <v>#N/A</v>
      </c>
      <c r="AW207" s="367" t="e">
        <f ca="1">+IF(AND(ISNUMBER(OFFSET('Sanitation Data'!$I$10,0,10*ROW('Sanitation Data'!I201))),'Data Summary'!DL207="Yes"),OFFSET('Sanitation Data'!$I$10,0,10*ROW('Sanitation Data'!I201)),NA())</f>
        <v>#N/A</v>
      </c>
      <c r="AX207" s="367" t="e">
        <f ca="1">+IF(AND(ISNUMBER(OFFSET('Sanitation Data'!$I$11,0,10*ROW('Sanitation Data'!I201))),'Data Summary'!DM207="Yes"),OFFSET('Sanitation Data'!$I$11,0,10*ROW('Sanitation Data'!I201)),NA())</f>
        <v>#N/A</v>
      </c>
      <c r="AY207" s="367" t="e">
        <f ca="1">+IF(AND(ISNUMBER(OFFSET('Sanitation Data'!$I$12,0,10*ROW('Sanitation Data'!I201))),'Data Summary'!DN207="Yes"),OFFSET('Sanitation Data'!$I$12,0,10*ROW('Sanitation Data'!I201)),NA())</f>
        <v>#N/A</v>
      </c>
      <c r="AZ207" s="368" t="e">
        <f ca="1">+IF(AND(ISNUMBER(OFFSET('Hygiene Data'!$D$5,0,10*ROW('Hygiene Data'!D201))),'Data Summary'!DO207="Yes"),OFFSET('Hygiene Data'!$D$5,0,10*ROW('Hygiene Data'!D201)),NA())</f>
        <v>#N/A</v>
      </c>
      <c r="BA207" s="368" t="e">
        <f ca="1">+IF(AND(ISNUMBER(OFFSET('Hygiene Data'!$D$7,0,10*ROW('Hygiene Data'!D201))),'Data Summary'!DP207="Yes"),OFFSET('Hygiene Data'!$D$7,0,10*ROW('Hygiene Data'!D201)),NA())</f>
        <v>#N/A</v>
      </c>
      <c r="BB207" s="368" t="e">
        <f ca="1">+IF(AND(ISNUMBER(OFFSET('Hygiene Data'!$D$9,0,10*ROW('Hygiene Data'!D201))),'Data Summary'!DQ207="Yes"),OFFSET('Hygiene Data'!$D$9,0,10*ROW('Hygiene Data'!D201)),NA())</f>
        <v>#N/A</v>
      </c>
      <c r="BC207" s="368" t="e">
        <f ca="1">+IF(AND(ISNUMBER(OFFSET('Hygiene Data'!$E$5,0,10*ROW('Hygiene Data'!E201))),'Data Summary'!DR207="Yes"),OFFSET('Hygiene Data'!$E$5,0,10*ROW('Hygiene Data'!E201)),NA())</f>
        <v>#N/A</v>
      </c>
      <c r="BD207" s="368" t="e">
        <f ca="1">+IF(AND(ISNUMBER(OFFSET('Hygiene Data'!$E$7,0,10*ROW('Hygiene Data'!E201))),'Data Summary'!DS207="Yes"),OFFSET('Hygiene Data'!$E$7,0,10*ROW('Hygiene Data'!E201)),NA())</f>
        <v>#N/A</v>
      </c>
      <c r="BE207" s="368" t="e">
        <f ca="1">+IF(AND(ISNUMBER(OFFSET('Hygiene Data'!$E$9,0,10*ROW('Hygiene Data'!E201))),'Data Summary'!DT207="Yes"),OFFSET('Hygiene Data'!$E$9,0,10*ROW('Hygiene Data'!E201)),NA())</f>
        <v>#N/A</v>
      </c>
      <c r="BF207" s="368" t="e">
        <f ca="1">+IF(AND(ISNUMBER(OFFSET('Hygiene Data'!$F$5,0,10*ROW('Hygiene Data'!F201))),'Data Summary'!DU207="Yes"),OFFSET('Hygiene Data'!$F$5,0,10*ROW('Hygiene Data'!F201)),NA())</f>
        <v>#N/A</v>
      </c>
      <c r="BG207" s="368" t="e">
        <f ca="1">+IF(AND(ISNUMBER(OFFSET('Hygiene Data'!$F$7,0,10*ROW('Hygiene Data'!F201))),'Data Summary'!DV207="Yes"),OFFSET('Hygiene Data'!$F$7,0,10*ROW('Hygiene Data'!F201)),NA())</f>
        <v>#N/A</v>
      </c>
      <c r="BH207" s="368" t="e">
        <f ca="1">+IF(AND(ISNUMBER(OFFSET('Hygiene Data'!$F$9,0,10*ROW('Hygiene Data'!F201))),'Data Summary'!DW207="Yes"),OFFSET('Hygiene Data'!$F$9,0,10*ROW('Hygiene Data'!F201)),NA())</f>
        <v>#N/A</v>
      </c>
      <c r="BI207" s="368" t="e">
        <f ca="1">+IF(AND(ISNUMBER(OFFSET('Hygiene Data'!$G$5,0,10*ROW('Hygiene Data'!G201))),'Data Summary'!DX207="Yes"),OFFSET('Hygiene Data'!$G$5,0,10*ROW('Hygiene Data'!G201)),NA())</f>
        <v>#N/A</v>
      </c>
      <c r="BJ207" s="368" t="e">
        <f ca="1">+IF(AND(ISNUMBER(OFFSET('Hygiene Data'!$G$7,0,10*ROW('Hygiene Data'!G201))),'Data Summary'!DY207="Yes"),OFFSET('Hygiene Data'!$G$7,0,10*ROW('Hygiene Data'!G201)),NA())</f>
        <v>#N/A</v>
      </c>
      <c r="BK207" s="368" t="e">
        <f ca="1">+IF(AND(ISNUMBER(OFFSET('Hygiene Data'!$G$9,0,10*ROW('Hygiene Data'!G201))),'Data Summary'!DZ207="Yes"),OFFSET('Hygiene Data'!$G$9,0,10*ROW('Hygiene Data'!G201)),NA())</f>
        <v>#N/A</v>
      </c>
      <c r="BL207" s="368" t="e">
        <f ca="1">+IF(AND(ISNUMBER(OFFSET('Hygiene Data'!$H$5,0,10*ROW('Hygiene Data'!H201))),'Data Summary'!EA207="Yes"),OFFSET('Hygiene Data'!$H$5,0,10*ROW('Hygiene Data'!H201)),NA())</f>
        <v>#N/A</v>
      </c>
      <c r="BM207" s="368" t="e">
        <f ca="1">+IF(AND(ISNUMBER(OFFSET('Hygiene Data'!$H$7,0,10*ROW('Hygiene Data'!H201))),'Data Summary'!EB207="Yes"),OFFSET('Hygiene Data'!$H$7,0,10*ROW('Hygiene Data'!H201)),NA())</f>
        <v>#N/A</v>
      </c>
      <c r="BN207" s="368" t="e">
        <f ca="1">+IF(AND(ISNUMBER(OFFSET('Hygiene Data'!$H$9,0,10*ROW('Hygiene Data'!H201))),'Data Summary'!EC207="Yes"),OFFSET('Hygiene Data'!$H$9,0,10*ROW('Hygiene Data'!H201)),NA())</f>
        <v>#N/A</v>
      </c>
      <c r="BO207" s="368" t="e">
        <f ca="1">+IF(AND(ISNUMBER(OFFSET('Hygiene Data'!$I$5,0,10*ROW('Hygiene Data'!I201))),'Data Summary'!ED207="Yes"),OFFSET('Hygiene Data'!$I$5,0,10*ROW('Hygiene Data'!I201)),NA())</f>
        <v>#N/A</v>
      </c>
      <c r="BP207" s="368" t="e">
        <f ca="1">+IF(AND(ISNUMBER(OFFSET('Hygiene Data'!$I$7,0,10*ROW('Hygiene Data'!I201))),'Data Summary'!EE207="Yes"),OFFSET('Hygiene Data'!$I$7,0,10*ROW('Hygiene Data'!I201)),NA())</f>
        <v>#N/A</v>
      </c>
      <c r="BQ207" s="36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57452-34A7-4A46-A6E5-D5086634AF47}">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428" customWidth="1"/>
    <col min="2" max="2" width="6.5" style="429" customWidth="1"/>
    <col min="3" max="3" width="21.59765625" style="430" customWidth="1"/>
    <col min="4" max="4" width="9.69921875" style="378" customWidth="1"/>
    <col min="5" max="5" width="8" style="433" customWidth="1"/>
    <col min="6" max="6" width="8" style="431" customWidth="1"/>
    <col min="7" max="7" width="8" style="434" customWidth="1"/>
    <col min="8" max="8" width="8" style="431" customWidth="1"/>
    <col min="9" max="9" width="8" style="378" customWidth="1"/>
    <col min="10" max="10" width="8" style="432" customWidth="1"/>
    <col min="11" max="11" width="8" style="435" customWidth="1"/>
    <col min="12" max="12" width="8" style="431" customWidth="1"/>
    <col min="13" max="13" width="8" style="436" customWidth="1"/>
    <col min="14" max="14" width="8" style="432" customWidth="1"/>
    <col min="15" max="19" width="8" style="378" customWidth="1"/>
    <col min="20" max="16384" width="9" style="378"/>
  </cols>
  <sheetData>
    <row r="1" spans="1:19" ht="20.25" customHeight="1" x14ac:dyDescent="0.25">
      <c r="A1" s="369" t="str">
        <f>HLOOKUP(Introduction!$G$4,nametranslations,157,FALSE)</f>
        <v>Estimations JMP OMS/UNICEF
(Mise à jour 2026)</v>
      </c>
      <c r="B1" s="370" t="str">
        <f ca="1">HLOOKUP([1]Introduction!$G$4,nametranslations,38,FALSE)</f>
        <v>Services d'eau, d'assainissement et d'hygiène en milieu scolaire</v>
      </c>
      <c r="C1" s="370" t="str">
        <f ca="1">HLOOKUP([1]Introduction!$G$4,nametranslations,38,FALSE)</f>
        <v>Services d'eau, d'assainissement et d'hygiène en milieu scolaire</v>
      </c>
      <c r="D1" s="370" t="str">
        <f ca="1">HLOOKUP([1]Introduction!$G$4,nametranslations,38,FALSE)</f>
        <v>Services d'eau, d'assainissement et d'hygiène en milieu scolaire</v>
      </c>
      <c r="E1" s="371" t="str">
        <f>HLOOKUP(Introduction!$G$4,nametranslations,68,FALSE)</f>
        <v>Eau de boisson (%)</v>
      </c>
      <c r="F1" s="372"/>
      <c r="G1" s="372"/>
      <c r="H1" s="372"/>
      <c r="I1" s="373"/>
      <c r="J1" s="374" t="str">
        <f>HLOOKUP(Introduction!$G$4,nametranslations,69,FALSE)</f>
        <v>Assainissement (%)</v>
      </c>
      <c r="K1" s="374"/>
      <c r="L1" s="374"/>
      <c r="M1" s="374"/>
      <c r="N1" s="374"/>
      <c r="O1" s="375" t="str">
        <f>HLOOKUP(Introduction!$G$4,nametranslations,70,FALSE)</f>
        <v>Hygiène (%)</v>
      </c>
      <c r="P1" s="376"/>
      <c r="Q1" s="376"/>
      <c r="R1" s="376"/>
      <c r="S1" s="377"/>
    </row>
    <row r="2" spans="1:19" x14ac:dyDescent="0.25">
      <c r="A2" s="370" t="str">
        <f ca="1">HLOOKUP([1]Introduction!$G$4,nametranslations,38,FALSE)</f>
        <v>Services d'eau, d'assainissement et d'hygiène en milieu scolaire</v>
      </c>
      <c r="B2" s="370" t="str">
        <f ca="1">HLOOKUP([1]Introduction!$G$4,nametranslations,38,FALSE)</f>
        <v>Services d'eau, d'assainissement et d'hygiène en milieu scolaire</v>
      </c>
      <c r="C2" s="370" t="str">
        <f ca="1">HLOOKUP([1]Introduction!$G$4,nametranslations,38,FALSE)</f>
        <v>Services d'eau, d'assainissement et d'hygiène en milieu scolaire</v>
      </c>
      <c r="D2" s="370" t="str">
        <f ca="1">HLOOKUP([1]Introduction!$G$4,nametranslations,38,FALSE)</f>
        <v>Services d'eau, d'assainissement et d'hygiène en milieu scolaire</v>
      </c>
      <c r="E2" s="379"/>
      <c r="F2" s="380"/>
      <c r="G2" s="381"/>
      <c r="H2" s="382"/>
      <c r="I2" s="383"/>
      <c r="J2" s="384"/>
      <c r="K2" s="380"/>
      <c r="L2" s="385"/>
      <c r="M2" s="382"/>
      <c r="N2" s="386"/>
      <c r="O2" s="379"/>
      <c r="P2" s="380"/>
      <c r="Q2" s="387"/>
      <c r="R2" s="382"/>
      <c r="S2" s="383"/>
    </row>
    <row r="3" spans="1:19" ht="134.25" customHeight="1" x14ac:dyDescent="0.25">
      <c r="A3" s="388" t="str">
        <f>HLOOKUP(Introduction!$G$4,nametranslations,71,FALSE)</f>
        <v>Pays</v>
      </c>
      <c r="B3" s="389" t="str">
        <f>HLOOKUP(Introduction!$G$4,nametranslations,72,FALSE)</f>
        <v>Année</v>
      </c>
      <c r="C3" s="390" t="str">
        <f>HLOOKUP(Introduction!$G$4,nametranslations,73,FALSE)</f>
        <v>Milieu</v>
      </c>
      <c r="D3" s="391" t="str">
        <f>HLOOKUP(Introduction!$G$4,nametranslations,67,FALSE)</f>
        <v>Population d'âge scolaire
Source : Division de la population des Nations Unies et UNESCO</v>
      </c>
      <c r="E3" s="392" t="str">
        <f>HLOOKUP(Introduction!$G$4,nametranslations,74,FALSE)</f>
        <v>Installation</v>
      </c>
      <c r="F3" s="393" t="str">
        <f>HLOOKUP(Introduction!$G$4,nametranslations,75,FALSE)</f>
        <v>Ameliorée</v>
      </c>
      <c r="G3" s="394" t="str">
        <f>HLOOKUP(Introduction!$G$4,nametranslations,76,FALSE)</f>
        <v>De base (ameliorée et disponible)</v>
      </c>
      <c r="H3" s="395" t="str">
        <f>HLOOKUP(Introduction!$G$4,nametranslations,77,FALSE)</f>
        <v>Limité</v>
      </c>
      <c r="I3" s="396" t="str">
        <f>HLOOKUP(Introduction!$G$4,nametranslations,78,FALSE)</f>
        <v>Pas de service</v>
      </c>
      <c r="J3" s="397" t="str">
        <f>HLOOKUP(Introduction!$G$4,nametranslations,74,FALSE)</f>
        <v>Installation</v>
      </c>
      <c r="K3" s="398" t="str">
        <f>HLOOKUP(Introduction!$G$4,nametranslations,75,FALSE)</f>
        <v>Ameliorée</v>
      </c>
      <c r="L3" s="399" t="str">
        <f>HLOOKUP(Introduction!$G$4,nametranslations,79,FALSE)</f>
        <v>De base 
(améliorée, utilisable et non mixte)</v>
      </c>
      <c r="M3" s="395" t="str">
        <f>HLOOKUP(Introduction!$G$4,nametranslations,77,FALSE)</f>
        <v>Limité</v>
      </c>
      <c r="N3" s="396" t="str">
        <f>HLOOKUP(Introduction!$G$4,nametranslations,78,FALSE)</f>
        <v>Pas de service</v>
      </c>
      <c r="O3" s="392" t="str">
        <f>HLOOKUP(Introduction!$G$4,nametranslations,74,FALSE)</f>
        <v>Installation</v>
      </c>
      <c r="P3" s="393" t="str">
        <f>HLOOKUP(Introduction!$G$4,nametranslations,80,FALSE)</f>
        <v>Installation avec de l'eau</v>
      </c>
      <c r="Q3" s="400" t="str">
        <f>HLOOKUP(Introduction!$G$4,nametranslations,81,FALSE)</f>
        <v>De base
 (installation avec de l'eau et du savon)</v>
      </c>
      <c r="R3" s="395" t="str">
        <f>HLOOKUP(Introduction!$G$4,nametranslations,77,FALSE)</f>
        <v>Limité</v>
      </c>
      <c r="S3" s="396" t="str">
        <f>HLOOKUP(Introduction!$G$4,nametranslations,78,FALSE)</f>
        <v>Pas de service</v>
      </c>
    </row>
    <row r="4" spans="1:19" x14ac:dyDescent="0.25">
      <c r="A4" s="401" t="str">
        <f>+Introduction!$C$7</f>
        <v>Madagascar</v>
      </c>
      <c r="B4" s="402">
        <f>IF(ISBLANK(Regressions!B14), " ", Regressions!B14)</f>
        <v>2000</v>
      </c>
      <c r="C4" s="403" t="str">
        <f>HLOOKUP(Introduction!$G$4,nametranslations,24,FALSE)</f>
        <v>Total</v>
      </c>
      <c r="D4" s="404">
        <f>IF(ISBLANK(Regressions!D14), " ", Regressions!D14)</f>
        <v>6436968</v>
      </c>
      <c r="E4" s="405" t="e">
        <f>IF(ISNUMBER(Regressions!E14),ROUND(Regressions!E14, 1), NA())</f>
        <v>#N/A</v>
      </c>
      <c r="F4" s="406" t="e">
        <f>IF(ISNUMBER(Regressions!F14),ROUND(Regressions!F14, 1), NA())</f>
        <v>#N/A</v>
      </c>
      <c r="G4" s="407" t="e">
        <f>IF(ISNUMBER(Regressions!G14),ROUND(Regressions!G14, 1), NA())</f>
        <v>#N/A</v>
      </c>
      <c r="H4" s="408" t="e">
        <f>IF(ISNUMBER(Regressions!H14),ROUND(Regressions!H14, 1), NA())</f>
        <v>#N/A</v>
      </c>
      <c r="I4" s="409" t="e">
        <f>IF(ISNUMBER(Regressions!I14),ROUND(Regressions!I14, 1), NA())</f>
        <v>#N/A</v>
      </c>
      <c r="J4" s="410" t="e">
        <f>IF(ISNUMBER(Regressions!K14),ROUND(Regressions!K14, 1), NA())</f>
        <v>#N/A</v>
      </c>
      <c r="K4" s="406" t="e">
        <f>IF(ISNUMBER(Regressions!L14),ROUND(Regressions!L14, 1), NA())</f>
        <v>#N/A</v>
      </c>
      <c r="L4" s="411" t="e">
        <f>IF(ISNUMBER(Regressions!M14),ROUND(Regressions!M14, 1), NA())</f>
        <v>#N/A</v>
      </c>
      <c r="M4" s="408" t="e">
        <f>IF(ISNUMBER(Regressions!N14),ROUND(Regressions!N14, 1), NA())</f>
        <v>#N/A</v>
      </c>
      <c r="N4" s="409" t="e">
        <f>IF(ISNUMBER(Regressions!O14),ROUND(Regressions!O14, 1), NA())</f>
        <v>#N/A</v>
      </c>
      <c r="O4" s="410" t="e">
        <f>IF(ISNUMBER(Regressions!Q14),ROUND(Regressions!Q14, 1), NA())</f>
        <v>#N/A</v>
      </c>
      <c r="P4" s="406" t="e">
        <f>IF(ISNUMBER(Regressions!R14),ROUND(Regressions!R14, 1), NA())</f>
        <v>#N/A</v>
      </c>
      <c r="Q4" s="412" t="e">
        <f>IF(ISNUMBER(Regressions!S14),ROUND(Regressions!S14, 1), NA())</f>
        <v>#N/A</v>
      </c>
      <c r="R4" s="408" t="e">
        <f>IF(ISNUMBER(Regressions!T14),ROUND(Regressions!T14, 1), NA())</f>
        <v>#N/A</v>
      </c>
      <c r="S4" s="409" t="e">
        <f>IF(ISNUMBER(Regressions!U14),ROUND(Regressions!U14, 1), NA())</f>
        <v>#N/A</v>
      </c>
    </row>
    <row r="5" spans="1:19" x14ac:dyDescent="0.25">
      <c r="A5" s="401" t="str">
        <f>+Introduction!$C$7</f>
        <v>Madagascar</v>
      </c>
      <c r="B5" s="402">
        <f>IF(ISBLANK(Regressions!B15), " ", Regressions!B15)</f>
        <v>2001</v>
      </c>
      <c r="C5" s="401" t="str">
        <f>HLOOKUP(Introduction!$G$4,nametranslations,24,FALSE)</f>
        <v>Total</v>
      </c>
      <c r="D5" s="404">
        <f>IF(ISBLANK(Regressions!D15), " ", Regressions!D15)</f>
        <v>6656235</v>
      </c>
      <c r="E5" s="405" t="e">
        <f>IF(ISNUMBER(Regressions!E15),ROUND(Regressions!E15, 1), NA())</f>
        <v>#N/A</v>
      </c>
      <c r="F5" s="406" t="e">
        <f>IF(ISNUMBER(Regressions!F15),ROUND(Regressions!F15, 1), NA())</f>
        <v>#N/A</v>
      </c>
      <c r="G5" s="407" t="e">
        <f>IF(ISNUMBER(Regressions!G15),ROUND(Regressions!G15, 1), NA())</f>
        <v>#N/A</v>
      </c>
      <c r="H5" s="408" t="e">
        <f>IF(ISNUMBER(Regressions!H15),ROUND(Regressions!H15, 1), NA())</f>
        <v>#N/A</v>
      </c>
      <c r="I5" s="409" t="e">
        <f>IF(ISNUMBER(Regressions!I15),ROUND(Regressions!I15, 1), NA())</f>
        <v>#N/A</v>
      </c>
      <c r="J5" s="410" t="e">
        <f>IF(ISNUMBER(Regressions!K15),ROUND(Regressions!K15, 1), NA())</f>
        <v>#N/A</v>
      </c>
      <c r="K5" s="406" t="e">
        <f>IF(ISNUMBER(Regressions!L15),ROUND(Regressions!L15, 1), NA())</f>
        <v>#N/A</v>
      </c>
      <c r="L5" s="411" t="e">
        <f>IF(ISNUMBER(Regressions!M15),ROUND(Regressions!M15, 1), NA())</f>
        <v>#N/A</v>
      </c>
      <c r="M5" s="408" t="e">
        <f>IF(ISNUMBER(Regressions!N15),ROUND(Regressions!N15, 1), NA())</f>
        <v>#N/A</v>
      </c>
      <c r="N5" s="409" t="e">
        <f>IF(ISNUMBER(Regressions!O15),ROUND(Regressions!O15, 1), NA())</f>
        <v>#N/A</v>
      </c>
      <c r="O5" s="410" t="e">
        <f>IF(ISNUMBER(Regressions!Q15),ROUND(Regressions!Q15, 1), NA())</f>
        <v>#N/A</v>
      </c>
      <c r="P5" s="406" t="e">
        <f>IF(ISNUMBER(Regressions!R15),ROUND(Regressions!R15, 1), NA())</f>
        <v>#N/A</v>
      </c>
      <c r="Q5" s="412" t="e">
        <f>IF(ISNUMBER(Regressions!S15),ROUND(Regressions!S15, 1), NA())</f>
        <v>#N/A</v>
      </c>
      <c r="R5" s="408" t="e">
        <f>IF(ISNUMBER(Regressions!T15),ROUND(Regressions!T15, 1), NA())</f>
        <v>#N/A</v>
      </c>
      <c r="S5" s="409" t="e">
        <f>IF(ISNUMBER(Regressions!U15),ROUND(Regressions!U15, 1), NA())</f>
        <v>#N/A</v>
      </c>
    </row>
    <row r="6" spans="1:19" x14ac:dyDescent="0.25">
      <c r="A6" s="401" t="str">
        <f>+Introduction!$C$7</f>
        <v>Madagascar</v>
      </c>
      <c r="B6" s="402">
        <f>IF(ISBLANK(Regressions!B16), " ", Regressions!B16)</f>
        <v>2002</v>
      </c>
      <c r="C6" s="401" t="str">
        <f>HLOOKUP(Introduction!$G$4,nametranslations,24,FALSE)</f>
        <v>Total</v>
      </c>
      <c r="D6" s="404">
        <f>IF(ISBLANK(Regressions!D16), " ", Regressions!D16)</f>
        <v>6877219</v>
      </c>
      <c r="E6" s="405" t="e">
        <f>IF(ISNUMBER(Regressions!E16),ROUND(Regressions!E16, 1), NA())</f>
        <v>#N/A</v>
      </c>
      <c r="F6" s="406" t="e">
        <f>IF(ISNUMBER(Regressions!F16),ROUND(Regressions!F16, 1), NA())</f>
        <v>#N/A</v>
      </c>
      <c r="G6" s="407" t="e">
        <f>IF(ISNUMBER(Regressions!G16),ROUND(Regressions!G16, 1), NA())</f>
        <v>#N/A</v>
      </c>
      <c r="H6" s="408" t="e">
        <f>IF(ISNUMBER(Regressions!H16),ROUND(Regressions!H16, 1), NA())</f>
        <v>#N/A</v>
      </c>
      <c r="I6" s="409" t="e">
        <f>IF(ISNUMBER(Regressions!I16),ROUND(Regressions!I16, 1), NA())</f>
        <v>#N/A</v>
      </c>
      <c r="J6" s="410" t="e">
        <f>IF(ISNUMBER(Regressions!K16),ROUND(Regressions!K16, 1), NA())</f>
        <v>#N/A</v>
      </c>
      <c r="K6" s="406" t="e">
        <f>IF(ISNUMBER(Regressions!L16),ROUND(Regressions!L16, 1), NA())</f>
        <v>#N/A</v>
      </c>
      <c r="L6" s="411" t="e">
        <f>IF(ISNUMBER(Regressions!M16),ROUND(Regressions!M16, 1), NA())</f>
        <v>#N/A</v>
      </c>
      <c r="M6" s="408" t="e">
        <f>IF(ISNUMBER(Regressions!N16),ROUND(Regressions!N16, 1), NA())</f>
        <v>#N/A</v>
      </c>
      <c r="N6" s="409" t="e">
        <f>IF(ISNUMBER(Regressions!O16),ROUND(Regressions!O16, 1), NA())</f>
        <v>#N/A</v>
      </c>
      <c r="O6" s="410" t="e">
        <f>IF(ISNUMBER(Regressions!Q16),ROUND(Regressions!Q16, 1), NA())</f>
        <v>#N/A</v>
      </c>
      <c r="P6" s="406" t="e">
        <f>IF(ISNUMBER(Regressions!R16),ROUND(Regressions!R16, 1), NA())</f>
        <v>#N/A</v>
      </c>
      <c r="Q6" s="412" t="e">
        <f>IF(ISNUMBER(Regressions!S16),ROUND(Regressions!S16, 1), NA())</f>
        <v>#N/A</v>
      </c>
      <c r="R6" s="408" t="e">
        <f>IF(ISNUMBER(Regressions!T16),ROUND(Regressions!T16, 1), NA())</f>
        <v>#N/A</v>
      </c>
      <c r="S6" s="409" t="e">
        <f>IF(ISNUMBER(Regressions!U16),ROUND(Regressions!U16, 1), NA())</f>
        <v>#N/A</v>
      </c>
    </row>
    <row r="7" spans="1:19" x14ac:dyDescent="0.25">
      <c r="A7" s="401" t="str">
        <f>+Introduction!$C$7</f>
        <v>Madagascar</v>
      </c>
      <c r="B7" s="402">
        <f>IF(ISBLANK(Regressions!B17), " ", Regressions!B17)</f>
        <v>2003</v>
      </c>
      <c r="C7" s="401" t="str">
        <f>HLOOKUP(Introduction!$G$4,nametranslations,24,FALSE)</f>
        <v>Total</v>
      </c>
      <c r="D7" s="404">
        <f>IF(ISBLANK(Regressions!D17), " ", Regressions!D17)</f>
        <v>7097279</v>
      </c>
      <c r="E7" s="405" t="e">
        <f>IF(ISNUMBER(Regressions!E17),ROUND(Regressions!E17, 1), NA())</f>
        <v>#N/A</v>
      </c>
      <c r="F7" s="406" t="e">
        <f>IF(ISNUMBER(Regressions!F17),ROUND(Regressions!F17, 1), NA())</f>
        <v>#N/A</v>
      </c>
      <c r="G7" s="407" t="e">
        <f>IF(ISNUMBER(Regressions!G17),ROUND(Regressions!G17, 1), NA())</f>
        <v>#N/A</v>
      </c>
      <c r="H7" s="408" t="e">
        <f>IF(ISNUMBER(Regressions!H17),ROUND(Regressions!H17, 1), NA())</f>
        <v>#N/A</v>
      </c>
      <c r="I7" s="409" t="e">
        <f>IF(ISNUMBER(Regressions!I17),ROUND(Regressions!I17, 1), NA())</f>
        <v>#N/A</v>
      </c>
      <c r="J7" s="410" t="e">
        <f>IF(ISNUMBER(Regressions!K17),ROUND(Regressions!K17, 1), NA())</f>
        <v>#N/A</v>
      </c>
      <c r="K7" s="406" t="e">
        <f>IF(ISNUMBER(Regressions!L17),ROUND(Regressions!L17, 1), NA())</f>
        <v>#N/A</v>
      </c>
      <c r="L7" s="411" t="e">
        <f>IF(ISNUMBER(Regressions!M17),ROUND(Regressions!M17, 1), NA())</f>
        <v>#N/A</v>
      </c>
      <c r="M7" s="408" t="e">
        <f>IF(ISNUMBER(Regressions!N17),ROUND(Regressions!N17, 1), NA())</f>
        <v>#N/A</v>
      </c>
      <c r="N7" s="409" t="e">
        <f>IF(ISNUMBER(Regressions!O17),ROUND(Regressions!O17, 1), NA())</f>
        <v>#N/A</v>
      </c>
      <c r="O7" s="410" t="e">
        <f>IF(ISNUMBER(Regressions!Q17),ROUND(Regressions!Q17, 1), NA())</f>
        <v>#N/A</v>
      </c>
      <c r="P7" s="406" t="e">
        <f>IF(ISNUMBER(Regressions!R17),ROUND(Regressions!R17, 1), NA())</f>
        <v>#N/A</v>
      </c>
      <c r="Q7" s="412" t="e">
        <f>IF(ISNUMBER(Regressions!S17),ROUND(Regressions!S17, 1), NA())</f>
        <v>#N/A</v>
      </c>
      <c r="R7" s="408" t="e">
        <f>IF(ISNUMBER(Regressions!T17),ROUND(Regressions!T17, 1), NA())</f>
        <v>#N/A</v>
      </c>
      <c r="S7" s="409" t="e">
        <f>IF(ISNUMBER(Regressions!U17),ROUND(Regressions!U17, 1), NA())</f>
        <v>#N/A</v>
      </c>
    </row>
    <row r="8" spans="1:19" x14ac:dyDescent="0.25">
      <c r="A8" s="401" t="str">
        <f>+Introduction!$C$7</f>
        <v>Madagascar</v>
      </c>
      <c r="B8" s="402">
        <f>IF(ISBLANK(Regressions!B18), " ", Regressions!B18)</f>
        <v>2004</v>
      </c>
      <c r="C8" s="401" t="str">
        <f>HLOOKUP(Introduction!$G$4,nametranslations,24,FALSE)</f>
        <v>Total</v>
      </c>
      <c r="D8" s="404">
        <f>IF(ISBLANK(Regressions!D18), " ", Regressions!D18)</f>
        <v>7311934</v>
      </c>
      <c r="E8" s="405" t="e">
        <f>IF(ISNUMBER(Regressions!E18),ROUND(Regressions!E18, 1), NA())</f>
        <v>#N/A</v>
      </c>
      <c r="F8" s="406" t="e">
        <f>IF(ISNUMBER(Regressions!F18),ROUND(Regressions!F18, 1), NA())</f>
        <v>#N/A</v>
      </c>
      <c r="G8" s="407" t="e">
        <f>IF(ISNUMBER(Regressions!G18),ROUND(Regressions!G18, 1), NA())</f>
        <v>#N/A</v>
      </c>
      <c r="H8" s="408" t="e">
        <f>IF(ISNUMBER(Regressions!H18),ROUND(Regressions!H18, 1), NA())</f>
        <v>#N/A</v>
      </c>
      <c r="I8" s="409" t="e">
        <f>IF(ISNUMBER(Regressions!I18),ROUND(Regressions!I18, 1), NA())</f>
        <v>#N/A</v>
      </c>
      <c r="J8" s="410" t="e">
        <f>IF(ISNUMBER(Regressions!K18),ROUND(Regressions!K18, 1), NA())</f>
        <v>#N/A</v>
      </c>
      <c r="K8" s="406" t="e">
        <f>IF(ISNUMBER(Regressions!L18),ROUND(Regressions!L18, 1), NA())</f>
        <v>#N/A</v>
      </c>
      <c r="L8" s="411" t="e">
        <f>IF(ISNUMBER(Regressions!M18),ROUND(Regressions!M18, 1), NA())</f>
        <v>#N/A</v>
      </c>
      <c r="M8" s="408" t="e">
        <f>IF(ISNUMBER(Regressions!N18),ROUND(Regressions!N18, 1), NA())</f>
        <v>#N/A</v>
      </c>
      <c r="N8" s="409" t="e">
        <f>IF(ISNUMBER(Regressions!O18),ROUND(Regressions!O18, 1), NA())</f>
        <v>#N/A</v>
      </c>
      <c r="O8" s="410" t="e">
        <f>IF(ISNUMBER(Regressions!Q18),ROUND(Regressions!Q18, 1), NA())</f>
        <v>#N/A</v>
      </c>
      <c r="P8" s="406" t="e">
        <f>IF(ISNUMBER(Regressions!R18),ROUND(Regressions!R18, 1), NA())</f>
        <v>#N/A</v>
      </c>
      <c r="Q8" s="412" t="e">
        <f>IF(ISNUMBER(Regressions!S18),ROUND(Regressions!S18, 1), NA())</f>
        <v>#N/A</v>
      </c>
      <c r="R8" s="408" t="e">
        <f>IF(ISNUMBER(Regressions!T18),ROUND(Regressions!T18, 1), NA())</f>
        <v>#N/A</v>
      </c>
      <c r="S8" s="409" t="e">
        <f>IF(ISNUMBER(Regressions!U18),ROUND(Regressions!U18, 1), NA())</f>
        <v>#N/A</v>
      </c>
    </row>
    <row r="9" spans="1:19" x14ac:dyDescent="0.25">
      <c r="A9" s="401" t="str">
        <f>+Introduction!$C$7</f>
        <v>Madagascar</v>
      </c>
      <c r="B9" s="402">
        <f>IF(ISBLANK(Regressions!B19), " ", Regressions!B19)</f>
        <v>2005</v>
      </c>
      <c r="C9" s="401" t="str">
        <f>HLOOKUP(Introduction!$G$4,nametranslations,24,FALSE)</f>
        <v>Total</v>
      </c>
      <c r="D9" s="404">
        <f>IF(ISBLANK(Regressions!D19), " ", Regressions!D19)</f>
        <v>7528727</v>
      </c>
      <c r="E9" s="405" t="e">
        <f>IF(ISNUMBER(Regressions!E19),ROUND(Regressions!E19, 1), NA())</f>
        <v>#N/A</v>
      </c>
      <c r="F9" s="406">
        <f>IF(ISNUMBER(Regressions!F19),ROUND(Regressions!F19, 1), NA())</f>
        <v>25.4</v>
      </c>
      <c r="G9" s="407" t="e">
        <f>IF(ISNUMBER(Regressions!G19),ROUND(Regressions!G19, 1), NA())</f>
        <v>#N/A</v>
      </c>
      <c r="H9" s="408" t="e">
        <f>IF(ISNUMBER(Regressions!H19),ROUND(Regressions!H19, 1), NA())</f>
        <v>#N/A</v>
      </c>
      <c r="I9" s="409">
        <f>IF(ISNUMBER(Regressions!I19),ROUND(Regressions!I19, 1), NA())</f>
        <v>74.599999999999994</v>
      </c>
      <c r="J9" s="410" t="e">
        <f>IF(ISNUMBER(Regressions!K19),ROUND(Regressions!K19, 1), NA())</f>
        <v>#N/A</v>
      </c>
      <c r="K9" s="406" t="e">
        <f>IF(ISNUMBER(Regressions!L19),ROUND(Regressions!L19, 1), NA())</f>
        <v>#N/A</v>
      </c>
      <c r="L9" s="411" t="e">
        <f>IF(ISNUMBER(Regressions!M19),ROUND(Regressions!M19, 1), NA())</f>
        <v>#N/A</v>
      </c>
      <c r="M9" s="408" t="e">
        <f>IF(ISNUMBER(Regressions!N19),ROUND(Regressions!N19, 1), NA())</f>
        <v>#N/A</v>
      </c>
      <c r="N9" s="409" t="e">
        <f>IF(ISNUMBER(Regressions!O19),ROUND(Regressions!O19, 1), NA())</f>
        <v>#N/A</v>
      </c>
      <c r="O9" s="410" t="e">
        <f>IF(ISNUMBER(Regressions!Q19),ROUND(Regressions!Q19, 1), NA())</f>
        <v>#N/A</v>
      </c>
      <c r="P9" s="406" t="e">
        <f>IF(ISNUMBER(Regressions!R19),ROUND(Regressions!R19, 1), NA())</f>
        <v>#N/A</v>
      </c>
      <c r="Q9" s="412" t="e">
        <f>IF(ISNUMBER(Regressions!S19),ROUND(Regressions!S19, 1), NA())</f>
        <v>#N/A</v>
      </c>
      <c r="R9" s="408" t="e">
        <f>IF(ISNUMBER(Regressions!T19),ROUND(Regressions!T19, 1), NA())</f>
        <v>#N/A</v>
      </c>
      <c r="S9" s="409" t="e">
        <f>IF(ISNUMBER(Regressions!U19),ROUND(Regressions!U19, 1), NA())</f>
        <v>#N/A</v>
      </c>
    </row>
    <row r="10" spans="1:19" x14ac:dyDescent="0.25">
      <c r="A10" s="401" t="str">
        <f>+Introduction!$C$7</f>
        <v>Madagascar</v>
      </c>
      <c r="B10" s="402">
        <f>IF(ISBLANK(Regressions!B20), " ", Regressions!B20)</f>
        <v>2006</v>
      </c>
      <c r="C10" s="401" t="str">
        <f>HLOOKUP(Introduction!$G$4,nametranslations,24,FALSE)</f>
        <v>Total</v>
      </c>
      <c r="D10" s="404">
        <f>IF(ISBLANK(Regressions!D20), " ", Regressions!D20)</f>
        <v>7738506</v>
      </c>
      <c r="E10" s="405" t="e">
        <f>IF(ISNUMBER(Regressions!E20),ROUND(Regressions!E20, 1), NA())</f>
        <v>#N/A</v>
      </c>
      <c r="F10" s="406">
        <f>IF(ISNUMBER(Regressions!F20),ROUND(Regressions!F20, 1), NA())</f>
        <v>25.4</v>
      </c>
      <c r="G10" s="407" t="e">
        <f>IF(ISNUMBER(Regressions!G20),ROUND(Regressions!G20, 1), NA())</f>
        <v>#N/A</v>
      </c>
      <c r="H10" s="408" t="e">
        <f>IF(ISNUMBER(Regressions!H20),ROUND(Regressions!H20, 1), NA())</f>
        <v>#N/A</v>
      </c>
      <c r="I10" s="409">
        <f>IF(ISNUMBER(Regressions!I20),ROUND(Regressions!I20, 1), NA())</f>
        <v>74.599999999999994</v>
      </c>
      <c r="J10" s="410" t="e">
        <f>IF(ISNUMBER(Regressions!K20),ROUND(Regressions!K20, 1), NA())</f>
        <v>#N/A</v>
      </c>
      <c r="K10" s="406" t="e">
        <f>IF(ISNUMBER(Regressions!L20),ROUND(Regressions!L20, 1), NA())</f>
        <v>#N/A</v>
      </c>
      <c r="L10" s="411" t="e">
        <f>IF(ISNUMBER(Regressions!M20),ROUND(Regressions!M20, 1), NA())</f>
        <v>#N/A</v>
      </c>
      <c r="M10" s="408" t="e">
        <f>IF(ISNUMBER(Regressions!N20),ROUND(Regressions!N20, 1), NA())</f>
        <v>#N/A</v>
      </c>
      <c r="N10" s="409" t="e">
        <f>IF(ISNUMBER(Regressions!O20),ROUND(Regressions!O20, 1), NA())</f>
        <v>#N/A</v>
      </c>
      <c r="O10" s="410" t="e">
        <f>IF(ISNUMBER(Regressions!Q20),ROUND(Regressions!Q20, 1), NA())</f>
        <v>#N/A</v>
      </c>
      <c r="P10" s="406" t="e">
        <f>IF(ISNUMBER(Regressions!R20),ROUND(Regressions!R20, 1), NA())</f>
        <v>#N/A</v>
      </c>
      <c r="Q10" s="412" t="e">
        <f>IF(ISNUMBER(Regressions!S20),ROUND(Regressions!S20, 1), NA())</f>
        <v>#N/A</v>
      </c>
      <c r="R10" s="408" t="e">
        <f>IF(ISNUMBER(Regressions!T20),ROUND(Regressions!T20, 1), NA())</f>
        <v>#N/A</v>
      </c>
      <c r="S10" s="409" t="e">
        <f>IF(ISNUMBER(Regressions!U20),ROUND(Regressions!U20, 1), NA())</f>
        <v>#N/A</v>
      </c>
    </row>
    <row r="11" spans="1:19" x14ac:dyDescent="0.25">
      <c r="A11" s="401" t="str">
        <f>+Introduction!$C$7</f>
        <v>Madagascar</v>
      </c>
      <c r="B11" s="402">
        <f>IF(ISBLANK(Regressions!B21), " ", Regressions!B21)</f>
        <v>2007</v>
      </c>
      <c r="C11" s="401" t="str">
        <f>HLOOKUP(Introduction!$G$4,nametranslations,24,FALSE)</f>
        <v>Total</v>
      </c>
      <c r="D11" s="404">
        <f>IF(ISBLANK(Regressions!D21), " ", Regressions!D21)</f>
        <v>7948551</v>
      </c>
      <c r="E11" s="405" t="e">
        <f>IF(ISNUMBER(Regressions!E21),ROUND(Regressions!E21, 1), NA())</f>
        <v>#N/A</v>
      </c>
      <c r="F11" s="406">
        <f>IF(ISNUMBER(Regressions!F21),ROUND(Regressions!F21, 1), NA())</f>
        <v>25.4</v>
      </c>
      <c r="G11" s="407" t="e">
        <f>IF(ISNUMBER(Regressions!G21),ROUND(Regressions!G21, 1), NA())</f>
        <v>#N/A</v>
      </c>
      <c r="H11" s="408" t="e">
        <f>IF(ISNUMBER(Regressions!H21),ROUND(Regressions!H21, 1), NA())</f>
        <v>#N/A</v>
      </c>
      <c r="I11" s="409">
        <f>IF(ISNUMBER(Regressions!I21),ROUND(Regressions!I21, 1), NA())</f>
        <v>74.599999999999994</v>
      </c>
      <c r="J11" s="410">
        <f>IF(ISNUMBER(Regressions!K21),ROUND(Regressions!K21, 1), NA())</f>
        <v>71.599999999999994</v>
      </c>
      <c r="K11" s="406" t="e">
        <f>IF(ISNUMBER(Regressions!L21),ROUND(Regressions!L21, 1), NA())</f>
        <v>#N/A</v>
      </c>
      <c r="L11" s="411" t="e">
        <f>IF(ISNUMBER(Regressions!M21),ROUND(Regressions!M21, 1), NA())</f>
        <v>#N/A</v>
      </c>
      <c r="M11" s="408" t="e">
        <f>IF(ISNUMBER(Regressions!N21),ROUND(Regressions!N21, 1), NA())</f>
        <v>#N/A</v>
      </c>
      <c r="N11" s="409" t="e">
        <f>IF(ISNUMBER(Regressions!O21),ROUND(Regressions!O21, 1), NA())</f>
        <v>#N/A</v>
      </c>
      <c r="O11" s="410" t="e">
        <f>IF(ISNUMBER(Regressions!Q21),ROUND(Regressions!Q21, 1), NA())</f>
        <v>#N/A</v>
      </c>
      <c r="P11" s="406" t="e">
        <f>IF(ISNUMBER(Regressions!R21),ROUND(Regressions!R21, 1), NA())</f>
        <v>#N/A</v>
      </c>
      <c r="Q11" s="412" t="e">
        <f>IF(ISNUMBER(Regressions!S21),ROUND(Regressions!S21, 1), NA())</f>
        <v>#N/A</v>
      </c>
      <c r="R11" s="408" t="e">
        <f>IF(ISNUMBER(Regressions!T21),ROUND(Regressions!T21, 1), NA())</f>
        <v>#N/A</v>
      </c>
      <c r="S11" s="409" t="e">
        <f>IF(ISNUMBER(Regressions!U21),ROUND(Regressions!U21, 1), NA())</f>
        <v>#N/A</v>
      </c>
    </row>
    <row r="12" spans="1:19" x14ac:dyDescent="0.25">
      <c r="A12" s="401" t="str">
        <f>+Introduction!$C$7</f>
        <v>Madagascar</v>
      </c>
      <c r="B12" s="402">
        <f>IF(ISBLANK(Regressions!B22), " ", Regressions!B22)</f>
        <v>2008</v>
      </c>
      <c r="C12" s="401" t="str">
        <f>HLOOKUP(Introduction!$G$4,nametranslations,24,FALSE)</f>
        <v>Total</v>
      </c>
      <c r="D12" s="404">
        <f>IF(ISBLANK(Regressions!D22), " ", Regressions!D22)</f>
        <v>8157690</v>
      </c>
      <c r="E12" s="405" t="e">
        <f>IF(ISNUMBER(Regressions!E22),ROUND(Regressions!E22, 1), NA())</f>
        <v>#N/A</v>
      </c>
      <c r="F12" s="406">
        <f>IF(ISNUMBER(Regressions!F22),ROUND(Regressions!F22, 1), NA())</f>
        <v>25.4</v>
      </c>
      <c r="G12" s="407" t="e">
        <f>IF(ISNUMBER(Regressions!G22),ROUND(Regressions!G22, 1), NA())</f>
        <v>#N/A</v>
      </c>
      <c r="H12" s="408" t="e">
        <f>IF(ISNUMBER(Regressions!H22),ROUND(Regressions!H22, 1), NA())</f>
        <v>#N/A</v>
      </c>
      <c r="I12" s="409">
        <f>IF(ISNUMBER(Regressions!I22),ROUND(Regressions!I22, 1), NA())</f>
        <v>74.599999999999994</v>
      </c>
      <c r="J12" s="410">
        <f>IF(ISNUMBER(Regressions!K22),ROUND(Regressions!K22, 1), NA())</f>
        <v>71.599999999999994</v>
      </c>
      <c r="K12" s="406" t="e">
        <f>IF(ISNUMBER(Regressions!L22),ROUND(Regressions!L22, 1), NA())</f>
        <v>#N/A</v>
      </c>
      <c r="L12" s="411" t="e">
        <f>IF(ISNUMBER(Regressions!M22),ROUND(Regressions!M22, 1), NA())</f>
        <v>#N/A</v>
      </c>
      <c r="M12" s="408" t="e">
        <f>IF(ISNUMBER(Regressions!N22),ROUND(Regressions!N22, 1), NA())</f>
        <v>#N/A</v>
      </c>
      <c r="N12" s="409" t="e">
        <f>IF(ISNUMBER(Regressions!O22),ROUND(Regressions!O22, 1), NA())</f>
        <v>#N/A</v>
      </c>
      <c r="O12" s="410" t="e">
        <f>IF(ISNUMBER(Regressions!Q22),ROUND(Regressions!Q22, 1), NA())</f>
        <v>#N/A</v>
      </c>
      <c r="P12" s="406" t="e">
        <f>IF(ISNUMBER(Regressions!R22),ROUND(Regressions!R22, 1), NA())</f>
        <v>#N/A</v>
      </c>
      <c r="Q12" s="412" t="e">
        <f>IF(ISNUMBER(Regressions!S22),ROUND(Regressions!S22, 1), NA())</f>
        <v>#N/A</v>
      </c>
      <c r="R12" s="408" t="e">
        <f>IF(ISNUMBER(Regressions!T22),ROUND(Regressions!T22, 1), NA())</f>
        <v>#N/A</v>
      </c>
      <c r="S12" s="409" t="e">
        <f>IF(ISNUMBER(Regressions!U22),ROUND(Regressions!U22, 1), NA())</f>
        <v>#N/A</v>
      </c>
    </row>
    <row r="13" spans="1:19" x14ac:dyDescent="0.25">
      <c r="A13" s="401" t="str">
        <f>+Introduction!$C$7</f>
        <v>Madagascar</v>
      </c>
      <c r="B13" s="402">
        <f>IF(ISBLANK(Regressions!B23), " ", Regressions!B23)</f>
        <v>2009</v>
      </c>
      <c r="C13" s="401" t="str">
        <f>HLOOKUP(Introduction!$G$4,nametranslations,24,FALSE)</f>
        <v>Total</v>
      </c>
      <c r="D13" s="404">
        <f>IF(ISBLANK(Regressions!D23), " ", Regressions!D23)</f>
        <v>8365851</v>
      </c>
      <c r="E13" s="405" t="e">
        <f>IF(ISNUMBER(Regressions!E23),ROUND(Regressions!E23, 1), NA())</f>
        <v>#N/A</v>
      </c>
      <c r="F13" s="406">
        <f>IF(ISNUMBER(Regressions!F23),ROUND(Regressions!F23, 1), NA())</f>
        <v>25.4</v>
      </c>
      <c r="G13" s="407" t="e">
        <f>IF(ISNUMBER(Regressions!G23),ROUND(Regressions!G23, 1), NA())</f>
        <v>#N/A</v>
      </c>
      <c r="H13" s="408" t="e">
        <f>IF(ISNUMBER(Regressions!H23),ROUND(Regressions!H23, 1), NA())</f>
        <v>#N/A</v>
      </c>
      <c r="I13" s="409">
        <f>IF(ISNUMBER(Regressions!I23),ROUND(Regressions!I23, 1), NA())</f>
        <v>74.599999999999994</v>
      </c>
      <c r="J13" s="410">
        <f>IF(ISNUMBER(Regressions!K23),ROUND(Regressions!K23, 1), NA())</f>
        <v>71.599999999999994</v>
      </c>
      <c r="K13" s="406" t="e">
        <f>IF(ISNUMBER(Regressions!L23),ROUND(Regressions!L23, 1), NA())</f>
        <v>#N/A</v>
      </c>
      <c r="L13" s="411" t="e">
        <f>IF(ISNUMBER(Regressions!M23),ROUND(Regressions!M23, 1), NA())</f>
        <v>#N/A</v>
      </c>
      <c r="M13" s="408" t="e">
        <f>IF(ISNUMBER(Regressions!N23),ROUND(Regressions!N23, 1), NA())</f>
        <v>#N/A</v>
      </c>
      <c r="N13" s="409" t="e">
        <f>IF(ISNUMBER(Regressions!O23),ROUND(Regressions!O23, 1), NA())</f>
        <v>#N/A</v>
      </c>
      <c r="O13" s="410" t="e">
        <f>IF(ISNUMBER(Regressions!Q23),ROUND(Regressions!Q23, 1), NA())</f>
        <v>#N/A</v>
      </c>
      <c r="P13" s="406" t="e">
        <f>IF(ISNUMBER(Regressions!R23),ROUND(Regressions!R23, 1), NA())</f>
        <v>#N/A</v>
      </c>
      <c r="Q13" s="412" t="e">
        <f>IF(ISNUMBER(Regressions!S23),ROUND(Regressions!S23, 1), NA())</f>
        <v>#N/A</v>
      </c>
      <c r="R13" s="408" t="e">
        <f>IF(ISNUMBER(Regressions!T23),ROUND(Regressions!T23, 1), NA())</f>
        <v>#N/A</v>
      </c>
      <c r="S13" s="409" t="e">
        <f>IF(ISNUMBER(Regressions!U23),ROUND(Regressions!U23, 1), NA())</f>
        <v>#N/A</v>
      </c>
    </row>
    <row r="14" spans="1:19" x14ac:dyDescent="0.25">
      <c r="A14" s="401" t="str">
        <f>+Introduction!$C$7</f>
        <v>Madagascar</v>
      </c>
      <c r="B14" s="402">
        <f>IF(ISBLANK(Regressions!B24), " ", Regressions!B24)</f>
        <v>2010</v>
      </c>
      <c r="C14" s="401" t="str">
        <f>HLOOKUP(Introduction!$G$4,nametranslations,24,FALSE)</f>
        <v>Total</v>
      </c>
      <c r="D14" s="404">
        <f>IF(ISBLANK(Regressions!D24), " ", Regressions!D24)</f>
        <v>8576250</v>
      </c>
      <c r="E14" s="405" t="e">
        <f>IF(ISNUMBER(Regressions!E24),ROUND(Regressions!E24, 1), NA())</f>
        <v>#N/A</v>
      </c>
      <c r="F14" s="406">
        <f>IF(ISNUMBER(Regressions!F24),ROUND(Regressions!F24, 1), NA())</f>
        <v>26.7</v>
      </c>
      <c r="G14" s="407" t="e">
        <f>IF(ISNUMBER(Regressions!G24),ROUND(Regressions!G24, 1), NA())</f>
        <v>#N/A</v>
      </c>
      <c r="H14" s="408" t="e">
        <f>IF(ISNUMBER(Regressions!H24),ROUND(Regressions!H24, 1), NA())</f>
        <v>#N/A</v>
      </c>
      <c r="I14" s="409">
        <f>IF(ISNUMBER(Regressions!I24),ROUND(Regressions!I24, 1), NA())</f>
        <v>73.3</v>
      </c>
      <c r="J14" s="410">
        <f>IF(ISNUMBER(Regressions!K24),ROUND(Regressions!K24, 1), NA())</f>
        <v>71.599999999999994</v>
      </c>
      <c r="K14" s="406" t="e">
        <f>IF(ISNUMBER(Regressions!L24),ROUND(Regressions!L24, 1), NA())</f>
        <v>#N/A</v>
      </c>
      <c r="L14" s="411">
        <f>IF(ISNUMBER(Regressions!M24),ROUND(Regressions!M24, 1), NA())</f>
        <v>69</v>
      </c>
      <c r="M14" s="408" t="e">
        <f>IF(ISNUMBER(Regressions!N24),ROUND(Regressions!N24, 1), NA())</f>
        <v>#N/A</v>
      </c>
      <c r="N14" s="409" t="e">
        <f>IF(ISNUMBER(Regressions!O24),ROUND(Regressions!O24, 1), NA())</f>
        <v>#N/A</v>
      </c>
      <c r="O14" s="410" t="e">
        <f>IF(ISNUMBER(Regressions!Q24),ROUND(Regressions!Q24, 1), NA())</f>
        <v>#N/A</v>
      </c>
      <c r="P14" s="406" t="e">
        <f>IF(ISNUMBER(Regressions!R24),ROUND(Regressions!R24, 1), NA())</f>
        <v>#N/A</v>
      </c>
      <c r="Q14" s="412" t="e">
        <f>IF(ISNUMBER(Regressions!S24),ROUND(Regressions!S24, 1), NA())</f>
        <v>#N/A</v>
      </c>
      <c r="R14" s="408" t="e">
        <f>IF(ISNUMBER(Regressions!T24),ROUND(Regressions!T24, 1), NA())</f>
        <v>#N/A</v>
      </c>
      <c r="S14" s="409" t="e">
        <f>IF(ISNUMBER(Regressions!U24),ROUND(Regressions!U24, 1), NA())</f>
        <v>#N/A</v>
      </c>
    </row>
    <row r="15" spans="1:19" x14ac:dyDescent="0.25">
      <c r="A15" s="401" t="str">
        <f>+Introduction!$C$7</f>
        <v>Madagascar</v>
      </c>
      <c r="B15" s="402">
        <f>IF(ISBLANK(Regressions!B25), " ", Regressions!B25)</f>
        <v>2011</v>
      </c>
      <c r="C15" s="401" t="str">
        <f>HLOOKUP(Introduction!$G$4,nametranslations,24,FALSE)</f>
        <v>Total</v>
      </c>
      <c r="D15" s="404">
        <f>IF(ISBLANK(Regressions!D25), " ", Regressions!D25)</f>
        <v>8786191</v>
      </c>
      <c r="E15" s="405" t="e">
        <f>IF(ISNUMBER(Regressions!E25),ROUND(Regressions!E25, 1), NA())</f>
        <v>#N/A</v>
      </c>
      <c r="F15" s="406">
        <f>IF(ISNUMBER(Regressions!F25),ROUND(Regressions!F25, 1), NA())</f>
        <v>28.1</v>
      </c>
      <c r="G15" s="407" t="e">
        <f>IF(ISNUMBER(Regressions!G25),ROUND(Regressions!G25, 1), NA())</f>
        <v>#N/A</v>
      </c>
      <c r="H15" s="408" t="e">
        <f>IF(ISNUMBER(Regressions!H25),ROUND(Regressions!H25, 1), NA())</f>
        <v>#N/A</v>
      </c>
      <c r="I15" s="409">
        <f>IF(ISNUMBER(Regressions!I25),ROUND(Regressions!I25, 1), NA())</f>
        <v>71.900000000000006</v>
      </c>
      <c r="J15" s="410">
        <f>IF(ISNUMBER(Regressions!K25),ROUND(Regressions!K25, 1), NA())</f>
        <v>71.599999999999994</v>
      </c>
      <c r="K15" s="406" t="e">
        <f>IF(ISNUMBER(Regressions!L25),ROUND(Regressions!L25, 1), NA())</f>
        <v>#N/A</v>
      </c>
      <c r="L15" s="411">
        <f>IF(ISNUMBER(Regressions!M25),ROUND(Regressions!M25, 1), NA())</f>
        <v>69</v>
      </c>
      <c r="M15" s="408" t="e">
        <f>IF(ISNUMBER(Regressions!N25),ROUND(Regressions!N25, 1), NA())</f>
        <v>#N/A</v>
      </c>
      <c r="N15" s="409" t="e">
        <f>IF(ISNUMBER(Regressions!O25),ROUND(Regressions!O25, 1), NA())</f>
        <v>#N/A</v>
      </c>
      <c r="O15" s="410" t="e">
        <f>IF(ISNUMBER(Regressions!Q25),ROUND(Regressions!Q25, 1), NA())</f>
        <v>#N/A</v>
      </c>
      <c r="P15" s="406" t="e">
        <f>IF(ISNUMBER(Regressions!R25),ROUND(Regressions!R25, 1), NA())</f>
        <v>#N/A</v>
      </c>
      <c r="Q15" s="412" t="e">
        <f>IF(ISNUMBER(Regressions!S25),ROUND(Regressions!S25, 1), NA())</f>
        <v>#N/A</v>
      </c>
      <c r="R15" s="408" t="e">
        <f>IF(ISNUMBER(Regressions!T25),ROUND(Regressions!T25, 1), NA())</f>
        <v>#N/A</v>
      </c>
      <c r="S15" s="409" t="e">
        <f>IF(ISNUMBER(Regressions!U25),ROUND(Regressions!U25, 1), NA())</f>
        <v>#N/A</v>
      </c>
    </row>
    <row r="16" spans="1:19" x14ac:dyDescent="0.25">
      <c r="A16" s="401" t="str">
        <f>+Introduction!$C$7</f>
        <v>Madagascar</v>
      </c>
      <c r="B16" s="402">
        <f>IF(ISBLANK(Regressions!B26), " ", Regressions!B26)</f>
        <v>2012</v>
      </c>
      <c r="C16" s="401" t="str">
        <f>HLOOKUP(Introduction!$G$4,nametranslations,24,FALSE)</f>
        <v>Total</v>
      </c>
      <c r="D16" s="404">
        <f>IF(ISBLANK(Regressions!D26), " ", Regressions!D26)</f>
        <v>8994036</v>
      </c>
      <c r="E16" s="405" t="e">
        <f>IF(ISNUMBER(Regressions!E26),ROUND(Regressions!E26, 1), NA())</f>
        <v>#N/A</v>
      </c>
      <c r="F16" s="406">
        <f>IF(ISNUMBER(Regressions!F26),ROUND(Regressions!F26, 1), NA())</f>
        <v>29.4</v>
      </c>
      <c r="G16" s="407" t="e">
        <f>IF(ISNUMBER(Regressions!G26),ROUND(Regressions!G26, 1), NA())</f>
        <v>#N/A</v>
      </c>
      <c r="H16" s="408" t="e">
        <f>IF(ISNUMBER(Regressions!H26),ROUND(Regressions!H26, 1), NA())</f>
        <v>#N/A</v>
      </c>
      <c r="I16" s="409">
        <f>IF(ISNUMBER(Regressions!I26),ROUND(Regressions!I26, 1), NA())</f>
        <v>70.599999999999994</v>
      </c>
      <c r="J16" s="410">
        <f>IF(ISNUMBER(Regressions!K26),ROUND(Regressions!K26, 1), NA())</f>
        <v>71.7</v>
      </c>
      <c r="K16" s="406" t="e">
        <f>IF(ISNUMBER(Regressions!L26),ROUND(Regressions!L26, 1), NA())</f>
        <v>#N/A</v>
      </c>
      <c r="L16" s="411">
        <f>IF(ISNUMBER(Regressions!M26),ROUND(Regressions!M26, 1), NA())</f>
        <v>69</v>
      </c>
      <c r="M16" s="408" t="e">
        <f>IF(ISNUMBER(Regressions!N26),ROUND(Regressions!N26, 1), NA())</f>
        <v>#N/A</v>
      </c>
      <c r="N16" s="409" t="e">
        <f>IF(ISNUMBER(Regressions!O26),ROUND(Regressions!O26, 1), NA())</f>
        <v>#N/A</v>
      </c>
      <c r="O16" s="410" t="e">
        <f>IF(ISNUMBER(Regressions!Q26),ROUND(Regressions!Q26, 1), NA())</f>
        <v>#N/A</v>
      </c>
      <c r="P16" s="406" t="e">
        <f>IF(ISNUMBER(Regressions!R26),ROUND(Regressions!R26, 1), NA())</f>
        <v>#N/A</v>
      </c>
      <c r="Q16" s="412" t="e">
        <f>IF(ISNUMBER(Regressions!S26),ROUND(Regressions!S26, 1), NA())</f>
        <v>#N/A</v>
      </c>
      <c r="R16" s="408" t="e">
        <f>IF(ISNUMBER(Regressions!T26),ROUND(Regressions!T26, 1), NA())</f>
        <v>#N/A</v>
      </c>
      <c r="S16" s="409" t="e">
        <f>IF(ISNUMBER(Regressions!U26),ROUND(Regressions!U26, 1), NA())</f>
        <v>#N/A</v>
      </c>
    </row>
    <row r="17" spans="1:19" x14ac:dyDescent="0.25">
      <c r="A17" s="401" t="str">
        <f>+Introduction!$C$7</f>
        <v>Madagascar</v>
      </c>
      <c r="B17" s="402">
        <f>IF(ISBLANK(Regressions!B27), " ", Regressions!B27)</f>
        <v>2013</v>
      </c>
      <c r="C17" s="401" t="str">
        <f>HLOOKUP(Introduction!$G$4,nametranslations,24,FALSE)</f>
        <v>Total</v>
      </c>
      <c r="D17" s="404">
        <f>IF(ISBLANK(Regressions!D27), " ", Regressions!D27)</f>
        <v>9199590</v>
      </c>
      <c r="E17" s="405" t="e">
        <f>IF(ISNUMBER(Regressions!E27),ROUND(Regressions!E27, 1), NA())</f>
        <v>#N/A</v>
      </c>
      <c r="F17" s="406">
        <f>IF(ISNUMBER(Regressions!F27),ROUND(Regressions!F27, 1), NA())</f>
        <v>30.7</v>
      </c>
      <c r="G17" s="407" t="e">
        <f>IF(ISNUMBER(Regressions!G27),ROUND(Regressions!G27, 1), NA())</f>
        <v>#N/A</v>
      </c>
      <c r="H17" s="408" t="e">
        <f>IF(ISNUMBER(Regressions!H27),ROUND(Regressions!H27, 1), NA())</f>
        <v>#N/A</v>
      </c>
      <c r="I17" s="409">
        <f>IF(ISNUMBER(Regressions!I27),ROUND(Regressions!I27, 1), NA())</f>
        <v>69.3</v>
      </c>
      <c r="J17" s="410">
        <f>IF(ISNUMBER(Regressions!K27),ROUND(Regressions!K27, 1), NA())</f>
        <v>71.8</v>
      </c>
      <c r="K17" s="406" t="e">
        <f>IF(ISNUMBER(Regressions!L27),ROUND(Regressions!L27, 1), NA())</f>
        <v>#N/A</v>
      </c>
      <c r="L17" s="411">
        <f>IF(ISNUMBER(Regressions!M27),ROUND(Regressions!M27, 1), NA())</f>
        <v>69</v>
      </c>
      <c r="M17" s="408" t="e">
        <f>IF(ISNUMBER(Regressions!N27),ROUND(Regressions!N27, 1), NA())</f>
        <v>#N/A</v>
      </c>
      <c r="N17" s="409" t="e">
        <f>IF(ISNUMBER(Regressions!O27),ROUND(Regressions!O27, 1), NA())</f>
        <v>#N/A</v>
      </c>
      <c r="O17" s="410" t="e">
        <f>IF(ISNUMBER(Regressions!Q27),ROUND(Regressions!Q27, 1), NA())</f>
        <v>#N/A</v>
      </c>
      <c r="P17" s="406" t="e">
        <f>IF(ISNUMBER(Regressions!R27),ROUND(Regressions!R27, 1), NA())</f>
        <v>#N/A</v>
      </c>
      <c r="Q17" s="412" t="e">
        <f>IF(ISNUMBER(Regressions!S27),ROUND(Regressions!S27, 1), NA())</f>
        <v>#N/A</v>
      </c>
      <c r="R17" s="408" t="e">
        <f>IF(ISNUMBER(Regressions!T27),ROUND(Regressions!T27, 1), NA())</f>
        <v>#N/A</v>
      </c>
      <c r="S17" s="409" t="e">
        <f>IF(ISNUMBER(Regressions!U27),ROUND(Regressions!U27, 1), NA())</f>
        <v>#N/A</v>
      </c>
    </row>
    <row r="18" spans="1:19" x14ac:dyDescent="0.25">
      <c r="A18" s="401" t="str">
        <f>+Introduction!$C$7</f>
        <v>Madagascar</v>
      </c>
      <c r="B18" s="402">
        <f>IF(ISBLANK(Regressions!B28), " ", Regressions!B28)</f>
        <v>2014</v>
      </c>
      <c r="C18" s="401" t="str">
        <f>HLOOKUP(Introduction!$G$4,nametranslations,24,FALSE)</f>
        <v>Total</v>
      </c>
      <c r="D18" s="404">
        <f>IF(ISBLANK(Regressions!D28), " ", Regressions!D28)</f>
        <v>9395686</v>
      </c>
      <c r="E18" s="405" t="e">
        <f>IF(ISNUMBER(Regressions!E28),ROUND(Regressions!E28, 1), NA())</f>
        <v>#N/A</v>
      </c>
      <c r="F18" s="406">
        <f>IF(ISNUMBER(Regressions!F28),ROUND(Regressions!F28, 1), NA())</f>
        <v>32.1</v>
      </c>
      <c r="G18" s="407" t="e">
        <f>IF(ISNUMBER(Regressions!G28),ROUND(Regressions!G28, 1), NA())</f>
        <v>#N/A</v>
      </c>
      <c r="H18" s="408" t="e">
        <f>IF(ISNUMBER(Regressions!H28),ROUND(Regressions!H28, 1), NA())</f>
        <v>#N/A</v>
      </c>
      <c r="I18" s="409">
        <f>IF(ISNUMBER(Regressions!I28),ROUND(Regressions!I28, 1), NA())</f>
        <v>67.900000000000006</v>
      </c>
      <c r="J18" s="410">
        <f>IF(ISNUMBER(Regressions!K28),ROUND(Regressions!K28, 1), NA())</f>
        <v>71.900000000000006</v>
      </c>
      <c r="K18" s="406" t="e">
        <f>IF(ISNUMBER(Regressions!L28),ROUND(Regressions!L28, 1), NA())</f>
        <v>#N/A</v>
      </c>
      <c r="L18" s="411">
        <f>IF(ISNUMBER(Regressions!M28),ROUND(Regressions!M28, 1), NA())</f>
        <v>69</v>
      </c>
      <c r="M18" s="408" t="e">
        <f>IF(ISNUMBER(Regressions!N28),ROUND(Regressions!N28, 1), NA())</f>
        <v>#N/A</v>
      </c>
      <c r="N18" s="409" t="e">
        <f>IF(ISNUMBER(Regressions!O28),ROUND(Regressions!O28, 1), NA())</f>
        <v>#N/A</v>
      </c>
      <c r="O18" s="410" t="e">
        <f>IF(ISNUMBER(Regressions!Q28),ROUND(Regressions!Q28, 1), NA())</f>
        <v>#N/A</v>
      </c>
      <c r="P18" s="406" t="e">
        <f>IF(ISNUMBER(Regressions!R28),ROUND(Regressions!R28, 1), NA())</f>
        <v>#N/A</v>
      </c>
      <c r="Q18" s="412" t="e">
        <f>IF(ISNUMBER(Regressions!S28),ROUND(Regressions!S28, 1), NA())</f>
        <v>#N/A</v>
      </c>
      <c r="R18" s="408" t="e">
        <f>IF(ISNUMBER(Regressions!T28),ROUND(Regressions!T28, 1), NA())</f>
        <v>#N/A</v>
      </c>
      <c r="S18" s="409" t="e">
        <f>IF(ISNUMBER(Regressions!U28),ROUND(Regressions!U28, 1), NA())</f>
        <v>#N/A</v>
      </c>
    </row>
    <row r="19" spans="1:19" x14ac:dyDescent="0.25">
      <c r="A19" s="401" t="str">
        <f>+Introduction!$C$7</f>
        <v>Madagascar</v>
      </c>
      <c r="B19" s="402">
        <f>IF(ISBLANK(Regressions!B29), " ", Regressions!B29)</f>
        <v>2015</v>
      </c>
      <c r="C19" s="401" t="str">
        <f>HLOOKUP(Introduction!$G$4,nametranslations,24,FALSE)</f>
        <v>Total</v>
      </c>
      <c r="D19" s="404">
        <f>IF(ISBLANK(Regressions!D29), " ", Regressions!D29)</f>
        <v>9578405</v>
      </c>
      <c r="E19" s="405" t="e">
        <f>IF(ISNUMBER(Regressions!E29),ROUND(Regressions!E29, 1), NA())</f>
        <v>#N/A</v>
      </c>
      <c r="F19" s="406">
        <f>IF(ISNUMBER(Regressions!F29),ROUND(Regressions!F29, 1), NA())</f>
        <v>33.4</v>
      </c>
      <c r="G19" s="407" t="e">
        <f>IF(ISNUMBER(Regressions!G29),ROUND(Regressions!G29, 1), NA())</f>
        <v>#N/A</v>
      </c>
      <c r="H19" s="408" t="e">
        <f>IF(ISNUMBER(Regressions!H29),ROUND(Regressions!H29, 1), NA())</f>
        <v>#N/A</v>
      </c>
      <c r="I19" s="409">
        <f>IF(ISNUMBER(Regressions!I29),ROUND(Regressions!I29, 1), NA())</f>
        <v>66.599999999999994</v>
      </c>
      <c r="J19" s="410">
        <f>IF(ISNUMBER(Regressions!K29),ROUND(Regressions!K29, 1), NA())</f>
        <v>72</v>
      </c>
      <c r="K19" s="406" t="e">
        <f>IF(ISNUMBER(Regressions!L29),ROUND(Regressions!L29, 1), NA())</f>
        <v>#N/A</v>
      </c>
      <c r="L19" s="411">
        <f>IF(ISNUMBER(Regressions!M29),ROUND(Regressions!M29, 1), NA())</f>
        <v>65.5</v>
      </c>
      <c r="M19" s="408" t="e">
        <f>IF(ISNUMBER(Regressions!N29),ROUND(Regressions!N29, 1), NA())</f>
        <v>#N/A</v>
      </c>
      <c r="N19" s="409" t="e">
        <f>IF(ISNUMBER(Regressions!O29),ROUND(Regressions!O29, 1), NA())</f>
        <v>#N/A</v>
      </c>
      <c r="O19" s="410" t="e">
        <f>IF(ISNUMBER(Regressions!Q29),ROUND(Regressions!Q29, 1), NA())</f>
        <v>#N/A</v>
      </c>
      <c r="P19" s="406" t="e">
        <f>IF(ISNUMBER(Regressions!R29),ROUND(Regressions!R29, 1), NA())</f>
        <v>#N/A</v>
      </c>
      <c r="Q19" s="412" t="e">
        <f>IF(ISNUMBER(Regressions!S29),ROUND(Regressions!S29, 1), NA())</f>
        <v>#N/A</v>
      </c>
      <c r="R19" s="408" t="e">
        <f>IF(ISNUMBER(Regressions!T29),ROUND(Regressions!T29, 1), NA())</f>
        <v>#N/A</v>
      </c>
      <c r="S19" s="409" t="e">
        <f>IF(ISNUMBER(Regressions!U29),ROUND(Regressions!U29, 1), NA())</f>
        <v>#N/A</v>
      </c>
    </row>
    <row r="20" spans="1:19" x14ac:dyDescent="0.25">
      <c r="A20" s="401" t="str">
        <f>+Introduction!$C$7</f>
        <v>Madagascar</v>
      </c>
      <c r="B20" s="402">
        <f>IF(ISBLANK(Regressions!B30), " ", Regressions!B30)</f>
        <v>2016</v>
      </c>
      <c r="C20" s="401" t="str">
        <f>HLOOKUP(Introduction!$G$4,nametranslations,24,FALSE)</f>
        <v>Total</v>
      </c>
      <c r="D20" s="404">
        <f>IF(ISBLANK(Regressions!D30), " ", Regressions!D30)</f>
        <v>9751818</v>
      </c>
      <c r="E20" s="405">
        <f>IF(ISNUMBER(Regressions!E30),ROUND(Regressions!E30, 1), NA())</f>
        <v>34.700000000000003</v>
      </c>
      <c r="F20" s="406">
        <f>IF(ISNUMBER(Regressions!F30),ROUND(Regressions!F30, 1), NA())</f>
        <v>34.700000000000003</v>
      </c>
      <c r="G20" s="407" t="e">
        <f>IF(ISNUMBER(Regressions!G30),ROUND(Regressions!G30, 1), NA())</f>
        <v>#N/A</v>
      </c>
      <c r="H20" s="408" t="e">
        <f>IF(ISNUMBER(Regressions!H30),ROUND(Regressions!H30, 1), NA())</f>
        <v>#N/A</v>
      </c>
      <c r="I20" s="409">
        <f>IF(ISNUMBER(Regressions!I30),ROUND(Regressions!I30, 1), NA())</f>
        <v>65.3</v>
      </c>
      <c r="J20" s="410">
        <f>IF(ISNUMBER(Regressions!K30),ROUND(Regressions!K30, 1), NA())</f>
        <v>72.099999999999994</v>
      </c>
      <c r="K20" s="406" t="e">
        <f>IF(ISNUMBER(Regressions!L30),ROUND(Regressions!L30, 1), NA())</f>
        <v>#N/A</v>
      </c>
      <c r="L20" s="411">
        <f>IF(ISNUMBER(Regressions!M30),ROUND(Regressions!M30, 1), NA())</f>
        <v>62</v>
      </c>
      <c r="M20" s="408" t="e">
        <f>IF(ISNUMBER(Regressions!N30),ROUND(Regressions!N30, 1), NA())</f>
        <v>#N/A</v>
      </c>
      <c r="N20" s="409" t="e">
        <f>IF(ISNUMBER(Regressions!O30),ROUND(Regressions!O30, 1), NA())</f>
        <v>#N/A</v>
      </c>
      <c r="O20" s="410">
        <f>IF(ISNUMBER(Regressions!Q30),ROUND(Regressions!Q30, 1), NA())</f>
        <v>59.2</v>
      </c>
      <c r="P20" s="406" t="e">
        <f>IF(ISNUMBER(Regressions!R30),ROUND(Regressions!R30, 1), NA())</f>
        <v>#N/A</v>
      </c>
      <c r="Q20" s="412" t="e">
        <f>IF(ISNUMBER(Regressions!S30),ROUND(Regressions!S30, 1), NA())</f>
        <v>#N/A</v>
      </c>
      <c r="R20" s="408" t="e">
        <f>IF(ISNUMBER(Regressions!T30),ROUND(Regressions!T30, 1), NA())</f>
        <v>#N/A</v>
      </c>
      <c r="S20" s="409" t="e">
        <f>IF(ISNUMBER(Regressions!U30),ROUND(Regressions!U30, 1), NA())</f>
        <v>#N/A</v>
      </c>
    </row>
    <row r="21" spans="1:19" x14ac:dyDescent="0.25">
      <c r="A21" s="401" t="str">
        <f>+Introduction!$C$7</f>
        <v>Madagascar</v>
      </c>
      <c r="B21" s="402">
        <f>IF(ISBLANK(Regressions!B31), " ", Regressions!B31)</f>
        <v>2017</v>
      </c>
      <c r="C21" s="401" t="str">
        <f>HLOOKUP(Introduction!$G$4,nametranslations,24,FALSE)</f>
        <v>Total</v>
      </c>
      <c r="D21" s="404">
        <f>IF(ISBLANK(Regressions!D31), " ", Regressions!D31)</f>
        <v>9925754</v>
      </c>
      <c r="E21" s="405">
        <f>IF(ISNUMBER(Regressions!E31),ROUND(Regressions!E31, 1), NA())</f>
        <v>36</v>
      </c>
      <c r="F21" s="406">
        <f>IF(ISNUMBER(Regressions!F31),ROUND(Regressions!F31, 1), NA())</f>
        <v>36</v>
      </c>
      <c r="G21" s="407" t="e">
        <f>IF(ISNUMBER(Regressions!G31),ROUND(Regressions!G31, 1), NA())</f>
        <v>#N/A</v>
      </c>
      <c r="H21" s="408" t="e">
        <f>IF(ISNUMBER(Regressions!H31),ROUND(Regressions!H31, 1), NA())</f>
        <v>#N/A</v>
      </c>
      <c r="I21" s="409">
        <f>IF(ISNUMBER(Regressions!I31),ROUND(Regressions!I31, 1), NA())</f>
        <v>64</v>
      </c>
      <c r="J21" s="410">
        <f>IF(ISNUMBER(Regressions!K31),ROUND(Regressions!K31, 1), NA())</f>
        <v>72.2</v>
      </c>
      <c r="K21" s="406" t="e">
        <f>IF(ISNUMBER(Regressions!L31),ROUND(Regressions!L31, 1), NA())</f>
        <v>#N/A</v>
      </c>
      <c r="L21" s="411">
        <f>IF(ISNUMBER(Regressions!M31),ROUND(Regressions!M31, 1), NA())</f>
        <v>58.6</v>
      </c>
      <c r="M21" s="408" t="e">
        <f>IF(ISNUMBER(Regressions!N31),ROUND(Regressions!N31, 1), NA())</f>
        <v>#N/A</v>
      </c>
      <c r="N21" s="409" t="e">
        <f>IF(ISNUMBER(Regressions!O31),ROUND(Regressions!O31, 1), NA())</f>
        <v>#N/A</v>
      </c>
      <c r="O21" s="410">
        <f>IF(ISNUMBER(Regressions!Q31),ROUND(Regressions!Q31, 1), NA())</f>
        <v>59.2</v>
      </c>
      <c r="P21" s="406" t="e">
        <f>IF(ISNUMBER(Regressions!R31),ROUND(Regressions!R31, 1), NA())</f>
        <v>#N/A</v>
      </c>
      <c r="Q21" s="412" t="e">
        <f>IF(ISNUMBER(Regressions!S31),ROUND(Regressions!S31, 1), NA())</f>
        <v>#N/A</v>
      </c>
      <c r="R21" s="408" t="e">
        <f>IF(ISNUMBER(Regressions!T31),ROUND(Regressions!T31, 1), NA())</f>
        <v>#N/A</v>
      </c>
      <c r="S21" s="409" t="e">
        <f>IF(ISNUMBER(Regressions!U31),ROUND(Regressions!U31, 1), NA())</f>
        <v>#N/A</v>
      </c>
    </row>
    <row r="22" spans="1:19" x14ac:dyDescent="0.25">
      <c r="A22" s="401" t="str">
        <f>+Introduction!$C$7</f>
        <v>Madagascar</v>
      </c>
      <c r="B22" s="402">
        <f>IF(ISBLANK(Regressions!B32), " ", Regressions!B32)</f>
        <v>2018</v>
      </c>
      <c r="C22" s="401" t="str">
        <f>HLOOKUP(Introduction!$G$4,nametranslations,24,FALSE)</f>
        <v>Total</v>
      </c>
      <c r="D22" s="404">
        <f>IF(ISBLANK(Regressions!D32), " ", Regressions!D32)</f>
        <v>10096549</v>
      </c>
      <c r="E22" s="405">
        <f>IF(ISNUMBER(Regressions!E32),ROUND(Regressions!E32, 1), NA())</f>
        <v>37.4</v>
      </c>
      <c r="F22" s="406">
        <f>IF(ISNUMBER(Regressions!F32),ROUND(Regressions!F32, 1), NA())</f>
        <v>37.4</v>
      </c>
      <c r="G22" s="407" t="e">
        <f>IF(ISNUMBER(Regressions!G32),ROUND(Regressions!G32, 1), NA())</f>
        <v>#N/A</v>
      </c>
      <c r="H22" s="408" t="e">
        <f>IF(ISNUMBER(Regressions!H32),ROUND(Regressions!H32, 1), NA())</f>
        <v>#N/A</v>
      </c>
      <c r="I22" s="409">
        <f>IF(ISNUMBER(Regressions!I32),ROUND(Regressions!I32, 1), NA())</f>
        <v>62.6</v>
      </c>
      <c r="J22" s="410">
        <f>IF(ISNUMBER(Regressions!K32),ROUND(Regressions!K32, 1), NA())</f>
        <v>72.3</v>
      </c>
      <c r="K22" s="406" t="e">
        <f>IF(ISNUMBER(Regressions!L32),ROUND(Regressions!L32, 1), NA())</f>
        <v>#N/A</v>
      </c>
      <c r="L22" s="411">
        <f>IF(ISNUMBER(Regressions!M32),ROUND(Regressions!M32, 1), NA())</f>
        <v>55.1</v>
      </c>
      <c r="M22" s="408" t="e">
        <f>IF(ISNUMBER(Regressions!N32),ROUND(Regressions!N32, 1), NA())</f>
        <v>#N/A</v>
      </c>
      <c r="N22" s="409" t="e">
        <f>IF(ISNUMBER(Regressions!O32),ROUND(Regressions!O32, 1), NA())</f>
        <v>#N/A</v>
      </c>
      <c r="O22" s="410">
        <f>IF(ISNUMBER(Regressions!Q32),ROUND(Regressions!Q32, 1), NA())</f>
        <v>59.2</v>
      </c>
      <c r="P22" s="406" t="e">
        <f>IF(ISNUMBER(Regressions!R32),ROUND(Regressions!R32, 1), NA())</f>
        <v>#N/A</v>
      </c>
      <c r="Q22" s="412" t="e">
        <f>IF(ISNUMBER(Regressions!S32),ROUND(Regressions!S32, 1), NA())</f>
        <v>#N/A</v>
      </c>
      <c r="R22" s="408" t="e">
        <f>IF(ISNUMBER(Regressions!T32),ROUND(Regressions!T32, 1), NA())</f>
        <v>#N/A</v>
      </c>
      <c r="S22" s="409" t="e">
        <f>IF(ISNUMBER(Regressions!U32),ROUND(Regressions!U32, 1), NA())</f>
        <v>#N/A</v>
      </c>
    </row>
    <row r="23" spans="1:19" x14ac:dyDescent="0.25">
      <c r="A23" s="401" t="str">
        <f>+Introduction!$C$7</f>
        <v>Madagascar</v>
      </c>
      <c r="B23" s="402">
        <f>IF(ISBLANK(Regressions!B33), " ", Regressions!B33)</f>
        <v>2019</v>
      </c>
      <c r="C23" s="401" t="str">
        <f>HLOOKUP(Introduction!$G$4,nametranslations,24,FALSE)</f>
        <v>Total</v>
      </c>
      <c r="D23" s="404">
        <f>IF(ISBLANK(Regressions!D33), " ", Regressions!D33)</f>
        <v>10274961</v>
      </c>
      <c r="E23" s="405">
        <f>IF(ISNUMBER(Regressions!E33),ROUND(Regressions!E33, 1), NA())</f>
        <v>38.700000000000003</v>
      </c>
      <c r="F23" s="406">
        <f>IF(ISNUMBER(Regressions!F33),ROUND(Regressions!F33, 1), NA())</f>
        <v>38.700000000000003</v>
      </c>
      <c r="G23" s="407" t="e">
        <f>IF(ISNUMBER(Regressions!G33),ROUND(Regressions!G33, 1), NA())</f>
        <v>#N/A</v>
      </c>
      <c r="H23" s="408" t="e">
        <f>IF(ISNUMBER(Regressions!H33),ROUND(Regressions!H33, 1), NA())</f>
        <v>#N/A</v>
      </c>
      <c r="I23" s="409">
        <f>IF(ISNUMBER(Regressions!I33),ROUND(Regressions!I33, 1), NA())</f>
        <v>61.3</v>
      </c>
      <c r="J23" s="410">
        <f>IF(ISNUMBER(Regressions!K33),ROUND(Regressions!K33, 1), NA())</f>
        <v>72.400000000000006</v>
      </c>
      <c r="K23" s="406" t="e">
        <f>IF(ISNUMBER(Regressions!L33),ROUND(Regressions!L33, 1), NA())</f>
        <v>#N/A</v>
      </c>
      <c r="L23" s="411">
        <f>IF(ISNUMBER(Regressions!M33),ROUND(Regressions!M33, 1), NA())</f>
        <v>51.7</v>
      </c>
      <c r="M23" s="408" t="e">
        <f>IF(ISNUMBER(Regressions!N33),ROUND(Regressions!N33, 1), NA())</f>
        <v>#N/A</v>
      </c>
      <c r="N23" s="409" t="e">
        <f>IF(ISNUMBER(Regressions!O33),ROUND(Regressions!O33, 1), NA())</f>
        <v>#N/A</v>
      </c>
      <c r="O23" s="410">
        <f>IF(ISNUMBER(Regressions!Q33),ROUND(Regressions!Q33, 1), NA())</f>
        <v>59.2</v>
      </c>
      <c r="P23" s="406" t="e">
        <f>IF(ISNUMBER(Regressions!R33),ROUND(Regressions!R33, 1), NA())</f>
        <v>#N/A</v>
      </c>
      <c r="Q23" s="412" t="e">
        <f>IF(ISNUMBER(Regressions!S33),ROUND(Regressions!S33, 1), NA())</f>
        <v>#N/A</v>
      </c>
      <c r="R23" s="408" t="e">
        <f>IF(ISNUMBER(Regressions!T33),ROUND(Regressions!T33, 1), NA())</f>
        <v>#N/A</v>
      </c>
      <c r="S23" s="409" t="e">
        <f>IF(ISNUMBER(Regressions!U33),ROUND(Regressions!U33, 1), NA())</f>
        <v>#N/A</v>
      </c>
    </row>
    <row r="24" spans="1:19" x14ac:dyDescent="0.25">
      <c r="A24" s="401" t="str">
        <f>+Introduction!$C$7</f>
        <v>Madagascar</v>
      </c>
      <c r="B24" s="402">
        <f>IF(ISBLANK(Regressions!B34), " ", Regressions!B34)</f>
        <v>2020</v>
      </c>
      <c r="C24" s="401" t="str">
        <f>HLOOKUP(Introduction!$G$4,nametranslations,24,FALSE)</f>
        <v>Total</v>
      </c>
      <c r="D24" s="404">
        <f>IF(ISBLANK(Regressions!D34), " ", Regressions!D34)</f>
        <v>10463906</v>
      </c>
      <c r="E24" s="405">
        <f>IF(ISNUMBER(Regressions!E34),ROUND(Regressions!E34, 1), NA())</f>
        <v>40</v>
      </c>
      <c r="F24" s="406">
        <f>IF(ISNUMBER(Regressions!F34),ROUND(Regressions!F34, 1), NA())</f>
        <v>40</v>
      </c>
      <c r="G24" s="407" t="e">
        <f>IF(ISNUMBER(Regressions!G34),ROUND(Regressions!G34, 1), NA())</f>
        <v>#N/A</v>
      </c>
      <c r="H24" s="408" t="e">
        <f>IF(ISNUMBER(Regressions!H34),ROUND(Regressions!H34, 1), NA())</f>
        <v>#N/A</v>
      </c>
      <c r="I24" s="409">
        <f>IF(ISNUMBER(Regressions!I34),ROUND(Regressions!I34, 1), NA())</f>
        <v>60</v>
      </c>
      <c r="J24" s="410">
        <f>IF(ISNUMBER(Regressions!K34),ROUND(Regressions!K34, 1), NA())</f>
        <v>72.5</v>
      </c>
      <c r="K24" s="406" t="e">
        <f>IF(ISNUMBER(Regressions!L34),ROUND(Regressions!L34, 1), NA())</f>
        <v>#N/A</v>
      </c>
      <c r="L24" s="411">
        <f>IF(ISNUMBER(Regressions!M34),ROUND(Regressions!M34, 1), NA())</f>
        <v>48.2</v>
      </c>
      <c r="M24" s="408" t="e">
        <f>IF(ISNUMBER(Regressions!N34),ROUND(Regressions!N34, 1), NA())</f>
        <v>#N/A</v>
      </c>
      <c r="N24" s="409" t="e">
        <f>IF(ISNUMBER(Regressions!O34),ROUND(Regressions!O34, 1), NA())</f>
        <v>#N/A</v>
      </c>
      <c r="O24" s="410">
        <f>IF(ISNUMBER(Regressions!Q34),ROUND(Regressions!Q34, 1), NA())</f>
        <v>59.2</v>
      </c>
      <c r="P24" s="406" t="e">
        <f>IF(ISNUMBER(Regressions!R34),ROUND(Regressions!R34, 1), NA())</f>
        <v>#N/A</v>
      </c>
      <c r="Q24" s="412" t="e">
        <f>IF(ISNUMBER(Regressions!S34),ROUND(Regressions!S34, 1), NA())</f>
        <v>#N/A</v>
      </c>
      <c r="R24" s="408" t="e">
        <f>IF(ISNUMBER(Regressions!T34),ROUND(Regressions!T34, 1), NA())</f>
        <v>#N/A</v>
      </c>
      <c r="S24" s="409" t="e">
        <f>IF(ISNUMBER(Regressions!U34),ROUND(Regressions!U34, 1), NA())</f>
        <v>#N/A</v>
      </c>
    </row>
    <row r="25" spans="1:19" x14ac:dyDescent="0.25">
      <c r="A25" s="401" t="str">
        <f>+Introduction!$C$7</f>
        <v>Madagascar</v>
      </c>
      <c r="B25" s="402">
        <f>IF(ISBLANK(Regressions!B35), " ", Regressions!B35)</f>
        <v>2021</v>
      </c>
      <c r="C25" s="401" t="str">
        <f>HLOOKUP(Introduction!$G$4,nametranslations,24,FALSE)</f>
        <v>Total</v>
      </c>
      <c r="D25" s="404">
        <f>IF(ISBLANK(Regressions!D35), " ", Regressions!D35)</f>
        <v>10658114</v>
      </c>
      <c r="E25" s="410">
        <f>IF(ISNUMBER(Regressions!E35),ROUND(Regressions!E35, 1), NA())</f>
        <v>41.4</v>
      </c>
      <c r="F25" s="413">
        <f>IF(ISNUMBER(Regressions!F35),ROUND(Regressions!F35, 1), NA())</f>
        <v>41.4</v>
      </c>
      <c r="G25" s="414" t="e">
        <f>IF(ISNUMBER(Regressions!G35),ROUND(Regressions!G35, 1), NA())</f>
        <v>#N/A</v>
      </c>
      <c r="H25" s="408" t="e">
        <f>IF(ISNUMBER(Regressions!H35),ROUND(Regressions!H35, 1), NA())</f>
        <v>#N/A</v>
      </c>
      <c r="I25" s="409">
        <f>IF(ISNUMBER(Regressions!I35),ROUND(Regressions!I35, 1), NA())</f>
        <v>58.6</v>
      </c>
      <c r="J25" s="410">
        <f>IF(ISNUMBER(Regressions!K35),ROUND(Regressions!K35, 1), NA())</f>
        <v>72.599999999999994</v>
      </c>
      <c r="K25" s="413" t="e">
        <f>IF(ISNUMBER(Regressions!L35),ROUND(Regressions!L35, 1), NA())</f>
        <v>#N/A</v>
      </c>
      <c r="L25" s="415">
        <f>IF(ISNUMBER(Regressions!M35),ROUND(Regressions!M35, 1), NA())</f>
        <v>44.7</v>
      </c>
      <c r="M25" s="408" t="e">
        <f>IF(ISNUMBER(Regressions!N35),ROUND(Regressions!N35, 1), NA())</f>
        <v>#N/A</v>
      </c>
      <c r="N25" s="409" t="e">
        <f>IF(ISNUMBER(Regressions!O35),ROUND(Regressions!O35, 1), NA())</f>
        <v>#N/A</v>
      </c>
      <c r="O25" s="410">
        <f>IF(ISNUMBER(Regressions!Q35),ROUND(Regressions!Q35, 1), NA())</f>
        <v>55.1</v>
      </c>
      <c r="P25" s="413" t="e">
        <f>IF(ISNUMBER(Regressions!R35),ROUND(Regressions!R35, 1), NA())</f>
        <v>#N/A</v>
      </c>
      <c r="Q25" s="416" t="e">
        <f>IF(ISNUMBER(Regressions!S35),ROUND(Regressions!S35, 1), NA())</f>
        <v>#N/A</v>
      </c>
      <c r="R25" s="408" t="e">
        <f>IF(ISNUMBER(Regressions!T35),ROUND(Regressions!T35, 1), NA())</f>
        <v>#N/A</v>
      </c>
      <c r="S25" s="409" t="e">
        <f>IF(ISNUMBER(Regressions!U35),ROUND(Regressions!U35, 1), NA())</f>
        <v>#N/A</v>
      </c>
    </row>
    <row r="26" spans="1:19" x14ac:dyDescent="0.25">
      <c r="A26" s="401" t="str">
        <f>+Introduction!$C$7</f>
        <v>Madagascar</v>
      </c>
      <c r="B26" s="402">
        <f>IF(ISBLANK(Regressions!B36), " ", Regressions!B36)</f>
        <v>2022</v>
      </c>
      <c r="C26" s="401" t="str">
        <f>HLOOKUP(Introduction!$G$4,nametranslations,24,FALSE)</f>
        <v>Total</v>
      </c>
      <c r="D26" s="404">
        <f>IF(ISBLANK(Regressions!D36), " ", Regressions!D36)</f>
        <v>10849996</v>
      </c>
      <c r="E26" s="405">
        <f>IF(ISNUMBER(Regressions!E36),ROUND(Regressions!E36, 1), NA())</f>
        <v>42.7</v>
      </c>
      <c r="F26" s="406">
        <f>IF(ISNUMBER(Regressions!F36),ROUND(Regressions!F36, 1), NA())</f>
        <v>42.7</v>
      </c>
      <c r="G26" s="407">
        <f>IF(ISNUMBER(Regressions!G36),ROUND(Regressions!G36, 1), NA())</f>
        <v>30.6</v>
      </c>
      <c r="H26" s="408">
        <f>IF(ISNUMBER(Regressions!H36),ROUND(Regressions!H36, 1), NA())</f>
        <v>12.1</v>
      </c>
      <c r="I26" s="409">
        <f>IF(ISNUMBER(Regressions!I36),ROUND(Regressions!I36, 1), NA())</f>
        <v>57.3</v>
      </c>
      <c r="J26" s="410">
        <f>IF(ISNUMBER(Regressions!K36),ROUND(Regressions!K36, 1), NA())</f>
        <v>72.7</v>
      </c>
      <c r="K26" s="406">
        <f>IF(ISNUMBER(Regressions!L36),ROUND(Regressions!L36, 1), NA())</f>
        <v>46.1</v>
      </c>
      <c r="L26" s="411">
        <f>IF(ISNUMBER(Regressions!M36),ROUND(Regressions!M36, 1), NA())</f>
        <v>41.3</v>
      </c>
      <c r="M26" s="408">
        <f>IF(ISNUMBER(Regressions!N36),ROUND(Regressions!N36, 1), NA())</f>
        <v>4.8</v>
      </c>
      <c r="N26" s="409">
        <f>IF(ISNUMBER(Regressions!O36),ROUND(Regressions!O36, 1), NA())</f>
        <v>53.9</v>
      </c>
      <c r="O26" s="410">
        <f>IF(ISNUMBER(Regressions!Q36),ROUND(Regressions!Q36, 1), NA())</f>
        <v>51</v>
      </c>
      <c r="P26" s="406">
        <f>IF(ISNUMBER(Regressions!R36),ROUND(Regressions!R36, 1), NA())</f>
        <v>18.2</v>
      </c>
      <c r="Q26" s="412">
        <f>IF(ISNUMBER(Regressions!S36),ROUND(Regressions!S36, 1), NA())</f>
        <v>12.4</v>
      </c>
      <c r="R26" s="408">
        <f>IF(ISNUMBER(Regressions!T36),ROUND(Regressions!T36, 1), NA())</f>
        <v>5.8</v>
      </c>
      <c r="S26" s="409">
        <f>IF(ISNUMBER(Regressions!U36),ROUND(Regressions!U36, 1), NA())</f>
        <v>81.8</v>
      </c>
    </row>
    <row r="27" spans="1:19" x14ac:dyDescent="0.25">
      <c r="A27" s="401" t="str">
        <f>+Introduction!$C$7</f>
        <v>Madagascar</v>
      </c>
      <c r="B27" s="402">
        <f>IF(ISBLANK(Regressions!B37), " ", Regressions!B37)</f>
        <v>2023</v>
      </c>
      <c r="C27" s="401" t="str">
        <f>HLOOKUP(Introduction!$G$4,nametranslations,24,FALSE)</f>
        <v>Total</v>
      </c>
      <c r="D27" s="404">
        <f>IF(ISBLANK(Regressions!D37), " ", Regressions!D37)</f>
        <v>11126256</v>
      </c>
      <c r="E27" s="410">
        <f>IF(ISNUMBER(Regressions!E37),ROUND(Regressions!E37, 1), NA())</f>
        <v>44</v>
      </c>
      <c r="F27" s="413">
        <f>IF(ISNUMBER(Regressions!F37),ROUND(Regressions!F37, 1), NA())</f>
        <v>44</v>
      </c>
      <c r="G27" s="414">
        <f>IF(ISNUMBER(Regressions!G37),ROUND(Regressions!G37, 1), NA())</f>
        <v>30.6</v>
      </c>
      <c r="H27" s="408">
        <f>IF(ISNUMBER(Regressions!H37),ROUND(Regressions!H37, 1), NA())</f>
        <v>13.4</v>
      </c>
      <c r="I27" s="409">
        <f>IF(ISNUMBER(Regressions!I37),ROUND(Regressions!I37, 1), NA())</f>
        <v>56</v>
      </c>
      <c r="J27" s="410">
        <f>IF(ISNUMBER(Regressions!K37),ROUND(Regressions!K37, 1), NA())</f>
        <v>72.8</v>
      </c>
      <c r="K27" s="413">
        <f>IF(ISNUMBER(Regressions!L37),ROUND(Regressions!L37, 1), NA())</f>
        <v>46.1</v>
      </c>
      <c r="L27" s="415">
        <f>IF(ISNUMBER(Regressions!M37),ROUND(Regressions!M37, 1), NA())</f>
        <v>37.799999999999997</v>
      </c>
      <c r="M27" s="408">
        <f>IF(ISNUMBER(Regressions!N37),ROUND(Regressions!N37, 1), NA())</f>
        <v>8.3000000000000007</v>
      </c>
      <c r="N27" s="409">
        <f>IF(ISNUMBER(Regressions!O37),ROUND(Regressions!O37, 1), NA())</f>
        <v>53.9</v>
      </c>
      <c r="O27" s="410">
        <f>IF(ISNUMBER(Regressions!Q37),ROUND(Regressions!Q37, 1), NA())</f>
        <v>46.8</v>
      </c>
      <c r="P27" s="413">
        <f>IF(ISNUMBER(Regressions!R37),ROUND(Regressions!R37, 1), NA())</f>
        <v>18.2</v>
      </c>
      <c r="Q27" s="416">
        <f>IF(ISNUMBER(Regressions!S37),ROUND(Regressions!S37, 1), NA())</f>
        <v>12.4</v>
      </c>
      <c r="R27" s="408">
        <f>IF(ISNUMBER(Regressions!T37),ROUND(Regressions!T37, 1), NA())</f>
        <v>5.8</v>
      </c>
      <c r="S27" s="409">
        <f>IF(ISNUMBER(Regressions!U37),ROUND(Regressions!U37, 1), NA())</f>
        <v>81.8</v>
      </c>
    </row>
    <row r="28" spans="1:19" x14ac:dyDescent="0.25">
      <c r="A28" s="401" t="str">
        <f>+Introduction!$C$7</f>
        <v>Madagascar</v>
      </c>
      <c r="B28" s="402">
        <f>IF(ISBLANK(Regressions!B38), " ", Regressions!B38)</f>
        <v>2024</v>
      </c>
      <c r="C28" s="401" t="str">
        <f>HLOOKUP(Introduction!$G$4,nametranslations,24,FALSE)</f>
        <v>Total</v>
      </c>
      <c r="D28" s="404" t="str">
        <f>IF(ISBLANK(Regressions!D38), " ", Regressions!D38)</f>
        <v xml:space="preserve"> </v>
      </c>
      <c r="E28" s="405">
        <f>IF(ISNUMBER(Regressions!E38),ROUND(Regressions!E38, 1), NA())</f>
        <v>46</v>
      </c>
      <c r="F28" s="406">
        <f>IF(ISNUMBER(Regressions!F38),ROUND(Regressions!F38, 1), NA())</f>
        <v>45.3</v>
      </c>
      <c r="G28" s="407">
        <f>IF(ISNUMBER(Regressions!G38),ROUND(Regressions!G38, 1), NA())</f>
        <v>30.6</v>
      </c>
      <c r="H28" s="408">
        <f>IF(ISNUMBER(Regressions!H38),ROUND(Regressions!H38, 1), NA())</f>
        <v>14.7</v>
      </c>
      <c r="I28" s="409">
        <f>IF(ISNUMBER(Regressions!I38),ROUND(Regressions!I38, 1), NA())</f>
        <v>54.7</v>
      </c>
      <c r="J28" s="410">
        <f>IF(ISNUMBER(Regressions!K38),ROUND(Regressions!K38, 1), NA())</f>
        <v>72.900000000000006</v>
      </c>
      <c r="K28" s="406">
        <f>IF(ISNUMBER(Regressions!L38),ROUND(Regressions!L38, 1), NA())</f>
        <v>46.1</v>
      </c>
      <c r="L28" s="411">
        <f>IF(ISNUMBER(Regressions!M38),ROUND(Regressions!M38, 1), NA())</f>
        <v>34.4</v>
      </c>
      <c r="M28" s="408">
        <f>IF(ISNUMBER(Regressions!N38),ROUND(Regressions!N38, 1), NA())</f>
        <v>11.7</v>
      </c>
      <c r="N28" s="409">
        <f>IF(ISNUMBER(Regressions!O38),ROUND(Regressions!O38, 1), NA())</f>
        <v>53.9</v>
      </c>
      <c r="O28" s="410">
        <f>IF(ISNUMBER(Regressions!Q38),ROUND(Regressions!Q38, 1), NA())</f>
        <v>42.7</v>
      </c>
      <c r="P28" s="406">
        <f>IF(ISNUMBER(Regressions!R38),ROUND(Regressions!R38, 1), NA())</f>
        <v>18.2</v>
      </c>
      <c r="Q28" s="412">
        <f>IF(ISNUMBER(Regressions!S38),ROUND(Regressions!S38, 1), NA())</f>
        <v>12.4</v>
      </c>
      <c r="R28" s="408">
        <f>IF(ISNUMBER(Regressions!T38),ROUND(Regressions!T38, 1), NA())</f>
        <v>5.8</v>
      </c>
      <c r="S28" s="409">
        <f>IF(ISNUMBER(Regressions!U38),ROUND(Regressions!U38, 1), NA())</f>
        <v>81.8</v>
      </c>
    </row>
    <row r="29" spans="1:19" x14ac:dyDescent="0.25">
      <c r="A29" s="417" t="str">
        <f>+Introduction!$C$7</f>
        <v>Madagascar</v>
      </c>
      <c r="B29" s="418">
        <f>IF(ISBLANK(Regressions!B39), " ", Regressions!B39)</f>
        <v>2025</v>
      </c>
      <c r="C29" s="417" t="str">
        <f>HLOOKUP(Introduction!$G$4,nametranslations,24,FALSE)</f>
        <v>Total</v>
      </c>
      <c r="D29" s="419" t="str">
        <f>IF(ISBLANK(Regressions!D39), " ", Regressions!D39)</f>
        <v xml:space="preserve"> </v>
      </c>
      <c r="E29" s="420">
        <f>IF(ISNUMBER(Regressions!E39),ROUND(Regressions!E39, 1), NA())</f>
        <v>54.4</v>
      </c>
      <c r="F29" s="421">
        <f>IF(ISNUMBER(Regressions!F39),ROUND(Regressions!F39, 1), NA())</f>
        <v>46.7</v>
      </c>
      <c r="G29" s="422">
        <f>IF(ISNUMBER(Regressions!G39),ROUND(Regressions!G39, 1), NA())</f>
        <v>30.6</v>
      </c>
      <c r="H29" s="423">
        <f>IF(ISNUMBER(Regressions!H39),ROUND(Regressions!H39, 1), NA())</f>
        <v>16.100000000000001</v>
      </c>
      <c r="I29" s="424">
        <f>IF(ISNUMBER(Regressions!I39),ROUND(Regressions!I39, 1), NA())</f>
        <v>53.3</v>
      </c>
      <c r="J29" s="425">
        <f>IF(ISNUMBER(Regressions!K39),ROUND(Regressions!K39, 1), NA())</f>
        <v>73</v>
      </c>
      <c r="K29" s="421">
        <f>IF(ISNUMBER(Regressions!L39),ROUND(Regressions!L39, 1), NA())</f>
        <v>46.1</v>
      </c>
      <c r="L29" s="426">
        <f>IF(ISNUMBER(Regressions!M39),ROUND(Regressions!M39, 1), NA())</f>
        <v>30.9</v>
      </c>
      <c r="M29" s="423">
        <f>IF(ISNUMBER(Regressions!N39),ROUND(Regressions!N39, 1), NA())</f>
        <v>15.2</v>
      </c>
      <c r="N29" s="424">
        <f>IF(ISNUMBER(Regressions!O39),ROUND(Regressions!O39, 1), NA())</f>
        <v>53.9</v>
      </c>
      <c r="O29" s="425">
        <f>IF(ISNUMBER(Regressions!Q39),ROUND(Regressions!Q39, 1), NA())</f>
        <v>38.5</v>
      </c>
      <c r="P29" s="421">
        <f>IF(ISNUMBER(Regressions!R39),ROUND(Regressions!R39, 1), NA())</f>
        <v>18.2</v>
      </c>
      <c r="Q29" s="427">
        <f>IF(ISNUMBER(Regressions!S39),ROUND(Regressions!S39, 1), NA())</f>
        <v>12.4</v>
      </c>
      <c r="R29" s="423">
        <f>IF(ISNUMBER(Regressions!T39),ROUND(Regressions!T39, 1), NA())</f>
        <v>5.8</v>
      </c>
      <c r="S29" s="424">
        <f>IF(ISNUMBER(Regressions!U39),ROUND(Regressions!U39, 1), NA())</f>
        <v>81.8</v>
      </c>
    </row>
    <row r="30" spans="1:19" hidden="1" x14ac:dyDescent="0.25">
      <c r="A30" s="401" t="str">
        <f>+Introduction!$C$7</f>
        <v>Madagascar</v>
      </c>
      <c r="B30" s="402">
        <f>IF(ISBLANK(Regressions!B40), " ", Regressions!B40)</f>
        <v>2026</v>
      </c>
      <c r="C30" s="401" t="str">
        <f>HLOOKUP(Introduction!$G$4,nametranslations,24,FALSE)</f>
        <v>Total</v>
      </c>
      <c r="D30" s="404" t="str">
        <f>IF(ISBLANK(Regressions!D40), " ", Regressions!D40)</f>
        <v xml:space="preserve"> </v>
      </c>
      <c r="E30" s="405">
        <f>IF(ISNUMBER(Regressions!E40),ROUND(Regressions!E40, 1), NA())</f>
        <v>62.8</v>
      </c>
      <c r="F30" s="406">
        <f>IF(ISNUMBER(Regressions!F40),ROUND(Regressions!F40, 1), NA())</f>
        <v>48</v>
      </c>
      <c r="G30" s="407">
        <f>IF(ISNUMBER(Regressions!G40),ROUND(Regressions!G40, 1), NA())</f>
        <v>30.6</v>
      </c>
      <c r="H30" s="408">
        <f>IF(ISNUMBER(Regressions!H40),ROUND(Regressions!H40, 1), NA())</f>
        <v>17.399999999999999</v>
      </c>
      <c r="I30" s="409">
        <f>IF(ISNUMBER(Regressions!I40),ROUND(Regressions!I40, 1), NA())</f>
        <v>52</v>
      </c>
      <c r="J30" s="410">
        <f>IF(ISNUMBER(Regressions!K40),ROUND(Regressions!K40, 1), NA())</f>
        <v>73.099999999999994</v>
      </c>
      <c r="K30" s="406">
        <f>IF(ISNUMBER(Regressions!L40),ROUND(Regressions!L40, 1), NA())</f>
        <v>46.1</v>
      </c>
      <c r="L30" s="411">
        <f>IF(ISNUMBER(Regressions!M40),ROUND(Regressions!M40, 1), NA())</f>
        <v>27.5</v>
      </c>
      <c r="M30" s="408">
        <f>IF(ISNUMBER(Regressions!N40),ROUND(Regressions!N40, 1), NA())</f>
        <v>18.600000000000001</v>
      </c>
      <c r="N30" s="409">
        <f>IF(ISNUMBER(Regressions!O40),ROUND(Regressions!O40, 1), NA())</f>
        <v>53.9</v>
      </c>
      <c r="O30" s="410">
        <f>IF(ISNUMBER(Regressions!Q40),ROUND(Regressions!Q40, 1), NA())</f>
        <v>34.4</v>
      </c>
      <c r="P30" s="406">
        <f>IF(ISNUMBER(Regressions!R40),ROUND(Regressions!R40, 1), NA())</f>
        <v>18.2</v>
      </c>
      <c r="Q30" s="412">
        <f>IF(ISNUMBER(Regressions!S40),ROUND(Regressions!S40, 1), NA())</f>
        <v>12.4</v>
      </c>
      <c r="R30" s="408">
        <f>IF(ISNUMBER(Regressions!T40),ROUND(Regressions!T40, 1), NA())</f>
        <v>5.8</v>
      </c>
      <c r="S30" s="409">
        <f>IF(ISNUMBER(Regressions!U40),ROUND(Regressions!U40, 1), NA())</f>
        <v>81.8</v>
      </c>
    </row>
    <row r="31" spans="1:19" hidden="1" x14ac:dyDescent="0.25">
      <c r="A31" s="401" t="str">
        <f>+Introduction!$C$7</f>
        <v>Madagascar</v>
      </c>
      <c r="B31" s="402">
        <f>IF(ISBLANK(Regressions!B41), " ", Regressions!B41)</f>
        <v>2027</v>
      </c>
      <c r="C31" s="401" t="str">
        <f>HLOOKUP(Introduction!$G$4,nametranslations,24,FALSE)</f>
        <v>Total</v>
      </c>
      <c r="D31" s="404" t="str">
        <f>IF(ISBLANK(Regressions!D41), " ", Regressions!D41)</f>
        <v xml:space="preserve"> </v>
      </c>
      <c r="E31" s="405">
        <f>IF(ISNUMBER(Regressions!E41),ROUND(Regressions!E41, 1), NA())</f>
        <v>71.099999999999994</v>
      </c>
      <c r="F31" s="406">
        <f>IF(ISNUMBER(Regressions!F41),ROUND(Regressions!F41, 1), NA())</f>
        <v>49.3</v>
      </c>
      <c r="G31" s="407">
        <f>IF(ISNUMBER(Regressions!G41),ROUND(Regressions!G41, 1), NA())</f>
        <v>30.6</v>
      </c>
      <c r="H31" s="408">
        <f>IF(ISNUMBER(Regressions!H41),ROUND(Regressions!H41, 1), NA())</f>
        <v>18.7</v>
      </c>
      <c r="I31" s="409">
        <f>IF(ISNUMBER(Regressions!I41),ROUND(Regressions!I41, 1), NA())</f>
        <v>50.7</v>
      </c>
      <c r="J31" s="410">
        <f>IF(ISNUMBER(Regressions!K41),ROUND(Regressions!K41, 1), NA())</f>
        <v>73.2</v>
      </c>
      <c r="K31" s="406">
        <f>IF(ISNUMBER(Regressions!L41),ROUND(Regressions!L41, 1), NA())</f>
        <v>46.1</v>
      </c>
      <c r="L31" s="411">
        <f>IF(ISNUMBER(Regressions!M41),ROUND(Regressions!M41, 1), NA())</f>
        <v>24</v>
      </c>
      <c r="M31" s="408">
        <f>IF(ISNUMBER(Regressions!N41),ROUND(Regressions!N41, 1), NA())</f>
        <v>22.1</v>
      </c>
      <c r="N31" s="409">
        <f>IF(ISNUMBER(Regressions!O41),ROUND(Regressions!O41, 1), NA())</f>
        <v>53.9</v>
      </c>
      <c r="O31" s="410">
        <f>IF(ISNUMBER(Regressions!Q41),ROUND(Regressions!Q41, 1), NA())</f>
        <v>30.2</v>
      </c>
      <c r="P31" s="406">
        <f>IF(ISNUMBER(Regressions!R41),ROUND(Regressions!R41, 1), NA())</f>
        <v>18.2</v>
      </c>
      <c r="Q31" s="412">
        <f>IF(ISNUMBER(Regressions!S41),ROUND(Regressions!S41, 1), NA())</f>
        <v>12.4</v>
      </c>
      <c r="R31" s="408">
        <f>IF(ISNUMBER(Regressions!T41),ROUND(Regressions!T41, 1), NA())</f>
        <v>5.8</v>
      </c>
      <c r="S31" s="409">
        <f>IF(ISNUMBER(Regressions!U41),ROUND(Regressions!U41, 1), NA())</f>
        <v>81.8</v>
      </c>
    </row>
    <row r="32" spans="1:19" hidden="1" x14ac:dyDescent="0.25">
      <c r="A32" s="401" t="str">
        <f>+Introduction!$C$7</f>
        <v>Madagascar</v>
      </c>
      <c r="B32" s="402">
        <f>IF(ISBLANK(Regressions!B42), " ", Regressions!B42)</f>
        <v>2028</v>
      </c>
      <c r="C32" s="401" t="str">
        <f>HLOOKUP(Introduction!$G$4,nametranslations,24,FALSE)</f>
        <v>Total</v>
      </c>
      <c r="D32" s="404" t="str">
        <f>IF(ISBLANK(Regressions!D42), " ", Regressions!D42)</f>
        <v xml:space="preserve"> </v>
      </c>
      <c r="E32" s="405">
        <f>IF(ISNUMBER(Regressions!E42),ROUND(Regressions!E42, 1), NA())</f>
        <v>79.5</v>
      </c>
      <c r="F32" s="406">
        <f>IF(ISNUMBER(Regressions!F42),ROUND(Regressions!F42, 1), NA())</f>
        <v>50.7</v>
      </c>
      <c r="G32" s="407">
        <f>IF(ISNUMBER(Regressions!G42),ROUND(Regressions!G42, 1), NA())</f>
        <v>30.6</v>
      </c>
      <c r="H32" s="408">
        <f>IF(ISNUMBER(Regressions!H42),ROUND(Regressions!H42, 1), NA())</f>
        <v>20.100000000000001</v>
      </c>
      <c r="I32" s="409">
        <f>IF(ISNUMBER(Regressions!I42),ROUND(Regressions!I42, 1), NA())</f>
        <v>49.3</v>
      </c>
      <c r="J32" s="410">
        <f>IF(ISNUMBER(Regressions!K42),ROUND(Regressions!K42, 1), NA())</f>
        <v>73.3</v>
      </c>
      <c r="K32" s="406">
        <f>IF(ISNUMBER(Regressions!L42),ROUND(Regressions!L42, 1), NA())</f>
        <v>46.1</v>
      </c>
      <c r="L32" s="411">
        <f>IF(ISNUMBER(Regressions!M42),ROUND(Regressions!M42, 1), NA())</f>
        <v>20.5</v>
      </c>
      <c r="M32" s="408">
        <f>IF(ISNUMBER(Regressions!N42),ROUND(Regressions!N42, 1), NA())</f>
        <v>25.6</v>
      </c>
      <c r="N32" s="409">
        <f>IF(ISNUMBER(Regressions!O42),ROUND(Regressions!O42, 1), NA())</f>
        <v>53.9</v>
      </c>
      <c r="O32" s="410">
        <f>IF(ISNUMBER(Regressions!Q42),ROUND(Regressions!Q42, 1), NA())</f>
        <v>26.1</v>
      </c>
      <c r="P32" s="406">
        <f>IF(ISNUMBER(Regressions!R42),ROUND(Regressions!R42, 1), NA())</f>
        <v>18.2</v>
      </c>
      <c r="Q32" s="412">
        <f>IF(ISNUMBER(Regressions!S42),ROUND(Regressions!S42, 1), NA())</f>
        <v>12.4</v>
      </c>
      <c r="R32" s="408">
        <f>IF(ISNUMBER(Regressions!T42),ROUND(Regressions!T42, 1), NA())</f>
        <v>5.8</v>
      </c>
      <c r="S32" s="409">
        <f>IF(ISNUMBER(Regressions!U42),ROUND(Regressions!U42, 1), NA())</f>
        <v>81.8</v>
      </c>
    </row>
    <row r="33" spans="1:19" hidden="1" x14ac:dyDescent="0.25">
      <c r="A33" s="401" t="str">
        <f>+Introduction!$C$7</f>
        <v>Madagascar</v>
      </c>
      <c r="B33" s="402">
        <f>IF(ISBLANK(Regressions!B43), " ", Regressions!B43)</f>
        <v>2029</v>
      </c>
      <c r="C33" s="401" t="str">
        <f>HLOOKUP(Introduction!$G$4,nametranslations,24,FALSE)</f>
        <v>Total</v>
      </c>
      <c r="D33" s="404" t="str">
        <f>IF(ISBLANK(Regressions!D43), " ", Regressions!D43)</f>
        <v xml:space="preserve"> </v>
      </c>
      <c r="E33" s="405">
        <f>IF(ISNUMBER(Regressions!E43),ROUND(Regressions!E43, 1), NA())</f>
        <v>79.5</v>
      </c>
      <c r="F33" s="406">
        <f>IF(ISNUMBER(Regressions!F43),ROUND(Regressions!F43, 1), NA())</f>
        <v>50.7</v>
      </c>
      <c r="G33" s="407">
        <f>IF(ISNUMBER(Regressions!G43),ROUND(Regressions!G43, 1), NA())</f>
        <v>30.6</v>
      </c>
      <c r="H33" s="408">
        <f>IF(ISNUMBER(Regressions!H43),ROUND(Regressions!H43, 1), NA())</f>
        <v>20.100000000000001</v>
      </c>
      <c r="I33" s="409">
        <f>IF(ISNUMBER(Regressions!I43),ROUND(Regressions!I43, 1), NA())</f>
        <v>49.3</v>
      </c>
      <c r="J33" s="410">
        <f>IF(ISNUMBER(Regressions!K43),ROUND(Regressions!K43, 1), NA())</f>
        <v>73.3</v>
      </c>
      <c r="K33" s="406">
        <f>IF(ISNUMBER(Regressions!L43),ROUND(Regressions!L43, 1), NA())</f>
        <v>46.1</v>
      </c>
      <c r="L33" s="411">
        <f>IF(ISNUMBER(Regressions!M43),ROUND(Regressions!M43, 1), NA())</f>
        <v>20.5</v>
      </c>
      <c r="M33" s="408">
        <f>IF(ISNUMBER(Regressions!N43),ROUND(Regressions!N43, 1), NA())</f>
        <v>25.6</v>
      </c>
      <c r="N33" s="409">
        <f>IF(ISNUMBER(Regressions!O43),ROUND(Regressions!O43, 1), NA())</f>
        <v>53.9</v>
      </c>
      <c r="O33" s="410">
        <f>IF(ISNUMBER(Regressions!Q43),ROUND(Regressions!Q43, 1), NA())</f>
        <v>26.1</v>
      </c>
      <c r="P33" s="406">
        <f>IF(ISNUMBER(Regressions!R43),ROUND(Regressions!R43, 1), NA())</f>
        <v>18.2</v>
      </c>
      <c r="Q33" s="412">
        <f>IF(ISNUMBER(Regressions!S43),ROUND(Regressions!S43, 1), NA())</f>
        <v>12.4</v>
      </c>
      <c r="R33" s="408">
        <f>IF(ISNUMBER(Regressions!T43),ROUND(Regressions!T43, 1), NA())</f>
        <v>5.8</v>
      </c>
      <c r="S33" s="409">
        <f>IF(ISNUMBER(Regressions!U43),ROUND(Regressions!U43, 1), NA())</f>
        <v>81.8</v>
      </c>
    </row>
    <row r="34" spans="1:19" hidden="1" x14ac:dyDescent="0.25">
      <c r="A34" s="401" t="str">
        <f>+Introduction!$C$7</f>
        <v>Madagascar</v>
      </c>
      <c r="B34" s="402">
        <f>IF(ISBLANK(Regressions!B44), " ", Regressions!B44)</f>
        <v>2030</v>
      </c>
      <c r="C34" s="401" t="str">
        <f>HLOOKUP(Introduction!$G$4,nametranslations,24,FALSE)</f>
        <v>Total</v>
      </c>
      <c r="D34" s="404" t="str">
        <f>IF(ISBLANK(Regressions!D44), " ", Regressions!D44)</f>
        <v xml:space="preserve"> </v>
      </c>
      <c r="E34" s="405">
        <f>IF(ISNUMBER(Regressions!E44),ROUND(Regressions!E44, 1), NA())</f>
        <v>79.5</v>
      </c>
      <c r="F34" s="406">
        <f>IF(ISNUMBER(Regressions!F44),ROUND(Regressions!F44, 1), NA())</f>
        <v>50.7</v>
      </c>
      <c r="G34" s="407">
        <f>IF(ISNUMBER(Regressions!G44),ROUND(Regressions!G44, 1), NA())</f>
        <v>30.6</v>
      </c>
      <c r="H34" s="408">
        <f>IF(ISNUMBER(Regressions!H44),ROUND(Regressions!H44, 1), NA())</f>
        <v>20.100000000000001</v>
      </c>
      <c r="I34" s="409">
        <f>IF(ISNUMBER(Regressions!I44),ROUND(Regressions!I44, 1), NA())</f>
        <v>49.3</v>
      </c>
      <c r="J34" s="410">
        <f>IF(ISNUMBER(Regressions!K44),ROUND(Regressions!K44, 1), NA())</f>
        <v>73.3</v>
      </c>
      <c r="K34" s="406">
        <f>IF(ISNUMBER(Regressions!L44),ROUND(Regressions!L44, 1), NA())</f>
        <v>46.1</v>
      </c>
      <c r="L34" s="411">
        <f>IF(ISNUMBER(Regressions!M44),ROUND(Regressions!M44, 1), NA())</f>
        <v>20.5</v>
      </c>
      <c r="M34" s="408">
        <f>IF(ISNUMBER(Regressions!N44),ROUND(Regressions!N44, 1), NA())</f>
        <v>25.6</v>
      </c>
      <c r="N34" s="409">
        <f>IF(ISNUMBER(Regressions!O44),ROUND(Regressions!O44, 1), NA())</f>
        <v>53.9</v>
      </c>
      <c r="O34" s="410">
        <f>IF(ISNUMBER(Regressions!Q44),ROUND(Regressions!Q44, 1), NA())</f>
        <v>26.1</v>
      </c>
      <c r="P34" s="406">
        <f>IF(ISNUMBER(Regressions!R44),ROUND(Regressions!R44, 1), NA())</f>
        <v>18.2</v>
      </c>
      <c r="Q34" s="412">
        <f>IF(ISNUMBER(Regressions!S44),ROUND(Regressions!S44, 1), NA())</f>
        <v>12.4</v>
      </c>
      <c r="R34" s="408">
        <f>IF(ISNUMBER(Regressions!T44),ROUND(Regressions!T44, 1), NA())</f>
        <v>5.8</v>
      </c>
      <c r="S34" s="409">
        <f>IF(ISNUMBER(Regressions!U44),ROUND(Regressions!U44, 1), NA())</f>
        <v>81.8</v>
      </c>
    </row>
    <row r="35" spans="1:19" x14ac:dyDescent="0.25">
      <c r="A35" s="401" t="str">
        <f>+Introduction!$C$7</f>
        <v>Madagascar</v>
      </c>
      <c r="B35" s="402">
        <f>IF(ISBLANK(Regressions!B45), " ", Regressions!B45)</f>
        <v>2000</v>
      </c>
      <c r="C35" s="401" t="str">
        <f>HLOOKUP(Introduction!$G$4,nametranslations,26,FALSE)</f>
        <v>Urbain</v>
      </c>
      <c r="D35" s="404">
        <f>IF(ISBLANK(Regressions!D45), " ", Regressions!D45)</f>
        <v>1745770.2327172852</v>
      </c>
      <c r="E35" s="405" t="e">
        <f>IF(ISNUMBER(Regressions!E45),ROUND(Regressions!E45, 1), NA())</f>
        <v>#N/A</v>
      </c>
      <c r="F35" s="406" t="e">
        <f>IF(ISNUMBER(Regressions!F45),ROUND(Regressions!F45, 1), NA())</f>
        <v>#N/A</v>
      </c>
      <c r="G35" s="407" t="e">
        <f>IF(ISNUMBER(Regressions!G45),ROUND(Regressions!G45, 1), NA())</f>
        <v>#N/A</v>
      </c>
      <c r="H35" s="408" t="e">
        <f>IF(ISNUMBER(Regressions!H45),ROUND(Regressions!H45, 1), NA())</f>
        <v>#N/A</v>
      </c>
      <c r="I35" s="409" t="e">
        <f>IF(ISNUMBER(Regressions!I45),ROUND(Regressions!I45, 1), NA())</f>
        <v>#N/A</v>
      </c>
      <c r="J35" s="410" t="e">
        <f>IF(ISNUMBER(Regressions!K45),ROUND(Regressions!K45, 1), NA())</f>
        <v>#N/A</v>
      </c>
      <c r="K35" s="406" t="e">
        <f>IF(ISNUMBER(Regressions!L45),ROUND(Regressions!L45, 1), NA())</f>
        <v>#N/A</v>
      </c>
      <c r="L35" s="411" t="e">
        <f>IF(ISNUMBER(Regressions!M45),ROUND(Regressions!M45, 1), NA())</f>
        <v>#N/A</v>
      </c>
      <c r="M35" s="408" t="e">
        <f>IF(ISNUMBER(Regressions!N45),ROUND(Regressions!N45, 1), NA())</f>
        <v>#N/A</v>
      </c>
      <c r="N35" s="409" t="e">
        <f>IF(ISNUMBER(Regressions!O45),ROUND(Regressions!O45, 1), NA())</f>
        <v>#N/A</v>
      </c>
      <c r="O35" s="410" t="e">
        <f>IF(ISNUMBER(Regressions!Q45),ROUND(Regressions!Q45, 1), NA())</f>
        <v>#N/A</v>
      </c>
      <c r="P35" s="406" t="e">
        <f>IF(ISNUMBER(Regressions!R45),ROUND(Regressions!R45, 1), NA())</f>
        <v>#N/A</v>
      </c>
      <c r="Q35" s="412" t="e">
        <f>IF(ISNUMBER(Regressions!S45),ROUND(Regressions!S45, 1), NA())</f>
        <v>#N/A</v>
      </c>
      <c r="R35" s="408" t="e">
        <f>IF(ISNUMBER(Regressions!T45),ROUND(Regressions!T45, 1), NA())</f>
        <v>#N/A</v>
      </c>
      <c r="S35" s="409" t="e">
        <f>IF(ISNUMBER(Regressions!U45),ROUND(Regressions!U45, 1), NA())</f>
        <v>#N/A</v>
      </c>
    </row>
    <row r="36" spans="1:19" x14ac:dyDescent="0.25">
      <c r="A36" s="401" t="str">
        <f>+Introduction!$C$7</f>
        <v>Madagascar</v>
      </c>
      <c r="B36" s="402">
        <f>IF(ISBLANK(Regressions!B46), " ", Regressions!B46)</f>
        <v>2001</v>
      </c>
      <c r="C36" s="401" t="str">
        <f>HLOOKUP(Introduction!$G$4,nametranslations,26,FALSE)</f>
        <v>Urbain</v>
      </c>
      <c r="D36" s="404">
        <f>IF(ISBLANK(Regressions!D46), " ", Regressions!D46)</f>
        <v>1823209.2516597747</v>
      </c>
      <c r="E36" s="405" t="e">
        <f>IF(ISNUMBER(Regressions!E46),ROUND(Regressions!E46, 1), NA())</f>
        <v>#N/A</v>
      </c>
      <c r="F36" s="406" t="e">
        <f>IF(ISNUMBER(Regressions!F46),ROUND(Regressions!F46, 1), NA())</f>
        <v>#N/A</v>
      </c>
      <c r="G36" s="407" t="e">
        <f>IF(ISNUMBER(Regressions!G46),ROUND(Regressions!G46, 1), NA())</f>
        <v>#N/A</v>
      </c>
      <c r="H36" s="408" t="e">
        <f>IF(ISNUMBER(Regressions!H46),ROUND(Regressions!H46, 1), NA())</f>
        <v>#N/A</v>
      </c>
      <c r="I36" s="409" t="e">
        <f>IF(ISNUMBER(Regressions!I46),ROUND(Regressions!I46, 1), NA())</f>
        <v>#N/A</v>
      </c>
      <c r="J36" s="410" t="e">
        <f>IF(ISNUMBER(Regressions!K46),ROUND(Regressions!K46, 1), NA())</f>
        <v>#N/A</v>
      </c>
      <c r="K36" s="406" t="e">
        <f>IF(ISNUMBER(Regressions!L46),ROUND(Regressions!L46, 1), NA())</f>
        <v>#N/A</v>
      </c>
      <c r="L36" s="411" t="e">
        <f>IF(ISNUMBER(Regressions!M46),ROUND(Regressions!M46, 1), NA())</f>
        <v>#N/A</v>
      </c>
      <c r="M36" s="408" t="e">
        <f>IF(ISNUMBER(Regressions!N46),ROUND(Regressions!N46, 1), NA())</f>
        <v>#N/A</v>
      </c>
      <c r="N36" s="409" t="e">
        <f>IF(ISNUMBER(Regressions!O46),ROUND(Regressions!O46, 1), NA())</f>
        <v>#N/A</v>
      </c>
      <c r="O36" s="410" t="e">
        <f>IF(ISNUMBER(Regressions!Q46),ROUND(Regressions!Q46, 1), NA())</f>
        <v>#N/A</v>
      </c>
      <c r="P36" s="406" t="e">
        <f>IF(ISNUMBER(Regressions!R46),ROUND(Regressions!R46, 1), NA())</f>
        <v>#N/A</v>
      </c>
      <c r="Q36" s="412" t="e">
        <f>IF(ISNUMBER(Regressions!S46),ROUND(Regressions!S46, 1), NA())</f>
        <v>#N/A</v>
      </c>
      <c r="R36" s="408" t="e">
        <f>IF(ISNUMBER(Regressions!T46),ROUND(Regressions!T46, 1), NA())</f>
        <v>#N/A</v>
      </c>
      <c r="S36" s="409" t="e">
        <f>IF(ISNUMBER(Regressions!U46),ROUND(Regressions!U46, 1), NA())</f>
        <v>#N/A</v>
      </c>
    </row>
    <row r="37" spans="1:19" x14ac:dyDescent="0.25">
      <c r="A37" s="401" t="str">
        <f>+Introduction!$C$7</f>
        <v>Madagascar</v>
      </c>
      <c r="B37" s="402">
        <f>IF(ISBLANK(Regressions!B47), " ", Regressions!B47)</f>
        <v>2002</v>
      </c>
      <c r="C37" s="401" t="str">
        <f>HLOOKUP(Introduction!$G$4,nametranslations,26,FALSE)</f>
        <v>Urbain</v>
      </c>
      <c r="D37" s="404">
        <f>IF(ISBLANK(Regressions!D47), " ", Regressions!D47)</f>
        <v>1902445.2304882049</v>
      </c>
      <c r="E37" s="405" t="e">
        <f>IF(ISNUMBER(Regressions!E47),ROUND(Regressions!E47, 1), NA())</f>
        <v>#N/A</v>
      </c>
      <c r="F37" s="406" t="e">
        <f>IF(ISNUMBER(Regressions!F47),ROUND(Regressions!F47, 1), NA())</f>
        <v>#N/A</v>
      </c>
      <c r="G37" s="407" t="e">
        <f>IF(ISNUMBER(Regressions!G47),ROUND(Regressions!G47, 1), NA())</f>
        <v>#N/A</v>
      </c>
      <c r="H37" s="408" t="e">
        <f>IF(ISNUMBER(Regressions!H47),ROUND(Regressions!H47, 1), NA())</f>
        <v>#N/A</v>
      </c>
      <c r="I37" s="409" t="e">
        <f>IF(ISNUMBER(Regressions!I47),ROUND(Regressions!I47, 1), NA())</f>
        <v>#N/A</v>
      </c>
      <c r="J37" s="410" t="e">
        <f>IF(ISNUMBER(Regressions!K47),ROUND(Regressions!K47, 1), NA())</f>
        <v>#N/A</v>
      </c>
      <c r="K37" s="406" t="e">
        <f>IF(ISNUMBER(Regressions!L47),ROUND(Regressions!L47, 1), NA())</f>
        <v>#N/A</v>
      </c>
      <c r="L37" s="411" t="e">
        <f>IF(ISNUMBER(Regressions!M47),ROUND(Regressions!M47, 1), NA())</f>
        <v>#N/A</v>
      </c>
      <c r="M37" s="408" t="e">
        <f>IF(ISNUMBER(Regressions!N47),ROUND(Regressions!N47, 1), NA())</f>
        <v>#N/A</v>
      </c>
      <c r="N37" s="409" t="e">
        <f>IF(ISNUMBER(Regressions!O47),ROUND(Regressions!O47, 1), NA())</f>
        <v>#N/A</v>
      </c>
      <c r="O37" s="410" t="e">
        <f>IF(ISNUMBER(Regressions!Q47),ROUND(Regressions!Q47, 1), NA())</f>
        <v>#N/A</v>
      </c>
      <c r="P37" s="406" t="e">
        <f>IF(ISNUMBER(Regressions!R47),ROUND(Regressions!R47, 1), NA())</f>
        <v>#N/A</v>
      </c>
      <c r="Q37" s="412" t="e">
        <f>IF(ISNUMBER(Regressions!S47),ROUND(Regressions!S47, 1), NA())</f>
        <v>#N/A</v>
      </c>
      <c r="R37" s="408" t="e">
        <f>IF(ISNUMBER(Regressions!T47),ROUND(Regressions!T47, 1), NA())</f>
        <v>#N/A</v>
      </c>
      <c r="S37" s="409" t="e">
        <f>IF(ISNUMBER(Regressions!U47),ROUND(Regressions!U47, 1), NA())</f>
        <v>#N/A</v>
      </c>
    </row>
    <row r="38" spans="1:19" x14ac:dyDescent="0.25">
      <c r="A38" s="401" t="str">
        <f>+Introduction!$C$7</f>
        <v>Madagascar</v>
      </c>
      <c r="B38" s="402">
        <f>IF(ISBLANK(Regressions!B48), " ", Regressions!B48)</f>
        <v>2003</v>
      </c>
      <c r="C38" s="401" t="str">
        <f>HLOOKUP(Introduction!$G$4,nametranslations,26,FALSE)</f>
        <v>Urbain</v>
      </c>
      <c r="D38" s="404">
        <f>IF(ISBLANK(Regressions!D48), " ", Regressions!D48)</f>
        <v>1982695.7845499229</v>
      </c>
      <c r="E38" s="405" t="e">
        <f>IF(ISNUMBER(Regressions!E48),ROUND(Regressions!E48, 1), NA())</f>
        <v>#N/A</v>
      </c>
      <c r="F38" s="406" t="e">
        <f>IF(ISNUMBER(Regressions!F48),ROUND(Regressions!F48, 1), NA())</f>
        <v>#N/A</v>
      </c>
      <c r="G38" s="407" t="e">
        <f>IF(ISNUMBER(Regressions!G48),ROUND(Regressions!G48, 1), NA())</f>
        <v>#N/A</v>
      </c>
      <c r="H38" s="408" t="e">
        <f>IF(ISNUMBER(Regressions!H48),ROUND(Regressions!H48, 1), NA())</f>
        <v>#N/A</v>
      </c>
      <c r="I38" s="409" t="e">
        <f>IF(ISNUMBER(Regressions!I48),ROUND(Regressions!I48, 1), NA())</f>
        <v>#N/A</v>
      </c>
      <c r="J38" s="410" t="e">
        <f>IF(ISNUMBER(Regressions!K48),ROUND(Regressions!K48, 1), NA())</f>
        <v>#N/A</v>
      </c>
      <c r="K38" s="406" t="e">
        <f>IF(ISNUMBER(Regressions!L48),ROUND(Regressions!L48, 1), NA())</f>
        <v>#N/A</v>
      </c>
      <c r="L38" s="411" t="e">
        <f>IF(ISNUMBER(Regressions!M48),ROUND(Regressions!M48, 1), NA())</f>
        <v>#N/A</v>
      </c>
      <c r="M38" s="408" t="e">
        <f>IF(ISNUMBER(Regressions!N48),ROUND(Regressions!N48, 1), NA())</f>
        <v>#N/A</v>
      </c>
      <c r="N38" s="409" t="e">
        <f>IF(ISNUMBER(Regressions!O48),ROUND(Regressions!O48, 1), NA())</f>
        <v>#N/A</v>
      </c>
      <c r="O38" s="410" t="e">
        <f>IF(ISNUMBER(Regressions!Q48),ROUND(Regressions!Q48, 1), NA())</f>
        <v>#N/A</v>
      </c>
      <c r="P38" s="406" t="e">
        <f>IF(ISNUMBER(Regressions!R48),ROUND(Regressions!R48, 1), NA())</f>
        <v>#N/A</v>
      </c>
      <c r="Q38" s="412" t="e">
        <f>IF(ISNUMBER(Regressions!S48),ROUND(Regressions!S48, 1), NA())</f>
        <v>#N/A</v>
      </c>
      <c r="R38" s="408" t="e">
        <f>IF(ISNUMBER(Regressions!T48),ROUND(Regressions!T48, 1), NA())</f>
        <v>#N/A</v>
      </c>
      <c r="S38" s="409" t="e">
        <f>IF(ISNUMBER(Regressions!U48),ROUND(Regressions!U48, 1), NA())</f>
        <v>#N/A</v>
      </c>
    </row>
    <row r="39" spans="1:19" x14ac:dyDescent="0.25">
      <c r="A39" s="401" t="str">
        <f>+Introduction!$C$7</f>
        <v>Madagascar</v>
      </c>
      <c r="B39" s="402">
        <f>IF(ISBLANK(Regressions!B49), " ", Regressions!B49)</f>
        <v>2004</v>
      </c>
      <c r="C39" s="401" t="str">
        <f>HLOOKUP(Introduction!$G$4,nametranslations,26,FALSE)</f>
        <v>Urbain</v>
      </c>
      <c r="D39" s="404">
        <f>IF(ISBLANK(Regressions!D49), " ", Regressions!D49)</f>
        <v>2062769.7330956652</v>
      </c>
      <c r="E39" s="405" t="e">
        <f>IF(ISNUMBER(Regressions!E49),ROUND(Regressions!E49, 1), NA())</f>
        <v>#N/A</v>
      </c>
      <c r="F39" s="406" t="e">
        <f>IF(ISNUMBER(Regressions!F49),ROUND(Regressions!F49, 1), NA())</f>
        <v>#N/A</v>
      </c>
      <c r="G39" s="407" t="e">
        <f>IF(ISNUMBER(Regressions!G49),ROUND(Regressions!G49, 1), NA())</f>
        <v>#N/A</v>
      </c>
      <c r="H39" s="408" t="e">
        <f>IF(ISNUMBER(Regressions!H49),ROUND(Regressions!H49, 1), NA())</f>
        <v>#N/A</v>
      </c>
      <c r="I39" s="409" t="e">
        <f>IF(ISNUMBER(Regressions!I49),ROUND(Regressions!I49, 1), NA())</f>
        <v>#N/A</v>
      </c>
      <c r="J39" s="410" t="e">
        <f>IF(ISNUMBER(Regressions!K49),ROUND(Regressions!K49, 1), NA())</f>
        <v>#N/A</v>
      </c>
      <c r="K39" s="406" t="e">
        <f>IF(ISNUMBER(Regressions!L49),ROUND(Regressions!L49, 1), NA())</f>
        <v>#N/A</v>
      </c>
      <c r="L39" s="411" t="e">
        <f>IF(ISNUMBER(Regressions!M49),ROUND(Regressions!M49, 1), NA())</f>
        <v>#N/A</v>
      </c>
      <c r="M39" s="408" t="e">
        <f>IF(ISNUMBER(Regressions!N49),ROUND(Regressions!N49, 1), NA())</f>
        <v>#N/A</v>
      </c>
      <c r="N39" s="409" t="e">
        <f>IF(ISNUMBER(Regressions!O49),ROUND(Regressions!O49, 1), NA())</f>
        <v>#N/A</v>
      </c>
      <c r="O39" s="410" t="e">
        <f>IF(ISNUMBER(Regressions!Q49),ROUND(Regressions!Q49, 1), NA())</f>
        <v>#N/A</v>
      </c>
      <c r="P39" s="406" t="e">
        <f>IF(ISNUMBER(Regressions!R49),ROUND(Regressions!R49, 1), NA())</f>
        <v>#N/A</v>
      </c>
      <c r="Q39" s="412" t="e">
        <f>IF(ISNUMBER(Regressions!S49),ROUND(Regressions!S49, 1), NA())</f>
        <v>#N/A</v>
      </c>
      <c r="R39" s="408" t="e">
        <f>IF(ISNUMBER(Regressions!T49),ROUND(Regressions!T49, 1), NA())</f>
        <v>#N/A</v>
      </c>
      <c r="S39" s="409" t="e">
        <f>IF(ISNUMBER(Regressions!U49),ROUND(Regressions!U49, 1), NA())</f>
        <v>#N/A</v>
      </c>
    </row>
    <row r="40" spans="1:19" x14ac:dyDescent="0.25">
      <c r="A40" s="401" t="str">
        <f>+Introduction!$C$7</f>
        <v>Madagascar</v>
      </c>
      <c r="B40" s="402">
        <f>IF(ISBLANK(Regressions!B50), " ", Regressions!B50)</f>
        <v>2005</v>
      </c>
      <c r="C40" s="401" t="str">
        <f>HLOOKUP(Introduction!$G$4,nametranslations,26,FALSE)</f>
        <v>Urbain</v>
      </c>
      <c r="D40" s="404">
        <f>IF(ISBLANK(Regressions!D50), " ", Regressions!D50)</f>
        <v>2169327.335745201</v>
      </c>
      <c r="E40" s="405" t="e">
        <f>IF(ISNUMBER(Regressions!E50),ROUND(Regressions!E50, 1), NA())</f>
        <v>#N/A</v>
      </c>
      <c r="F40" s="406" t="e">
        <f>IF(ISNUMBER(Regressions!F50),ROUND(Regressions!F50, 1), NA())</f>
        <v>#N/A</v>
      </c>
      <c r="G40" s="407" t="e">
        <f>IF(ISNUMBER(Regressions!G50),ROUND(Regressions!G50, 1), NA())</f>
        <v>#N/A</v>
      </c>
      <c r="H40" s="408" t="e">
        <f>IF(ISNUMBER(Regressions!H50),ROUND(Regressions!H50, 1), NA())</f>
        <v>#N/A</v>
      </c>
      <c r="I40" s="409" t="e">
        <f>IF(ISNUMBER(Regressions!I50),ROUND(Regressions!I50, 1), NA())</f>
        <v>#N/A</v>
      </c>
      <c r="J40" s="410" t="e">
        <f>IF(ISNUMBER(Regressions!K50),ROUND(Regressions!K50, 1), NA())</f>
        <v>#N/A</v>
      </c>
      <c r="K40" s="406" t="e">
        <f>IF(ISNUMBER(Regressions!L50),ROUND(Regressions!L50, 1), NA())</f>
        <v>#N/A</v>
      </c>
      <c r="L40" s="411" t="e">
        <f>IF(ISNUMBER(Regressions!M50),ROUND(Regressions!M50, 1), NA())</f>
        <v>#N/A</v>
      </c>
      <c r="M40" s="408" t="e">
        <f>IF(ISNUMBER(Regressions!N50),ROUND(Regressions!N50, 1), NA())</f>
        <v>#N/A</v>
      </c>
      <c r="N40" s="409" t="e">
        <f>IF(ISNUMBER(Regressions!O50),ROUND(Regressions!O50, 1), NA())</f>
        <v>#N/A</v>
      </c>
      <c r="O40" s="410" t="e">
        <f>IF(ISNUMBER(Regressions!Q50),ROUND(Regressions!Q50, 1), NA())</f>
        <v>#N/A</v>
      </c>
      <c r="P40" s="406" t="e">
        <f>IF(ISNUMBER(Regressions!R50),ROUND(Regressions!R50, 1), NA())</f>
        <v>#N/A</v>
      </c>
      <c r="Q40" s="412" t="e">
        <f>IF(ISNUMBER(Regressions!S50),ROUND(Regressions!S50, 1), NA())</f>
        <v>#N/A</v>
      </c>
      <c r="R40" s="408" t="e">
        <f>IF(ISNUMBER(Regressions!T50),ROUND(Regressions!T50, 1), NA())</f>
        <v>#N/A</v>
      </c>
      <c r="S40" s="409" t="e">
        <f>IF(ISNUMBER(Regressions!U50),ROUND(Regressions!U50, 1), NA())</f>
        <v>#N/A</v>
      </c>
    </row>
    <row r="41" spans="1:19" x14ac:dyDescent="0.25">
      <c r="A41" s="401" t="str">
        <f>+Introduction!$C$7</f>
        <v>Madagascar</v>
      </c>
      <c r="B41" s="402">
        <f>IF(ISBLANK(Regressions!B51), " ", Regressions!B51)</f>
        <v>2006</v>
      </c>
      <c r="C41" s="401" t="str">
        <f>HLOOKUP(Introduction!$G$4,nametranslations,26,FALSE)</f>
        <v>Urbain</v>
      </c>
      <c r="D41" s="404">
        <f>IF(ISBLANK(Regressions!D51), " ", Regressions!D51)</f>
        <v>2277055.479060173</v>
      </c>
      <c r="E41" s="405" t="e">
        <f>IF(ISNUMBER(Regressions!E51),ROUND(Regressions!E51, 1), NA())</f>
        <v>#N/A</v>
      </c>
      <c r="F41" s="406" t="e">
        <f>IF(ISNUMBER(Regressions!F51),ROUND(Regressions!F51, 1), NA())</f>
        <v>#N/A</v>
      </c>
      <c r="G41" s="407" t="e">
        <f>IF(ISNUMBER(Regressions!G51),ROUND(Regressions!G51, 1), NA())</f>
        <v>#N/A</v>
      </c>
      <c r="H41" s="408" t="e">
        <f>IF(ISNUMBER(Regressions!H51),ROUND(Regressions!H51, 1), NA())</f>
        <v>#N/A</v>
      </c>
      <c r="I41" s="409" t="e">
        <f>IF(ISNUMBER(Regressions!I51),ROUND(Regressions!I51, 1), NA())</f>
        <v>#N/A</v>
      </c>
      <c r="J41" s="410" t="e">
        <f>IF(ISNUMBER(Regressions!K51),ROUND(Regressions!K51, 1), NA())</f>
        <v>#N/A</v>
      </c>
      <c r="K41" s="406" t="e">
        <f>IF(ISNUMBER(Regressions!L51),ROUND(Regressions!L51, 1), NA())</f>
        <v>#N/A</v>
      </c>
      <c r="L41" s="411" t="e">
        <f>IF(ISNUMBER(Regressions!M51),ROUND(Regressions!M51, 1), NA())</f>
        <v>#N/A</v>
      </c>
      <c r="M41" s="408" t="e">
        <f>IF(ISNUMBER(Regressions!N51),ROUND(Regressions!N51, 1), NA())</f>
        <v>#N/A</v>
      </c>
      <c r="N41" s="409" t="e">
        <f>IF(ISNUMBER(Regressions!O51),ROUND(Regressions!O51, 1), NA())</f>
        <v>#N/A</v>
      </c>
      <c r="O41" s="410" t="e">
        <f>IF(ISNUMBER(Regressions!Q51),ROUND(Regressions!Q51, 1), NA())</f>
        <v>#N/A</v>
      </c>
      <c r="P41" s="406" t="e">
        <f>IF(ISNUMBER(Regressions!R51),ROUND(Regressions!R51, 1), NA())</f>
        <v>#N/A</v>
      </c>
      <c r="Q41" s="412" t="e">
        <f>IF(ISNUMBER(Regressions!S51),ROUND(Regressions!S51, 1), NA())</f>
        <v>#N/A</v>
      </c>
      <c r="R41" s="408" t="e">
        <f>IF(ISNUMBER(Regressions!T51),ROUND(Regressions!T51, 1), NA())</f>
        <v>#N/A</v>
      </c>
      <c r="S41" s="409" t="e">
        <f>IF(ISNUMBER(Regressions!U51),ROUND(Regressions!U51, 1), NA())</f>
        <v>#N/A</v>
      </c>
    </row>
    <row r="42" spans="1:19" x14ac:dyDescent="0.25">
      <c r="A42" s="401" t="str">
        <f>+Introduction!$C$7</f>
        <v>Madagascar</v>
      </c>
      <c r="B42" s="402">
        <f>IF(ISBLANK(Regressions!B52), " ", Regressions!B52)</f>
        <v>2007</v>
      </c>
      <c r="C42" s="401" t="str">
        <f>HLOOKUP(Introduction!$G$4,nametranslations,26,FALSE)</f>
        <v>Urbain</v>
      </c>
      <c r="D42" s="404">
        <f>IF(ISBLANK(Regressions!D52), " ", Regressions!D52)</f>
        <v>2387983.1187130739</v>
      </c>
      <c r="E42" s="405" t="e">
        <f>IF(ISNUMBER(Regressions!E52),ROUND(Regressions!E52, 1), NA())</f>
        <v>#N/A</v>
      </c>
      <c r="F42" s="406" t="e">
        <f>IF(ISNUMBER(Regressions!F52),ROUND(Regressions!F52, 1), NA())</f>
        <v>#N/A</v>
      </c>
      <c r="G42" s="407" t="e">
        <f>IF(ISNUMBER(Regressions!G52),ROUND(Regressions!G52, 1), NA())</f>
        <v>#N/A</v>
      </c>
      <c r="H42" s="408" t="e">
        <f>IF(ISNUMBER(Regressions!H52),ROUND(Regressions!H52, 1), NA())</f>
        <v>#N/A</v>
      </c>
      <c r="I42" s="409" t="e">
        <f>IF(ISNUMBER(Regressions!I52),ROUND(Regressions!I52, 1), NA())</f>
        <v>#N/A</v>
      </c>
      <c r="J42" s="410" t="e">
        <f>IF(ISNUMBER(Regressions!K52),ROUND(Regressions!K52, 1), NA())</f>
        <v>#N/A</v>
      </c>
      <c r="K42" s="406" t="e">
        <f>IF(ISNUMBER(Regressions!L52),ROUND(Regressions!L52, 1), NA())</f>
        <v>#N/A</v>
      </c>
      <c r="L42" s="411" t="e">
        <f>IF(ISNUMBER(Regressions!M52),ROUND(Regressions!M52, 1), NA())</f>
        <v>#N/A</v>
      </c>
      <c r="M42" s="408" t="e">
        <f>IF(ISNUMBER(Regressions!N52),ROUND(Regressions!N52, 1), NA())</f>
        <v>#N/A</v>
      </c>
      <c r="N42" s="409" t="e">
        <f>IF(ISNUMBER(Regressions!O52),ROUND(Regressions!O52, 1), NA())</f>
        <v>#N/A</v>
      </c>
      <c r="O42" s="410" t="e">
        <f>IF(ISNUMBER(Regressions!Q52),ROUND(Regressions!Q52, 1), NA())</f>
        <v>#N/A</v>
      </c>
      <c r="P42" s="406" t="e">
        <f>IF(ISNUMBER(Regressions!R52),ROUND(Regressions!R52, 1), NA())</f>
        <v>#N/A</v>
      </c>
      <c r="Q42" s="412" t="e">
        <f>IF(ISNUMBER(Regressions!S52),ROUND(Regressions!S52, 1), NA())</f>
        <v>#N/A</v>
      </c>
      <c r="R42" s="408" t="e">
        <f>IF(ISNUMBER(Regressions!T52),ROUND(Regressions!T52, 1), NA())</f>
        <v>#N/A</v>
      </c>
      <c r="S42" s="409" t="e">
        <f>IF(ISNUMBER(Regressions!U52),ROUND(Regressions!U52, 1), NA())</f>
        <v>#N/A</v>
      </c>
    </row>
    <row r="43" spans="1:19" x14ac:dyDescent="0.25">
      <c r="A43" s="401" t="str">
        <f>+Introduction!$C$7</f>
        <v>Madagascar</v>
      </c>
      <c r="B43" s="402">
        <f>IF(ISBLANK(Regressions!B53), " ", Regressions!B53)</f>
        <v>2008</v>
      </c>
      <c r="C43" s="401" t="str">
        <f>HLOOKUP(Introduction!$G$4,nametranslations,26,FALSE)</f>
        <v>Urbain</v>
      </c>
      <c r="D43" s="404">
        <f>IF(ISBLANK(Regressions!D53), " ", Regressions!D53)</f>
        <v>2501963.373628235</v>
      </c>
      <c r="E43" s="405" t="e">
        <f>IF(ISNUMBER(Regressions!E53),ROUND(Regressions!E53, 1), NA())</f>
        <v>#N/A</v>
      </c>
      <c r="F43" s="406" t="e">
        <f>IF(ISNUMBER(Regressions!F53),ROUND(Regressions!F53, 1), NA())</f>
        <v>#N/A</v>
      </c>
      <c r="G43" s="407" t="e">
        <f>IF(ISNUMBER(Regressions!G53),ROUND(Regressions!G53, 1), NA())</f>
        <v>#N/A</v>
      </c>
      <c r="H43" s="408" t="e">
        <f>IF(ISNUMBER(Regressions!H53),ROUND(Regressions!H53, 1), NA())</f>
        <v>#N/A</v>
      </c>
      <c r="I43" s="409" t="e">
        <f>IF(ISNUMBER(Regressions!I53),ROUND(Regressions!I53, 1), NA())</f>
        <v>#N/A</v>
      </c>
      <c r="J43" s="410" t="e">
        <f>IF(ISNUMBER(Regressions!K53),ROUND(Regressions!K53, 1), NA())</f>
        <v>#N/A</v>
      </c>
      <c r="K43" s="406" t="e">
        <f>IF(ISNUMBER(Regressions!L53),ROUND(Regressions!L53, 1), NA())</f>
        <v>#N/A</v>
      </c>
      <c r="L43" s="411" t="e">
        <f>IF(ISNUMBER(Regressions!M53),ROUND(Regressions!M53, 1), NA())</f>
        <v>#N/A</v>
      </c>
      <c r="M43" s="408" t="e">
        <f>IF(ISNUMBER(Regressions!N53),ROUND(Regressions!N53, 1), NA())</f>
        <v>#N/A</v>
      </c>
      <c r="N43" s="409" t="e">
        <f>IF(ISNUMBER(Regressions!O53),ROUND(Regressions!O53, 1), NA())</f>
        <v>#N/A</v>
      </c>
      <c r="O43" s="410" t="e">
        <f>IF(ISNUMBER(Regressions!Q53),ROUND(Regressions!Q53, 1), NA())</f>
        <v>#N/A</v>
      </c>
      <c r="P43" s="406" t="e">
        <f>IF(ISNUMBER(Regressions!R53),ROUND(Regressions!R53, 1), NA())</f>
        <v>#N/A</v>
      </c>
      <c r="Q43" s="412" t="e">
        <f>IF(ISNUMBER(Regressions!S53),ROUND(Regressions!S53, 1), NA())</f>
        <v>#N/A</v>
      </c>
      <c r="R43" s="408" t="e">
        <f>IF(ISNUMBER(Regressions!T53),ROUND(Regressions!T53, 1), NA())</f>
        <v>#N/A</v>
      </c>
      <c r="S43" s="409" t="e">
        <f>IF(ISNUMBER(Regressions!U53),ROUND(Regressions!U53, 1), NA())</f>
        <v>#N/A</v>
      </c>
    </row>
    <row r="44" spans="1:19" x14ac:dyDescent="0.25">
      <c r="A44" s="401" t="str">
        <f>+Introduction!$C$7</f>
        <v>Madagascar</v>
      </c>
      <c r="B44" s="402">
        <f>IF(ISBLANK(Regressions!B54), " ", Regressions!B54)</f>
        <v>2009</v>
      </c>
      <c r="C44" s="401" t="str">
        <f>HLOOKUP(Introduction!$G$4,nametranslations,26,FALSE)</f>
        <v>Urbain</v>
      </c>
      <c r="D44" s="404">
        <f>IF(ISBLANK(Regressions!D54), " ", Regressions!D54)</f>
        <v>2618595.071294575</v>
      </c>
      <c r="E44" s="405" t="e">
        <f>IF(ISNUMBER(Regressions!E54),ROUND(Regressions!E54, 1), NA())</f>
        <v>#N/A</v>
      </c>
      <c r="F44" s="406" t="e">
        <f>IF(ISNUMBER(Regressions!F54),ROUND(Regressions!F54, 1), NA())</f>
        <v>#N/A</v>
      </c>
      <c r="G44" s="407" t="e">
        <f>IF(ISNUMBER(Regressions!G54),ROUND(Regressions!G54, 1), NA())</f>
        <v>#N/A</v>
      </c>
      <c r="H44" s="408" t="e">
        <f>IF(ISNUMBER(Regressions!H54),ROUND(Regressions!H54, 1), NA())</f>
        <v>#N/A</v>
      </c>
      <c r="I44" s="409" t="e">
        <f>IF(ISNUMBER(Regressions!I54),ROUND(Regressions!I54, 1), NA())</f>
        <v>#N/A</v>
      </c>
      <c r="J44" s="410" t="e">
        <f>IF(ISNUMBER(Regressions!K54),ROUND(Regressions!K54, 1), NA())</f>
        <v>#N/A</v>
      </c>
      <c r="K44" s="406" t="e">
        <f>IF(ISNUMBER(Regressions!L54),ROUND(Regressions!L54, 1), NA())</f>
        <v>#N/A</v>
      </c>
      <c r="L44" s="411" t="e">
        <f>IF(ISNUMBER(Regressions!M54),ROUND(Regressions!M54, 1), NA())</f>
        <v>#N/A</v>
      </c>
      <c r="M44" s="408" t="e">
        <f>IF(ISNUMBER(Regressions!N54),ROUND(Regressions!N54, 1), NA())</f>
        <v>#N/A</v>
      </c>
      <c r="N44" s="409" t="e">
        <f>IF(ISNUMBER(Regressions!O54),ROUND(Regressions!O54, 1), NA())</f>
        <v>#N/A</v>
      </c>
      <c r="O44" s="410" t="e">
        <f>IF(ISNUMBER(Regressions!Q54),ROUND(Regressions!Q54, 1), NA())</f>
        <v>#N/A</v>
      </c>
      <c r="P44" s="406" t="e">
        <f>IF(ISNUMBER(Regressions!R54),ROUND(Regressions!R54, 1), NA())</f>
        <v>#N/A</v>
      </c>
      <c r="Q44" s="412" t="e">
        <f>IF(ISNUMBER(Regressions!S54),ROUND(Regressions!S54, 1), NA())</f>
        <v>#N/A</v>
      </c>
      <c r="R44" s="408" t="e">
        <f>IF(ISNUMBER(Regressions!T54),ROUND(Regressions!T54, 1), NA())</f>
        <v>#N/A</v>
      </c>
      <c r="S44" s="409" t="e">
        <f>IF(ISNUMBER(Regressions!U54),ROUND(Regressions!U54, 1), NA())</f>
        <v>#N/A</v>
      </c>
    </row>
    <row r="45" spans="1:19" x14ac:dyDescent="0.25">
      <c r="A45" s="401" t="str">
        <f>+Introduction!$C$7</f>
        <v>Madagascar</v>
      </c>
      <c r="B45" s="402">
        <f>IF(ISBLANK(Regressions!B55), " ", Regressions!B55)</f>
        <v>2010</v>
      </c>
      <c r="C45" s="401" t="str">
        <f>HLOOKUP(Introduction!$G$4,nametranslations,26,FALSE)</f>
        <v>Urbain</v>
      </c>
      <c r="D45" s="404">
        <f>IF(ISBLANK(Regressions!D55), " ", Regressions!D55)</f>
        <v>2739082.5378656387</v>
      </c>
      <c r="E45" s="405" t="e">
        <f>IF(ISNUMBER(Regressions!E55),ROUND(Regressions!E55, 1), NA())</f>
        <v>#N/A</v>
      </c>
      <c r="F45" s="406" t="e">
        <f>IF(ISNUMBER(Regressions!F55),ROUND(Regressions!F55, 1), NA())</f>
        <v>#N/A</v>
      </c>
      <c r="G45" s="407" t="e">
        <f>IF(ISNUMBER(Regressions!G55),ROUND(Regressions!G55, 1), NA())</f>
        <v>#N/A</v>
      </c>
      <c r="H45" s="408" t="e">
        <f>IF(ISNUMBER(Regressions!H55),ROUND(Regressions!H55, 1), NA())</f>
        <v>#N/A</v>
      </c>
      <c r="I45" s="409" t="e">
        <f>IF(ISNUMBER(Regressions!I55),ROUND(Regressions!I55, 1), NA())</f>
        <v>#N/A</v>
      </c>
      <c r="J45" s="410" t="e">
        <f>IF(ISNUMBER(Regressions!K55),ROUND(Regressions!K55, 1), NA())</f>
        <v>#N/A</v>
      </c>
      <c r="K45" s="406" t="e">
        <f>IF(ISNUMBER(Regressions!L55),ROUND(Regressions!L55, 1), NA())</f>
        <v>#N/A</v>
      </c>
      <c r="L45" s="411">
        <f>IF(ISNUMBER(Regressions!M55),ROUND(Regressions!M55, 1), NA())</f>
        <v>87.4</v>
      </c>
      <c r="M45" s="408" t="e">
        <f>IF(ISNUMBER(Regressions!N55),ROUND(Regressions!N55, 1), NA())</f>
        <v>#N/A</v>
      </c>
      <c r="N45" s="409" t="e">
        <f>IF(ISNUMBER(Regressions!O55),ROUND(Regressions!O55, 1), NA())</f>
        <v>#N/A</v>
      </c>
      <c r="O45" s="410" t="e">
        <f>IF(ISNUMBER(Regressions!Q55),ROUND(Regressions!Q55, 1), NA())</f>
        <v>#N/A</v>
      </c>
      <c r="P45" s="406" t="e">
        <f>IF(ISNUMBER(Regressions!R55),ROUND(Regressions!R55, 1), NA())</f>
        <v>#N/A</v>
      </c>
      <c r="Q45" s="412" t="e">
        <f>IF(ISNUMBER(Regressions!S55),ROUND(Regressions!S55, 1), NA())</f>
        <v>#N/A</v>
      </c>
      <c r="R45" s="408" t="e">
        <f>IF(ISNUMBER(Regressions!T55),ROUND(Regressions!T55, 1), NA())</f>
        <v>#N/A</v>
      </c>
      <c r="S45" s="409" t="e">
        <f>IF(ISNUMBER(Regressions!U55),ROUND(Regressions!U55, 1), NA())</f>
        <v>#N/A</v>
      </c>
    </row>
    <row r="46" spans="1:19" x14ac:dyDescent="0.25">
      <c r="A46" s="401" t="str">
        <f>+Introduction!$C$7</f>
        <v>Madagascar</v>
      </c>
      <c r="B46" s="402">
        <f>IF(ISBLANK(Regressions!B56), " ", Regressions!B56)</f>
        <v>2011</v>
      </c>
      <c r="C46" s="401" t="str">
        <f>HLOOKUP(Introduction!$G$4,nametranslations,26,FALSE)</f>
        <v>Urbain</v>
      </c>
      <c r="D46" s="404">
        <f>IF(ISBLANK(Regressions!D56), " ", Regressions!D56)</f>
        <v>2862541.1886799624</v>
      </c>
      <c r="E46" s="405" t="e">
        <f>IF(ISNUMBER(Regressions!E56),ROUND(Regressions!E56, 1), NA())</f>
        <v>#N/A</v>
      </c>
      <c r="F46" s="406" t="e">
        <f>IF(ISNUMBER(Regressions!F56),ROUND(Regressions!F56, 1), NA())</f>
        <v>#N/A</v>
      </c>
      <c r="G46" s="407" t="e">
        <f>IF(ISNUMBER(Regressions!G56),ROUND(Regressions!G56, 1), NA())</f>
        <v>#N/A</v>
      </c>
      <c r="H46" s="408" t="e">
        <f>IF(ISNUMBER(Regressions!H56),ROUND(Regressions!H56, 1), NA())</f>
        <v>#N/A</v>
      </c>
      <c r="I46" s="409" t="e">
        <f>IF(ISNUMBER(Regressions!I56),ROUND(Regressions!I56, 1), NA())</f>
        <v>#N/A</v>
      </c>
      <c r="J46" s="410" t="e">
        <f>IF(ISNUMBER(Regressions!K56),ROUND(Regressions!K56, 1), NA())</f>
        <v>#N/A</v>
      </c>
      <c r="K46" s="406" t="e">
        <f>IF(ISNUMBER(Regressions!L56),ROUND(Regressions!L56, 1), NA())</f>
        <v>#N/A</v>
      </c>
      <c r="L46" s="411">
        <f>IF(ISNUMBER(Regressions!M56),ROUND(Regressions!M56, 1), NA())</f>
        <v>87.4</v>
      </c>
      <c r="M46" s="408" t="e">
        <f>IF(ISNUMBER(Regressions!N56),ROUND(Regressions!N56, 1), NA())</f>
        <v>#N/A</v>
      </c>
      <c r="N46" s="409" t="e">
        <f>IF(ISNUMBER(Regressions!O56),ROUND(Regressions!O56, 1), NA())</f>
        <v>#N/A</v>
      </c>
      <c r="O46" s="410" t="e">
        <f>IF(ISNUMBER(Regressions!Q56),ROUND(Regressions!Q56, 1), NA())</f>
        <v>#N/A</v>
      </c>
      <c r="P46" s="406" t="e">
        <f>IF(ISNUMBER(Regressions!R56),ROUND(Regressions!R56, 1), NA())</f>
        <v>#N/A</v>
      </c>
      <c r="Q46" s="412" t="e">
        <f>IF(ISNUMBER(Regressions!S56),ROUND(Regressions!S56, 1), NA())</f>
        <v>#N/A</v>
      </c>
      <c r="R46" s="408" t="e">
        <f>IF(ISNUMBER(Regressions!T56),ROUND(Regressions!T56, 1), NA())</f>
        <v>#N/A</v>
      </c>
      <c r="S46" s="409" t="e">
        <f>IF(ISNUMBER(Regressions!U56),ROUND(Regressions!U56, 1), NA())</f>
        <v>#N/A</v>
      </c>
    </row>
    <row r="47" spans="1:19" x14ac:dyDescent="0.25">
      <c r="A47" s="401" t="str">
        <f>+Introduction!$C$7</f>
        <v>Madagascar</v>
      </c>
      <c r="B47" s="402">
        <f>IF(ISBLANK(Regressions!B57), " ", Regressions!B57)</f>
        <v>2012</v>
      </c>
      <c r="C47" s="401" t="str">
        <f>HLOOKUP(Introduction!$G$4,nametranslations,26,FALSE)</f>
        <v>Urbain</v>
      </c>
      <c r="D47" s="404">
        <f>IF(ISBLANK(Regressions!D57), " ", Regressions!D57)</f>
        <v>2988448.4487657165</v>
      </c>
      <c r="E47" s="405" t="e">
        <f>IF(ISNUMBER(Regressions!E57),ROUND(Regressions!E57, 1), NA())</f>
        <v>#N/A</v>
      </c>
      <c r="F47" s="406" t="e">
        <f>IF(ISNUMBER(Regressions!F57),ROUND(Regressions!F57, 1), NA())</f>
        <v>#N/A</v>
      </c>
      <c r="G47" s="407" t="e">
        <f>IF(ISNUMBER(Regressions!G57),ROUND(Regressions!G57, 1), NA())</f>
        <v>#N/A</v>
      </c>
      <c r="H47" s="408" t="e">
        <f>IF(ISNUMBER(Regressions!H57),ROUND(Regressions!H57, 1), NA())</f>
        <v>#N/A</v>
      </c>
      <c r="I47" s="409" t="e">
        <f>IF(ISNUMBER(Regressions!I57),ROUND(Regressions!I57, 1), NA())</f>
        <v>#N/A</v>
      </c>
      <c r="J47" s="410" t="e">
        <f>IF(ISNUMBER(Regressions!K57),ROUND(Regressions!K57, 1), NA())</f>
        <v>#N/A</v>
      </c>
      <c r="K47" s="406" t="e">
        <f>IF(ISNUMBER(Regressions!L57),ROUND(Regressions!L57, 1), NA())</f>
        <v>#N/A</v>
      </c>
      <c r="L47" s="411">
        <f>IF(ISNUMBER(Regressions!M57),ROUND(Regressions!M57, 1), NA())</f>
        <v>87.4</v>
      </c>
      <c r="M47" s="408" t="e">
        <f>IF(ISNUMBER(Regressions!N57),ROUND(Regressions!N57, 1), NA())</f>
        <v>#N/A</v>
      </c>
      <c r="N47" s="409" t="e">
        <f>IF(ISNUMBER(Regressions!O57),ROUND(Regressions!O57, 1), NA())</f>
        <v>#N/A</v>
      </c>
      <c r="O47" s="410" t="e">
        <f>IF(ISNUMBER(Regressions!Q57),ROUND(Regressions!Q57, 1), NA())</f>
        <v>#N/A</v>
      </c>
      <c r="P47" s="406" t="e">
        <f>IF(ISNUMBER(Regressions!R57),ROUND(Regressions!R57, 1), NA())</f>
        <v>#N/A</v>
      </c>
      <c r="Q47" s="412" t="e">
        <f>IF(ISNUMBER(Regressions!S57),ROUND(Regressions!S57, 1), NA())</f>
        <v>#N/A</v>
      </c>
      <c r="R47" s="408" t="e">
        <f>IF(ISNUMBER(Regressions!T57),ROUND(Regressions!T57, 1), NA())</f>
        <v>#N/A</v>
      </c>
      <c r="S47" s="409" t="e">
        <f>IF(ISNUMBER(Regressions!U57),ROUND(Regressions!U57, 1), NA())</f>
        <v>#N/A</v>
      </c>
    </row>
    <row r="48" spans="1:19" x14ac:dyDescent="0.25">
      <c r="A48" s="401" t="str">
        <f>+Introduction!$C$7</f>
        <v>Madagascar</v>
      </c>
      <c r="B48" s="402">
        <f>IF(ISBLANK(Regressions!B58), " ", Regressions!B58)</f>
        <v>2013</v>
      </c>
      <c r="C48" s="401" t="str">
        <f>HLOOKUP(Introduction!$G$4,nametranslations,26,FALSE)</f>
        <v>Urbain</v>
      </c>
      <c r="D48" s="404">
        <f>IF(ISBLANK(Regressions!D58), " ", Regressions!D58)</f>
        <v>3116636.9485954284</v>
      </c>
      <c r="E48" s="405" t="e">
        <f>IF(ISNUMBER(Regressions!E58),ROUND(Regressions!E58, 1), NA())</f>
        <v>#N/A</v>
      </c>
      <c r="F48" s="406" t="e">
        <f>IF(ISNUMBER(Regressions!F58),ROUND(Regressions!F58, 1), NA())</f>
        <v>#N/A</v>
      </c>
      <c r="G48" s="407" t="e">
        <f>IF(ISNUMBER(Regressions!G58),ROUND(Regressions!G58, 1), NA())</f>
        <v>#N/A</v>
      </c>
      <c r="H48" s="408" t="e">
        <f>IF(ISNUMBER(Regressions!H58),ROUND(Regressions!H58, 1), NA())</f>
        <v>#N/A</v>
      </c>
      <c r="I48" s="409" t="e">
        <f>IF(ISNUMBER(Regressions!I58),ROUND(Regressions!I58, 1), NA())</f>
        <v>#N/A</v>
      </c>
      <c r="J48" s="410" t="e">
        <f>IF(ISNUMBER(Regressions!K58),ROUND(Regressions!K58, 1), NA())</f>
        <v>#N/A</v>
      </c>
      <c r="K48" s="406" t="e">
        <f>IF(ISNUMBER(Regressions!L58),ROUND(Regressions!L58, 1), NA())</f>
        <v>#N/A</v>
      </c>
      <c r="L48" s="411">
        <f>IF(ISNUMBER(Regressions!M58),ROUND(Regressions!M58, 1), NA())</f>
        <v>87.4</v>
      </c>
      <c r="M48" s="408" t="e">
        <f>IF(ISNUMBER(Regressions!N58),ROUND(Regressions!N58, 1), NA())</f>
        <v>#N/A</v>
      </c>
      <c r="N48" s="409" t="e">
        <f>IF(ISNUMBER(Regressions!O58),ROUND(Regressions!O58, 1), NA())</f>
        <v>#N/A</v>
      </c>
      <c r="O48" s="410" t="e">
        <f>IF(ISNUMBER(Regressions!Q58),ROUND(Regressions!Q58, 1), NA())</f>
        <v>#N/A</v>
      </c>
      <c r="P48" s="406" t="e">
        <f>IF(ISNUMBER(Regressions!R58),ROUND(Regressions!R58, 1), NA())</f>
        <v>#N/A</v>
      </c>
      <c r="Q48" s="412" t="e">
        <f>IF(ISNUMBER(Regressions!S58),ROUND(Regressions!S58, 1), NA())</f>
        <v>#N/A</v>
      </c>
      <c r="R48" s="408" t="e">
        <f>IF(ISNUMBER(Regressions!T58),ROUND(Regressions!T58, 1), NA())</f>
        <v>#N/A</v>
      </c>
      <c r="S48" s="409" t="e">
        <f>IF(ISNUMBER(Regressions!U58),ROUND(Regressions!U58, 1), NA())</f>
        <v>#N/A</v>
      </c>
    </row>
    <row r="49" spans="1:19" x14ac:dyDescent="0.25">
      <c r="A49" s="401" t="str">
        <f>+Introduction!$C$7</f>
        <v>Madagascar</v>
      </c>
      <c r="B49" s="402">
        <f>IF(ISBLANK(Regressions!B59), " ", Regressions!B59)</f>
        <v>2014</v>
      </c>
      <c r="C49" s="401" t="str">
        <f>HLOOKUP(Introduction!$G$4,nametranslations,26,FALSE)</f>
        <v>Urbain</v>
      </c>
      <c r="D49" s="404">
        <f>IF(ISBLANK(Regressions!D59), " ", Regressions!D59)</f>
        <v>3244706.2405153657</v>
      </c>
      <c r="E49" s="405" t="e">
        <f>IF(ISNUMBER(Regressions!E59),ROUND(Regressions!E59, 1), NA())</f>
        <v>#N/A</v>
      </c>
      <c r="F49" s="406" t="e">
        <f>IF(ISNUMBER(Regressions!F59),ROUND(Regressions!F59, 1), NA())</f>
        <v>#N/A</v>
      </c>
      <c r="G49" s="407" t="e">
        <f>IF(ISNUMBER(Regressions!G59),ROUND(Regressions!G59, 1), NA())</f>
        <v>#N/A</v>
      </c>
      <c r="H49" s="408" t="e">
        <f>IF(ISNUMBER(Regressions!H59),ROUND(Regressions!H59, 1), NA())</f>
        <v>#N/A</v>
      </c>
      <c r="I49" s="409" t="e">
        <f>IF(ISNUMBER(Regressions!I59),ROUND(Regressions!I59, 1), NA())</f>
        <v>#N/A</v>
      </c>
      <c r="J49" s="410" t="e">
        <f>IF(ISNUMBER(Regressions!K59),ROUND(Regressions!K59, 1), NA())</f>
        <v>#N/A</v>
      </c>
      <c r="K49" s="406" t="e">
        <f>IF(ISNUMBER(Regressions!L59),ROUND(Regressions!L59, 1), NA())</f>
        <v>#N/A</v>
      </c>
      <c r="L49" s="411">
        <f>IF(ISNUMBER(Regressions!M59),ROUND(Regressions!M59, 1), NA())</f>
        <v>87.4</v>
      </c>
      <c r="M49" s="408" t="e">
        <f>IF(ISNUMBER(Regressions!N59),ROUND(Regressions!N59, 1), NA())</f>
        <v>#N/A</v>
      </c>
      <c r="N49" s="409" t="e">
        <f>IF(ISNUMBER(Regressions!O59),ROUND(Regressions!O59, 1), NA())</f>
        <v>#N/A</v>
      </c>
      <c r="O49" s="410" t="e">
        <f>IF(ISNUMBER(Regressions!Q59),ROUND(Regressions!Q59, 1), NA())</f>
        <v>#N/A</v>
      </c>
      <c r="P49" s="406" t="e">
        <f>IF(ISNUMBER(Regressions!R59),ROUND(Regressions!R59, 1), NA())</f>
        <v>#N/A</v>
      </c>
      <c r="Q49" s="412" t="e">
        <f>IF(ISNUMBER(Regressions!S59),ROUND(Regressions!S59, 1), NA())</f>
        <v>#N/A</v>
      </c>
      <c r="R49" s="408" t="e">
        <f>IF(ISNUMBER(Regressions!T59),ROUND(Regressions!T59, 1), NA())</f>
        <v>#N/A</v>
      </c>
      <c r="S49" s="409" t="e">
        <f>IF(ISNUMBER(Regressions!U59),ROUND(Regressions!U59, 1), NA())</f>
        <v>#N/A</v>
      </c>
    </row>
    <row r="50" spans="1:19" x14ac:dyDescent="0.25">
      <c r="A50" s="401" t="str">
        <f>+Introduction!$C$7</f>
        <v>Madagascar</v>
      </c>
      <c r="B50" s="402">
        <f>IF(ISBLANK(Regressions!B60), " ", Regressions!B60)</f>
        <v>2015</v>
      </c>
      <c r="C50" s="401" t="str">
        <f>HLOOKUP(Introduction!$G$4,nametranslations,26,FALSE)</f>
        <v>Urbain</v>
      </c>
      <c r="D50" s="404">
        <f>IF(ISBLANK(Regressions!D60), " ", Regressions!D60)</f>
        <v>3370928.1476505278</v>
      </c>
      <c r="E50" s="405" t="e">
        <f>IF(ISNUMBER(Regressions!E60),ROUND(Regressions!E60, 1), NA())</f>
        <v>#N/A</v>
      </c>
      <c r="F50" s="406" t="e">
        <f>IF(ISNUMBER(Regressions!F60),ROUND(Regressions!F60, 1), NA())</f>
        <v>#N/A</v>
      </c>
      <c r="G50" s="407" t="e">
        <f>IF(ISNUMBER(Regressions!G60),ROUND(Regressions!G60, 1), NA())</f>
        <v>#N/A</v>
      </c>
      <c r="H50" s="408" t="e">
        <f>IF(ISNUMBER(Regressions!H60),ROUND(Regressions!H60, 1), NA())</f>
        <v>#N/A</v>
      </c>
      <c r="I50" s="409" t="e">
        <f>IF(ISNUMBER(Regressions!I60),ROUND(Regressions!I60, 1), NA())</f>
        <v>#N/A</v>
      </c>
      <c r="J50" s="410" t="e">
        <f>IF(ISNUMBER(Regressions!K60),ROUND(Regressions!K60, 1), NA())</f>
        <v>#N/A</v>
      </c>
      <c r="K50" s="406" t="e">
        <f>IF(ISNUMBER(Regressions!L60),ROUND(Regressions!L60, 1), NA())</f>
        <v>#N/A</v>
      </c>
      <c r="L50" s="411">
        <f>IF(ISNUMBER(Regressions!M60),ROUND(Regressions!M60, 1), NA())</f>
        <v>83.6</v>
      </c>
      <c r="M50" s="408" t="e">
        <f>IF(ISNUMBER(Regressions!N60),ROUND(Regressions!N60, 1), NA())</f>
        <v>#N/A</v>
      </c>
      <c r="N50" s="409" t="e">
        <f>IF(ISNUMBER(Regressions!O60),ROUND(Regressions!O60, 1), NA())</f>
        <v>#N/A</v>
      </c>
      <c r="O50" s="410" t="e">
        <f>IF(ISNUMBER(Regressions!Q60),ROUND(Regressions!Q60, 1), NA())</f>
        <v>#N/A</v>
      </c>
      <c r="P50" s="406" t="e">
        <f>IF(ISNUMBER(Regressions!R60),ROUND(Regressions!R60, 1), NA())</f>
        <v>#N/A</v>
      </c>
      <c r="Q50" s="412" t="e">
        <f>IF(ISNUMBER(Regressions!S60),ROUND(Regressions!S60, 1), NA())</f>
        <v>#N/A</v>
      </c>
      <c r="R50" s="408" t="e">
        <f>IF(ISNUMBER(Regressions!T60),ROUND(Regressions!T60, 1), NA())</f>
        <v>#N/A</v>
      </c>
      <c r="S50" s="409" t="e">
        <f>IF(ISNUMBER(Regressions!U60),ROUND(Regressions!U60, 1), NA())</f>
        <v>#N/A</v>
      </c>
    </row>
    <row r="51" spans="1:19" x14ac:dyDescent="0.25">
      <c r="A51" s="401" t="str">
        <f>+Introduction!$C$7</f>
        <v>Madagascar</v>
      </c>
      <c r="B51" s="402">
        <f>IF(ISBLANK(Regressions!B61), " ", Regressions!B61)</f>
        <v>2016</v>
      </c>
      <c r="C51" s="401" t="str">
        <f>HLOOKUP(Introduction!$G$4,nametranslations,26,FALSE)</f>
        <v>Urbain</v>
      </c>
      <c r="D51" s="404">
        <f>IF(ISBLANK(Regressions!D61), " ", Regressions!D61)</f>
        <v>3496611.7638713839</v>
      </c>
      <c r="E51" s="405">
        <f>IF(ISNUMBER(Regressions!E61),ROUND(Regressions!E61, 1), NA())</f>
        <v>69.099999999999994</v>
      </c>
      <c r="F51" s="406" t="e">
        <f>IF(ISNUMBER(Regressions!F61),ROUND(Regressions!F61, 1), NA())</f>
        <v>#N/A</v>
      </c>
      <c r="G51" s="407" t="e">
        <f>IF(ISNUMBER(Regressions!G61),ROUND(Regressions!G61, 1), NA())</f>
        <v>#N/A</v>
      </c>
      <c r="H51" s="408" t="e">
        <f>IF(ISNUMBER(Regressions!H61),ROUND(Regressions!H61, 1), NA())</f>
        <v>#N/A</v>
      </c>
      <c r="I51" s="409" t="e">
        <f>IF(ISNUMBER(Regressions!I61),ROUND(Regressions!I61, 1), NA())</f>
        <v>#N/A</v>
      </c>
      <c r="J51" s="410">
        <f>IF(ISNUMBER(Regressions!K61),ROUND(Regressions!K61, 1), NA())</f>
        <v>87.2</v>
      </c>
      <c r="K51" s="406" t="e">
        <f>IF(ISNUMBER(Regressions!L61),ROUND(Regressions!L61, 1), NA())</f>
        <v>#N/A</v>
      </c>
      <c r="L51" s="411">
        <f>IF(ISNUMBER(Regressions!M61),ROUND(Regressions!M61, 1), NA())</f>
        <v>79.7</v>
      </c>
      <c r="M51" s="408" t="e">
        <f>IF(ISNUMBER(Regressions!N61),ROUND(Regressions!N61, 1), NA())</f>
        <v>#N/A</v>
      </c>
      <c r="N51" s="409" t="e">
        <f>IF(ISNUMBER(Regressions!O61),ROUND(Regressions!O61, 1), NA())</f>
        <v>#N/A</v>
      </c>
      <c r="O51" s="410">
        <f>IF(ISNUMBER(Regressions!Q61),ROUND(Regressions!Q61, 1), NA())</f>
        <v>18.899999999999999</v>
      </c>
      <c r="P51" s="406" t="e">
        <f>IF(ISNUMBER(Regressions!R61),ROUND(Regressions!R61, 1), NA())</f>
        <v>#N/A</v>
      </c>
      <c r="Q51" s="412" t="e">
        <f>IF(ISNUMBER(Regressions!S61),ROUND(Regressions!S61, 1), NA())</f>
        <v>#N/A</v>
      </c>
      <c r="R51" s="408" t="e">
        <f>IF(ISNUMBER(Regressions!T61),ROUND(Regressions!T61, 1), NA())</f>
        <v>#N/A</v>
      </c>
      <c r="S51" s="409" t="e">
        <f>IF(ISNUMBER(Regressions!U61),ROUND(Regressions!U61, 1), NA())</f>
        <v>#N/A</v>
      </c>
    </row>
    <row r="52" spans="1:19" x14ac:dyDescent="0.25">
      <c r="A52" s="401" t="str">
        <f>+Introduction!$C$7</f>
        <v>Madagascar</v>
      </c>
      <c r="B52" s="402">
        <f>IF(ISBLANK(Regressions!B62), " ", Regressions!B62)</f>
        <v>2017</v>
      </c>
      <c r="C52" s="401" t="str">
        <f>HLOOKUP(Introduction!$G$4,nametranslations,26,FALSE)</f>
        <v>Urbain</v>
      </c>
      <c r="D52" s="404">
        <f>IF(ISBLANK(Regressions!D62), " ", Regressions!D62)</f>
        <v>3625083.8122689053</v>
      </c>
      <c r="E52" s="405">
        <f>IF(ISNUMBER(Regressions!E62),ROUND(Regressions!E62, 1), NA())</f>
        <v>69.099999999999994</v>
      </c>
      <c r="F52" s="406" t="e">
        <f>IF(ISNUMBER(Regressions!F62),ROUND(Regressions!F62, 1), NA())</f>
        <v>#N/A</v>
      </c>
      <c r="G52" s="407" t="e">
        <f>IF(ISNUMBER(Regressions!G62),ROUND(Regressions!G62, 1), NA())</f>
        <v>#N/A</v>
      </c>
      <c r="H52" s="408" t="e">
        <f>IF(ISNUMBER(Regressions!H62),ROUND(Regressions!H62, 1), NA())</f>
        <v>#N/A</v>
      </c>
      <c r="I52" s="409" t="e">
        <f>IF(ISNUMBER(Regressions!I62),ROUND(Regressions!I62, 1), NA())</f>
        <v>#N/A</v>
      </c>
      <c r="J52" s="410">
        <f>IF(ISNUMBER(Regressions!K62),ROUND(Regressions!K62, 1), NA())</f>
        <v>87.2</v>
      </c>
      <c r="K52" s="406" t="e">
        <f>IF(ISNUMBER(Regressions!L62),ROUND(Regressions!L62, 1), NA())</f>
        <v>#N/A</v>
      </c>
      <c r="L52" s="411">
        <f>IF(ISNUMBER(Regressions!M62),ROUND(Regressions!M62, 1), NA())</f>
        <v>75.8</v>
      </c>
      <c r="M52" s="408" t="e">
        <f>IF(ISNUMBER(Regressions!N62),ROUND(Regressions!N62, 1), NA())</f>
        <v>#N/A</v>
      </c>
      <c r="N52" s="409" t="e">
        <f>IF(ISNUMBER(Regressions!O62),ROUND(Regressions!O62, 1), NA())</f>
        <v>#N/A</v>
      </c>
      <c r="O52" s="410">
        <f>IF(ISNUMBER(Regressions!Q62),ROUND(Regressions!Q62, 1), NA())</f>
        <v>18.899999999999999</v>
      </c>
      <c r="P52" s="406" t="e">
        <f>IF(ISNUMBER(Regressions!R62),ROUND(Regressions!R62, 1), NA())</f>
        <v>#N/A</v>
      </c>
      <c r="Q52" s="412" t="e">
        <f>IF(ISNUMBER(Regressions!S62),ROUND(Regressions!S62, 1), NA())</f>
        <v>#N/A</v>
      </c>
      <c r="R52" s="408" t="e">
        <f>IF(ISNUMBER(Regressions!T62),ROUND(Regressions!T62, 1), NA())</f>
        <v>#N/A</v>
      </c>
      <c r="S52" s="409" t="e">
        <f>IF(ISNUMBER(Regressions!U62),ROUND(Regressions!U62, 1), NA())</f>
        <v>#N/A</v>
      </c>
    </row>
    <row r="53" spans="1:19" x14ac:dyDescent="0.25">
      <c r="A53" s="401" t="str">
        <f>+Introduction!$C$7</f>
        <v>Madagascar</v>
      </c>
      <c r="B53" s="402">
        <f>IF(ISBLANK(Regressions!B63), " ", Regressions!B63)</f>
        <v>2018</v>
      </c>
      <c r="C53" s="401" t="str">
        <f>HLOOKUP(Introduction!$G$4,nametranslations,26,FALSE)</f>
        <v>Urbain</v>
      </c>
      <c r="D53" s="404">
        <f>IF(ISBLANK(Regressions!D63), " ", Regressions!D63)</f>
        <v>3755007.7296257783</v>
      </c>
      <c r="E53" s="405">
        <f>IF(ISNUMBER(Regressions!E63),ROUND(Regressions!E63, 1), NA())</f>
        <v>69.099999999999994</v>
      </c>
      <c r="F53" s="406" t="e">
        <f>IF(ISNUMBER(Regressions!F63),ROUND(Regressions!F63, 1), NA())</f>
        <v>#N/A</v>
      </c>
      <c r="G53" s="407" t="e">
        <f>IF(ISNUMBER(Regressions!G63),ROUND(Regressions!G63, 1), NA())</f>
        <v>#N/A</v>
      </c>
      <c r="H53" s="408" t="e">
        <f>IF(ISNUMBER(Regressions!H63),ROUND(Regressions!H63, 1), NA())</f>
        <v>#N/A</v>
      </c>
      <c r="I53" s="409" t="e">
        <f>IF(ISNUMBER(Regressions!I63),ROUND(Regressions!I63, 1), NA())</f>
        <v>#N/A</v>
      </c>
      <c r="J53" s="410">
        <f>IF(ISNUMBER(Regressions!K63),ROUND(Regressions!K63, 1), NA())</f>
        <v>87.2</v>
      </c>
      <c r="K53" s="406" t="e">
        <f>IF(ISNUMBER(Regressions!L63),ROUND(Regressions!L63, 1), NA())</f>
        <v>#N/A</v>
      </c>
      <c r="L53" s="411">
        <f>IF(ISNUMBER(Regressions!M63),ROUND(Regressions!M63, 1), NA())</f>
        <v>72</v>
      </c>
      <c r="M53" s="408" t="e">
        <f>IF(ISNUMBER(Regressions!N63),ROUND(Regressions!N63, 1), NA())</f>
        <v>#N/A</v>
      </c>
      <c r="N53" s="409" t="e">
        <f>IF(ISNUMBER(Regressions!O63),ROUND(Regressions!O63, 1), NA())</f>
        <v>#N/A</v>
      </c>
      <c r="O53" s="410">
        <f>IF(ISNUMBER(Regressions!Q63),ROUND(Regressions!Q63, 1), NA())</f>
        <v>18.899999999999999</v>
      </c>
      <c r="P53" s="406" t="e">
        <f>IF(ISNUMBER(Regressions!R63),ROUND(Regressions!R63, 1), NA())</f>
        <v>#N/A</v>
      </c>
      <c r="Q53" s="412" t="e">
        <f>IF(ISNUMBER(Regressions!S63),ROUND(Regressions!S63, 1), NA())</f>
        <v>#N/A</v>
      </c>
      <c r="R53" s="408" t="e">
        <f>IF(ISNUMBER(Regressions!T63),ROUND(Regressions!T63, 1), NA())</f>
        <v>#N/A</v>
      </c>
      <c r="S53" s="409" t="e">
        <f>IF(ISNUMBER(Regressions!U63),ROUND(Regressions!U63, 1), NA())</f>
        <v>#N/A</v>
      </c>
    </row>
    <row r="54" spans="1:19" x14ac:dyDescent="0.25">
      <c r="A54" s="401" t="str">
        <f>+Introduction!$C$7</f>
        <v>Madagascar</v>
      </c>
      <c r="B54" s="402">
        <f>IF(ISBLANK(Regressions!B64), " ", Regressions!B64)</f>
        <v>2019</v>
      </c>
      <c r="C54" s="401" t="str">
        <f>HLOOKUP(Introduction!$G$4,nametranslations,26,FALSE)</f>
        <v>Urbain</v>
      </c>
      <c r="D54" s="404">
        <f>IF(ISBLANK(Regressions!D64), " ", Regressions!D64)</f>
        <v>3890202.9904813385</v>
      </c>
      <c r="E54" s="405">
        <f>IF(ISNUMBER(Regressions!E64),ROUND(Regressions!E64, 1), NA())</f>
        <v>69.099999999999994</v>
      </c>
      <c r="F54" s="406" t="e">
        <f>IF(ISNUMBER(Regressions!F64),ROUND(Regressions!F64, 1), NA())</f>
        <v>#N/A</v>
      </c>
      <c r="G54" s="407" t="e">
        <f>IF(ISNUMBER(Regressions!G64),ROUND(Regressions!G64, 1), NA())</f>
        <v>#N/A</v>
      </c>
      <c r="H54" s="408" t="e">
        <f>IF(ISNUMBER(Regressions!H64),ROUND(Regressions!H64, 1), NA())</f>
        <v>#N/A</v>
      </c>
      <c r="I54" s="409" t="e">
        <f>IF(ISNUMBER(Regressions!I64),ROUND(Regressions!I64, 1), NA())</f>
        <v>#N/A</v>
      </c>
      <c r="J54" s="410">
        <f>IF(ISNUMBER(Regressions!K64),ROUND(Regressions!K64, 1), NA())</f>
        <v>87.2</v>
      </c>
      <c r="K54" s="406" t="e">
        <f>IF(ISNUMBER(Regressions!L64),ROUND(Regressions!L64, 1), NA())</f>
        <v>#N/A</v>
      </c>
      <c r="L54" s="411">
        <f>IF(ISNUMBER(Regressions!M64),ROUND(Regressions!M64, 1), NA())</f>
        <v>68.099999999999994</v>
      </c>
      <c r="M54" s="408" t="e">
        <f>IF(ISNUMBER(Regressions!N64),ROUND(Regressions!N64, 1), NA())</f>
        <v>#N/A</v>
      </c>
      <c r="N54" s="409" t="e">
        <f>IF(ISNUMBER(Regressions!O64),ROUND(Regressions!O64, 1), NA())</f>
        <v>#N/A</v>
      </c>
      <c r="O54" s="410">
        <f>IF(ISNUMBER(Regressions!Q64),ROUND(Regressions!Q64, 1), NA())</f>
        <v>18.899999999999999</v>
      </c>
      <c r="P54" s="406" t="e">
        <f>IF(ISNUMBER(Regressions!R64),ROUND(Regressions!R64, 1), NA())</f>
        <v>#N/A</v>
      </c>
      <c r="Q54" s="412" t="e">
        <f>IF(ISNUMBER(Regressions!S64),ROUND(Regressions!S64, 1), NA())</f>
        <v>#N/A</v>
      </c>
      <c r="R54" s="408" t="e">
        <f>IF(ISNUMBER(Regressions!T64),ROUND(Regressions!T64, 1), NA())</f>
        <v>#N/A</v>
      </c>
      <c r="S54" s="409" t="e">
        <f>IF(ISNUMBER(Regressions!U64),ROUND(Regressions!U64, 1), NA())</f>
        <v>#N/A</v>
      </c>
    </row>
    <row r="55" spans="1:19" ht="13.5" customHeight="1" x14ac:dyDescent="0.25">
      <c r="A55" s="401" t="str">
        <f>+Introduction!$C$7</f>
        <v>Madagascar</v>
      </c>
      <c r="B55" s="402">
        <f>IF(ISBLANK(Regressions!B65), " ", Regressions!B65)</f>
        <v>2020</v>
      </c>
      <c r="C55" s="401" t="str">
        <f>HLOOKUP(Introduction!$G$4,nametranslations,26,FALSE)</f>
        <v>Urbain</v>
      </c>
      <c r="D55" s="404">
        <f>IF(ISBLANK(Regressions!D65), " ", Regressions!D65)</f>
        <v>4032161.5795532991</v>
      </c>
      <c r="E55" s="405">
        <f>IF(ISNUMBER(Regressions!E65),ROUND(Regressions!E65, 1), NA())</f>
        <v>69.099999999999994</v>
      </c>
      <c r="F55" s="406" t="e">
        <f>IF(ISNUMBER(Regressions!F65),ROUND(Regressions!F65, 1), NA())</f>
        <v>#N/A</v>
      </c>
      <c r="G55" s="407" t="e">
        <f>IF(ISNUMBER(Regressions!G65),ROUND(Regressions!G65, 1), NA())</f>
        <v>#N/A</v>
      </c>
      <c r="H55" s="408" t="e">
        <f>IF(ISNUMBER(Regressions!H65),ROUND(Regressions!H65, 1), NA())</f>
        <v>#N/A</v>
      </c>
      <c r="I55" s="409" t="e">
        <f>IF(ISNUMBER(Regressions!I65),ROUND(Regressions!I65, 1), NA())</f>
        <v>#N/A</v>
      </c>
      <c r="J55" s="410">
        <f>IF(ISNUMBER(Regressions!K65),ROUND(Regressions!K65, 1), NA())</f>
        <v>87.2</v>
      </c>
      <c r="K55" s="406" t="e">
        <f>IF(ISNUMBER(Regressions!L65),ROUND(Regressions!L65, 1), NA())</f>
        <v>#N/A</v>
      </c>
      <c r="L55" s="411">
        <f>IF(ISNUMBER(Regressions!M65),ROUND(Regressions!M65, 1), NA())</f>
        <v>64.2</v>
      </c>
      <c r="M55" s="408" t="e">
        <f>IF(ISNUMBER(Regressions!N65),ROUND(Regressions!N65, 1), NA())</f>
        <v>#N/A</v>
      </c>
      <c r="N55" s="409" t="e">
        <f>IF(ISNUMBER(Regressions!O65),ROUND(Regressions!O65, 1), NA())</f>
        <v>#N/A</v>
      </c>
      <c r="O55" s="410">
        <f>IF(ISNUMBER(Regressions!Q65),ROUND(Regressions!Q65, 1), NA())</f>
        <v>18.899999999999999</v>
      </c>
      <c r="P55" s="406" t="e">
        <f>IF(ISNUMBER(Regressions!R65),ROUND(Regressions!R65, 1), NA())</f>
        <v>#N/A</v>
      </c>
      <c r="Q55" s="412" t="e">
        <f>IF(ISNUMBER(Regressions!S65),ROUND(Regressions!S65, 1), NA())</f>
        <v>#N/A</v>
      </c>
      <c r="R55" s="408" t="e">
        <f>IF(ISNUMBER(Regressions!T65),ROUND(Regressions!T65, 1), NA())</f>
        <v>#N/A</v>
      </c>
      <c r="S55" s="409" t="e">
        <f>IF(ISNUMBER(Regressions!U65),ROUND(Regressions!U65, 1), NA())</f>
        <v>#N/A</v>
      </c>
    </row>
    <row r="56" spans="1:19" x14ac:dyDescent="0.25">
      <c r="A56" s="401" t="str">
        <f>+Introduction!$C$7</f>
        <v>Madagascar</v>
      </c>
      <c r="B56" s="402">
        <f>IF(ISBLANK(Regressions!B66), " ", Regressions!B66)</f>
        <v>2021</v>
      </c>
      <c r="C56" s="401" t="str">
        <f>HLOOKUP(Introduction!$G$4,nametranslations,26,FALSE)</f>
        <v>Urbain</v>
      </c>
      <c r="D56" s="404">
        <f>IF(ISBLANK(Regressions!D66), " ", Regressions!D66)</f>
        <v>4178726.8340423587</v>
      </c>
      <c r="E56" s="410">
        <f>IF(ISNUMBER(Regressions!E66),ROUND(Regressions!E66, 1), NA())</f>
        <v>71.7</v>
      </c>
      <c r="F56" s="413" t="e">
        <f>IF(ISNUMBER(Regressions!F66),ROUND(Regressions!F66, 1), NA())</f>
        <v>#N/A</v>
      </c>
      <c r="G56" s="414" t="e">
        <f>IF(ISNUMBER(Regressions!G66),ROUND(Regressions!G66, 1), NA())</f>
        <v>#N/A</v>
      </c>
      <c r="H56" s="408" t="e">
        <f>IF(ISNUMBER(Regressions!H66),ROUND(Regressions!H66, 1), NA())</f>
        <v>#N/A</v>
      </c>
      <c r="I56" s="409" t="e">
        <f>IF(ISNUMBER(Regressions!I66),ROUND(Regressions!I66, 1), NA())</f>
        <v>#N/A</v>
      </c>
      <c r="J56" s="410">
        <f>IF(ISNUMBER(Regressions!K66),ROUND(Regressions!K66, 1), NA())</f>
        <v>88.1</v>
      </c>
      <c r="K56" s="413" t="e">
        <f>IF(ISNUMBER(Regressions!L66),ROUND(Regressions!L66, 1), NA())</f>
        <v>#N/A</v>
      </c>
      <c r="L56" s="415">
        <f>IF(ISNUMBER(Regressions!M66),ROUND(Regressions!M66, 1), NA())</f>
        <v>60.4</v>
      </c>
      <c r="M56" s="408" t="e">
        <f>IF(ISNUMBER(Regressions!N66),ROUND(Regressions!N66, 1), NA())</f>
        <v>#N/A</v>
      </c>
      <c r="N56" s="409" t="e">
        <f>IF(ISNUMBER(Regressions!O66),ROUND(Regressions!O66, 1), NA())</f>
        <v>#N/A</v>
      </c>
      <c r="O56" s="410">
        <f>IF(ISNUMBER(Regressions!Q66),ROUND(Regressions!Q66, 1), NA())</f>
        <v>24.1</v>
      </c>
      <c r="P56" s="413" t="e">
        <f>IF(ISNUMBER(Regressions!R66),ROUND(Regressions!R66, 1), NA())</f>
        <v>#N/A</v>
      </c>
      <c r="Q56" s="416" t="e">
        <f>IF(ISNUMBER(Regressions!S66),ROUND(Regressions!S66, 1), NA())</f>
        <v>#N/A</v>
      </c>
      <c r="R56" s="408" t="e">
        <f>IF(ISNUMBER(Regressions!T66),ROUND(Regressions!T66, 1), NA())</f>
        <v>#N/A</v>
      </c>
      <c r="S56" s="409" t="e">
        <f>IF(ISNUMBER(Regressions!U66),ROUND(Regressions!U66, 1), NA())</f>
        <v>#N/A</v>
      </c>
    </row>
    <row r="57" spans="1:19" x14ac:dyDescent="0.25">
      <c r="A57" s="401" t="str">
        <f>+Introduction!$C$7</f>
        <v>Madagascar</v>
      </c>
      <c r="B57" s="402">
        <f>IF(ISBLANK(Regressions!B67), " ", Regressions!B67)</f>
        <v>2022</v>
      </c>
      <c r="C57" s="401" t="str">
        <f>HLOOKUP(Introduction!$G$4,nametranslations,26,FALSE)</f>
        <v>Urbain</v>
      </c>
      <c r="D57" s="404">
        <f>IF(ISBLANK(Regressions!D67), " ", Regressions!D67)</f>
        <v>4327195.4014088446</v>
      </c>
      <c r="E57" s="405">
        <f>IF(ISNUMBER(Regressions!E67),ROUND(Regressions!E67, 1), NA())</f>
        <v>74.400000000000006</v>
      </c>
      <c r="F57" s="406">
        <f>IF(ISNUMBER(Regressions!F67),ROUND(Regressions!F67, 1), NA())</f>
        <v>65.7</v>
      </c>
      <c r="G57" s="407">
        <f>IF(ISNUMBER(Regressions!G67),ROUND(Regressions!G67, 1), NA())</f>
        <v>59.9</v>
      </c>
      <c r="H57" s="408">
        <f>IF(ISNUMBER(Regressions!H67),ROUND(Regressions!H67, 1), NA())</f>
        <v>5.8</v>
      </c>
      <c r="I57" s="409">
        <f>IF(ISNUMBER(Regressions!I67),ROUND(Regressions!I67, 1), NA())</f>
        <v>34.299999999999997</v>
      </c>
      <c r="J57" s="410">
        <f>IF(ISNUMBER(Regressions!K67),ROUND(Regressions!K67, 1), NA())</f>
        <v>89</v>
      </c>
      <c r="K57" s="406">
        <f>IF(ISNUMBER(Regressions!L67),ROUND(Regressions!L67, 1), NA())</f>
        <v>68</v>
      </c>
      <c r="L57" s="411">
        <f>IF(ISNUMBER(Regressions!M67),ROUND(Regressions!M67, 1), NA())</f>
        <v>56.5</v>
      </c>
      <c r="M57" s="408">
        <f>IF(ISNUMBER(Regressions!N67),ROUND(Regressions!N67, 1), NA())</f>
        <v>11.5</v>
      </c>
      <c r="N57" s="409">
        <f>IF(ISNUMBER(Regressions!O67),ROUND(Regressions!O67, 1), NA())</f>
        <v>32</v>
      </c>
      <c r="O57" s="410">
        <f>IF(ISNUMBER(Regressions!Q67),ROUND(Regressions!Q67, 1), NA())</f>
        <v>29.3</v>
      </c>
      <c r="P57" s="406">
        <f>IF(ISNUMBER(Regressions!R67),ROUND(Regressions!R67, 1), NA())</f>
        <v>29.3</v>
      </c>
      <c r="Q57" s="412">
        <f>IF(ISNUMBER(Regressions!S67),ROUND(Regressions!S67, 1), NA())</f>
        <v>17.600000000000001</v>
      </c>
      <c r="R57" s="408">
        <f>IF(ISNUMBER(Regressions!T67),ROUND(Regressions!T67, 1), NA())</f>
        <v>11.7</v>
      </c>
      <c r="S57" s="409">
        <f>IF(ISNUMBER(Regressions!U67),ROUND(Regressions!U67, 1), NA())</f>
        <v>70.7</v>
      </c>
    </row>
    <row r="58" spans="1:19" x14ac:dyDescent="0.25">
      <c r="A58" s="401" t="str">
        <f>+Introduction!$C$7</f>
        <v>Madagascar</v>
      </c>
      <c r="B58" s="402">
        <f>IF(ISBLANK(Regressions!B68), " ", Regressions!B68)</f>
        <v>2023</v>
      </c>
      <c r="C58" s="401" t="str">
        <f>HLOOKUP(Introduction!$G$4,nametranslations,26,FALSE)</f>
        <v>Urbain</v>
      </c>
      <c r="D58" s="404">
        <f>IF(ISBLANK(Regressions!D68), " ", Regressions!D68)</f>
        <v>4512364.356196289</v>
      </c>
      <c r="E58" s="405">
        <f>IF(ISNUMBER(Regressions!E68),ROUND(Regressions!E68, 1), NA())</f>
        <v>77</v>
      </c>
      <c r="F58" s="406">
        <f>IF(ISNUMBER(Regressions!F68),ROUND(Regressions!F68, 1), NA())</f>
        <v>65.7</v>
      </c>
      <c r="G58" s="407">
        <f>IF(ISNUMBER(Regressions!G68),ROUND(Regressions!G68, 1), NA())</f>
        <v>59.9</v>
      </c>
      <c r="H58" s="408">
        <f>IF(ISNUMBER(Regressions!H68),ROUND(Regressions!H68, 1), NA())</f>
        <v>5.8</v>
      </c>
      <c r="I58" s="409">
        <f>IF(ISNUMBER(Regressions!I68),ROUND(Regressions!I68, 1), NA())</f>
        <v>34.299999999999997</v>
      </c>
      <c r="J58" s="410">
        <f>IF(ISNUMBER(Regressions!K68),ROUND(Regressions!K68, 1), NA())</f>
        <v>90</v>
      </c>
      <c r="K58" s="406">
        <f>IF(ISNUMBER(Regressions!L68),ROUND(Regressions!L68, 1), NA())</f>
        <v>68</v>
      </c>
      <c r="L58" s="411">
        <f>IF(ISNUMBER(Regressions!M68),ROUND(Regressions!M68, 1), NA())</f>
        <v>52.6</v>
      </c>
      <c r="M58" s="408">
        <f>IF(ISNUMBER(Regressions!N68),ROUND(Regressions!N68, 1), NA())</f>
        <v>15.4</v>
      </c>
      <c r="N58" s="409">
        <f>IF(ISNUMBER(Regressions!O68),ROUND(Regressions!O68, 1), NA())</f>
        <v>32</v>
      </c>
      <c r="O58" s="410">
        <f>IF(ISNUMBER(Regressions!Q68),ROUND(Regressions!Q68, 1), NA())</f>
        <v>34.5</v>
      </c>
      <c r="P58" s="406">
        <f>IF(ISNUMBER(Regressions!R68),ROUND(Regressions!R68, 1), NA())</f>
        <v>29.3</v>
      </c>
      <c r="Q58" s="412">
        <f>IF(ISNUMBER(Regressions!S68),ROUND(Regressions!S68, 1), NA())</f>
        <v>17.600000000000001</v>
      </c>
      <c r="R58" s="408">
        <f>IF(ISNUMBER(Regressions!T68),ROUND(Regressions!T68, 1), NA())</f>
        <v>11.7</v>
      </c>
      <c r="S58" s="409">
        <f>IF(ISNUMBER(Regressions!U68),ROUND(Regressions!U68, 1), NA())</f>
        <v>70.7</v>
      </c>
    </row>
    <row r="59" spans="1:19" x14ac:dyDescent="0.25">
      <c r="A59" s="401" t="str">
        <f>+Introduction!$C$7</f>
        <v>Madagascar</v>
      </c>
      <c r="B59" s="402">
        <f>IF(ISBLANK(Regressions!B69), " ", Regressions!B69)</f>
        <v>2024</v>
      </c>
      <c r="C59" s="401" t="str">
        <f>HLOOKUP(Introduction!$G$4,nametranslations,26,FALSE)</f>
        <v>Urbain</v>
      </c>
      <c r="D59" s="404" t="str">
        <f>IF(ISBLANK(Regressions!D69), " ", Regressions!D69)</f>
        <v xml:space="preserve"> </v>
      </c>
      <c r="E59" s="405">
        <f>IF(ISNUMBER(Regressions!E69),ROUND(Regressions!E69, 1), NA())</f>
        <v>79.599999999999994</v>
      </c>
      <c r="F59" s="406">
        <f>IF(ISNUMBER(Regressions!F69),ROUND(Regressions!F69, 1), NA())</f>
        <v>65.7</v>
      </c>
      <c r="G59" s="407">
        <f>IF(ISNUMBER(Regressions!G69),ROUND(Regressions!G69, 1), NA())</f>
        <v>59.9</v>
      </c>
      <c r="H59" s="408">
        <f>IF(ISNUMBER(Regressions!H69),ROUND(Regressions!H69, 1), NA())</f>
        <v>5.8</v>
      </c>
      <c r="I59" s="409">
        <f>IF(ISNUMBER(Regressions!I69),ROUND(Regressions!I69, 1), NA())</f>
        <v>34.299999999999997</v>
      </c>
      <c r="J59" s="410">
        <f>IF(ISNUMBER(Regressions!K69),ROUND(Regressions!K69, 1), NA())</f>
        <v>90.9</v>
      </c>
      <c r="K59" s="406">
        <f>IF(ISNUMBER(Regressions!L69),ROUND(Regressions!L69, 1), NA())</f>
        <v>68</v>
      </c>
      <c r="L59" s="411">
        <f>IF(ISNUMBER(Regressions!M69),ROUND(Regressions!M69, 1), NA())</f>
        <v>48.7</v>
      </c>
      <c r="M59" s="408">
        <f>IF(ISNUMBER(Regressions!N69),ROUND(Regressions!N69, 1), NA())</f>
        <v>19.3</v>
      </c>
      <c r="N59" s="409">
        <f>IF(ISNUMBER(Regressions!O69),ROUND(Regressions!O69, 1), NA())</f>
        <v>32</v>
      </c>
      <c r="O59" s="410">
        <f>IF(ISNUMBER(Regressions!Q69),ROUND(Regressions!Q69, 1), NA())</f>
        <v>39.700000000000003</v>
      </c>
      <c r="P59" s="406">
        <f>IF(ISNUMBER(Regressions!R69),ROUND(Regressions!R69, 1), NA())</f>
        <v>29.3</v>
      </c>
      <c r="Q59" s="412">
        <f>IF(ISNUMBER(Regressions!S69),ROUND(Regressions!S69, 1), NA())</f>
        <v>17.600000000000001</v>
      </c>
      <c r="R59" s="408">
        <f>IF(ISNUMBER(Regressions!T69),ROUND(Regressions!T69, 1), NA())</f>
        <v>11.7</v>
      </c>
      <c r="S59" s="409">
        <f>IF(ISNUMBER(Regressions!U69),ROUND(Regressions!U69, 1), NA())</f>
        <v>70.7</v>
      </c>
    </row>
    <row r="60" spans="1:19" x14ac:dyDescent="0.25">
      <c r="A60" s="417" t="str">
        <f>+Introduction!$C$7</f>
        <v>Madagascar</v>
      </c>
      <c r="B60" s="418">
        <f>IF(ISBLANK(Regressions!B70), " ", Regressions!B70)</f>
        <v>2025</v>
      </c>
      <c r="C60" s="417" t="str">
        <f>HLOOKUP(Introduction!$G$4,nametranslations,26,FALSE)</f>
        <v>Urbain</v>
      </c>
      <c r="D60" s="419" t="str">
        <f>IF(ISBLANK(Regressions!D70), " ", Regressions!D70)</f>
        <v xml:space="preserve"> </v>
      </c>
      <c r="E60" s="420">
        <f>IF(ISNUMBER(Regressions!E70),ROUND(Regressions!E70, 1), NA())</f>
        <v>82.3</v>
      </c>
      <c r="F60" s="421">
        <f>IF(ISNUMBER(Regressions!F70),ROUND(Regressions!F70, 1), NA())</f>
        <v>65.7</v>
      </c>
      <c r="G60" s="422">
        <f>IF(ISNUMBER(Regressions!G70),ROUND(Regressions!G70, 1), NA())</f>
        <v>59.9</v>
      </c>
      <c r="H60" s="423">
        <f>IF(ISNUMBER(Regressions!H70),ROUND(Regressions!H70, 1), NA())</f>
        <v>5.8</v>
      </c>
      <c r="I60" s="424">
        <f>IF(ISNUMBER(Regressions!I70),ROUND(Regressions!I70, 1), NA())</f>
        <v>34.299999999999997</v>
      </c>
      <c r="J60" s="425">
        <f>IF(ISNUMBER(Regressions!K70),ROUND(Regressions!K70, 1), NA())</f>
        <v>91.9</v>
      </c>
      <c r="K60" s="421">
        <f>IF(ISNUMBER(Regressions!L70),ROUND(Regressions!L70, 1), NA())</f>
        <v>68</v>
      </c>
      <c r="L60" s="426">
        <f>IF(ISNUMBER(Regressions!M70),ROUND(Regressions!M70, 1), NA())</f>
        <v>44.9</v>
      </c>
      <c r="M60" s="423">
        <f>IF(ISNUMBER(Regressions!N70),ROUND(Regressions!N70, 1), NA())</f>
        <v>23.1</v>
      </c>
      <c r="N60" s="424">
        <f>IF(ISNUMBER(Regressions!O70),ROUND(Regressions!O70, 1), NA())</f>
        <v>32</v>
      </c>
      <c r="O60" s="425">
        <f>IF(ISNUMBER(Regressions!Q70),ROUND(Regressions!Q70, 1), NA())</f>
        <v>44.9</v>
      </c>
      <c r="P60" s="421">
        <f>IF(ISNUMBER(Regressions!R70),ROUND(Regressions!R70, 1), NA())</f>
        <v>29.3</v>
      </c>
      <c r="Q60" s="427">
        <f>IF(ISNUMBER(Regressions!S70),ROUND(Regressions!S70, 1), NA())</f>
        <v>17.600000000000001</v>
      </c>
      <c r="R60" s="423">
        <f>IF(ISNUMBER(Regressions!T70),ROUND(Regressions!T70, 1), NA())</f>
        <v>11.7</v>
      </c>
      <c r="S60" s="424">
        <f>IF(ISNUMBER(Regressions!U70),ROUND(Regressions!U70, 1), NA())</f>
        <v>70.7</v>
      </c>
    </row>
    <row r="61" spans="1:19" hidden="1" x14ac:dyDescent="0.25">
      <c r="A61" s="401" t="str">
        <f>+Introduction!$C$7</f>
        <v>Madagascar</v>
      </c>
      <c r="B61" s="402">
        <f>IF(ISBLANK(Regressions!B71), " ", Regressions!B71)</f>
        <v>2026</v>
      </c>
      <c r="C61" s="401" t="str">
        <f>HLOOKUP(Introduction!$G$4,nametranslations,26,FALSE)</f>
        <v>Urbain</v>
      </c>
      <c r="D61" s="404" t="str">
        <f>IF(ISBLANK(Regressions!D71), " ", Regressions!D71)</f>
        <v xml:space="preserve"> </v>
      </c>
      <c r="E61" s="405">
        <f>IF(ISNUMBER(Regressions!E71),ROUND(Regressions!E71, 1), NA())</f>
        <v>84.9</v>
      </c>
      <c r="F61" s="406">
        <f>IF(ISNUMBER(Regressions!F71),ROUND(Regressions!F71, 1), NA())</f>
        <v>65.7</v>
      </c>
      <c r="G61" s="407">
        <f>IF(ISNUMBER(Regressions!G71),ROUND(Regressions!G71, 1), NA())</f>
        <v>59.9</v>
      </c>
      <c r="H61" s="408">
        <f>IF(ISNUMBER(Regressions!H71),ROUND(Regressions!H71, 1), NA())</f>
        <v>5.8</v>
      </c>
      <c r="I61" s="409">
        <f>IF(ISNUMBER(Regressions!I71),ROUND(Regressions!I71, 1), NA())</f>
        <v>34.299999999999997</v>
      </c>
      <c r="J61" s="410">
        <f>IF(ISNUMBER(Regressions!K71),ROUND(Regressions!K71, 1), NA())</f>
        <v>92.8</v>
      </c>
      <c r="K61" s="406">
        <f>IF(ISNUMBER(Regressions!L71),ROUND(Regressions!L71, 1), NA())</f>
        <v>68</v>
      </c>
      <c r="L61" s="411">
        <f>IF(ISNUMBER(Regressions!M71),ROUND(Regressions!M71, 1), NA())</f>
        <v>41</v>
      </c>
      <c r="M61" s="408">
        <f>IF(ISNUMBER(Regressions!N71),ROUND(Regressions!N71, 1), NA())</f>
        <v>27</v>
      </c>
      <c r="N61" s="409">
        <f>IF(ISNUMBER(Regressions!O71),ROUND(Regressions!O71, 1), NA())</f>
        <v>32</v>
      </c>
      <c r="O61" s="410">
        <f>IF(ISNUMBER(Regressions!Q71),ROUND(Regressions!Q71, 1), NA())</f>
        <v>50.2</v>
      </c>
      <c r="P61" s="406">
        <f>IF(ISNUMBER(Regressions!R71),ROUND(Regressions!R71, 1), NA())</f>
        <v>29.3</v>
      </c>
      <c r="Q61" s="412">
        <f>IF(ISNUMBER(Regressions!S71),ROUND(Regressions!S71, 1), NA())</f>
        <v>17.600000000000001</v>
      </c>
      <c r="R61" s="408">
        <f>IF(ISNUMBER(Regressions!T71),ROUND(Regressions!T71, 1), NA())</f>
        <v>11.7</v>
      </c>
      <c r="S61" s="409">
        <f>IF(ISNUMBER(Regressions!U71),ROUND(Regressions!U71, 1), NA())</f>
        <v>70.7</v>
      </c>
    </row>
    <row r="62" spans="1:19" hidden="1" x14ac:dyDescent="0.25">
      <c r="A62" s="401" t="str">
        <f>+Introduction!$C$7</f>
        <v>Madagascar</v>
      </c>
      <c r="B62" s="402">
        <f>IF(ISBLANK(Regressions!B72), " ", Regressions!B72)</f>
        <v>2027</v>
      </c>
      <c r="C62" s="401" t="str">
        <f>HLOOKUP(Introduction!$G$4,nametranslations,26,FALSE)</f>
        <v>Urbain</v>
      </c>
      <c r="D62" s="404" t="str">
        <f>IF(ISBLANK(Regressions!D72), " ", Regressions!D72)</f>
        <v xml:space="preserve"> </v>
      </c>
      <c r="E62" s="405">
        <f>IF(ISNUMBER(Regressions!E72),ROUND(Regressions!E72, 1), NA())</f>
        <v>87.5</v>
      </c>
      <c r="F62" s="406">
        <f>IF(ISNUMBER(Regressions!F72),ROUND(Regressions!F72, 1), NA())</f>
        <v>65.7</v>
      </c>
      <c r="G62" s="407">
        <f>IF(ISNUMBER(Regressions!G72),ROUND(Regressions!G72, 1), NA())</f>
        <v>59.9</v>
      </c>
      <c r="H62" s="408">
        <f>IF(ISNUMBER(Regressions!H72),ROUND(Regressions!H72, 1), NA())</f>
        <v>5.8</v>
      </c>
      <c r="I62" s="409">
        <f>IF(ISNUMBER(Regressions!I72),ROUND(Regressions!I72, 1), NA())</f>
        <v>34.299999999999997</v>
      </c>
      <c r="J62" s="410">
        <f>IF(ISNUMBER(Regressions!K72),ROUND(Regressions!K72, 1), NA())</f>
        <v>93.7</v>
      </c>
      <c r="K62" s="406">
        <f>IF(ISNUMBER(Regressions!L72),ROUND(Regressions!L72, 1), NA())</f>
        <v>68</v>
      </c>
      <c r="L62" s="411">
        <f>IF(ISNUMBER(Regressions!M72),ROUND(Regressions!M72, 1), NA())</f>
        <v>37.1</v>
      </c>
      <c r="M62" s="408">
        <f>IF(ISNUMBER(Regressions!N72),ROUND(Regressions!N72, 1), NA())</f>
        <v>30.9</v>
      </c>
      <c r="N62" s="409">
        <f>IF(ISNUMBER(Regressions!O72),ROUND(Regressions!O72, 1), NA())</f>
        <v>32</v>
      </c>
      <c r="O62" s="410">
        <f>IF(ISNUMBER(Regressions!Q72),ROUND(Regressions!Q72, 1), NA())</f>
        <v>55.4</v>
      </c>
      <c r="P62" s="406">
        <f>IF(ISNUMBER(Regressions!R72),ROUND(Regressions!R72, 1), NA())</f>
        <v>29.3</v>
      </c>
      <c r="Q62" s="412">
        <f>IF(ISNUMBER(Regressions!S72),ROUND(Regressions!S72, 1), NA())</f>
        <v>17.600000000000001</v>
      </c>
      <c r="R62" s="408">
        <f>IF(ISNUMBER(Regressions!T72),ROUND(Regressions!T72, 1), NA())</f>
        <v>11.7</v>
      </c>
      <c r="S62" s="409">
        <f>IF(ISNUMBER(Regressions!U72),ROUND(Regressions!U72, 1), NA())</f>
        <v>70.7</v>
      </c>
    </row>
    <row r="63" spans="1:19" hidden="1" x14ac:dyDescent="0.25">
      <c r="A63" s="401" t="str">
        <f>+Introduction!$C$7</f>
        <v>Madagascar</v>
      </c>
      <c r="B63" s="402">
        <f>IF(ISBLANK(Regressions!B73), " ", Regressions!B73)</f>
        <v>2028</v>
      </c>
      <c r="C63" s="401" t="str">
        <f>HLOOKUP(Introduction!$G$4,nametranslations,26,FALSE)</f>
        <v>Urbain</v>
      </c>
      <c r="D63" s="404" t="str">
        <f>IF(ISBLANK(Regressions!D73), " ", Regressions!D73)</f>
        <v xml:space="preserve"> </v>
      </c>
      <c r="E63" s="405">
        <f>IF(ISNUMBER(Regressions!E73),ROUND(Regressions!E73, 1), NA())</f>
        <v>90.1</v>
      </c>
      <c r="F63" s="406">
        <f>IF(ISNUMBER(Regressions!F73),ROUND(Regressions!F73, 1), NA())</f>
        <v>65.7</v>
      </c>
      <c r="G63" s="407">
        <f>IF(ISNUMBER(Regressions!G73),ROUND(Regressions!G73, 1), NA())</f>
        <v>59.9</v>
      </c>
      <c r="H63" s="408">
        <f>IF(ISNUMBER(Regressions!H73),ROUND(Regressions!H73, 1), NA())</f>
        <v>5.8</v>
      </c>
      <c r="I63" s="409">
        <f>IF(ISNUMBER(Regressions!I73),ROUND(Regressions!I73, 1), NA())</f>
        <v>34.299999999999997</v>
      </c>
      <c r="J63" s="410">
        <f>IF(ISNUMBER(Regressions!K73),ROUND(Regressions!K73, 1), NA())</f>
        <v>94.7</v>
      </c>
      <c r="K63" s="406">
        <f>IF(ISNUMBER(Regressions!L73),ROUND(Regressions!L73, 1), NA())</f>
        <v>68</v>
      </c>
      <c r="L63" s="411">
        <f>IF(ISNUMBER(Regressions!M73),ROUND(Regressions!M73, 1), NA())</f>
        <v>33.299999999999997</v>
      </c>
      <c r="M63" s="408">
        <f>IF(ISNUMBER(Regressions!N73),ROUND(Regressions!N73, 1), NA())</f>
        <v>34.700000000000003</v>
      </c>
      <c r="N63" s="409">
        <f>IF(ISNUMBER(Regressions!O73),ROUND(Regressions!O73, 1), NA())</f>
        <v>32</v>
      </c>
      <c r="O63" s="410">
        <f>IF(ISNUMBER(Regressions!Q73),ROUND(Regressions!Q73, 1), NA())</f>
        <v>60.6</v>
      </c>
      <c r="P63" s="406">
        <f>IF(ISNUMBER(Regressions!R73),ROUND(Regressions!R73, 1), NA())</f>
        <v>29.3</v>
      </c>
      <c r="Q63" s="412">
        <f>IF(ISNUMBER(Regressions!S73),ROUND(Regressions!S73, 1), NA())</f>
        <v>17.600000000000001</v>
      </c>
      <c r="R63" s="408">
        <f>IF(ISNUMBER(Regressions!T73),ROUND(Regressions!T73, 1), NA())</f>
        <v>11.7</v>
      </c>
      <c r="S63" s="409">
        <f>IF(ISNUMBER(Regressions!U73),ROUND(Regressions!U73, 1), NA())</f>
        <v>70.7</v>
      </c>
    </row>
    <row r="64" spans="1:19" hidden="1" x14ac:dyDescent="0.25">
      <c r="A64" s="401" t="str">
        <f>+Introduction!$C$7</f>
        <v>Madagascar</v>
      </c>
      <c r="B64" s="402">
        <f>IF(ISBLANK(Regressions!B74), " ", Regressions!B74)</f>
        <v>2029</v>
      </c>
      <c r="C64" s="401" t="str">
        <f>HLOOKUP(Introduction!$G$4,nametranslations,26,FALSE)</f>
        <v>Urbain</v>
      </c>
      <c r="D64" s="404" t="str">
        <f>IF(ISBLANK(Regressions!D74), " ", Regressions!D74)</f>
        <v xml:space="preserve"> </v>
      </c>
      <c r="E64" s="405">
        <f>IF(ISNUMBER(Regressions!E74),ROUND(Regressions!E74, 1), NA())</f>
        <v>90.1</v>
      </c>
      <c r="F64" s="406">
        <f>IF(ISNUMBER(Regressions!F74),ROUND(Regressions!F74, 1), NA())</f>
        <v>65.7</v>
      </c>
      <c r="G64" s="407">
        <f>IF(ISNUMBER(Regressions!G74),ROUND(Regressions!G74, 1), NA())</f>
        <v>59.9</v>
      </c>
      <c r="H64" s="408">
        <f>IF(ISNUMBER(Regressions!H74),ROUND(Regressions!H74, 1), NA())</f>
        <v>5.8</v>
      </c>
      <c r="I64" s="409">
        <f>IF(ISNUMBER(Regressions!I74),ROUND(Regressions!I74, 1), NA())</f>
        <v>34.299999999999997</v>
      </c>
      <c r="J64" s="410">
        <f>IF(ISNUMBER(Regressions!K74),ROUND(Regressions!K74, 1), NA())</f>
        <v>94.7</v>
      </c>
      <c r="K64" s="406">
        <f>IF(ISNUMBER(Regressions!L74),ROUND(Regressions!L74, 1), NA())</f>
        <v>68</v>
      </c>
      <c r="L64" s="411">
        <f>IF(ISNUMBER(Regressions!M74),ROUND(Regressions!M74, 1), NA())</f>
        <v>33.299999999999997</v>
      </c>
      <c r="M64" s="408">
        <f>IF(ISNUMBER(Regressions!N74),ROUND(Regressions!N74, 1), NA())</f>
        <v>34.700000000000003</v>
      </c>
      <c r="N64" s="409">
        <f>IF(ISNUMBER(Regressions!O74),ROUND(Regressions!O74, 1), NA())</f>
        <v>32</v>
      </c>
      <c r="O64" s="410">
        <f>IF(ISNUMBER(Regressions!Q74),ROUND(Regressions!Q74, 1), NA())</f>
        <v>60.6</v>
      </c>
      <c r="P64" s="406">
        <f>IF(ISNUMBER(Regressions!R74),ROUND(Regressions!R74, 1), NA())</f>
        <v>29.3</v>
      </c>
      <c r="Q64" s="412">
        <f>IF(ISNUMBER(Regressions!S74),ROUND(Regressions!S74, 1), NA())</f>
        <v>17.600000000000001</v>
      </c>
      <c r="R64" s="408">
        <f>IF(ISNUMBER(Regressions!T74),ROUND(Regressions!T74, 1), NA())</f>
        <v>11.7</v>
      </c>
      <c r="S64" s="409">
        <f>IF(ISNUMBER(Regressions!U74),ROUND(Regressions!U74, 1), NA())</f>
        <v>70.7</v>
      </c>
    </row>
    <row r="65" spans="1:19" hidden="1" x14ac:dyDescent="0.25">
      <c r="A65" s="401" t="str">
        <f>+Introduction!$C$7</f>
        <v>Madagascar</v>
      </c>
      <c r="B65" s="402">
        <f>IF(ISBLANK(Regressions!B75), " ", Regressions!B75)</f>
        <v>2030</v>
      </c>
      <c r="C65" s="401" t="str">
        <f>HLOOKUP(Introduction!$G$4,nametranslations,26,FALSE)</f>
        <v>Urbain</v>
      </c>
      <c r="D65" s="404" t="str">
        <f>IF(ISBLANK(Regressions!D75), " ", Regressions!D75)</f>
        <v xml:space="preserve"> </v>
      </c>
      <c r="E65" s="405">
        <f>IF(ISNUMBER(Regressions!E75),ROUND(Regressions!E75, 1), NA())</f>
        <v>90.1</v>
      </c>
      <c r="F65" s="406">
        <f>IF(ISNUMBER(Regressions!F75),ROUND(Regressions!F75, 1), NA())</f>
        <v>65.7</v>
      </c>
      <c r="G65" s="407">
        <f>IF(ISNUMBER(Regressions!G75),ROUND(Regressions!G75, 1), NA())</f>
        <v>59.9</v>
      </c>
      <c r="H65" s="408">
        <f>IF(ISNUMBER(Regressions!H75),ROUND(Regressions!H75, 1), NA())</f>
        <v>5.8</v>
      </c>
      <c r="I65" s="409">
        <f>IF(ISNUMBER(Regressions!I75),ROUND(Regressions!I75, 1), NA())</f>
        <v>34.299999999999997</v>
      </c>
      <c r="J65" s="410">
        <f>IF(ISNUMBER(Regressions!K75),ROUND(Regressions!K75, 1), NA())</f>
        <v>94.7</v>
      </c>
      <c r="K65" s="406">
        <f>IF(ISNUMBER(Regressions!L75),ROUND(Regressions!L75, 1), NA())</f>
        <v>68</v>
      </c>
      <c r="L65" s="411">
        <f>IF(ISNUMBER(Regressions!M75),ROUND(Regressions!M75, 1), NA())</f>
        <v>33.299999999999997</v>
      </c>
      <c r="M65" s="408">
        <f>IF(ISNUMBER(Regressions!N75),ROUND(Regressions!N75, 1), NA())</f>
        <v>34.700000000000003</v>
      </c>
      <c r="N65" s="409">
        <f>IF(ISNUMBER(Regressions!O75),ROUND(Regressions!O75, 1), NA())</f>
        <v>32</v>
      </c>
      <c r="O65" s="410">
        <f>IF(ISNUMBER(Regressions!Q75),ROUND(Regressions!Q75, 1), NA())</f>
        <v>60.6</v>
      </c>
      <c r="P65" s="406">
        <f>IF(ISNUMBER(Regressions!R75),ROUND(Regressions!R75, 1), NA())</f>
        <v>29.3</v>
      </c>
      <c r="Q65" s="412">
        <f>IF(ISNUMBER(Regressions!S75),ROUND(Regressions!S75, 1), NA())</f>
        <v>17.600000000000001</v>
      </c>
      <c r="R65" s="408">
        <f>IF(ISNUMBER(Regressions!T75),ROUND(Regressions!T75, 1), NA())</f>
        <v>11.7</v>
      </c>
      <c r="S65" s="409">
        <f>IF(ISNUMBER(Regressions!U75),ROUND(Regressions!U75, 1), NA())</f>
        <v>70.7</v>
      </c>
    </row>
    <row r="66" spans="1:19" x14ac:dyDescent="0.25">
      <c r="A66" s="401" t="str">
        <f>+Introduction!$C$7</f>
        <v>Madagascar</v>
      </c>
      <c r="B66" s="402">
        <f>IF(ISBLANK(Regressions!B76), " ", Regressions!B76)</f>
        <v>2000</v>
      </c>
      <c r="C66" s="401" t="str">
        <f>HLOOKUP(Introduction!$G$4,nametranslations,25,FALSE)</f>
        <v>Rural</v>
      </c>
      <c r="D66" s="404">
        <f>IF(ISBLANK(Regressions!D76), " ", Regressions!D76)</f>
        <v>4691197.7672827151</v>
      </c>
      <c r="E66" s="405" t="e">
        <f>IF(ISNUMBER(Regressions!E76),ROUND(Regressions!E76, 1), NA())</f>
        <v>#N/A</v>
      </c>
      <c r="F66" s="406" t="e">
        <f>IF(ISNUMBER(Regressions!F76),ROUND(Regressions!F76, 1), NA())</f>
        <v>#N/A</v>
      </c>
      <c r="G66" s="407" t="e">
        <f>IF(ISNUMBER(Regressions!G76),ROUND(Regressions!G76, 1), NA())</f>
        <v>#N/A</v>
      </c>
      <c r="H66" s="408" t="e">
        <f>IF(ISNUMBER(Regressions!H76),ROUND(Regressions!H76, 1), NA())</f>
        <v>#N/A</v>
      </c>
      <c r="I66" s="409" t="e">
        <f>IF(ISNUMBER(Regressions!I76),ROUND(Regressions!I76, 1), NA())</f>
        <v>#N/A</v>
      </c>
      <c r="J66" s="410" t="e">
        <f>IF(ISNUMBER(Regressions!K76),ROUND(Regressions!K76, 1), NA())</f>
        <v>#N/A</v>
      </c>
      <c r="K66" s="406" t="e">
        <f>IF(ISNUMBER(Regressions!L76),ROUND(Regressions!L76, 1), NA())</f>
        <v>#N/A</v>
      </c>
      <c r="L66" s="411" t="e">
        <f>IF(ISNUMBER(Regressions!M76),ROUND(Regressions!M76, 1), NA())</f>
        <v>#N/A</v>
      </c>
      <c r="M66" s="408" t="e">
        <f>IF(ISNUMBER(Regressions!N76),ROUND(Regressions!N76, 1), NA())</f>
        <v>#N/A</v>
      </c>
      <c r="N66" s="409" t="e">
        <f>IF(ISNUMBER(Regressions!O76),ROUND(Regressions!O76, 1), NA())</f>
        <v>#N/A</v>
      </c>
      <c r="O66" s="410" t="e">
        <f>IF(ISNUMBER(Regressions!Q76),ROUND(Regressions!Q76, 1), NA())</f>
        <v>#N/A</v>
      </c>
      <c r="P66" s="406" t="e">
        <f>IF(ISNUMBER(Regressions!R76),ROUND(Regressions!R76, 1), NA())</f>
        <v>#N/A</v>
      </c>
      <c r="Q66" s="412" t="e">
        <f>IF(ISNUMBER(Regressions!S76),ROUND(Regressions!S76, 1), NA())</f>
        <v>#N/A</v>
      </c>
      <c r="R66" s="408" t="e">
        <f>IF(ISNUMBER(Regressions!T76),ROUND(Regressions!T76, 1), NA())</f>
        <v>#N/A</v>
      </c>
      <c r="S66" s="409" t="e">
        <f>IF(ISNUMBER(Regressions!U76),ROUND(Regressions!U76, 1), NA())</f>
        <v>#N/A</v>
      </c>
    </row>
    <row r="67" spans="1:19" x14ac:dyDescent="0.25">
      <c r="A67" s="401" t="str">
        <f>+Introduction!$C$7</f>
        <v>Madagascar</v>
      </c>
      <c r="B67" s="402">
        <f>IF(ISBLANK(Regressions!B77), " ", Regressions!B77)</f>
        <v>2001</v>
      </c>
      <c r="C67" s="401" t="str">
        <f>HLOOKUP(Introduction!$G$4,nametranslations,25,FALSE)</f>
        <v>Rural</v>
      </c>
      <c r="D67" s="404">
        <f>IF(ISBLANK(Regressions!D77), " ", Regressions!D77)</f>
        <v>4833025.7483402258</v>
      </c>
      <c r="E67" s="405" t="e">
        <f>IF(ISNUMBER(Regressions!E77),ROUND(Regressions!E77, 1), NA())</f>
        <v>#N/A</v>
      </c>
      <c r="F67" s="406" t="e">
        <f>IF(ISNUMBER(Regressions!F77),ROUND(Regressions!F77, 1), NA())</f>
        <v>#N/A</v>
      </c>
      <c r="G67" s="407" t="e">
        <f>IF(ISNUMBER(Regressions!G77),ROUND(Regressions!G77, 1), NA())</f>
        <v>#N/A</v>
      </c>
      <c r="H67" s="408" t="e">
        <f>IF(ISNUMBER(Regressions!H77),ROUND(Regressions!H77, 1), NA())</f>
        <v>#N/A</v>
      </c>
      <c r="I67" s="409" t="e">
        <f>IF(ISNUMBER(Regressions!I77),ROUND(Regressions!I77, 1), NA())</f>
        <v>#N/A</v>
      </c>
      <c r="J67" s="410" t="e">
        <f>IF(ISNUMBER(Regressions!K77),ROUND(Regressions!K77, 1), NA())</f>
        <v>#N/A</v>
      </c>
      <c r="K67" s="406" t="e">
        <f>IF(ISNUMBER(Regressions!L77),ROUND(Regressions!L77, 1), NA())</f>
        <v>#N/A</v>
      </c>
      <c r="L67" s="411" t="e">
        <f>IF(ISNUMBER(Regressions!M77),ROUND(Regressions!M77, 1), NA())</f>
        <v>#N/A</v>
      </c>
      <c r="M67" s="408" t="e">
        <f>IF(ISNUMBER(Regressions!N77),ROUND(Regressions!N77, 1), NA())</f>
        <v>#N/A</v>
      </c>
      <c r="N67" s="409" t="e">
        <f>IF(ISNUMBER(Regressions!O77),ROUND(Regressions!O77, 1), NA())</f>
        <v>#N/A</v>
      </c>
      <c r="O67" s="410" t="e">
        <f>IF(ISNUMBER(Regressions!Q77),ROUND(Regressions!Q77, 1), NA())</f>
        <v>#N/A</v>
      </c>
      <c r="P67" s="406" t="e">
        <f>IF(ISNUMBER(Regressions!R77),ROUND(Regressions!R77, 1), NA())</f>
        <v>#N/A</v>
      </c>
      <c r="Q67" s="412" t="e">
        <f>IF(ISNUMBER(Regressions!S77),ROUND(Regressions!S77, 1), NA())</f>
        <v>#N/A</v>
      </c>
      <c r="R67" s="408" t="e">
        <f>IF(ISNUMBER(Regressions!T77),ROUND(Regressions!T77, 1), NA())</f>
        <v>#N/A</v>
      </c>
      <c r="S67" s="409" t="e">
        <f>IF(ISNUMBER(Regressions!U77),ROUND(Regressions!U77, 1), NA())</f>
        <v>#N/A</v>
      </c>
    </row>
    <row r="68" spans="1:19" x14ac:dyDescent="0.25">
      <c r="A68" s="401" t="str">
        <f>+Introduction!$C$7</f>
        <v>Madagascar</v>
      </c>
      <c r="B68" s="402">
        <f>IF(ISBLANK(Regressions!B78), " ", Regressions!B78)</f>
        <v>2002</v>
      </c>
      <c r="C68" s="401" t="str">
        <f>HLOOKUP(Introduction!$G$4,nametranslations,25,FALSE)</f>
        <v>Rural</v>
      </c>
      <c r="D68" s="404">
        <f>IF(ISBLANK(Regressions!D78), " ", Regressions!D78)</f>
        <v>4974773.7695117956</v>
      </c>
      <c r="E68" s="405" t="e">
        <f>IF(ISNUMBER(Regressions!E78),ROUND(Regressions!E78, 1), NA())</f>
        <v>#N/A</v>
      </c>
      <c r="F68" s="406" t="e">
        <f>IF(ISNUMBER(Regressions!F78),ROUND(Regressions!F78, 1), NA())</f>
        <v>#N/A</v>
      </c>
      <c r="G68" s="407" t="e">
        <f>IF(ISNUMBER(Regressions!G78),ROUND(Regressions!G78, 1), NA())</f>
        <v>#N/A</v>
      </c>
      <c r="H68" s="408" t="e">
        <f>IF(ISNUMBER(Regressions!H78),ROUND(Regressions!H78, 1), NA())</f>
        <v>#N/A</v>
      </c>
      <c r="I68" s="409" t="e">
        <f>IF(ISNUMBER(Regressions!I78),ROUND(Regressions!I78, 1), NA())</f>
        <v>#N/A</v>
      </c>
      <c r="J68" s="410" t="e">
        <f>IF(ISNUMBER(Regressions!K78),ROUND(Regressions!K78, 1), NA())</f>
        <v>#N/A</v>
      </c>
      <c r="K68" s="406" t="e">
        <f>IF(ISNUMBER(Regressions!L78),ROUND(Regressions!L78, 1), NA())</f>
        <v>#N/A</v>
      </c>
      <c r="L68" s="411" t="e">
        <f>IF(ISNUMBER(Regressions!M78),ROUND(Regressions!M78, 1), NA())</f>
        <v>#N/A</v>
      </c>
      <c r="M68" s="408" t="e">
        <f>IF(ISNUMBER(Regressions!N78),ROUND(Regressions!N78, 1), NA())</f>
        <v>#N/A</v>
      </c>
      <c r="N68" s="409" t="e">
        <f>IF(ISNUMBER(Regressions!O78),ROUND(Regressions!O78, 1), NA())</f>
        <v>#N/A</v>
      </c>
      <c r="O68" s="410" t="e">
        <f>IF(ISNUMBER(Regressions!Q78),ROUND(Regressions!Q78, 1), NA())</f>
        <v>#N/A</v>
      </c>
      <c r="P68" s="406" t="e">
        <f>IF(ISNUMBER(Regressions!R78),ROUND(Regressions!R78, 1), NA())</f>
        <v>#N/A</v>
      </c>
      <c r="Q68" s="412" t="e">
        <f>IF(ISNUMBER(Regressions!S78),ROUND(Regressions!S78, 1), NA())</f>
        <v>#N/A</v>
      </c>
      <c r="R68" s="408" t="e">
        <f>IF(ISNUMBER(Regressions!T78),ROUND(Regressions!T78, 1), NA())</f>
        <v>#N/A</v>
      </c>
      <c r="S68" s="409" t="e">
        <f>IF(ISNUMBER(Regressions!U78),ROUND(Regressions!U78, 1), NA())</f>
        <v>#N/A</v>
      </c>
    </row>
    <row r="69" spans="1:19" x14ac:dyDescent="0.25">
      <c r="A69" s="401" t="str">
        <f>+Introduction!$C$7</f>
        <v>Madagascar</v>
      </c>
      <c r="B69" s="402">
        <f>IF(ISBLANK(Regressions!B79), " ", Regressions!B79)</f>
        <v>2003</v>
      </c>
      <c r="C69" s="401" t="str">
        <f>HLOOKUP(Introduction!$G$4,nametranslations,25,FALSE)</f>
        <v>Rural</v>
      </c>
      <c r="D69" s="404">
        <f>IF(ISBLANK(Regressions!D79), " ", Regressions!D79)</f>
        <v>5114583.2154500764</v>
      </c>
      <c r="E69" s="405" t="e">
        <f>IF(ISNUMBER(Regressions!E79),ROUND(Regressions!E79, 1), NA())</f>
        <v>#N/A</v>
      </c>
      <c r="F69" s="406" t="e">
        <f>IF(ISNUMBER(Regressions!F79),ROUND(Regressions!F79, 1), NA())</f>
        <v>#N/A</v>
      </c>
      <c r="G69" s="407" t="e">
        <f>IF(ISNUMBER(Regressions!G79),ROUND(Regressions!G79, 1), NA())</f>
        <v>#N/A</v>
      </c>
      <c r="H69" s="408" t="e">
        <f>IF(ISNUMBER(Regressions!H79),ROUND(Regressions!H79, 1), NA())</f>
        <v>#N/A</v>
      </c>
      <c r="I69" s="409" t="e">
        <f>IF(ISNUMBER(Regressions!I79),ROUND(Regressions!I79, 1), NA())</f>
        <v>#N/A</v>
      </c>
      <c r="J69" s="410" t="e">
        <f>IF(ISNUMBER(Regressions!K79),ROUND(Regressions!K79, 1), NA())</f>
        <v>#N/A</v>
      </c>
      <c r="K69" s="406" t="e">
        <f>IF(ISNUMBER(Regressions!L79),ROUND(Regressions!L79, 1), NA())</f>
        <v>#N/A</v>
      </c>
      <c r="L69" s="411" t="e">
        <f>IF(ISNUMBER(Regressions!M79),ROUND(Regressions!M79, 1), NA())</f>
        <v>#N/A</v>
      </c>
      <c r="M69" s="408" t="e">
        <f>IF(ISNUMBER(Regressions!N79),ROUND(Regressions!N79, 1), NA())</f>
        <v>#N/A</v>
      </c>
      <c r="N69" s="409" t="e">
        <f>IF(ISNUMBER(Regressions!O79),ROUND(Regressions!O79, 1), NA())</f>
        <v>#N/A</v>
      </c>
      <c r="O69" s="410" t="e">
        <f>IF(ISNUMBER(Regressions!Q79),ROUND(Regressions!Q79, 1), NA())</f>
        <v>#N/A</v>
      </c>
      <c r="P69" s="406" t="e">
        <f>IF(ISNUMBER(Regressions!R79),ROUND(Regressions!R79, 1), NA())</f>
        <v>#N/A</v>
      </c>
      <c r="Q69" s="412" t="e">
        <f>IF(ISNUMBER(Regressions!S79),ROUND(Regressions!S79, 1), NA())</f>
        <v>#N/A</v>
      </c>
      <c r="R69" s="408" t="e">
        <f>IF(ISNUMBER(Regressions!T79),ROUND(Regressions!T79, 1), NA())</f>
        <v>#N/A</v>
      </c>
      <c r="S69" s="409" t="e">
        <f>IF(ISNUMBER(Regressions!U79),ROUND(Regressions!U79, 1), NA())</f>
        <v>#N/A</v>
      </c>
    </row>
    <row r="70" spans="1:19" x14ac:dyDescent="0.25">
      <c r="A70" s="401" t="str">
        <f>+Introduction!$C$7</f>
        <v>Madagascar</v>
      </c>
      <c r="B70" s="402">
        <f>IF(ISBLANK(Regressions!B80), " ", Regressions!B80)</f>
        <v>2004</v>
      </c>
      <c r="C70" s="401" t="str">
        <f>HLOOKUP(Introduction!$G$4,nametranslations,25,FALSE)</f>
        <v>Rural</v>
      </c>
      <c r="D70" s="404">
        <f>IF(ISBLANK(Regressions!D80), " ", Regressions!D80)</f>
        <v>5249164.2669043345</v>
      </c>
      <c r="E70" s="405" t="e">
        <f>IF(ISNUMBER(Regressions!E80),ROUND(Regressions!E80, 1), NA())</f>
        <v>#N/A</v>
      </c>
      <c r="F70" s="406" t="e">
        <f>IF(ISNUMBER(Regressions!F80),ROUND(Regressions!F80, 1), NA())</f>
        <v>#N/A</v>
      </c>
      <c r="G70" s="407" t="e">
        <f>IF(ISNUMBER(Regressions!G80),ROUND(Regressions!G80, 1), NA())</f>
        <v>#N/A</v>
      </c>
      <c r="H70" s="408" t="e">
        <f>IF(ISNUMBER(Regressions!H80),ROUND(Regressions!H80, 1), NA())</f>
        <v>#N/A</v>
      </c>
      <c r="I70" s="409" t="e">
        <f>IF(ISNUMBER(Regressions!I80),ROUND(Regressions!I80, 1), NA())</f>
        <v>#N/A</v>
      </c>
      <c r="J70" s="410" t="e">
        <f>IF(ISNUMBER(Regressions!K80),ROUND(Regressions!K80, 1), NA())</f>
        <v>#N/A</v>
      </c>
      <c r="K70" s="406" t="e">
        <f>IF(ISNUMBER(Regressions!L80),ROUND(Regressions!L80, 1), NA())</f>
        <v>#N/A</v>
      </c>
      <c r="L70" s="411" t="e">
        <f>IF(ISNUMBER(Regressions!M80),ROUND(Regressions!M80, 1), NA())</f>
        <v>#N/A</v>
      </c>
      <c r="M70" s="408" t="e">
        <f>IF(ISNUMBER(Regressions!N80),ROUND(Regressions!N80, 1), NA())</f>
        <v>#N/A</v>
      </c>
      <c r="N70" s="409" t="e">
        <f>IF(ISNUMBER(Regressions!O80),ROUND(Regressions!O80, 1), NA())</f>
        <v>#N/A</v>
      </c>
      <c r="O70" s="410" t="e">
        <f>IF(ISNUMBER(Regressions!Q80),ROUND(Regressions!Q80, 1), NA())</f>
        <v>#N/A</v>
      </c>
      <c r="P70" s="406" t="e">
        <f>IF(ISNUMBER(Regressions!R80),ROUND(Regressions!R80, 1), NA())</f>
        <v>#N/A</v>
      </c>
      <c r="Q70" s="412" t="e">
        <f>IF(ISNUMBER(Regressions!S80),ROUND(Regressions!S80, 1), NA())</f>
        <v>#N/A</v>
      </c>
      <c r="R70" s="408" t="e">
        <f>IF(ISNUMBER(Regressions!T80),ROUND(Regressions!T80, 1), NA())</f>
        <v>#N/A</v>
      </c>
      <c r="S70" s="409" t="e">
        <f>IF(ISNUMBER(Regressions!U80),ROUND(Regressions!U80, 1), NA())</f>
        <v>#N/A</v>
      </c>
    </row>
    <row r="71" spans="1:19" x14ac:dyDescent="0.25">
      <c r="A71" s="401" t="str">
        <f>+Introduction!$C$7</f>
        <v>Madagascar</v>
      </c>
      <c r="B71" s="402">
        <f>IF(ISBLANK(Regressions!B81), " ", Regressions!B81)</f>
        <v>2005</v>
      </c>
      <c r="C71" s="401" t="str">
        <f>HLOOKUP(Introduction!$G$4,nametranslations,25,FALSE)</f>
        <v>Rural</v>
      </c>
      <c r="D71" s="404">
        <f>IF(ISBLANK(Regressions!D81), " ", Regressions!D81)</f>
        <v>5359399.6642547986</v>
      </c>
      <c r="E71" s="405" t="e">
        <f>IF(ISNUMBER(Regressions!E81),ROUND(Regressions!E81, 1), NA())</f>
        <v>#N/A</v>
      </c>
      <c r="F71" s="406" t="e">
        <f>IF(ISNUMBER(Regressions!F81),ROUND(Regressions!F81, 1), NA())</f>
        <v>#N/A</v>
      </c>
      <c r="G71" s="407" t="e">
        <f>IF(ISNUMBER(Regressions!G81),ROUND(Regressions!G81, 1), NA())</f>
        <v>#N/A</v>
      </c>
      <c r="H71" s="408" t="e">
        <f>IF(ISNUMBER(Regressions!H81),ROUND(Regressions!H81, 1), NA())</f>
        <v>#N/A</v>
      </c>
      <c r="I71" s="409" t="e">
        <f>IF(ISNUMBER(Regressions!I81),ROUND(Regressions!I81, 1), NA())</f>
        <v>#N/A</v>
      </c>
      <c r="J71" s="410" t="e">
        <f>IF(ISNUMBER(Regressions!K81),ROUND(Regressions!K81, 1), NA())</f>
        <v>#N/A</v>
      </c>
      <c r="K71" s="406" t="e">
        <f>IF(ISNUMBER(Regressions!L81),ROUND(Regressions!L81, 1), NA())</f>
        <v>#N/A</v>
      </c>
      <c r="L71" s="411" t="e">
        <f>IF(ISNUMBER(Regressions!M81),ROUND(Regressions!M81, 1), NA())</f>
        <v>#N/A</v>
      </c>
      <c r="M71" s="408" t="e">
        <f>IF(ISNUMBER(Regressions!N81),ROUND(Regressions!N81, 1), NA())</f>
        <v>#N/A</v>
      </c>
      <c r="N71" s="409" t="e">
        <f>IF(ISNUMBER(Regressions!O81),ROUND(Regressions!O81, 1), NA())</f>
        <v>#N/A</v>
      </c>
      <c r="O71" s="410" t="e">
        <f>IF(ISNUMBER(Regressions!Q81),ROUND(Regressions!Q81, 1), NA())</f>
        <v>#N/A</v>
      </c>
      <c r="P71" s="406" t="e">
        <f>IF(ISNUMBER(Regressions!R81),ROUND(Regressions!R81, 1), NA())</f>
        <v>#N/A</v>
      </c>
      <c r="Q71" s="412" t="e">
        <f>IF(ISNUMBER(Regressions!S81),ROUND(Regressions!S81, 1), NA())</f>
        <v>#N/A</v>
      </c>
      <c r="R71" s="408" t="e">
        <f>IF(ISNUMBER(Regressions!T81),ROUND(Regressions!T81, 1), NA())</f>
        <v>#N/A</v>
      </c>
      <c r="S71" s="409" t="e">
        <f>IF(ISNUMBER(Regressions!U81),ROUND(Regressions!U81, 1), NA())</f>
        <v>#N/A</v>
      </c>
    </row>
    <row r="72" spans="1:19" x14ac:dyDescent="0.25">
      <c r="A72" s="401" t="str">
        <f>+Introduction!$C$7</f>
        <v>Madagascar</v>
      </c>
      <c r="B72" s="402">
        <f>IF(ISBLANK(Regressions!B82), " ", Regressions!B82)</f>
        <v>2006</v>
      </c>
      <c r="C72" s="401" t="str">
        <f>HLOOKUP(Introduction!$G$4,nametranslations,25,FALSE)</f>
        <v>Rural</v>
      </c>
      <c r="D72" s="404">
        <f>IF(ISBLANK(Regressions!D82), " ", Regressions!D82)</f>
        <v>5461450.520939827</v>
      </c>
      <c r="E72" s="405" t="e">
        <f>IF(ISNUMBER(Regressions!E82),ROUND(Regressions!E82, 1), NA())</f>
        <v>#N/A</v>
      </c>
      <c r="F72" s="406" t="e">
        <f>IF(ISNUMBER(Regressions!F82),ROUND(Regressions!F82, 1), NA())</f>
        <v>#N/A</v>
      </c>
      <c r="G72" s="407" t="e">
        <f>IF(ISNUMBER(Regressions!G82),ROUND(Regressions!G82, 1), NA())</f>
        <v>#N/A</v>
      </c>
      <c r="H72" s="408" t="e">
        <f>IF(ISNUMBER(Regressions!H82),ROUND(Regressions!H82, 1), NA())</f>
        <v>#N/A</v>
      </c>
      <c r="I72" s="409" t="e">
        <f>IF(ISNUMBER(Regressions!I82),ROUND(Regressions!I82, 1), NA())</f>
        <v>#N/A</v>
      </c>
      <c r="J72" s="410" t="e">
        <f>IF(ISNUMBER(Regressions!K82),ROUND(Regressions!K82, 1), NA())</f>
        <v>#N/A</v>
      </c>
      <c r="K72" s="406" t="e">
        <f>IF(ISNUMBER(Regressions!L82),ROUND(Regressions!L82, 1), NA())</f>
        <v>#N/A</v>
      </c>
      <c r="L72" s="411" t="e">
        <f>IF(ISNUMBER(Regressions!M82),ROUND(Regressions!M82, 1), NA())</f>
        <v>#N/A</v>
      </c>
      <c r="M72" s="408" t="e">
        <f>IF(ISNUMBER(Regressions!N82),ROUND(Regressions!N82, 1), NA())</f>
        <v>#N/A</v>
      </c>
      <c r="N72" s="409" t="e">
        <f>IF(ISNUMBER(Regressions!O82),ROUND(Regressions!O82, 1), NA())</f>
        <v>#N/A</v>
      </c>
      <c r="O72" s="410" t="e">
        <f>IF(ISNUMBER(Regressions!Q82),ROUND(Regressions!Q82, 1), NA())</f>
        <v>#N/A</v>
      </c>
      <c r="P72" s="406" t="e">
        <f>IF(ISNUMBER(Regressions!R82),ROUND(Regressions!R82, 1), NA())</f>
        <v>#N/A</v>
      </c>
      <c r="Q72" s="412" t="e">
        <f>IF(ISNUMBER(Regressions!S82),ROUND(Regressions!S82, 1), NA())</f>
        <v>#N/A</v>
      </c>
      <c r="R72" s="408" t="e">
        <f>IF(ISNUMBER(Regressions!T82),ROUND(Regressions!T82, 1), NA())</f>
        <v>#N/A</v>
      </c>
      <c r="S72" s="409" t="e">
        <f>IF(ISNUMBER(Regressions!U82),ROUND(Regressions!U82, 1), NA())</f>
        <v>#N/A</v>
      </c>
    </row>
    <row r="73" spans="1:19" x14ac:dyDescent="0.25">
      <c r="A73" s="401" t="str">
        <f>+Introduction!$C$7</f>
        <v>Madagascar</v>
      </c>
      <c r="B73" s="402">
        <f>IF(ISBLANK(Regressions!B83), " ", Regressions!B83)</f>
        <v>2007</v>
      </c>
      <c r="C73" s="401" t="str">
        <f>HLOOKUP(Introduction!$G$4,nametranslations,25,FALSE)</f>
        <v>Rural</v>
      </c>
      <c r="D73" s="404">
        <f>IF(ISBLANK(Regressions!D83), " ", Regressions!D83)</f>
        <v>5560567.8812869256</v>
      </c>
      <c r="E73" s="405" t="e">
        <f>IF(ISNUMBER(Regressions!E83),ROUND(Regressions!E83, 1), NA())</f>
        <v>#N/A</v>
      </c>
      <c r="F73" s="406" t="e">
        <f>IF(ISNUMBER(Regressions!F83),ROUND(Regressions!F83, 1), NA())</f>
        <v>#N/A</v>
      </c>
      <c r="G73" s="407" t="e">
        <f>IF(ISNUMBER(Regressions!G83),ROUND(Regressions!G83, 1), NA())</f>
        <v>#N/A</v>
      </c>
      <c r="H73" s="408" t="e">
        <f>IF(ISNUMBER(Regressions!H83),ROUND(Regressions!H83, 1), NA())</f>
        <v>#N/A</v>
      </c>
      <c r="I73" s="409" t="e">
        <f>IF(ISNUMBER(Regressions!I83),ROUND(Regressions!I83, 1), NA())</f>
        <v>#N/A</v>
      </c>
      <c r="J73" s="410" t="e">
        <f>IF(ISNUMBER(Regressions!K83),ROUND(Regressions!K83, 1), NA())</f>
        <v>#N/A</v>
      </c>
      <c r="K73" s="406" t="e">
        <f>IF(ISNUMBER(Regressions!L83),ROUND(Regressions!L83, 1), NA())</f>
        <v>#N/A</v>
      </c>
      <c r="L73" s="411" t="e">
        <f>IF(ISNUMBER(Regressions!M83),ROUND(Regressions!M83, 1), NA())</f>
        <v>#N/A</v>
      </c>
      <c r="M73" s="408" t="e">
        <f>IF(ISNUMBER(Regressions!N83),ROUND(Regressions!N83, 1), NA())</f>
        <v>#N/A</v>
      </c>
      <c r="N73" s="409" t="e">
        <f>IF(ISNUMBER(Regressions!O83),ROUND(Regressions!O83, 1), NA())</f>
        <v>#N/A</v>
      </c>
      <c r="O73" s="410" t="e">
        <f>IF(ISNUMBER(Regressions!Q83),ROUND(Regressions!Q83, 1), NA())</f>
        <v>#N/A</v>
      </c>
      <c r="P73" s="406" t="e">
        <f>IF(ISNUMBER(Regressions!R83),ROUND(Regressions!R83, 1), NA())</f>
        <v>#N/A</v>
      </c>
      <c r="Q73" s="412" t="e">
        <f>IF(ISNUMBER(Regressions!S83),ROUND(Regressions!S83, 1), NA())</f>
        <v>#N/A</v>
      </c>
      <c r="R73" s="408" t="e">
        <f>IF(ISNUMBER(Regressions!T83),ROUND(Regressions!T83, 1), NA())</f>
        <v>#N/A</v>
      </c>
      <c r="S73" s="409" t="e">
        <f>IF(ISNUMBER(Regressions!U83),ROUND(Regressions!U83, 1), NA())</f>
        <v>#N/A</v>
      </c>
    </row>
    <row r="74" spans="1:19" x14ac:dyDescent="0.25">
      <c r="A74" s="401" t="str">
        <f>+Introduction!$C$7</f>
        <v>Madagascar</v>
      </c>
      <c r="B74" s="402">
        <f>IF(ISBLANK(Regressions!B84), " ", Regressions!B84)</f>
        <v>2008</v>
      </c>
      <c r="C74" s="401" t="str">
        <f>HLOOKUP(Introduction!$G$4,nametranslations,25,FALSE)</f>
        <v>Rural</v>
      </c>
      <c r="D74" s="404">
        <f>IF(ISBLANK(Regressions!D84), " ", Regressions!D84)</f>
        <v>5655726.6263717655</v>
      </c>
      <c r="E74" s="405" t="e">
        <f>IF(ISNUMBER(Regressions!E84),ROUND(Regressions!E84, 1), NA())</f>
        <v>#N/A</v>
      </c>
      <c r="F74" s="406" t="e">
        <f>IF(ISNUMBER(Regressions!F84),ROUND(Regressions!F84, 1), NA())</f>
        <v>#N/A</v>
      </c>
      <c r="G74" s="407" t="e">
        <f>IF(ISNUMBER(Regressions!G84),ROUND(Regressions!G84, 1), NA())</f>
        <v>#N/A</v>
      </c>
      <c r="H74" s="408" t="e">
        <f>IF(ISNUMBER(Regressions!H84),ROUND(Regressions!H84, 1), NA())</f>
        <v>#N/A</v>
      </c>
      <c r="I74" s="409" t="e">
        <f>IF(ISNUMBER(Regressions!I84),ROUND(Regressions!I84, 1), NA())</f>
        <v>#N/A</v>
      </c>
      <c r="J74" s="410" t="e">
        <f>IF(ISNUMBER(Regressions!K84),ROUND(Regressions!K84, 1), NA())</f>
        <v>#N/A</v>
      </c>
      <c r="K74" s="406" t="e">
        <f>IF(ISNUMBER(Regressions!L84),ROUND(Regressions!L84, 1), NA())</f>
        <v>#N/A</v>
      </c>
      <c r="L74" s="411" t="e">
        <f>IF(ISNUMBER(Regressions!M84),ROUND(Regressions!M84, 1), NA())</f>
        <v>#N/A</v>
      </c>
      <c r="M74" s="408" t="e">
        <f>IF(ISNUMBER(Regressions!N84),ROUND(Regressions!N84, 1), NA())</f>
        <v>#N/A</v>
      </c>
      <c r="N74" s="409" t="e">
        <f>IF(ISNUMBER(Regressions!O84),ROUND(Regressions!O84, 1), NA())</f>
        <v>#N/A</v>
      </c>
      <c r="O74" s="410" t="e">
        <f>IF(ISNUMBER(Regressions!Q84),ROUND(Regressions!Q84, 1), NA())</f>
        <v>#N/A</v>
      </c>
      <c r="P74" s="406" t="e">
        <f>IF(ISNUMBER(Regressions!R84),ROUND(Regressions!R84, 1), NA())</f>
        <v>#N/A</v>
      </c>
      <c r="Q74" s="412" t="e">
        <f>IF(ISNUMBER(Regressions!S84),ROUND(Regressions!S84, 1), NA())</f>
        <v>#N/A</v>
      </c>
      <c r="R74" s="408" t="e">
        <f>IF(ISNUMBER(Regressions!T84),ROUND(Regressions!T84, 1), NA())</f>
        <v>#N/A</v>
      </c>
      <c r="S74" s="409" t="e">
        <f>IF(ISNUMBER(Regressions!U84),ROUND(Regressions!U84, 1), NA())</f>
        <v>#N/A</v>
      </c>
    </row>
    <row r="75" spans="1:19" x14ac:dyDescent="0.25">
      <c r="A75" s="401" t="str">
        <f>+Introduction!$C$7</f>
        <v>Madagascar</v>
      </c>
      <c r="B75" s="402">
        <f>IF(ISBLANK(Regressions!B85), " ", Regressions!B85)</f>
        <v>2009</v>
      </c>
      <c r="C75" s="401" t="str">
        <f>HLOOKUP(Introduction!$G$4,nametranslations,25,FALSE)</f>
        <v>Rural</v>
      </c>
      <c r="D75" s="404">
        <f>IF(ISBLANK(Regressions!D85), " ", Regressions!D85)</f>
        <v>5747255.928705425</v>
      </c>
      <c r="E75" s="405" t="e">
        <f>IF(ISNUMBER(Regressions!E85),ROUND(Regressions!E85, 1), NA())</f>
        <v>#N/A</v>
      </c>
      <c r="F75" s="406" t="e">
        <f>IF(ISNUMBER(Regressions!F85),ROUND(Regressions!F85, 1), NA())</f>
        <v>#N/A</v>
      </c>
      <c r="G75" s="407" t="e">
        <f>IF(ISNUMBER(Regressions!G85),ROUND(Regressions!G85, 1), NA())</f>
        <v>#N/A</v>
      </c>
      <c r="H75" s="408" t="e">
        <f>IF(ISNUMBER(Regressions!H85),ROUND(Regressions!H85, 1), NA())</f>
        <v>#N/A</v>
      </c>
      <c r="I75" s="409" t="e">
        <f>IF(ISNUMBER(Regressions!I85),ROUND(Regressions!I85, 1), NA())</f>
        <v>#N/A</v>
      </c>
      <c r="J75" s="410" t="e">
        <f>IF(ISNUMBER(Regressions!K85),ROUND(Regressions!K85, 1), NA())</f>
        <v>#N/A</v>
      </c>
      <c r="K75" s="406" t="e">
        <f>IF(ISNUMBER(Regressions!L85),ROUND(Regressions!L85, 1), NA())</f>
        <v>#N/A</v>
      </c>
      <c r="L75" s="411" t="e">
        <f>IF(ISNUMBER(Regressions!M85),ROUND(Regressions!M85, 1), NA())</f>
        <v>#N/A</v>
      </c>
      <c r="M75" s="408" t="e">
        <f>IF(ISNUMBER(Regressions!N85),ROUND(Regressions!N85, 1), NA())</f>
        <v>#N/A</v>
      </c>
      <c r="N75" s="409" t="e">
        <f>IF(ISNUMBER(Regressions!O85),ROUND(Regressions!O85, 1), NA())</f>
        <v>#N/A</v>
      </c>
      <c r="O75" s="410" t="e">
        <f>IF(ISNUMBER(Regressions!Q85),ROUND(Regressions!Q85, 1), NA())</f>
        <v>#N/A</v>
      </c>
      <c r="P75" s="406" t="e">
        <f>IF(ISNUMBER(Regressions!R85),ROUND(Regressions!R85, 1), NA())</f>
        <v>#N/A</v>
      </c>
      <c r="Q75" s="412" t="e">
        <f>IF(ISNUMBER(Regressions!S85),ROUND(Regressions!S85, 1), NA())</f>
        <v>#N/A</v>
      </c>
      <c r="R75" s="408" t="e">
        <f>IF(ISNUMBER(Regressions!T85),ROUND(Regressions!T85, 1), NA())</f>
        <v>#N/A</v>
      </c>
      <c r="S75" s="409" t="e">
        <f>IF(ISNUMBER(Regressions!U85),ROUND(Regressions!U85, 1), NA())</f>
        <v>#N/A</v>
      </c>
    </row>
    <row r="76" spans="1:19" x14ac:dyDescent="0.25">
      <c r="A76" s="401" t="str">
        <f>+Introduction!$C$7</f>
        <v>Madagascar</v>
      </c>
      <c r="B76" s="402">
        <f>IF(ISBLANK(Regressions!B86), " ", Regressions!B86)</f>
        <v>2010</v>
      </c>
      <c r="C76" s="401" t="str">
        <f>HLOOKUP(Introduction!$G$4,nametranslations,25,FALSE)</f>
        <v>Rural</v>
      </c>
      <c r="D76" s="404">
        <f>IF(ISBLANK(Regressions!D86), " ", Regressions!D86)</f>
        <v>5837167.4621343613</v>
      </c>
      <c r="E76" s="405" t="e">
        <f>IF(ISNUMBER(Regressions!E86),ROUND(Regressions!E86, 1), NA())</f>
        <v>#N/A</v>
      </c>
      <c r="F76" s="406" t="e">
        <f>IF(ISNUMBER(Regressions!F86),ROUND(Regressions!F86, 1), NA())</f>
        <v>#N/A</v>
      </c>
      <c r="G76" s="407" t="e">
        <f>IF(ISNUMBER(Regressions!G86),ROUND(Regressions!G86, 1), NA())</f>
        <v>#N/A</v>
      </c>
      <c r="H76" s="408" t="e">
        <f>IF(ISNUMBER(Regressions!H86),ROUND(Regressions!H86, 1), NA())</f>
        <v>#N/A</v>
      </c>
      <c r="I76" s="409" t="e">
        <f>IF(ISNUMBER(Regressions!I86),ROUND(Regressions!I86, 1), NA())</f>
        <v>#N/A</v>
      </c>
      <c r="J76" s="410" t="e">
        <f>IF(ISNUMBER(Regressions!K86),ROUND(Regressions!K86, 1), NA())</f>
        <v>#N/A</v>
      </c>
      <c r="K76" s="406" t="e">
        <f>IF(ISNUMBER(Regressions!L86),ROUND(Regressions!L86, 1), NA())</f>
        <v>#N/A</v>
      </c>
      <c r="L76" s="411">
        <f>IF(ISNUMBER(Regressions!M86),ROUND(Regressions!M86, 1), NA())</f>
        <v>66.5</v>
      </c>
      <c r="M76" s="408" t="e">
        <f>IF(ISNUMBER(Regressions!N86),ROUND(Regressions!N86, 1), NA())</f>
        <v>#N/A</v>
      </c>
      <c r="N76" s="409" t="e">
        <f>IF(ISNUMBER(Regressions!O86),ROUND(Regressions!O86, 1), NA())</f>
        <v>#N/A</v>
      </c>
      <c r="O76" s="410" t="e">
        <f>IF(ISNUMBER(Regressions!Q86),ROUND(Regressions!Q86, 1), NA())</f>
        <v>#N/A</v>
      </c>
      <c r="P76" s="406" t="e">
        <f>IF(ISNUMBER(Regressions!R86),ROUND(Regressions!R86, 1), NA())</f>
        <v>#N/A</v>
      </c>
      <c r="Q76" s="412" t="e">
        <f>IF(ISNUMBER(Regressions!S86),ROUND(Regressions!S86, 1), NA())</f>
        <v>#N/A</v>
      </c>
      <c r="R76" s="408" t="e">
        <f>IF(ISNUMBER(Regressions!T86),ROUND(Regressions!T86, 1), NA())</f>
        <v>#N/A</v>
      </c>
      <c r="S76" s="409" t="e">
        <f>IF(ISNUMBER(Regressions!U86),ROUND(Regressions!U86, 1), NA())</f>
        <v>#N/A</v>
      </c>
    </row>
    <row r="77" spans="1:19" x14ac:dyDescent="0.25">
      <c r="A77" s="401" t="str">
        <f>+Introduction!$C$7</f>
        <v>Madagascar</v>
      </c>
      <c r="B77" s="402">
        <f>IF(ISBLANK(Regressions!B87), " ", Regressions!B87)</f>
        <v>2011</v>
      </c>
      <c r="C77" s="401" t="str">
        <f>HLOOKUP(Introduction!$G$4,nametranslations,25,FALSE)</f>
        <v>Rural</v>
      </c>
      <c r="D77" s="404">
        <f>IF(ISBLANK(Regressions!D87), " ", Regressions!D87)</f>
        <v>5923649.8113200385</v>
      </c>
      <c r="E77" s="405" t="e">
        <f>IF(ISNUMBER(Regressions!E87),ROUND(Regressions!E87, 1), NA())</f>
        <v>#N/A</v>
      </c>
      <c r="F77" s="406" t="e">
        <f>IF(ISNUMBER(Regressions!F87),ROUND(Regressions!F87, 1), NA())</f>
        <v>#N/A</v>
      </c>
      <c r="G77" s="407" t="e">
        <f>IF(ISNUMBER(Regressions!G87),ROUND(Regressions!G87, 1), NA())</f>
        <v>#N/A</v>
      </c>
      <c r="H77" s="408" t="e">
        <f>IF(ISNUMBER(Regressions!H87),ROUND(Regressions!H87, 1), NA())</f>
        <v>#N/A</v>
      </c>
      <c r="I77" s="409" t="e">
        <f>IF(ISNUMBER(Regressions!I87),ROUND(Regressions!I87, 1), NA())</f>
        <v>#N/A</v>
      </c>
      <c r="J77" s="410" t="e">
        <f>IF(ISNUMBER(Regressions!K87),ROUND(Regressions!K87, 1), NA())</f>
        <v>#N/A</v>
      </c>
      <c r="K77" s="406" t="e">
        <f>IF(ISNUMBER(Regressions!L87),ROUND(Regressions!L87, 1), NA())</f>
        <v>#N/A</v>
      </c>
      <c r="L77" s="411">
        <f>IF(ISNUMBER(Regressions!M87),ROUND(Regressions!M87, 1), NA())</f>
        <v>66.5</v>
      </c>
      <c r="M77" s="408" t="e">
        <f>IF(ISNUMBER(Regressions!N87),ROUND(Regressions!N87, 1), NA())</f>
        <v>#N/A</v>
      </c>
      <c r="N77" s="409" t="e">
        <f>IF(ISNUMBER(Regressions!O87),ROUND(Regressions!O87, 1), NA())</f>
        <v>#N/A</v>
      </c>
      <c r="O77" s="410" t="e">
        <f>IF(ISNUMBER(Regressions!Q87),ROUND(Regressions!Q87, 1), NA())</f>
        <v>#N/A</v>
      </c>
      <c r="P77" s="406" t="e">
        <f>IF(ISNUMBER(Regressions!R87),ROUND(Regressions!R87, 1), NA())</f>
        <v>#N/A</v>
      </c>
      <c r="Q77" s="412" t="e">
        <f>IF(ISNUMBER(Regressions!S87),ROUND(Regressions!S87, 1), NA())</f>
        <v>#N/A</v>
      </c>
      <c r="R77" s="408" t="e">
        <f>IF(ISNUMBER(Regressions!T87),ROUND(Regressions!T87, 1), NA())</f>
        <v>#N/A</v>
      </c>
      <c r="S77" s="409" t="e">
        <f>IF(ISNUMBER(Regressions!U87),ROUND(Regressions!U87, 1), NA())</f>
        <v>#N/A</v>
      </c>
    </row>
    <row r="78" spans="1:19" x14ac:dyDescent="0.25">
      <c r="A78" s="401" t="str">
        <f>+Introduction!$C$7</f>
        <v>Madagascar</v>
      </c>
      <c r="B78" s="402">
        <f>IF(ISBLANK(Regressions!B88), " ", Regressions!B88)</f>
        <v>2012</v>
      </c>
      <c r="C78" s="401" t="str">
        <f>HLOOKUP(Introduction!$G$4,nametranslations,25,FALSE)</f>
        <v>Rural</v>
      </c>
      <c r="D78" s="404">
        <f>IF(ISBLANK(Regressions!D88), " ", Regressions!D88)</f>
        <v>6005587.5512342835</v>
      </c>
      <c r="E78" s="405" t="e">
        <f>IF(ISNUMBER(Regressions!E88),ROUND(Regressions!E88, 1), NA())</f>
        <v>#N/A</v>
      </c>
      <c r="F78" s="406" t="e">
        <f>IF(ISNUMBER(Regressions!F88),ROUND(Regressions!F88, 1), NA())</f>
        <v>#N/A</v>
      </c>
      <c r="G78" s="407" t="e">
        <f>IF(ISNUMBER(Regressions!G88),ROUND(Regressions!G88, 1), NA())</f>
        <v>#N/A</v>
      </c>
      <c r="H78" s="408" t="e">
        <f>IF(ISNUMBER(Regressions!H88),ROUND(Regressions!H88, 1), NA())</f>
        <v>#N/A</v>
      </c>
      <c r="I78" s="409" t="e">
        <f>IF(ISNUMBER(Regressions!I88),ROUND(Regressions!I88, 1), NA())</f>
        <v>#N/A</v>
      </c>
      <c r="J78" s="410" t="e">
        <f>IF(ISNUMBER(Regressions!K88),ROUND(Regressions!K88, 1), NA())</f>
        <v>#N/A</v>
      </c>
      <c r="K78" s="406" t="e">
        <f>IF(ISNUMBER(Regressions!L88),ROUND(Regressions!L88, 1), NA())</f>
        <v>#N/A</v>
      </c>
      <c r="L78" s="411">
        <f>IF(ISNUMBER(Regressions!M88),ROUND(Regressions!M88, 1), NA())</f>
        <v>66.5</v>
      </c>
      <c r="M78" s="408" t="e">
        <f>IF(ISNUMBER(Regressions!N88),ROUND(Regressions!N88, 1), NA())</f>
        <v>#N/A</v>
      </c>
      <c r="N78" s="409" t="e">
        <f>IF(ISNUMBER(Regressions!O88),ROUND(Regressions!O88, 1), NA())</f>
        <v>#N/A</v>
      </c>
      <c r="O78" s="410" t="e">
        <f>IF(ISNUMBER(Regressions!Q88),ROUND(Regressions!Q88, 1), NA())</f>
        <v>#N/A</v>
      </c>
      <c r="P78" s="406" t="e">
        <f>IF(ISNUMBER(Regressions!R88),ROUND(Regressions!R88, 1), NA())</f>
        <v>#N/A</v>
      </c>
      <c r="Q78" s="412" t="e">
        <f>IF(ISNUMBER(Regressions!S88),ROUND(Regressions!S88, 1), NA())</f>
        <v>#N/A</v>
      </c>
      <c r="R78" s="408" t="e">
        <f>IF(ISNUMBER(Regressions!T88),ROUND(Regressions!T88, 1), NA())</f>
        <v>#N/A</v>
      </c>
      <c r="S78" s="409" t="e">
        <f>IF(ISNUMBER(Regressions!U88),ROUND(Regressions!U88, 1), NA())</f>
        <v>#N/A</v>
      </c>
    </row>
    <row r="79" spans="1:19" x14ac:dyDescent="0.25">
      <c r="A79" s="401" t="str">
        <f>+Introduction!$C$7</f>
        <v>Madagascar</v>
      </c>
      <c r="B79" s="402">
        <f>IF(ISBLANK(Regressions!B89), " ", Regressions!B89)</f>
        <v>2013</v>
      </c>
      <c r="C79" s="401" t="str">
        <f>HLOOKUP(Introduction!$G$4,nametranslations,25,FALSE)</f>
        <v>Rural</v>
      </c>
      <c r="D79" s="404">
        <f>IF(ISBLANK(Regressions!D89), " ", Regressions!D89)</f>
        <v>6082953.0514045712</v>
      </c>
      <c r="E79" s="405" t="e">
        <f>IF(ISNUMBER(Regressions!E89),ROUND(Regressions!E89, 1), NA())</f>
        <v>#N/A</v>
      </c>
      <c r="F79" s="406" t="e">
        <f>IF(ISNUMBER(Regressions!F89),ROUND(Regressions!F89, 1), NA())</f>
        <v>#N/A</v>
      </c>
      <c r="G79" s="407" t="e">
        <f>IF(ISNUMBER(Regressions!G89),ROUND(Regressions!G89, 1), NA())</f>
        <v>#N/A</v>
      </c>
      <c r="H79" s="408" t="e">
        <f>IF(ISNUMBER(Regressions!H89),ROUND(Regressions!H89, 1), NA())</f>
        <v>#N/A</v>
      </c>
      <c r="I79" s="409" t="e">
        <f>IF(ISNUMBER(Regressions!I89),ROUND(Regressions!I89, 1), NA())</f>
        <v>#N/A</v>
      </c>
      <c r="J79" s="410" t="e">
        <f>IF(ISNUMBER(Regressions!K89),ROUND(Regressions!K89, 1), NA())</f>
        <v>#N/A</v>
      </c>
      <c r="K79" s="406" t="e">
        <f>IF(ISNUMBER(Regressions!L89),ROUND(Regressions!L89, 1), NA())</f>
        <v>#N/A</v>
      </c>
      <c r="L79" s="411">
        <f>IF(ISNUMBER(Regressions!M89),ROUND(Regressions!M89, 1), NA())</f>
        <v>66.5</v>
      </c>
      <c r="M79" s="408" t="e">
        <f>IF(ISNUMBER(Regressions!N89),ROUND(Regressions!N89, 1), NA())</f>
        <v>#N/A</v>
      </c>
      <c r="N79" s="409" t="e">
        <f>IF(ISNUMBER(Regressions!O89),ROUND(Regressions!O89, 1), NA())</f>
        <v>#N/A</v>
      </c>
      <c r="O79" s="410" t="e">
        <f>IF(ISNUMBER(Regressions!Q89),ROUND(Regressions!Q89, 1), NA())</f>
        <v>#N/A</v>
      </c>
      <c r="P79" s="406" t="e">
        <f>IF(ISNUMBER(Regressions!R89),ROUND(Regressions!R89, 1), NA())</f>
        <v>#N/A</v>
      </c>
      <c r="Q79" s="412" t="e">
        <f>IF(ISNUMBER(Regressions!S89),ROUND(Regressions!S89, 1), NA())</f>
        <v>#N/A</v>
      </c>
      <c r="R79" s="408" t="e">
        <f>IF(ISNUMBER(Regressions!T89),ROUND(Regressions!T89, 1), NA())</f>
        <v>#N/A</v>
      </c>
      <c r="S79" s="409" t="e">
        <f>IF(ISNUMBER(Regressions!U89),ROUND(Regressions!U89, 1), NA())</f>
        <v>#N/A</v>
      </c>
    </row>
    <row r="80" spans="1:19" x14ac:dyDescent="0.25">
      <c r="A80" s="401" t="str">
        <f>+Introduction!$C$7</f>
        <v>Madagascar</v>
      </c>
      <c r="B80" s="402">
        <f>IF(ISBLANK(Regressions!B90), " ", Regressions!B90)</f>
        <v>2014</v>
      </c>
      <c r="C80" s="401" t="str">
        <f>HLOOKUP(Introduction!$G$4,nametranslations,25,FALSE)</f>
        <v>Rural</v>
      </c>
      <c r="D80" s="404">
        <f>IF(ISBLANK(Regressions!D90), " ", Regressions!D90)</f>
        <v>6150979.7594846347</v>
      </c>
      <c r="E80" s="405" t="e">
        <f>IF(ISNUMBER(Regressions!E90),ROUND(Regressions!E90, 1), NA())</f>
        <v>#N/A</v>
      </c>
      <c r="F80" s="406" t="e">
        <f>IF(ISNUMBER(Regressions!F90),ROUND(Regressions!F90, 1), NA())</f>
        <v>#N/A</v>
      </c>
      <c r="G80" s="407" t="e">
        <f>IF(ISNUMBER(Regressions!G90),ROUND(Regressions!G90, 1), NA())</f>
        <v>#N/A</v>
      </c>
      <c r="H80" s="408" t="e">
        <f>IF(ISNUMBER(Regressions!H90),ROUND(Regressions!H90, 1), NA())</f>
        <v>#N/A</v>
      </c>
      <c r="I80" s="409" t="e">
        <f>IF(ISNUMBER(Regressions!I90),ROUND(Regressions!I90, 1), NA())</f>
        <v>#N/A</v>
      </c>
      <c r="J80" s="410" t="e">
        <f>IF(ISNUMBER(Regressions!K90),ROUND(Regressions!K90, 1), NA())</f>
        <v>#N/A</v>
      </c>
      <c r="K80" s="406" t="e">
        <f>IF(ISNUMBER(Regressions!L90),ROUND(Regressions!L90, 1), NA())</f>
        <v>#N/A</v>
      </c>
      <c r="L80" s="411">
        <f>IF(ISNUMBER(Regressions!M90),ROUND(Regressions!M90, 1), NA())</f>
        <v>66.5</v>
      </c>
      <c r="M80" s="408" t="e">
        <f>IF(ISNUMBER(Regressions!N90),ROUND(Regressions!N90, 1), NA())</f>
        <v>#N/A</v>
      </c>
      <c r="N80" s="409" t="e">
        <f>IF(ISNUMBER(Regressions!O90),ROUND(Regressions!O90, 1), NA())</f>
        <v>#N/A</v>
      </c>
      <c r="O80" s="410" t="e">
        <f>IF(ISNUMBER(Regressions!Q90),ROUND(Regressions!Q90, 1), NA())</f>
        <v>#N/A</v>
      </c>
      <c r="P80" s="406" t="e">
        <f>IF(ISNUMBER(Regressions!R90),ROUND(Regressions!R90, 1), NA())</f>
        <v>#N/A</v>
      </c>
      <c r="Q80" s="412" t="e">
        <f>IF(ISNUMBER(Regressions!S90),ROUND(Regressions!S90, 1), NA())</f>
        <v>#N/A</v>
      </c>
      <c r="R80" s="408" t="e">
        <f>IF(ISNUMBER(Regressions!T90),ROUND(Regressions!T90, 1), NA())</f>
        <v>#N/A</v>
      </c>
      <c r="S80" s="409" t="e">
        <f>IF(ISNUMBER(Regressions!U90),ROUND(Regressions!U90, 1), NA())</f>
        <v>#N/A</v>
      </c>
    </row>
    <row r="81" spans="1:19" x14ac:dyDescent="0.25">
      <c r="A81" s="401" t="str">
        <f>+Introduction!$C$7</f>
        <v>Madagascar</v>
      </c>
      <c r="B81" s="402">
        <f>IF(ISBLANK(Regressions!B91), " ", Regressions!B91)</f>
        <v>2015</v>
      </c>
      <c r="C81" s="401" t="str">
        <f>HLOOKUP(Introduction!$G$4,nametranslations,25,FALSE)</f>
        <v>Rural</v>
      </c>
      <c r="D81" s="404">
        <f>IF(ISBLANK(Regressions!D91), " ", Regressions!D91)</f>
        <v>6207476.8523494722</v>
      </c>
      <c r="E81" s="405" t="e">
        <f>IF(ISNUMBER(Regressions!E91),ROUND(Regressions!E91, 1), NA())</f>
        <v>#N/A</v>
      </c>
      <c r="F81" s="406" t="e">
        <f>IF(ISNUMBER(Regressions!F91),ROUND(Regressions!F91, 1), NA())</f>
        <v>#N/A</v>
      </c>
      <c r="G81" s="407" t="e">
        <f>IF(ISNUMBER(Regressions!G91),ROUND(Regressions!G91, 1), NA())</f>
        <v>#N/A</v>
      </c>
      <c r="H81" s="408" t="e">
        <f>IF(ISNUMBER(Regressions!H91),ROUND(Regressions!H91, 1), NA())</f>
        <v>#N/A</v>
      </c>
      <c r="I81" s="409" t="e">
        <f>IF(ISNUMBER(Regressions!I91),ROUND(Regressions!I91, 1), NA())</f>
        <v>#N/A</v>
      </c>
      <c r="J81" s="410" t="e">
        <f>IF(ISNUMBER(Regressions!K91),ROUND(Regressions!K91, 1), NA())</f>
        <v>#N/A</v>
      </c>
      <c r="K81" s="406" t="e">
        <f>IF(ISNUMBER(Regressions!L91),ROUND(Regressions!L91, 1), NA())</f>
        <v>#N/A</v>
      </c>
      <c r="L81" s="411">
        <f>IF(ISNUMBER(Regressions!M91),ROUND(Regressions!M91, 1), NA())</f>
        <v>63</v>
      </c>
      <c r="M81" s="408" t="e">
        <f>IF(ISNUMBER(Regressions!N91),ROUND(Regressions!N91, 1), NA())</f>
        <v>#N/A</v>
      </c>
      <c r="N81" s="409" t="e">
        <f>IF(ISNUMBER(Regressions!O91),ROUND(Regressions!O91, 1), NA())</f>
        <v>#N/A</v>
      </c>
      <c r="O81" s="410" t="e">
        <f>IF(ISNUMBER(Regressions!Q91),ROUND(Regressions!Q91, 1), NA())</f>
        <v>#N/A</v>
      </c>
      <c r="P81" s="406" t="e">
        <f>IF(ISNUMBER(Regressions!R91),ROUND(Regressions!R91, 1), NA())</f>
        <v>#N/A</v>
      </c>
      <c r="Q81" s="412" t="e">
        <f>IF(ISNUMBER(Regressions!S91),ROUND(Regressions!S91, 1), NA())</f>
        <v>#N/A</v>
      </c>
      <c r="R81" s="408" t="e">
        <f>IF(ISNUMBER(Regressions!T91),ROUND(Regressions!T91, 1), NA())</f>
        <v>#N/A</v>
      </c>
      <c r="S81" s="409" t="e">
        <f>IF(ISNUMBER(Regressions!U91),ROUND(Regressions!U91, 1), NA())</f>
        <v>#N/A</v>
      </c>
    </row>
    <row r="82" spans="1:19" x14ac:dyDescent="0.25">
      <c r="A82" s="401" t="str">
        <f>+Introduction!$C$7</f>
        <v>Madagascar</v>
      </c>
      <c r="B82" s="402">
        <f>IF(ISBLANK(Regressions!B92), " ", Regressions!B92)</f>
        <v>2016</v>
      </c>
      <c r="C82" s="401" t="str">
        <f>HLOOKUP(Introduction!$G$4,nametranslations,25,FALSE)</f>
        <v>Rural</v>
      </c>
      <c r="D82" s="404">
        <f>IF(ISBLANK(Regressions!D92), " ", Regressions!D92)</f>
        <v>6255206.2361286161</v>
      </c>
      <c r="E82" s="405">
        <f>IF(ISNUMBER(Regressions!E92),ROUND(Regressions!E92, 1), NA())</f>
        <v>6.6</v>
      </c>
      <c r="F82" s="406" t="e">
        <f>IF(ISNUMBER(Regressions!F92),ROUND(Regressions!F92, 1), NA())</f>
        <v>#N/A</v>
      </c>
      <c r="G82" s="407" t="e">
        <f>IF(ISNUMBER(Regressions!G92),ROUND(Regressions!G92, 1), NA())</f>
        <v>#N/A</v>
      </c>
      <c r="H82" s="408" t="e">
        <f>IF(ISNUMBER(Regressions!H92),ROUND(Regressions!H92, 1), NA())</f>
        <v>#N/A</v>
      </c>
      <c r="I82" s="409" t="e">
        <f>IF(ISNUMBER(Regressions!I92),ROUND(Regressions!I92, 1), NA())</f>
        <v>#N/A</v>
      </c>
      <c r="J82" s="410">
        <f>IF(ISNUMBER(Regressions!K92),ROUND(Regressions!K92, 1), NA())</f>
        <v>67.3</v>
      </c>
      <c r="K82" s="406" t="e">
        <f>IF(ISNUMBER(Regressions!L92),ROUND(Regressions!L92, 1), NA())</f>
        <v>#N/A</v>
      </c>
      <c r="L82" s="411">
        <f>IF(ISNUMBER(Regressions!M92),ROUND(Regressions!M92, 1), NA())</f>
        <v>59.5</v>
      </c>
      <c r="M82" s="408" t="e">
        <f>IF(ISNUMBER(Regressions!N92),ROUND(Regressions!N92, 1), NA())</f>
        <v>#N/A</v>
      </c>
      <c r="N82" s="409" t="e">
        <f>IF(ISNUMBER(Regressions!O92),ROUND(Regressions!O92, 1), NA())</f>
        <v>#N/A</v>
      </c>
      <c r="O82" s="410">
        <f>IF(ISNUMBER(Regressions!Q92),ROUND(Regressions!Q92, 1), NA())</f>
        <v>64.900000000000006</v>
      </c>
      <c r="P82" s="406" t="e">
        <f>IF(ISNUMBER(Regressions!R92),ROUND(Regressions!R92, 1), NA())</f>
        <v>#N/A</v>
      </c>
      <c r="Q82" s="412" t="e">
        <f>IF(ISNUMBER(Regressions!S92),ROUND(Regressions!S92, 1), NA())</f>
        <v>#N/A</v>
      </c>
      <c r="R82" s="408" t="e">
        <f>IF(ISNUMBER(Regressions!T92),ROUND(Regressions!T92, 1), NA())</f>
        <v>#N/A</v>
      </c>
      <c r="S82" s="409" t="e">
        <f>IF(ISNUMBER(Regressions!U92),ROUND(Regressions!U92, 1), NA())</f>
        <v>#N/A</v>
      </c>
    </row>
    <row r="83" spans="1:19" x14ac:dyDescent="0.25">
      <c r="A83" s="401" t="str">
        <f>+Introduction!$C$7</f>
        <v>Madagascar</v>
      </c>
      <c r="B83" s="402">
        <f>IF(ISBLANK(Regressions!B93), " ", Regressions!B93)</f>
        <v>2017</v>
      </c>
      <c r="C83" s="401" t="str">
        <f>HLOOKUP(Introduction!$G$4,nametranslations,25,FALSE)</f>
        <v>Rural</v>
      </c>
      <c r="D83" s="404">
        <f>IF(ISBLANK(Regressions!D93), " ", Regressions!D93)</f>
        <v>6300670.1877310937</v>
      </c>
      <c r="E83" s="405">
        <f>IF(ISNUMBER(Regressions!E93),ROUND(Regressions!E93, 1), NA())</f>
        <v>6.6</v>
      </c>
      <c r="F83" s="406" t="e">
        <f>IF(ISNUMBER(Regressions!F93),ROUND(Regressions!F93, 1), NA())</f>
        <v>#N/A</v>
      </c>
      <c r="G83" s="407" t="e">
        <f>IF(ISNUMBER(Regressions!G93),ROUND(Regressions!G93, 1), NA())</f>
        <v>#N/A</v>
      </c>
      <c r="H83" s="408" t="e">
        <f>IF(ISNUMBER(Regressions!H93),ROUND(Regressions!H93, 1), NA())</f>
        <v>#N/A</v>
      </c>
      <c r="I83" s="409" t="e">
        <f>IF(ISNUMBER(Regressions!I93),ROUND(Regressions!I93, 1), NA())</f>
        <v>#N/A</v>
      </c>
      <c r="J83" s="410">
        <f>IF(ISNUMBER(Regressions!K93),ROUND(Regressions!K93, 1), NA())</f>
        <v>67.3</v>
      </c>
      <c r="K83" s="406" t="e">
        <f>IF(ISNUMBER(Regressions!L93),ROUND(Regressions!L93, 1), NA())</f>
        <v>#N/A</v>
      </c>
      <c r="L83" s="411">
        <f>IF(ISNUMBER(Regressions!M93),ROUND(Regressions!M93, 1), NA())</f>
        <v>56</v>
      </c>
      <c r="M83" s="408" t="e">
        <f>IF(ISNUMBER(Regressions!N93),ROUND(Regressions!N93, 1), NA())</f>
        <v>#N/A</v>
      </c>
      <c r="N83" s="409" t="e">
        <f>IF(ISNUMBER(Regressions!O93),ROUND(Regressions!O93, 1), NA())</f>
        <v>#N/A</v>
      </c>
      <c r="O83" s="410">
        <f>IF(ISNUMBER(Regressions!Q93),ROUND(Regressions!Q93, 1), NA())</f>
        <v>64.900000000000006</v>
      </c>
      <c r="P83" s="406" t="e">
        <f>IF(ISNUMBER(Regressions!R93),ROUND(Regressions!R93, 1), NA())</f>
        <v>#N/A</v>
      </c>
      <c r="Q83" s="412" t="e">
        <f>IF(ISNUMBER(Regressions!S93),ROUND(Regressions!S93, 1), NA())</f>
        <v>#N/A</v>
      </c>
      <c r="R83" s="408" t="e">
        <f>IF(ISNUMBER(Regressions!T93),ROUND(Regressions!T93, 1), NA())</f>
        <v>#N/A</v>
      </c>
      <c r="S83" s="409" t="e">
        <f>IF(ISNUMBER(Regressions!U93),ROUND(Regressions!U93, 1), NA())</f>
        <v>#N/A</v>
      </c>
    </row>
    <row r="84" spans="1:19" x14ac:dyDescent="0.25">
      <c r="A84" s="401" t="str">
        <f>+Introduction!$C$7</f>
        <v>Madagascar</v>
      </c>
      <c r="B84" s="402">
        <f>IF(ISBLANK(Regressions!B94), " ", Regressions!B94)</f>
        <v>2018</v>
      </c>
      <c r="C84" s="401" t="str">
        <f>HLOOKUP(Introduction!$G$4,nametranslations,25,FALSE)</f>
        <v>Rural</v>
      </c>
      <c r="D84" s="404">
        <f>IF(ISBLANK(Regressions!D94), " ", Regressions!D94)</f>
        <v>6341541.2703742217</v>
      </c>
      <c r="E84" s="405">
        <f>IF(ISNUMBER(Regressions!E94),ROUND(Regressions!E94, 1), NA())</f>
        <v>6.6</v>
      </c>
      <c r="F84" s="406" t="e">
        <f>IF(ISNUMBER(Regressions!F94),ROUND(Regressions!F94, 1), NA())</f>
        <v>#N/A</v>
      </c>
      <c r="G84" s="407" t="e">
        <f>IF(ISNUMBER(Regressions!G94),ROUND(Regressions!G94, 1), NA())</f>
        <v>#N/A</v>
      </c>
      <c r="H84" s="408" t="e">
        <f>IF(ISNUMBER(Regressions!H94),ROUND(Regressions!H94, 1), NA())</f>
        <v>#N/A</v>
      </c>
      <c r="I84" s="409" t="e">
        <f>IF(ISNUMBER(Regressions!I94),ROUND(Regressions!I94, 1), NA())</f>
        <v>#N/A</v>
      </c>
      <c r="J84" s="410">
        <f>IF(ISNUMBER(Regressions!K94),ROUND(Regressions!K94, 1), NA())</f>
        <v>67.3</v>
      </c>
      <c r="K84" s="406" t="e">
        <f>IF(ISNUMBER(Regressions!L94),ROUND(Regressions!L94, 1), NA())</f>
        <v>#N/A</v>
      </c>
      <c r="L84" s="411">
        <f>IF(ISNUMBER(Regressions!M94),ROUND(Regressions!M94, 1), NA())</f>
        <v>52.5</v>
      </c>
      <c r="M84" s="408" t="e">
        <f>IF(ISNUMBER(Regressions!N94),ROUND(Regressions!N94, 1), NA())</f>
        <v>#N/A</v>
      </c>
      <c r="N84" s="409" t="e">
        <f>IF(ISNUMBER(Regressions!O94),ROUND(Regressions!O94, 1), NA())</f>
        <v>#N/A</v>
      </c>
      <c r="O84" s="410">
        <f>IF(ISNUMBER(Regressions!Q94),ROUND(Regressions!Q94, 1), NA())</f>
        <v>64.900000000000006</v>
      </c>
      <c r="P84" s="406" t="e">
        <f>IF(ISNUMBER(Regressions!R94),ROUND(Regressions!R94, 1), NA())</f>
        <v>#N/A</v>
      </c>
      <c r="Q84" s="412" t="e">
        <f>IF(ISNUMBER(Regressions!S94),ROUND(Regressions!S94, 1), NA())</f>
        <v>#N/A</v>
      </c>
      <c r="R84" s="408" t="e">
        <f>IF(ISNUMBER(Regressions!T94),ROUND(Regressions!T94, 1), NA())</f>
        <v>#N/A</v>
      </c>
      <c r="S84" s="409" t="e">
        <f>IF(ISNUMBER(Regressions!U94),ROUND(Regressions!U94, 1), NA())</f>
        <v>#N/A</v>
      </c>
    </row>
    <row r="85" spans="1:19" x14ac:dyDescent="0.25">
      <c r="A85" s="401" t="str">
        <f>+Introduction!$C$7</f>
        <v>Madagascar</v>
      </c>
      <c r="B85" s="402">
        <f>IF(ISBLANK(Regressions!B95), " ", Regressions!B95)</f>
        <v>2019</v>
      </c>
      <c r="C85" s="401" t="str">
        <f>HLOOKUP(Introduction!$G$4,nametranslations,25,FALSE)</f>
        <v>Rural</v>
      </c>
      <c r="D85" s="404">
        <f>IF(ISBLANK(Regressions!D95), " ", Regressions!D95)</f>
        <v>6384758.0095186615</v>
      </c>
      <c r="E85" s="405">
        <f>IF(ISNUMBER(Regressions!E95),ROUND(Regressions!E95, 1), NA())</f>
        <v>6.6</v>
      </c>
      <c r="F85" s="406" t="e">
        <f>IF(ISNUMBER(Regressions!F95),ROUND(Regressions!F95, 1), NA())</f>
        <v>#N/A</v>
      </c>
      <c r="G85" s="407" t="e">
        <f>IF(ISNUMBER(Regressions!G95),ROUND(Regressions!G95, 1), NA())</f>
        <v>#N/A</v>
      </c>
      <c r="H85" s="408" t="e">
        <f>IF(ISNUMBER(Regressions!H95),ROUND(Regressions!H95, 1), NA())</f>
        <v>#N/A</v>
      </c>
      <c r="I85" s="409" t="e">
        <f>IF(ISNUMBER(Regressions!I95),ROUND(Regressions!I95, 1), NA())</f>
        <v>#N/A</v>
      </c>
      <c r="J85" s="410">
        <f>IF(ISNUMBER(Regressions!K95),ROUND(Regressions!K95, 1), NA())</f>
        <v>67.3</v>
      </c>
      <c r="K85" s="406" t="e">
        <f>IF(ISNUMBER(Regressions!L95),ROUND(Regressions!L95, 1), NA())</f>
        <v>#N/A</v>
      </c>
      <c r="L85" s="411">
        <f>IF(ISNUMBER(Regressions!M95),ROUND(Regressions!M95, 1), NA())</f>
        <v>49</v>
      </c>
      <c r="M85" s="408" t="e">
        <f>IF(ISNUMBER(Regressions!N95),ROUND(Regressions!N95, 1), NA())</f>
        <v>#N/A</v>
      </c>
      <c r="N85" s="409" t="e">
        <f>IF(ISNUMBER(Regressions!O95),ROUND(Regressions!O95, 1), NA())</f>
        <v>#N/A</v>
      </c>
      <c r="O85" s="410">
        <f>IF(ISNUMBER(Regressions!Q95),ROUND(Regressions!Q95, 1), NA())</f>
        <v>64.900000000000006</v>
      </c>
      <c r="P85" s="406" t="e">
        <f>IF(ISNUMBER(Regressions!R95),ROUND(Regressions!R95, 1), NA())</f>
        <v>#N/A</v>
      </c>
      <c r="Q85" s="412" t="e">
        <f>IF(ISNUMBER(Regressions!S95),ROUND(Regressions!S95, 1), NA())</f>
        <v>#N/A</v>
      </c>
      <c r="R85" s="408" t="e">
        <f>IF(ISNUMBER(Regressions!T95),ROUND(Regressions!T95, 1), NA())</f>
        <v>#N/A</v>
      </c>
      <c r="S85" s="409" t="e">
        <f>IF(ISNUMBER(Regressions!U95),ROUND(Regressions!U95, 1), NA())</f>
        <v>#N/A</v>
      </c>
    </row>
    <row r="86" spans="1:19" x14ac:dyDescent="0.25">
      <c r="A86" s="401" t="str">
        <f>+Introduction!$C$7</f>
        <v>Madagascar</v>
      </c>
      <c r="B86" s="402">
        <f>IF(ISBLANK(Regressions!B96), " ", Regressions!B96)</f>
        <v>2020</v>
      </c>
      <c r="C86" s="401" t="str">
        <f>HLOOKUP(Introduction!$G$4,nametranslations,25,FALSE)</f>
        <v>Rural</v>
      </c>
      <c r="D86" s="404">
        <f>IF(ISBLANK(Regressions!D96), " ", Regressions!D96)</f>
        <v>6431744.4204467004</v>
      </c>
      <c r="E86" s="405">
        <f>IF(ISNUMBER(Regressions!E96),ROUND(Regressions!E96, 1), NA())</f>
        <v>6.6</v>
      </c>
      <c r="F86" s="406" t="e">
        <f>IF(ISNUMBER(Regressions!F96),ROUND(Regressions!F96, 1), NA())</f>
        <v>#N/A</v>
      </c>
      <c r="G86" s="407" t="e">
        <f>IF(ISNUMBER(Regressions!G96),ROUND(Regressions!G96, 1), NA())</f>
        <v>#N/A</v>
      </c>
      <c r="H86" s="408" t="e">
        <f>IF(ISNUMBER(Regressions!H96),ROUND(Regressions!H96, 1), NA())</f>
        <v>#N/A</v>
      </c>
      <c r="I86" s="409" t="e">
        <f>IF(ISNUMBER(Regressions!I96),ROUND(Regressions!I96, 1), NA())</f>
        <v>#N/A</v>
      </c>
      <c r="J86" s="410">
        <f>IF(ISNUMBER(Regressions!K96),ROUND(Regressions!K96, 1), NA())</f>
        <v>67.3</v>
      </c>
      <c r="K86" s="406" t="e">
        <f>IF(ISNUMBER(Regressions!L96),ROUND(Regressions!L96, 1), NA())</f>
        <v>#N/A</v>
      </c>
      <c r="L86" s="411">
        <f>IF(ISNUMBER(Regressions!M96),ROUND(Regressions!M96, 1), NA())</f>
        <v>45.5</v>
      </c>
      <c r="M86" s="408" t="e">
        <f>IF(ISNUMBER(Regressions!N96),ROUND(Regressions!N96, 1), NA())</f>
        <v>#N/A</v>
      </c>
      <c r="N86" s="409" t="e">
        <f>IF(ISNUMBER(Regressions!O96),ROUND(Regressions!O96, 1), NA())</f>
        <v>#N/A</v>
      </c>
      <c r="O86" s="410">
        <f>IF(ISNUMBER(Regressions!Q96),ROUND(Regressions!Q96, 1), NA())</f>
        <v>64.900000000000006</v>
      </c>
      <c r="P86" s="406" t="e">
        <f>IF(ISNUMBER(Regressions!R96),ROUND(Regressions!R96, 1), NA())</f>
        <v>#N/A</v>
      </c>
      <c r="Q86" s="412" t="e">
        <f>IF(ISNUMBER(Regressions!S96),ROUND(Regressions!S96, 1), NA())</f>
        <v>#N/A</v>
      </c>
      <c r="R86" s="408" t="e">
        <f>IF(ISNUMBER(Regressions!T96),ROUND(Regressions!T96, 1), NA())</f>
        <v>#N/A</v>
      </c>
      <c r="S86" s="409" t="e">
        <f>IF(ISNUMBER(Regressions!U96),ROUND(Regressions!U96, 1), NA())</f>
        <v>#N/A</v>
      </c>
    </row>
    <row r="87" spans="1:19" x14ac:dyDescent="0.25">
      <c r="A87" s="401" t="str">
        <f>+Introduction!$C$7</f>
        <v>Madagascar</v>
      </c>
      <c r="B87" s="402">
        <f>IF(ISBLANK(Regressions!B97), " ", Regressions!B97)</f>
        <v>2021</v>
      </c>
      <c r="C87" s="401" t="str">
        <f>HLOOKUP(Introduction!$G$4,nametranslations,25,FALSE)</f>
        <v>Rural</v>
      </c>
      <c r="D87" s="404">
        <f>IF(ISBLANK(Regressions!D97), " ", Regressions!D97)</f>
        <v>6479387.1659576418</v>
      </c>
      <c r="E87" s="410">
        <f>IF(ISNUMBER(Regressions!E97),ROUND(Regressions!E97, 1), NA())</f>
        <v>15.2</v>
      </c>
      <c r="F87" s="413" t="e">
        <f>IF(ISNUMBER(Regressions!F97),ROUND(Regressions!F97, 1), NA())</f>
        <v>#N/A</v>
      </c>
      <c r="G87" s="414" t="e">
        <f>IF(ISNUMBER(Regressions!G97),ROUND(Regressions!G97, 1), NA())</f>
        <v>#N/A</v>
      </c>
      <c r="H87" s="408" t="e">
        <f>IF(ISNUMBER(Regressions!H97),ROUND(Regressions!H97, 1), NA())</f>
        <v>#N/A</v>
      </c>
      <c r="I87" s="409" t="e">
        <f>IF(ISNUMBER(Regressions!I97),ROUND(Regressions!I97, 1), NA())</f>
        <v>#N/A</v>
      </c>
      <c r="J87" s="410">
        <f>IF(ISNUMBER(Regressions!K97),ROUND(Regressions!K97, 1), NA())</f>
        <v>67.900000000000006</v>
      </c>
      <c r="K87" s="413" t="e">
        <f>IF(ISNUMBER(Regressions!L97),ROUND(Regressions!L97, 1), NA())</f>
        <v>#N/A</v>
      </c>
      <c r="L87" s="415">
        <f>IF(ISNUMBER(Regressions!M97),ROUND(Regressions!M97, 1), NA())</f>
        <v>41.9</v>
      </c>
      <c r="M87" s="408" t="e">
        <f>IF(ISNUMBER(Regressions!N97),ROUND(Regressions!N97, 1), NA())</f>
        <v>#N/A</v>
      </c>
      <c r="N87" s="409" t="e">
        <f>IF(ISNUMBER(Regressions!O97),ROUND(Regressions!O97, 1), NA())</f>
        <v>#N/A</v>
      </c>
      <c r="O87" s="410">
        <f>IF(ISNUMBER(Regressions!Q97),ROUND(Regressions!Q97, 1), NA())</f>
        <v>59.3</v>
      </c>
      <c r="P87" s="413" t="e">
        <f>IF(ISNUMBER(Regressions!R97),ROUND(Regressions!R97, 1), NA())</f>
        <v>#N/A</v>
      </c>
      <c r="Q87" s="416" t="e">
        <f>IF(ISNUMBER(Regressions!S97),ROUND(Regressions!S97, 1), NA())</f>
        <v>#N/A</v>
      </c>
      <c r="R87" s="408" t="e">
        <f>IF(ISNUMBER(Regressions!T97),ROUND(Regressions!T97, 1), NA())</f>
        <v>#N/A</v>
      </c>
      <c r="S87" s="409" t="e">
        <f>IF(ISNUMBER(Regressions!U97),ROUND(Regressions!U97, 1), NA())</f>
        <v>#N/A</v>
      </c>
    </row>
    <row r="88" spans="1:19" x14ac:dyDescent="0.25">
      <c r="A88" s="401" t="str">
        <f>+Introduction!$C$7</f>
        <v>Madagascar</v>
      </c>
      <c r="B88" s="402">
        <f>IF(ISBLANK(Regressions!B98), " ", Regressions!B98)</f>
        <v>2022</v>
      </c>
      <c r="C88" s="401" t="str">
        <f>HLOOKUP(Introduction!$G$4,nametranslations,25,FALSE)</f>
        <v>Rural</v>
      </c>
      <c r="D88" s="404">
        <f>IF(ISBLANK(Regressions!D98), " ", Regressions!D98)</f>
        <v>6522800.5985911563</v>
      </c>
      <c r="E88" s="405">
        <f>IF(ISNUMBER(Regressions!E98),ROUND(Regressions!E98, 1), NA())</f>
        <v>23.8</v>
      </c>
      <c r="F88" s="406">
        <f>IF(ISNUMBER(Regressions!F98),ROUND(Regressions!F98, 1), NA())</f>
        <v>23.8</v>
      </c>
      <c r="G88" s="407">
        <f>IF(ISNUMBER(Regressions!G98),ROUND(Regressions!G98, 1), NA())</f>
        <v>23.8</v>
      </c>
      <c r="H88" s="408">
        <f>IF(ISNUMBER(Regressions!H98),ROUND(Regressions!H98, 1), NA())</f>
        <v>0</v>
      </c>
      <c r="I88" s="409">
        <f>IF(ISNUMBER(Regressions!I98),ROUND(Regressions!I98, 1), NA())</f>
        <v>76.2</v>
      </c>
      <c r="J88" s="410">
        <f>IF(ISNUMBER(Regressions!K98),ROUND(Regressions!K98, 1), NA())</f>
        <v>68.5</v>
      </c>
      <c r="K88" s="406">
        <f>IF(ISNUMBER(Regressions!L98),ROUND(Regressions!L98, 1), NA())</f>
        <v>42.1</v>
      </c>
      <c r="L88" s="411">
        <f>IF(ISNUMBER(Regressions!M98),ROUND(Regressions!M98, 1), NA())</f>
        <v>38.4</v>
      </c>
      <c r="M88" s="408">
        <f>IF(ISNUMBER(Regressions!N98),ROUND(Regressions!N98, 1), NA())</f>
        <v>3.7</v>
      </c>
      <c r="N88" s="409">
        <f>IF(ISNUMBER(Regressions!O98),ROUND(Regressions!O98, 1), NA())</f>
        <v>57.9</v>
      </c>
      <c r="O88" s="410">
        <f>IF(ISNUMBER(Regressions!Q98),ROUND(Regressions!Q98, 1), NA())</f>
        <v>53.7</v>
      </c>
      <c r="P88" s="406">
        <f>IF(ISNUMBER(Regressions!R98),ROUND(Regressions!R98, 1), NA())</f>
        <v>16.100000000000001</v>
      </c>
      <c r="Q88" s="412">
        <f>IF(ISNUMBER(Regressions!S98),ROUND(Regressions!S98, 1), NA())</f>
        <v>11.2</v>
      </c>
      <c r="R88" s="408">
        <f>IF(ISNUMBER(Regressions!T98),ROUND(Regressions!T98, 1), NA())</f>
        <v>4.9000000000000004</v>
      </c>
      <c r="S88" s="409">
        <f>IF(ISNUMBER(Regressions!U98),ROUND(Regressions!U98, 1), NA())</f>
        <v>83.9</v>
      </c>
    </row>
    <row r="89" spans="1:19" x14ac:dyDescent="0.25">
      <c r="A89" s="401" t="str">
        <f>+Introduction!$C$7</f>
        <v>Madagascar</v>
      </c>
      <c r="B89" s="402">
        <f>IF(ISBLANK(Regressions!B99), " ", Regressions!B99)</f>
        <v>2023</v>
      </c>
      <c r="C89" s="401" t="str">
        <f>HLOOKUP(Introduction!$G$4,nametranslations,25,FALSE)</f>
        <v>Rural</v>
      </c>
      <c r="D89" s="404">
        <f>IF(ISBLANK(Regressions!D99), " ", Regressions!D99)</f>
        <v>6613891.643803711</v>
      </c>
      <c r="E89" s="405">
        <f>IF(ISNUMBER(Regressions!E99),ROUND(Regressions!E99, 1), NA())</f>
        <v>32.4</v>
      </c>
      <c r="F89" s="406">
        <f>IF(ISNUMBER(Regressions!F99),ROUND(Regressions!F99, 1), NA())</f>
        <v>30.4</v>
      </c>
      <c r="G89" s="407">
        <f>IF(ISNUMBER(Regressions!G99),ROUND(Regressions!G99, 1), NA())</f>
        <v>24.5</v>
      </c>
      <c r="H89" s="408">
        <f>IF(ISNUMBER(Regressions!H99),ROUND(Regressions!H99, 1), NA())</f>
        <v>5.9</v>
      </c>
      <c r="I89" s="409">
        <f>IF(ISNUMBER(Regressions!I99),ROUND(Regressions!I99, 1), NA())</f>
        <v>69.599999999999994</v>
      </c>
      <c r="J89" s="410">
        <f>IF(ISNUMBER(Regressions!K99),ROUND(Regressions!K99, 1), NA())</f>
        <v>69.099999999999994</v>
      </c>
      <c r="K89" s="406">
        <f>IF(ISNUMBER(Regressions!L99),ROUND(Regressions!L99, 1), NA())</f>
        <v>42.1</v>
      </c>
      <c r="L89" s="411">
        <f>IF(ISNUMBER(Regressions!M99),ROUND(Regressions!M99, 1), NA())</f>
        <v>34.9</v>
      </c>
      <c r="M89" s="408">
        <f>IF(ISNUMBER(Regressions!N99),ROUND(Regressions!N99, 1), NA())</f>
        <v>7.2</v>
      </c>
      <c r="N89" s="409">
        <f>IF(ISNUMBER(Regressions!O99),ROUND(Regressions!O99, 1), NA())</f>
        <v>57.9</v>
      </c>
      <c r="O89" s="410">
        <f>IF(ISNUMBER(Regressions!Q99),ROUND(Regressions!Q99, 1), NA())</f>
        <v>48.1</v>
      </c>
      <c r="P89" s="406">
        <f>IF(ISNUMBER(Regressions!R99),ROUND(Regressions!R99, 1), NA())</f>
        <v>16.100000000000001</v>
      </c>
      <c r="Q89" s="412">
        <f>IF(ISNUMBER(Regressions!S99),ROUND(Regressions!S99, 1), NA())</f>
        <v>11.2</v>
      </c>
      <c r="R89" s="408">
        <f>IF(ISNUMBER(Regressions!T99),ROUND(Regressions!T99, 1), NA())</f>
        <v>4.9000000000000004</v>
      </c>
      <c r="S89" s="409">
        <f>IF(ISNUMBER(Regressions!U99),ROUND(Regressions!U99, 1), NA())</f>
        <v>83.9</v>
      </c>
    </row>
    <row r="90" spans="1:19" x14ac:dyDescent="0.25">
      <c r="A90" s="401" t="str">
        <f>+Introduction!$C$7</f>
        <v>Madagascar</v>
      </c>
      <c r="B90" s="402">
        <f>IF(ISBLANK(Regressions!B100), " ", Regressions!B100)</f>
        <v>2024</v>
      </c>
      <c r="C90" s="401" t="str">
        <f>HLOOKUP(Introduction!$G$4,nametranslations,25,FALSE)</f>
        <v>Rural</v>
      </c>
      <c r="D90" s="404" t="str">
        <f>IF(ISBLANK(Regressions!D100), " ", Regressions!D100)</f>
        <v xml:space="preserve"> </v>
      </c>
      <c r="E90" s="405">
        <f>IF(ISNUMBER(Regressions!E100),ROUND(Regressions!E100, 1), NA())</f>
        <v>41</v>
      </c>
      <c r="F90" s="406">
        <f>IF(ISNUMBER(Regressions!F100),ROUND(Regressions!F100, 1), NA())</f>
        <v>30.4</v>
      </c>
      <c r="G90" s="407">
        <f>IF(ISNUMBER(Regressions!G100),ROUND(Regressions!G100, 1), NA())</f>
        <v>24.5</v>
      </c>
      <c r="H90" s="408">
        <f>IF(ISNUMBER(Regressions!H100),ROUND(Regressions!H100, 1), NA())</f>
        <v>5.9</v>
      </c>
      <c r="I90" s="409">
        <f>IF(ISNUMBER(Regressions!I100),ROUND(Regressions!I100, 1), NA())</f>
        <v>69.599999999999994</v>
      </c>
      <c r="J90" s="410">
        <f>IF(ISNUMBER(Regressions!K100),ROUND(Regressions!K100, 1), NA())</f>
        <v>69.8</v>
      </c>
      <c r="K90" s="406">
        <f>IF(ISNUMBER(Regressions!L100),ROUND(Regressions!L100, 1), NA())</f>
        <v>42.1</v>
      </c>
      <c r="L90" s="411">
        <f>IF(ISNUMBER(Regressions!M100),ROUND(Regressions!M100, 1), NA())</f>
        <v>31.4</v>
      </c>
      <c r="M90" s="408">
        <f>IF(ISNUMBER(Regressions!N100),ROUND(Regressions!N100, 1), NA())</f>
        <v>10.7</v>
      </c>
      <c r="N90" s="409">
        <f>IF(ISNUMBER(Regressions!O100),ROUND(Regressions!O100, 1), NA())</f>
        <v>57.9</v>
      </c>
      <c r="O90" s="410">
        <f>IF(ISNUMBER(Regressions!Q100),ROUND(Regressions!Q100, 1), NA())</f>
        <v>42.5</v>
      </c>
      <c r="P90" s="406">
        <f>IF(ISNUMBER(Regressions!R100),ROUND(Regressions!R100, 1), NA())</f>
        <v>16.100000000000001</v>
      </c>
      <c r="Q90" s="412">
        <f>IF(ISNUMBER(Regressions!S100),ROUND(Regressions!S100, 1), NA())</f>
        <v>11.2</v>
      </c>
      <c r="R90" s="408">
        <f>IF(ISNUMBER(Regressions!T100),ROUND(Regressions!T100, 1), NA())</f>
        <v>4.9000000000000004</v>
      </c>
      <c r="S90" s="409">
        <f>IF(ISNUMBER(Regressions!U100),ROUND(Regressions!U100, 1), NA())</f>
        <v>83.9</v>
      </c>
    </row>
    <row r="91" spans="1:19" x14ac:dyDescent="0.25">
      <c r="A91" s="417" t="str">
        <f>+Introduction!$C$7</f>
        <v>Madagascar</v>
      </c>
      <c r="B91" s="418">
        <f>IF(ISBLANK(Regressions!B101), " ", Regressions!B101)</f>
        <v>2025</v>
      </c>
      <c r="C91" s="417" t="str">
        <f>HLOOKUP(Introduction!$G$4,nametranslations,25,FALSE)</f>
        <v>Rural</v>
      </c>
      <c r="D91" s="419" t="str">
        <f>IF(ISBLANK(Regressions!D101), " ", Regressions!D101)</f>
        <v xml:space="preserve"> </v>
      </c>
      <c r="E91" s="420">
        <f>IF(ISNUMBER(Regressions!E101),ROUND(Regressions!E101, 1), NA())</f>
        <v>49.6</v>
      </c>
      <c r="F91" s="421">
        <f>IF(ISNUMBER(Regressions!F101),ROUND(Regressions!F101, 1), NA())</f>
        <v>30.4</v>
      </c>
      <c r="G91" s="422">
        <f>IF(ISNUMBER(Regressions!G101),ROUND(Regressions!G101, 1), NA())</f>
        <v>24.5</v>
      </c>
      <c r="H91" s="423">
        <f>IF(ISNUMBER(Regressions!H101),ROUND(Regressions!H101, 1), NA())</f>
        <v>5.9</v>
      </c>
      <c r="I91" s="424">
        <f>IF(ISNUMBER(Regressions!I101),ROUND(Regressions!I101, 1), NA())</f>
        <v>69.599999999999994</v>
      </c>
      <c r="J91" s="425">
        <f>IF(ISNUMBER(Regressions!K101),ROUND(Regressions!K101, 1), NA())</f>
        <v>70.400000000000006</v>
      </c>
      <c r="K91" s="421">
        <f>IF(ISNUMBER(Regressions!L101),ROUND(Regressions!L101, 1), NA())</f>
        <v>42.1</v>
      </c>
      <c r="L91" s="426">
        <f>IF(ISNUMBER(Regressions!M101),ROUND(Regressions!M101, 1), NA())</f>
        <v>27.9</v>
      </c>
      <c r="M91" s="423">
        <f>IF(ISNUMBER(Regressions!N101),ROUND(Regressions!N101, 1), NA())</f>
        <v>14.2</v>
      </c>
      <c r="N91" s="424">
        <f>IF(ISNUMBER(Regressions!O101),ROUND(Regressions!O101, 1), NA())</f>
        <v>57.9</v>
      </c>
      <c r="O91" s="425">
        <f>IF(ISNUMBER(Regressions!Q101),ROUND(Regressions!Q101, 1), NA())</f>
        <v>36.9</v>
      </c>
      <c r="P91" s="421">
        <f>IF(ISNUMBER(Regressions!R101),ROUND(Regressions!R101, 1), NA())</f>
        <v>16.100000000000001</v>
      </c>
      <c r="Q91" s="427">
        <f>IF(ISNUMBER(Regressions!S101),ROUND(Regressions!S101, 1), NA())</f>
        <v>11.2</v>
      </c>
      <c r="R91" s="423">
        <f>IF(ISNUMBER(Regressions!T101),ROUND(Regressions!T101, 1), NA())</f>
        <v>4.9000000000000004</v>
      </c>
      <c r="S91" s="424">
        <f>IF(ISNUMBER(Regressions!U101),ROUND(Regressions!U101, 1), NA())</f>
        <v>83.9</v>
      </c>
    </row>
    <row r="92" spans="1:19" hidden="1" x14ac:dyDescent="0.25">
      <c r="A92" s="401" t="str">
        <f>+Introduction!$C$7</f>
        <v>Madagascar</v>
      </c>
      <c r="B92" s="402">
        <f>IF(ISBLANK(Regressions!B102), " ", Regressions!B102)</f>
        <v>2026</v>
      </c>
      <c r="C92" s="401" t="str">
        <f>HLOOKUP(Introduction!$G$4,nametranslations,25,FALSE)</f>
        <v>Rural</v>
      </c>
      <c r="D92" s="404" t="str">
        <f>IF(ISBLANK(Regressions!D102), " ", Regressions!D102)</f>
        <v xml:space="preserve"> </v>
      </c>
      <c r="E92" s="405">
        <f>IF(ISNUMBER(Regressions!E102),ROUND(Regressions!E102, 1), NA())</f>
        <v>58.2</v>
      </c>
      <c r="F92" s="406">
        <f>IF(ISNUMBER(Regressions!F102),ROUND(Regressions!F102, 1), NA())</f>
        <v>30.4</v>
      </c>
      <c r="G92" s="407">
        <f>IF(ISNUMBER(Regressions!G102),ROUND(Regressions!G102, 1), NA())</f>
        <v>24.5</v>
      </c>
      <c r="H92" s="408">
        <f>IF(ISNUMBER(Regressions!H102),ROUND(Regressions!H102, 1), NA())</f>
        <v>5.9</v>
      </c>
      <c r="I92" s="409">
        <f>IF(ISNUMBER(Regressions!I102),ROUND(Regressions!I102, 1), NA())</f>
        <v>69.599999999999994</v>
      </c>
      <c r="J92" s="410">
        <f>IF(ISNUMBER(Regressions!K102),ROUND(Regressions!K102, 1), NA())</f>
        <v>71</v>
      </c>
      <c r="K92" s="406">
        <f>IF(ISNUMBER(Regressions!L102),ROUND(Regressions!L102, 1), NA())</f>
        <v>42.1</v>
      </c>
      <c r="L92" s="411">
        <f>IF(ISNUMBER(Regressions!M102),ROUND(Regressions!M102, 1), NA())</f>
        <v>24.4</v>
      </c>
      <c r="M92" s="408">
        <f>IF(ISNUMBER(Regressions!N102),ROUND(Regressions!N102, 1), NA())</f>
        <v>17.7</v>
      </c>
      <c r="N92" s="409">
        <f>IF(ISNUMBER(Regressions!O102),ROUND(Regressions!O102, 1), NA())</f>
        <v>57.9</v>
      </c>
      <c r="O92" s="410">
        <f>IF(ISNUMBER(Regressions!Q102),ROUND(Regressions!Q102, 1), NA())</f>
        <v>31.3</v>
      </c>
      <c r="P92" s="406">
        <f>IF(ISNUMBER(Regressions!R102),ROUND(Regressions!R102, 1), NA())</f>
        <v>16.100000000000001</v>
      </c>
      <c r="Q92" s="412">
        <f>IF(ISNUMBER(Regressions!S102),ROUND(Regressions!S102, 1), NA())</f>
        <v>11.2</v>
      </c>
      <c r="R92" s="408">
        <f>IF(ISNUMBER(Regressions!T102),ROUND(Regressions!T102, 1), NA())</f>
        <v>4.9000000000000004</v>
      </c>
      <c r="S92" s="409">
        <f>IF(ISNUMBER(Regressions!U102),ROUND(Regressions!U102, 1), NA())</f>
        <v>83.9</v>
      </c>
    </row>
    <row r="93" spans="1:19" hidden="1" x14ac:dyDescent="0.25">
      <c r="A93" s="401" t="str">
        <f>+Introduction!$C$7</f>
        <v>Madagascar</v>
      </c>
      <c r="B93" s="402">
        <f>IF(ISBLANK(Regressions!B103), " ", Regressions!B103)</f>
        <v>2027</v>
      </c>
      <c r="C93" s="401" t="str">
        <f>HLOOKUP(Introduction!$G$4,nametranslations,25,FALSE)</f>
        <v>Rural</v>
      </c>
      <c r="D93" s="404" t="str">
        <f>IF(ISBLANK(Regressions!D103), " ", Regressions!D103)</f>
        <v xml:space="preserve"> </v>
      </c>
      <c r="E93" s="405">
        <f>IF(ISNUMBER(Regressions!E103),ROUND(Regressions!E103, 1), NA())</f>
        <v>66.8</v>
      </c>
      <c r="F93" s="406">
        <f>IF(ISNUMBER(Regressions!F103),ROUND(Regressions!F103, 1), NA())</f>
        <v>30.4</v>
      </c>
      <c r="G93" s="407">
        <f>IF(ISNUMBER(Regressions!G103),ROUND(Regressions!G103, 1), NA())</f>
        <v>24.5</v>
      </c>
      <c r="H93" s="408">
        <f>IF(ISNUMBER(Regressions!H103),ROUND(Regressions!H103, 1), NA())</f>
        <v>5.9</v>
      </c>
      <c r="I93" s="409">
        <f>IF(ISNUMBER(Regressions!I103),ROUND(Regressions!I103, 1), NA())</f>
        <v>69.599999999999994</v>
      </c>
      <c r="J93" s="410">
        <f>IF(ISNUMBER(Regressions!K103),ROUND(Regressions!K103, 1), NA())</f>
        <v>71.599999999999994</v>
      </c>
      <c r="K93" s="406">
        <f>IF(ISNUMBER(Regressions!L103),ROUND(Regressions!L103, 1), NA())</f>
        <v>42.1</v>
      </c>
      <c r="L93" s="411">
        <f>IF(ISNUMBER(Regressions!M103),ROUND(Regressions!M103, 1), NA())</f>
        <v>20.9</v>
      </c>
      <c r="M93" s="408">
        <f>IF(ISNUMBER(Regressions!N103),ROUND(Regressions!N103, 1), NA())</f>
        <v>21.2</v>
      </c>
      <c r="N93" s="409">
        <f>IF(ISNUMBER(Regressions!O103),ROUND(Regressions!O103, 1), NA())</f>
        <v>57.9</v>
      </c>
      <c r="O93" s="410">
        <f>IF(ISNUMBER(Regressions!Q103),ROUND(Regressions!Q103, 1), NA())</f>
        <v>25.6</v>
      </c>
      <c r="P93" s="406">
        <f>IF(ISNUMBER(Regressions!R103),ROUND(Regressions!R103, 1), NA())</f>
        <v>16.100000000000001</v>
      </c>
      <c r="Q93" s="412">
        <f>IF(ISNUMBER(Regressions!S103),ROUND(Regressions!S103, 1), NA())</f>
        <v>11.2</v>
      </c>
      <c r="R93" s="408">
        <f>IF(ISNUMBER(Regressions!T103),ROUND(Regressions!T103, 1), NA())</f>
        <v>4.9000000000000004</v>
      </c>
      <c r="S93" s="409">
        <f>IF(ISNUMBER(Regressions!U103),ROUND(Regressions!U103, 1), NA())</f>
        <v>83.9</v>
      </c>
    </row>
    <row r="94" spans="1:19" hidden="1" x14ac:dyDescent="0.25">
      <c r="A94" s="401" t="str">
        <f>+Introduction!$C$7</f>
        <v>Madagascar</v>
      </c>
      <c r="B94" s="402">
        <f>IF(ISBLANK(Regressions!B104), " ", Regressions!B104)</f>
        <v>2028</v>
      </c>
      <c r="C94" s="401" t="str">
        <f>HLOOKUP(Introduction!$G$4,nametranslations,25,FALSE)</f>
        <v>Rural</v>
      </c>
      <c r="D94" s="404" t="str">
        <f>IF(ISBLANK(Regressions!D104), " ", Regressions!D104)</f>
        <v xml:space="preserve"> </v>
      </c>
      <c r="E94" s="405">
        <f>IF(ISNUMBER(Regressions!E104),ROUND(Regressions!E104, 1), NA())</f>
        <v>75.400000000000006</v>
      </c>
      <c r="F94" s="406">
        <f>IF(ISNUMBER(Regressions!F104),ROUND(Regressions!F104, 1), NA())</f>
        <v>30.4</v>
      </c>
      <c r="G94" s="407">
        <f>IF(ISNUMBER(Regressions!G104),ROUND(Regressions!G104, 1), NA())</f>
        <v>24.5</v>
      </c>
      <c r="H94" s="408">
        <f>IF(ISNUMBER(Regressions!H104),ROUND(Regressions!H104, 1), NA())</f>
        <v>5.9</v>
      </c>
      <c r="I94" s="409">
        <f>IF(ISNUMBER(Regressions!I104),ROUND(Regressions!I104, 1), NA())</f>
        <v>69.599999999999994</v>
      </c>
      <c r="J94" s="410">
        <f>IF(ISNUMBER(Regressions!K104),ROUND(Regressions!K104, 1), NA())</f>
        <v>72.2</v>
      </c>
      <c r="K94" s="406">
        <f>IF(ISNUMBER(Regressions!L104),ROUND(Regressions!L104, 1), NA())</f>
        <v>42.1</v>
      </c>
      <c r="L94" s="411">
        <f>IF(ISNUMBER(Regressions!M104),ROUND(Regressions!M104, 1), NA())</f>
        <v>17.399999999999999</v>
      </c>
      <c r="M94" s="408">
        <f>IF(ISNUMBER(Regressions!N104),ROUND(Regressions!N104, 1), NA())</f>
        <v>24.7</v>
      </c>
      <c r="N94" s="409">
        <f>IF(ISNUMBER(Regressions!O104),ROUND(Regressions!O104, 1), NA())</f>
        <v>57.9</v>
      </c>
      <c r="O94" s="410">
        <f>IF(ISNUMBER(Regressions!Q104),ROUND(Regressions!Q104, 1), NA())</f>
        <v>20</v>
      </c>
      <c r="P94" s="406">
        <f>IF(ISNUMBER(Regressions!R104),ROUND(Regressions!R104, 1), NA())</f>
        <v>16.100000000000001</v>
      </c>
      <c r="Q94" s="412">
        <f>IF(ISNUMBER(Regressions!S104),ROUND(Regressions!S104, 1), NA())</f>
        <v>11.2</v>
      </c>
      <c r="R94" s="408">
        <f>IF(ISNUMBER(Regressions!T104),ROUND(Regressions!T104, 1), NA())</f>
        <v>4.9000000000000004</v>
      </c>
      <c r="S94" s="409">
        <f>IF(ISNUMBER(Regressions!U104),ROUND(Regressions!U104, 1), NA())</f>
        <v>83.9</v>
      </c>
    </row>
    <row r="95" spans="1:19" hidden="1" x14ac:dyDescent="0.25">
      <c r="A95" s="401" t="str">
        <f>+Introduction!$C$7</f>
        <v>Madagascar</v>
      </c>
      <c r="B95" s="402">
        <f>IF(ISBLANK(Regressions!B105), " ", Regressions!B105)</f>
        <v>2029</v>
      </c>
      <c r="C95" s="401" t="str">
        <f>HLOOKUP(Introduction!$G$4,nametranslations,25,FALSE)</f>
        <v>Rural</v>
      </c>
      <c r="D95" s="404" t="str">
        <f>IF(ISBLANK(Regressions!D105), " ", Regressions!D105)</f>
        <v xml:space="preserve"> </v>
      </c>
      <c r="E95" s="405">
        <f>IF(ISNUMBER(Regressions!E105),ROUND(Regressions!E105, 1), NA())</f>
        <v>75.400000000000006</v>
      </c>
      <c r="F95" s="406">
        <f>IF(ISNUMBER(Regressions!F105),ROUND(Regressions!F105, 1), NA())</f>
        <v>30.4</v>
      </c>
      <c r="G95" s="407">
        <f>IF(ISNUMBER(Regressions!G105),ROUND(Regressions!G105, 1), NA())</f>
        <v>24.5</v>
      </c>
      <c r="H95" s="408">
        <f>IF(ISNUMBER(Regressions!H105),ROUND(Regressions!H105, 1), NA())</f>
        <v>5.9</v>
      </c>
      <c r="I95" s="409">
        <f>IF(ISNUMBER(Regressions!I105),ROUND(Regressions!I105, 1), NA())</f>
        <v>69.599999999999994</v>
      </c>
      <c r="J95" s="410">
        <f>IF(ISNUMBER(Regressions!K105),ROUND(Regressions!K105, 1), NA())</f>
        <v>72.2</v>
      </c>
      <c r="K95" s="406">
        <f>IF(ISNUMBER(Regressions!L105),ROUND(Regressions!L105, 1), NA())</f>
        <v>42.1</v>
      </c>
      <c r="L95" s="411">
        <f>IF(ISNUMBER(Regressions!M105),ROUND(Regressions!M105, 1), NA())</f>
        <v>17.399999999999999</v>
      </c>
      <c r="M95" s="408">
        <f>IF(ISNUMBER(Regressions!N105),ROUND(Regressions!N105, 1), NA())</f>
        <v>24.7</v>
      </c>
      <c r="N95" s="409">
        <f>IF(ISNUMBER(Regressions!O105),ROUND(Regressions!O105, 1), NA())</f>
        <v>57.9</v>
      </c>
      <c r="O95" s="410">
        <f>IF(ISNUMBER(Regressions!Q105),ROUND(Regressions!Q105, 1), NA())</f>
        <v>20</v>
      </c>
      <c r="P95" s="406">
        <f>IF(ISNUMBER(Regressions!R105),ROUND(Regressions!R105, 1), NA())</f>
        <v>16.100000000000001</v>
      </c>
      <c r="Q95" s="412">
        <f>IF(ISNUMBER(Regressions!S105),ROUND(Regressions!S105, 1), NA())</f>
        <v>11.2</v>
      </c>
      <c r="R95" s="408">
        <f>IF(ISNUMBER(Regressions!T105),ROUND(Regressions!T105, 1), NA())</f>
        <v>4.9000000000000004</v>
      </c>
      <c r="S95" s="409">
        <f>IF(ISNUMBER(Regressions!U105),ROUND(Regressions!U105, 1), NA())</f>
        <v>83.9</v>
      </c>
    </row>
    <row r="96" spans="1:19" hidden="1" x14ac:dyDescent="0.25">
      <c r="A96" s="401" t="str">
        <f>+Introduction!$C$7</f>
        <v>Madagascar</v>
      </c>
      <c r="B96" s="402">
        <f>IF(ISBLANK(Regressions!B106), " ", Regressions!B106)</f>
        <v>2030</v>
      </c>
      <c r="C96" s="401" t="str">
        <f>HLOOKUP(Introduction!$G$4,nametranslations,25,FALSE)</f>
        <v>Rural</v>
      </c>
      <c r="D96" s="404" t="str">
        <f>IF(ISBLANK(Regressions!D106), " ", Regressions!D106)</f>
        <v xml:space="preserve"> </v>
      </c>
      <c r="E96" s="405">
        <f>IF(ISNUMBER(Regressions!E106),ROUND(Regressions!E106, 1), NA())</f>
        <v>75.400000000000006</v>
      </c>
      <c r="F96" s="406">
        <f>IF(ISNUMBER(Regressions!F106),ROUND(Regressions!F106, 1), NA())</f>
        <v>30.4</v>
      </c>
      <c r="G96" s="407">
        <f>IF(ISNUMBER(Regressions!G106),ROUND(Regressions!G106, 1), NA())</f>
        <v>24.5</v>
      </c>
      <c r="H96" s="408">
        <f>IF(ISNUMBER(Regressions!H106),ROUND(Regressions!H106, 1), NA())</f>
        <v>5.9</v>
      </c>
      <c r="I96" s="409">
        <f>IF(ISNUMBER(Regressions!I106),ROUND(Regressions!I106, 1), NA())</f>
        <v>69.599999999999994</v>
      </c>
      <c r="J96" s="410">
        <f>IF(ISNUMBER(Regressions!K106),ROUND(Regressions!K106, 1), NA())</f>
        <v>72.2</v>
      </c>
      <c r="K96" s="406">
        <f>IF(ISNUMBER(Regressions!L106),ROUND(Regressions!L106, 1), NA())</f>
        <v>42.1</v>
      </c>
      <c r="L96" s="411">
        <f>IF(ISNUMBER(Regressions!M106),ROUND(Regressions!M106, 1), NA())</f>
        <v>17.399999999999999</v>
      </c>
      <c r="M96" s="408">
        <f>IF(ISNUMBER(Regressions!N106),ROUND(Regressions!N106, 1), NA())</f>
        <v>24.7</v>
      </c>
      <c r="N96" s="409">
        <f>IF(ISNUMBER(Regressions!O106),ROUND(Regressions!O106, 1), NA())</f>
        <v>57.9</v>
      </c>
      <c r="O96" s="410">
        <f>IF(ISNUMBER(Regressions!Q106),ROUND(Regressions!Q106, 1), NA())</f>
        <v>20</v>
      </c>
      <c r="P96" s="406">
        <f>IF(ISNUMBER(Regressions!R106),ROUND(Regressions!R106, 1), NA())</f>
        <v>16.100000000000001</v>
      </c>
      <c r="Q96" s="412">
        <f>IF(ISNUMBER(Regressions!S106),ROUND(Regressions!S106, 1), NA())</f>
        <v>11.2</v>
      </c>
      <c r="R96" s="408">
        <f>IF(ISNUMBER(Regressions!T106),ROUND(Regressions!T106, 1), NA())</f>
        <v>4.9000000000000004</v>
      </c>
      <c r="S96" s="409">
        <f>IF(ISNUMBER(Regressions!U106),ROUND(Regressions!U106, 1), NA())</f>
        <v>83.9</v>
      </c>
    </row>
    <row r="97" spans="1:19" x14ac:dyDescent="0.25">
      <c r="A97" s="401" t="str">
        <f>+Introduction!$C$7</f>
        <v>Madagascar</v>
      </c>
      <c r="B97" s="402">
        <f>IF(ISBLANK(Regressions!B107), " ", Regressions!B107)</f>
        <v>2000</v>
      </c>
      <c r="C97" s="401" t="str">
        <f>HLOOKUP(Introduction!$G$4,nametranslations,27,FALSE)</f>
        <v>Pré-primaire</v>
      </c>
      <c r="D97" s="404">
        <f>IF(ISBLANK(Regressions!D107), " ", Regressions!D107)</f>
        <v>1615733</v>
      </c>
      <c r="E97" s="405" t="e">
        <f>IF(ISNUMBER(Regressions!E107),ROUND(Regressions!E107, 1), NA())</f>
        <v>#N/A</v>
      </c>
      <c r="F97" s="406" t="e">
        <f>IF(ISNUMBER(Regressions!F107),ROUND(Regressions!F107, 1), NA())</f>
        <v>#N/A</v>
      </c>
      <c r="G97" s="407" t="e">
        <f>IF(ISNUMBER(Regressions!G107),ROUND(Regressions!G107, 1), NA())</f>
        <v>#N/A</v>
      </c>
      <c r="H97" s="408" t="e">
        <f>IF(ISNUMBER(Regressions!H107),ROUND(Regressions!H107, 1), NA())</f>
        <v>#N/A</v>
      </c>
      <c r="I97" s="409" t="e">
        <f>IF(ISNUMBER(Regressions!I107),ROUND(Regressions!I107, 1), NA())</f>
        <v>#N/A</v>
      </c>
      <c r="J97" s="410" t="e">
        <f>IF(ISNUMBER(Regressions!K107),ROUND(Regressions!K107, 1), NA())</f>
        <v>#N/A</v>
      </c>
      <c r="K97" s="406" t="e">
        <f>IF(ISNUMBER(Regressions!L107),ROUND(Regressions!L107, 1), NA())</f>
        <v>#N/A</v>
      </c>
      <c r="L97" s="411" t="e">
        <f>IF(ISNUMBER(Regressions!M107),ROUND(Regressions!M107, 1), NA())</f>
        <v>#N/A</v>
      </c>
      <c r="M97" s="408" t="e">
        <f>IF(ISNUMBER(Regressions!N107),ROUND(Regressions!N107, 1), NA())</f>
        <v>#N/A</v>
      </c>
      <c r="N97" s="409" t="e">
        <f>IF(ISNUMBER(Regressions!O107),ROUND(Regressions!O107, 1), NA())</f>
        <v>#N/A</v>
      </c>
      <c r="O97" s="410" t="e">
        <f>IF(ISNUMBER(Regressions!Q107),ROUND(Regressions!Q107, 1), NA())</f>
        <v>#N/A</v>
      </c>
      <c r="P97" s="406" t="e">
        <f>IF(ISNUMBER(Regressions!R107),ROUND(Regressions!R107, 1), NA())</f>
        <v>#N/A</v>
      </c>
      <c r="Q97" s="412" t="e">
        <f>IF(ISNUMBER(Regressions!S107),ROUND(Regressions!S107, 1), NA())</f>
        <v>#N/A</v>
      </c>
      <c r="R97" s="408" t="e">
        <f>IF(ISNUMBER(Regressions!T107),ROUND(Regressions!T107, 1), NA())</f>
        <v>#N/A</v>
      </c>
      <c r="S97" s="409" t="e">
        <f>IF(ISNUMBER(Regressions!U107),ROUND(Regressions!U107, 1), NA())</f>
        <v>#N/A</v>
      </c>
    </row>
    <row r="98" spans="1:19" x14ac:dyDescent="0.25">
      <c r="A98" s="401" t="str">
        <f>+Introduction!$C$7</f>
        <v>Madagascar</v>
      </c>
      <c r="B98" s="402">
        <f>IF(ISBLANK(Regressions!B108), " ", Regressions!B108)</f>
        <v>2001</v>
      </c>
      <c r="C98" s="401" t="str">
        <f>HLOOKUP(Introduction!$G$4,nametranslations,27,FALSE)</f>
        <v>Pré-primaire</v>
      </c>
      <c r="D98" s="404">
        <f>IF(ISBLANK(Regressions!D108), " ", Regressions!D108)</f>
        <v>1662559</v>
      </c>
      <c r="E98" s="405" t="e">
        <f>IF(ISNUMBER(Regressions!E108),ROUND(Regressions!E108, 1), NA())</f>
        <v>#N/A</v>
      </c>
      <c r="F98" s="406" t="e">
        <f>IF(ISNUMBER(Regressions!F108),ROUND(Regressions!F108, 1), NA())</f>
        <v>#N/A</v>
      </c>
      <c r="G98" s="407" t="e">
        <f>IF(ISNUMBER(Regressions!G108),ROUND(Regressions!G108, 1), NA())</f>
        <v>#N/A</v>
      </c>
      <c r="H98" s="408" t="e">
        <f>IF(ISNUMBER(Regressions!H108),ROUND(Regressions!H108, 1), NA())</f>
        <v>#N/A</v>
      </c>
      <c r="I98" s="409" t="e">
        <f>IF(ISNUMBER(Regressions!I108),ROUND(Regressions!I108, 1), NA())</f>
        <v>#N/A</v>
      </c>
      <c r="J98" s="410" t="e">
        <f>IF(ISNUMBER(Regressions!K108),ROUND(Regressions!K108, 1), NA())</f>
        <v>#N/A</v>
      </c>
      <c r="K98" s="406" t="e">
        <f>IF(ISNUMBER(Regressions!L108),ROUND(Regressions!L108, 1), NA())</f>
        <v>#N/A</v>
      </c>
      <c r="L98" s="411" t="e">
        <f>IF(ISNUMBER(Regressions!M108),ROUND(Regressions!M108, 1), NA())</f>
        <v>#N/A</v>
      </c>
      <c r="M98" s="408" t="e">
        <f>IF(ISNUMBER(Regressions!N108),ROUND(Regressions!N108, 1), NA())</f>
        <v>#N/A</v>
      </c>
      <c r="N98" s="409" t="e">
        <f>IF(ISNUMBER(Regressions!O108),ROUND(Regressions!O108, 1), NA())</f>
        <v>#N/A</v>
      </c>
      <c r="O98" s="410" t="e">
        <f>IF(ISNUMBER(Regressions!Q108),ROUND(Regressions!Q108, 1), NA())</f>
        <v>#N/A</v>
      </c>
      <c r="P98" s="406" t="e">
        <f>IF(ISNUMBER(Regressions!R108),ROUND(Regressions!R108, 1), NA())</f>
        <v>#N/A</v>
      </c>
      <c r="Q98" s="412" t="e">
        <f>IF(ISNUMBER(Regressions!S108),ROUND(Regressions!S108, 1), NA())</f>
        <v>#N/A</v>
      </c>
      <c r="R98" s="408" t="e">
        <f>IF(ISNUMBER(Regressions!T108),ROUND(Regressions!T108, 1), NA())</f>
        <v>#N/A</v>
      </c>
      <c r="S98" s="409" t="e">
        <f>IF(ISNUMBER(Regressions!U108),ROUND(Regressions!U108, 1), NA())</f>
        <v>#N/A</v>
      </c>
    </row>
    <row r="99" spans="1:19" x14ac:dyDescent="0.25">
      <c r="A99" s="401" t="str">
        <f>+Introduction!$C$7</f>
        <v>Madagascar</v>
      </c>
      <c r="B99" s="402">
        <f>IF(ISBLANK(Regressions!B109), " ", Regressions!B109)</f>
        <v>2002</v>
      </c>
      <c r="C99" s="401" t="str">
        <f>HLOOKUP(Introduction!$G$4,nametranslations,27,FALSE)</f>
        <v>Pré-primaire</v>
      </c>
      <c r="D99" s="404">
        <f>IF(ISBLANK(Regressions!D109), " ", Regressions!D109)</f>
        <v>1700289</v>
      </c>
      <c r="E99" s="405" t="e">
        <f>IF(ISNUMBER(Regressions!E109),ROUND(Regressions!E109, 1), NA())</f>
        <v>#N/A</v>
      </c>
      <c r="F99" s="406" t="e">
        <f>IF(ISNUMBER(Regressions!F109),ROUND(Regressions!F109, 1), NA())</f>
        <v>#N/A</v>
      </c>
      <c r="G99" s="407" t="e">
        <f>IF(ISNUMBER(Regressions!G109),ROUND(Regressions!G109, 1), NA())</f>
        <v>#N/A</v>
      </c>
      <c r="H99" s="408" t="e">
        <f>IF(ISNUMBER(Regressions!H109),ROUND(Regressions!H109, 1), NA())</f>
        <v>#N/A</v>
      </c>
      <c r="I99" s="409" t="e">
        <f>IF(ISNUMBER(Regressions!I109),ROUND(Regressions!I109, 1), NA())</f>
        <v>#N/A</v>
      </c>
      <c r="J99" s="410" t="e">
        <f>IF(ISNUMBER(Regressions!K109),ROUND(Regressions!K109, 1), NA())</f>
        <v>#N/A</v>
      </c>
      <c r="K99" s="406" t="e">
        <f>IF(ISNUMBER(Regressions!L109),ROUND(Regressions!L109, 1), NA())</f>
        <v>#N/A</v>
      </c>
      <c r="L99" s="411" t="e">
        <f>IF(ISNUMBER(Regressions!M109),ROUND(Regressions!M109, 1), NA())</f>
        <v>#N/A</v>
      </c>
      <c r="M99" s="408" t="e">
        <f>IF(ISNUMBER(Regressions!N109),ROUND(Regressions!N109, 1), NA())</f>
        <v>#N/A</v>
      </c>
      <c r="N99" s="409" t="e">
        <f>IF(ISNUMBER(Regressions!O109),ROUND(Regressions!O109, 1), NA())</f>
        <v>#N/A</v>
      </c>
      <c r="O99" s="410" t="e">
        <f>IF(ISNUMBER(Regressions!Q109),ROUND(Regressions!Q109, 1), NA())</f>
        <v>#N/A</v>
      </c>
      <c r="P99" s="406" t="e">
        <f>IF(ISNUMBER(Regressions!R109),ROUND(Regressions!R109, 1), NA())</f>
        <v>#N/A</v>
      </c>
      <c r="Q99" s="412" t="e">
        <f>IF(ISNUMBER(Regressions!S109),ROUND(Regressions!S109, 1), NA())</f>
        <v>#N/A</v>
      </c>
      <c r="R99" s="408" t="e">
        <f>IF(ISNUMBER(Regressions!T109),ROUND(Regressions!T109, 1), NA())</f>
        <v>#N/A</v>
      </c>
      <c r="S99" s="409" t="e">
        <f>IF(ISNUMBER(Regressions!U109),ROUND(Regressions!U109, 1), NA())</f>
        <v>#N/A</v>
      </c>
    </row>
    <row r="100" spans="1:19" x14ac:dyDescent="0.25">
      <c r="A100" s="401" t="str">
        <f>+Introduction!$C$7</f>
        <v>Madagascar</v>
      </c>
      <c r="B100" s="402">
        <f>IF(ISBLANK(Regressions!B110), " ", Regressions!B110)</f>
        <v>2003</v>
      </c>
      <c r="C100" s="401" t="str">
        <f>HLOOKUP(Introduction!$G$4,nametranslations,27,FALSE)</f>
        <v>Pré-primaire</v>
      </c>
      <c r="D100" s="404">
        <f>IF(ISBLANK(Regressions!D110), " ", Regressions!D110)</f>
        <v>1732095</v>
      </c>
      <c r="E100" s="405" t="e">
        <f>IF(ISNUMBER(Regressions!E110),ROUND(Regressions!E110, 1), NA())</f>
        <v>#N/A</v>
      </c>
      <c r="F100" s="406" t="e">
        <f>IF(ISNUMBER(Regressions!F110),ROUND(Regressions!F110, 1), NA())</f>
        <v>#N/A</v>
      </c>
      <c r="G100" s="407" t="e">
        <f>IF(ISNUMBER(Regressions!G110),ROUND(Regressions!G110, 1), NA())</f>
        <v>#N/A</v>
      </c>
      <c r="H100" s="408" t="e">
        <f>IF(ISNUMBER(Regressions!H110),ROUND(Regressions!H110, 1), NA())</f>
        <v>#N/A</v>
      </c>
      <c r="I100" s="409" t="e">
        <f>IF(ISNUMBER(Regressions!I110),ROUND(Regressions!I110, 1), NA())</f>
        <v>#N/A</v>
      </c>
      <c r="J100" s="410" t="e">
        <f>IF(ISNUMBER(Regressions!K110),ROUND(Regressions!K110, 1), NA())</f>
        <v>#N/A</v>
      </c>
      <c r="K100" s="406" t="e">
        <f>IF(ISNUMBER(Regressions!L110),ROUND(Regressions!L110, 1), NA())</f>
        <v>#N/A</v>
      </c>
      <c r="L100" s="411" t="e">
        <f>IF(ISNUMBER(Regressions!M110),ROUND(Regressions!M110, 1), NA())</f>
        <v>#N/A</v>
      </c>
      <c r="M100" s="408" t="e">
        <f>IF(ISNUMBER(Regressions!N110),ROUND(Regressions!N110, 1), NA())</f>
        <v>#N/A</v>
      </c>
      <c r="N100" s="409" t="e">
        <f>IF(ISNUMBER(Regressions!O110),ROUND(Regressions!O110, 1), NA())</f>
        <v>#N/A</v>
      </c>
      <c r="O100" s="410" t="e">
        <f>IF(ISNUMBER(Regressions!Q110),ROUND(Regressions!Q110, 1), NA())</f>
        <v>#N/A</v>
      </c>
      <c r="P100" s="406" t="e">
        <f>IF(ISNUMBER(Regressions!R110),ROUND(Regressions!R110, 1), NA())</f>
        <v>#N/A</v>
      </c>
      <c r="Q100" s="412" t="e">
        <f>IF(ISNUMBER(Regressions!S110),ROUND(Regressions!S110, 1), NA())</f>
        <v>#N/A</v>
      </c>
      <c r="R100" s="408" t="e">
        <f>IF(ISNUMBER(Regressions!T110),ROUND(Regressions!T110, 1), NA())</f>
        <v>#N/A</v>
      </c>
      <c r="S100" s="409" t="e">
        <f>IF(ISNUMBER(Regressions!U110),ROUND(Regressions!U110, 1), NA())</f>
        <v>#N/A</v>
      </c>
    </row>
    <row r="101" spans="1:19" x14ac:dyDescent="0.25">
      <c r="A101" s="401" t="str">
        <f>+Introduction!$C$7</f>
        <v>Madagascar</v>
      </c>
      <c r="B101" s="402">
        <f>IF(ISBLANK(Regressions!B111), " ", Regressions!B111)</f>
        <v>2004</v>
      </c>
      <c r="C101" s="401" t="str">
        <f>HLOOKUP(Introduction!$G$4,nametranslations,27,FALSE)</f>
        <v>Pré-primaire</v>
      </c>
      <c r="D101" s="404">
        <f>IF(ISBLANK(Regressions!D111), " ", Regressions!D111)</f>
        <v>1756326</v>
      </c>
      <c r="E101" s="405" t="e">
        <f>IF(ISNUMBER(Regressions!E111),ROUND(Regressions!E111, 1), NA())</f>
        <v>#N/A</v>
      </c>
      <c r="F101" s="406" t="e">
        <f>IF(ISNUMBER(Regressions!F111),ROUND(Regressions!F111, 1), NA())</f>
        <v>#N/A</v>
      </c>
      <c r="G101" s="407" t="e">
        <f>IF(ISNUMBER(Regressions!G111),ROUND(Regressions!G111, 1), NA())</f>
        <v>#N/A</v>
      </c>
      <c r="H101" s="408" t="e">
        <f>IF(ISNUMBER(Regressions!H111),ROUND(Regressions!H111, 1), NA())</f>
        <v>#N/A</v>
      </c>
      <c r="I101" s="409" t="e">
        <f>IF(ISNUMBER(Regressions!I111),ROUND(Regressions!I111, 1), NA())</f>
        <v>#N/A</v>
      </c>
      <c r="J101" s="410" t="e">
        <f>IF(ISNUMBER(Regressions!K111),ROUND(Regressions!K111, 1), NA())</f>
        <v>#N/A</v>
      </c>
      <c r="K101" s="406" t="e">
        <f>IF(ISNUMBER(Regressions!L111),ROUND(Regressions!L111, 1), NA())</f>
        <v>#N/A</v>
      </c>
      <c r="L101" s="411" t="e">
        <f>IF(ISNUMBER(Regressions!M111),ROUND(Regressions!M111, 1), NA())</f>
        <v>#N/A</v>
      </c>
      <c r="M101" s="408" t="e">
        <f>IF(ISNUMBER(Regressions!N111),ROUND(Regressions!N111, 1), NA())</f>
        <v>#N/A</v>
      </c>
      <c r="N101" s="409" t="e">
        <f>IF(ISNUMBER(Regressions!O111),ROUND(Regressions!O111, 1), NA())</f>
        <v>#N/A</v>
      </c>
      <c r="O101" s="410" t="e">
        <f>IF(ISNUMBER(Regressions!Q111),ROUND(Regressions!Q111, 1), NA())</f>
        <v>#N/A</v>
      </c>
      <c r="P101" s="406" t="e">
        <f>IF(ISNUMBER(Regressions!R111),ROUND(Regressions!R111, 1), NA())</f>
        <v>#N/A</v>
      </c>
      <c r="Q101" s="412" t="e">
        <f>IF(ISNUMBER(Regressions!S111),ROUND(Regressions!S111, 1), NA())</f>
        <v>#N/A</v>
      </c>
      <c r="R101" s="408" t="e">
        <f>IF(ISNUMBER(Regressions!T111),ROUND(Regressions!T111, 1), NA())</f>
        <v>#N/A</v>
      </c>
      <c r="S101" s="409" t="e">
        <f>IF(ISNUMBER(Regressions!U111),ROUND(Regressions!U111, 1), NA())</f>
        <v>#N/A</v>
      </c>
    </row>
    <row r="102" spans="1:19" x14ac:dyDescent="0.25">
      <c r="A102" s="401" t="str">
        <f>+Introduction!$C$7</f>
        <v>Madagascar</v>
      </c>
      <c r="B102" s="402">
        <f>IF(ISBLANK(Regressions!B112), " ", Regressions!B112)</f>
        <v>2005</v>
      </c>
      <c r="C102" s="401" t="str">
        <f>HLOOKUP(Introduction!$G$4,nametranslations,27,FALSE)</f>
        <v>Pré-primaire</v>
      </c>
      <c r="D102" s="404">
        <f>IF(ISBLANK(Regressions!D112), " ", Regressions!D112)</f>
        <v>1783239</v>
      </c>
      <c r="E102" s="405" t="e">
        <f>IF(ISNUMBER(Regressions!E112),ROUND(Regressions!E112, 1), NA())</f>
        <v>#N/A</v>
      </c>
      <c r="F102" s="406" t="e">
        <f>IF(ISNUMBER(Regressions!F112),ROUND(Regressions!F112, 1), NA())</f>
        <v>#N/A</v>
      </c>
      <c r="G102" s="407" t="e">
        <f>IF(ISNUMBER(Regressions!G112),ROUND(Regressions!G112, 1), NA())</f>
        <v>#N/A</v>
      </c>
      <c r="H102" s="408" t="e">
        <f>IF(ISNUMBER(Regressions!H112),ROUND(Regressions!H112, 1), NA())</f>
        <v>#N/A</v>
      </c>
      <c r="I102" s="409" t="e">
        <f>IF(ISNUMBER(Regressions!I112),ROUND(Regressions!I112, 1), NA())</f>
        <v>#N/A</v>
      </c>
      <c r="J102" s="410" t="e">
        <f>IF(ISNUMBER(Regressions!K112),ROUND(Regressions!K112, 1), NA())</f>
        <v>#N/A</v>
      </c>
      <c r="K102" s="406" t="e">
        <f>IF(ISNUMBER(Regressions!L112),ROUND(Regressions!L112, 1), NA())</f>
        <v>#N/A</v>
      </c>
      <c r="L102" s="411" t="e">
        <f>IF(ISNUMBER(Regressions!M112),ROUND(Regressions!M112, 1), NA())</f>
        <v>#N/A</v>
      </c>
      <c r="M102" s="408" t="e">
        <f>IF(ISNUMBER(Regressions!N112),ROUND(Regressions!N112, 1), NA())</f>
        <v>#N/A</v>
      </c>
      <c r="N102" s="409" t="e">
        <f>IF(ISNUMBER(Regressions!O112),ROUND(Regressions!O112, 1), NA())</f>
        <v>#N/A</v>
      </c>
      <c r="O102" s="410" t="e">
        <f>IF(ISNUMBER(Regressions!Q112),ROUND(Regressions!Q112, 1), NA())</f>
        <v>#N/A</v>
      </c>
      <c r="P102" s="406" t="e">
        <f>IF(ISNUMBER(Regressions!R112),ROUND(Regressions!R112, 1), NA())</f>
        <v>#N/A</v>
      </c>
      <c r="Q102" s="412" t="e">
        <f>IF(ISNUMBER(Regressions!S112),ROUND(Regressions!S112, 1), NA())</f>
        <v>#N/A</v>
      </c>
      <c r="R102" s="408" t="e">
        <f>IF(ISNUMBER(Regressions!T112),ROUND(Regressions!T112, 1), NA())</f>
        <v>#N/A</v>
      </c>
      <c r="S102" s="409" t="e">
        <f>IF(ISNUMBER(Regressions!U112),ROUND(Regressions!U112, 1), NA())</f>
        <v>#N/A</v>
      </c>
    </row>
    <row r="103" spans="1:19" x14ac:dyDescent="0.25">
      <c r="A103" s="401" t="str">
        <f>+Introduction!$C$7</f>
        <v>Madagascar</v>
      </c>
      <c r="B103" s="402">
        <f>IF(ISBLANK(Regressions!B113), " ", Regressions!B113)</f>
        <v>2006</v>
      </c>
      <c r="C103" s="401" t="str">
        <f>HLOOKUP(Introduction!$G$4,nametranslations,27,FALSE)</f>
        <v>Pré-primaire</v>
      </c>
      <c r="D103" s="404">
        <f>IF(ISBLANK(Regressions!D113), " ", Regressions!D113)</f>
        <v>1809968</v>
      </c>
      <c r="E103" s="405" t="e">
        <f>IF(ISNUMBER(Regressions!E113),ROUND(Regressions!E113, 1), NA())</f>
        <v>#N/A</v>
      </c>
      <c r="F103" s="406" t="e">
        <f>IF(ISNUMBER(Regressions!F113),ROUND(Regressions!F113, 1), NA())</f>
        <v>#N/A</v>
      </c>
      <c r="G103" s="407" t="e">
        <f>IF(ISNUMBER(Regressions!G113),ROUND(Regressions!G113, 1), NA())</f>
        <v>#N/A</v>
      </c>
      <c r="H103" s="408" t="e">
        <f>IF(ISNUMBER(Regressions!H113),ROUND(Regressions!H113, 1), NA())</f>
        <v>#N/A</v>
      </c>
      <c r="I103" s="409" t="e">
        <f>IF(ISNUMBER(Regressions!I113),ROUND(Regressions!I113, 1), NA())</f>
        <v>#N/A</v>
      </c>
      <c r="J103" s="410" t="e">
        <f>IF(ISNUMBER(Regressions!K113),ROUND(Regressions!K113, 1), NA())</f>
        <v>#N/A</v>
      </c>
      <c r="K103" s="406" t="e">
        <f>IF(ISNUMBER(Regressions!L113),ROUND(Regressions!L113, 1), NA())</f>
        <v>#N/A</v>
      </c>
      <c r="L103" s="411" t="e">
        <f>IF(ISNUMBER(Regressions!M113),ROUND(Regressions!M113, 1), NA())</f>
        <v>#N/A</v>
      </c>
      <c r="M103" s="408" t="e">
        <f>IF(ISNUMBER(Regressions!N113),ROUND(Regressions!N113, 1), NA())</f>
        <v>#N/A</v>
      </c>
      <c r="N103" s="409" t="e">
        <f>IF(ISNUMBER(Regressions!O113),ROUND(Regressions!O113, 1), NA())</f>
        <v>#N/A</v>
      </c>
      <c r="O103" s="410" t="e">
        <f>IF(ISNUMBER(Regressions!Q113),ROUND(Regressions!Q113, 1), NA())</f>
        <v>#N/A</v>
      </c>
      <c r="P103" s="406" t="e">
        <f>IF(ISNUMBER(Regressions!R113),ROUND(Regressions!R113, 1), NA())</f>
        <v>#N/A</v>
      </c>
      <c r="Q103" s="412" t="e">
        <f>IF(ISNUMBER(Regressions!S113),ROUND(Regressions!S113, 1), NA())</f>
        <v>#N/A</v>
      </c>
      <c r="R103" s="408" t="e">
        <f>IF(ISNUMBER(Regressions!T113),ROUND(Regressions!T113, 1), NA())</f>
        <v>#N/A</v>
      </c>
      <c r="S103" s="409" t="e">
        <f>IF(ISNUMBER(Regressions!U113),ROUND(Regressions!U113, 1), NA())</f>
        <v>#N/A</v>
      </c>
    </row>
    <row r="104" spans="1:19" x14ac:dyDescent="0.25">
      <c r="A104" s="401" t="str">
        <f>+Introduction!$C$7</f>
        <v>Madagascar</v>
      </c>
      <c r="B104" s="402">
        <f>IF(ISBLANK(Regressions!B114), " ", Regressions!B114)</f>
        <v>2007</v>
      </c>
      <c r="C104" s="401" t="str">
        <f>HLOOKUP(Introduction!$G$4,nametranslations,27,FALSE)</f>
        <v>Pré-primaire</v>
      </c>
      <c r="D104" s="404">
        <f>IF(ISBLANK(Regressions!D114), " ", Regressions!D114)</f>
        <v>1845186</v>
      </c>
      <c r="E104" s="405" t="e">
        <f>IF(ISNUMBER(Regressions!E114),ROUND(Regressions!E114, 1), NA())</f>
        <v>#N/A</v>
      </c>
      <c r="F104" s="406" t="e">
        <f>IF(ISNUMBER(Regressions!F114),ROUND(Regressions!F114, 1), NA())</f>
        <v>#N/A</v>
      </c>
      <c r="G104" s="407" t="e">
        <f>IF(ISNUMBER(Regressions!G114),ROUND(Regressions!G114, 1), NA())</f>
        <v>#N/A</v>
      </c>
      <c r="H104" s="408" t="e">
        <f>IF(ISNUMBER(Regressions!H114),ROUND(Regressions!H114, 1), NA())</f>
        <v>#N/A</v>
      </c>
      <c r="I104" s="409" t="e">
        <f>IF(ISNUMBER(Regressions!I114),ROUND(Regressions!I114, 1), NA())</f>
        <v>#N/A</v>
      </c>
      <c r="J104" s="410" t="e">
        <f>IF(ISNUMBER(Regressions!K114),ROUND(Regressions!K114, 1), NA())</f>
        <v>#N/A</v>
      </c>
      <c r="K104" s="406" t="e">
        <f>IF(ISNUMBER(Regressions!L114),ROUND(Regressions!L114, 1), NA())</f>
        <v>#N/A</v>
      </c>
      <c r="L104" s="411" t="e">
        <f>IF(ISNUMBER(Regressions!M114),ROUND(Regressions!M114, 1), NA())</f>
        <v>#N/A</v>
      </c>
      <c r="M104" s="408" t="e">
        <f>IF(ISNUMBER(Regressions!N114),ROUND(Regressions!N114, 1), NA())</f>
        <v>#N/A</v>
      </c>
      <c r="N104" s="409" t="e">
        <f>IF(ISNUMBER(Regressions!O114),ROUND(Regressions!O114, 1), NA())</f>
        <v>#N/A</v>
      </c>
      <c r="O104" s="410" t="e">
        <f>IF(ISNUMBER(Regressions!Q114),ROUND(Regressions!Q114, 1), NA())</f>
        <v>#N/A</v>
      </c>
      <c r="P104" s="406" t="e">
        <f>IF(ISNUMBER(Regressions!R114),ROUND(Regressions!R114, 1), NA())</f>
        <v>#N/A</v>
      </c>
      <c r="Q104" s="412" t="e">
        <f>IF(ISNUMBER(Regressions!S114),ROUND(Regressions!S114, 1), NA())</f>
        <v>#N/A</v>
      </c>
      <c r="R104" s="408" t="e">
        <f>IF(ISNUMBER(Regressions!T114),ROUND(Regressions!T114, 1), NA())</f>
        <v>#N/A</v>
      </c>
      <c r="S104" s="409" t="e">
        <f>IF(ISNUMBER(Regressions!U114),ROUND(Regressions!U114, 1), NA())</f>
        <v>#N/A</v>
      </c>
    </row>
    <row r="105" spans="1:19" x14ac:dyDescent="0.25">
      <c r="A105" s="401" t="str">
        <f>+Introduction!$C$7</f>
        <v>Madagascar</v>
      </c>
      <c r="B105" s="402">
        <f>IF(ISBLANK(Regressions!B115), " ", Regressions!B115)</f>
        <v>2008</v>
      </c>
      <c r="C105" s="401" t="str">
        <f>HLOOKUP(Introduction!$G$4,nametranslations,27,FALSE)</f>
        <v>Pré-primaire</v>
      </c>
      <c r="D105" s="404">
        <f>IF(ISBLANK(Regressions!D115), " ", Regressions!D115)</f>
        <v>1883113</v>
      </c>
      <c r="E105" s="405" t="e">
        <f>IF(ISNUMBER(Regressions!E115),ROUND(Regressions!E115, 1), NA())</f>
        <v>#N/A</v>
      </c>
      <c r="F105" s="406" t="e">
        <f>IF(ISNUMBER(Regressions!F115),ROUND(Regressions!F115, 1), NA())</f>
        <v>#N/A</v>
      </c>
      <c r="G105" s="407" t="e">
        <f>IF(ISNUMBER(Regressions!G115),ROUND(Regressions!G115, 1), NA())</f>
        <v>#N/A</v>
      </c>
      <c r="H105" s="408" t="e">
        <f>IF(ISNUMBER(Regressions!H115),ROUND(Regressions!H115, 1), NA())</f>
        <v>#N/A</v>
      </c>
      <c r="I105" s="409" t="e">
        <f>IF(ISNUMBER(Regressions!I115),ROUND(Regressions!I115, 1), NA())</f>
        <v>#N/A</v>
      </c>
      <c r="J105" s="410" t="e">
        <f>IF(ISNUMBER(Regressions!K115),ROUND(Regressions!K115, 1), NA())</f>
        <v>#N/A</v>
      </c>
      <c r="K105" s="406" t="e">
        <f>IF(ISNUMBER(Regressions!L115),ROUND(Regressions!L115, 1), NA())</f>
        <v>#N/A</v>
      </c>
      <c r="L105" s="411" t="e">
        <f>IF(ISNUMBER(Regressions!M115),ROUND(Regressions!M115, 1), NA())</f>
        <v>#N/A</v>
      </c>
      <c r="M105" s="408" t="e">
        <f>IF(ISNUMBER(Regressions!N115),ROUND(Regressions!N115, 1), NA())</f>
        <v>#N/A</v>
      </c>
      <c r="N105" s="409" t="e">
        <f>IF(ISNUMBER(Regressions!O115),ROUND(Regressions!O115, 1), NA())</f>
        <v>#N/A</v>
      </c>
      <c r="O105" s="410" t="e">
        <f>IF(ISNUMBER(Regressions!Q115),ROUND(Regressions!Q115, 1), NA())</f>
        <v>#N/A</v>
      </c>
      <c r="P105" s="406" t="e">
        <f>IF(ISNUMBER(Regressions!R115),ROUND(Regressions!R115, 1), NA())</f>
        <v>#N/A</v>
      </c>
      <c r="Q105" s="412" t="e">
        <f>IF(ISNUMBER(Regressions!S115),ROUND(Regressions!S115, 1), NA())</f>
        <v>#N/A</v>
      </c>
      <c r="R105" s="408" t="e">
        <f>IF(ISNUMBER(Regressions!T115),ROUND(Regressions!T115, 1), NA())</f>
        <v>#N/A</v>
      </c>
      <c r="S105" s="409" t="e">
        <f>IF(ISNUMBER(Regressions!U115),ROUND(Regressions!U115, 1), NA())</f>
        <v>#N/A</v>
      </c>
    </row>
    <row r="106" spans="1:19" x14ac:dyDescent="0.25">
      <c r="A106" s="401" t="str">
        <f>+Introduction!$C$7</f>
        <v>Madagascar</v>
      </c>
      <c r="B106" s="402">
        <f>IF(ISBLANK(Regressions!B116), " ", Regressions!B116)</f>
        <v>2009</v>
      </c>
      <c r="C106" s="401" t="str">
        <f>HLOOKUP(Introduction!$G$4,nametranslations,27,FALSE)</f>
        <v>Pré-primaire</v>
      </c>
      <c r="D106" s="404">
        <f>IF(ISBLANK(Regressions!D116), " ", Regressions!D116)</f>
        <v>1928535</v>
      </c>
      <c r="E106" s="405" t="e">
        <f>IF(ISNUMBER(Regressions!E116),ROUND(Regressions!E116, 1), NA())</f>
        <v>#N/A</v>
      </c>
      <c r="F106" s="406" t="e">
        <f>IF(ISNUMBER(Regressions!F116),ROUND(Regressions!F116, 1), NA())</f>
        <v>#N/A</v>
      </c>
      <c r="G106" s="407" t="e">
        <f>IF(ISNUMBER(Regressions!G116),ROUND(Regressions!G116, 1), NA())</f>
        <v>#N/A</v>
      </c>
      <c r="H106" s="408" t="e">
        <f>IF(ISNUMBER(Regressions!H116),ROUND(Regressions!H116, 1), NA())</f>
        <v>#N/A</v>
      </c>
      <c r="I106" s="409" t="e">
        <f>IF(ISNUMBER(Regressions!I116),ROUND(Regressions!I116, 1), NA())</f>
        <v>#N/A</v>
      </c>
      <c r="J106" s="410" t="e">
        <f>IF(ISNUMBER(Regressions!K116),ROUND(Regressions!K116, 1), NA())</f>
        <v>#N/A</v>
      </c>
      <c r="K106" s="406" t="e">
        <f>IF(ISNUMBER(Regressions!L116),ROUND(Regressions!L116, 1), NA())</f>
        <v>#N/A</v>
      </c>
      <c r="L106" s="411" t="e">
        <f>IF(ISNUMBER(Regressions!M116),ROUND(Regressions!M116, 1), NA())</f>
        <v>#N/A</v>
      </c>
      <c r="M106" s="408" t="e">
        <f>IF(ISNUMBER(Regressions!N116),ROUND(Regressions!N116, 1), NA())</f>
        <v>#N/A</v>
      </c>
      <c r="N106" s="409" t="e">
        <f>IF(ISNUMBER(Regressions!O116),ROUND(Regressions!O116, 1), NA())</f>
        <v>#N/A</v>
      </c>
      <c r="O106" s="410" t="e">
        <f>IF(ISNUMBER(Regressions!Q116),ROUND(Regressions!Q116, 1), NA())</f>
        <v>#N/A</v>
      </c>
      <c r="P106" s="406" t="e">
        <f>IF(ISNUMBER(Regressions!R116),ROUND(Regressions!R116, 1), NA())</f>
        <v>#N/A</v>
      </c>
      <c r="Q106" s="412" t="e">
        <f>IF(ISNUMBER(Regressions!S116),ROUND(Regressions!S116, 1), NA())</f>
        <v>#N/A</v>
      </c>
      <c r="R106" s="408" t="e">
        <f>IF(ISNUMBER(Regressions!T116),ROUND(Regressions!T116, 1), NA())</f>
        <v>#N/A</v>
      </c>
      <c r="S106" s="409" t="e">
        <f>IF(ISNUMBER(Regressions!U116),ROUND(Regressions!U116, 1), NA())</f>
        <v>#N/A</v>
      </c>
    </row>
    <row r="107" spans="1:19" x14ac:dyDescent="0.25">
      <c r="A107" s="401" t="str">
        <f>+Introduction!$C$7</f>
        <v>Madagascar</v>
      </c>
      <c r="B107" s="402">
        <f>IF(ISBLANK(Regressions!B117), " ", Regressions!B117)</f>
        <v>2010</v>
      </c>
      <c r="C107" s="401" t="str">
        <f>HLOOKUP(Introduction!$G$4,nametranslations,27,FALSE)</f>
        <v>Pré-primaire</v>
      </c>
      <c r="D107" s="404">
        <f>IF(ISBLANK(Regressions!D117), " ", Regressions!D117)</f>
        <v>1977366</v>
      </c>
      <c r="E107" s="405" t="e">
        <f>IF(ISNUMBER(Regressions!E117),ROUND(Regressions!E117, 1), NA())</f>
        <v>#N/A</v>
      </c>
      <c r="F107" s="406" t="e">
        <f>IF(ISNUMBER(Regressions!F117),ROUND(Regressions!F117, 1), NA())</f>
        <v>#N/A</v>
      </c>
      <c r="G107" s="407" t="e">
        <f>IF(ISNUMBER(Regressions!G117),ROUND(Regressions!G117, 1), NA())</f>
        <v>#N/A</v>
      </c>
      <c r="H107" s="408" t="e">
        <f>IF(ISNUMBER(Regressions!H117),ROUND(Regressions!H117, 1), NA())</f>
        <v>#N/A</v>
      </c>
      <c r="I107" s="409" t="e">
        <f>IF(ISNUMBER(Regressions!I117),ROUND(Regressions!I117, 1), NA())</f>
        <v>#N/A</v>
      </c>
      <c r="J107" s="410" t="e">
        <f>IF(ISNUMBER(Regressions!K117),ROUND(Regressions!K117, 1), NA())</f>
        <v>#N/A</v>
      </c>
      <c r="K107" s="406" t="e">
        <f>IF(ISNUMBER(Regressions!L117),ROUND(Regressions!L117, 1), NA())</f>
        <v>#N/A</v>
      </c>
      <c r="L107" s="411" t="e">
        <f>IF(ISNUMBER(Regressions!M117),ROUND(Regressions!M117, 1), NA())</f>
        <v>#N/A</v>
      </c>
      <c r="M107" s="408" t="e">
        <f>IF(ISNUMBER(Regressions!N117),ROUND(Regressions!N117, 1), NA())</f>
        <v>#N/A</v>
      </c>
      <c r="N107" s="409" t="e">
        <f>IF(ISNUMBER(Regressions!O117),ROUND(Regressions!O117, 1), NA())</f>
        <v>#N/A</v>
      </c>
      <c r="O107" s="410" t="e">
        <f>IF(ISNUMBER(Regressions!Q117),ROUND(Regressions!Q117, 1), NA())</f>
        <v>#N/A</v>
      </c>
      <c r="P107" s="406" t="e">
        <f>IF(ISNUMBER(Regressions!R117),ROUND(Regressions!R117, 1), NA())</f>
        <v>#N/A</v>
      </c>
      <c r="Q107" s="412" t="e">
        <f>IF(ISNUMBER(Regressions!S117),ROUND(Regressions!S117, 1), NA())</f>
        <v>#N/A</v>
      </c>
      <c r="R107" s="408" t="e">
        <f>IF(ISNUMBER(Regressions!T117),ROUND(Regressions!T117, 1), NA())</f>
        <v>#N/A</v>
      </c>
      <c r="S107" s="409" t="e">
        <f>IF(ISNUMBER(Regressions!U117),ROUND(Regressions!U117, 1), NA())</f>
        <v>#N/A</v>
      </c>
    </row>
    <row r="108" spans="1:19" x14ac:dyDescent="0.25">
      <c r="A108" s="401" t="str">
        <f>+Introduction!$C$7</f>
        <v>Madagascar</v>
      </c>
      <c r="B108" s="402">
        <f>IF(ISBLANK(Regressions!B118), " ", Regressions!B118)</f>
        <v>2011</v>
      </c>
      <c r="C108" s="401" t="str">
        <f>HLOOKUP(Introduction!$G$4,nametranslations,27,FALSE)</f>
        <v>Pré-primaire</v>
      </c>
      <c r="D108" s="404">
        <f>IF(ISBLANK(Regressions!D118), " ", Regressions!D118)</f>
        <v>2027807</v>
      </c>
      <c r="E108" s="405" t="e">
        <f>IF(ISNUMBER(Regressions!E118),ROUND(Regressions!E118, 1), NA())</f>
        <v>#N/A</v>
      </c>
      <c r="F108" s="406" t="e">
        <f>IF(ISNUMBER(Regressions!F118),ROUND(Regressions!F118, 1), NA())</f>
        <v>#N/A</v>
      </c>
      <c r="G108" s="407" t="e">
        <f>IF(ISNUMBER(Regressions!G118),ROUND(Regressions!G118, 1), NA())</f>
        <v>#N/A</v>
      </c>
      <c r="H108" s="408" t="e">
        <f>IF(ISNUMBER(Regressions!H118),ROUND(Regressions!H118, 1), NA())</f>
        <v>#N/A</v>
      </c>
      <c r="I108" s="409" t="e">
        <f>IF(ISNUMBER(Regressions!I118),ROUND(Regressions!I118, 1), NA())</f>
        <v>#N/A</v>
      </c>
      <c r="J108" s="410" t="e">
        <f>IF(ISNUMBER(Regressions!K118),ROUND(Regressions!K118, 1), NA())</f>
        <v>#N/A</v>
      </c>
      <c r="K108" s="406" t="e">
        <f>IF(ISNUMBER(Regressions!L118),ROUND(Regressions!L118, 1), NA())</f>
        <v>#N/A</v>
      </c>
      <c r="L108" s="411" t="e">
        <f>IF(ISNUMBER(Regressions!M118),ROUND(Regressions!M118, 1), NA())</f>
        <v>#N/A</v>
      </c>
      <c r="M108" s="408" t="e">
        <f>IF(ISNUMBER(Regressions!N118),ROUND(Regressions!N118, 1), NA())</f>
        <v>#N/A</v>
      </c>
      <c r="N108" s="409" t="e">
        <f>IF(ISNUMBER(Regressions!O118),ROUND(Regressions!O118, 1), NA())</f>
        <v>#N/A</v>
      </c>
      <c r="O108" s="410" t="e">
        <f>IF(ISNUMBER(Regressions!Q118),ROUND(Regressions!Q118, 1), NA())</f>
        <v>#N/A</v>
      </c>
      <c r="P108" s="406" t="e">
        <f>IF(ISNUMBER(Regressions!R118),ROUND(Regressions!R118, 1), NA())</f>
        <v>#N/A</v>
      </c>
      <c r="Q108" s="412" t="e">
        <f>IF(ISNUMBER(Regressions!S118),ROUND(Regressions!S118, 1), NA())</f>
        <v>#N/A</v>
      </c>
      <c r="R108" s="408" t="e">
        <f>IF(ISNUMBER(Regressions!T118),ROUND(Regressions!T118, 1), NA())</f>
        <v>#N/A</v>
      </c>
      <c r="S108" s="409" t="e">
        <f>IF(ISNUMBER(Regressions!U118),ROUND(Regressions!U118, 1), NA())</f>
        <v>#N/A</v>
      </c>
    </row>
    <row r="109" spans="1:19" x14ac:dyDescent="0.25">
      <c r="A109" s="401" t="str">
        <f>+Introduction!$C$7</f>
        <v>Madagascar</v>
      </c>
      <c r="B109" s="402">
        <f>IF(ISBLANK(Regressions!B119), " ", Regressions!B119)</f>
        <v>2012</v>
      </c>
      <c r="C109" s="401" t="str">
        <f>HLOOKUP(Introduction!$G$4,nametranslations,27,FALSE)</f>
        <v>Pré-primaire</v>
      </c>
      <c r="D109" s="404">
        <f>IF(ISBLANK(Regressions!D119), " ", Regressions!D119)</f>
        <v>2076580</v>
      </c>
      <c r="E109" s="405" t="e">
        <f>IF(ISNUMBER(Regressions!E119),ROUND(Regressions!E119, 1), NA())</f>
        <v>#N/A</v>
      </c>
      <c r="F109" s="406" t="e">
        <f>IF(ISNUMBER(Regressions!F119),ROUND(Regressions!F119, 1), NA())</f>
        <v>#N/A</v>
      </c>
      <c r="G109" s="407" t="e">
        <f>IF(ISNUMBER(Regressions!G119),ROUND(Regressions!G119, 1), NA())</f>
        <v>#N/A</v>
      </c>
      <c r="H109" s="408" t="e">
        <f>IF(ISNUMBER(Regressions!H119),ROUND(Regressions!H119, 1), NA())</f>
        <v>#N/A</v>
      </c>
      <c r="I109" s="409" t="e">
        <f>IF(ISNUMBER(Regressions!I119),ROUND(Regressions!I119, 1), NA())</f>
        <v>#N/A</v>
      </c>
      <c r="J109" s="410" t="e">
        <f>IF(ISNUMBER(Regressions!K119),ROUND(Regressions!K119, 1), NA())</f>
        <v>#N/A</v>
      </c>
      <c r="K109" s="406" t="e">
        <f>IF(ISNUMBER(Regressions!L119),ROUND(Regressions!L119, 1), NA())</f>
        <v>#N/A</v>
      </c>
      <c r="L109" s="411" t="e">
        <f>IF(ISNUMBER(Regressions!M119),ROUND(Regressions!M119, 1), NA())</f>
        <v>#N/A</v>
      </c>
      <c r="M109" s="408" t="e">
        <f>IF(ISNUMBER(Regressions!N119),ROUND(Regressions!N119, 1), NA())</f>
        <v>#N/A</v>
      </c>
      <c r="N109" s="409" t="e">
        <f>IF(ISNUMBER(Regressions!O119),ROUND(Regressions!O119, 1), NA())</f>
        <v>#N/A</v>
      </c>
      <c r="O109" s="410" t="e">
        <f>IF(ISNUMBER(Regressions!Q119),ROUND(Regressions!Q119, 1), NA())</f>
        <v>#N/A</v>
      </c>
      <c r="P109" s="406" t="e">
        <f>IF(ISNUMBER(Regressions!R119),ROUND(Regressions!R119, 1), NA())</f>
        <v>#N/A</v>
      </c>
      <c r="Q109" s="412" t="e">
        <f>IF(ISNUMBER(Regressions!S119),ROUND(Regressions!S119, 1), NA())</f>
        <v>#N/A</v>
      </c>
      <c r="R109" s="408" t="e">
        <f>IF(ISNUMBER(Regressions!T119),ROUND(Regressions!T119, 1), NA())</f>
        <v>#N/A</v>
      </c>
      <c r="S109" s="409" t="e">
        <f>IF(ISNUMBER(Regressions!U119),ROUND(Regressions!U119, 1), NA())</f>
        <v>#N/A</v>
      </c>
    </row>
    <row r="110" spans="1:19" x14ac:dyDescent="0.25">
      <c r="A110" s="401" t="str">
        <f>+Introduction!$C$7</f>
        <v>Madagascar</v>
      </c>
      <c r="B110" s="402">
        <f>IF(ISBLANK(Regressions!B120), " ", Regressions!B120)</f>
        <v>2013</v>
      </c>
      <c r="C110" s="401" t="str">
        <f>HLOOKUP(Introduction!$G$4,nametranslations,27,FALSE)</f>
        <v>Pré-primaire</v>
      </c>
      <c r="D110" s="404">
        <f>IF(ISBLANK(Regressions!D120), " ", Regressions!D120)</f>
        <v>2124662</v>
      </c>
      <c r="E110" s="405" t="e">
        <f>IF(ISNUMBER(Regressions!E120),ROUND(Regressions!E120, 1), NA())</f>
        <v>#N/A</v>
      </c>
      <c r="F110" s="406" t="e">
        <f>IF(ISNUMBER(Regressions!F120),ROUND(Regressions!F120, 1), NA())</f>
        <v>#N/A</v>
      </c>
      <c r="G110" s="407" t="e">
        <f>IF(ISNUMBER(Regressions!G120),ROUND(Regressions!G120, 1), NA())</f>
        <v>#N/A</v>
      </c>
      <c r="H110" s="408" t="e">
        <f>IF(ISNUMBER(Regressions!H120),ROUND(Regressions!H120, 1), NA())</f>
        <v>#N/A</v>
      </c>
      <c r="I110" s="409" t="e">
        <f>IF(ISNUMBER(Regressions!I120),ROUND(Regressions!I120, 1), NA())</f>
        <v>#N/A</v>
      </c>
      <c r="J110" s="410" t="e">
        <f>IF(ISNUMBER(Regressions!K120),ROUND(Regressions!K120, 1), NA())</f>
        <v>#N/A</v>
      </c>
      <c r="K110" s="406" t="e">
        <f>IF(ISNUMBER(Regressions!L120),ROUND(Regressions!L120, 1), NA())</f>
        <v>#N/A</v>
      </c>
      <c r="L110" s="411" t="e">
        <f>IF(ISNUMBER(Regressions!M120),ROUND(Regressions!M120, 1), NA())</f>
        <v>#N/A</v>
      </c>
      <c r="M110" s="408" t="e">
        <f>IF(ISNUMBER(Regressions!N120),ROUND(Regressions!N120, 1), NA())</f>
        <v>#N/A</v>
      </c>
      <c r="N110" s="409" t="e">
        <f>IF(ISNUMBER(Regressions!O120),ROUND(Regressions!O120, 1), NA())</f>
        <v>#N/A</v>
      </c>
      <c r="O110" s="410" t="e">
        <f>IF(ISNUMBER(Regressions!Q120),ROUND(Regressions!Q120, 1), NA())</f>
        <v>#N/A</v>
      </c>
      <c r="P110" s="406" t="e">
        <f>IF(ISNUMBER(Regressions!R120),ROUND(Regressions!R120, 1), NA())</f>
        <v>#N/A</v>
      </c>
      <c r="Q110" s="412" t="e">
        <f>IF(ISNUMBER(Regressions!S120),ROUND(Regressions!S120, 1), NA())</f>
        <v>#N/A</v>
      </c>
      <c r="R110" s="408" t="e">
        <f>IF(ISNUMBER(Regressions!T120),ROUND(Regressions!T120, 1), NA())</f>
        <v>#N/A</v>
      </c>
      <c r="S110" s="409" t="e">
        <f>IF(ISNUMBER(Regressions!U120),ROUND(Regressions!U120, 1), NA())</f>
        <v>#N/A</v>
      </c>
    </row>
    <row r="111" spans="1:19" x14ac:dyDescent="0.25">
      <c r="A111" s="401" t="str">
        <f>+Introduction!$C$7</f>
        <v>Madagascar</v>
      </c>
      <c r="B111" s="402">
        <f>IF(ISBLANK(Regressions!B121), " ", Regressions!B121)</f>
        <v>2014</v>
      </c>
      <c r="C111" s="401" t="str">
        <f>HLOOKUP(Introduction!$G$4,nametranslations,27,FALSE)</f>
        <v>Pré-primaire</v>
      </c>
      <c r="D111" s="404">
        <f>IF(ISBLANK(Regressions!D121), " ", Regressions!D121)</f>
        <v>2164973</v>
      </c>
      <c r="E111" s="405" t="e">
        <f>IF(ISNUMBER(Regressions!E121),ROUND(Regressions!E121, 1), NA())</f>
        <v>#N/A</v>
      </c>
      <c r="F111" s="406" t="e">
        <f>IF(ISNUMBER(Regressions!F121),ROUND(Regressions!F121, 1), NA())</f>
        <v>#N/A</v>
      </c>
      <c r="G111" s="407" t="e">
        <f>IF(ISNUMBER(Regressions!G121),ROUND(Regressions!G121, 1), NA())</f>
        <v>#N/A</v>
      </c>
      <c r="H111" s="408" t="e">
        <f>IF(ISNUMBER(Regressions!H121),ROUND(Regressions!H121, 1), NA())</f>
        <v>#N/A</v>
      </c>
      <c r="I111" s="409" t="e">
        <f>IF(ISNUMBER(Regressions!I121),ROUND(Regressions!I121, 1), NA())</f>
        <v>#N/A</v>
      </c>
      <c r="J111" s="410" t="e">
        <f>IF(ISNUMBER(Regressions!K121),ROUND(Regressions!K121, 1), NA())</f>
        <v>#N/A</v>
      </c>
      <c r="K111" s="406" t="e">
        <f>IF(ISNUMBER(Regressions!L121),ROUND(Regressions!L121, 1), NA())</f>
        <v>#N/A</v>
      </c>
      <c r="L111" s="411" t="e">
        <f>IF(ISNUMBER(Regressions!M121),ROUND(Regressions!M121, 1), NA())</f>
        <v>#N/A</v>
      </c>
      <c r="M111" s="408" t="e">
        <f>IF(ISNUMBER(Regressions!N121),ROUND(Regressions!N121, 1), NA())</f>
        <v>#N/A</v>
      </c>
      <c r="N111" s="409" t="e">
        <f>IF(ISNUMBER(Regressions!O121),ROUND(Regressions!O121, 1), NA())</f>
        <v>#N/A</v>
      </c>
      <c r="O111" s="410" t="e">
        <f>IF(ISNUMBER(Regressions!Q121),ROUND(Regressions!Q121, 1), NA())</f>
        <v>#N/A</v>
      </c>
      <c r="P111" s="406" t="e">
        <f>IF(ISNUMBER(Regressions!R121),ROUND(Regressions!R121, 1), NA())</f>
        <v>#N/A</v>
      </c>
      <c r="Q111" s="412" t="e">
        <f>IF(ISNUMBER(Regressions!S121),ROUND(Regressions!S121, 1), NA())</f>
        <v>#N/A</v>
      </c>
      <c r="R111" s="408" t="e">
        <f>IF(ISNUMBER(Regressions!T121),ROUND(Regressions!T121, 1), NA())</f>
        <v>#N/A</v>
      </c>
      <c r="S111" s="409" t="e">
        <f>IF(ISNUMBER(Regressions!U121),ROUND(Regressions!U121, 1), NA())</f>
        <v>#N/A</v>
      </c>
    </row>
    <row r="112" spans="1:19" x14ac:dyDescent="0.25">
      <c r="A112" s="401" t="str">
        <f>+Introduction!$C$7</f>
        <v>Madagascar</v>
      </c>
      <c r="B112" s="402">
        <f>IF(ISBLANK(Regressions!B122), " ", Regressions!B122)</f>
        <v>2015</v>
      </c>
      <c r="C112" s="401" t="str">
        <f>HLOOKUP(Introduction!$G$4,nametranslations,27,FALSE)</f>
        <v>Pré-primaire</v>
      </c>
      <c r="D112" s="404">
        <f>IF(ISBLANK(Regressions!D122), " ", Regressions!D122)</f>
        <v>2192100</v>
      </c>
      <c r="E112" s="405" t="e">
        <f>IF(ISNUMBER(Regressions!E122),ROUND(Regressions!E122, 1), NA())</f>
        <v>#N/A</v>
      </c>
      <c r="F112" s="406" t="e">
        <f>IF(ISNUMBER(Regressions!F122),ROUND(Regressions!F122, 1), NA())</f>
        <v>#N/A</v>
      </c>
      <c r="G112" s="407" t="e">
        <f>IF(ISNUMBER(Regressions!G122),ROUND(Regressions!G122, 1), NA())</f>
        <v>#N/A</v>
      </c>
      <c r="H112" s="408" t="e">
        <f>IF(ISNUMBER(Regressions!H122),ROUND(Regressions!H122, 1), NA())</f>
        <v>#N/A</v>
      </c>
      <c r="I112" s="409" t="e">
        <f>IF(ISNUMBER(Regressions!I122),ROUND(Regressions!I122, 1), NA())</f>
        <v>#N/A</v>
      </c>
      <c r="J112" s="410" t="e">
        <f>IF(ISNUMBER(Regressions!K122),ROUND(Regressions!K122, 1), NA())</f>
        <v>#N/A</v>
      </c>
      <c r="K112" s="406" t="e">
        <f>IF(ISNUMBER(Regressions!L122),ROUND(Regressions!L122, 1), NA())</f>
        <v>#N/A</v>
      </c>
      <c r="L112" s="411" t="e">
        <f>IF(ISNUMBER(Regressions!M122),ROUND(Regressions!M122, 1), NA())</f>
        <v>#N/A</v>
      </c>
      <c r="M112" s="408" t="e">
        <f>IF(ISNUMBER(Regressions!N122),ROUND(Regressions!N122, 1), NA())</f>
        <v>#N/A</v>
      </c>
      <c r="N112" s="409" t="e">
        <f>IF(ISNUMBER(Regressions!O122),ROUND(Regressions!O122, 1), NA())</f>
        <v>#N/A</v>
      </c>
      <c r="O112" s="410" t="e">
        <f>IF(ISNUMBER(Regressions!Q122),ROUND(Regressions!Q122, 1), NA())</f>
        <v>#N/A</v>
      </c>
      <c r="P112" s="406" t="e">
        <f>IF(ISNUMBER(Regressions!R122),ROUND(Regressions!R122, 1), NA())</f>
        <v>#N/A</v>
      </c>
      <c r="Q112" s="412" t="e">
        <f>IF(ISNUMBER(Regressions!S122),ROUND(Regressions!S122, 1), NA())</f>
        <v>#N/A</v>
      </c>
      <c r="R112" s="408" t="e">
        <f>IF(ISNUMBER(Regressions!T122),ROUND(Regressions!T122, 1), NA())</f>
        <v>#N/A</v>
      </c>
      <c r="S112" s="409" t="e">
        <f>IF(ISNUMBER(Regressions!U122),ROUND(Regressions!U122, 1), NA())</f>
        <v>#N/A</v>
      </c>
    </row>
    <row r="113" spans="1:19" x14ac:dyDescent="0.25">
      <c r="A113" s="401" t="str">
        <f>+Introduction!$C$7</f>
        <v>Madagascar</v>
      </c>
      <c r="B113" s="402">
        <f>IF(ISBLANK(Regressions!B123), " ", Regressions!B123)</f>
        <v>2016</v>
      </c>
      <c r="C113" s="401" t="str">
        <f>HLOOKUP(Introduction!$G$4,nametranslations,27,FALSE)</f>
        <v>Pré-primaire</v>
      </c>
      <c r="D113" s="404">
        <f>IF(ISBLANK(Regressions!D123), " ", Regressions!D123)</f>
        <v>2207172</v>
      </c>
      <c r="E113" s="405">
        <f>IF(ISNUMBER(Regressions!E123),ROUND(Regressions!E123, 1), NA())</f>
        <v>20.7</v>
      </c>
      <c r="F113" s="406" t="e">
        <f>IF(ISNUMBER(Regressions!F123),ROUND(Regressions!F123, 1), NA())</f>
        <v>#N/A</v>
      </c>
      <c r="G113" s="407" t="e">
        <f>IF(ISNUMBER(Regressions!G123),ROUND(Regressions!G123, 1), NA())</f>
        <v>#N/A</v>
      </c>
      <c r="H113" s="408" t="e">
        <f>IF(ISNUMBER(Regressions!H123),ROUND(Regressions!H123, 1), NA())</f>
        <v>#N/A</v>
      </c>
      <c r="I113" s="409" t="e">
        <f>IF(ISNUMBER(Regressions!I123),ROUND(Regressions!I123, 1), NA())</f>
        <v>#N/A</v>
      </c>
      <c r="J113" s="410">
        <f>IF(ISNUMBER(Regressions!K123),ROUND(Regressions!K123, 1), NA())</f>
        <v>70.599999999999994</v>
      </c>
      <c r="K113" s="406" t="e">
        <f>IF(ISNUMBER(Regressions!L123),ROUND(Regressions!L123, 1), NA())</f>
        <v>#N/A</v>
      </c>
      <c r="L113" s="411" t="e">
        <f>IF(ISNUMBER(Regressions!M123),ROUND(Regressions!M123, 1), NA())</f>
        <v>#N/A</v>
      </c>
      <c r="M113" s="408" t="e">
        <f>IF(ISNUMBER(Regressions!N123),ROUND(Regressions!N123, 1), NA())</f>
        <v>#N/A</v>
      </c>
      <c r="N113" s="409" t="e">
        <f>IF(ISNUMBER(Regressions!O123),ROUND(Regressions!O123, 1), NA())</f>
        <v>#N/A</v>
      </c>
      <c r="O113" s="410">
        <f>IF(ISNUMBER(Regressions!Q123),ROUND(Regressions!Q123, 1), NA())</f>
        <v>74.099999999999994</v>
      </c>
      <c r="P113" s="406" t="e">
        <f>IF(ISNUMBER(Regressions!R123),ROUND(Regressions!R123, 1), NA())</f>
        <v>#N/A</v>
      </c>
      <c r="Q113" s="412" t="e">
        <f>IF(ISNUMBER(Regressions!S123),ROUND(Regressions!S123, 1), NA())</f>
        <v>#N/A</v>
      </c>
      <c r="R113" s="408" t="e">
        <f>IF(ISNUMBER(Regressions!T123),ROUND(Regressions!T123, 1), NA())</f>
        <v>#N/A</v>
      </c>
      <c r="S113" s="409" t="e">
        <f>IF(ISNUMBER(Regressions!U123),ROUND(Regressions!U123, 1), NA())</f>
        <v>#N/A</v>
      </c>
    </row>
    <row r="114" spans="1:19" x14ac:dyDescent="0.25">
      <c r="A114" s="401" t="str">
        <f>+Introduction!$C$7</f>
        <v>Madagascar</v>
      </c>
      <c r="B114" s="402">
        <f>IF(ISBLANK(Regressions!B124), " ", Regressions!B124)</f>
        <v>2017</v>
      </c>
      <c r="C114" s="401" t="str">
        <f>HLOOKUP(Introduction!$G$4,nametranslations,27,FALSE)</f>
        <v>Pré-primaire</v>
      </c>
      <c r="D114" s="404">
        <f>IF(ISBLANK(Regressions!D124), " ", Regressions!D124)</f>
        <v>2222928</v>
      </c>
      <c r="E114" s="405">
        <f>IF(ISNUMBER(Regressions!E124),ROUND(Regressions!E124, 1), NA())</f>
        <v>20.7</v>
      </c>
      <c r="F114" s="406" t="e">
        <f>IF(ISNUMBER(Regressions!F124),ROUND(Regressions!F124, 1), NA())</f>
        <v>#N/A</v>
      </c>
      <c r="G114" s="407" t="e">
        <f>IF(ISNUMBER(Regressions!G124),ROUND(Regressions!G124, 1), NA())</f>
        <v>#N/A</v>
      </c>
      <c r="H114" s="408" t="e">
        <f>IF(ISNUMBER(Regressions!H124),ROUND(Regressions!H124, 1), NA())</f>
        <v>#N/A</v>
      </c>
      <c r="I114" s="409" t="e">
        <f>IF(ISNUMBER(Regressions!I124),ROUND(Regressions!I124, 1), NA())</f>
        <v>#N/A</v>
      </c>
      <c r="J114" s="410">
        <f>IF(ISNUMBER(Regressions!K124),ROUND(Regressions!K124, 1), NA())</f>
        <v>70.599999999999994</v>
      </c>
      <c r="K114" s="406" t="e">
        <f>IF(ISNUMBER(Regressions!L124),ROUND(Regressions!L124, 1), NA())</f>
        <v>#N/A</v>
      </c>
      <c r="L114" s="411" t="e">
        <f>IF(ISNUMBER(Regressions!M124),ROUND(Regressions!M124, 1), NA())</f>
        <v>#N/A</v>
      </c>
      <c r="M114" s="408" t="e">
        <f>IF(ISNUMBER(Regressions!N124),ROUND(Regressions!N124, 1), NA())</f>
        <v>#N/A</v>
      </c>
      <c r="N114" s="409" t="e">
        <f>IF(ISNUMBER(Regressions!O124),ROUND(Regressions!O124, 1), NA())</f>
        <v>#N/A</v>
      </c>
      <c r="O114" s="410">
        <f>IF(ISNUMBER(Regressions!Q124),ROUND(Regressions!Q124, 1), NA())</f>
        <v>74.099999999999994</v>
      </c>
      <c r="P114" s="406" t="e">
        <f>IF(ISNUMBER(Regressions!R124),ROUND(Regressions!R124, 1), NA())</f>
        <v>#N/A</v>
      </c>
      <c r="Q114" s="412" t="e">
        <f>IF(ISNUMBER(Regressions!S124),ROUND(Regressions!S124, 1), NA())</f>
        <v>#N/A</v>
      </c>
      <c r="R114" s="408" t="e">
        <f>IF(ISNUMBER(Regressions!T124),ROUND(Regressions!T124, 1), NA())</f>
        <v>#N/A</v>
      </c>
      <c r="S114" s="409" t="e">
        <f>IF(ISNUMBER(Regressions!U124),ROUND(Regressions!U124, 1), NA())</f>
        <v>#N/A</v>
      </c>
    </row>
    <row r="115" spans="1:19" x14ac:dyDescent="0.25">
      <c r="A115" s="401" t="str">
        <f>+Introduction!$C$7</f>
        <v>Madagascar</v>
      </c>
      <c r="B115" s="402">
        <f>IF(ISBLANK(Regressions!B125), " ", Regressions!B125)</f>
        <v>2018</v>
      </c>
      <c r="C115" s="401" t="str">
        <f>HLOOKUP(Introduction!$G$4,nametranslations,27,FALSE)</f>
        <v>Pré-primaire</v>
      </c>
      <c r="D115" s="404">
        <f>IF(ISBLANK(Regressions!D125), " ", Regressions!D125)</f>
        <v>2243700</v>
      </c>
      <c r="E115" s="405">
        <f>IF(ISNUMBER(Regressions!E125),ROUND(Regressions!E125, 1), NA())</f>
        <v>20.7</v>
      </c>
      <c r="F115" s="406" t="e">
        <f>IF(ISNUMBER(Regressions!F125),ROUND(Regressions!F125, 1), NA())</f>
        <v>#N/A</v>
      </c>
      <c r="G115" s="407" t="e">
        <f>IF(ISNUMBER(Regressions!G125),ROUND(Regressions!G125, 1), NA())</f>
        <v>#N/A</v>
      </c>
      <c r="H115" s="408" t="e">
        <f>IF(ISNUMBER(Regressions!H125),ROUND(Regressions!H125, 1), NA())</f>
        <v>#N/A</v>
      </c>
      <c r="I115" s="409" t="e">
        <f>IF(ISNUMBER(Regressions!I125),ROUND(Regressions!I125, 1), NA())</f>
        <v>#N/A</v>
      </c>
      <c r="J115" s="410">
        <f>IF(ISNUMBER(Regressions!K125),ROUND(Regressions!K125, 1), NA())</f>
        <v>70.599999999999994</v>
      </c>
      <c r="K115" s="406" t="e">
        <f>IF(ISNUMBER(Regressions!L125),ROUND(Regressions!L125, 1), NA())</f>
        <v>#N/A</v>
      </c>
      <c r="L115" s="411" t="e">
        <f>IF(ISNUMBER(Regressions!M125),ROUND(Regressions!M125, 1), NA())</f>
        <v>#N/A</v>
      </c>
      <c r="M115" s="408" t="e">
        <f>IF(ISNUMBER(Regressions!N125),ROUND(Regressions!N125, 1), NA())</f>
        <v>#N/A</v>
      </c>
      <c r="N115" s="409" t="e">
        <f>IF(ISNUMBER(Regressions!O125),ROUND(Regressions!O125, 1), NA())</f>
        <v>#N/A</v>
      </c>
      <c r="O115" s="410">
        <f>IF(ISNUMBER(Regressions!Q125),ROUND(Regressions!Q125, 1), NA())</f>
        <v>74.099999999999994</v>
      </c>
      <c r="P115" s="406" t="e">
        <f>IF(ISNUMBER(Regressions!R125),ROUND(Regressions!R125, 1), NA())</f>
        <v>#N/A</v>
      </c>
      <c r="Q115" s="412" t="e">
        <f>IF(ISNUMBER(Regressions!S125),ROUND(Regressions!S125, 1), NA())</f>
        <v>#N/A</v>
      </c>
      <c r="R115" s="408" t="e">
        <f>IF(ISNUMBER(Regressions!T125),ROUND(Regressions!T125, 1), NA())</f>
        <v>#N/A</v>
      </c>
      <c r="S115" s="409" t="e">
        <f>IF(ISNUMBER(Regressions!U125),ROUND(Regressions!U125, 1), NA())</f>
        <v>#N/A</v>
      </c>
    </row>
    <row r="116" spans="1:19" x14ac:dyDescent="0.25">
      <c r="A116" s="401" t="str">
        <f>+Introduction!$C$7</f>
        <v>Madagascar</v>
      </c>
      <c r="B116" s="402">
        <f>IF(ISBLANK(Regressions!B126), " ", Regressions!B126)</f>
        <v>2019</v>
      </c>
      <c r="C116" s="401" t="str">
        <f>HLOOKUP(Introduction!$G$4,nametranslations,27,FALSE)</f>
        <v>Pré-primaire</v>
      </c>
      <c r="D116" s="404">
        <f>IF(ISBLANK(Regressions!D126), " ", Regressions!D126)</f>
        <v>2273515</v>
      </c>
      <c r="E116" s="405">
        <f>IF(ISNUMBER(Regressions!E126),ROUND(Regressions!E126, 1), NA())</f>
        <v>20.7</v>
      </c>
      <c r="F116" s="406" t="e">
        <f>IF(ISNUMBER(Regressions!F126),ROUND(Regressions!F126, 1), NA())</f>
        <v>#N/A</v>
      </c>
      <c r="G116" s="407" t="e">
        <f>IF(ISNUMBER(Regressions!G126),ROUND(Regressions!G126, 1), NA())</f>
        <v>#N/A</v>
      </c>
      <c r="H116" s="408" t="e">
        <f>IF(ISNUMBER(Regressions!H126),ROUND(Regressions!H126, 1), NA())</f>
        <v>#N/A</v>
      </c>
      <c r="I116" s="409" t="e">
        <f>IF(ISNUMBER(Regressions!I126),ROUND(Regressions!I126, 1), NA())</f>
        <v>#N/A</v>
      </c>
      <c r="J116" s="410">
        <f>IF(ISNUMBER(Regressions!K126),ROUND(Regressions!K126, 1), NA())</f>
        <v>70.599999999999994</v>
      </c>
      <c r="K116" s="406" t="e">
        <f>IF(ISNUMBER(Regressions!L126),ROUND(Regressions!L126, 1), NA())</f>
        <v>#N/A</v>
      </c>
      <c r="L116" s="411" t="e">
        <f>IF(ISNUMBER(Regressions!M126),ROUND(Regressions!M126, 1), NA())</f>
        <v>#N/A</v>
      </c>
      <c r="M116" s="408" t="e">
        <f>IF(ISNUMBER(Regressions!N126),ROUND(Regressions!N126, 1), NA())</f>
        <v>#N/A</v>
      </c>
      <c r="N116" s="409" t="e">
        <f>IF(ISNUMBER(Regressions!O126),ROUND(Regressions!O126, 1), NA())</f>
        <v>#N/A</v>
      </c>
      <c r="O116" s="410">
        <f>IF(ISNUMBER(Regressions!Q126),ROUND(Regressions!Q126, 1), NA())</f>
        <v>74.099999999999994</v>
      </c>
      <c r="P116" s="406" t="e">
        <f>IF(ISNUMBER(Regressions!R126),ROUND(Regressions!R126, 1), NA())</f>
        <v>#N/A</v>
      </c>
      <c r="Q116" s="412" t="e">
        <f>IF(ISNUMBER(Regressions!S126),ROUND(Regressions!S126, 1), NA())</f>
        <v>#N/A</v>
      </c>
      <c r="R116" s="408" t="e">
        <f>IF(ISNUMBER(Regressions!T126),ROUND(Regressions!T126, 1), NA())</f>
        <v>#N/A</v>
      </c>
      <c r="S116" s="409" t="e">
        <f>IF(ISNUMBER(Regressions!U126),ROUND(Regressions!U126, 1), NA())</f>
        <v>#N/A</v>
      </c>
    </row>
    <row r="117" spans="1:19" x14ac:dyDescent="0.25">
      <c r="A117" s="401" t="str">
        <f>+Introduction!$C$7</f>
        <v>Madagascar</v>
      </c>
      <c r="B117" s="402">
        <f>IF(ISBLANK(Regressions!B127), " ", Regressions!B127)</f>
        <v>2020</v>
      </c>
      <c r="C117" s="401" t="str">
        <f>HLOOKUP(Introduction!$G$4,nametranslations,27,FALSE)</f>
        <v>Pré-primaire</v>
      </c>
      <c r="D117" s="404">
        <f>IF(ISBLANK(Regressions!D127), " ", Regressions!D127)</f>
        <v>2316251</v>
      </c>
      <c r="E117" s="405">
        <f>IF(ISNUMBER(Regressions!E127),ROUND(Regressions!E127, 1), NA())</f>
        <v>20.7</v>
      </c>
      <c r="F117" s="406" t="e">
        <f>IF(ISNUMBER(Regressions!F127),ROUND(Regressions!F127, 1), NA())</f>
        <v>#N/A</v>
      </c>
      <c r="G117" s="407" t="e">
        <f>IF(ISNUMBER(Regressions!G127),ROUND(Regressions!G127, 1), NA())</f>
        <v>#N/A</v>
      </c>
      <c r="H117" s="408" t="e">
        <f>IF(ISNUMBER(Regressions!H127),ROUND(Regressions!H127, 1), NA())</f>
        <v>#N/A</v>
      </c>
      <c r="I117" s="409" t="e">
        <f>IF(ISNUMBER(Regressions!I127),ROUND(Regressions!I127, 1), NA())</f>
        <v>#N/A</v>
      </c>
      <c r="J117" s="410">
        <f>IF(ISNUMBER(Regressions!K127),ROUND(Regressions!K127, 1), NA())</f>
        <v>70.599999999999994</v>
      </c>
      <c r="K117" s="406" t="e">
        <f>IF(ISNUMBER(Regressions!L127),ROUND(Regressions!L127, 1), NA())</f>
        <v>#N/A</v>
      </c>
      <c r="L117" s="411" t="e">
        <f>IF(ISNUMBER(Regressions!M127),ROUND(Regressions!M127, 1), NA())</f>
        <v>#N/A</v>
      </c>
      <c r="M117" s="408" t="e">
        <f>IF(ISNUMBER(Regressions!N127),ROUND(Regressions!N127, 1), NA())</f>
        <v>#N/A</v>
      </c>
      <c r="N117" s="409" t="e">
        <f>IF(ISNUMBER(Regressions!O127),ROUND(Regressions!O127, 1), NA())</f>
        <v>#N/A</v>
      </c>
      <c r="O117" s="410">
        <f>IF(ISNUMBER(Regressions!Q127),ROUND(Regressions!Q127, 1), NA())</f>
        <v>74.099999999999994</v>
      </c>
      <c r="P117" s="406" t="e">
        <f>IF(ISNUMBER(Regressions!R127),ROUND(Regressions!R127, 1), NA())</f>
        <v>#N/A</v>
      </c>
      <c r="Q117" s="412" t="e">
        <f>IF(ISNUMBER(Regressions!S127),ROUND(Regressions!S127, 1), NA())</f>
        <v>#N/A</v>
      </c>
      <c r="R117" s="408" t="e">
        <f>IF(ISNUMBER(Regressions!T127),ROUND(Regressions!T127, 1), NA())</f>
        <v>#N/A</v>
      </c>
      <c r="S117" s="409" t="e">
        <f>IF(ISNUMBER(Regressions!U127),ROUND(Regressions!U127, 1), NA())</f>
        <v>#N/A</v>
      </c>
    </row>
    <row r="118" spans="1:19" x14ac:dyDescent="0.25">
      <c r="A118" s="401" t="str">
        <f>+Introduction!$C$7</f>
        <v>Madagascar</v>
      </c>
      <c r="B118" s="402">
        <f>IF(ISBLANK(Regressions!B128), " ", Regressions!B128)</f>
        <v>2021</v>
      </c>
      <c r="C118" s="401" t="str">
        <f>HLOOKUP(Introduction!$G$4,nametranslations,27,FALSE)</f>
        <v>Pré-primaire</v>
      </c>
      <c r="D118" s="404">
        <f>IF(ISBLANK(Regressions!D128), " ", Regressions!D128)</f>
        <v>2366723</v>
      </c>
      <c r="E118" s="410">
        <f>IF(ISNUMBER(Regressions!E128),ROUND(Regressions!E128, 1), NA())</f>
        <v>28.1</v>
      </c>
      <c r="F118" s="413" t="e">
        <f>IF(ISNUMBER(Regressions!F128),ROUND(Regressions!F128, 1), NA())</f>
        <v>#N/A</v>
      </c>
      <c r="G118" s="414" t="e">
        <f>IF(ISNUMBER(Regressions!G128),ROUND(Regressions!G128, 1), NA())</f>
        <v>#N/A</v>
      </c>
      <c r="H118" s="408" t="e">
        <f>IF(ISNUMBER(Regressions!H128),ROUND(Regressions!H128, 1), NA())</f>
        <v>#N/A</v>
      </c>
      <c r="I118" s="409" t="e">
        <f>IF(ISNUMBER(Regressions!I128),ROUND(Regressions!I128, 1), NA())</f>
        <v>#N/A</v>
      </c>
      <c r="J118" s="410">
        <f>IF(ISNUMBER(Regressions!K128),ROUND(Regressions!K128, 1), NA())</f>
        <v>71.7</v>
      </c>
      <c r="K118" s="413" t="e">
        <f>IF(ISNUMBER(Regressions!L128),ROUND(Regressions!L128, 1), NA())</f>
        <v>#N/A</v>
      </c>
      <c r="L118" s="415" t="e">
        <f>IF(ISNUMBER(Regressions!M128),ROUND(Regressions!M128, 1), NA())</f>
        <v>#N/A</v>
      </c>
      <c r="M118" s="408" t="e">
        <f>IF(ISNUMBER(Regressions!N128),ROUND(Regressions!N128, 1), NA())</f>
        <v>#N/A</v>
      </c>
      <c r="N118" s="409" t="e">
        <f>IF(ISNUMBER(Regressions!O128),ROUND(Regressions!O128, 1), NA())</f>
        <v>#N/A</v>
      </c>
      <c r="O118" s="410">
        <f>IF(ISNUMBER(Regressions!Q128),ROUND(Regressions!Q128, 1), NA())</f>
        <v>68</v>
      </c>
      <c r="P118" s="413" t="e">
        <f>IF(ISNUMBER(Regressions!R128),ROUND(Regressions!R128, 1), NA())</f>
        <v>#N/A</v>
      </c>
      <c r="Q118" s="416" t="e">
        <f>IF(ISNUMBER(Regressions!S128),ROUND(Regressions!S128, 1), NA())</f>
        <v>#N/A</v>
      </c>
      <c r="R118" s="408" t="e">
        <f>IF(ISNUMBER(Regressions!T128),ROUND(Regressions!T128, 1), NA())</f>
        <v>#N/A</v>
      </c>
      <c r="S118" s="409" t="e">
        <f>IF(ISNUMBER(Regressions!U128),ROUND(Regressions!U128, 1), NA())</f>
        <v>#N/A</v>
      </c>
    </row>
    <row r="119" spans="1:19" x14ac:dyDescent="0.25">
      <c r="A119" s="401" t="str">
        <f>+Introduction!$C$7</f>
        <v>Madagascar</v>
      </c>
      <c r="B119" s="402">
        <f>IF(ISBLANK(Regressions!B129), " ", Regressions!B129)</f>
        <v>2022</v>
      </c>
      <c r="C119" s="401" t="str">
        <f>HLOOKUP(Introduction!$G$4,nametranslations,27,FALSE)</f>
        <v>Pré-primaire</v>
      </c>
      <c r="D119" s="404">
        <f>IF(ISBLANK(Regressions!D129), " ", Regressions!D129)</f>
        <v>2415512</v>
      </c>
      <c r="E119" s="405">
        <f>IF(ISNUMBER(Regressions!E129),ROUND(Regressions!E129, 1), NA())</f>
        <v>35.4</v>
      </c>
      <c r="F119" s="406">
        <f>IF(ISNUMBER(Regressions!F129),ROUND(Regressions!F129, 1), NA())</f>
        <v>35.4</v>
      </c>
      <c r="G119" s="407">
        <f>IF(ISNUMBER(Regressions!G129),ROUND(Regressions!G129, 1), NA())</f>
        <v>31.9</v>
      </c>
      <c r="H119" s="408">
        <f>IF(ISNUMBER(Regressions!H129),ROUND(Regressions!H129, 1), NA())</f>
        <v>3.5</v>
      </c>
      <c r="I119" s="409">
        <f>IF(ISNUMBER(Regressions!I129),ROUND(Regressions!I129, 1), NA())</f>
        <v>64.599999999999994</v>
      </c>
      <c r="J119" s="410">
        <f>IF(ISNUMBER(Regressions!K129),ROUND(Regressions!K129, 1), NA())</f>
        <v>72.7</v>
      </c>
      <c r="K119" s="406">
        <f>IF(ISNUMBER(Regressions!L129),ROUND(Regressions!L129, 1), NA())</f>
        <v>48.8</v>
      </c>
      <c r="L119" s="411">
        <f>IF(ISNUMBER(Regressions!M129),ROUND(Regressions!M129, 1), NA())</f>
        <v>28.6</v>
      </c>
      <c r="M119" s="408">
        <f>IF(ISNUMBER(Regressions!N129),ROUND(Regressions!N129, 1), NA())</f>
        <v>20.2</v>
      </c>
      <c r="N119" s="409">
        <f>IF(ISNUMBER(Regressions!O129),ROUND(Regressions!O129, 1), NA())</f>
        <v>51.2</v>
      </c>
      <c r="O119" s="410">
        <f>IF(ISNUMBER(Regressions!Q129),ROUND(Regressions!Q129, 1), NA())</f>
        <v>62</v>
      </c>
      <c r="P119" s="406">
        <f>IF(ISNUMBER(Regressions!R129),ROUND(Regressions!R129, 1), NA())</f>
        <v>19.600000000000001</v>
      </c>
      <c r="Q119" s="412">
        <f>IF(ISNUMBER(Regressions!S129),ROUND(Regressions!S129, 1), NA())</f>
        <v>13.8</v>
      </c>
      <c r="R119" s="408">
        <f>IF(ISNUMBER(Regressions!T129),ROUND(Regressions!T129, 1), NA())</f>
        <v>5.8</v>
      </c>
      <c r="S119" s="409">
        <f>IF(ISNUMBER(Regressions!U129),ROUND(Regressions!U129, 1), NA())</f>
        <v>80.400000000000006</v>
      </c>
    </row>
    <row r="120" spans="1:19" x14ac:dyDescent="0.25">
      <c r="A120" s="401" t="str">
        <f>+Introduction!$C$7</f>
        <v>Madagascar</v>
      </c>
      <c r="B120" s="402">
        <f>IF(ISBLANK(Regressions!B130), " ", Regressions!B130)</f>
        <v>2023</v>
      </c>
      <c r="C120" s="401" t="str">
        <f>HLOOKUP(Introduction!$G$4,nametranslations,27,FALSE)</f>
        <v>Pré-primaire</v>
      </c>
      <c r="D120" s="404">
        <f>IF(ISBLANK(Regressions!D130), " ", Regressions!D130)</f>
        <v>2446695</v>
      </c>
      <c r="E120" s="405">
        <f>IF(ISNUMBER(Regressions!E130),ROUND(Regressions!E130, 1), NA())</f>
        <v>42.7</v>
      </c>
      <c r="F120" s="406">
        <f>IF(ISNUMBER(Regressions!F130),ROUND(Regressions!F130, 1), NA())</f>
        <v>38.700000000000003</v>
      </c>
      <c r="G120" s="407">
        <f>IF(ISNUMBER(Regressions!G130),ROUND(Regressions!G130, 1), NA())</f>
        <v>31.9</v>
      </c>
      <c r="H120" s="408">
        <f>IF(ISNUMBER(Regressions!H130),ROUND(Regressions!H130, 1), NA())</f>
        <v>6.8</v>
      </c>
      <c r="I120" s="409">
        <f>IF(ISNUMBER(Regressions!I130),ROUND(Regressions!I130, 1), NA())</f>
        <v>61.3</v>
      </c>
      <c r="J120" s="410">
        <f>IF(ISNUMBER(Regressions!K130),ROUND(Regressions!K130, 1), NA())</f>
        <v>73.7</v>
      </c>
      <c r="K120" s="406">
        <f>IF(ISNUMBER(Regressions!L130),ROUND(Regressions!L130, 1), NA())</f>
        <v>48.8</v>
      </c>
      <c r="L120" s="411">
        <f>IF(ISNUMBER(Regressions!M130),ROUND(Regressions!M130, 1), NA())</f>
        <v>28.6</v>
      </c>
      <c r="M120" s="408">
        <f>IF(ISNUMBER(Regressions!N130),ROUND(Regressions!N130, 1), NA())</f>
        <v>20.2</v>
      </c>
      <c r="N120" s="409">
        <f>IF(ISNUMBER(Regressions!O130),ROUND(Regressions!O130, 1), NA())</f>
        <v>51.2</v>
      </c>
      <c r="O120" s="410">
        <f>IF(ISNUMBER(Regressions!Q130),ROUND(Regressions!Q130, 1), NA())</f>
        <v>55.9</v>
      </c>
      <c r="P120" s="406">
        <f>IF(ISNUMBER(Regressions!R130),ROUND(Regressions!R130, 1), NA())</f>
        <v>19.600000000000001</v>
      </c>
      <c r="Q120" s="412">
        <f>IF(ISNUMBER(Regressions!S130),ROUND(Regressions!S130, 1), NA())</f>
        <v>13.8</v>
      </c>
      <c r="R120" s="408">
        <f>IF(ISNUMBER(Regressions!T130),ROUND(Regressions!T130, 1), NA())</f>
        <v>5.8</v>
      </c>
      <c r="S120" s="409">
        <f>IF(ISNUMBER(Regressions!U130),ROUND(Regressions!U130, 1), NA())</f>
        <v>80.400000000000006</v>
      </c>
    </row>
    <row r="121" spans="1:19" x14ac:dyDescent="0.25">
      <c r="A121" s="401" t="str">
        <f>+Introduction!$C$7</f>
        <v>Madagascar</v>
      </c>
      <c r="B121" s="402">
        <f>IF(ISBLANK(Regressions!B131), " ", Regressions!B131)</f>
        <v>2024</v>
      </c>
      <c r="C121" s="401" t="str">
        <f>HLOOKUP(Introduction!$G$4,nametranslations,27,FALSE)</f>
        <v>Pré-primaire</v>
      </c>
      <c r="D121" s="404" t="str">
        <f>IF(ISBLANK(Regressions!D131), " ", Regressions!D131)</f>
        <v xml:space="preserve"> </v>
      </c>
      <c r="E121" s="405">
        <f>IF(ISNUMBER(Regressions!E131),ROUND(Regressions!E131, 1), NA())</f>
        <v>50.1</v>
      </c>
      <c r="F121" s="406">
        <f>IF(ISNUMBER(Regressions!F131),ROUND(Regressions!F131, 1), NA())</f>
        <v>38.700000000000003</v>
      </c>
      <c r="G121" s="407">
        <f>IF(ISNUMBER(Regressions!G131),ROUND(Regressions!G131, 1), NA())</f>
        <v>31.9</v>
      </c>
      <c r="H121" s="408">
        <f>IF(ISNUMBER(Regressions!H131),ROUND(Regressions!H131, 1), NA())</f>
        <v>6.8</v>
      </c>
      <c r="I121" s="409">
        <f>IF(ISNUMBER(Regressions!I131),ROUND(Regressions!I131, 1), NA())</f>
        <v>61.3</v>
      </c>
      <c r="J121" s="410">
        <f>IF(ISNUMBER(Regressions!K131),ROUND(Regressions!K131, 1), NA())</f>
        <v>74.7</v>
      </c>
      <c r="K121" s="406">
        <f>IF(ISNUMBER(Regressions!L131),ROUND(Regressions!L131, 1), NA())</f>
        <v>48.8</v>
      </c>
      <c r="L121" s="411">
        <f>IF(ISNUMBER(Regressions!M131),ROUND(Regressions!M131, 1), NA())</f>
        <v>28.6</v>
      </c>
      <c r="M121" s="408">
        <f>IF(ISNUMBER(Regressions!N131),ROUND(Regressions!N131, 1), NA())</f>
        <v>20.2</v>
      </c>
      <c r="N121" s="409">
        <f>IF(ISNUMBER(Regressions!O131),ROUND(Regressions!O131, 1), NA())</f>
        <v>51.2</v>
      </c>
      <c r="O121" s="410">
        <f>IF(ISNUMBER(Regressions!Q131),ROUND(Regressions!Q131, 1), NA())</f>
        <v>49.9</v>
      </c>
      <c r="P121" s="406">
        <f>IF(ISNUMBER(Regressions!R131),ROUND(Regressions!R131, 1), NA())</f>
        <v>19.600000000000001</v>
      </c>
      <c r="Q121" s="412">
        <f>IF(ISNUMBER(Regressions!S131),ROUND(Regressions!S131, 1), NA())</f>
        <v>13.8</v>
      </c>
      <c r="R121" s="408">
        <f>IF(ISNUMBER(Regressions!T131),ROUND(Regressions!T131, 1), NA())</f>
        <v>5.8</v>
      </c>
      <c r="S121" s="409">
        <f>IF(ISNUMBER(Regressions!U131),ROUND(Regressions!U131, 1), NA())</f>
        <v>80.400000000000006</v>
      </c>
    </row>
    <row r="122" spans="1:19" x14ac:dyDescent="0.25">
      <c r="A122" s="417" t="str">
        <f>+Introduction!$C$7</f>
        <v>Madagascar</v>
      </c>
      <c r="B122" s="418">
        <f>IF(ISBLANK(Regressions!B132), " ", Regressions!B132)</f>
        <v>2025</v>
      </c>
      <c r="C122" s="417" t="str">
        <f>HLOOKUP(Introduction!$G$4,nametranslations,27,FALSE)</f>
        <v>Pré-primaire</v>
      </c>
      <c r="D122" s="419" t="str">
        <f>IF(ISBLANK(Regressions!D132), " ", Regressions!D132)</f>
        <v xml:space="preserve"> </v>
      </c>
      <c r="E122" s="420">
        <f>IF(ISNUMBER(Regressions!E132),ROUND(Regressions!E132, 1), NA())</f>
        <v>57.4</v>
      </c>
      <c r="F122" s="421">
        <f>IF(ISNUMBER(Regressions!F132),ROUND(Regressions!F132, 1), NA())</f>
        <v>38.700000000000003</v>
      </c>
      <c r="G122" s="422">
        <f>IF(ISNUMBER(Regressions!G132),ROUND(Regressions!G132, 1), NA())</f>
        <v>31.9</v>
      </c>
      <c r="H122" s="423">
        <f>IF(ISNUMBER(Regressions!H132),ROUND(Regressions!H132, 1), NA())</f>
        <v>6.8</v>
      </c>
      <c r="I122" s="424">
        <f>IF(ISNUMBER(Regressions!I132),ROUND(Regressions!I132, 1), NA())</f>
        <v>61.3</v>
      </c>
      <c r="J122" s="425">
        <f>IF(ISNUMBER(Regressions!K132),ROUND(Regressions!K132, 1), NA())</f>
        <v>75.7</v>
      </c>
      <c r="K122" s="421">
        <f>IF(ISNUMBER(Regressions!L132),ROUND(Regressions!L132, 1), NA())</f>
        <v>48.8</v>
      </c>
      <c r="L122" s="426">
        <f>IF(ISNUMBER(Regressions!M132),ROUND(Regressions!M132, 1), NA())</f>
        <v>28.6</v>
      </c>
      <c r="M122" s="423">
        <f>IF(ISNUMBER(Regressions!N132),ROUND(Regressions!N132, 1), NA())</f>
        <v>20.2</v>
      </c>
      <c r="N122" s="424">
        <f>IF(ISNUMBER(Regressions!O132),ROUND(Regressions!O132, 1), NA())</f>
        <v>51.2</v>
      </c>
      <c r="O122" s="425">
        <f>IF(ISNUMBER(Regressions!Q132),ROUND(Regressions!Q132, 1), NA())</f>
        <v>43.8</v>
      </c>
      <c r="P122" s="421">
        <f>IF(ISNUMBER(Regressions!R132),ROUND(Regressions!R132, 1), NA())</f>
        <v>19.600000000000001</v>
      </c>
      <c r="Q122" s="427">
        <f>IF(ISNUMBER(Regressions!S132),ROUND(Regressions!S132, 1), NA())</f>
        <v>13.8</v>
      </c>
      <c r="R122" s="423">
        <f>IF(ISNUMBER(Regressions!T132),ROUND(Regressions!T132, 1), NA())</f>
        <v>5.8</v>
      </c>
      <c r="S122" s="424">
        <f>IF(ISNUMBER(Regressions!U132),ROUND(Regressions!U132, 1), NA())</f>
        <v>80.400000000000006</v>
      </c>
    </row>
    <row r="123" spans="1:19" hidden="1" x14ac:dyDescent="0.25">
      <c r="A123" s="401" t="str">
        <f>+Introduction!$C$7</f>
        <v>Madagascar</v>
      </c>
      <c r="B123" s="402">
        <f>IF(ISBLANK(Regressions!B133), " ", Regressions!B133)</f>
        <v>2026</v>
      </c>
      <c r="C123" s="401" t="str">
        <f>HLOOKUP(Introduction!$G$4,nametranslations,27,FALSE)</f>
        <v>Pré-primaire</v>
      </c>
      <c r="D123" s="404" t="str">
        <f>IF(ISBLANK(Regressions!D133), " ", Regressions!D133)</f>
        <v xml:space="preserve"> </v>
      </c>
      <c r="E123" s="405">
        <f>IF(ISNUMBER(Regressions!E133),ROUND(Regressions!E133, 1), NA())</f>
        <v>64.7</v>
      </c>
      <c r="F123" s="406">
        <f>IF(ISNUMBER(Regressions!F133),ROUND(Regressions!F133, 1), NA())</f>
        <v>38.700000000000003</v>
      </c>
      <c r="G123" s="407">
        <f>IF(ISNUMBER(Regressions!G133),ROUND(Regressions!G133, 1), NA())</f>
        <v>31.9</v>
      </c>
      <c r="H123" s="408">
        <f>IF(ISNUMBER(Regressions!H133),ROUND(Regressions!H133, 1), NA())</f>
        <v>6.8</v>
      </c>
      <c r="I123" s="409">
        <f>IF(ISNUMBER(Regressions!I133),ROUND(Regressions!I133, 1), NA())</f>
        <v>61.3</v>
      </c>
      <c r="J123" s="410">
        <f>IF(ISNUMBER(Regressions!K133),ROUND(Regressions!K133, 1), NA())</f>
        <v>76.7</v>
      </c>
      <c r="K123" s="406">
        <f>IF(ISNUMBER(Regressions!L133),ROUND(Regressions!L133, 1), NA())</f>
        <v>48.8</v>
      </c>
      <c r="L123" s="411">
        <f>IF(ISNUMBER(Regressions!M133),ROUND(Regressions!M133, 1), NA())</f>
        <v>28.6</v>
      </c>
      <c r="M123" s="408">
        <f>IF(ISNUMBER(Regressions!N133),ROUND(Regressions!N133, 1), NA())</f>
        <v>20.2</v>
      </c>
      <c r="N123" s="409">
        <f>IF(ISNUMBER(Regressions!O133),ROUND(Regressions!O133, 1), NA())</f>
        <v>51.2</v>
      </c>
      <c r="O123" s="410">
        <f>IF(ISNUMBER(Regressions!Q133),ROUND(Regressions!Q133, 1), NA())</f>
        <v>37.799999999999997</v>
      </c>
      <c r="P123" s="406">
        <f>IF(ISNUMBER(Regressions!R133),ROUND(Regressions!R133, 1), NA())</f>
        <v>19.600000000000001</v>
      </c>
      <c r="Q123" s="412">
        <f>IF(ISNUMBER(Regressions!S133),ROUND(Regressions!S133, 1), NA())</f>
        <v>13.8</v>
      </c>
      <c r="R123" s="408">
        <f>IF(ISNUMBER(Regressions!T133),ROUND(Regressions!T133, 1), NA())</f>
        <v>5.8</v>
      </c>
      <c r="S123" s="409">
        <f>IF(ISNUMBER(Regressions!U133),ROUND(Regressions!U133, 1), NA())</f>
        <v>80.400000000000006</v>
      </c>
    </row>
    <row r="124" spans="1:19" hidden="1" x14ac:dyDescent="0.25">
      <c r="A124" s="401" t="str">
        <f>+Introduction!$C$7</f>
        <v>Madagascar</v>
      </c>
      <c r="B124" s="402">
        <f>IF(ISBLANK(Regressions!B134), " ", Regressions!B134)</f>
        <v>2027</v>
      </c>
      <c r="C124" s="401" t="str">
        <f>HLOOKUP(Introduction!$G$4,nametranslations,27,FALSE)</f>
        <v>Pré-primaire</v>
      </c>
      <c r="D124" s="404" t="str">
        <f>IF(ISBLANK(Regressions!D134), " ", Regressions!D134)</f>
        <v xml:space="preserve"> </v>
      </c>
      <c r="E124" s="405">
        <f>IF(ISNUMBER(Regressions!E134),ROUND(Regressions!E134, 1), NA())</f>
        <v>72.099999999999994</v>
      </c>
      <c r="F124" s="406">
        <f>IF(ISNUMBER(Regressions!F134),ROUND(Regressions!F134, 1), NA())</f>
        <v>38.700000000000003</v>
      </c>
      <c r="G124" s="407">
        <f>IF(ISNUMBER(Regressions!G134),ROUND(Regressions!G134, 1), NA())</f>
        <v>31.9</v>
      </c>
      <c r="H124" s="408">
        <f>IF(ISNUMBER(Regressions!H134),ROUND(Regressions!H134, 1), NA())</f>
        <v>6.8</v>
      </c>
      <c r="I124" s="409">
        <f>IF(ISNUMBER(Regressions!I134),ROUND(Regressions!I134, 1), NA())</f>
        <v>61.3</v>
      </c>
      <c r="J124" s="410">
        <f>IF(ISNUMBER(Regressions!K134),ROUND(Regressions!K134, 1), NA())</f>
        <v>77.7</v>
      </c>
      <c r="K124" s="406">
        <f>IF(ISNUMBER(Regressions!L134),ROUND(Regressions!L134, 1), NA())</f>
        <v>48.8</v>
      </c>
      <c r="L124" s="411">
        <f>IF(ISNUMBER(Regressions!M134),ROUND(Regressions!M134, 1), NA())</f>
        <v>28.6</v>
      </c>
      <c r="M124" s="408">
        <f>IF(ISNUMBER(Regressions!N134),ROUND(Regressions!N134, 1), NA())</f>
        <v>20.2</v>
      </c>
      <c r="N124" s="409">
        <f>IF(ISNUMBER(Regressions!O134),ROUND(Regressions!O134, 1), NA())</f>
        <v>51.2</v>
      </c>
      <c r="O124" s="410">
        <f>IF(ISNUMBER(Regressions!Q134),ROUND(Regressions!Q134, 1), NA())</f>
        <v>31.7</v>
      </c>
      <c r="P124" s="406">
        <f>IF(ISNUMBER(Regressions!R134),ROUND(Regressions!R134, 1), NA())</f>
        <v>19.600000000000001</v>
      </c>
      <c r="Q124" s="412">
        <f>IF(ISNUMBER(Regressions!S134),ROUND(Regressions!S134, 1), NA())</f>
        <v>13.8</v>
      </c>
      <c r="R124" s="408">
        <f>IF(ISNUMBER(Regressions!T134),ROUND(Regressions!T134, 1), NA())</f>
        <v>5.8</v>
      </c>
      <c r="S124" s="409">
        <f>IF(ISNUMBER(Regressions!U134),ROUND(Regressions!U134, 1), NA())</f>
        <v>80.400000000000006</v>
      </c>
    </row>
    <row r="125" spans="1:19" hidden="1" x14ac:dyDescent="0.25">
      <c r="A125" s="401" t="str">
        <f>+Introduction!$C$7</f>
        <v>Madagascar</v>
      </c>
      <c r="B125" s="402">
        <f>IF(ISBLANK(Regressions!B135), " ", Regressions!B135)</f>
        <v>2028</v>
      </c>
      <c r="C125" s="401" t="str">
        <f>HLOOKUP(Introduction!$G$4,nametranslations,27,FALSE)</f>
        <v>Pré-primaire</v>
      </c>
      <c r="D125" s="404" t="str">
        <f>IF(ISBLANK(Regressions!D135), " ", Regressions!D135)</f>
        <v xml:space="preserve"> </v>
      </c>
      <c r="E125" s="405">
        <f>IF(ISNUMBER(Regressions!E135),ROUND(Regressions!E135, 1), NA())</f>
        <v>79.400000000000006</v>
      </c>
      <c r="F125" s="406">
        <f>IF(ISNUMBER(Regressions!F135),ROUND(Regressions!F135, 1), NA())</f>
        <v>38.700000000000003</v>
      </c>
      <c r="G125" s="407">
        <f>IF(ISNUMBER(Regressions!G135),ROUND(Regressions!G135, 1), NA())</f>
        <v>31.9</v>
      </c>
      <c r="H125" s="408">
        <f>IF(ISNUMBER(Regressions!H135),ROUND(Regressions!H135, 1), NA())</f>
        <v>6.8</v>
      </c>
      <c r="I125" s="409">
        <f>IF(ISNUMBER(Regressions!I135),ROUND(Regressions!I135, 1), NA())</f>
        <v>61.3</v>
      </c>
      <c r="J125" s="410">
        <f>IF(ISNUMBER(Regressions!K135),ROUND(Regressions!K135, 1), NA())</f>
        <v>78.7</v>
      </c>
      <c r="K125" s="406">
        <f>IF(ISNUMBER(Regressions!L135),ROUND(Regressions!L135, 1), NA())</f>
        <v>48.8</v>
      </c>
      <c r="L125" s="411">
        <f>IF(ISNUMBER(Regressions!M135),ROUND(Regressions!M135, 1), NA())</f>
        <v>28.6</v>
      </c>
      <c r="M125" s="408">
        <f>IF(ISNUMBER(Regressions!N135),ROUND(Regressions!N135, 1), NA())</f>
        <v>20.2</v>
      </c>
      <c r="N125" s="409">
        <f>IF(ISNUMBER(Regressions!O135),ROUND(Regressions!O135, 1), NA())</f>
        <v>51.2</v>
      </c>
      <c r="O125" s="410">
        <f>IF(ISNUMBER(Regressions!Q135),ROUND(Regressions!Q135, 1), NA())</f>
        <v>25.7</v>
      </c>
      <c r="P125" s="406">
        <f>IF(ISNUMBER(Regressions!R135),ROUND(Regressions!R135, 1), NA())</f>
        <v>19.600000000000001</v>
      </c>
      <c r="Q125" s="412">
        <f>IF(ISNUMBER(Regressions!S135),ROUND(Regressions!S135, 1), NA())</f>
        <v>13.8</v>
      </c>
      <c r="R125" s="408">
        <f>IF(ISNUMBER(Regressions!T135),ROUND(Regressions!T135, 1), NA())</f>
        <v>5.8</v>
      </c>
      <c r="S125" s="409">
        <f>IF(ISNUMBER(Regressions!U135),ROUND(Regressions!U135, 1), NA())</f>
        <v>80.400000000000006</v>
      </c>
    </row>
    <row r="126" spans="1:19" hidden="1" x14ac:dyDescent="0.25">
      <c r="A126" s="401" t="str">
        <f>+Introduction!$C$7</f>
        <v>Madagascar</v>
      </c>
      <c r="B126" s="402">
        <f>IF(ISBLANK(Regressions!B136), " ", Regressions!B136)</f>
        <v>2029</v>
      </c>
      <c r="C126" s="401" t="str">
        <f>HLOOKUP(Introduction!$G$4,nametranslations,27,FALSE)</f>
        <v>Pré-primaire</v>
      </c>
      <c r="D126" s="404" t="str">
        <f>IF(ISBLANK(Regressions!D136), " ", Regressions!D136)</f>
        <v xml:space="preserve"> </v>
      </c>
      <c r="E126" s="405">
        <f>IF(ISNUMBER(Regressions!E136),ROUND(Regressions!E136, 1), NA())</f>
        <v>79.400000000000006</v>
      </c>
      <c r="F126" s="406">
        <f>IF(ISNUMBER(Regressions!F136),ROUND(Regressions!F136, 1), NA())</f>
        <v>38.700000000000003</v>
      </c>
      <c r="G126" s="407">
        <f>IF(ISNUMBER(Regressions!G136),ROUND(Regressions!G136, 1), NA())</f>
        <v>31.9</v>
      </c>
      <c r="H126" s="408">
        <f>IF(ISNUMBER(Regressions!H136),ROUND(Regressions!H136, 1), NA())</f>
        <v>6.8</v>
      </c>
      <c r="I126" s="409">
        <f>IF(ISNUMBER(Regressions!I136),ROUND(Regressions!I136, 1), NA())</f>
        <v>61.3</v>
      </c>
      <c r="J126" s="410">
        <f>IF(ISNUMBER(Regressions!K136),ROUND(Regressions!K136, 1), NA())</f>
        <v>78.7</v>
      </c>
      <c r="K126" s="406">
        <f>IF(ISNUMBER(Regressions!L136),ROUND(Regressions!L136, 1), NA())</f>
        <v>48.8</v>
      </c>
      <c r="L126" s="411">
        <f>IF(ISNUMBER(Regressions!M136),ROUND(Regressions!M136, 1), NA())</f>
        <v>28.6</v>
      </c>
      <c r="M126" s="408">
        <f>IF(ISNUMBER(Regressions!N136),ROUND(Regressions!N136, 1), NA())</f>
        <v>20.2</v>
      </c>
      <c r="N126" s="409">
        <f>IF(ISNUMBER(Regressions!O136),ROUND(Regressions!O136, 1), NA())</f>
        <v>51.2</v>
      </c>
      <c r="O126" s="410">
        <f>IF(ISNUMBER(Regressions!Q136),ROUND(Regressions!Q136, 1), NA())</f>
        <v>25.7</v>
      </c>
      <c r="P126" s="406">
        <f>IF(ISNUMBER(Regressions!R136),ROUND(Regressions!R136, 1), NA())</f>
        <v>19.600000000000001</v>
      </c>
      <c r="Q126" s="412">
        <f>IF(ISNUMBER(Regressions!S136),ROUND(Regressions!S136, 1), NA())</f>
        <v>13.8</v>
      </c>
      <c r="R126" s="408">
        <f>IF(ISNUMBER(Regressions!T136),ROUND(Regressions!T136, 1), NA())</f>
        <v>5.8</v>
      </c>
      <c r="S126" s="409">
        <f>IF(ISNUMBER(Regressions!U136),ROUND(Regressions!U136, 1), NA())</f>
        <v>80.400000000000006</v>
      </c>
    </row>
    <row r="127" spans="1:19" hidden="1" x14ac:dyDescent="0.25">
      <c r="A127" s="401" t="str">
        <f>+Introduction!$C$7</f>
        <v>Madagascar</v>
      </c>
      <c r="B127" s="402">
        <f>IF(ISBLANK(Regressions!B137), " ", Regressions!B137)</f>
        <v>2030</v>
      </c>
      <c r="C127" s="401" t="str">
        <f>HLOOKUP(Introduction!$G$4,nametranslations,27,FALSE)</f>
        <v>Pré-primaire</v>
      </c>
      <c r="D127" s="404" t="str">
        <f>IF(ISBLANK(Regressions!D137), " ", Regressions!D137)</f>
        <v xml:space="preserve"> </v>
      </c>
      <c r="E127" s="405">
        <f>IF(ISNUMBER(Regressions!E137),ROUND(Regressions!E137, 1), NA())</f>
        <v>79.400000000000006</v>
      </c>
      <c r="F127" s="406">
        <f>IF(ISNUMBER(Regressions!F137),ROUND(Regressions!F137, 1), NA())</f>
        <v>38.700000000000003</v>
      </c>
      <c r="G127" s="407">
        <f>IF(ISNUMBER(Regressions!G137),ROUND(Regressions!G137, 1), NA())</f>
        <v>31.9</v>
      </c>
      <c r="H127" s="408">
        <f>IF(ISNUMBER(Regressions!H137),ROUND(Regressions!H137, 1), NA())</f>
        <v>6.8</v>
      </c>
      <c r="I127" s="409">
        <f>IF(ISNUMBER(Regressions!I137),ROUND(Regressions!I137, 1), NA())</f>
        <v>61.3</v>
      </c>
      <c r="J127" s="410">
        <f>IF(ISNUMBER(Regressions!K137),ROUND(Regressions!K137, 1), NA())</f>
        <v>78.7</v>
      </c>
      <c r="K127" s="406">
        <f>IF(ISNUMBER(Regressions!L137),ROUND(Regressions!L137, 1), NA())</f>
        <v>48.8</v>
      </c>
      <c r="L127" s="411">
        <f>IF(ISNUMBER(Regressions!M137),ROUND(Regressions!M137, 1), NA())</f>
        <v>28.6</v>
      </c>
      <c r="M127" s="408">
        <f>IF(ISNUMBER(Regressions!N137),ROUND(Regressions!N137, 1), NA())</f>
        <v>20.2</v>
      </c>
      <c r="N127" s="409">
        <f>IF(ISNUMBER(Regressions!O137),ROUND(Regressions!O137, 1), NA())</f>
        <v>51.2</v>
      </c>
      <c r="O127" s="410">
        <f>IF(ISNUMBER(Regressions!Q137),ROUND(Regressions!Q137, 1), NA())</f>
        <v>25.7</v>
      </c>
      <c r="P127" s="406">
        <f>IF(ISNUMBER(Regressions!R137),ROUND(Regressions!R137, 1), NA())</f>
        <v>19.600000000000001</v>
      </c>
      <c r="Q127" s="412">
        <f>IF(ISNUMBER(Regressions!S137),ROUND(Regressions!S137, 1), NA())</f>
        <v>13.8</v>
      </c>
      <c r="R127" s="408">
        <f>IF(ISNUMBER(Regressions!T137),ROUND(Regressions!T137, 1), NA())</f>
        <v>5.8</v>
      </c>
      <c r="S127" s="409">
        <f>IF(ISNUMBER(Regressions!U137),ROUND(Regressions!U137, 1), NA())</f>
        <v>80.400000000000006</v>
      </c>
    </row>
    <row r="128" spans="1:19" x14ac:dyDescent="0.25">
      <c r="A128" s="401" t="str">
        <f>+Introduction!$C$7</f>
        <v>Madagascar</v>
      </c>
      <c r="B128" s="402">
        <f>IF(ISBLANK(Regressions!B138), " ", Regressions!B138)</f>
        <v>2000</v>
      </c>
      <c r="C128" s="401" t="str">
        <f>HLOOKUP(Introduction!$G$4,nametranslations,28,FALSE)</f>
        <v>Primaire</v>
      </c>
      <c r="D128" s="404">
        <f>IF(ISBLANK(Regressions!D138), " ", Regressions!D138)</f>
        <v>2288431</v>
      </c>
      <c r="E128" s="405" t="e">
        <f>IF(ISNUMBER(Regressions!E138),ROUND(Regressions!E138, 1), NA())</f>
        <v>#N/A</v>
      </c>
      <c r="F128" s="406" t="e">
        <f>IF(ISNUMBER(Regressions!F138),ROUND(Regressions!F138, 1), NA())</f>
        <v>#N/A</v>
      </c>
      <c r="G128" s="407" t="e">
        <f>IF(ISNUMBER(Regressions!G138),ROUND(Regressions!G138, 1), NA())</f>
        <v>#N/A</v>
      </c>
      <c r="H128" s="408" t="e">
        <f>IF(ISNUMBER(Regressions!H138),ROUND(Regressions!H138, 1), NA())</f>
        <v>#N/A</v>
      </c>
      <c r="I128" s="409" t="e">
        <f>IF(ISNUMBER(Regressions!I138),ROUND(Regressions!I138, 1), NA())</f>
        <v>#N/A</v>
      </c>
      <c r="J128" s="410" t="e">
        <f>IF(ISNUMBER(Regressions!K138),ROUND(Regressions!K138, 1), NA())</f>
        <v>#N/A</v>
      </c>
      <c r="K128" s="406" t="e">
        <f>IF(ISNUMBER(Regressions!L138),ROUND(Regressions!L138, 1), NA())</f>
        <v>#N/A</v>
      </c>
      <c r="L128" s="411" t="e">
        <f>IF(ISNUMBER(Regressions!M138),ROUND(Regressions!M138, 1), NA())</f>
        <v>#N/A</v>
      </c>
      <c r="M128" s="408" t="e">
        <f>IF(ISNUMBER(Regressions!N138),ROUND(Regressions!N138, 1), NA())</f>
        <v>#N/A</v>
      </c>
      <c r="N128" s="409" t="e">
        <f>IF(ISNUMBER(Regressions!O138),ROUND(Regressions!O138, 1), NA())</f>
        <v>#N/A</v>
      </c>
      <c r="O128" s="410" t="e">
        <f>IF(ISNUMBER(Regressions!Q138),ROUND(Regressions!Q138, 1), NA())</f>
        <v>#N/A</v>
      </c>
      <c r="P128" s="406" t="e">
        <f>IF(ISNUMBER(Regressions!R138),ROUND(Regressions!R138, 1), NA())</f>
        <v>#N/A</v>
      </c>
      <c r="Q128" s="412" t="e">
        <f>IF(ISNUMBER(Regressions!S138),ROUND(Regressions!S138, 1), NA())</f>
        <v>#N/A</v>
      </c>
      <c r="R128" s="408" t="e">
        <f>IF(ISNUMBER(Regressions!T138),ROUND(Regressions!T138, 1), NA())</f>
        <v>#N/A</v>
      </c>
      <c r="S128" s="409" t="e">
        <f>IF(ISNUMBER(Regressions!U138),ROUND(Regressions!U138, 1), NA())</f>
        <v>#N/A</v>
      </c>
    </row>
    <row r="129" spans="1:19" x14ac:dyDescent="0.25">
      <c r="A129" s="401" t="str">
        <f>+Introduction!$C$7</f>
        <v>Madagascar</v>
      </c>
      <c r="B129" s="402">
        <f>IF(ISBLANK(Regressions!B139), " ", Regressions!B139)</f>
        <v>2001</v>
      </c>
      <c r="C129" s="401" t="str">
        <f>HLOOKUP(Introduction!$G$4,nametranslations,28,FALSE)</f>
        <v>Primaire</v>
      </c>
      <c r="D129" s="404">
        <f>IF(ISBLANK(Regressions!D139), " ", Regressions!D139)</f>
        <v>2375083</v>
      </c>
      <c r="E129" s="405" t="e">
        <f>IF(ISNUMBER(Regressions!E139),ROUND(Regressions!E139, 1), NA())</f>
        <v>#N/A</v>
      </c>
      <c r="F129" s="406" t="e">
        <f>IF(ISNUMBER(Regressions!F139),ROUND(Regressions!F139, 1), NA())</f>
        <v>#N/A</v>
      </c>
      <c r="G129" s="407" t="e">
        <f>IF(ISNUMBER(Regressions!G139),ROUND(Regressions!G139, 1), NA())</f>
        <v>#N/A</v>
      </c>
      <c r="H129" s="408" t="e">
        <f>IF(ISNUMBER(Regressions!H139),ROUND(Regressions!H139, 1), NA())</f>
        <v>#N/A</v>
      </c>
      <c r="I129" s="409" t="e">
        <f>IF(ISNUMBER(Regressions!I139),ROUND(Regressions!I139, 1), NA())</f>
        <v>#N/A</v>
      </c>
      <c r="J129" s="410" t="e">
        <f>IF(ISNUMBER(Regressions!K139),ROUND(Regressions!K139, 1), NA())</f>
        <v>#N/A</v>
      </c>
      <c r="K129" s="406" t="e">
        <f>IF(ISNUMBER(Regressions!L139),ROUND(Regressions!L139, 1), NA())</f>
        <v>#N/A</v>
      </c>
      <c r="L129" s="411" t="e">
        <f>IF(ISNUMBER(Regressions!M139),ROUND(Regressions!M139, 1), NA())</f>
        <v>#N/A</v>
      </c>
      <c r="M129" s="408" t="e">
        <f>IF(ISNUMBER(Regressions!N139),ROUND(Regressions!N139, 1), NA())</f>
        <v>#N/A</v>
      </c>
      <c r="N129" s="409" t="e">
        <f>IF(ISNUMBER(Regressions!O139),ROUND(Regressions!O139, 1), NA())</f>
        <v>#N/A</v>
      </c>
      <c r="O129" s="410" t="e">
        <f>IF(ISNUMBER(Regressions!Q139),ROUND(Regressions!Q139, 1), NA())</f>
        <v>#N/A</v>
      </c>
      <c r="P129" s="406" t="e">
        <f>IF(ISNUMBER(Regressions!R139),ROUND(Regressions!R139, 1), NA())</f>
        <v>#N/A</v>
      </c>
      <c r="Q129" s="412" t="e">
        <f>IF(ISNUMBER(Regressions!S139),ROUND(Regressions!S139, 1), NA())</f>
        <v>#N/A</v>
      </c>
      <c r="R129" s="408" t="e">
        <f>IF(ISNUMBER(Regressions!T139),ROUND(Regressions!T139, 1), NA())</f>
        <v>#N/A</v>
      </c>
      <c r="S129" s="409" t="e">
        <f>IF(ISNUMBER(Regressions!U139),ROUND(Regressions!U139, 1), NA())</f>
        <v>#N/A</v>
      </c>
    </row>
    <row r="130" spans="1:19" x14ac:dyDescent="0.25">
      <c r="A130" s="401" t="str">
        <f>+Introduction!$C$7</f>
        <v>Madagascar</v>
      </c>
      <c r="B130" s="402">
        <f>IF(ISBLANK(Regressions!B140), " ", Regressions!B140)</f>
        <v>2002</v>
      </c>
      <c r="C130" s="401" t="str">
        <f>HLOOKUP(Introduction!$G$4,nametranslations,28,FALSE)</f>
        <v>Primaire</v>
      </c>
      <c r="D130" s="404">
        <f>IF(ISBLANK(Regressions!D140), " ", Regressions!D140)</f>
        <v>2462119</v>
      </c>
      <c r="E130" s="405" t="e">
        <f>IF(ISNUMBER(Regressions!E140),ROUND(Regressions!E140, 1), NA())</f>
        <v>#N/A</v>
      </c>
      <c r="F130" s="406" t="e">
        <f>IF(ISNUMBER(Regressions!F140),ROUND(Regressions!F140, 1), NA())</f>
        <v>#N/A</v>
      </c>
      <c r="G130" s="407" t="e">
        <f>IF(ISNUMBER(Regressions!G140),ROUND(Regressions!G140, 1), NA())</f>
        <v>#N/A</v>
      </c>
      <c r="H130" s="408" t="e">
        <f>IF(ISNUMBER(Regressions!H140),ROUND(Regressions!H140, 1), NA())</f>
        <v>#N/A</v>
      </c>
      <c r="I130" s="409" t="e">
        <f>IF(ISNUMBER(Regressions!I140),ROUND(Regressions!I140, 1), NA())</f>
        <v>#N/A</v>
      </c>
      <c r="J130" s="410" t="e">
        <f>IF(ISNUMBER(Regressions!K140),ROUND(Regressions!K140, 1), NA())</f>
        <v>#N/A</v>
      </c>
      <c r="K130" s="406" t="e">
        <f>IF(ISNUMBER(Regressions!L140),ROUND(Regressions!L140, 1), NA())</f>
        <v>#N/A</v>
      </c>
      <c r="L130" s="411" t="e">
        <f>IF(ISNUMBER(Regressions!M140),ROUND(Regressions!M140, 1), NA())</f>
        <v>#N/A</v>
      </c>
      <c r="M130" s="408" t="e">
        <f>IF(ISNUMBER(Regressions!N140),ROUND(Regressions!N140, 1), NA())</f>
        <v>#N/A</v>
      </c>
      <c r="N130" s="409" t="e">
        <f>IF(ISNUMBER(Regressions!O140),ROUND(Regressions!O140, 1), NA())</f>
        <v>#N/A</v>
      </c>
      <c r="O130" s="410" t="e">
        <f>IF(ISNUMBER(Regressions!Q140),ROUND(Regressions!Q140, 1), NA())</f>
        <v>#N/A</v>
      </c>
      <c r="P130" s="406" t="e">
        <f>IF(ISNUMBER(Regressions!R140),ROUND(Regressions!R140, 1), NA())</f>
        <v>#N/A</v>
      </c>
      <c r="Q130" s="412" t="e">
        <f>IF(ISNUMBER(Regressions!S140),ROUND(Regressions!S140, 1), NA())</f>
        <v>#N/A</v>
      </c>
      <c r="R130" s="408" t="e">
        <f>IF(ISNUMBER(Regressions!T140),ROUND(Regressions!T140, 1), NA())</f>
        <v>#N/A</v>
      </c>
      <c r="S130" s="409" t="e">
        <f>IF(ISNUMBER(Regressions!U140),ROUND(Regressions!U140, 1), NA())</f>
        <v>#N/A</v>
      </c>
    </row>
    <row r="131" spans="1:19" x14ac:dyDescent="0.25">
      <c r="A131" s="401" t="str">
        <f>+Introduction!$C$7</f>
        <v>Madagascar</v>
      </c>
      <c r="B131" s="402">
        <f>IF(ISBLANK(Regressions!B141), " ", Regressions!B141)</f>
        <v>2003</v>
      </c>
      <c r="C131" s="401" t="str">
        <f>HLOOKUP(Introduction!$G$4,nametranslations,28,FALSE)</f>
        <v>Primaire</v>
      </c>
      <c r="D131" s="404">
        <f>IF(ISBLANK(Regressions!D141), " ", Regressions!D141)</f>
        <v>2548437</v>
      </c>
      <c r="E131" s="405" t="e">
        <f>IF(ISNUMBER(Regressions!E141),ROUND(Regressions!E141, 1), NA())</f>
        <v>#N/A</v>
      </c>
      <c r="F131" s="406" t="e">
        <f>IF(ISNUMBER(Regressions!F141),ROUND(Regressions!F141, 1), NA())</f>
        <v>#N/A</v>
      </c>
      <c r="G131" s="407" t="e">
        <f>IF(ISNUMBER(Regressions!G141),ROUND(Regressions!G141, 1), NA())</f>
        <v>#N/A</v>
      </c>
      <c r="H131" s="408" t="e">
        <f>IF(ISNUMBER(Regressions!H141),ROUND(Regressions!H141, 1), NA())</f>
        <v>#N/A</v>
      </c>
      <c r="I131" s="409" t="e">
        <f>IF(ISNUMBER(Regressions!I141),ROUND(Regressions!I141, 1), NA())</f>
        <v>#N/A</v>
      </c>
      <c r="J131" s="410" t="e">
        <f>IF(ISNUMBER(Regressions!K141),ROUND(Regressions!K141, 1), NA())</f>
        <v>#N/A</v>
      </c>
      <c r="K131" s="406" t="e">
        <f>IF(ISNUMBER(Regressions!L141),ROUND(Regressions!L141, 1), NA())</f>
        <v>#N/A</v>
      </c>
      <c r="L131" s="411" t="e">
        <f>IF(ISNUMBER(Regressions!M141),ROUND(Regressions!M141, 1), NA())</f>
        <v>#N/A</v>
      </c>
      <c r="M131" s="408" t="e">
        <f>IF(ISNUMBER(Regressions!N141),ROUND(Regressions!N141, 1), NA())</f>
        <v>#N/A</v>
      </c>
      <c r="N131" s="409" t="e">
        <f>IF(ISNUMBER(Regressions!O141),ROUND(Regressions!O141, 1), NA())</f>
        <v>#N/A</v>
      </c>
      <c r="O131" s="410" t="e">
        <f>IF(ISNUMBER(Regressions!Q141),ROUND(Regressions!Q141, 1), NA())</f>
        <v>#N/A</v>
      </c>
      <c r="P131" s="406" t="e">
        <f>IF(ISNUMBER(Regressions!R141),ROUND(Regressions!R141, 1), NA())</f>
        <v>#N/A</v>
      </c>
      <c r="Q131" s="412" t="e">
        <f>IF(ISNUMBER(Regressions!S141),ROUND(Regressions!S141, 1), NA())</f>
        <v>#N/A</v>
      </c>
      <c r="R131" s="408" t="e">
        <f>IF(ISNUMBER(Regressions!T141),ROUND(Regressions!T141, 1), NA())</f>
        <v>#N/A</v>
      </c>
      <c r="S131" s="409" t="e">
        <f>IF(ISNUMBER(Regressions!U141),ROUND(Regressions!U141, 1), NA())</f>
        <v>#N/A</v>
      </c>
    </row>
    <row r="132" spans="1:19" x14ac:dyDescent="0.25">
      <c r="A132" s="401" t="str">
        <f>+Introduction!$C$7</f>
        <v>Madagascar</v>
      </c>
      <c r="B132" s="402">
        <f>IF(ISBLANK(Regressions!B142), " ", Regressions!B142)</f>
        <v>2004</v>
      </c>
      <c r="C132" s="401" t="str">
        <f>HLOOKUP(Introduction!$G$4,nametranslations,28,FALSE)</f>
        <v>Primaire</v>
      </c>
      <c r="D132" s="404">
        <f>IF(ISBLANK(Regressions!D142), " ", Regressions!D142)</f>
        <v>2631971</v>
      </c>
      <c r="E132" s="405" t="e">
        <f>IF(ISNUMBER(Regressions!E142),ROUND(Regressions!E142, 1), NA())</f>
        <v>#N/A</v>
      </c>
      <c r="F132" s="406" t="e">
        <f>IF(ISNUMBER(Regressions!F142),ROUND(Regressions!F142, 1), NA())</f>
        <v>#N/A</v>
      </c>
      <c r="G132" s="407" t="e">
        <f>IF(ISNUMBER(Regressions!G142),ROUND(Regressions!G142, 1), NA())</f>
        <v>#N/A</v>
      </c>
      <c r="H132" s="408" t="e">
        <f>IF(ISNUMBER(Regressions!H142),ROUND(Regressions!H142, 1), NA())</f>
        <v>#N/A</v>
      </c>
      <c r="I132" s="409" t="e">
        <f>IF(ISNUMBER(Regressions!I142),ROUND(Regressions!I142, 1), NA())</f>
        <v>#N/A</v>
      </c>
      <c r="J132" s="410" t="e">
        <f>IF(ISNUMBER(Regressions!K142),ROUND(Regressions!K142, 1), NA())</f>
        <v>#N/A</v>
      </c>
      <c r="K132" s="406" t="e">
        <f>IF(ISNUMBER(Regressions!L142),ROUND(Regressions!L142, 1), NA())</f>
        <v>#N/A</v>
      </c>
      <c r="L132" s="411" t="e">
        <f>IF(ISNUMBER(Regressions!M142),ROUND(Regressions!M142, 1), NA())</f>
        <v>#N/A</v>
      </c>
      <c r="M132" s="408" t="e">
        <f>IF(ISNUMBER(Regressions!N142),ROUND(Regressions!N142, 1), NA())</f>
        <v>#N/A</v>
      </c>
      <c r="N132" s="409" t="e">
        <f>IF(ISNUMBER(Regressions!O142),ROUND(Regressions!O142, 1), NA())</f>
        <v>#N/A</v>
      </c>
      <c r="O132" s="410" t="e">
        <f>IF(ISNUMBER(Regressions!Q142),ROUND(Regressions!Q142, 1), NA())</f>
        <v>#N/A</v>
      </c>
      <c r="P132" s="406" t="e">
        <f>IF(ISNUMBER(Regressions!R142),ROUND(Regressions!R142, 1), NA())</f>
        <v>#N/A</v>
      </c>
      <c r="Q132" s="412" t="e">
        <f>IF(ISNUMBER(Regressions!S142),ROUND(Regressions!S142, 1), NA())</f>
        <v>#N/A</v>
      </c>
      <c r="R132" s="408" t="e">
        <f>IF(ISNUMBER(Regressions!T142),ROUND(Regressions!T142, 1), NA())</f>
        <v>#N/A</v>
      </c>
      <c r="S132" s="409" t="e">
        <f>IF(ISNUMBER(Regressions!U142),ROUND(Regressions!U142, 1), NA())</f>
        <v>#N/A</v>
      </c>
    </row>
    <row r="133" spans="1:19" x14ac:dyDescent="0.25">
      <c r="A133" s="401" t="str">
        <f>+Introduction!$C$7</f>
        <v>Madagascar</v>
      </c>
      <c r="B133" s="402">
        <f>IF(ISBLANK(Regressions!B143), " ", Regressions!B143)</f>
        <v>2005</v>
      </c>
      <c r="C133" s="401" t="str">
        <f>HLOOKUP(Introduction!$G$4,nametranslations,28,FALSE)</f>
        <v>Primaire</v>
      </c>
      <c r="D133" s="404">
        <f>IF(ISBLANK(Regressions!D143), " ", Regressions!D143)</f>
        <v>2707098</v>
      </c>
      <c r="E133" s="405" t="e">
        <f>IF(ISNUMBER(Regressions!E143),ROUND(Regressions!E143, 1), NA())</f>
        <v>#N/A</v>
      </c>
      <c r="F133" s="406">
        <f>IF(ISNUMBER(Regressions!F143),ROUND(Regressions!F143, 1), NA())</f>
        <v>17.5</v>
      </c>
      <c r="G133" s="407" t="e">
        <f>IF(ISNUMBER(Regressions!G143),ROUND(Regressions!G143, 1), NA())</f>
        <v>#N/A</v>
      </c>
      <c r="H133" s="408" t="e">
        <f>IF(ISNUMBER(Regressions!H143),ROUND(Regressions!H143, 1), NA())</f>
        <v>#N/A</v>
      </c>
      <c r="I133" s="409">
        <f>IF(ISNUMBER(Regressions!I143),ROUND(Regressions!I143, 1), NA())</f>
        <v>82.5</v>
      </c>
      <c r="J133" s="410">
        <f>IF(ISNUMBER(Regressions!K143),ROUND(Regressions!K143, 1), NA())</f>
        <v>58.4</v>
      </c>
      <c r="K133" s="406" t="e">
        <f>IF(ISNUMBER(Regressions!L143),ROUND(Regressions!L143, 1), NA())</f>
        <v>#N/A</v>
      </c>
      <c r="L133" s="411" t="e">
        <f>IF(ISNUMBER(Regressions!M143),ROUND(Regressions!M143, 1), NA())</f>
        <v>#N/A</v>
      </c>
      <c r="M133" s="408" t="e">
        <f>IF(ISNUMBER(Regressions!N143),ROUND(Regressions!N143, 1), NA())</f>
        <v>#N/A</v>
      </c>
      <c r="N133" s="409" t="e">
        <f>IF(ISNUMBER(Regressions!O143),ROUND(Regressions!O143, 1), NA())</f>
        <v>#N/A</v>
      </c>
      <c r="O133" s="410" t="e">
        <f>IF(ISNUMBER(Regressions!Q143),ROUND(Regressions!Q143, 1), NA())</f>
        <v>#N/A</v>
      </c>
      <c r="P133" s="406" t="e">
        <f>IF(ISNUMBER(Regressions!R143),ROUND(Regressions!R143, 1), NA())</f>
        <v>#N/A</v>
      </c>
      <c r="Q133" s="412" t="e">
        <f>IF(ISNUMBER(Regressions!S143),ROUND(Regressions!S143, 1), NA())</f>
        <v>#N/A</v>
      </c>
      <c r="R133" s="408" t="e">
        <f>IF(ISNUMBER(Regressions!T143),ROUND(Regressions!T143, 1), NA())</f>
        <v>#N/A</v>
      </c>
      <c r="S133" s="409" t="e">
        <f>IF(ISNUMBER(Regressions!U143),ROUND(Regressions!U143, 1), NA())</f>
        <v>#N/A</v>
      </c>
    </row>
    <row r="134" spans="1:19" x14ac:dyDescent="0.25">
      <c r="A134" s="401" t="str">
        <f>+Introduction!$C$7</f>
        <v>Madagascar</v>
      </c>
      <c r="B134" s="402">
        <f>IF(ISBLANK(Regressions!B144), " ", Regressions!B144)</f>
        <v>2006</v>
      </c>
      <c r="C134" s="401" t="str">
        <f>HLOOKUP(Introduction!$G$4,nametranslations,28,FALSE)</f>
        <v>Primaire</v>
      </c>
      <c r="D134" s="404">
        <f>IF(ISBLANK(Regressions!D144), " ", Regressions!D144)</f>
        <v>2773419</v>
      </c>
      <c r="E134" s="405" t="e">
        <f>IF(ISNUMBER(Regressions!E144),ROUND(Regressions!E144, 1), NA())</f>
        <v>#N/A</v>
      </c>
      <c r="F134" s="406">
        <f>IF(ISNUMBER(Regressions!F144),ROUND(Regressions!F144, 1), NA())</f>
        <v>17.5</v>
      </c>
      <c r="G134" s="407" t="e">
        <f>IF(ISNUMBER(Regressions!G144),ROUND(Regressions!G144, 1), NA())</f>
        <v>#N/A</v>
      </c>
      <c r="H134" s="408" t="e">
        <f>IF(ISNUMBER(Regressions!H144),ROUND(Regressions!H144, 1), NA())</f>
        <v>#N/A</v>
      </c>
      <c r="I134" s="409">
        <f>IF(ISNUMBER(Regressions!I144),ROUND(Regressions!I144, 1), NA())</f>
        <v>82.5</v>
      </c>
      <c r="J134" s="410">
        <f>IF(ISNUMBER(Regressions!K144),ROUND(Regressions!K144, 1), NA())</f>
        <v>58.4</v>
      </c>
      <c r="K134" s="406" t="e">
        <f>IF(ISNUMBER(Regressions!L144),ROUND(Regressions!L144, 1), NA())</f>
        <v>#N/A</v>
      </c>
      <c r="L134" s="411" t="e">
        <f>IF(ISNUMBER(Regressions!M144),ROUND(Regressions!M144, 1), NA())</f>
        <v>#N/A</v>
      </c>
      <c r="M134" s="408" t="e">
        <f>IF(ISNUMBER(Regressions!N144),ROUND(Regressions!N144, 1), NA())</f>
        <v>#N/A</v>
      </c>
      <c r="N134" s="409" t="e">
        <f>IF(ISNUMBER(Regressions!O144),ROUND(Regressions!O144, 1), NA())</f>
        <v>#N/A</v>
      </c>
      <c r="O134" s="410" t="e">
        <f>IF(ISNUMBER(Regressions!Q144),ROUND(Regressions!Q144, 1), NA())</f>
        <v>#N/A</v>
      </c>
      <c r="P134" s="406" t="e">
        <f>IF(ISNUMBER(Regressions!R144),ROUND(Regressions!R144, 1), NA())</f>
        <v>#N/A</v>
      </c>
      <c r="Q134" s="412" t="e">
        <f>IF(ISNUMBER(Regressions!S144),ROUND(Regressions!S144, 1), NA())</f>
        <v>#N/A</v>
      </c>
      <c r="R134" s="408" t="e">
        <f>IF(ISNUMBER(Regressions!T144),ROUND(Regressions!T144, 1), NA())</f>
        <v>#N/A</v>
      </c>
      <c r="S134" s="409" t="e">
        <f>IF(ISNUMBER(Regressions!U144),ROUND(Regressions!U144, 1), NA())</f>
        <v>#N/A</v>
      </c>
    </row>
    <row r="135" spans="1:19" x14ac:dyDescent="0.25">
      <c r="A135" s="401" t="str">
        <f>+Introduction!$C$7</f>
        <v>Madagascar</v>
      </c>
      <c r="B135" s="402">
        <f>IF(ISBLANK(Regressions!B145), " ", Regressions!B145)</f>
        <v>2007</v>
      </c>
      <c r="C135" s="401" t="str">
        <f>HLOOKUP(Introduction!$G$4,nametranslations,28,FALSE)</f>
        <v>Primaire</v>
      </c>
      <c r="D135" s="404">
        <f>IF(ISBLANK(Regressions!D145), " ", Regressions!D145)</f>
        <v>2827664</v>
      </c>
      <c r="E135" s="405" t="e">
        <f>IF(ISNUMBER(Regressions!E145),ROUND(Regressions!E145, 1), NA())</f>
        <v>#N/A</v>
      </c>
      <c r="F135" s="406">
        <f>IF(ISNUMBER(Regressions!F145),ROUND(Regressions!F145, 1), NA())</f>
        <v>17.5</v>
      </c>
      <c r="G135" s="407" t="e">
        <f>IF(ISNUMBER(Regressions!G145),ROUND(Regressions!G145, 1), NA())</f>
        <v>#N/A</v>
      </c>
      <c r="H135" s="408" t="e">
        <f>IF(ISNUMBER(Regressions!H145),ROUND(Regressions!H145, 1), NA())</f>
        <v>#N/A</v>
      </c>
      <c r="I135" s="409">
        <f>IF(ISNUMBER(Regressions!I145),ROUND(Regressions!I145, 1), NA())</f>
        <v>82.5</v>
      </c>
      <c r="J135" s="410">
        <f>IF(ISNUMBER(Regressions!K145),ROUND(Regressions!K145, 1), NA())</f>
        <v>58.4</v>
      </c>
      <c r="K135" s="406" t="e">
        <f>IF(ISNUMBER(Regressions!L145),ROUND(Regressions!L145, 1), NA())</f>
        <v>#N/A</v>
      </c>
      <c r="L135" s="411" t="e">
        <f>IF(ISNUMBER(Regressions!M145),ROUND(Regressions!M145, 1), NA())</f>
        <v>#N/A</v>
      </c>
      <c r="M135" s="408" t="e">
        <f>IF(ISNUMBER(Regressions!N145),ROUND(Regressions!N145, 1), NA())</f>
        <v>#N/A</v>
      </c>
      <c r="N135" s="409" t="e">
        <f>IF(ISNUMBER(Regressions!O145),ROUND(Regressions!O145, 1), NA())</f>
        <v>#N/A</v>
      </c>
      <c r="O135" s="410" t="e">
        <f>IF(ISNUMBER(Regressions!Q145),ROUND(Regressions!Q145, 1), NA())</f>
        <v>#N/A</v>
      </c>
      <c r="P135" s="406" t="e">
        <f>IF(ISNUMBER(Regressions!R145),ROUND(Regressions!R145, 1), NA())</f>
        <v>#N/A</v>
      </c>
      <c r="Q135" s="412" t="e">
        <f>IF(ISNUMBER(Regressions!S145),ROUND(Regressions!S145, 1), NA())</f>
        <v>#N/A</v>
      </c>
      <c r="R135" s="408" t="e">
        <f>IF(ISNUMBER(Regressions!T145),ROUND(Regressions!T145, 1), NA())</f>
        <v>#N/A</v>
      </c>
      <c r="S135" s="409" t="e">
        <f>IF(ISNUMBER(Regressions!U145),ROUND(Regressions!U145, 1), NA())</f>
        <v>#N/A</v>
      </c>
    </row>
    <row r="136" spans="1:19" x14ac:dyDescent="0.25">
      <c r="A136" s="401" t="str">
        <f>+Introduction!$C$7</f>
        <v>Madagascar</v>
      </c>
      <c r="B136" s="402">
        <f>IF(ISBLANK(Regressions!B146), " ", Regressions!B146)</f>
        <v>2008</v>
      </c>
      <c r="C136" s="401" t="str">
        <f>HLOOKUP(Introduction!$G$4,nametranslations,28,FALSE)</f>
        <v>Primaire</v>
      </c>
      <c r="D136" s="404">
        <f>IF(ISBLANK(Regressions!D146), " ", Regressions!D146)</f>
        <v>2878555</v>
      </c>
      <c r="E136" s="405" t="e">
        <f>IF(ISNUMBER(Regressions!E146),ROUND(Regressions!E146, 1), NA())</f>
        <v>#N/A</v>
      </c>
      <c r="F136" s="406">
        <f>IF(ISNUMBER(Regressions!F146),ROUND(Regressions!F146, 1), NA())</f>
        <v>17.5</v>
      </c>
      <c r="G136" s="407" t="e">
        <f>IF(ISNUMBER(Regressions!G146),ROUND(Regressions!G146, 1), NA())</f>
        <v>#N/A</v>
      </c>
      <c r="H136" s="408" t="e">
        <f>IF(ISNUMBER(Regressions!H146),ROUND(Regressions!H146, 1), NA())</f>
        <v>#N/A</v>
      </c>
      <c r="I136" s="409">
        <f>IF(ISNUMBER(Regressions!I146),ROUND(Regressions!I146, 1), NA())</f>
        <v>82.5</v>
      </c>
      <c r="J136" s="410">
        <f>IF(ISNUMBER(Regressions!K146),ROUND(Regressions!K146, 1), NA())</f>
        <v>58.4</v>
      </c>
      <c r="K136" s="406" t="e">
        <f>IF(ISNUMBER(Regressions!L146),ROUND(Regressions!L146, 1), NA())</f>
        <v>#N/A</v>
      </c>
      <c r="L136" s="411" t="e">
        <f>IF(ISNUMBER(Regressions!M146),ROUND(Regressions!M146, 1), NA())</f>
        <v>#N/A</v>
      </c>
      <c r="M136" s="408" t="e">
        <f>IF(ISNUMBER(Regressions!N146),ROUND(Regressions!N146, 1), NA())</f>
        <v>#N/A</v>
      </c>
      <c r="N136" s="409" t="e">
        <f>IF(ISNUMBER(Regressions!O146),ROUND(Regressions!O146, 1), NA())</f>
        <v>#N/A</v>
      </c>
      <c r="O136" s="410" t="e">
        <f>IF(ISNUMBER(Regressions!Q146),ROUND(Regressions!Q146, 1), NA())</f>
        <v>#N/A</v>
      </c>
      <c r="P136" s="406" t="e">
        <f>IF(ISNUMBER(Regressions!R146),ROUND(Regressions!R146, 1), NA())</f>
        <v>#N/A</v>
      </c>
      <c r="Q136" s="412" t="e">
        <f>IF(ISNUMBER(Regressions!S146),ROUND(Regressions!S146, 1), NA())</f>
        <v>#N/A</v>
      </c>
      <c r="R136" s="408" t="e">
        <f>IF(ISNUMBER(Regressions!T146),ROUND(Regressions!T146, 1), NA())</f>
        <v>#N/A</v>
      </c>
      <c r="S136" s="409" t="e">
        <f>IF(ISNUMBER(Regressions!U146),ROUND(Regressions!U146, 1), NA())</f>
        <v>#N/A</v>
      </c>
    </row>
    <row r="137" spans="1:19" x14ac:dyDescent="0.25">
      <c r="A137" s="401" t="str">
        <f>+Introduction!$C$7</f>
        <v>Madagascar</v>
      </c>
      <c r="B137" s="402">
        <f>IF(ISBLANK(Regressions!B147), " ", Regressions!B147)</f>
        <v>2009</v>
      </c>
      <c r="C137" s="401" t="str">
        <f>HLOOKUP(Introduction!$G$4,nametranslations,28,FALSE)</f>
        <v>Primaire</v>
      </c>
      <c r="D137" s="404">
        <f>IF(ISBLANK(Regressions!D147), " ", Regressions!D147)</f>
        <v>2925436</v>
      </c>
      <c r="E137" s="405" t="e">
        <f>IF(ISNUMBER(Regressions!E147),ROUND(Regressions!E147, 1), NA())</f>
        <v>#N/A</v>
      </c>
      <c r="F137" s="406">
        <f>IF(ISNUMBER(Regressions!F147),ROUND(Regressions!F147, 1), NA())</f>
        <v>17.5</v>
      </c>
      <c r="G137" s="407" t="e">
        <f>IF(ISNUMBER(Regressions!G147),ROUND(Regressions!G147, 1), NA())</f>
        <v>#N/A</v>
      </c>
      <c r="H137" s="408" t="e">
        <f>IF(ISNUMBER(Regressions!H147),ROUND(Regressions!H147, 1), NA())</f>
        <v>#N/A</v>
      </c>
      <c r="I137" s="409">
        <f>IF(ISNUMBER(Regressions!I147),ROUND(Regressions!I147, 1), NA())</f>
        <v>82.5</v>
      </c>
      <c r="J137" s="410">
        <f>IF(ISNUMBER(Regressions!K147),ROUND(Regressions!K147, 1), NA())</f>
        <v>58.4</v>
      </c>
      <c r="K137" s="406" t="e">
        <f>IF(ISNUMBER(Regressions!L147),ROUND(Regressions!L147, 1), NA())</f>
        <v>#N/A</v>
      </c>
      <c r="L137" s="411" t="e">
        <f>IF(ISNUMBER(Regressions!M147),ROUND(Regressions!M147, 1), NA())</f>
        <v>#N/A</v>
      </c>
      <c r="M137" s="408" t="e">
        <f>IF(ISNUMBER(Regressions!N147),ROUND(Regressions!N147, 1), NA())</f>
        <v>#N/A</v>
      </c>
      <c r="N137" s="409" t="e">
        <f>IF(ISNUMBER(Regressions!O147),ROUND(Regressions!O147, 1), NA())</f>
        <v>#N/A</v>
      </c>
      <c r="O137" s="410" t="e">
        <f>IF(ISNUMBER(Regressions!Q147),ROUND(Regressions!Q147, 1), NA())</f>
        <v>#N/A</v>
      </c>
      <c r="P137" s="406" t="e">
        <f>IF(ISNUMBER(Regressions!R147),ROUND(Regressions!R147, 1), NA())</f>
        <v>#N/A</v>
      </c>
      <c r="Q137" s="412" t="e">
        <f>IF(ISNUMBER(Regressions!S147),ROUND(Regressions!S147, 1), NA())</f>
        <v>#N/A</v>
      </c>
      <c r="R137" s="408" t="e">
        <f>IF(ISNUMBER(Regressions!T147),ROUND(Regressions!T147, 1), NA())</f>
        <v>#N/A</v>
      </c>
      <c r="S137" s="409" t="e">
        <f>IF(ISNUMBER(Regressions!U147),ROUND(Regressions!U147, 1), NA())</f>
        <v>#N/A</v>
      </c>
    </row>
    <row r="138" spans="1:19" x14ac:dyDescent="0.25">
      <c r="A138" s="401" t="str">
        <f>+Introduction!$C$7</f>
        <v>Madagascar</v>
      </c>
      <c r="B138" s="402">
        <f>IF(ISBLANK(Regressions!B148), " ", Regressions!B148)</f>
        <v>2010</v>
      </c>
      <c r="C138" s="401" t="str">
        <f>HLOOKUP(Introduction!$G$4,nametranslations,28,FALSE)</f>
        <v>Primaire</v>
      </c>
      <c r="D138" s="404">
        <f>IF(ISBLANK(Regressions!D148), " ", Regressions!D148)</f>
        <v>2977161</v>
      </c>
      <c r="E138" s="405" t="e">
        <f>IF(ISNUMBER(Regressions!E148),ROUND(Regressions!E148, 1), NA())</f>
        <v>#N/A</v>
      </c>
      <c r="F138" s="406">
        <f>IF(ISNUMBER(Regressions!F148),ROUND(Regressions!F148, 1), NA())</f>
        <v>18.899999999999999</v>
      </c>
      <c r="G138" s="407" t="e">
        <f>IF(ISNUMBER(Regressions!G148),ROUND(Regressions!G148, 1), NA())</f>
        <v>#N/A</v>
      </c>
      <c r="H138" s="408" t="e">
        <f>IF(ISNUMBER(Regressions!H148),ROUND(Regressions!H148, 1), NA())</f>
        <v>#N/A</v>
      </c>
      <c r="I138" s="409">
        <f>IF(ISNUMBER(Regressions!I148),ROUND(Regressions!I148, 1), NA())</f>
        <v>81.099999999999994</v>
      </c>
      <c r="J138" s="410">
        <f>IF(ISNUMBER(Regressions!K148),ROUND(Regressions!K148, 1), NA())</f>
        <v>59.3</v>
      </c>
      <c r="K138" s="406" t="e">
        <f>IF(ISNUMBER(Regressions!L148),ROUND(Regressions!L148, 1), NA())</f>
        <v>#N/A</v>
      </c>
      <c r="L138" s="411">
        <f>IF(ISNUMBER(Regressions!M148),ROUND(Regressions!M148, 1), NA())</f>
        <v>59.3</v>
      </c>
      <c r="M138" s="408" t="e">
        <f>IF(ISNUMBER(Regressions!N148),ROUND(Regressions!N148, 1), NA())</f>
        <v>#N/A</v>
      </c>
      <c r="N138" s="409" t="e">
        <f>IF(ISNUMBER(Regressions!O148),ROUND(Regressions!O148, 1), NA())</f>
        <v>#N/A</v>
      </c>
      <c r="O138" s="410" t="e">
        <f>IF(ISNUMBER(Regressions!Q148),ROUND(Regressions!Q148, 1), NA())</f>
        <v>#N/A</v>
      </c>
      <c r="P138" s="406" t="e">
        <f>IF(ISNUMBER(Regressions!R148),ROUND(Regressions!R148, 1), NA())</f>
        <v>#N/A</v>
      </c>
      <c r="Q138" s="412" t="e">
        <f>IF(ISNUMBER(Regressions!S148),ROUND(Regressions!S148, 1), NA())</f>
        <v>#N/A</v>
      </c>
      <c r="R138" s="408" t="e">
        <f>IF(ISNUMBER(Regressions!T148),ROUND(Regressions!T148, 1), NA())</f>
        <v>#N/A</v>
      </c>
      <c r="S138" s="409" t="e">
        <f>IF(ISNUMBER(Regressions!U148),ROUND(Regressions!U148, 1), NA())</f>
        <v>#N/A</v>
      </c>
    </row>
    <row r="139" spans="1:19" x14ac:dyDescent="0.25">
      <c r="A139" s="401" t="str">
        <f>+Introduction!$C$7</f>
        <v>Madagascar</v>
      </c>
      <c r="B139" s="402">
        <f>IF(ISBLANK(Regressions!B149), " ", Regressions!B149)</f>
        <v>2011</v>
      </c>
      <c r="C139" s="401" t="str">
        <f>HLOOKUP(Introduction!$G$4,nametranslations,28,FALSE)</f>
        <v>Primaire</v>
      </c>
      <c r="D139" s="404">
        <f>IF(ISBLANK(Regressions!D149), " ", Regressions!D149)</f>
        <v>3033458</v>
      </c>
      <c r="E139" s="405" t="e">
        <f>IF(ISNUMBER(Regressions!E149),ROUND(Regressions!E149, 1), NA())</f>
        <v>#N/A</v>
      </c>
      <c r="F139" s="406">
        <f>IF(ISNUMBER(Regressions!F149),ROUND(Regressions!F149, 1), NA())</f>
        <v>20.399999999999999</v>
      </c>
      <c r="G139" s="407" t="e">
        <f>IF(ISNUMBER(Regressions!G149),ROUND(Regressions!G149, 1), NA())</f>
        <v>#N/A</v>
      </c>
      <c r="H139" s="408" t="e">
        <f>IF(ISNUMBER(Regressions!H149),ROUND(Regressions!H149, 1), NA())</f>
        <v>#N/A</v>
      </c>
      <c r="I139" s="409">
        <f>IF(ISNUMBER(Regressions!I149),ROUND(Regressions!I149, 1), NA())</f>
        <v>79.599999999999994</v>
      </c>
      <c r="J139" s="410">
        <f>IF(ISNUMBER(Regressions!K149),ROUND(Regressions!K149, 1), NA())</f>
        <v>60.2</v>
      </c>
      <c r="K139" s="406" t="e">
        <f>IF(ISNUMBER(Regressions!L149),ROUND(Regressions!L149, 1), NA())</f>
        <v>#N/A</v>
      </c>
      <c r="L139" s="411">
        <f>IF(ISNUMBER(Regressions!M149),ROUND(Regressions!M149, 1), NA())</f>
        <v>60.2</v>
      </c>
      <c r="M139" s="408" t="e">
        <f>IF(ISNUMBER(Regressions!N149),ROUND(Regressions!N149, 1), NA())</f>
        <v>#N/A</v>
      </c>
      <c r="N139" s="409" t="e">
        <f>IF(ISNUMBER(Regressions!O149),ROUND(Regressions!O149, 1), NA())</f>
        <v>#N/A</v>
      </c>
      <c r="O139" s="410" t="e">
        <f>IF(ISNUMBER(Regressions!Q149),ROUND(Regressions!Q149, 1), NA())</f>
        <v>#N/A</v>
      </c>
      <c r="P139" s="406" t="e">
        <f>IF(ISNUMBER(Regressions!R149),ROUND(Regressions!R149, 1), NA())</f>
        <v>#N/A</v>
      </c>
      <c r="Q139" s="412" t="e">
        <f>IF(ISNUMBER(Regressions!S149),ROUND(Regressions!S149, 1), NA())</f>
        <v>#N/A</v>
      </c>
      <c r="R139" s="408" t="e">
        <f>IF(ISNUMBER(Regressions!T149),ROUND(Regressions!T149, 1), NA())</f>
        <v>#N/A</v>
      </c>
      <c r="S139" s="409" t="e">
        <f>IF(ISNUMBER(Regressions!U149),ROUND(Regressions!U149, 1), NA())</f>
        <v>#N/A</v>
      </c>
    </row>
    <row r="140" spans="1:19" x14ac:dyDescent="0.25">
      <c r="A140" s="401" t="str">
        <f>+Introduction!$C$7</f>
        <v>Madagascar</v>
      </c>
      <c r="B140" s="402">
        <f>IF(ISBLANK(Regressions!B150), " ", Regressions!B150)</f>
        <v>2012</v>
      </c>
      <c r="C140" s="401" t="str">
        <f>HLOOKUP(Introduction!$G$4,nametranslations,28,FALSE)</f>
        <v>Primaire</v>
      </c>
      <c r="D140" s="404">
        <f>IF(ISBLANK(Regressions!D150), " ", Regressions!D150)</f>
        <v>3101070</v>
      </c>
      <c r="E140" s="405" t="e">
        <f>IF(ISNUMBER(Regressions!E150),ROUND(Regressions!E150, 1), NA())</f>
        <v>#N/A</v>
      </c>
      <c r="F140" s="406">
        <f>IF(ISNUMBER(Regressions!F150),ROUND(Regressions!F150, 1), NA())</f>
        <v>21.8</v>
      </c>
      <c r="G140" s="407" t="e">
        <f>IF(ISNUMBER(Regressions!G150),ROUND(Regressions!G150, 1), NA())</f>
        <v>#N/A</v>
      </c>
      <c r="H140" s="408" t="e">
        <f>IF(ISNUMBER(Regressions!H150),ROUND(Regressions!H150, 1), NA())</f>
        <v>#N/A</v>
      </c>
      <c r="I140" s="409">
        <f>IF(ISNUMBER(Regressions!I150),ROUND(Regressions!I150, 1), NA())</f>
        <v>78.2</v>
      </c>
      <c r="J140" s="410">
        <f>IF(ISNUMBER(Regressions!K150),ROUND(Regressions!K150, 1), NA())</f>
        <v>61.1</v>
      </c>
      <c r="K140" s="406" t="e">
        <f>IF(ISNUMBER(Regressions!L150),ROUND(Regressions!L150, 1), NA())</f>
        <v>#N/A</v>
      </c>
      <c r="L140" s="411">
        <f>IF(ISNUMBER(Regressions!M150),ROUND(Regressions!M150, 1), NA())</f>
        <v>61.1</v>
      </c>
      <c r="M140" s="408" t="e">
        <f>IF(ISNUMBER(Regressions!N150),ROUND(Regressions!N150, 1), NA())</f>
        <v>#N/A</v>
      </c>
      <c r="N140" s="409" t="e">
        <f>IF(ISNUMBER(Regressions!O150),ROUND(Regressions!O150, 1), NA())</f>
        <v>#N/A</v>
      </c>
      <c r="O140" s="410" t="e">
        <f>IF(ISNUMBER(Regressions!Q150),ROUND(Regressions!Q150, 1), NA())</f>
        <v>#N/A</v>
      </c>
      <c r="P140" s="406" t="e">
        <f>IF(ISNUMBER(Regressions!R150),ROUND(Regressions!R150, 1), NA())</f>
        <v>#N/A</v>
      </c>
      <c r="Q140" s="412" t="e">
        <f>IF(ISNUMBER(Regressions!S150),ROUND(Regressions!S150, 1), NA())</f>
        <v>#N/A</v>
      </c>
      <c r="R140" s="408" t="e">
        <f>IF(ISNUMBER(Regressions!T150),ROUND(Regressions!T150, 1), NA())</f>
        <v>#N/A</v>
      </c>
      <c r="S140" s="409" t="e">
        <f>IF(ISNUMBER(Regressions!U150),ROUND(Regressions!U150, 1), NA())</f>
        <v>#N/A</v>
      </c>
    </row>
    <row r="141" spans="1:19" x14ac:dyDescent="0.25">
      <c r="A141" s="401" t="str">
        <f>+Introduction!$C$7</f>
        <v>Madagascar</v>
      </c>
      <c r="B141" s="402">
        <f>IF(ISBLANK(Regressions!B151), " ", Regressions!B151)</f>
        <v>2013</v>
      </c>
      <c r="C141" s="401" t="str">
        <f>HLOOKUP(Introduction!$G$4,nametranslations,28,FALSE)</f>
        <v>Primaire</v>
      </c>
      <c r="D141" s="404">
        <f>IF(ISBLANK(Regressions!D151), " ", Regressions!D151)</f>
        <v>3173650</v>
      </c>
      <c r="E141" s="405" t="e">
        <f>IF(ISNUMBER(Regressions!E151),ROUND(Regressions!E151, 1), NA())</f>
        <v>#N/A</v>
      </c>
      <c r="F141" s="406">
        <f>IF(ISNUMBER(Regressions!F151),ROUND(Regressions!F151, 1), NA())</f>
        <v>23.3</v>
      </c>
      <c r="G141" s="407" t="e">
        <f>IF(ISNUMBER(Regressions!G151),ROUND(Regressions!G151, 1), NA())</f>
        <v>#N/A</v>
      </c>
      <c r="H141" s="408" t="e">
        <f>IF(ISNUMBER(Regressions!H151),ROUND(Regressions!H151, 1), NA())</f>
        <v>#N/A</v>
      </c>
      <c r="I141" s="409">
        <f>IF(ISNUMBER(Regressions!I151),ROUND(Regressions!I151, 1), NA())</f>
        <v>76.7</v>
      </c>
      <c r="J141" s="410">
        <f>IF(ISNUMBER(Regressions!K151),ROUND(Regressions!K151, 1), NA())</f>
        <v>61.9</v>
      </c>
      <c r="K141" s="406" t="e">
        <f>IF(ISNUMBER(Regressions!L151),ROUND(Regressions!L151, 1), NA())</f>
        <v>#N/A</v>
      </c>
      <c r="L141" s="411">
        <f>IF(ISNUMBER(Regressions!M151),ROUND(Regressions!M151, 1), NA())</f>
        <v>61.9</v>
      </c>
      <c r="M141" s="408" t="e">
        <f>IF(ISNUMBER(Regressions!N151),ROUND(Regressions!N151, 1), NA())</f>
        <v>#N/A</v>
      </c>
      <c r="N141" s="409" t="e">
        <f>IF(ISNUMBER(Regressions!O151),ROUND(Regressions!O151, 1), NA())</f>
        <v>#N/A</v>
      </c>
      <c r="O141" s="410" t="e">
        <f>IF(ISNUMBER(Regressions!Q151),ROUND(Regressions!Q151, 1), NA())</f>
        <v>#N/A</v>
      </c>
      <c r="P141" s="406" t="e">
        <f>IF(ISNUMBER(Regressions!R151),ROUND(Regressions!R151, 1), NA())</f>
        <v>#N/A</v>
      </c>
      <c r="Q141" s="412" t="e">
        <f>IF(ISNUMBER(Regressions!S151),ROUND(Regressions!S151, 1), NA())</f>
        <v>#N/A</v>
      </c>
      <c r="R141" s="408" t="e">
        <f>IF(ISNUMBER(Regressions!T151),ROUND(Regressions!T151, 1), NA())</f>
        <v>#N/A</v>
      </c>
      <c r="S141" s="409" t="e">
        <f>IF(ISNUMBER(Regressions!U151),ROUND(Regressions!U151, 1), NA())</f>
        <v>#N/A</v>
      </c>
    </row>
    <row r="142" spans="1:19" x14ac:dyDescent="0.25">
      <c r="A142" s="401" t="str">
        <f>+Introduction!$C$7</f>
        <v>Madagascar</v>
      </c>
      <c r="B142" s="402">
        <f>IF(ISBLANK(Regressions!B152), " ", Regressions!B152)</f>
        <v>2014</v>
      </c>
      <c r="C142" s="401" t="str">
        <f>HLOOKUP(Introduction!$G$4,nametranslations,28,FALSE)</f>
        <v>Primaire</v>
      </c>
      <c r="D142" s="404">
        <f>IF(ISBLANK(Regressions!D152), " ", Regressions!D152)</f>
        <v>3253159</v>
      </c>
      <c r="E142" s="405" t="e">
        <f>IF(ISNUMBER(Regressions!E152),ROUND(Regressions!E152, 1), NA())</f>
        <v>#N/A</v>
      </c>
      <c r="F142" s="406">
        <f>IF(ISNUMBER(Regressions!F152),ROUND(Regressions!F152, 1), NA())</f>
        <v>24.7</v>
      </c>
      <c r="G142" s="407" t="e">
        <f>IF(ISNUMBER(Regressions!G152),ROUND(Regressions!G152, 1), NA())</f>
        <v>#N/A</v>
      </c>
      <c r="H142" s="408" t="e">
        <f>IF(ISNUMBER(Regressions!H152),ROUND(Regressions!H152, 1), NA())</f>
        <v>#N/A</v>
      </c>
      <c r="I142" s="409">
        <f>IF(ISNUMBER(Regressions!I152),ROUND(Regressions!I152, 1), NA())</f>
        <v>75.3</v>
      </c>
      <c r="J142" s="410">
        <f>IF(ISNUMBER(Regressions!K152),ROUND(Regressions!K152, 1), NA())</f>
        <v>62.8</v>
      </c>
      <c r="K142" s="406" t="e">
        <f>IF(ISNUMBER(Regressions!L152),ROUND(Regressions!L152, 1), NA())</f>
        <v>#N/A</v>
      </c>
      <c r="L142" s="411">
        <f>IF(ISNUMBER(Regressions!M152),ROUND(Regressions!M152, 1), NA())</f>
        <v>62.8</v>
      </c>
      <c r="M142" s="408" t="e">
        <f>IF(ISNUMBER(Regressions!N152),ROUND(Regressions!N152, 1), NA())</f>
        <v>#N/A</v>
      </c>
      <c r="N142" s="409" t="e">
        <f>IF(ISNUMBER(Regressions!O152),ROUND(Regressions!O152, 1), NA())</f>
        <v>#N/A</v>
      </c>
      <c r="O142" s="410" t="e">
        <f>IF(ISNUMBER(Regressions!Q152),ROUND(Regressions!Q152, 1), NA())</f>
        <v>#N/A</v>
      </c>
      <c r="P142" s="406" t="e">
        <f>IF(ISNUMBER(Regressions!R152),ROUND(Regressions!R152, 1), NA())</f>
        <v>#N/A</v>
      </c>
      <c r="Q142" s="412" t="e">
        <f>IF(ISNUMBER(Regressions!S152),ROUND(Regressions!S152, 1), NA())</f>
        <v>#N/A</v>
      </c>
      <c r="R142" s="408" t="e">
        <f>IF(ISNUMBER(Regressions!T152),ROUND(Regressions!T152, 1), NA())</f>
        <v>#N/A</v>
      </c>
      <c r="S142" s="409" t="e">
        <f>IF(ISNUMBER(Regressions!U152),ROUND(Regressions!U152, 1), NA())</f>
        <v>#N/A</v>
      </c>
    </row>
    <row r="143" spans="1:19" x14ac:dyDescent="0.25">
      <c r="A143" s="401" t="str">
        <f>+Introduction!$C$7</f>
        <v>Madagascar</v>
      </c>
      <c r="B143" s="402">
        <f>IF(ISBLANK(Regressions!B153), " ", Regressions!B153)</f>
        <v>2015</v>
      </c>
      <c r="C143" s="401" t="str">
        <f>HLOOKUP(Introduction!$G$4,nametranslations,28,FALSE)</f>
        <v>Primaire</v>
      </c>
      <c r="D143" s="404">
        <f>IF(ISBLANK(Regressions!D153), " ", Regressions!D153)</f>
        <v>3333720</v>
      </c>
      <c r="E143" s="405" t="e">
        <f>IF(ISNUMBER(Regressions!E153),ROUND(Regressions!E153, 1), NA())</f>
        <v>#N/A</v>
      </c>
      <c r="F143" s="406">
        <f>IF(ISNUMBER(Regressions!F153),ROUND(Regressions!F153, 1), NA())</f>
        <v>26.2</v>
      </c>
      <c r="G143" s="407" t="e">
        <f>IF(ISNUMBER(Regressions!G153),ROUND(Regressions!G153, 1), NA())</f>
        <v>#N/A</v>
      </c>
      <c r="H143" s="408" t="e">
        <f>IF(ISNUMBER(Regressions!H153),ROUND(Regressions!H153, 1), NA())</f>
        <v>#N/A</v>
      </c>
      <c r="I143" s="409">
        <f>IF(ISNUMBER(Regressions!I153),ROUND(Regressions!I153, 1), NA())</f>
        <v>73.8</v>
      </c>
      <c r="J143" s="410">
        <f>IF(ISNUMBER(Regressions!K153),ROUND(Regressions!K153, 1), NA())</f>
        <v>63.7</v>
      </c>
      <c r="K143" s="406" t="e">
        <f>IF(ISNUMBER(Regressions!L153),ROUND(Regressions!L153, 1), NA())</f>
        <v>#N/A</v>
      </c>
      <c r="L143" s="411">
        <f>IF(ISNUMBER(Regressions!M153),ROUND(Regressions!M153, 1), NA())</f>
        <v>61.3</v>
      </c>
      <c r="M143" s="408" t="e">
        <f>IF(ISNUMBER(Regressions!N153),ROUND(Regressions!N153, 1), NA())</f>
        <v>#N/A</v>
      </c>
      <c r="N143" s="409" t="e">
        <f>IF(ISNUMBER(Regressions!O153),ROUND(Regressions!O153, 1), NA())</f>
        <v>#N/A</v>
      </c>
      <c r="O143" s="410" t="e">
        <f>IF(ISNUMBER(Regressions!Q153),ROUND(Regressions!Q153, 1), NA())</f>
        <v>#N/A</v>
      </c>
      <c r="P143" s="406" t="e">
        <f>IF(ISNUMBER(Regressions!R153),ROUND(Regressions!R153, 1), NA())</f>
        <v>#N/A</v>
      </c>
      <c r="Q143" s="412" t="e">
        <f>IF(ISNUMBER(Regressions!S153),ROUND(Regressions!S153, 1), NA())</f>
        <v>#N/A</v>
      </c>
      <c r="R143" s="408" t="e">
        <f>IF(ISNUMBER(Regressions!T153),ROUND(Regressions!T153, 1), NA())</f>
        <v>#N/A</v>
      </c>
      <c r="S143" s="409" t="e">
        <f>IF(ISNUMBER(Regressions!U153),ROUND(Regressions!U153, 1), NA())</f>
        <v>#N/A</v>
      </c>
    </row>
    <row r="144" spans="1:19" x14ac:dyDescent="0.25">
      <c r="A144" s="401" t="str">
        <f>+Introduction!$C$7</f>
        <v>Madagascar</v>
      </c>
      <c r="B144" s="402">
        <f>IF(ISBLANK(Regressions!B154), " ", Regressions!B154)</f>
        <v>2016</v>
      </c>
      <c r="C144" s="401" t="str">
        <f>HLOOKUP(Introduction!$G$4,nametranslations,28,FALSE)</f>
        <v>Primaire</v>
      </c>
      <c r="D144" s="404">
        <f>IF(ISBLANK(Regressions!D154), " ", Regressions!D154)</f>
        <v>3416108</v>
      </c>
      <c r="E144" s="405">
        <f>IF(ISNUMBER(Regressions!E154),ROUND(Regressions!E154, 1), NA())</f>
        <v>27.6</v>
      </c>
      <c r="F144" s="406">
        <f>IF(ISNUMBER(Regressions!F154),ROUND(Regressions!F154, 1), NA())</f>
        <v>27.6</v>
      </c>
      <c r="G144" s="407" t="e">
        <f>IF(ISNUMBER(Regressions!G154),ROUND(Regressions!G154, 1), NA())</f>
        <v>#N/A</v>
      </c>
      <c r="H144" s="408" t="e">
        <f>IF(ISNUMBER(Regressions!H154),ROUND(Regressions!H154, 1), NA())</f>
        <v>#N/A</v>
      </c>
      <c r="I144" s="409">
        <f>IF(ISNUMBER(Regressions!I154),ROUND(Regressions!I154, 1), NA())</f>
        <v>72.400000000000006</v>
      </c>
      <c r="J144" s="410">
        <f>IF(ISNUMBER(Regressions!K154),ROUND(Regressions!K154, 1), NA())</f>
        <v>64.599999999999994</v>
      </c>
      <c r="K144" s="406" t="e">
        <f>IF(ISNUMBER(Regressions!L154),ROUND(Regressions!L154, 1), NA())</f>
        <v>#N/A</v>
      </c>
      <c r="L144" s="411">
        <f>IF(ISNUMBER(Regressions!M154),ROUND(Regressions!M154, 1), NA())</f>
        <v>57.5</v>
      </c>
      <c r="M144" s="408" t="e">
        <f>IF(ISNUMBER(Regressions!N154),ROUND(Regressions!N154, 1), NA())</f>
        <v>#N/A</v>
      </c>
      <c r="N144" s="409" t="e">
        <f>IF(ISNUMBER(Regressions!O154),ROUND(Regressions!O154, 1), NA())</f>
        <v>#N/A</v>
      </c>
      <c r="O144" s="410">
        <f>IF(ISNUMBER(Regressions!Q154),ROUND(Regressions!Q154, 1), NA())</f>
        <v>67.8</v>
      </c>
      <c r="P144" s="406" t="e">
        <f>IF(ISNUMBER(Regressions!R154),ROUND(Regressions!R154, 1), NA())</f>
        <v>#N/A</v>
      </c>
      <c r="Q144" s="412" t="e">
        <f>IF(ISNUMBER(Regressions!S154),ROUND(Regressions!S154, 1), NA())</f>
        <v>#N/A</v>
      </c>
      <c r="R144" s="408" t="e">
        <f>IF(ISNUMBER(Regressions!T154),ROUND(Regressions!T154, 1), NA())</f>
        <v>#N/A</v>
      </c>
      <c r="S144" s="409" t="e">
        <f>IF(ISNUMBER(Regressions!U154),ROUND(Regressions!U154, 1), NA())</f>
        <v>#N/A</v>
      </c>
    </row>
    <row r="145" spans="1:19" x14ac:dyDescent="0.25">
      <c r="A145" s="401" t="str">
        <f>+Introduction!$C$7</f>
        <v>Madagascar</v>
      </c>
      <c r="B145" s="402">
        <f>IF(ISBLANK(Regressions!B155), " ", Regressions!B155)</f>
        <v>2017</v>
      </c>
      <c r="C145" s="401" t="str">
        <f>HLOOKUP(Introduction!$G$4,nametranslations,28,FALSE)</f>
        <v>Primaire</v>
      </c>
      <c r="D145" s="404">
        <f>IF(ISBLANK(Regressions!D155), " ", Regressions!D155)</f>
        <v>3490645</v>
      </c>
      <c r="E145" s="405">
        <f>IF(ISNUMBER(Regressions!E155),ROUND(Regressions!E155, 1), NA())</f>
        <v>29.1</v>
      </c>
      <c r="F145" s="406">
        <f>IF(ISNUMBER(Regressions!F155),ROUND(Regressions!F155, 1), NA())</f>
        <v>29.1</v>
      </c>
      <c r="G145" s="407" t="e">
        <f>IF(ISNUMBER(Regressions!G155),ROUND(Regressions!G155, 1), NA())</f>
        <v>#N/A</v>
      </c>
      <c r="H145" s="408" t="e">
        <f>IF(ISNUMBER(Regressions!H155),ROUND(Regressions!H155, 1), NA())</f>
        <v>#N/A</v>
      </c>
      <c r="I145" s="409">
        <f>IF(ISNUMBER(Regressions!I155),ROUND(Regressions!I155, 1), NA())</f>
        <v>70.900000000000006</v>
      </c>
      <c r="J145" s="410">
        <f>IF(ISNUMBER(Regressions!K155),ROUND(Regressions!K155, 1), NA())</f>
        <v>65.5</v>
      </c>
      <c r="K145" s="406" t="e">
        <f>IF(ISNUMBER(Regressions!L155),ROUND(Regressions!L155, 1), NA())</f>
        <v>#N/A</v>
      </c>
      <c r="L145" s="411">
        <f>IF(ISNUMBER(Regressions!M155),ROUND(Regressions!M155, 1), NA())</f>
        <v>53.7</v>
      </c>
      <c r="M145" s="408" t="e">
        <f>IF(ISNUMBER(Regressions!N155),ROUND(Regressions!N155, 1), NA())</f>
        <v>#N/A</v>
      </c>
      <c r="N145" s="409" t="e">
        <f>IF(ISNUMBER(Regressions!O155),ROUND(Regressions!O155, 1), NA())</f>
        <v>#N/A</v>
      </c>
      <c r="O145" s="410">
        <f>IF(ISNUMBER(Regressions!Q155),ROUND(Regressions!Q155, 1), NA())</f>
        <v>67.8</v>
      </c>
      <c r="P145" s="406" t="e">
        <f>IF(ISNUMBER(Regressions!R155),ROUND(Regressions!R155, 1), NA())</f>
        <v>#N/A</v>
      </c>
      <c r="Q145" s="412" t="e">
        <f>IF(ISNUMBER(Regressions!S155),ROUND(Regressions!S155, 1), NA())</f>
        <v>#N/A</v>
      </c>
      <c r="R145" s="408" t="e">
        <f>IF(ISNUMBER(Regressions!T155),ROUND(Regressions!T155, 1), NA())</f>
        <v>#N/A</v>
      </c>
      <c r="S145" s="409" t="e">
        <f>IF(ISNUMBER(Regressions!U155),ROUND(Regressions!U155, 1), NA())</f>
        <v>#N/A</v>
      </c>
    </row>
    <row r="146" spans="1:19" x14ac:dyDescent="0.25">
      <c r="A146" s="401" t="str">
        <f>+Introduction!$C$7</f>
        <v>Madagascar</v>
      </c>
      <c r="B146" s="402">
        <f>IF(ISBLANK(Regressions!B156), " ", Regressions!B156)</f>
        <v>2018</v>
      </c>
      <c r="C146" s="401" t="str">
        <f>HLOOKUP(Introduction!$G$4,nametranslations,28,FALSE)</f>
        <v>Primaire</v>
      </c>
      <c r="D146" s="404">
        <f>IF(ISBLANK(Regressions!D156), " ", Regressions!D156)</f>
        <v>3549751</v>
      </c>
      <c r="E146" s="405">
        <f>IF(ISNUMBER(Regressions!E156),ROUND(Regressions!E156, 1), NA())</f>
        <v>30.5</v>
      </c>
      <c r="F146" s="406">
        <f>IF(ISNUMBER(Regressions!F156),ROUND(Regressions!F156, 1), NA())</f>
        <v>30.5</v>
      </c>
      <c r="G146" s="407" t="e">
        <f>IF(ISNUMBER(Regressions!G156),ROUND(Regressions!G156, 1), NA())</f>
        <v>#N/A</v>
      </c>
      <c r="H146" s="408" t="e">
        <f>IF(ISNUMBER(Regressions!H156),ROUND(Regressions!H156, 1), NA())</f>
        <v>#N/A</v>
      </c>
      <c r="I146" s="409">
        <f>IF(ISNUMBER(Regressions!I156),ROUND(Regressions!I156, 1), NA())</f>
        <v>69.5</v>
      </c>
      <c r="J146" s="410">
        <f>IF(ISNUMBER(Regressions!K156),ROUND(Regressions!K156, 1), NA())</f>
        <v>66.400000000000006</v>
      </c>
      <c r="K146" s="406" t="e">
        <f>IF(ISNUMBER(Regressions!L156),ROUND(Regressions!L156, 1), NA())</f>
        <v>#N/A</v>
      </c>
      <c r="L146" s="411">
        <f>IF(ISNUMBER(Regressions!M156),ROUND(Regressions!M156, 1), NA())</f>
        <v>50</v>
      </c>
      <c r="M146" s="408" t="e">
        <f>IF(ISNUMBER(Regressions!N156),ROUND(Regressions!N156, 1), NA())</f>
        <v>#N/A</v>
      </c>
      <c r="N146" s="409" t="e">
        <f>IF(ISNUMBER(Regressions!O156),ROUND(Regressions!O156, 1), NA())</f>
        <v>#N/A</v>
      </c>
      <c r="O146" s="410">
        <f>IF(ISNUMBER(Regressions!Q156),ROUND(Regressions!Q156, 1), NA())</f>
        <v>67.8</v>
      </c>
      <c r="P146" s="406" t="e">
        <f>IF(ISNUMBER(Regressions!R156),ROUND(Regressions!R156, 1), NA())</f>
        <v>#N/A</v>
      </c>
      <c r="Q146" s="412" t="e">
        <f>IF(ISNUMBER(Regressions!S156),ROUND(Regressions!S156, 1), NA())</f>
        <v>#N/A</v>
      </c>
      <c r="R146" s="408" t="e">
        <f>IF(ISNUMBER(Regressions!T156),ROUND(Regressions!T156, 1), NA())</f>
        <v>#N/A</v>
      </c>
      <c r="S146" s="409" t="e">
        <f>IF(ISNUMBER(Regressions!U156),ROUND(Regressions!U156, 1), NA())</f>
        <v>#N/A</v>
      </c>
    </row>
    <row r="147" spans="1:19" x14ac:dyDescent="0.25">
      <c r="A147" s="401" t="str">
        <f>+Introduction!$C$7</f>
        <v>Madagascar</v>
      </c>
      <c r="B147" s="402">
        <f>IF(ISBLANK(Regressions!B157), " ", Regressions!B157)</f>
        <v>2019</v>
      </c>
      <c r="C147" s="401" t="str">
        <f>HLOOKUP(Introduction!$G$4,nametranslations,28,FALSE)</f>
        <v>Primaire</v>
      </c>
      <c r="D147" s="404">
        <f>IF(ISBLANK(Regressions!D157), " ", Regressions!D157)</f>
        <v>3597269</v>
      </c>
      <c r="E147" s="405">
        <f>IF(ISNUMBER(Regressions!E157),ROUND(Regressions!E157, 1), NA())</f>
        <v>32</v>
      </c>
      <c r="F147" s="406">
        <f>IF(ISNUMBER(Regressions!F157),ROUND(Regressions!F157, 1), NA())</f>
        <v>32</v>
      </c>
      <c r="G147" s="407" t="e">
        <f>IF(ISNUMBER(Regressions!G157),ROUND(Regressions!G157, 1), NA())</f>
        <v>#N/A</v>
      </c>
      <c r="H147" s="408" t="e">
        <f>IF(ISNUMBER(Regressions!H157),ROUND(Regressions!H157, 1), NA())</f>
        <v>#N/A</v>
      </c>
      <c r="I147" s="409">
        <f>IF(ISNUMBER(Regressions!I157),ROUND(Regressions!I157, 1), NA())</f>
        <v>68</v>
      </c>
      <c r="J147" s="410">
        <f>IF(ISNUMBER(Regressions!K157),ROUND(Regressions!K157, 1), NA())</f>
        <v>67.2</v>
      </c>
      <c r="K147" s="406" t="e">
        <f>IF(ISNUMBER(Regressions!L157),ROUND(Regressions!L157, 1), NA())</f>
        <v>#N/A</v>
      </c>
      <c r="L147" s="411">
        <f>IF(ISNUMBER(Regressions!M157),ROUND(Regressions!M157, 1), NA())</f>
        <v>46.2</v>
      </c>
      <c r="M147" s="408" t="e">
        <f>IF(ISNUMBER(Regressions!N157),ROUND(Regressions!N157, 1), NA())</f>
        <v>#N/A</v>
      </c>
      <c r="N147" s="409" t="e">
        <f>IF(ISNUMBER(Regressions!O157),ROUND(Regressions!O157, 1), NA())</f>
        <v>#N/A</v>
      </c>
      <c r="O147" s="410">
        <f>IF(ISNUMBER(Regressions!Q157),ROUND(Regressions!Q157, 1), NA())</f>
        <v>67.8</v>
      </c>
      <c r="P147" s="406" t="e">
        <f>IF(ISNUMBER(Regressions!R157),ROUND(Regressions!R157, 1), NA())</f>
        <v>#N/A</v>
      </c>
      <c r="Q147" s="412" t="e">
        <f>IF(ISNUMBER(Regressions!S157),ROUND(Regressions!S157, 1), NA())</f>
        <v>#N/A</v>
      </c>
      <c r="R147" s="408" t="e">
        <f>IF(ISNUMBER(Regressions!T157),ROUND(Regressions!T157, 1), NA())</f>
        <v>#N/A</v>
      </c>
      <c r="S147" s="409" t="e">
        <f>IF(ISNUMBER(Regressions!U157),ROUND(Regressions!U157, 1), NA())</f>
        <v>#N/A</v>
      </c>
    </row>
    <row r="148" spans="1:19" x14ac:dyDescent="0.25">
      <c r="A148" s="401" t="str">
        <f>+Introduction!$C$7</f>
        <v>Madagascar</v>
      </c>
      <c r="B148" s="402">
        <f>IF(ISBLANK(Regressions!B158), " ", Regressions!B158)</f>
        <v>2020</v>
      </c>
      <c r="C148" s="401" t="str">
        <f>HLOOKUP(Introduction!$G$4,nametranslations,28,FALSE)</f>
        <v>Primaire</v>
      </c>
      <c r="D148" s="404">
        <f>IF(ISBLANK(Regressions!D158), " ", Regressions!D158)</f>
        <v>3639142</v>
      </c>
      <c r="E148" s="405">
        <f>IF(ISNUMBER(Regressions!E158),ROUND(Regressions!E158, 1), NA())</f>
        <v>33.4</v>
      </c>
      <c r="F148" s="406">
        <f>IF(ISNUMBER(Regressions!F158),ROUND(Regressions!F158, 1), NA())</f>
        <v>33.4</v>
      </c>
      <c r="G148" s="407" t="e">
        <f>IF(ISNUMBER(Regressions!G158),ROUND(Regressions!G158, 1), NA())</f>
        <v>#N/A</v>
      </c>
      <c r="H148" s="408" t="e">
        <f>IF(ISNUMBER(Regressions!H158),ROUND(Regressions!H158, 1), NA())</f>
        <v>#N/A</v>
      </c>
      <c r="I148" s="409">
        <f>IF(ISNUMBER(Regressions!I158),ROUND(Regressions!I158, 1), NA())</f>
        <v>66.599999999999994</v>
      </c>
      <c r="J148" s="410">
        <f>IF(ISNUMBER(Regressions!K158),ROUND(Regressions!K158, 1), NA())</f>
        <v>68.099999999999994</v>
      </c>
      <c r="K148" s="406" t="e">
        <f>IF(ISNUMBER(Regressions!L158),ROUND(Regressions!L158, 1), NA())</f>
        <v>#N/A</v>
      </c>
      <c r="L148" s="411">
        <f>IF(ISNUMBER(Regressions!M158),ROUND(Regressions!M158, 1), NA())</f>
        <v>42.4</v>
      </c>
      <c r="M148" s="408" t="e">
        <f>IF(ISNUMBER(Regressions!N158),ROUND(Regressions!N158, 1), NA())</f>
        <v>#N/A</v>
      </c>
      <c r="N148" s="409" t="e">
        <f>IF(ISNUMBER(Regressions!O158),ROUND(Regressions!O158, 1), NA())</f>
        <v>#N/A</v>
      </c>
      <c r="O148" s="410">
        <f>IF(ISNUMBER(Regressions!Q158),ROUND(Regressions!Q158, 1), NA())</f>
        <v>67.8</v>
      </c>
      <c r="P148" s="406" t="e">
        <f>IF(ISNUMBER(Regressions!R158),ROUND(Regressions!R158, 1), NA())</f>
        <v>#N/A</v>
      </c>
      <c r="Q148" s="412" t="e">
        <f>IF(ISNUMBER(Regressions!S158),ROUND(Regressions!S158, 1), NA())</f>
        <v>#N/A</v>
      </c>
      <c r="R148" s="408" t="e">
        <f>IF(ISNUMBER(Regressions!T158),ROUND(Regressions!T158, 1), NA())</f>
        <v>#N/A</v>
      </c>
      <c r="S148" s="409" t="e">
        <f>IF(ISNUMBER(Regressions!U158),ROUND(Regressions!U158, 1), NA())</f>
        <v>#N/A</v>
      </c>
    </row>
    <row r="149" spans="1:19" x14ac:dyDescent="0.25">
      <c r="A149" s="401" t="str">
        <f>+Introduction!$C$7</f>
        <v>Madagascar</v>
      </c>
      <c r="B149" s="402">
        <f>IF(ISBLANK(Regressions!B159), " ", Regressions!B159)</f>
        <v>2021</v>
      </c>
      <c r="C149" s="401" t="str">
        <f>HLOOKUP(Introduction!$G$4,nametranslations,28,FALSE)</f>
        <v>Primaire</v>
      </c>
      <c r="D149" s="404">
        <f>IF(ISBLANK(Regressions!D159), " ", Regressions!D159)</f>
        <v>3671340</v>
      </c>
      <c r="E149" s="410">
        <f>IF(ISNUMBER(Regressions!E159),ROUND(Regressions!E159, 1), NA())</f>
        <v>34.9</v>
      </c>
      <c r="F149" s="413">
        <f>IF(ISNUMBER(Regressions!F159),ROUND(Regressions!F159, 1), NA())</f>
        <v>34.9</v>
      </c>
      <c r="G149" s="414" t="e">
        <f>IF(ISNUMBER(Regressions!G159),ROUND(Regressions!G159, 1), NA())</f>
        <v>#N/A</v>
      </c>
      <c r="H149" s="408" t="e">
        <f>IF(ISNUMBER(Regressions!H159),ROUND(Regressions!H159, 1), NA())</f>
        <v>#N/A</v>
      </c>
      <c r="I149" s="409">
        <f>IF(ISNUMBER(Regressions!I159),ROUND(Regressions!I159, 1), NA())</f>
        <v>65.099999999999994</v>
      </c>
      <c r="J149" s="410">
        <f>IF(ISNUMBER(Regressions!K159),ROUND(Regressions!K159, 1), NA())</f>
        <v>69</v>
      </c>
      <c r="K149" s="413" t="e">
        <f>IF(ISNUMBER(Regressions!L159),ROUND(Regressions!L159, 1), NA())</f>
        <v>#N/A</v>
      </c>
      <c r="L149" s="415">
        <f>IF(ISNUMBER(Regressions!M159),ROUND(Regressions!M159, 1), NA())</f>
        <v>38.6</v>
      </c>
      <c r="M149" s="408" t="e">
        <f>IF(ISNUMBER(Regressions!N159),ROUND(Regressions!N159, 1), NA())</f>
        <v>#N/A</v>
      </c>
      <c r="N149" s="409" t="e">
        <f>IF(ISNUMBER(Regressions!O159),ROUND(Regressions!O159, 1), NA())</f>
        <v>#N/A</v>
      </c>
      <c r="O149" s="410">
        <f>IF(ISNUMBER(Regressions!Q159),ROUND(Regressions!Q159, 1), NA())</f>
        <v>62.5</v>
      </c>
      <c r="P149" s="413" t="e">
        <f>IF(ISNUMBER(Regressions!R159),ROUND(Regressions!R159, 1), NA())</f>
        <v>#N/A</v>
      </c>
      <c r="Q149" s="416" t="e">
        <f>IF(ISNUMBER(Regressions!S159),ROUND(Regressions!S159, 1), NA())</f>
        <v>#N/A</v>
      </c>
      <c r="R149" s="408" t="e">
        <f>IF(ISNUMBER(Regressions!T159),ROUND(Regressions!T159, 1), NA())</f>
        <v>#N/A</v>
      </c>
      <c r="S149" s="409" t="e">
        <f>IF(ISNUMBER(Regressions!U159),ROUND(Regressions!U159, 1), NA())</f>
        <v>#N/A</v>
      </c>
    </row>
    <row r="150" spans="1:19" x14ac:dyDescent="0.25">
      <c r="A150" s="401" t="str">
        <f>+Introduction!$C$7</f>
        <v>Madagascar</v>
      </c>
      <c r="B150" s="402">
        <f>IF(ISBLANK(Regressions!B160), " ", Regressions!B160)</f>
        <v>2022</v>
      </c>
      <c r="C150" s="401" t="str">
        <f>HLOOKUP(Introduction!$G$4,nametranslations,28,FALSE)</f>
        <v>Primaire</v>
      </c>
      <c r="D150" s="404">
        <f>IF(ISBLANK(Regressions!D160), " ", Regressions!D160)</f>
        <v>3708620</v>
      </c>
      <c r="E150" s="405">
        <f>IF(ISNUMBER(Regressions!E160),ROUND(Regressions!E160, 1), NA())</f>
        <v>36.299999999999997</v>
      </c>
      <c r="F150" s="406">
        <f>IF(ISNUMBER(Regressions!F160),ROUND(Regressions!F160, 1), NA())</f>
        <v>36.299999999999997</v>
      </c>
      <c r="G150" s="407">
        <f>IF(ISNUMBER(Regressions!G160),ROUND(Regressions!G160, 1), NA())</f>
        <v>29.3</v>
      </c>
      <c r="H150" s="408">
        <f>IF(ISNUMBER(Regressions!H160),ROUND(Regressions!H160, 1), NA())</f>
        <v>7</v>
      </c>
      <c r="I150" s="409">
        <f>IF(ISNUMBER(Regressions!I160),ROUND(Regressions!I160, 1), NA())</f>
        <v>63.7</v>
      </c>
      <c r="J150" s="410">
        <f>IF(ISNUMBER(Regressions!K160),ROUND(Regressions!K160, 1), NA())</f>
        <v>69.900000000000006</v>
      </c>
      <c r="K150" s="406">
        <f>IF(ISNUMBER(Regressions!L160),ROUND(Regressions!L160, 1), NA())</f>
        <v>44.7</v>
      </c>
      <c r="L150" s="411">
        <f>IF(ISNUMBER(Regressions!M160),ROUND(Regressions!M160, 1), NA())</f>
        <v>34.799999999999997</v>
      </c>
      <c r="M150" s="408">
        <f>IF(ISNUMBER(Regressions!N160),ROUND(Regressions!N160, 1), NA())</f>
        <v>9.9</v>
      </c>
      <c r="N150" s="409">
        <f>IF(ISNUMBER(Regressions!O160),ROUND(Regressions!O160, 1), NA())</f>
        <v>55.3</v>
      </c>
      <c r="O150" s="410">
        <f>IF(ISNUMBER(Regressions!Q160),ROUND(Regressions!Q160, 1), NA())</f>
        <v>57.2</v>
      </c>
      <c r="P150" s="406">
        <f>IF(ISNUMBER(Regressions!R160),ROUND(Regressions!R160, 1), NA())</f>
        <v>18.600000000000001</v>
      </c>
      <c r="Q150" s="412">
        <f>IF(ISNUMBER(Regressions!S160),ROUND(Regressions!S160, 1), NA())</f>
        <v>13.3</v>
      </c>
      <c r="R150" s="408">
        <f>IF(ISNUMBER(Regressions!T160),ROUND(Regressions!T160, 1), NA())</f>
        <v>5.3</v>
      </c>
      <c r="S150" s="409">
        <f>IF(ISNUMBER(Regressions!U160),ROUND(Regressions!U160, 1), NA())</f>
        <v>81.400000000000006</v>
      </c>
    </row>
    <row r="151" spans="1:19" x14ac:dyDescent="0.25">
      <c r="A151" s="401" t="str">
        <f>+Introduction!$C$7</f>
        <v>Madagascar</v>
      </c>
      <c r="B151" s="402">
        <f>IF(ISBLANK(Regressions!B161), " ", Regressions!B161)</f>
        <v>2023</v>
      </c>
      <c r="C151" s="401" t="str">
        <f>HLOOKUP(Introduction!$G$4,nametranslations,28,FALSE)</f>
        <v>Primaire</v>
      </c>
      <c r="D151" s="404">
        <f>IF(ISBLANK(Regressions!D161), " ", Regressions!D161)</f>
        <v>3838042</v>
      </c>
      <c r="E151" s="405">
        <f>IF(ISNUMBER(Regressions!E161),ROUND(Regressions!E161, 1), NA())</f>
        <v>37.799999999999997</v>
      </c>
      <c r="F151" s="406">
        <f>IF(ISNUMBER(Regressions!F161),ROUND(Regressions!F161, 1), NA())</f>
        <v>37.799999999999997</v>
      </c>
      <c r="G151" s="407">
        <f>IF(ISNUMBER(Regressions!G161),ROUND(Regressions!G161, 1), NA())</f>
        <v>29.3</v>
      </c>
      <c r="H151" s="408">
        <f>IF(ISNUMBER(Regressions!H161),ROUND(Regressions!H161, 1), NA())</f>
        <v>8.5</v>
      </c>
      <c r="I151" s="409">
        <f>IF(ISNUMBER(Regressions!I161),ROUND(Regressions!I161, 1), NA())</f>
        <v>62.2</v>
      </c>
      <c r="J151" s="410">
        <f>IF(ISNUMBER(Regressions!K161),ROUND(Regressions!K161, 1), NA())</f>
        <v>70.8</v>
      </c>
      <c r="K151" s="406">
        <f>IF(ISNUMBER(Regressions!L161),ROUND(Regressions!L161, 1), NA())</f>
        <v>44.7</v>
      </c>
      <c r="L151" s="411">
        <f>IF(ISNUMBER(Regressions!M161),ROUND(Regressions!M161, 1), NA())</f>
        <v>31</v>
      </c>
      <c r="M151" s="408">
        <f>IF(ISNUMBER(Regressions!N161),ROUND(Regressions!N161, 1), NA())</f>
        <v>13.7</v>
      </c>
      <c r="N151" s="409">
        <f>IF(ISNUMBER(Regressions!O161),ROUND(Regressions!O161, 1), NA())</f>
        <v>55.3</v>
      </c>
      <c r="O151" s="410">
        <f>IF(ISNUMBER(Regressions!Q161),ROUND(Regressions!Q161, 1), NA())</f>
        <v>51.8</v>
      </c>
      <c r="P151" s="406">
        <f>IF(ISNUMBER(Regressions!R161),ROUND(Regressions!R161, 1), NA())</f>
        <v>18.600000000000001</v>
      </c>
      <c r="Q151" s="412">
        <f>IF(ISNUMBER(Regressions!S161),ROUND(Regressions!S161, 1), NA())</f>
        <v>13.3</v>
      </c>
      <c r="R151" s="408">
        <f>IF(ISNUMBER(Regressions!T161),ROUND(Regressions!T161, 1), NA())</f>
        <v>5.3</v>
      </c>
      <c r="S151" s="409">
        <f>IF(ISNUMBER(Regressions!U161),ROUND(Regressions!U161, 1), NA())</f>
        <v>81.400000000000006</v>
      </c>
    </row>
    <row r="152" spans="1:19" x14ac:dyDescent="0.25">
      <c r="A152" s="401" t="str">
        <f>+Introduction!$C$7</f>
        <v>Madagascar</v>
      </c>
      <c r="B152" s="402">
        <f>IF(ISBLANK(Regressions!B162), " ", Regressions!B162)</f>
        <v>2024</v>
      </c>
      <c r="C152" s="401" t="str">
        <f>HLOOKUP(Introduction!$G$4,nametranslations,28,FALSE)</f>
        <v>Primaire</v>
      </c>
      <c r="D152" s="404" t="str">
        <f>IF(ISBLANK(Regressions!D162), " ", Regressions!D162)</f>
        <v xml:space="preserve"> </v>
      </c>
      <c r="E152" s="405">
        <f>IF(ISNUMBER(Regressions!E162),ROUND(Regressions!E162, 1), NA())</f>
        <v>45.1</v>
      </c>
      <c r="F152" s="406">
        <f>IF(ISNUMBER(Regressions!F162),ROUND(Regressions!F162, 1), NA())</f>
        <v>39.200000000000003</v>
      </c>
      <c r="G152" s="407">
        <f>IF(ISNUMBER(Regressions!G162),ROUND(Regressions!G162, 1), NA())</f>
        <v>29.3</v>
      </c>
      <c r="H152" s="408">
        <f>IF(ISNUMBER(Regressions!H162),ROUND(Regressions!H162, 1), NA())</f>
        <v>9.9</v>
      </c>
      <c r="I152" s="409">
        <f>IF(ISNUMBER(Regressions!I162),ROUND(Regressions!I162, 1), NA())</f>
        <v>60.8</v>
      </c>
      <c r="J152" s="410">
        <f>IF(ISNUMBER(Regressions!K162),ROUND(Regressions!K162, 1), NA())</f>
        <v>71.7</v>
      </c>
      <c r="K152" s="406">
        <f>IF(ISNUMBER(Regressions!L162),ROUND(Regressions!L162, 1), NA())</f>
        <v>44.7</v>
      </c>
      <c r="L152" s="411">
        <f>IF(ISNUMBER(Regressions!M162),ROUND(Regressions!M162, 1), NA())</f>
        <v>27.2</v>
      </c>
      <c r="M152" s="408">
        <f>IF(ISNUMBER(Regressions!N162),ROUND(Regressions!N162, 1), NA())</f>
        <v>17.5</v>
      </c>
      <c r="N152" s="409">
        <f>IF(ISNUMBER(Regressions!O162),ROUND(Regressions!O162, 1), NA())</f>
        <v>55.3</v>
      </c>
      <c r="O152" s="410">
        <f>IF(ISNUMBER(Regressions!Q162),ROUND(Regressions!Q162, 1), NA())</f>
        <v>46.5</v>
      </c>
      <c r="P152" s="406">
        <f>IF(ISNUMBER(Regressions!R162),ROUND(Regressions!R162, 1), NA())</f>
        <v>18.600000000000001</v>
      </c>
      <c r="Q152" s="412">
        <f>IF(ISNUMBER(Regressions!S162),ROUND(Regressions!S162, 1), NA())</f>
        <v>13.3</v>
      </c>
      <c r="R152" s="408">
        <f>IF(ISNUMBER(Regressions!T162),ROUND(Regressions!T162, 1), NA())</f>
        <v>5.3</v>
      </c>
      <c r="S152" s="409">
        <f>IF(ISNUMBER(Regressions!U162),ROUND(Regressions!U162, 1), NA())</f>
        <v>81.400000000000006</v>
      </c>
    </row>
    <row r="153" spans="1:19" x14ac:dyDescent="0.25">
      <c r="A153" s="417" t="str">
        <f>+Introduction!$C$7</f>
        <v>Madagascar</v>
      </c>
      <c r="B153" s="418">
        <f>IF(ISBLANK(Regressions!B163), " ", Regressions!B163)</f>
        <v>2025</v>
      </c>
      <c r="C153" s="417" t="str">
        <f>HLOOKUP(Introduction!$G$4,nametranslations,28,FALSE)</f>
        <v>Primaire</v>
      </c>
      <c r="D153" s="419" t="str">
        <f>IF(ISBLANK(Regressions!D163), " ", Regressions!D163)</f>
        <v xml:space="preserve"> </v>
      </c>
      <c r="E153" s="420">
        <f>IF(ISNUMBER(Regressions!E163),ROUND(Regressions!E163, 1), NA())</f>
        <v>53.8</v>
      </c>
      <c r="F153" s="421">
        <f>IF(ISNUMBER(Regressions!F163),ROUND(Regressions!F163, 1), NA())</f>
        <v>40.700000000000003</v>
      </c>
      <c r="G153" s="422">
        <f>IF(ISNUMBER(Regressions!G163),ROUND(Regressions!G163, 1), NA())</f>
        <v>29.3</v>
      </c>
      <c r="H153" s="423">
        <f>IF(ISNUMBER(Regressions!H163),ROUND(Regressions!H163, 1), NA())</f>
        <v>11.4</v>
      </c>
      <c r="I153" s="424">
        <f>IF(ISNUMBER(Regressions!I163),ROUND(Regressions!I163, 1), NA())</f>
        <v>59.3</v>
      </c>
      <c r="J153" s="425">
        <f>IF(ISNUMBER(Regressions!K163),ROUND(Regressions!K163, 1), NA())</f>
        <v>72.599999999999994</v>
      </c>
      <c r="K153" s="421">
        <f>IF(ISNUMBER(Regressions!L163),ROUND(Regressions!L163, 1), NA())</f>
        <v>44.7</v>
      </c>
      <c r="L153" s="426">
        <f>IF(ISNUMBER(Regressions!M163),ROUND(Regressions!M163, 1), NA())</f>
        <v>23.4</v>
      </c>
      <c r="M153" s="423">
        <f>IF(ISNUMBER(Regressions!N163),ROUND(Regressions!N163, 1), NA())</f>
        <v>21.3</v>
      </c>
      <c r="N153" s="424">
        <f>IF(ISNUMBER(Regressions!O163),ROUND(Regressions!O163, 1), NA())</f>
        <v>55.3</v>
      </c>
      <c r="O153" s="425">
        <f>IF(ISNUMBER(Regressions!Q163),ROUND(Regressions!Q163, 1), NA())</f>
        <v>41.1</v>
      </c>
      <c r="P153" s="421">
        <f>IF(ISNUMBER(Regressions!R163),ROUND(Regressions!R163, 1), NA())</f>
        <v>18.600000000000001</v>
      </c>
      <c r="Q153" s="427">
        <f>IF(ISNUMBER(Regressions!S163),ROUND(Regressions!S163, 1), NA())</f>
        <v>13.3</v>
      </c>
      <c r="R153" s="423">
        <f>IF(ISNUMBER(Regressions!T163),ROUND(Regressions!T163, 1), NA())</f>
        <v>5.3</v>
      </c>
      <c r="S153" s="424">
        <f>IF(ISNUMBER(Regressions!U163),ROUND(Regressions!U163, 1), NA())</f>
        <v>81.400000000000006</v>
      </c>
    </row>
    <row r="154" spans="1:19" hidden="1" x14ac:dyDescent="0.25">
      <c r="A154" s="401" t="str">
        <f>+Introduction!$C$7</f>
        <v>Madagascar</v>
      </c>
      <c r="B154" s="402">
        <f>IF(ISBLANK(Regressions!B164), " ", Regressions!B164)</f>
        <v>2026</v>
      </c>
      <c r="C154" s="401" t="str">
        <f>HLOOKUP(Introduction!$G$4,nametranslations,28,FALSE)</f>
        <v>Primaire</v>
      </c>
      <c r="D154" s="404" t="str">
        <f>IF(ISBLANK(Regressions!D164), " ", Regressions!D164)</f>
        <v xml:space="preserve"> </v>
      </c>
      <c r="E154" s="405">
        <f>IF(ISNUMBER(Regressions!E164),ROUND(Regressions!E164, 1), NA())</f>
        <v>62.6</v>
      </c>
      <c r="F154" s="406">
        <f>IF(ISNUMBER(Regressions!F164),ROUND(Regressions!F164, 1), NA())</f>
        <v>42.1</v>
      </c>
      <c r="G154" s="407">
        <f>IF(ISNUMBER(Regressions!G164),ROUND(Regressions!G164, 1), NA())</f>
        <v>29.3</v>
      </c>
      <c r="H154" s="408">
        <f>IF(ISNUMBER(Regressions!H164),ROUND(Regressions!H164, 1), NA())</f>
        <v>12.8</v>
      </c>
      <c r="I154" s="409">
        <f>IF(ISNUMBER(Regressions!I164),ROUND(Regressions!I164, 1), NA())</f>
        <v>57.9</v>
      </c>
      <c r="J154" s="410">
        <f>IF(ISNUMBER(Regressions!K164),ROUND(Regressions!K164, 1), NA())</f>
        <v>73.400000000000006</v>
      </c>
      <c r="K154" s="406">
        <f>IF(ISNUMBER(Regressions!L164),ROUND(Regressions!L164, 1), NA())</f>
        <v>44.7</v>
      </c>
      <c r="L154" s="411">
        <f>IF(ISNUMBER(Regressions!M164),ROUND(Regressions!M164, 1), NA())</f>
        <v>19.600000000000001</v>
      </c>
      <c r="M154" s="408">
        <f>IF(ISNUMBER(Regressions!N164),ROUND(Regressions!N164, 1), NA())</f>
        <v>25.1</v>
      </c>
      <c r="N154" s="409">
        <f>IF(ISNUMBER(Regressions!O164),ROUND(Regressions!O164, 1), NA())</f>
        <v>55.3</v>
      </c>
      <c r="O154" s="410">
        <f>IF(ISNUMBER(Regressions!Q164),ROUND(Regressions!Q164, 1), NA())</f>
        <v>35.799999999999997</v>
      </c>
      <c r="P154" s="406">
        <f>IF(ISNUMBER(Regressions!R164),ROUND(Regressions!R164, 1), NA())</f>
        <v>18.600000000000001</v>
      </c>
      <c r="Q154" s="412">
        <f>IF(ISNUMBER(Regressions!S164),ROUND(Regressions!S164, 1), NA())</f>
        <v>13.3</v>
      </c>
      <c r="R154" s="408">
        <f>IF(ISNUMBER(Regressions!T164),ROUND(Regressions!T164, 1), NA())</f>
        <v>5.3</v>
      </c>
      <c r="S154" s="409">
        <f>IF(ISNUMBER(Regressions!U164),ROUND(Regressions!U164, 1), NA())</f>
        <v>81.400000000000006</v>
      </c>
    </row>
    <row r="155" spans="1:19" hidden="1" x14ac:dyDescent="0.25">
      <c r="A155" s="401" t="str">
        <f>+Introduction!$C$7</f>
        <v>Madagascar</v>
      </c>
      <c r="B155" s="402">
        <f>IF(ISBLANK(Regressions!B165), " ", Regressions!B165)</f>
        <v>2027</v>
      </c>
      <c r="C155" s="401" t="str">
        <f>HLOOKUP(Introduction!$G$4,nametranslations,28,FALSE)</f>
        <v>Primaire</v>
      </c>
      <c r="D155" s="404" t="str">
        <f>IF(ISBLANK(Regressions!D165), " ", Regressions!D165)</f>
        <v xml:space="preserve"> </v>
      </c>
      <c r="E155" s="405">
        <f>IF(ISNUMBER(Regressions!E165),ROUND(Regressions!E165, 1), NA())</f>
        <v>71.400000000000006</v>
      </c>
      <c r="F155" s="406">
        <f>IF(ISNUMBER(Regressions!F165),ROUND(Regressions!F165, 1), NA())</f>
        <v>43.6</v>
      </c>
      <c r="G155" s="407">
        <f>IF(ISNUMBER(Regressions!G165),ROUND(Regressions!G165, 1), NA())</f>
        <v>29.3</v>
      </c>
      <c r="H155" s="408">
        <f>IF(ISNUMBER(Regressions!H165),ROUND(Regressions!H165, 1), NA())</f>
        <v>14.3</v>
      </c>
      <c r="I155" s="409">
        <f>IF(ISNUMBER(Regressions!I165),ROUND(Regressions!I165, 1), NA())</f>
        <v>56.4</v>
      </c>
      <c r="J155" s="410">
        <f>IF(ISNUMBER(Regressions!K165),ROUND(Regressions!K165, 1), NA())</f>
        <v>74.3</v>
      </c>
      <c r="K155" s="406">
        <f>IF(ISNUMBER(Regressions!L165),ROUND(Regressions!L165, 1), NA())</f>
        <v>44.7</v>
      </c>
      <c r="L155" s="411">
        <f>IF(ISNUMBER(Regressions!M165),ROUND(Regressions!M165, 1), NA())</f>
        <v>15.8</v>
      </c>
      <c r="M155" s="408">
        <f>IF(ISNUMBER(Regressions!N165),ROUND(Regressions!N165, 1), NA())</f>
        <v>28.9</v>
      </c>
      <c r="N155" s="409">
        <f>IF(ISNUMBER(Regressions!O165),ROUND(Regressions!O165, 1), NA())</f>
        <v>55.3</v>
      </c>
      <c r="O155" s="410">
        <f>IF(ISNUMBER(Regressions!Q165),ROUND(Regressions!Q165, 1), NA())</f>
        <v>30.5</v>
      </c>
      <c r="P155" s="406">
        <f>IF(ISNUMBER(Regressions!R165),ROUND(Regressions!R165, 1), NA())</f>
        <v>18.600000000000001</v>
      </c>
      <c r="Q155" s="412">
        <f>IF(ISNUMBER(Regressions!S165),ROUND(Regressions!S165, 1), NA())</f>
        <v>13.3</v>
      </c>
      <c r="R155" s="408">
        <f>IF(ISNUMBER(Regressions!T165),ROUND(Regressions!T165, 1), NA())</f>
        <v>5.3</v>
      </c>
      <c r="S155" s="409">
        <f>IF(ISNUMBER(Regressions!U165),ROUND(Regressions!U165, 1), NA())</f>
        <v>81.400000000000006</v>
      </c>
    </row>
    <row r="156" spans="1:19" hidden="1" x14ac:dyDescent="0.25">
      <c r="A156" s="401" t="str">
        <f>+Introduction!$C$7</f>
        <v>Madagascar</v>
      </c>
      <c r="B156" s="402">
        <f>IF(ISBLANK(Regressions!B166), " ", Regressions!B166)</f>
        <v>2028</v>
      </c>
      <c r="C156" s="401" t="str">
        <f>HLOOKUP(Introduction!$G$4,nametranslations,28,FALSE)</f>
        <v>Primaire</v>
      </c>
      <c r="D156" s="404" t="str">
        <f>IF(ISBLANK(Regressions!D166), " ", Regressions!D166)</f>
        <v xml:space="preserve"> </v>
      </c>
      <c r="E156" s="405">
        <f>IF(ISNUMBER(Regressions!E166),ROUND(Regressions!E166, 1), NA())</f>
        <v>80.099999999999994</v>
      </c>
      <c r="F156" s="406">
        <f>IF(ISNUMBER(Regressions!F166),ROUND(Regressions!F166, 1), NA())</f>
        <v>45</v>
      </c>
      <c r="G156" s="407">
        <f>IF(ISNUMBER(Regressions!G166),ROUND(Regressions!G166, 1), NA())</f>
        <v>29.3</v>
      </c>
      <c r="H156" s="408">
        <f>IF(ISNUMBER(Regressions!H166),ROUND(Regressions!H166, 1), NA())</f>
        <v>15.7</v>
      </c>
      <c r="I156" s="409">
        <f>IF(ISNUMBER(Regressions!I166),ROUND(Regressions!I166, 1), NA())</f>
        <v>55</v>
      </c>
      <c r="J156" s="410">
        <f>IF(ISNUMBER(Regressions!K166),ROUND(Regressions!K166, 1), NA())</f>
        <v>75.2</v>
      </c>
      <c r="K156" s="406">
        <f>IF(ISNUMBER(Regressions!L166),ROUND(Regressions!L166, 1), NA())</f>
        <v>44.7</v>
      </c>
      <c r="L156" s="411">
        <f>IF(ISNUMBER(Regressions!M166),ROUND(Regressions!M166, 1), NA())</f>
        <v>12</v>
      </c>
      <c r="M156" s="408">
        <f>IF(ISNUMBER(Regressions!N166),ROUND(Regressions!N166, 1), NA())</f>
        <v>32.700000000000003</v>
      </c>
      <c r="N156" s="409">
        <f>IF(ISNUMBER(Regressions!O166),ROUND(Regressions!O166, 1), NA())</f>
        <v>55.3</v>
      </c>
      <c r="O156" s="410">
        <f>IF(ISNUMBER(Regressions!Q166),ROUND(Regressions!Q166, 1), NA())</f>
        <v>25.1</v>
      </c>
      <c r="P156" s="406">
        <f>IF(ISNUMBER(Regressions!R166),ROUND(Regressions!R166, 1), NA())</f>
        <v>18.600000000000001</v>
      </c>
      <c r="Q156" s="412">
        <f>IF(ISNUMBER(Regressions!S166),ROUND(Regressions!S166, 1), NA())</f>
        <v>13.3</v>
      </c>
      <c r="R156" s="408">
        <f>IF(ISNUMBER(Regressions!T166),ROUND(Regressions!T166, 1), NA())</f>
        <v>5.3</v>
      </c>
      <c r="S156" s="409">
        <f>IF(ISNUMBER(Regressions!U166),ROUND(Regressions!U166, 1), NA())</f>
        <v>81.400000000000006</v>
      </c>
    </row>
    <row r="157" spans="1:19" hidden="1" x14ac:dyDescent="0.25">
      <c r="A157" s="401" t="str">
        <f>+Introduction!$C$7</f>
        <v>Madagascar</v>
      </c>
      <c r="B157" s="402">
        <f>IF(ISBLANK(Regressions!B167), " ", Regressions!B167)</f>
        <v>2029</v>
      </c>
      <c r="C157" s="401" t="str">
        <f>HLOOKUP(Introduction!$G$4,nametranslations,28,FALSE)</f>
        <v>Primaire</v>
      </c>
      <c r="D157" s="404" t="str">
        <f>IF(ISBLANK(Regressions!D167), " ", Regressions!D167)</f>
        <v xml:space="preserve"> </v>
      </c>
      <c r="E157" s="405">
        <f>IF(ISNUMBER(Regressions!E167),ROUND(Regressions!E167, 1), NA())</f>
        <v>80.099999999999994</v>
      </c>
      <c r="F157" s="406">
        <f>IF(ISNUMBER(Regressions!F167),ROUND(Regressions!F167, 1), NA())</f>
        <v>45</v>
      </c>
      <c r="G157" s="407">
        <f>IF(ISNUMBER(Regressions!G167),ROUND(Regressions!G167, 1), NA())</f>
        <v>29.3</v>
      </c>
      <c r="H157" s="408">
        <f>IF(ISNUMBER(Regressions!H167),ROUND(Regressions!H167, 1), NA())</f>
        <v>15.7</v>
      </c>
      <c r="I157" s="409">
        <f>IF(ISNUMBER(Regressions!I167),ROUND(Regressions!I167, 1), NA())</f>
        <v>55</v>
      </c>
      <c r="J157" s="410">
        <f>IF(ISNUMBER(Regressions!K167),ROUND(Regressions!K167, 1), NA())</f>
        <v>75.2</v>
      </c>
      <c r="K157" s="406">
        <f>IF(ISNUMBER(Regressions!L167),ROUND(Regressions!L167, 1), NA())</f>
        <v>44.7</v>
      </c>
      <c r="L157" s="411">
        <f>IF(ISNUMBER(Regressions!M167),ROUND(Regressions!M167, 1), NA())</f>
        <v>12</v>
      </c>
      <c r="M157" s="408">
        <f>IF(ISNUMBER(Regressions!N167),ROUND(Regressions!N167, 1), NA())</f>
        <v>32.700000000000003</v>
      </c>
      <c r="N157" s="409">
        <f>IF(ISNUMBER(Regressions!O167),ROUND(Regressions!O167, 1), NA())</f>
        <v>55.3</v>
      </c>
      <c r="O157" s="410">
        <f>IF(ISNUMBER(Regressions!Q167),ROUND(Regressions!Q167, 1), NA())</f>
        <v>25.1</v>
      </c>
      <c r="P157" s="406">
        <f>IF(ISNUMBER(Regressions!R167),ROUND(Regressions!R167, 1), NA())</f>
        <v>18.600000000000001</v>
      </c>
      <c r="Q157" s="412">
        <f>IF(ISNUMBER(Regressions!S167),ROUND(Regressions!S167, 1), NA())</f>
        <v>13.3</v>
      </c>
      <c r="R157" s="408">
        <f>IF(ISNUMBER(Regressions!T167),ROUND(Regressions!T167, 1), NA())</f>
        <v>5.3</v>
      </c>
      <c r="S157" s="409">
        <f>IF(ISNUMBER(Regressions!U167),ROUND(Regressions!U167, 1), NA())</f>
        <v>81.400000000000006</v>
      </c>
    </row>
    <row r="158" spans="1:19" hidden="1" x14ac:dyDescent="0.25">
      <c r="A158" s="401" t="str">
        <f>+Introduction!$C$7</f>
        <v>Madagascar</v>
      </c>
      <c r="B158" s="402">
        <f>IF(ISBLANK(Regressions!B168), " ", Regressions!B168)</f>
        <v>2030</v>
      </c>
      <c r="C158" s="401" t="str">
        <f>HLOOKUP(Introduction!$G$4,nametranslations,28,FALSE)</f>
        <v>Primaire</v>
      </c>
      <c r="D158" s="404" t="str">
        <f>IF(ISBLANK(Regressions!D168), " ", Regressions!D168)</f>
        <v xml:space="preserve"> </v>
      </c>
      <c r="E158" s="405">
        <f>IF(ISNUMBER(Regressions!E168),ROUND(Regressions!E168, 1), NA())</f>
        <v>80.099999999999994</v>
      </c>
      <c r="F158" s="406">
        <f>IF(ISNUMBER(Regressions!F168),ROUND(Regressions!F168, 1), NA())</f>
        <v>45</v>
      </c>
      <c r="G158" s="407">
        <f>IF(ISNUMBER(Regressions!G168),ROUND(Regressions!G168, 1), NA())</f>
        <v>29.3</v>
      </c>
      <c r="H158" s="408">
        <f>IF(ISNUMBER(Regressions!H168),ROUND(Regressions!H168, 1), NA())</f>
        <v>15.7</v>
      </c>
      <c r="I158" s="409">
        <f>IF(ISNUMBER(Regressions!I168),ROUND(Regressions!I168, 1), NA())</f>
        <v>55</v>
      </c>
      <c r="J158" s="410">
        <f>IF(ISNUMBER(Regressions!K168),ROUND(Regressions!K168, 1), NA())</f>
        <v>75.2</v>
      </c>
      <c r="K158" s="406">
        <f>IF(ISNUMBER(Regressions!L168),ROUND(Regressions!L168, 1), NA())</f>
        <v>44.7</v>
      </c>
      <c r="L158" s="411">
        <f>IF(ISNUMBER(Regressions!M168),ROUND(Regressions!M168, 1), NA())</f>
        <v>12</v>
      </c>
      <c r="M158" s="408">
        <f>IF(ISNUMBER(Regressions!N168),ROUND(Regressions!N168, 1), NA())</f>
        <v>32.700000000000003</v>
      </c>
      <c r="N158" s="409">
        <f>IF(ISNUMBER(Regressions!O168),ROUND(Regressions!O168, 1), NA())</f>
        <v>55.3</v>
      </c>
      <c r="O158" s="410">
        <f>IF(ISNUMBER(Regressions!Q168),ROUND(Regressions!Q168, 1), NA())</f>
        <v>25.1</v>
      </c>
      <c r="P158" s="406">
        <f>IF(ISNUMBER(Regressions!R168),ROUND(Regressions!R168, 1), NA())</f>
        <v>18.600000000000001</v>
      </c>
      <c r="Q158" s="412">
        <f>IF(ISNUMBER(Regressions!S168),ROUND(Regressions!S168, 1), NA())</f>
        <v>13.3</v>
      </c>
      <c r="R158" s="408">
        <f>IF(ISNUMBER(Regressions!T168),ROUND(Regressions!T168, 1), NA())</f>
        <v>5.3</v>
      </c>
      <c r="S158" s="409">
        <f>IF(ISNUMBER(Regressions!U168),ROUND(Regressions!U168, 1), NA())</f>
        <v>81.400000000000006</v>
      </c>
    </row>
    <row r="159" spans="1:19" x14ac:dyDescent="0.25">
      <c r="A159" s="401" t="str">
        <f>+Introduction!$C$7</f>
        <v>Madagascar</v>
      </c>
      <c r="B159" s="402">
        <f>IF(ISBLANK(Regressions!B169), " ", Regressions!B169)</f>
        <v>2000</v>
      </c>
      <c r="C159" s="401" t="str">
        <f>HLOOKUP(Introduction!$G$4,nametranslations,29,FALSE)</f>
        <v>Secondaire</v>
      </c>
      <c r="D159" s="404">
        <f>IF(ISBLANK(Regressions!D169), " ", Regressions!D169)</f>
        <v>2532804</v>
      </c>
      <c r="E159" s="405" t="e">
        <f>IF(ISNUMBER(Regressions!E169),ROUND(Regressions!E169, 1), NA())</f>
        <v>#N/A</v>
      </c>
      <c r="F159" s="406" t="e">
        <f>IF(ISNUMBER(Regressions!F169),ROUND(Regressions!F169, 1), NA())</f>
        <v>#N/A</v>
      </c>
      <c r="G159" s="407" t="e">
        <f>IF(ISNUMBER(Regressions!G169),ROUND(Regressions!G169, 1), NA())</f>
        <v>#N/A</v>
      </c>
      <c r="H159" s="408" t="e">
        <f>IF(ISNUMBER(Regressions!H169),ROUND(Regressions!H169, 1), NA())</f>
        <v>#N/A</v>
      </c>
      <c r="I159" s="409" t="e">
        <f>IF(ISNUMBER(Regressions!I169),ROUND(Regressions!I169, 1), NA())</f>
        <v>#N/A</v>
      </c>
      <c r="J159" s="410" t="e">
        <f>IF(ISNUMBER(Regressions!K169),ROUND(Regressions!K169, 1), NA())</f>
        <v>#N/A</v>
      </c>
      <c r="K159" s="406" t="e">
        <f>IF(ISNUMBER(Regressions!L169),ROUND(Regressions!L169, 1), NA())</f>
        <v>#N/A</v>
      </c>
      <c r="L159" s="411" t="e">
        <f>IF(ISNUMBER(Regressions!M169),ROUND(Regressions!M169, 1), NA())</f>
        <v>#N/A</v>
      </c>
      <c r="M159" s="408" t="e">
        <f>IF(ISNUMBER(Regressions!N169),ROUND(Regressions!N169, 1), NA())</f>
        <v>#N/A</v>
      </c>
      <c r="N159" s="409" t="e">
        <f>IF(ISNUMBER(Regressions!O169),ROUND(Regressions!O169, 1), NA())</f>
        <v>#N/A</v>
      </c>
      <c r="O159" s="410" t="e">
        <f>IF(ISNUMBER(Regressions!Q169),ROUND(Regressions!Q169, 1), NA())</f>
        <v>#N/A</v>
      </c>
      <c r="P159" s="406" t="e">
        <f>IF(ISNUMBER(Regressions!R169),ROUND(Regressions!R169, 1), NA())</f>
        <v>#N/A</v>
      </c>
      <c r="Q159" s="412" t="e">
        <f>IF(ISNUMBER(Regressions!S169),ROUND(Regressions!S169, 1), NA())</f>
        <v>#N/A</v>
      </c>
      <c r="R159" s="408" t="e">
        <f>IF(ISNUMBER(Regressions!T169),ROUND(Regressions!T169, 1), NA())</f>
        <v>#N/A</v>
      </c>
      <c r="S159" s="409" t="e">
        <f>IF(ISNUMBER(Regressions!U169),ROUND(Regressions!U169, 1), NA())</f>
        <v>#N/A</v>
      </c>
    </row>
    <row r="160" spans="1:19" x14ac:dyDescent="0.25">
      <c r="A160" s="401" t="str">
        <f>+Introduction!$C$7</f>
        <v>Madagascar</v>
      </c>
      <c r="B160" s="402">
        <f>IF(ISBLANK(Regressions!B170), " ", Regressions!B170)</f>
        <v>2001</v>
      </c>
      <c r="C160" s="401" t="str">
        <f>HLOOKUP(Introduction!$G$4,nametranslations,29,FALSE)</f>
        <v>Secondaire</v>
      </c>
      <c r="D160" s="404">
        <f>IF(ISBLANK(Regressions!D170), " ", Regressions!D170)</f>
        <v>2618593</v>
      </c>
      <c r="E160" s="405" t="e">
        <f>IF(ISNUMBER(Regressions!E170),ROUND(Regressions!E170, 1), NA())</f>
        <v>#N/A</v>
      </c>
      <c r="F160" s="406" t="e">
        <f>IF(ISNUMBER(Regressions!F170),ROUND(Regressions!F170, 1), NA())</f>
        <v>#N/A</v>
      </c>
      <c r="G160" s="407" t="e">
        <f>IF(ISNUMBER(Regressions!G170),ROUND(Regressions!G170, 1), NA())</f>
        <v>#N/A</v>
      </c>
      <c r="H160" s="408" t="e">
        <f>IF(ISNUMBER(Regressions!H170),ROUND(Regressions!H170, 1), NA())</f>
        <v>#N/A</v>
      </c>
      <c r="I160" s="409" t="e">
        <f>IF(ISNUMBER(Regressions!I170),ROUND(Regressions!I170, 1), NA())</f>
        <v>#N/A</v>
      </c>
      <c r="J160" s="410" t="e">
        <f>IF(ISNUMBER(Regressions!K170),ROUND(Regressions!K170, 1), NA())</f>
        <v>#N/A</v>
      </c>
      <c r="K160" s="406" t="e">
        <f>IF(ISNUMBER(Regressions!L170),ROUND(Regressions!L170, 1), NA())</f>
        <v>#N/A</v>
      </c>
      <c r="L160" s="411" t="e">
        <f>IF(ISNUMBER(Regressions!M170),ROUND(Regressions!M170, 1), NA())</f>
        <v>#N/A</v>
      </c>
      <c r="M160" s="408" t="e">
        <f>IF(ISNUMBER(Regressions!N170),ROUND(Regressions!N170, 1), NA())</f>
        <v>#N/A</v>
      </c>
      <c r="N160" s="409" t="e">
        <f>IF(ISNUMBER(Regressions!O170),ROUND(Regressions!O170, 1), NA())</f>
        <v>#N/A</v>
      </c>
      <c r="O160" s="410" t="e">
        <f>IF(ISNUMBER(Regressions!Q170),ROUND(Regressions!Q170, 1), NA())</f>
        <v>#N/A</v>
      </c>
      <c r="P160" s="406" t="e">
        <f>IF(ISNUMBER(Regressions!R170),ROUND(Regressions!R170, 1), NA())</f>
        <v>#N/A</v>
      </c>
      <c r="Q160" s="412" t="e">
        <f>IF(ISNUMBER(Regressions!S170),ROUND(Regressions!S170, 1), NA())</f>
        <v>#N/A</v>
      </c>
      <c r="R160" s="408" t="e">
        <f>IF(ISNUMBER(Regressions!T170),ROUND(Regressions!T170, 1), NA())</f>
        <v>#N/A</v>
      </c>
      <c r="S160" s="409" t="e">
        <f>IF(ISNUMBER(Regressions!U170),ROUND(Regressions!U170, 1), NA())</f>
        <v>#N/A</v>
      </c>
    </row>
    <row r="161" spans="1:19" x14ac:dyDescent="0.25">
      <c r="A161" s="401" t="str">
        <f>+Introduction!$C$7</f>
        <v>Madagascar</v>
      </c>
      <c r="B161" s="402">
        <f>IF(ISBLANK(Regressions!B171), " ", Regressions!B171)</f>
        <v>2002</v>
      </c>
      <c r="C161" s="401" t="str">
        <f>HLOOKUP(Introduction!$G$4,nametranslations,29,FALSE)</f>
        <v>Secondaire</v>
      </c>
      <c r="D161" s="404">
        <f>IF(ISBLANK(Regressions!D171), " ", Regressions!D171)</f>
        <v>2714811</v>
      </c>
      <c r="E161" s="405" t="e">
        <f>IF(ISNUMBER(Regressions!E171),ROUND(Regressions!E171, 1), NA())</f>
        <v>#N/A</v>
      </c>
      <c r="F161" s="406" t="e">
        <f>IF(ISNUMBER(Regressions!F171),ROUND(Regressions!F171, 1), NA())</f>
        <v>#N/A</v>
      </c>
      <c r="G161" s="407" t="e">
        <f>IF(ISNUMBER(Regressions!G171),ROUND(Regressions!G171, 1), NA())</f>
        <v>#N/A</v>
      </c>
      <c r="H161" s="408" t="e">
        <f>IF(ISNUMBER(Regressions!H171),ROUND(Regressions!H171, 1), NA())</f>
        <v>#N/A</v>
      </c>
      <c r="I161" s="409" t="e">
        <f>IF(ISNUMBER(Regressions!I171),ROUND(Regressions!I171, 1), NA())</f>
        <v>#N/A</v>
      </c>
      <c r="J161" s="410" t="e">
        <f>IF(ISNUMBER(Regressions!K171),ROUND(Regressions!K171, 1), NA())</f>
        <v>#N/A</v>
      </c>
      <c r="K161" s="406" t="e">
        <f>IF(ISNUMBER(Regressions!L171),ROUND(Regressions!L171, 1), NA())</f>
        <v>#N/A</v>
      </c>
      <c r="L161" s="411" t="e">
        <f>IF(ISNUMBER(Regressions!M171),ROUND(Regressions!M171, 1), NA())</f>
        <v>#N/A</v>
      </c>
      <c r="M161" s="408" t="e">
        <f>IF(ISNUMBER(Regressions!N171),ROUND(Regressions!N171, 1), NA())</f>
        <v>#N/A</v>
      </c>
      <c r="N161" s="409" t="e">
        <f>IF(ISNUMBER(Regressions!O171),ROUND(Regressions!O171, 1), NA())</f>
        <v>#N/A</v>
      </c>
      <c r="O161" s="410" t="e">
        <f>IF(ISNUMBER(Regressions!Q171),ROUND(Regressions!Q171, 1), NA())</f>
        <v>#N/A</v>
      </c>
      <c r="P161" s="406" t="e">
        <f>IF(ISNUMBER(Regressions!R171),ROUND(Regressions!R171, 1), NA())</f>
        <v>#N/A</v>
      </c>
      <c r="Q161" s="412" t="e">
        <f>IF(ISNUMBER(Regressions!S171),ROUND(Regressions!S171, 1), NA())</f>
        <v>#N/A</v>
      </c>
      <c r="R161" s="408" t="e">
        <f>IF(ISNUMBER(Regressions!T171),ROUND(Regressions!T171, 1), NA())</f>
        <v>#N/A</v>
      </c>
      <c r="S161" s="409" t="e">
        <f>IF(ISNUMBER(Regressions!U171),ROUND(Regressions!U171, 1), NA())</f>
        <v>#N/A</v>
      </c>
    </row>
    <row r="162" spans="1:19" x14ac:dyDescent="0.25">
      <c r="A162" s="401" t="str">
        <f>+Introduction!$C$7</f>
        <v>Madagascar</v>
      </c>
      <c r="B162" s="402">
        <f>IF(ISBLANK(Regressions!B172), " ", Regressions!B172)</f>
        <v>2003</v>
      </c>
      <c r="C162" s="401" t="str">
        <f>HLOOKUP(Introduction!$G$4,nametranslations,29,FALSE)</f>
        <v>Secondaire</v>
      </c>
      <c r="D162" s="404">
        <f>IF(ISBLANK(Regressions!D172), " ", Regressions!D172)</f>
        <v>2816747</v>
      </c>
      <c r="E162" s="405" t="e">
        <f>IF(ISNUMBER(Regressions!E172),ROUND(Regressions!E172, 1), NA())</f>
        <v>#N/A</v>
      </c>
      <c r="F162" s="406" t="e">
        <f>IF(ISNUMBER(Regressions!F172),ROUND(Regressions!F172, 1), NA())</f>
        <v>#N/A</v>
      </c>
      <c r="G162" s="407" t="e">
        <f>IF(ISNUMBER(Regressions!G172),ROUND(Regressions!G172, 1), NA())</f>
        <v>#N/A</v>
      </c>
      <c r="H162" s="408" t="e">
        <f>IF(ISNUMBER(Regressions!H172),ROUND(Regressions!H172, 1), NA())</f>
        <v>#N/A</v>
      </c>
      <c r="I162" s="409" t="e">
        <f>IF(ISNUMBER(Regressions!I172),ROUND(Regressions!I172, 1), NA())</f>
        <v>#N/A</v>
      </c>
      <c r="J162" s="410" t="e">
        <f>IF(ISNUMBER(Regressions!K172),ROUND(Regressions!K172, 1), NA())</f>
        <v>#N/A</v>
      </c>
      <c r="K162" s="406" t="e">
        <f>IF(ISNUMBER(Regressions!L172),ROUND(Regressions!L172, 1), NA())</f>
        <v>#N/A</v>
      </c>
      <c r="L162" s="411" t="e">
        <f>IF(ISNUMBER(Regressions!M172),ROUND(Regressions!M172, 1), NA())</f>
        <v>#N/A</v>
      </c>
      <c r="M162" s="408" t="e">
        <f>IF(ISNUMBER(Regressions!N172),ROUND(Regressions!N172, 1), NA())</f>
        <v>#N/A</v>
      </c>
      <c r="N162" s="409" t="e">
        <f>IF(ISNUMBER(Regressions!O172),ROUND(Regressions!O172, 1), NA())</f>
        <v>#N/A</v>
      </c>
      <c r="O162" s="410" t="e">
        <f>IF(ISNUMBER(Regressions!Q172),ROUND(Regressions!Q172, 1), NA())</f>
        <v>#N/A</v>
      </c>
      <c r="P162" s="406" t="e">
        <f>IF(ISNUMBER(Regressions!R172),ROUND(Regressions!R172, 1), NA())</f>
        <v>#N/A</v>
      </c>
      <c r="Q162" s="412" t="e">
        <f>IF(ISNUMBER(Regressions!S172),ROUND(Regressions!S172, 1), NA())</f>
        <v>#N/A</v>
      </c>
      <c r="R162" s="408" t="e">
        <f>IF(ISNUMBER(Regressions!T172),ROUND(Regressions!T172, 1), NA())</f>
        <v>#N/A</v>
      </c>
      <c r="S162" s="409" t="e">
        <f>IF(ISNUMBER(Regressions!U172),ROUND(Regressions!U172, 1), NA())</f>
        <v>#N/A</v>
      </c>
    </row>
    <row r="163" spans="1:19" x14ac:dyDescent="0.25">
      <c r="A163" s="401" t="str">
        <f>+Introduction!$C$7</f>
        <v>Madagascar</v>
      </c>
      <c r="B163" s="402">
        <f>IF(ISBLANK(Regressions!B173), " ", Regressions!B173)</f>
        <v>2004</v>
      </c>
      <c r="C163" s="401" t="str">
        <f>HLOOKUP(Introduction!$G$4,nametranslations,29,FALSE)</f>
        <v>Secondaire</v>
      </c>
      <c r="D163" s="404">
        <f>IF(ISBLANK(Regressions!D173), " ", Regressions!D173)</f>
        <v>2923637</v>
      </c>
      <c r="E163" s="405" t="e">
        <f>IF(ISNUMBER(Regressions!E173),ROUND(Regressions!E173, 1), NA())</f>
        <v>#N/A</v>
      </c>
      <c r="F163" s="406" t="e">
        <f>IF(ISNUMBER(Regressions!F173),ROUND(Regressions!F173, 1), NA())</f>
        <v>#N/A</v>
      </c>
      <c r="G163" s="407" t="e">
        <f>IF(ISNUMBER(Regressions!G173),ROUND(Regressions!G173, 1), NA())</f>
        <v>#N/A</v>
      </c>
      <c r="H163" s="408" t="e">
        <f>IF(ISNUMBER(Regressions!H173),ROUND(Regressions!H173, 1), NA())</f>
        <v>#N/A</v>
      </c>
      <c r="I163" s="409" t="e">
        <f>IF(ISNUMBER(Regressions!I173),ROUND(Regressions!I173, 1), NA())</f>
        <v>#N/A</v>
      </c>
      <c r="J163" s="410" t="e">
        <f>IF(ISNUMBER(Regressions!K173),ROUND(Regressions!K173, 1), NA())</f>
        <v>#N/A</v>
      </c>
      <c r="K163" s="406" t="e">
        <f>IF(ISNUMBER(Regressions!L173),ROUND(Regressions!L173, 1), NA())</f>
        <v>#N/A</v>
      </c>
      <c r="L163" s="411" t="e">
        <f>IF(ISNUMBER(Regressions!M173),ROUND(Regressions!M173, 1), NA())</f>
        <v>#N/A</v>
      </c>
      <c r="M163" s="408" t="e">
        <f>IF(ISNUMBER(Regressions!N173),ROUND(Regressions!N173, 1), NA())</f>
        <v>#N/A</v>
      </c>
      <c r="N163" s="409" t="e">
        <f>IF(ISNUMBER(Regressions!O173),ROUND(Regressions!O173, 1), NA())</f>
        <v>#N/A</v>
      </c>
      <c r="O163" s="410" t="e">
        <f>IF(ISNUMBER(Regressions!Q173),ROUND(Regressions!Q173, 1), NA())</f>
        <v>#N/A</v>
      </c>
      <c r="P163" s="406" t="e">
        <f>IF(ISNUMBER(Regressions!R173),ROUND(Regressions!R173, 1), NA())</f>
        <v>#N/A</v>
      </c>
      <c r="Q163" s="412" t="e">
        <f>IF(ISNUMBER(Regressions!S173),ROUND(Regressions!S173, 1), NA())</f>
        <v>#N/A</v>
      </c>
      <c r="R163" s="408" t="e">
        <f>IF(ISNUMBER(Regressions!T173),ROUND(Regressions!T173, 1), NA())</f>
        <v>#N/A</v>
      </c>
      <c r="S163" s="409" t="e">
        <f>IF(ISNUMBER(Regressions!U173),ROUND(Regressions!U173, 1), NA())</f>
        <v>#N/A</v>
      </c>
    </row>
    <row r="164" spans="1:19" x14ac:dyDescent="0.25">
      <c r="A164" s="401" t="str">
        <f>+Introduction!$C$7</f>
        <v>Madagascar</v>
      </c>
      <c r="B164" s="402">
        <f>IF(ISBLANK(Regressions!B174), " ", Regressions!B174)</f>
        <v>2005</v>
      </c>
      <c r="C164" s="401" t="str">
        <f>HLOOKUP(Introduction!$G$4,nametranslations,29,FALSE)</f>
        <v>Secondaire</v>
      </c>
      <c r="D164" s="404">
        <f>IF(ISBLANK(Regressions!D174), " ", Regressions!D174)</f>
        <v>3038390</v>
      </c>
      <c r="E164" s="405" t="e">
        <f>IF(ISNUMBER(Regressions!E174),ROUND(Regressions!E174, 1), NA())</f>
        <v>#N/A</v>
      </c>
      <c r="F164" s="406">
        <f>IF(ISNUMBER(Regressions!F174),ROUND(Regressions!F174, 1), NA())</f>
        <v>27.6</v>
      </c>
      <c r="G164" s="407" t="e">
        <f>IF(ISNUMBER(Regressions!G174),ROUND(Regressions!G174, 1), NA())</f>
        <v>#N/A</v>
      </c>
      <c r="H164" s="408" t="e">
        <f>IF(ISNUMBER(Regressions!H174),ROUND(Regressions!H174, 1), NA())</f>
        <v>#N/A</v>
      </c>
      <c r="I164" s="409">
        <f>IF(ISNUMBER(Regressions!I174),ROUND(Regressions!I174, 1), NA())</f>
        <v>72.400000000000006</v>
      </c>
      <c r="J164" s="410" t="e">
        <f>IF(ISNUMBER(Regressions!K174),ROUND(Regressions!K174, 1), NA())</f>
        <v>#N/A</v>
      </c>
      <c r="K164" s="406" t="e">
        <f>IF(ISNUMBER(Regressions!L174),ROUND(Regressions!L174, 1), NA())</f>
        <v>#N/A</v>
      </c>
      <c r="L164" s="411" t="e">
        <f>IF(ISNUMBER(Regressions!M174),ROUND(Regressions!M174, 1), NA())</f>
        <v>#N/A</v>
      </c>
      <c r="M164" s="408" t="e">
        <f>IF(ISNUMBER(Regressions!N174),ROUND(Regressions!N174, 1), NA())</f>
        <v>#N/A</v>
      </c>
      <c r="N164" s="409" t="e">
        <f>IF(ISNUMBER(Regressions!O174),ROUND(Regressions!O174, 1), NA())</f>
        <v>#N/A</v>
      </c>
      <c r="O164" s="410" t="e">
        <f>IF(ISNUMBER(Regressions!Q174),ROUND(Regressions!Q174, 1), NA())</f>
        <v>#N/A</v>
      </c>
      <c r="P164" s="406" t="e">
        <f>IF(ISNUMBER(Regressions!R174),ROUND(Regressions!R174, 1), NA())</f>
        <v>#N/A</v>
      </c>
      <c r="Q164" s="412" t="e">
        <f>IF(ISNUMBER(Regressions!S174),ROUND(Regressions!S174, 1), NA())</f>
        <v>#N/A</v>
      </c>
      <c r="R164" s="408" t="e">
        <f>IF(ISNUMBER(Regressions!T174),ROUND(Regressions!T174, 1), NA())</f>
        <v>#N/A</v>
      </c>
      <c r="S164" s="409" t="e">
        <f>IF(ISNUMBER(Regressions!U174),ROUND(Regressions!U174, 1), NA())</f>
        <v>#N/A</v>
      </c>
    </row>
    <row r="165" spans="1:19" x14ac:dyDescent="0.25">
      <c r="A165" s="401" t="str">
        <f>+Introduction!$C$7</f>
        <v>Madagascar</v>
      </c>
      <c r="B165" s="402">
        <f>IF(ISBLANK(Regressions!B175), " ", Regressions!B175)</f>
        <v>2006</v>
      </c>
      <c r="C165" s="401" t="str">
        <f>HLOOKUP(Introduction!$G$4,nametranslations,29,FALSE)</f>
        <v>Secondaire</v>
      </c>
      <c r="D165" s="404">
        <f>IF(ISBLANK(Regressions!D175), " ", Regressions!D175)</f>
        <v>3155119</v>
      </c>
      <c r="E165" s="405" t="e">
        <f>IF(ISNUMBER(Regressions!E175),ROUND(Regressions!E175, 1), NA())</f>
        <v>#N/A</v>
      </c>
      <c r="F165" s="406">
        <f>IF(ISNUMBER(Regressions!F175),ROUND(Regressions!F175, 1), NA())</f>
        <v>27.6</v>
      </c>
      <c r="G165" s="407" t="e">
        <f>IF(ISNUMBER(Regressions!G175),ROUND(Regressions!G175, 1), NA())</f>
        <v>#N/A</v>
      </c>
      <c r="H165" s="408" t="e">
        <f>IF(ISNUMBER(Regressions!H175),ROUND(Regressions!H175, 1), NA())</f>
        <v>#N/A</v>
      </c>
      <c r="I165" s="409">
        <f>IF(ISNUMBER(Regressions!I175),ROUND(Regressions!I175, 1), NA())</f>
        <v>72.400000000000006</v>
      </c>
      <c r="J165" s="410" t="e">
        <f>IF(ISNUMBER(Regressions!K175),ROUND(Regressions!K175, 1), NA())</f>
        <v>#N/A</v>
      </c>
      <c r="K165" s="406" t="e">
        <f>IF(ISNUMBER(Regressions!L175),ROUND(Regressions!L175, 1), NA())</f>
        <v>#N/A</v>
      </c>
      <c r="L165" s="411" t="e">
        <f>IF(ISNUMBER(Regressions!M175),ROUND(Regressions!M175, 1), NA())</f>
        <v>#N/A</v>
      </c>
      <c r="M165" s="408" t="e">
        <f>IF(ISNUMBER(Regressions!N175),ROUND(Regressions!N175, 1), NA())</f>
        <v>#N/A</v>
      </c>
      <c r="N165" s="409" t="e">
        <f>IF(ISNUMBER(Regressions!O175),ROUND(Regressions!O175, 1), NA())</f>
        <v>#N/A</v>
      </c>
      <c r="O165" s="410" t="e">
        <f>IF(ISNUMBER(Regressions!Q175),ROUND(Regressions!Q175, 1), NA())</f>
        <v>#N/A</v>
      </c>
      <c r="P165" s="406" t="e">
        <f>IF(ISNUMBER(Regressions!R175),ROUND(Regressions!R175, 1), NA())</f>
        <v>#N/A</v>
      </c>
      <c r="Q165" s="412" t="e">
        <f>IF(ISNUMBER(Regressions!S175),ROUND(Regressions!S175, 1), NA())</f>
        <v>#N/A</v>
      </c>
      <c r="R165" s="408" t="e">
        <f>IF(ISNUMBER(Regressions!T175),ROUND(Regressions!T175, 1), NA())</f>
        <v>#N/A</v>
      </c>
      <c r="S165" s="409" t="e">
        <f>IF(ISNUMBER(Regressions!U175),ROUND(Regressions!U175, 1), NA())</f>
        <v>#N/A</v>
      </c>
    </row>
    <row r="166" spans="1:19" x14ac:dyDescent="0.25">
      <c r="A166" s="401" t="str">
        <f>+Introduction!$C$7</f>
        <v>Madagascar</v>
      </c>
      <c r="B166" s="402">
        <f>IF(ISBLANK(Regressions!B176), " ", Regressions!B176)</f>
        <v>2007</v>
      </c>
      <c r="C166" s="401" t="str">
        <f>HLOOKUP(Introduction!$G$4,nametranslations,29,FALSE)</f>
        <v>Secondaire</v>
      </c>
      <c r="D166" s="404">
        <f>IF(ISBLANK(Regressions!D176), " ", Regressions!D176)</f>
        <v>3275701</v>
      </c>
      <c r="E166" s="405" t="e">
        <f>IF(ISNUMBER(Regressions!E176),ROUND(Regressions!E176, 1), NA())</f>
        <v>#N/A</v>
      </c>
      <c r="F166" s="406">
        <f>IF(ISNUMBER(Regressions!F176),ROUND(Regressions!F176, 1), NA())</f>
        <v>27.6</v>
      </c>
      <c r="G166" s="407" t="e">
        <f>IF(ISNUMBER(Regressions!G176),ROUND(Regressions!G176, 1), NA())</f>
        <v>#N/A</v>
      </c>
      <c r="H166" s="408" t="e">
        <f>IF(ISNUMBER(Regressions!H176),ROUND(Regressions!H176, 1), NA())</f>
        <v>#N/A</v>
      </c>
      <c r="I166" s="409">
        <f>IF(ISNUMBER(Regressions!I176),ROUND(Regressions!I176, 1), NA())</f>
        <v>72.400000000000006</v>
      </c>
      <c r="J166" s="410">
        <f>IF(ISNUMBER(Regressions!K176),ROUND(Regressions!K176, 1), NA())</f>
        <v>77.599999999999994</v>
      </c>
      <c r="K166" s="406" t="e">
        <f>IF(ISNUMBER(Regressions!L176),ROUND(Regressions!L176, 1), NA())</f>
        <v>#N/A</v>
      </c>
      <c r="L166" s="411" t="e">
        <f>IF(ISNUMBER(Regressions!M176),ROUND(Regressions!M176, 1), NA())</f>
        <v>#N/A</v>
      </c>
      <c r="M166" s="408" t="e">
        <f>IF(ISNUMBER(Regressions!N176),ROUND(Regressions!N176, 1), NA())</f>
        <v>#N/A</v>
      </c>
      <c r="N166" s="409" t="e">
        <f>IF(ISNUMBER(Regressions!O176),ROUND(Regressions!O176, 1), NA())</f>
        <v>#N/A</v>
      </c>
      <c r="O166" s="410" t="e">
        <f>IF(ISNUMBER(Regressions!Q176),ROUND(Regressions!Q176, 1), NA())</f>
        <v>#N/A</v>
      </c>
      <c r="P166" s="406" t="e">
        <f>IF(ISNUMBER(Regressions!R176),ROUND(Regressions!R176, 1), NA())</f>
        <v>#N/A</v>
      </c>
      <c r="Q166" s="412" t="e">
        <f>IF(ISNUMBER(Regressions!S176),ROUND(Regressions!S176, 1), NA())</f>
        <v>#N/A</v>
      </c>
      <c r="R166" s="408" t="e">
        <f>IF(ISNUMBER(Regressions!T176),ROUND(Regressions!T176, 1), NA())</f>
        <v>#N/A</v>
      </c>
      <c r="S166" s="409" t="e">
        <f>IF(ISNUMBER(Regressions!U176),ROUND(Regressions!U176, 1), NA())</f>
        <v>#N/A</v>
      </c>
    </row>
    <row r="167" spans="1:19" x14ac:dyDescent="0.25">
      <c r="A167" s="401" t="str">
        <f>+Introduction!$C$7</f>
        <v>Madagascar</v>
      </c>
      <c r="B167" s="402">
        <f>IF(ISBLANK(Regressions!B177), " ", Regressions!B177)</f>
        <v>2008</v>
      </c>
      <c r="C167" s="401" t="str">
        <f>HLOOKUP(Introduction!$G$4,nametranslations,29,FALSE)</f>
        <v>Secondaire</v>
      </c>
      <c r="D167" s="404">
        <f>IF(ISBLANK(Regressions!D177), " ", Regressions!D177)</f>
        <v>3396022</v>
      </c>
      <c r="E167" s="405" t="e">
        <f>IF(ISNUMBER(Regressions!E177),ROUND(Regressions!E177, 1), NA())</f>
        <v>#N/A</v>
      </c>
      <c r="F167" s="406">
        <f>IF(ISNUMBER(Regressions!F177),ROUND(Regressions!F177, 1), NA())</f>
        <v>27.6</v>
      </c>
      <c r="G167" s="407" t="e">
        <f>IF(ISNUMBER(Regressions!G177),ROUND(Regressions!G177, 1), NA())</f>
        <v>#N/A</v>
      </c>
      <c r="H167" s="408" t="e">
        <f>IF(ISNUMBER(Regressions!H177),ROUND(Regressions!H177, 1), NA())</f>
        <v>#N/A</v>
      </c>
      <c r="I167" s="409">
        <f>IF(ISNUMBER(Regressions!I177),ROUND(Regressions!I177, 1), NA())</f>
        <v>72.400000000000006</v>
      </c>
      <c r="J167" s="410">
        <f>IF(ISNUMBER(Regressions!K177),ROUND(Regressions!K177, 1), NA())</f>
        <v>77.599999999999994</v>
      </c>
      <c r="K167" s="406" t="e">
        <f>IF(ISNUMBER(Regressions!L177),ROUND(Regressions!L177, 1), NA())</f>
        <v>#N/A</v>
      </c>
      <c r="L167" s="411" t="e">
        <f>IF(ISNUMBER(Regressions!M177),ROUND(Regressions!M177, 1), NA())</f>
        <v>#N/A</v>
      </c>
      <c r="M167" s="408" t="e">
        <f>IF(ISNUMBER(Regressions!N177),ROUND(Regressions!N177, 1), NA())</f>
        <v>#N/A</v>
      </c>
      <c r="N167" s="409" t="e">
        <f>IF(ISNUMBER(Regressions!O177),ROUND(Regressions!O177, 1), NA())</f>
        <v>#N/A</v>
      </c>
      <c r="O167" s="410" t="e">
        <f>IF(ISNUMBER(Regressions!Q177),ROUND(Regressions!Q177, 1), NA())</f>
        <v>#N/A</v>
      </c>
      <c r="P167" s="406" t="e">
        <f>IF(ISNUMBER(Regressions!R177),ROUND(Regressions!R177, 1), NA())</f>
        <v>#N/A</v>
      </c>
      <c r="Q167" s="412" t="e">
        <f>IF(ISNUMBER(Regressions!S177),ROUND(Regressions!S177, 1), NA())</f>
        <v>#N/A</v>
      </c>
      <c r="R167" s="408" t="e">
        <f>IF(ISNUMBER(Regressions!T177),ROUND(Regressions!T177, 1), NA())</f>
        <v>#N/A</v>
      </c>
      <c r="S167" s="409" t="e">
        <f>IF(ISNUMBER(Regressions!U177),ROUND(Regressions!U177, 1), NA())</f>
        <v>#N/A</v>
      </c>
    </row>
    <row r="168" spans="1:19" x14ac:dyDescent="0.25">
      <c r="A168" s="401" t="str">
        <f>+Introduction!$C$7</f>
        <v>Madagascar</v>
      </c>
      <c r="B168" s="402">
        <f>IF(ISBLANK(Regressions!B178), " ", Regressions!B178)</f>
        <v>2009</v>
      </c>
      <c r="C168" s="401" t="str">
        <f>HLOOKUP(Introduction!$G$4,nametranslations,29,FALSE)</f>
        <v>Secondaire</v>
      </c>
      <c r="D168" s="404">
        <f>IF(ISBLANK(Regressions!D178), " ", Regressions!D178)</f>
        <v>3511880</v>
      </c>
      <c r="E168" s="405" t="e">
        <f>IF(ISNUMBER(Regressions!E178),ROUND(Regressions!E178, 1), NA())</f>
        <v>#N/A</v>
      </c>
      <c r="F168" s="406">
        <f>IF(ISNUMBER(Regressions!F178),ROUND(Regressions!F178, 1), NA())</f>
        <v>27.6</v>
      </c>
      <c r="G168" s="407" t="e">
        <f>IF(ISNUMBER(Regressions!G178),ROUND(Regressions!G178, 1), NA())</f>
        <v>#N/A</v>
      </c>
      <c r="H168" s="408" t="e">
        <f>IF(ISNUMBER(Regressions!H178),ROUND(Regressions!H178, 1), NA())</f>
        <v>#N/A</v>
      </c>
      <c r="I168" s="409">
        <f>IF(ISNUMBER(Regressions!I178),ROUND(Regressions!I178, 1), NA())</f>
        <v>72.400000000000006</v>
      </c>
      <c r="J168" s="410">
        <f>IF(ISNUMBER(Regressions!K178),ROUND(Regressions!K178, 1), NA())</f>
        <v>77.599999999999994</v>
      </c>
      <c r="K168" s="406" t="e">
        <f>IF(ISNUMBER(Regressions!L178),ROUND(Regressions!L178, 1), NA())</f>
        <v>#N/A</v>
      </c>
      <c r="L168" s="411" t="e">
        <f>IF(ISNUMBER(Regressions!M178),ROUND(Regressions!M178, 1), NA())</f>
        <v>#N/A</v>
      </c>
      <c r="M168" s="408" t="e">
        <f>IF(ISNUMBER(Regressions!N178),ROUND(Regressions!N178, 1), NA())</f>
        <v>#N/A</v>
      </c>
      <c r="N168" s="409" t="e">
        <f>IF(ISNUMBER(Regressions!O178),ROUND(Regressions!O178, 1), NA())</f>
        <v>#N/A</v>
      </c>
      <c r="O168" s="410" t="e">
        <f>IF(ISNUMBER(Regressions!Q178),ROUND(Regressions!Q178, 1), NA())</f>
        <v>#N/A</v>
      </c>
      <c r="P168" s="406" t="e">
        <f>IF(ISNUMBER(Regressions!R178),ROUND(Regressions!R178, 1), NA())</f>
        <v>#N/A</v>
      </c>
      <c r="Q168" s="412" t="e">
        <f>IF(ISNUMBER(Regressions!S178),ROUND(Regressions!S178, 1), NA())</f>
        <v>#N/A</v>
      </c>
      <c r="R168" s="408" t="e">
        <f>IF(ISNUMBER(Regressions!T178),ROUND(Regressions!T178, 1), NA())</f>
        <v>#N/A</v>
      </c>
      <c r="S168" s="409" t="e">
        <f>IF(ISNUMBER(Regressions!U178),ROUND(Regressions!U178, 1), NA())</f>
        <v>#N/A</v>
      </c>
    </row>
    <row r="169" spans="1:19" x14ac:dyDescent="0.25">
      <c r="A169" s="401" t="str">
        <f>+Introduction!$C$7</f>
        <v>Madagascar</v>
      </c>
      <c r="B169" s="402">
        <f>IF(ISBLANK(Regressions!B179), " ", Regressions!B179)</f>
        <v>2010</v>
      </c>
      <c r="C169" s="401" t="str">
        <f>HLOOKUP(Introduction!$G$4,nametranslations,29,FALSE)</f>
        <v>Secondaire</v>
      </c>
      <c r="D169" s="404">
        <f>IF(ISBLANK(Regressions!D179), " ", Regressions!D179)</f>
        <v>3621723</v>
      </c>
      <c r="E169" s="405" t="e">
        <f>IF(ISNUMBER(Regressions!E179),ROUND(Regressions!E179, 1), NA())</f>
        <v>#N/A</v>
      </c>
      <c r="F169" s="406">
        <f>IF(ISNUMBER(Regressions!F179),ROUND(Regressions!F179, 1), NA())</f>
        <v>29.4</v>
      </c>
      <c r="G169" s="407" t="e">
        <f>IF(ISNUMBER(Regressions!G179),ROUND(Regressions!G179, 1), NA())</f>
        <v>#N/A</v>
      </c>
      <c r="H169" s="408" t="e">
        <f>IF(ISNUMBER(Regressions!H179),ROUND(Regressions!H179, 1), NA())</f>
        <v>#N/A</v>
      </c>
      <c r="I169" s="409">
        <f>IF(ISNUMBER(Regressions!I179),ROUND(Regressions!I179, 1), NA())</f>
        <v>70.599999999999994</v>
      </c>
      <c r="J169" s="410">
        <f>IF(ISNUMBER(Regressions!K179),ROUND(Regressions!K179, 1), NA())</f>
        <v>77.599999999999994</v>
      </c>
      <c r="K169" s="406" t="e">
        <f>IF(ISNUMBER(Regressions!L179),ROUND(Regressions!L179, 1), NA())</f>
        <v>#N/A</v>
      </c>
      <c r="L169" s="411">
        <f>IF(ISNUMBER(Regressions!M179),ROUND(Regressions!M179, 1), NA())</f>
        <v>58.2</v>
      </c>
      <c r="M169" s="408" t="e">
        <f>IF(ISNUMBER(Regressions!N179),ROUND(Regressions!N179, 1), NA())</f>
        <v>#N/A</v>
      </c>
      <c r="N169" s="409" t="e">
        <f>IF(ISNUMBER(Regressions!O179),ROUND(Regressions!O179, 1), NA())</f>
        <v>#N/A</v>
      </c>
      <c r="O169" s="410" t="e">
        <f>IF(ISNUMBER(Regressions!Q179),ROUND(Regressions!Q179, 1), NA())</f>
        <v>#N/A</v>
      </c>
      <c r="P169" s="406" t="e">
        <f>IF(ISNUMBER(Regressions!R179),ROUND(Regressions!R179, 1), NA())</f>
        <v>#N/A</v>
      </c>
      <c r="Q169" s="412" t="e">
        <f>IF(ISNUMBER(Regressions!S179),ROUND(Regressions!S179, 1), NA())</f>
        <v>#N/A</v>
      </c>
      <c r="R169" s="408" t="e">
        <f>IF(ISNUMBER(Regressions!T179),ROUND(Regressions!T179, 1), NA())</f>
        <v>#N/A</v>
      </c>
      <c r="S169" s="409" t="e">
        <f>IF(ISNUMBER(Regressions!U179),ROUND(Regressions!U179, 1), NA())</f>
        <v>#N/A</v>
      </c>
    </row>
    <row r="170" spans="1:19" x14ac:dyDescent="0.25">
      <c r="A170" s="401" t="str">
        <f>+Introduction!$C$7</f>
        <v>Madagascar</v>
      </c>
      <c r="B170" s="402">
        <f>IF(ISBLANK(Regressions!B180), " ", Regressions!B180)</f>
        <v>2011</v>
      </c>
      <c r="C170" s="401" t="str">
        <f>HLOOKUP(Introduction!$G$4,nametranslations,29,FALSE)</f>
        <v>Secondaire</v>
      </c>
      <c r="D170" s="404">
        <f>IF(ISBLANK(Regressions!D180), " ", Regressions!D180)</f>
        <v>3724926</v>
      </c>
      <c r="E170" s="405" t="e">
        <f>IF(ISNUMBER(Regressions!E180),ROUND(Regressions!E180, 1), NA())</f>
        <v>#N/A</v>
      </c>
      <c r="F170" s="406">
        <f>IF(ISNUMBER(Regressions!F180),ROUND(Regressions!F180, 1), NA())</f>
        <v>31.2</v>
      </c>
      <c r="G170" s="407" t="e">
        <f>IF(ISNUMBER(Regressions!G180),ROUND(Regressions!G180, 1), NA())</f>
        <v>#N/A</v>
      </c>
      <c r="H170" s="408" t="e">
        <f>IF(ISNUMBER(Regressions!H180),ROUND(Regressions!H180, 1), NA())</f>
        <v>#N/A</v>
      </c>
      <c r="I170" s="409">
        <f>IF(ISNUMBER(Regressions!I180),ROUND(Regressions!I180, 1), NA())</f>
        <v>68.8</v>
      </c>
      <c r="J170" s="410">
        <f>IF(ISNUMBER(Regressions!K180),ROUND(Regressions!K180, 1), NA())</f>
        <v>77.599999999999994</v>
      </c>
      <c r="K170" s="406" t="e">
        <f>IF(ISNUMBER(Regressions!L180),ROUND(Regressions!L180, 1), NA())</f>
        <v>#N/A</v>
      </c>
      <c r="L170" s="411">
        <f>IF(ISNUMBER(Regressions!M180),ROUND(Regressions!M180, 1), NA())</f>
        <v>58.2</v>
      </c>
      <c r="M170" s="408" t="e">
        <f>IF(ISNUMBER(Regressions!N180),ROUND(Regressions!N180, 1), NA())</f>
        <v>#N/A</v>
      </c>
      <c r="N170" s="409" t="e">
        <f>IF(ISNUMBER(Regressions!O180),ROUND(Regressions!O180, 1), NA())</f>
        <v>#N/A</v>
      </c>
      <c r="O170" s="410" t="e">
        <f>IF(ISNUMBER(Regressions!Q180),ROUND(Regressions!Q180, 1), NA())</f>
        <v>#N/A</v>
      </c>
      <c r="P170" s="406" t="e">
        <f>IF(ISNUMBER(Regressions!R180),ROUND(Regressions!R180, 1), NA())</f>
        <v>#N/A</v>
      </c>
      <c r="Q170" s="412" t="e">
        <f>IF(ISNUMBER(Regressions!S180),ROUND(Regressions!S180, 1), NA())</f>
        <v>#N/A</v>
      </c>
      <c r="R170" s="408" t="e">
        <f>IF(ISNUMBER(Regressions!T180),ROUND(Regressions!T180, 1), NA())</f>
        <v>#N/A</v>
      </c>
      <c r="S170" s="409" t="e">
        <f>IF(ISNUMBER(Regressions!U180),ROUND(Regressions!U180, 1), NA())</f>
        <v>#N/A</v>
      </c>
    </row>
    <row r="171" spans="1:19" x14ac:dyDescent="0.25">
      <c r="A171" s="401" t="str">
        <f>+Introduction!$C$7</f>
        <v>Madagascar</v>
      </c>
      <c r="B171" s="402">
        <f>IF(ISBLANK(Regressions!B181), " ", Regressions!B181)</f>
        <v>2012</v>
      </c>
      <c r="C171" s="401" t="str">
        <f>HLOOKUP(Introduction!$G$4,nametranslations,29,FALSE)</f>
        <v>Secondaire</v>
      </c>
      <c r="D171" s="404">
        <f>IF(ISBLANK(Regressions!D181), " ", Regressions!D181)</f>
        <v>3816386</v>
      </c>
      <c r="E171" s="405" t="e">
        <f>IF(ISNUMBER(Regressions!E181),ROUND(Regressions!E181, 1), NA())</f>
        <v>#N/A</v>
      </c>
      <c r="F171" s="406">
        <f>IF(ISNUMBER(Regressions!F181),ROUND(Regressions!F181, 1), NA())</f>
        <v>33</v>
      </c>
      <c r="G171" s="407" t="e">
        <f>IF(ISNUMBER(Regressions!G181),ROUND(Regressions!G181, 1), NA())</f>
        <v>#N/A</v>
      </c>
      <c r="H171" s="408" t="e">
        <f>IF(ISNUMBER(Regressions!H181),ROUND(Regressions!H181, 1), NA())</f>
        <v>#N/A</v>
      </c>
      <c r="I171" s="409">
        <f>IF(ISNUMBER(Regressions!I181),ROUND(Regressions!I181, 1), NA())</f>
        <v>67</v>
      </c>
      <c r="J171" s="410">
        <f>IF(ISNUMBER(Regressions!K181),ROUND(Regressions!K181, 1), NA())</f>
        <v>78.3</v>
      </c>
      <c r="K171" s="406" t="e">
        <f>IF(ISNUMBER(Regressions!L181),ROUND(Regressions!L181, 1), NA())</f>
        <v>#N/A</v>
      </c>
      <c r="L171" s="411">
        <f>IF(ISNUMBER(Regressions!M181),ROUND(Regressions!M181, 1), NA())</f>
        <v>58.2</v>
      </c>
      <c r="M171" s="408" t="e">
        <f>IF(ISNUMBER(Regressions!N181),ROUND(Regressions!N181, 1), NA())</f>
        <v>#N/A</v>
      </c>
      <c r="N171" s="409" t="e">
        <f>IF(ISNUMBER(Regressions!O181),ROUND(Regressions!O181, 1), NA())</f>
        <v>#N/A</v>
      </c>
      <c r="O171" s="410" t="e">
        <f>IF(ISNUMBER(Regressions!Q181),ROUND(Regressions!Q181, 1), NA())</f>
        <v>#N/A</v>
      </c>
      <c r="P171" s="406" t="e">
        <f>IF(ISNUMBER(Regressions!R181),ROUND(Regressions!R181, 1), NA())</f>
        <v>#N/A</v>
      </c>
      <c r="Q171" s="412" t="e">
        <f>IF(ISNUMBER(Regressions!S181),ROUND(Regressions!S181, 1), NA())</f>
        <v>#N/A</v>
      </c>
      <c r="R171" s="408" t="e">
        <f>IF(ISNUMBER(Regressions!T181),ROUND(Regressions!T181, 1), NA())</f>
        <v>#N/A</v>
      </c>
      <c r="S171" s="409" t="e">
        <f>IF(ISNUMBER(Regressions!U181),ROUND(Regressions!U181, 1), NA())</f>
        <v>#N/A</v>
      </c>
    </row>
    <row r="172" spans="1:19" x14ac:dyDescent="0.25">
      <c r="A172" s="401" t="str">
        <f>+Introduction!$C$7</f>
        <v>Madagascar</v>
      </c>
      <c r="B172" s="402">
        <f>IF(ISBLANK(Regressions!B182), " ", Regressions!B182)</f>
        <v>2013</v>
      </c>
      <c r="C172" s="401" t="str">
        <f>HLOOKUP(Introduction!$G$4,nametranslations,29,FALSE)</f>
        <v>Secondaire</v>
      </c>
      <c r="D172" s="404">
        <f>IF(ISBLANK(Regressions!D182), " ", Regressions!D182)</f>
        <v>3901278</v>
      </c>
      <c r="E172" s="405" t="e">
        <f>IF(ISNUMBER(Regressions!E182),ROUND(Regressions!E182, 1), NA())</f>
        <v>#N/A</v>
      </c>
      <c r="F172" s="406">
        <f>IF(ISNUMBER(Regressions!F182),ROUND(Regressions!F182, 1), NA())</f>
        <v>34.700000000000003</v>
      </c>
      <c r="G172" s="407" t="e">
        <f>IF(ISNUMBER(Regressions!G182),ROUND(Regressions!G182, 1), NA())</f>
        <v>#N/A</v>
      </c>
      <c r="H172" s="408" t="e">
        <f>IF(ISNUMBER(Regressions!H182),ROUND(Regressions!H182, 1), NA())</f>
        <v>#N/A</v>
      </c>
      <c r="I172" s="409">
        <f>IF(ISNUMBER(Regressions!I182),ROUND(Regressions!I182, 1), NA())</f>
        <v>65.3</v>
      </c>
      <c r="J172" s="410">
        <f>IF(ISNUMBER(Regressions!K182),ROUND(Regressions!K182, 1), NA())</f>
        <v>79</v>
      </c>
      <c r="K172" s="406" t="e">
        <f>IF(ISNUMBER(Regressions!L182),ROUND(Regressions!L182, 1), NA())</f>
        <v>#N/A</v>
      </c>
      <c r="L172" s="411">
        <f>IF(ISNUMBER(Regressions!M182),ROUND(Regressions!M182, 1), NA())</f>
        <v>58.2</v>
      </c>
      <c r="M172" s="408" t="e">
        <f>IF(ISNUMBER(Regressions!N182),ROUND(Regressions!N182, 1), NA())</f>
        <v>#N/A</v>
      </c>
      <c r="N172" s="409" t="e">
        <f>IF(ISNUMBER(Regressions!O182),ROUND(Regressions!O182, 1), NA())</f>
        <v>#N/A</v>
      </c>
      <c r="O172" s="410" t="e">
        <f>IF(ISNUMBER(Regressions!Q182),ROUND(Regressions!Q182, 1), NA())</f>
        <v>#N/A</v>
      </c>
      <c r="P172" s="406" t="e">
        <f>IF(ISNUMBER(Regressions!R182),ROUND(Regressions!R182, 1), NA())</f>
        <v>#N/A</v>
      </c>
      <c r="Q172" s="412" t="e">
        <f>IF(ISNUMBER(Regressions!S182),ROUND(Regressions!S182, 1), NA())</f>
        <v>#N/A</v>
      </c>
      <c r="R172" s="408" t="e">
        <f>IF(ISNUMBER(Regressions!T182),ROUND(Regressions!T182, 1), NA())</f>
        <v>#N/A</v>
      </c>
      <c r="S172" s="409" t="e">
        <f>IF(ISNUMBER(Regressions!U182),ROUND(Regressions!U182, 1), NA())</f>
        <v>#N/A</v>
      </c>
    </row>
    <row r="173" spans="1:19" x14ac:dyDescent="0.25">
      <c r="A173" s="401" t="str">
        <f>+Introduction!$C$7</f>
        <v>Madagascar</v>
      </c>
      <c r="B173" s="402">
        <f>IF(ISBLANK(Regressions!B183), " ", Regressions!B183)</f>
        <v>2014</v>
      </c>
      <c r="C173" s="401" t="str">
        <f>HLOOKUP(Introduction!$G$4,nametranslations,29,FALSE)</f>
        <v>Secondaire</v>
      </c>
      <c r="D173" s="404">
        <f>IF(ISBLANK(Regressions!D183), " ", Regressions!D183)</f>
        <v>3977554</v>
      </c>
      <c r="E173" s="405" t="e">
        <f>IF(ISNUMBER(Regressions!E183),ROUND(Regressions!E183, 1), NA())</f>
        <v>#N/A</v>
      </c>
      <c r="F173" s="406">
        <f>IF(ISNUMBER(Regressions!F183),ROUND(Regressions!F183, 1), NA())</f>
        <v>36.5</v>
      </c>
      <c r="G173" s="407" t="e">
        <f>IF(ISNUMBER(Regressions!G183),ROUND(Regressions!G183, 1), NA())</f>
        <v>#N/A</v>
      </c>
      <c r="H173" s="408" t="e">
        <f>IF(ISNUMBER(Regressions!H183),ROUND(Regressions!H183, 1), NA())</f>
        <v>#N/A</v>
      </c>
      <c r="I173" s="409">
        <f>IF(ISNUMBER(Regressions!I183),ROUND(Regressions!I183, 1), NA())</f>
        <v>63.5</v>
      </c>
      <c r="J173" s="410">
        <f>IF(ISNUMBER(Regressions!K183),ROUND(Regressions!K183, 1), NA())</f>
        <v>79.7</v>
      </c>
      <c r="K173" s="406" t="e">
        <f>IF(ISNUMBER(Regressions!L183),ROUND(Regressions!L183, 1), NA())</f>
        <v>#N/A</v>
      </c>
      <c r="L173" s="411">
        <f>IF(ISNUMBER(Regressions!M183),ROUND(Regressions!M183, 1), NA())</f>
        <v>58.2</v>
      </c>
      <c r="M173" s="408" t="e">
        <f>IF(ISNUMBER(Regressions!N183),ROUND(Regressions!N183, 1), NA())</f>
        <v>#N/A</v>
      </c>
      <c r="N173" s="409" t="e">
        <f>IF(ISNUMBER(Regressions!O183),ROUND(Regressions!O183, 1), NA())</f>
        <v>#N/A</v>
      </c>
      <c r="O173" s="410" t="e">
        <f>IF(ISNUMBER(Regressions!Q183),ROUND(Regressions!Q183, 1), NA())</f>
        <v>#N/A</v>
      </c>
      <c r="P173" s="406" t="e">
        <f>IF(ISNUMBER(Regressions!R183),ROUND(Regressions!R183, 1), NA())</f>
        <v>#N/A</v>
      </c>
      <c r="Q173" s="412" t="e">
        <f>IF(ISNUMBER(Regressions!S183),ROUND(Regressions!S183, 1), NA())</f>
        <v>#N/A</v>
      </c>
      <c r="R173" s="408" t="e">
        <f>IF(ISNUMBER(Regressions!T183),ROUND(Regressions!T183, 1), NA())</f>
        <v>#N/A</v>
      </c>
      <c r="S173" s="409" t="e">
        <f>IF(ISNUMBER(Regressions!U183),ROUND(Regressions!U183, 1), NA())</f>
        <v>#N/A</v>
      </c>
    </row>
    <row r="174" spans="1:19" x14ac:dyDescent="0.25">
      <c r="A174" s="401" t="str">
        <f>+Introduction!$C$7</f>
        <v>Madagascar</v>
      </c>
      <c r="B174" s="402">
        <f>IF(ISBLANK(Regressions!B184), " ", Regressions!B184)</f>
        <v>2015</v>
      </c>
      <c r="C174" s="401" t="str">
        <f>HLOOKUP(Introduction!$G$4,nametranslations,29,FALSE)</f>
        <v>Secondaire</v>
      </c>
      <c r="D174" s="404">
        <f>IF(ISBLANK(Regressions!D184), " ", Regressions!D184)</f>
        <v>4052585</v>
      </c>
      <c r="E174" s="405" t="e">
        <f>IF(ISNUMBER(Regressions!E184),ROUND(Regressions!E184, 1), NA())</f>
        <v>#N/A</v>
      </c>
      <c r="F174" s="406">
        <f>IF(ISNUMBER(Regressions!F184),ROUND(Regressions!F184, 1), NA())</f>
        <v>38.299999999999997</v>
      </c>
      <c r="G174" s="407" t="e">
        <f>IF(ISNUMBER(Regressions!G184),ROUND(Regressions!G184, 1), NA())</f>
        <v>#N/A</v>
      </c>
      <c r="H174" s="408" t="e">
        <f>IF(ISNUMBER(Regressions!H184),ROUND(Regressions!H184, 1), NA())</f>
        <v>#N/A</v>
      </c>
      <c r="I174" s="409">
        <f>IF(ISNUMBER(Regressions!I184),ROUND(Regressions!I184, 1), NA())</f>
        <v>61.7</v>
      </c>
      <c r="J174" s="410">
        <f>IF(ISNUMBER(Regressions!K184),ROUND(Regressions!K184, 1), NA())</f>
        <v>80.3</v>
      </c>
      <c r="K174" s="406" t="e">
        <f>IF(ISNUMBER(Regressions!L184),ROUND(Regressions!L184, 1), NA())</f>
        <v>#N/A</v>
      </c>
      <c r="L174" s="411">
        <f>IF(ISNUMBER(Regressions!M184),ROUND(Regressions!M184, 1), NA())</f>
        <v>56.9</v>
      </c>
      <c r="M174" s="408" t="e">
        <f>IF(ISNUMBER(Regressions!N184),ROUND(Regressions!N184, 1), NA())</f>
        <v>#N/A</v>
      </c>
      <c r="N174" s="409" t="e">
        <f>IF(ISNUMBER(Regressions!O184),ROUND(Regressions!O184, 1), NA())</f>
        <v>#N/A</v>
      </c>
      <c r="O174" s="410" t="e">
        <f>IF(ISNUMBER(Regressions!Q184),ROUND(Regressions!Q184, 1), NA())</f>
        <v>#N/A</v>
      </c>
      <c r="P174" s="406" t="e">
        <f>IF(ISNUMBER(Regressions!R184),ROUND(Regressions!R184, 1), NA())</f>
        <v>#N/A</v>
      </c>
      <c r="Q174" s="412" t="e">
        <f>IF(ISNUMBER(Regressions!S184),ROUND(Regressions!S184, 1), NA())</f>
        <v>#N/A</v>
      </c>
      <c r="R174" s="408" t="e">
        <f>IF(ISNUMBER(Regressions!T184),ROUND(Regressions!T184, 1), NA())</f>
        <v>#N/A</v>
      </c>
      <c r="S174" s="409" t="e">
        <f>IF(ISNUMBER(Regressions!U184),ROUND(Regressions!U184, 1), NA())</f>
        <v>#N/A</v>
      </c>
    </row>
    <row r="175" spans="1:19" x14ac:dyDescent="0.25">
      <c r="A175" s="401" t="str">
        <f>+Introduction!$C$7</f>
        <v>Madagascar</v>
      </c>
      <c r="B175" s="402">
        <f>IF(ISBLANK(Regressions!B185), " ", Regressions!B185)</f>
        <v>2016</v>
      </c>
      <c r="C175" s="401" t="str">
        <f>HLOOKUP(Introduction!$G$4,nametranslations,29,FALSE)</f>
        <v>Secondaire</v>
      </c>
      <c r="D175" s="404">
        <f>IF(ISBLANK(Regressions!D185), " ", Regressions!D185)</f>
        <v>4128538</v>
      </c>
      <c r="E175" s="405">
        <f>IF(ISNUMBER(Regressions!E185),ROUND(Regressions!E185, 1), NA())</f>
        <v>58.8</v>
      </c>
      <c r="F175" s="406">
        <f>IF(ISNUMBER(Regressions!F185),ROUND(Regressions!F185, 1), NA())</f>
        <v>40.1</v>
      </c>
      <c r="G175" s="407" t="e">
        <f>IF(ISNUMBER(Regressions!G185),ROUND(Regressions!G185, 1), NA())</f>
        <v>#N/A</v>
      </c>
      <c r="H175" s="408" t="e">
        <f>IF(ISNUMBER(Regressions!H185),ROUND(Regressions!H185, 1), NA())</f>
        <v>#N/A</v>
      </c>
      <c r="I175" s="409">
        <f>IF(ISNUMBER(Regressions!I185),ROUND(Regressions!I185, 1), NA())</f>
        <v>59.9</v>
      </c>
      <c r="J175" s="410">
        <f>IF(ISNUMBER(Regressions!K185),ROUND(Regressions!K185, 1), NA())</f>
        <v>81</v>
      </c>
      <c r="K175" s="406" t="e">
        <f>IF(ISNUMBER(Regressions!L185),ROUND(Regressions!L185, 1), NA())</f>
        <v>#N/A</v>
      </c>
      <c r="L175" s="411">
        <f>IF(ISNUMBER(Regressions!M185),ROUND(Regressions!M185, 1), NA())</f>
        <v>55.6</v>
      </c>
      <c r="M175" s="408" t="e">
        <f>IF(ISNUMBER(Regressions!N185),ROUND(Regressions!N185, 1), NA())</f>
        <v>#N/A</v>
      </c>
      <c r="N175" s="409" t="e">
        <f>IF(ISNUMBER(Regressions!O185),ROUND(Regressions!O185, 1), NA())</f>
        <v>#N/A</v>
      </c>
      <c r="O175" s="410" t="e">
        <f>IF(ISNUMBER(Regressions!Q185),ROUND(Regressions!Q185, 1), NA())</f>
        <v>#N/A</v>
      </c>
      <c r="P175" s="406" t="e">
        <f>IF(ISNUMBER(Regressions!R185),ROUND(Regressions!R185, 1), NA())</f>
        <v>#N/A</v>
      </c>
      <c r="Q175" s="412" t="e">
        <f>IF(ISNUMBER(Regressions!S185),ROUND(Regressions!S185, 1), NA())</f>
        <v>#N/A</v>
      </c>
      <c r="R175" s="408" t="e">
        <f>IF(ISNUMBER(Regressions!T185),ROUND(Regressions!T185, 1), NA())</f>
        <v>#N/A</v>
      </c>
      <c r="S175" s="409" t="e">
        <f>IF(ISNUMBER(Regressions!U185),ROUND(Regressions!U185, 1), NA())</f>
        <v>#N/A</v>
      </c>
    </row>
    <row r="176" spans="1:19" x14ac:dyDescent="0.25">
      <c r="A176" s="401" t="str">
        <f>+Introduction!$C$7</f>
        <v>Madagascar</v>
      </c>
      <c r="B176" s="402">
        <f>IF(ISBLANK(Regressions!B186), " ", Regressions!B186)</f>
        <v>2017</v>
      </c>
      <c r="C176" s="401" t="str">
        <f>HLOOKUP(Introduction!$G$4,nametranslations,29,FALSE)</f>
        <v>Secondaire</v>
      </c>
      <c r="D176" s="404">
        <f>IF(ISBLANK(Regressions!D186), " ", Regressions!D186)</f>
        <v>4212181</v>
      </c>
      <c r="E176" s="405">
        <f>IF(ISNUMBER(Regressions!E186),ROUND(Regressions!E186, 1), NA())</f>
        <v>58.8</v>
      </c>
      <c r="F176" s="406">
        <f>IF(ISNUMBER(Regressions!F186),ROUND(Regressions!F186, 1), NA())</f>
        <v>41.9</v>
      </c>
      <c r="G176" s="407" t="e">
        <f>IF(ISNUMBER(Regressions!G186),ROUND(Regressions!G186, 1), NA())</f>
        <v>#N/A</v>
      </c>
      <c r="H176" s="408" t="e">
        <f>IF(ISNUMBER(Regressions!H186),ROUND(Regressions!H186, 1), NA())</f>
        <v>#N/A</v>
      </c>
      <c r="I176" s="409">
        <f>IF(ISNUMBER(Regressions!I186),ROUND(Regressions!I186, 1), NA())</f>
        <v>58.1</v>
      </c>
      <c r="J176" s="410">
        <f>IF(ISNUMBER(Regressions!K186),ROUND(Regressions!K186, 1), NA())</f>
        <v>81.7</v>
      </c>
      <c r="K176" s="406" t="e">
        <f>IF(ISNUMBER(Regressions!L186),ROUND(Regressions!L186, 1), NA())</f>
        <v>#N/A</v>
      </c>
      <c r="L176" s="411">
        <f>IF(ISNUMBER(Regressions!M186),ROUND(Regressions!M186, 1), NA())</f>
        <v>54.3</v>
      </c>
      <c r="M176" s="408" t="e">
        <f>IF(ISNUMBER(Regressions!N186),ROUND(Regressions!N186, 1), NA())</f>
        <v>#N/A</v>
      </c>
      <c r="N176" s="409" t="e">
        <f>IF(ISNUMBER(Regressions!O186),ROUND(Regressions!O186, 1), NA())</f>
        <v>#N/A</v>
      </c>
      <c r="O176" s="410" t="e">
        <f>IF(ISNUMBER(Regressions!Q186),ROUND(Regressions!Q186, 1), NA())</f>
        <v>#N/A</v>
      </c>
      <c r="P176" s="406" t="e">
        <f>IF(ISNUMBER(Regressions!R186),ROUND(Regressions!R186, 1), NA())</f>
        <v>#N/A</v>
      </c>
      <c r="Q176" s="412" t="e">
        <f>IF(ISNUMBER(Regressions!S186),ROUND(Regressions!S186, 1), NA())</f>
        <v>#N/A</v>
      </c>
      <c r="R176" s="408" t="e">
        <f>IF(ISNUMBER(Regressions!T186),ROUND(Regressions!T186, 1), NA())</f>
        <v>#N/A</v>
      </c>
      <c r="S176" s="409" t="e">
        <f>IF(ISNUMBER(Regressions!U186),ROUND(Regressions!U186, 1), NA())</f>
        <v>#N/A</v>
      </c>
    </row>
    <row r="177" spans="1:19" x14ac:dyDescent="0.25">
      <c r="A177" s="401" t="str">
        <f>+Introduction!$C$7</f>
        <v>Madagascar</v>
      </c>
      <c r="B177" s="402">
        <f>IF(ISBLANK(Regressions!B187), " ", Regressions!B187)</f>
        <v>2018</v>
      </c>
      <c r="C177" s="401" t="str">
        <f>HLOOKUP(Introduction!$G$4,nametranslations,29,FALSE)</f>
        <v>Secondaire</v>
      </c>
      <c r="D177" s="404">
        <f>IF(ISBLANK(Regressions!D187), " ", Regressions!D187)</f>
        <v>4303098</v>
      </c>
      <c r="E177" s="405">
        <f>IF(ISNUMBER(Regressions!E187),ROUND(Regressions!E187, 1), NA())</f>
        <v>58.8</v>
      </c>
      <c r="F177" s="406">
        <f>IF(ISNUMBER(Regressions!F187),ROUND(Regressions!F187, 1), NA())</f>
        <v>43.7</v>
      </c>
      <c r="G177" s="407" t="e">
        <f>IF(ISNUMBER(Regressions!G187),ROUND(Regressions!G187, 1), NA())</f>
        <v>#N/A</v>
      </c>
      <c r="H177" s="408" t="e">
        <f>IF(ISNUMBER(Regressions!H187),ROUND(Regressions!H187, 1), NA())</f>
        <v>#N/A</v>
      </c>
      <c r="I177" s="409">
        <f>IF(ISNUMBER(Regressions!I187),ROUND(Regressions!I187, 1), NA())</f>
        <v>56.3</v>
      </c>
      <c r="J177" s="410">
        <f>IF(ISNUMBER(Regressions!K187),ROUND(Regressions!K187, 1), NA())</f>
        <v>82.3</v>
      </c>
      <c r="K177" s="406" t="e">
        <f>IF(ISNUMBER(Regressions!L187),ROUND(Regressions!L187, 1), NA())</f>
        <v>#N/A</v>
      </c>
      <c r="L177" s="411">
        <f>IF(ISNUMBER(Regressions!M187),ROUND(Regressions!M187, 1), NA())</f>
        <v>53</v>
      </c>
      <c r="M177" s="408" t="e">
        <f>IF(ISNUMBER(Regressions!N187),ROUND(Regressions!N187, 1), NA())</f>
        <v>#N/A</v>
      </c>
      <c r="N177" s="409" t="e">
        <f>IF(ISNUMBER(Regressions!O187),ROUND(Regressions!O187, 1), NA())</f>
        <v>#N/A</v>
      </c>
      <c r="O177" s="410" t="e">
        <f>IF(ISNUMBER(Regressions!Q187),ROUND(Regressions!Q187, 1), NA())</f>
        <v>#N/A</v>
      </c>
      <c r="P177" s="406" t="e">
        <f>IF(ISNUMBER(Regressions!R187),ROUND(Regressions!R187, 1), NA())</f>
        <v>#N/A</v>
      </c>
      <c r="Q177" s="412" t="e">
        <f>IF(ISNUMBER(Regressions!S187),ROUND(Regressions!S187, 1), NA())</f>
        <v>#N/A</v>
      </c>
      <c r="R177" s="408" t="e">
        <f>IF(ISNUMBER(Regressions!T187),ROUND(Regressions!T187, 1), NA())</f>
        <v>#N/A</v>
      </c>
      <c r="S177" s="409" t="e">
        <f>IF(ISNUMBER(Regressions!U187),ROUND(Regressions!U187, 1), NA())</f>
        <v>#N/A</v>
      </c>
    </row>
    <row r="178" spans="1:19" x14ac:dyDescent="0.25">
      <c r="A178" s="401" t="str">
        <f>+Introduction!$C$7</f>
        <v>Madagascar</v>
      </c>
      <c r="B178" s="402">
        <f>IF(ISBLANK(Regressions!B188), " ", Regressions!B188)</f>
        <v>2019</v>
      </c>
      <c r="C178" s="401" t="str">
        <f>HLOOKUP(Introduction!$G$4,nametranslations,29,FALSE)</f>
        <v>Secondaire</v>
      </c>
      <c r="D178" s="404">
        <f>IF(ISBLANK(Regressions!D188), " ", Regressions!D188)</f>
        <v>4404177</v>
      </c>
      <c r="E178" s="405">
        <f>IF(ISNUMBER(Regressions!E188),ROUND(Regressions!E188, 1), NA())</f>
        <v>58.8</v>
      </c>
      <c r="F178" s="406">
        <f>IF(ISNUMBER(Regressions!F188),ROUND(Regressions!F188, 1), NA())</f>
        <v>45.4</v>
      </c>
      <c r="G178" s="407" t="e">
        <f>IF(ISNUMBER(Regressions!G188),ROUND(Regressions!G188, 1), NA())</f>
        <v>#N/A</v>
      </c>
      <c r="H178" s="408" t="e">
        <f>IF(ISNUMBER(Regressions!H188),ROUND(Regressions!H188, 1), NA())</f>
        <v>#N/A</v>
      </c>
      <c r="I178" s="409">
        <f>IF(ISNUMBER(Regressions!I188),ROUND(Regressions!I188, 1), NA())</f>
        <v>54.6</v>
      </c>
      <c r="J178" s="410">
        <f>IF(ISNUMBER(Regressions!K188),ROUND(Regressions!K188, 1), NA())</f>
        <v>83</v>
      </c>
      <c r="K178" s="406" t="e">
        <f>IF(ISNUMBER(Regressions!L188),ROUND(Regressions!L188, 1), NA())</f>
        <v>#N/A</v>
      </c>
      <c r="L178" s="411">
        <f>IF(ISNUMBER(Regressions!M188),ROUND(Regressions!M188, 1), NA())</f>
        <v>51.7</v>
      </c>
      <c r="M178" s="408" t="e">
        <f>IF(ISNUMBER(Regressions!N188),ROUND(Regressions!N188, 1), NA())</f>
        <v>#N/A</v>
      </c>
      <c r="N178" s="409" t="e">
        <f>IF(ISNUMBER(Regressions!O188),ROUND(Regressions!O188, 1), NA())</f>
        <v>#N/A</v>
      </c>
      <c r="O178" s="410" t="e">
        <f>IF(ISNUMBER(Regressions!Q188),ROUND(Regressions!Q188, 1), NA())</f>
        <v>#N/A</v>
      </c>
      <c r="P178" s="406" t="e">
        <f>IF(ISNUMBER(Regressions!R188),ROUND(Regressions!R188, 1), NA())</f>
        <v>#N/A</v>
      </c>
      <c r="Q178" s="412" t="e">
        <f>IF(ISNUMBER(Regressions!S188),ROUND(Regressions!S188, 1), NA())</f>
        <v>#N/A</v>
      </c>
      <c r="R178" s="408" t="e">
        <f>IF(ISNUMBER(Regressions!T188),ROUND(Regressions!T188, 1), NA())</f>
        <v>#N/A</v>
      </c>
      <c r="S178" s="409" t="e">
        <f>IF(ISNUMBER(Regressions!U188),ROUND(Regressions!U188, 1), NA())</f>
        <v>#N/A</v>
      </c>
    </row>
    <row r="179" spans="1:19" x14ac:dyDescent="0.25">
      <c r="A179" s="401" t="str">
        <f>+Introduction!$C$7</f>
        <v>Madagascar</v>
      </c>
      <c r="B179" s="402">
        <f>IF(ISBLANK(Regressions!B189), " ", Regressions!B189)</f>
        <v>2020</v>
      </c>
      <c r="C179" s="401" t="str">
        <f>HLOOKUP(Introduction!$G$4,nametranslations,29,FALSE)</f>
        <v>Secondaire</v>
      </c>
      <c r="D179" s="404">
        <f>IF(ISBLANK(Regressions!D189), " ", Regressions!D189)</f>
        <v>4508513</v>
      </c>
      <c r="E179" s="405">
        <f>IF(ISNUMBER(Regressions!E189),ROUND(Regressions!E189, 1), NA())</f>
        <v>58.8</v>
      </c>
      <c r="F179" s="406">
        <f>IF(ISNUMBER(Regressions!F189),ROUND(Regressions!F189, 1), NA())</f>
        <v>47.2</v>
      </c>
      <c r="G179" s="407" t="e">
        <f>IF(ISNUMBER(Regressions!G189),ROUND(Regressions!G189, 1), NA())</f>
        <v>#N/A</v>
      </c>
      <c r="H179" s="408" t="e">
        <f>IF(ISNUMBER(Regressions!H189),ROUND(Regressions!H189, 1), NA())</f>
        <v>#N/A</v>
      </c>
      <c r="I179" s="409">
        <f>IF(ISNUMBER(Regressions!I189),ROUND(Regressions!I189, 1), NA())</f>
        <v>52.8</v>
      </c>
      <c r="J179" s="410">
        <f>IF(ISNUMBER(Regressions!K189),ROUND(Regressions!K189, 1), NA())</f>
        <v>83.7</v>
      </c>
      <c r="K179" s="406" t="e">
        <f>IF(ISNUMBER(Regressions!L189),ROUND(Regressions!L189, 1), NA())</f>
        <v>#N/A</v>
      </c>
      <c r="L179" s="411">
        <f>IF(ISNUMBER(Regressions!M189),ROUND(Regressions!M189, 1), NA())</f>
        <v>50.4</v>
      </c>
      <c r="M179" s="408" t="e">
        <f>IF(ISNUMBER(Regressions!N189),ROUND(Regressions!N189, 1), NA())</f>
        <v>#N/A</v>
      </c>
      <c r="N179" s="409" t="e">
        <f>IF(ISNUMBER(Regressions!O189),ROUND(Regressions!O189, 1), NA())</f>
        <v>#N/A</v>
      </c>
      <c r="O179" s="410" t="e">
        <f>IF(ISNUMBER(Regressions!Q189),ROUND(Regressions!Q189, 1), NA())</f>
        <v>#N/A</v>
      </c>
      <c r="P179" s="406" t="e">
        <f>IF(ISNUMBER(Regressions!R189),ROUND(Regressions!R189, 1), NA())</f>
        <v>#N/A</v>
      </c>
      <c r="Q179" s="412" t="e">
        <f>IF(ISNUMBER(Regressions!S189),ROUND(Regressions!S189, 1), NA())</f>
        <v>#N/A</v>
      </c>
      <c r="R179" s="408" t="e">
        <f>IF(ISNUMBER(Regressions!T189),ROUND(Regressions!T189, 1), NA())</f>
        <v>#N/A</v>
      </c>
      <c r="S179" s="409" t="e">
        <f>IF(ISNUMBER(Regressions!U189),ROUND(Regressions!U189, 1), NA())</f>
        <v>#N/A</v>
      </c>
    </row>
    <row r="180" spans="1:19" x14ac:dyDescent="0.25">
      <c r="A180" s="401" t="str">
        <f>+Introduction!$C$7</f>
        <v>Madagascar</v>
      </c>
      <c r="B180" s="402">
        <f>IF(ISBLANK(Regressions!B190), " ", Regressions!B190)</f>
        <v>2021</v>
      </c>
      <c r="C180" s="401" t="str">
        <f>HLOOKUP(Introduction!$G$4,nametranslations,29,FALSE)</f>
        <v>Secondaire</v>
      </c>
      <c r="D180" s="404">
        <f>IF(ISBLANK(Regressions!D190), " ", Regressions!D190)</f>
        <v>4620051</v>
      </c>
      <c r="E180" s="410">
        <f>IF(ISNUMBER(Regressions!E190),ROUND(Regressions!E190, 1), NA())</f>
        <v>60.9</v>
      </c>
      <c r="F180" s="413">
        <f>IF(ISNUMBER(Regressions!F190),ROUND(Regressions!F190, 1), NA())</f>
        <v>49</v>
      </c>
      <c r="G180" s="414" t="e">
        <f>IF(ISNUMBER(Regressions!G190),ROUND(Regressions!G190, 1), NA())</f>
        <v>#N/A</v>
      </c>
      <c r="H180" s="408" t="e">
        <f>IF(ISNUMBER(Regressions!H190),ROUND(Regressions!H190, 1), NA())</f>
        <v>#N/A</v>
      </c>
      <c r="I180" s="409">
        <f>IF(ISNUMBER(Regressions!I190),ROUND(Regressions!I190, 1), NA())</f>
        <v>51</v>
      </c>
      <c r="J180" s="410">
        <f>IF(ISNUMBER(Regressions!K190),ROUND(Regressions!K190, 1), NA())</f>
        <v>84.3</v>
      </c>
      <c r="K180" s="413" t="e">
        <f>IF(ISNUMBER(Regressions!L190),ROUND(Regressions!L190, 1), NA())</f>
        <v>#N/A</v>
      </c>
      <c r="L180" s="415">
        <f>IF(ISNUMBER(Regressions!M190),ROUND(Regressions!M190, 1), NA())</f>
        <v>49.1</v>
      </c>
      <c r="M180" s="408" t="e">
        <f>IF(ISNUMBER(Regressions!N190),ROUND(Regressions!N190, 1), NA())</f>
        <v>#N/A</v>
      </c>
      <c r="N180" s="409" t="e">
        <f>IF(ISNUMBER(Regressions!O190),ROUND(Regressions!O190, 1), NA())</f>
        <v>#N/A</v>
      </c>
      <c r="O180" s="410" t="e">
        <f>IF(ISNUMBER(Regressions!Q190),ROUND(Regressions!Q190, 1), NA())</f>
        <v>#N/A</v>
      </c>
      <c r="P180" s="413" t="e">
        <f>IF(ISNUMBER(Regressions!R190),ROUND(Regressions!R190, 1), NA())</f>
        <v>#N/A</v>
      </c>
      <c r="Q180" s="416" t="e">
        <f>IF(ISNUMBER(Regressions!S190),ROUND(Regressions!S190, 1), NA())</f>
        <v>#N/A</v>
      </c>
      <c r="R180" s="408" t="e">
        <f>IF(ISNUMBER(Regressions!T190),ROUND(Regressions!T190, 1), NA())</f>
        <v>#N/A</v>
      </c>
      <c r="S180" s="409" t="e">
        <f>IF(ISNUMBER(Regressions!U190),ROUND(Regressions!U190, 1), NA())</f>
        <v>#N/A</v>
      </c>
    </row>
    <row r="181" spans="1:19" x14ac:dyDescent="0.25">
      <c r="A181" s="401" t="str">
        <f>+Introduction!$C$7</f>
        <v>Madagascar</v>
      </c>
      <c r="B181" s="402">
        <f>IF(ISBLANK(Regressions!B191), " ", Regressions!B191)</f>
        <v>2022</v>
      </c>
      <c r="C181" s="401" t="str">
        <f>HLOOKUP(Introduction!$G$4,nametranslations,29,FALSE)</f>
        <v>Secondaire</v>
      </c>
      <c r="D181" s="404">
        <f>IF(ISBLANK(Regressions!D191), " ", Regressions!D191)</f>
        <v>4725864</v>
      </c>
      <c r="E181" s="405">
        <f>IF(ISNUMBER(Regressions!E191),ROUND(Regressions!E191, 1), NA())</f>
        <v>63.1</v>
      </c>
      <c r="F181" s="406">
        <f>IF(ISNUMBER(Regressions!F191),ROUND(Regressions!F191, 1), NA())</f>
        <v>50.8</v>
      </c>
      <c r="G181" s="407">
        <f>IF(ISNUMBER(Regressions!G191),ROUND(Regressions!G191, 1), NA())</f>
        <v>44.2</v>
      </c>
      <c r="H181" s="408">
        <f>IF(ISNUMBER(Regressions!H191),ROUND(Regressions!H191, 1), NA())</f>
        <v>6.6</v>
      </c>
      <c r="I181" s="409">
        <f>IF(ISNUMBER(Regressions!I191),ROUND(Regressions!I191, 1), NA())</f>
        <v>49.2</v>
      </c>
      <c r="J181" s="410">
        <f>IF(ISNUMBER(Regressions!K191),ROUND(Regressions!K191, 1), NA())</f>
        <v>85</v>
      </c>
      <c r="K181" s="406">
        <f>IF(ISNUMBER(Regressions!L191),ROUND(Regressions!L191, 1), NA())</f>
        <v>58.5</v>
      </c>
      <c r="L181" s="411">
        <f>IF(ISNUMBER(Regressions!M191),ROUND(Regressions!M191, 1), NA())</f>
        <v>47.8</v>
      </c>
      <c r="M181" s="408">
        <f>IF(ISNUMBER(Regressions!N191),ROUND(Regressions!N191, 1), NA())</f>
        <v>10.7</v>
      </c>
      <c r="N181" s="409">
        <f>IF(ISNUMBER(Regressions!O191),ROUND(Regressions!O191, 1), NA())</f>
        <v>41.5</v>
      </c>
      <c r="O181" s="410">
        <f>IF(ISNUMBER(Regressions!Q191),ROUND(Regressions!Q191, 1), NA())</f>
        <v>36.700000000000003</v>
      </c>
      <c r="P181" s="406">
        <f>IF(ISNUMBER(Regressions!R191),ROUND(Regressions!R191, 1), NA())</f>
        <v>22.4</v>
      </c>
      <c r="Q181" s="412">
        <f>IF(ISNUMBER(Regressions!S191),ROUND(Regressions!S191, 1), NA())</f>
        <v>11.8</v>
      </c>
      <c r="R181" s="408">
        <f>IF(ISNUMBER(Regressions!T191),ROUND(Regressions!T191, 1), NA())</f>
        <v>10.6</v>
      </c>
      <c r="S181" s="409">
        <f>IF(ISNUMBER(Regressions!U191),ROUND(Regressions!U191, 1), NA())</f>
        <v>77.599999999999994</v>
      </c>
    </row>
    <row r="182" spans="1:19" x14ac:dyDescent="0.25">
      <c r="A182" s="401" t="str">
        <f>+Introduction!$C$7</f>
        <v>Madagascar</v>
      </c>
      <c r="B182" s="402">
        <f>IF(ISBLANK(Regressions!B192), " ", Regressions!B192)</f>
        <v>2023</v>
      </c>
      <c r="C182" s="401" t="str">
        <f>HLOOKUP(Introduction!$G$4,nametranslations,29,FALSE)</f>
        <v>Secondaire</v>
      </c>
      <c r="D182" s="404">
        <f>IF(ISBLANK(Regressions!D192), " ", Regressions!D192)</f>
        <v>4841519</v>
      </c>
      <c r="E182" s="405">
        <f>IF(ISNUMBER(Regressions!E192),ROUND(Regressions!E192, 1), NA())</f>
        <v>65.2</v>
      </c>
      <c r="F182" s="406">
        <f>IF(ISNUMBER(Regressions!F192),ROUND(Regressions!F192, 1), NA())</f>
        <v>52.6</v>
      </c>
      <c r="G182" s="407">
        <f>IF(ISNUMBER(Regressions!G192),ROUND(Regressions!G192, 1), NA())</f>
        <v>44.2</v>
      </c>
      <c r="H182" s="408">
        <f>IF(ISNUMBER(Regressions!H192),ROUND(Regressions!H192, 1), NA())</f>
        <v>8.4</v>
      </c>
      <c r="I182" s="409">
        <f>IF(ISNUMBER(Regressions!I192),ROUND(Regressions!I192, 1), NA())</f>
        <v>47.4</v>
      </c>
      <c r="J182" s="410">
        <f>IF(ISNUMBER(Regressions!K192),ROUND(Regressions!K192, 1), NA())</f>
        <v>85.7</v>
      </c>
      <c r="K182" s="406">
        <f>IF(ISNUMBER(Regressions!L192),ROUND(Regressions!L192, 1), NA())</f>
        <v>58.5</v>
      </c>
      <c r="L182" s="411">
        <f>IF(ISNUMBER(Regressions!M192),ROUND(Regressions!M192, 1), NA())</f>
        <v>46.5</v>
      </c>
      <c r="M182" s="408">
        <f>IF(ISNUMBER(Regressions!N192),ROUND(Regressions!N192, 1), NA())</f>
        <v>12</v>
      </c>
      <c r="N182" s="409">
        <f>IF(ISNUMBER(Regressions!O192),ROUND(Regressions!O192, 1), NA())</f>
        <v>41.5</v>
      </c>
      <c r="O182" s="410">
        <f>IF(ISNUMBER(Regressions!Q192),ROUND(Regressions!Q192, 1), NA())</f>
        <v>36.700000000000003</v>
      </c>
      <c r="P182" s="406">
        <f>IF(ISNUMBER(Regressions!R192),ROUND(Regressions!R192, 1), NA())</f>
        <v>22.4</v>
      </c>
      <c r="Q182" s="412">
        <f>IF(ISNUMBER(Regressions!S192),ROUND(Regressions!S192, 1), NA())</f>
        <v>11.8</v>
      </c>
      <c r="R182" s="408">
        <f>IF(ISNUMBER(Regressions!T192),ROUND(Regressions!T192, 1), NA())</f>
        <v>10.6</v>
      </c>
      <c r="S182" s="409">
        <f>IF(ISNUMBER(Regressions!U192),ROUND(Regressions!U192, 1), NA())</f>
        <v>77.599999999999994</v>
      </c>
    </row>
    <row r="183" spans="1:19" x14ac:dyDescent="0.25">
      <c r="A183" s="401" t="str">
        <f>+Introduction!$C$7</f>
        <v>Madagascar</v>
      </c>
      <c r="B183" s="402">
        <f>IF(ISBLANK(Regressions!B193), " ", Regressions!B193)</f>
        <v>2024</v>
      </c>
      <c r="C183" s="401" t="str">
        <f>HLOOKUP(Introduction!$G$4,nametranslations,29,FALSE)</f>
        <v>Secondaire</v>
      </c>
      <c r="D183" s="404" t="str">
        <f>IF(ISBLANK(Regressions!D193), " ", Regressions!D193)</f>
        <v xml:space="preserve"> </v>
      </c>
      <c r="E183" s="405">
        <f>IF(ISNUMBER(Regressions!E193),ROUND(Regressions!E193, 1), NA())</f>
        <v>67.3</v>
      </c>
      <c r="F183" s="406">
        <f>IF(ISNUMBER(Regressions!F193),ROUND(Regressions!F193, 1), NA())</f>
        <v>54.4</v>
      </c>
      <c r="G183" s="407">
        <f>IF(ISNUMBER(Regressions!G193),ROUND(Regressions!G193, 1), NA())</f>
        <v>44.2</v>
      </c>
      <c r="H183" s="408">
        <f>IF(ISNUMBER(Regressions!H193),ROUND(Regressions!H193, 1), NA())</f>
        <v>10.199999999999999</v>
      </c>
      <c r="I183" s="409">
        <f>IF(ISNUMBER(Regressions!I193),ROUND(Regressions!I193, 1), NA())</f>
        <v>45.6</v>
      </c>
      <c r="J183" s="410">
        <f>IF(ISNUMBER(Regressions!K193),ROUND(Regressions!K193, 1), NA())</f>
        <v>86.3</v>
      </c>
      <c r="K183" s="406">
        <f>IF(ISNUMBER(Regressions!L193),ROUND(Regressions!L193, 1), NA())</f>
        <v>58.5</v>
      </c>
      <c r="L183" s="411">
        <f>IF(ISNUMBER(Regressions!M193),ROUND(Regressions!M193, 1), NA())</f>
        <v>45.2</v>
      </c>
      <c r="M183" s="408">
        <f>IF(ISNUMBER(Regressions!N193),ROUND(Regressions!N193, 1), NA())</f>
        <v>13.3</v>
      </c>
      <c r="N183" s="409">
        <f>IF(ISNUMBER(Regressions!O193),ROUND(Regressions!O193, 1), NA())</f>
        <v>41.5</v>
      </c>
      <c r="O183" s="410">
        <f>IF(ISNUMBER(Regressions!Q193),ROUND(Regressions!Q193, 1), NA())</f>
        <v>36.700000000000003</v>
      </c>
      <c r="P183" s="406">
        <f>IF(ISNUMBER(Regressions!R193),ROUND(Regressions!R193, 1), NA())</f>
        <v>22.4</v>
      </c>
      <c r="Q183" s="412">
        <f>IF(ISNUMBER(Regressions!S193),ROUND(Regressions!S193, 1), NA())</f>
        <v>11.8</v>
      </c>
      <c r="R183" s="408">
        <f>IF(ISNUMBER(Regressions!T193),ROUND(Regressions!T193, 1), NA())</f>
        <v>10.6</v>
      </c>
      <c r="S183" s="409">
        <f>IF(ISNUMBER(Regressions!U193),ROUND(Regressions!U193, 1), NA())</f>
        <v>77.599999999999994</v>
      </c>
    </row>
    <row r="184" spans="1:19" x14ac:dyDescent="0.25">
      <c r="A184" s="417" t="str">
        <f>+Introduction!$C$7</f>
        <v>Madagascar</v>
      </c>
      <c r="B184" s="418">
        <f>IF(ISBLANK(Regressions!B194), " ", Regressions!B194)</f>
        <v>2025</v>
      </c>
      <c r="C184" s="417" t="str">
        <f>HLOOKUP(Introduction!$G$4,nametranslations,29,FALSE)</f>
        <v>Secondaire</v>
      </c>
      <c r="D184" s="419" t="str">
        <f>IF(ISBLANK(Regressions!D194), " ", Regressions!D194)</f>
        <v xml:space="preserve"> </v>
      </c>
      <c r="E184" s="420">
        <f>IF(ISNUMBER(Regressions!E194),ROUND(Regressions!E194, 1), NA())</f>
        <v>69.400000000000006</v>
      </c>
      <c r="F184" s="421">
        <f>IF(ISNUMBER(Regressions!F194),ROUND(Regressions!F194, 1), NA())</f>
        <v>56.1</v>
      </c>
      <c r="G184" s="422">
        <f>IF(ISNUMBER(Regressions!G194),ROUND(Regressions!G194, 1), NA())</f>
        <v>44.2</v>
      </c>
      <c r="H184" s="423">
        <f>IF(ISNUMBER(Regressions!H194),ROUND(Regressions!H194, 1), NA())</f>
        <v>11.9</v>
      </c>
      <c r="I184" s="424">
        <f>IF(ISNUMBER(Regressions!I194),ROUND(Regressions!I194, 1), NA())</f>
        <v>43.9</v>
      </c>
      <c r="J184" s="425">
        <f>IF(ISNUMBER(Regressions!K194),ROUND(Regressions!K194, 1), NA())</f>
        <v>87</v>
      </c>
      <c r="K184" s="421">
        <f>IF(ISNUMBER(Regressions!L194),ROUND(Regressions!L194, 1), NA())</f>
        <v>58.5</v>
      </c>
      <c r="L184" s="426">
        <f>IF(ISNUMBER(Regressions!M194),ROUND(Regressions!M194, 1), NA())</f>
        <v>43.9</v>
      </c>
      <c r="M184" s="423">
        <f>IF(ISNUMBER(Regressions!N194),ROUND(Regressions!N194, 1), NA())</f>
        <v>14.6</v>
      </c>
      <c r="N184" s="424">
        <f>IF(ISNUMBER(Regressions!O194),ROUND(Regressions!O194, 1), NA())</f>
        <v>41.5</v>
      </c>
      <c r="O184" s="425">
        <f>IF(ISNUMBER(Regressions!Q194),ROUND(Regressions!Q194, 1), NA())</f>
        <v>36.700000000000003</v>
      </c>
      <c r="P184" s="421">
        <f>IF(ISNUMBER(Regressions!R194),ROUND(Regressions!R194, 1), NA())</f>
        <v>22.4</v>
      </c>
      <c r="Q184" s="427">
        <f>IF(ISNUMBER(Regressions!S194),ROUND(Regressions!S194, 1), NA())</f>
        <v>11.8</v>
      </c>
      <c r="R184" s="423">
        <f>IF(ISNUMBER(Regressions!T194),ROUND(Regressions!T194, 1), NA())</f>
        <v>10.6</v>
      </c>
      <c r="S184" s="424">
        <f>IF(ISNUMBER(Regressions!U194),ROUND(Regressions!U194, 1), NA())</f>
        <v>77.599999999999994</v>
      </c>
    </row>
    <row r="185" spans="1:19" hidden="1" x14ac:dyDescent="0.25">
      <c r="A185" s="401" t="str">
        <f>+Introduction!$C$7</f>
        <v>Madagascar</v>
      </c>
      <c r="B185" s="402">
        <f>IF(ISBLANK(Regressions!B195), " ", Regressions!B195)</f>
        <v>2026</v>
      </c>
      <c r="C185" s="401" t="str">
        <f>HLOOKUP(Introduction!$G$4,nametranslations,29,FALSE)</f>
        <v>Secondaire</v>
      </c>
      <c r="D185" s="404" t="str">
        <f>IF(ISBLANK(Regressions!D195), " ", Regressions!D195)</f>
        <v xml:space="preserve"> </v>
      </c>
      <c r="E185" s="405">
        <f>IF(ISNUMBER(Regressions!E195),ROUND(Regressions!E195, 1), NA())</f>
        <v>71.5</v>
      </c>
      <c r="F185" s="406">
        <f>IF(ISNUMBER(Regressions!F195),ROUND(Regressions!F195, 1), NA())</f>
        <v>57.9</v>
      </c>
      <c r="G185" s="407">
        <f>IF(ISNUMBER(Regressions!G195),ROUND(Regressions!G195, 1), NA())</f>
        <v>44.2</v>
      </c>
      <c r="H185" s="408">
        <f>IF(ISNUMBER(Regressions!H195),ROUND(Regressions!H195, 1), NA())</f>
        <v>13.7</v>
      </c>
      <c r="I185" s="409">
        <f>IF(ISNUMBER(Regressions!I195),ROUND(Regressions!I195, 1), NA())</f>
        <v>42.1</v>
      </c>
      <c r="J185" s="410">
        <f>IF(ISNUMBER(Regressions!K195),ROUND(Regressions!K195, 1), NA())</f>
        <v>87.7</v>
      </c>
      <c r="K185" s="406">
        <f>IF(ISNUMBER(Regressions!L195),ROUND(Regressions!L195, 1), NA())</f>
        <v>58.5</v>
      </c>
      <c r="L185" s="411">
        <f>IF(ISNUMBER(Regressions!M195),ROUND(Regressions!M195, 1), NA())</f>
        <v>42.6</v>
      </c>
      <c r="M185" s="408">
        <f>IF(ISNUMBER(Regressions!N195),ROUND(Regressions!N195, 1), NA())</f>
        <v>15.9</v>
      </c>
      <c r="N185" s="409">
        <f>IF(ISNUMBER(Regressions!O195),ROUND(Regressions!O195, 1), NA())</f>
        <v>41.5</v>
      </c>
      <c r="O185" s="410">
        <f>IF(ISNUMBER(Regressions!Q195),ROUND(Regressions!Q195, 1), NA())</f>
        <v>36.700000000000003</v>
      </c>
      <c r="P185" s="406">
        <f>IF(ISNUMBER(Regressions!R195),ROUND(Regressions!R195, 1), NA())</f>
        <v>22.4</v>
      </c>
      <c r="Q185" s="412">
        <f>IF(ISNUMBER(Regressions!S195),ROUND(Regressions!S195, 1), NA())</f>
        <v>11.8</v>
      </c>
      <c r="R185" s="408">
        <f>IF(ISNUMBER(Regressions!T195),ROUND(Regressions!T195, 1), NA())</f>
        <v>10.6</v>
      </c>
      <c r="S185" s="409">
        <f>IF(ISNUMBER(Regressions!U195),ROUND(Regressions!U195, 1), NA())</f>
        <v>77.599999999999994</v>
      </c>
    </row>
    <row r="186" spans="1:19" hidden="1" x14ac:dyDescent="0.25">
      <c r="A186" s="401" t="str">
        <f>+Introduction!$C$7</f>
        <v>Madagascar</v>
      </c>
      <c r="B186" s="402">
        <f>IF(ISBLANK(Regressions!B196), " ", Regressions!B196)</f>
        <v>2027</v>
      </c>
      <c r="C186" s="401" t="str">
        <f>HLOOKUP(Introduction!$G$4,nametranslations,29,FALSE)</f>
        <v>Secondaire</v>
      </c>
      <c r="D186" s="404" t="str">
        <f>IF(ISBLANK(Regressions!D196), " ", Regressions!D196)</f>
        <v xml:space="preserve"> </v>
      </c>
      <c r="E186" s="405">
        <f>IF(ISNUMBER(Regressions!E196),ROUND(Regressions!E196, 1), NA())</f>
        <v>73.7</v>
      </c>
      <c r="F186" s="406">
        <f>IF(ISNUMBER(Regressions!F196),ROUND(Regressions!F196, 1), NA())</f>
        <v>59.7</v>
      </c>
      <c r="G186" s="407">
        <f>IF(ISNUMBER(Regressions!G196),ROUND(Regressions!G196, 1), NA())</f>
        <v>44.2</v>
      </c>
      <c r="H186" s="408">
        <f>IF(ISNUMBER(Regressions!H196),ROUND(Regressions!H196, 1), NA())</f>
        <v>15.5</v>
      </c>
      <c r="I186" s="409">
        <f>IF(ISNUMBER(Regressions!I196),ROUND(Regressions!I196, 1), NA())</f>
        <v>40.299999999999997</v>
      </c>
      <c r="J186" s="410">
        <f>IF(ISNUMBER(Regressions!K196),ROUND(Regressions!K196, 1), NA())</f>
        <v>88.3</v>
      </c>
      <c r="K186" s="406">
        <f>IF(ISNUMBER(Regressions!L196),ROUND(Regressions!L196, 1), NA())</f>
        <v>58.5</v>
      </c>
      <c r="L186" s="411">
        <f>IF(ISNUMBER(Regressions!M196),ROUND(Regressions!M196, 1), NA())</f>
        <v>41.3</v>
      </c>
      <c r="M186" s="408">
        <f>IF(ISNUMBER(Regressions!N196),ROUND(Regressions!N196, 1), NA())</f>
        <v>17.2</v>
      </c>
      <c r="N186" s="409">
        <f>IF(ISNUMBER(Regressions!O196),ROUND(Regressions!O196, 1), NA())</f>
        <v>41.5</v>
      </c>
      <c r="O186" s="410">
        <f>IF(ISNUMBER(Regressions!Q196),ROUND(Regressions!Q196, 1), NA())</f>
        <v>36.700000000000003</v>
      </c>
      <c r="P186" s="406">
        <f>IF(ISNUMBER(Regressions!R196),ROUND(Regressions!R196, 1), NA())</f>
        <v>22.4</v>
      </c>
      <c r="Q186" s="412">
        <f>IF(ISNUMBER(Regressions!S196),ROUND(Regressions!S196, 1), NA())</f>
        <v>11.8</v>
      </c>
      <c r="R186" s="408">
        <f>IF(ISNUMBER(Regressions!T196),ROUND(Regressions!T196, 1), NA())</f>
        <v>10.6</v>
      </c>
      <c r="S186" s="409">
        <f>IF(ISNUMBER(Regressions!U196),ROUND(Regressions!U196, 1), NA())</f>
        <v>77.599999999999994</v>
      </c>
    </row>
    <row r="187" spans="1:19" hidden="1" x14ac:dyDescent="0.25">
      <c r="A187" s="401" t="str">
        <f>+Introduction!$C$7</f>
        <v>Madagascar</v>
      </c>
      <c r="B187" s="402">
        <f>IF(ISBLANK(Regressions!B197), " ", Regressions!B197)</f>
        <v>2028</v>
      </c>
      <c r="C187" s="401" t="str">
        <f>HLOOKUP(Introduction!$G$4,nametranslations,29,FALSE)</f>
        <v>Secondaire</v>
      </c>
      <c r="D187" s="404" t="str">
        <f>IF(ISBLANK(Regressions!D197), " ", Regressions!D197)</f>
        <v xml:space="preserve"> </v>
      </c>
      <c r="E187" s="405">
        <f>IF(ISNUMBER(Regressions!E197),ROUND(Regressions!E197, 1), NA())</f>
        <v>75.8</v>
      </c>
      <c r="F187" s="406">
        <f>IF(ISNUMBER(Regressions!F197),ROUND(Regressions!F197, 1), NA())</f>
        <v>61.5</v>
      </c>
      <c r="G187" s="407">
        <f>IF(ISNUMBER(Regressions!G197),ROUND(Regressions!G197, 1), NA())</f>
        <v>44.2</v>
      </c>
      <c r="H187" s="408">
        <f>IF(ISNUMBER(Regressions!H197),ROUND(Regressions!H197, 1), NA())</f>
        <v>17.3</v>
      </c>
      <c r="I187" s="409">
        <f>IF(ISNUMBER(Regressions!I197),ROUND(Regressions!I197, 1), NA())</f>
        <v>38.5</v>
      </c>
      <c r="J187" s="410">
        <f>IF(ISNUMBER(Regressions!K197),ROUND(Regressions!K197, 1), NA())</f>
        <v>89</v>
      </c>
      <c r="K187" s="406">
        <f>IF(ISNUMBER(Regressions!L197),ROUND(Regressions!L197, 1), NA())</f>
        <v>58.5</v>
      </c>
      <c r="L187" s="411">
        <f>IF(ISNUMBER(Regressions!M197),ROUND(Regressions!M197, 1), NA())</f>
        <v>40</v>
      </c>
      <c r="M187" s="408">
        <f>IF(ISNUMBER(Regressions!N197),ROUND(Regressions!N197, 1), NA())</f>
        <v>18.5</v>
      </c>
      <c r="N187" s="409">
        <f>IF(ISNUMBER(Regressions!O197),ROUND(Regressions!O197, 1), NA())</f>
        <v>41.5</v>
      </c>
      <c r="O187" s="410">
        <f>IF(ISNUMBER(Regressions!Q197),ROUND(Regressions!Q197, 1), NA())</f>
        <v>36.700000000000003</v>
      </c>
      <c r="P187" s="406">
        <f>IF(ISNUMBER(Regressions!R197),ROUND(Regressions!R197, 1), NA())</f>
        <v>22.4</v>
      </c>
      <c r="Q187" s="412">
        <f>IF(ISNUMBER(Regressions!S197),ROUND(Regressions!S197, 1), NA())</f>
        <v>11.8</v>
      </c>
      <c r="R187" s="408">
        <f>IF(ISNUMBER(Regressions!T197),ROUND(Regressions!T197, 1), NA())</f>
        <v>10.6</v>
      </c>
      <c r="S187" s="409">
        <f>IF(ISNUMBER(Regressions!U197),ROUND(Regressions!U197, 1), NA())</f>
        <v>77.599999999999994</v>
      </c>
    </row>
    <row r="188" spans="1:19" hidden="1" x14ac:dyDescent="0.25">
      <c r="A188" s="401" t="str">
        <f>+Introduction!$C$7</f>
        <v>Madagascar</v>
      </c>
      <c r="B188" s="402">
        <f>IF(ISBLANK(Regressions!B198), " ", Regressions!B198)</f>
        <v>2029</v>
      </c>
      <c r="C188" s="401" t="str">
        <f>HLOOKUP(Introduction!$G$4,nametranslations,29,FALSE)</f>
        <v>Secondaire</v>
      </c>
      <c r="D188" s="404" t="str">
        <f>IF(ISBLANK(Regressions!D198), " ", Regressions!D198)</f>
        <v xml:space="preserve"> </v>
      </c>
      <c r="E188" s="405">
        <f>IF(ISNUMBER(Regressions!E198),ROUND(Regressions!E198, 1), NA())</f>
        <v>75.8</v>
      </c>
      <c r="F188" s="406">
        <f>IF(ISNUMBER(Regressions!F198),ROUND(Regressions!F198, 1), NA())</f>
        <v>61.5</v>
      </c>
      <c r="G188" s="407">
        <f>IF(ISNUMBER(Regressions!G198),ROUND(Regressions!G198, 1), NA())</f>
        <v>44.2</v>
      </c>
      <c r="H188" s="408">
        <f>IF(ISNUMBER(Regressions!H198),ROUND(Regressions!H198, 1), NA())</f>
        <v>17.3</v>
      </c>
      <c r="I188" s="409">
        <f>IF(ISNUMBER(Regressions!I198),ROUND(Regressions!I198, 1), NA())</f>
        <v>38.5</v>
      </c>
      <c r="J188" s="410">
        <f>IF(ISNUMBER(Regressions!K198),ROUND(Regressions!K198, 1), NA())</f>
        <v>89</v>
      </c>
      <c r="K188" s="406">
        <f>IF(ISNUMBER(Regressions!L198),ROUND(Regressions!L198, 1), NA())</f>
        <v>58.5</v>
      </c>
      <c r="L188" s="411">
        <f>IF(ISNUMBER(Regressions!M198),ROUND(Regressions!M198, 1), NA())</f>
        <v>40</v>
      </c>
      <c r="M188" s="408">
        <f>IF(ISNUMBER(Regressions!N198),ROUND(Regressions!N198, 1), NA())</f>
        <v>18.5</v>
      </c>
      <c r="N188" s="409">
        <f>IF(ISNUMBER(Regressions!O198),ROUND(Regressions!O198, 1), NA())</f>
        <v>41.5</v>
      </c>
      <c r="O188" s="410">
        <f>IF(ISNUMBER(Regressions!Q198),ROUND(Regressions!Q198, 1), NA())</f>
        <v>36.700000000000003</v>
      </c>
      <c r="P188" s="406">
        <f>IF(ISNUMBER(Regressions!R198),ROUND(Regressions!R198, 1), NA())</f>
        <v>22.4</v>
      </c>
      <c r="Q188" s="412">
        <f>IF(ISNUMBER(Regressions!S198),ROUND(Regressions!S198, 1), NA())</f>
        <v>11.8</v>
      </c>
      <c r="R188" s="408">
        <f>IF(ISNUMBER(Regressions!T198),ROUND(Regressions!T198, 1), NA())</f>
        <v>10.6</v>
      </c>
      <c r="S188" s="409">
        <f>IF(ISNUMBER(Regressions!U198),ROUND(Regressions!U198, 1), NA())</f>
        <v>77.599999999999994</v>
      </c>
    </row>
    <row r="189" spans="1:19" hidden="1" x14ac:dyDescent="0.25">
      <c r="A189" s="401" t="str">
        <f>+Introduction!$C$7</f>
        <v>Madagascar</v>
      </c>
      <c r="B189" s="402">
        <f>IF(ISBLANK(Regressions!B199), " ", Regressions!B199)</f>
        <v>2030</v>
      </c>
      <c r="C189" s="401" t="str">
        <f>HLOOKUP(Introduction!$G$4,nametranslations,29,FALSE)</f>
        <v>Secondaire</v>
      </c>
      <c r="D189" s="404" t="str">
        <f>IF(ISBLANK(Regressions!D199), " ", Regressions!D199)</f>
        <v xml:space="preserve"> </v>
      </c>
      <c r="E189" s="405">
        <f>IF(ISNUMBER(Regressions!E199),ROUND(Regressions!E199, 1), NA())</f>
        <v>75.8</v>
      </c>
      <c r="F189" s="406">
        <f>IF(ISNUMBER(Regressions!F199),ROUND(Regressions!F199, 1), NA())</f>
        <v>61.5</v>
      </c>
      <c r="G189" s="407">
        <f>IF(ISNUMBER(Regressions!G199),ROUND(Regressions!G199, 1), NA())</f>
        <v>44.2</v>
      </c>
      <c r="H189" s="408">
        <f>IF(ISNUMBER(Regressions!H199),ROUND(Regressions!H199, 1), NA())</f>
        <v>17.3</v>
      </c>
      <c r="I189" s="409">
        <f>IF(ISNUMBER(Regressions!I199),ROUND(Regressions!I199, 1), NA())</f>
        <v>38.5</v>
      </c>
      <c r="J189" s="410">
        <f>IF(ISNUMBER(Regressions!K199),ROUND(Regressions!K199, 1), NA())</f>
        <v>89</v>
      </c>
      <c r="K189" s="406">
        <f>IF(ISNUMBER(Regressions!L199),ROUND(Regressions!L199, 1), NA())</f>
        <v>58.5</v>
      </c>
      <c r="L189" s="411">
        <f>IF(ISNUMBER(Regressions!M199),ROUND(Regressions!M199, 1), NA())</f>
        <v>40</v>
      </c>
      <c r="M189" s="408">
        <f>IF(ISNUMBER(Regressions!N199),ROUND(Regressions!N199, 1), NA())</f>
        <v>18.5</v>
      </c>
      <c r="N189" s="409">
        <f>IF(ISNUMBER(Regressions!O199),ROUND(Regressions!O199, 1), NA())</f>
        <v>41.5</v>
      </c>
      <c r="O189" s="410">
        <f>IF(ISNUMBER(Regressions!Q199),ROUND(Regressions!Q199, 1), NA())</f>
        <v>36.700000000000003</v>
      </c>
      <c r="P189" s="406">
        <f>IF(ISNUMBER(Regressions!R199),ROUND(Regressions!R199, 1), NA())</f>
        <v>22.4</v>
      </c>
      <c r="Q189" s="412">
        <f>IF(ISNUMBER(Regressions!S199),ROUND(Regressions!S199, 1), NA())</f>
        <v>11.8</v>
      </c>
      <c r="R189" s="408">
        <f>IF(ISNUMBER(Regressions!T199),ROUND(Regressions!T199, 1), NA())</f>
        <v>10.6</v>
      </c>
      <c r="S189" s="409">
        <f>IF(ISNUMBER(Regressions!U199),ROUND(Regressions!U199, 1), NA())</f>
        <v>77.599999999999994</v>
      </c>
    </row>
    <row r="211" spans="5:13" x14ac:dyDescent="0.25">
      <c r="E211" s="431"/>
      <c r="G211" s="378"/>
      <c r="K211" s="432"/>
      <c r="M211" s="43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680C5-99D5-4BA2-A012-BD307CA67691}">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229" customWidth="1"/>
    <col min="2" max="2" width="13.59765625" style="229" customWidth="1"/>
    <col min="3" max="3" width="5" style="229" customWidth="1"/>
    <col min="4" max="21" width="3.8984375" style="229" customWidth="1"/>
    <col min="22" max="25" width="3.8984375" style="335" customWidth="1"/>
    <col min="26" max="26" width="6.5" style="335" customWidth="1"/>
    <col min="27" max="30" width="3.8984375" style="335" customWidth="1"/>
    <col min="31" max="31" width="6.5" style="335" customWidth="1"/>
    <col min="32" max="35" width="3.8984375" style="335" customWidth="1"/>
    <col min="36" max="36" width="6.5" style="335" customWidth="1"/>
    <col min="37" max="40" width="3.8984375" style="335" customWidth="1"/>
    <col min="41" max="41" width="6.5" style="335" customWidth="1"/>
    <col min="42" max="45" width="3.8984375" style="335" customWidth="1"/>
    <col min="46" max="46" width="6.5" style="335" customWidth="1"/>
    <col min="47" max="50" width="3.8984375" style="335" customWidth="1"/>
    <col min="51" max="51" width="6.5" style="335" customWidth="1"/>
    <col min="52" max="52" width="3.8984375" style="336" customWidth="1"/>
    <col min="53" max="53" width="6.5" style="445" customWidth="1"/>
    <col min="54" max="55" width="3.8984375" style="336" customWidth="1"/>
    <col min="56" max="56" width="6.5" style="336" customWidth="1"/>
    <col min="57" max="58" width="3.8984375" style="336" customWidth="1"/>
    <col min="59" max="59" width="6.5" style="336" customWidth="1"/>
    <col min="60" max="60" width="3.8984375" style="336" customWidth="1"/>
    <col min="61" max="61" width="6.09765625" style="336" customWidth="1"/>
    <col min="62" max="62" width="6.5" style="336" customWidth="1"/>
    <col min="63" max="63" width="8.8984375" style="336" customWidth="1"/>
    <col min="64" max="64" width="3.8984375" style="336" customWidth="1"/>
    <col min="65" max="65" width="6.5" style="336" customWidth="1"/>
    <col min="66" max="67" width="3.8984375" style="336" customWidth="1"/>
    <col min="68" max="68" width="6.5" style="336" customWidth="1"/>
    <col min="69" max="69" width="3.8984375" style="336" customWidth="1"/>
    <col min="70" max="70" width="9" style="229" customWidth="1"/>
    <col min="71" max="136" width="3.8984375" style="229" hidden="1" customWidth="1"/>
    <col min="137" max="137" width="9" style="229" customWidth="1"/>
    <col min="138" max="16384" width="9" style="229"/>
  </cols>
  <sheetData>
    <row r="1" spans="1:136" ht="17.399999999999999" x14ac:dyDescent="0.3">
      <c r="A1" s="337" t="str">
        <f>HLOOKUP(Introduction!$G$4,nametranslations,83,FALSE)</f>
        <v>Synthèse des données des enquêtes et recensements nationaux</v>
      </c>
      <c r="B1" s="338"/>
      <c r="C1" s="338"/>
      <c r="D1" s="338"/>
      <c r="E1" s="338"/>
      <c r="F1" s="338"/>
      <c r="G1" s="338"/>
      <c r="H1" s="338"/>
      <c r="I1" s="338"/>
      <c r="J1" s="338"/>
      <c r="K1" s="338"/>
      <c r="L1" s="338"/>
      <c r="M1" s="338"/>
      <c r="N1" s="338"/>
      <c r="O1" s="338"/>
      <c r="P1" s="338"/>
      <c r="Q1" s="338"/>
      <c r="R1" s="338"/>
      <c r="S1" s="338"/>
      <c r="T1" s="338"/>
      <c r="U1" s="338"/>
      <c r="V1" s="338"/>
      <c r="W1" s="338"/>
      <c r="X1" s="338"/>
      <c r="Y1" s="338"/>
      <c r="Z1" s="338"/>
      <c r="AA1" s="338"/>
      <c r="AB1" s="338"/>
      <c r="AC1" s="338"/>
      <c r="AD1" s="338"/>
      <c r="AE1" s="338"/>
      <c r="AF1" s="338"/>
      <c r="AG1" s="338"/>
      <c r="AH1" s="338"/>
      <c r="AI1" s="338"/>
      <c r="AJ1" s="338"/>
      <c r="AK1" s="338"/>
      <c r="AL1" s="338"/>
      <c r="AM1" s="338"/>
      <c r="AN1" s="338"/>
      <c r="AO1" s="338"/>
      <c r="AP1" s="338"/>
      <c r="AQ1" s="338"/>
      <c r="AR1" s="338"/>
      <c r="AS1" s="338"/>
      <c r="AT1" s="338"/>
      <c r="AU1" s="338"/>
      <c r="AV1" s="338"/>
      <c r="AW1" s="338"/>
      <c r="AX1" s="338"/>
      <c r="AY1" s="338"/>
      <c r="AZ1" s="338"/>
      <c r="BA1" s="350"/>
      <c r="BB1" s="338"/>
      <c r="BC1" s="338"/>
      <c r="BD1" s="338"/>
      <c r="BE1" s="338"/>
      <c r="BF1" s="338"/>
      <c r="BG1" s="338"/>
      <c r="BH1" s="338"/>
      <c r="BI1" s="338"/>
      <c r="BJ1" s="338"/>
      <c r="BK1" s="338"/>
      <c r="BL1" s="338"/>
      <c r="BM1" s="338"/>
      <c r="BN1" s="338"/>
      <c r="BO1" s="338"/>
      <c r="BP1" s="338"/>
      <c r="BQ1" s="338"/>
      <c r="BR1" s="338"/>
      <c r="BS1" s="338"/>
    </row>
    <row r="2" spans="1:136" ht="15.6" x14ac:dyDescent="0.3">
      <c r="A2" s="339" t="str">
        <f>HLOOKUP(Introduction!$G$4,nametranslations,84,FALSE)</f>
        <v>[valeurs entre crochets non utilisées]</v>
      </c>
      <c r="B2" s="339"/>
      <c r="C2" s="339"/>
      <c r="D2" s="340" t="str">
        <f>HLOOKUP(Introduction!$G$4,nametranslations,85,FALSE)</f>
        <v>Eau de boisson</v>
      </c>
      <c r="E2" s="338"/>
      <c r="F2" s="338"/>
      <c r="G2" s="341"/>
      <c r="H2" s="338"/>
      <c r="I2" s="338"/>
      <c r="J2" s="341"/>
      <c r="K2" s="342"/>
      <c r="L2" s="342"/>
      <c r="M2" s="341"/>
      <c r="N2" s="342"/>
      <c r="O2" s="342"/>
      <c r="P2" s="341"/>
      <c r="Q2" s="342"/>
      <c r="R2" s="342"/>
      <c r="S2" s="341"/>
      <c r="T2" s="342"/>
      <c r="U2" s="342"/>
      <c r="V2" s="343" t="str">
        <f>HLOOKUP(Introduction!$G$4,nametranslations,86,FALSE)</f>
        <v>Assainissement</v>
      </c>
      <c r="W2" s="228"/>
      <c r="X2" s="342"/>
      <c r="Y2" s="342"/>
      <c r="Z2" s="342"/>
      <c r="AA2" s="344"/>
      <c r="AB2" s="342"/>
      <c r="AC2" s="342"/>
      <c r="AD2" s="342"/>
      <c r="AE2" s="342"/>
      <c r="AF2" s="344"/>
      <c r="AG2" s="342"/>
      <c r="AH2" s="342"/>
      <c r="AI2" s="342"/>
      <c r="AJ2" s="342"/>
      <c r="AK2" s="344"/>
      <c r="AL2" s="342"/>
      <c r="AM2" s="342"/>
      <c r="AN2" s="342"/>
      <c r="AO2" s="342"/>
      <c r="AP2" s="344"/>
      <c r="AQ2" s="342"/>
      <c r="AR2" s="342"/>
      <c r="AS2" s="342"/>
      <c r="AT2" s="342"/>
      <c r="AU2" s="344"/>
      <c r="AV2" s="342"/>
      <c r="AW2" s="342"/>
      <c r="AX2" s="342"/>
      <c r="AY2" s="342"/>
      <c r="AZ2" s="345" t="str">
        <f>HLOOKUP(Introduction!$G$4,nametranslations,87,FALSE)</f>
        <v>Hygiène</v>
      </c>
      <c r="BA2" s="346"/>
      <c r="BB2" s="347"/>
      <c r="BC2" s="347"/>
      <c r="BD2" s="348"/>
      <c r="BE2" s="348"/>
      <c r="BF2" s="348"/>
      <c r="BG2" s="348"/>
      <c r="BH2" s="348"/>
      <c r="BI2" s="348"/>
      <c r="BJ2" s="348"/>
      <c r="BK2" s="348"/>
      <c r="BL2" s="348"/>
      <c r="BM2" s="348"/>
      <c r="BN2" s="348"/>
      <c r="BO2" s="348"/>
      <c r="BP2" s="348"/>
      <c r="BQ2" s="348"/>
      <c r="BS2" s="340" t="str">
        <f>HLOOKUP(Introduction!$G$4,nametranslations,85,FALSE)</f>
        <v>Eau de boisson</v>
      </c>
      <c r="CK2" s="343" t="str">
        <f>HLOOKUP(Introduction!$G$4,nametranslations,86,FALSE)</f>
        <v>Assainissement</v>
      </c>
      <c r="DO2" s="345" t="str">
        <f>HLOOKUP(Introduction!$G$4,nametranslations,87,FALSE)</f>
        <v>Hygiène</v>
      </c>
    </row>
    <row r="3" spans="1:136" ht="13.8" x14ac:dyDescent="0.25">
      <c r="A3" s="349"/>
      <c r="B3" s="338"/>
      <c r="C3" s="338"/>
      <c r="D3" s="338" t="str">
        <f>+Key!$I$26</f>
        <v>Total</v>
      </c>
      <c r="E3" s="338"/>
      <c r="F3" s="338"/>
      <c r="G3" s="338" t="str">
        <f>+Key!$I$28</f>
        <v>Urbain</v>
      </c>
      <c r="I3" s="338"/>
      <c r="J3" s="338" t="str">
        <f>+Key!$I$27</f>
        <v>Rural</v>
      </c>
      <c r="L3" s="338"/>
      <c r="M3" s="338" t="str">
        <f>+Key!$I$29</f>
        <v>Pré-primaire</v>
      </c>
      <c r="O3" s="338"/>
      <c r="P3" s="338" t="str">
        <f>+Key!$I$30</f>
        <v>Primaire</v>
      </c>
      <c r="Q3" s="338"/>
      <c r="R3" s="338"/>
      <c r="S3" s="338" t="str">
        <f>+Key!$I$31</f>
        <v>Secondaire</v>
      </c>
      <c r="U3" s="338"/>
      <c r="V3" s="338" t="str">
        <f>+Key!$I$26</f>
        <v>Total</v>
      </c>
      <c r="W3" s="338"/>
      <c r="X3" s="338"/>
      <c r="Y3" s="338"/>
      <c r="Z3" s="229"/>
      <c r="AA3" s="338" t="str">
        <f>+Key!$I$28</f>
        <v>Urbain</v>
      </c>
      <c r="AB3" s="338"/>
      <c r="AC3" s="229"/>
      <c r="AD3" s="338"/>
      <c r="AE3" s="338"/>
      <c r="AF3" s="338" t="str">
        <f>+Key!$I$27</f>
        <v>Rural</v>
      </c>
      <c r="AG3" s="338"/>
      <c r="AH3" s="338"/>
      <c r="AI3" s="338"/>
      <c r="AJ3" s="338"/>
      <c r="AK3" s="338" t="str">
        <f>+Key!$I$29</f>
        <v>Pré-primaire</v>
      </c>
      <c r="AL3" s="338"/>
      <c r="AM3" s="338"/>
      <c r="AN3" s="338"/>
      <c r="AO3" s="338"/>
      <c r="AP3" s="338" t="str">
        <f>+Key!$I$30</f>
        <v>Primaire</v>
      </c>
      <c r="AQ3" s="338"/>
      <c r="AR3" s="338"/>
      <c r="AS3" s="338"/>
      <c r="AT3" s="338"/>
      <c r="AU3" s="338" t="str">
        <f>+Key!$I$31</f>
        <v>Secondaire</v>
      </c>
      <c r="AV3" s="338"/>
      <c r="AW3" s="338"/>
      <c r="AX3" s="338"/>
      <c r="AY3" s="338"/>
      <c r="AZ3" s="338" t="str">
        <f>+Key!$I$26</f>
        <v>Total</v>
      </c>
      <c r="BA3" s="350"/>
      <c r="BB3" s="338"/>
      <c r="BC3" s="338" t="str">
        <f>+Key!$I$28</f>
        <v>Urbain</v>
      </c>
      <c r="BD3" s="229"/>
      <c r="BE3" s="338"/>
      <c r="BF3" s="338" t="str">
        <f>+Key!$I$27</f>
        <v>Rural</v>
      </c>
      <c r="BG3" s="229"/>
      <c r="BH3" s="338"/>
      <c r="BI3" s="338" t="str">
        <f>+Key!$I$29</f>
        <v>Pré-primaire</v>
      </c>
      <c r="BJ3" s="229"/>
      <c r="BK3" s="338"/>
      <c r="BL3" s="338" t="str">
        <f>+Key!$I$30</f>
        <v>Primaire</v>
      </c>
      <c r="BM3" s="338"/>
      <c r="BN3" s="338"/>
      <c r="BO3" s="338" t="str">
        <f>+Key!$I$31</f>
        <v>Secondaire</v>
      </c>
      <c r="BP3" s="228"/>
      <c r="BQ3" s="338"/>
      <c r="BS3" s="338" t="str">
        <f>+Key!$I$26</f>
        <v>Total</v>
      </c>
      <c r="BT3" s="338"/>
      <c r="BU3" s="338"/>
      <c r="BV3" s="338" t="str">
        <f>+Key!$I$28</f>
        <v>Urbain</v>
      </c>
      <c r="BX3" s="338"/>
      <c r="BY3" s="338" t="str">
        <f>+Key!$I$27</f>
        <v>Rural</v>
      </c>
      <c r="CA3" s="338"/>
      <c r="CB3" s="338" t="str">
        <f>+Key!$I$29</f>
        <v>Pré-primaire</v>
      </c>
      <c r="CD3" s="338"/>
      <c r="CE3" s="338" t="str">
        <f>+Key!$I$30</f>
        <v>Primaire</v>
      </c>
      <c r="CF3" s="338"/>
      <c r="CG3" s="338"/>
      <c r="CH3" s="338" t="str">
        <f>+Key!$I$31</f>
        <v>Secondaire</v>
      </c>
      <c r="CJ3" s="338"/>
      <c r="CK3" s="338" t="str">
        <f>+Key!$I$26</f>
        <v>Total</v>
      </c>
      <c r="CL3" s="338"/>
      <c r="CM3" s="338"/>
      <c r="CN3" s="338"/>
      <c r="CP3" s="338" t="str">
        <f>+Key!$I$28</f>
        <v>Urbain</v>
      </c>
      <c r="CQ3" s="338"/>
      <c r="CS3" s="338"/>
      <c r="CT3" s="338"/>
      <c r="CU3" s="338" t="str">
        <f>+Key!$I$27</f>
        <v>Rural</v>
      </c>
      <c r="CV3" s="338"/>
      <c r="CW3" s="338"/>
      <c r="CX3" s="338"/>
      <c r="CY3" s="338"/>
      <c r="CZ3" s="338" t="str">
        <f>+Key!$I$29</f>
        <v>Pré-primaire</v>
      </c>
      <c r="DA3" s="338"/>
      <c r="DB3" s="338"/>
      <c r="DC3" s="338"/>
      <c r="DD3" s="338"/>
      <c r="DE3" s="338" t="str">
        <f>+Key!$I$30</f>
        <v>Primaire</v>
      </c>
      <c r="DF3" s="338"/>
      <c r="DG3" s="338"/>
      <c r="DH3" s="338"/>
      <c r="DI3" s="338"/>
      <c r="DJ3" s="338" t="s">
        <v>37</v>
      </c>
      <c r="DK3" s="338"/>
      <c r="DL3" s="338"/>
      <c r="DM3" s="338"/>
      <c r="DN3" s="338"/>
      <c r="DO3" s="338" t="str">
        <f>+Key!$I$26</f>
        <v>Total</v>
      </c>
      <c r="DP3" s="350"/>
      <c r="DQ3" s="338"/>
      <c r="DR3" s="338" t="str">
        <f>+Key!$I$28</f>
        <v>Urbain</v>
      </c>
      <c r="DT3" s="338"/>
      <c r="DU3" s="338" t="str">
        <f>+Key!$I$27</f>
        <v>Rural</v>
      </c>
      <c r="DW3" s="338"/>
      <c r="DX3" s="338" t="str">
        <f>+Key!$I$29</f>
        <v>Pré-primaire</v>
      </c>
      <c r="DZ3" s="338"/>
      <c r="EA3" s="338" t="str">
        <f>+Key!$I$30</f>
        <v>Primaire</v>
      </c>
      <c r="EB3" s="338"/>
      <c r="EC3" s="338"/>
      <c r="ED3" s="338" t="str">
        <f>+Key!$I$31</f>
        <v>Secondaire</v>
      </c>
      <c r="EE3" s="228"/>
      <c r="EF3" s="338"/>
    </row>
    <row r="4" spans="1:136" s="442" customFormat="1" ht="160.5" customHeight="1" x14ac:dyDescent="0.25">
      <c r="A4" s="351" t="str">
        <f>HLOOKUP(Introduction!$G$4,nametranslations,89,FALSE)</f>
        <v>Source de données</v>
      </c>
      <c r="B4" s="351" t="str">
        <f>HLOOKUP(Introduction!$G$4,nametranslations,88,FALSE)</f>
        <v>Type de source de données</v>
      </c>
      <c r="C4" s="351" t="str">
        <f>HLOOKUP(Introduction!$G$4,nametranslations,72,FALSE)</f>
        <v>Année</v>
      </c>
      <c r="D4" s="352" t="str">
        <f>HLOOKUP(Introduction!$G$4,nametranslations,74,FALSE)</f>
        <v>Installation</v>
      </c>
      <c r="E4" s="437" t="str">
        <f>HLOOKUP(Introduction!$G$4,nametranslations,75,FALSE)</f>
        <v>Ameliorée</v>
      </c>
      <c r="F4" s="438" t="str">
        <f>HLOOKUP(Introduction!$G$4,nametranslations,76,FALSE)</f>
        <v>De base (ameliorée et disponible)</v>
      </c>
      <c r="G4" s="352" t="str">
        <f>HLOOKUP(Introduction!$G$4,nametranslations,74,FALSE)</f>
        <v>Installation</v>
      </c>
      <c r="H4" s="437" t="str">
        <f>HLOOKUP(Introduction!$G$4,nametranslations,75,FALSE)</f>
        <v>Ameliorée</v>
      </c>
      <c r="I4" s="438" t="str">
        <f>HLOOKUP(Introduction!$G$4,nametranslations,76,FALSE)</f>
        <v>De base (ameliorée et disponible)</v>
      </c>
      <c r="J4" s="352" t="str">
        <f>HLOOKUP(Introduction!$G$4,nametranslations,74,FALSE)</f>
        <v>Installation</v>
      </c>
      <c r="K4" s="437" t="str">
        <f>HLOOKUP(Introduction!$G$4,nametranslations,75,FALSE)</f>
        <v>Ameliorée</v>
      </c>
      <c r="L4" s="438" t="str">
        <f>HLOOKUP(Introduction!$G$4,nametranslations,76,FALSE)</f>
        <v>De base (ameliorée et disponible)</v>
      </c>
      <c r="M4" s="352" t="str">
        <f>HLOOKUP(Introduction!$G$4,nametranslations,74,FALSE)</f>
        <v>Installation</v>
      </c>
      <c r="N4" s="437" t="str">
        <f>HLOOKUP(Introduction!$G$4,nametranslations,75,FALSE)</f>
        <v>Ameliorée</v>
      </c>
      <c r="O4" s="438" t="str">
        <f>HLOOKUP(Introduction!$G$4,nametranslations,76,FALSE)</f>
        <v>De base (ameliorée et disponible)</v>
      </c>
      <c r="P4" s="352" t="str">
        <f>HLOOKUP(Introduction!$G$4,nametranslations,74,FALSE)</f>
        <v>Installation</v>
      </c>
      <c r="Q4" s="437" t="str">
        <f>HLOOKUP(Introduction!$G$4,nametranslations,75,FALSE)</f>
        <v>Ameliorée</v>
      </c>
      <c r="R4" s="438" t="str">
        <f>HLOOKUP(Introduction!$G$4,nametranslations,76,FALSE)</f>
        <v>De base (ameliorée et disponible)</v>
      </c>
      <c r="S4" s="352" t="str">
        <f>HLOOKUP(Introduction!$G$4,nametranslations,74,FALSE)</f>
        <v>Installation</v>
      </c>
      <c r="T4" s="437" t="str">
        <f>HLOOKUP(Introduction!$G$4,nametranslations,75,FALSE)</f>
        <v>Ameliorée</v>
      </c>
      <c r="U4" s="438" t="str">
        <f>HLOOKUP(Introduction!$G$4,nametranslations,76,FALSE)</f>
        <v>De base (ameliorée et disponible)</v>
      </c>
      <c r="V4" s="356" t="str">
        <f>HLOOKUP(Introduction!$G$4,nametranslations,74,FALSE)</f>
        <v>Installation</v>
      </c>
      <c r="W4" s="357" t="str">
        <f>HLOOKUP(Introduction!$G$4,nametranslations,75,FALSE)</f>
        <v>Ameliorée</v>
      </c>
      <c r="X4" s="439" t="str">
        <f>HLOOKUP(Introduction!$G$4,nametranslations,90,FALSE)</f>
        <v>Améliorée et utilisable</v>
      </c>
      <c r="Y4" s="439" t="str">
        <f>HLOOKUP(Introduction!$G$4,nametranslations,91,FALSE)</f>
        <v>Améliorée et non mixte</v>
      </c>
      <c r="Z4" s="440" t="str">
        <f>HLOOKUP(Introduction!$G$4,nametranslations,79,FALSE)</f>
        <v>De base 
(améliorée, utilisable et non mixte)</v>
      </c>
      <c r="AA4" s="356" t="str">
        <f>HLOOKUP(Introduction!$G$4,nametranslations,74,FALSE)</f>
        <v>Installation</v>
      </c>
      <c r="AB4" s="357" t="str">
        <f>HLOOKUP(Introduction!$G$4,nametranslations,75,FALSE)</f>
        <v>Ameliorée</v>
      </c>
      <c r="AC4" s="439" t="str">
        <f>HLOOKUP(Introduction!$G$4,nametranslations,90,FALSE)</f>
        <v>Améliorée et utilisable</v>
      </c>
      <c r="AD4" s="439" t="str">
        <f>HLOOKUP(Introduction!$G$4,nametranslations,91,FALSE)</f>
        <v>Améliorée et non mixte</v>
      </c>
      <c r="AE4" s="440" t="str">
        <f>HLOOKUP(Introduction!$G$4,nametranslations,79,FALSE)</f>
        <v>De base 
(améliorée, utilisable et non mixte)</v>
      </c>
      <c r="AF4" s="356" t="str">
        <f>HLOOKUP(Introduction!$G$4,nametranslations,74,FALSE)</f>
        <v>Installation</v>
      </c>
      <c r="AG4" s="357" t="str">
        <f>HLOOKUP(Introduction!$G$4,nametranslations,75,FALSE)</f>
        <v>Ameliorée</v>
      </c>
      <c r="AH4" s="439" t="str">
        <f>HLOOKUP(Introduction!$G$4,nametranslations,90,FALSE)</f>
        <v>Améliorée et utilisable</v>
      </c>
      <c r="AI4" s="439" t="str">
        <f>HLOOKUP(Introduction!$G$4,nametranslations,91,FALSE)</f>
        <v>Améliorée et non mixte</v>
      </c>
      <c r="AJ4" s="440" t="str">
        <f>HLOOKUP(Introduction!$G$4,nametranslations,79,FALSE)</f>
        <v>De base 
(améliorée, utilisable et non mixte)</v>
      </c>
      <c r="AK4" s="356" t="str">
        <f>HLOOKUP(Introduction!$G$4,nametranslations,74,FALSE)</f>
        <v>Installation</v>
      </c>
      <c r="AL4" s="357" t="str">
        <f>HLOOKUP(Introduction!$G$4,nametranslations,75,FALSE)</f>
        <v>Ameliorée</v>
      </c>
      <c r="AM4" s="439" t="str">
        <f>HLOOKUP(Introduction!$G$4,nametranslations,90,FALSE)</f>
        <v>Améliorée et utilisable</v>
      </c>
      <c r="AN4" s="439" t="str">
        <f>HLOOKUP(Introduction!$G$4,nametranslations,91,FALSE)</f>
        <v>Améliorée et non mixte</v>
      </c>
      <c r="AO4" s="440" t="str">
        <f>HLOOKUP(Introduction!$G$4,nametranslations,79,FALSE)</f>
        <v>De base 
(améliorée, utilisable et non mixte)</v>
      </c>
      <c r="AP4" s="356" t="str">
        <f>HLOOKUP(Introduction!$G$4,nametranslations,74,FALSE)</f>
        <v>Installation</v>
      </c>
      <c r="AQ4" s="357" t="str">
        <f>HLOOKUP(Introduction!$G$4,nametranslations,75,FALSE)</f>
        <v>Ameliorée</v>
      </c>
      <c r="AR4" s="439" t="str">
        <f>HLOOKUP(Introduction!$G$4,nametranslations,90,FALSE)</f>
        <v>Améliorée et utilisable</v>
      </c>
      <c r="AS4" s="439" t="str">
        <f>HLOOKUP(Introduction!$G$4,nametranslations,91,FALSE)</f>
        <v>Améliorée et non mixte</v>
      </c>
      <c r="AT4" s="440" t="str">
        <f>HLOOKUP(Introduction!$G$4,nametranslations,79,FALSE)</f>
        <v>De base 
(améliorée, utilisable et non mixte)</v>
      </c>
      <c r="AU4" s="356" t="str">
        <f>HLOOKUP(Introduction!$G$4,nametranslations,74,FALSE)</f>
        <v>Installation</v>
      </c>
      <c r="AV4" s="357" t="str">
        <f>HLOOKUP(Introduction!$G$4,nametranslations,75,FALSE)</f>
        <v>Ameliorée</v>
      </c>
      <c r="AW4" s="439" t="str">
        <f>HLOOKUP(Introduction!$G$4,nametranslations,90,FALSE)</f>
        <v>Améliorée et utilisable</v>
      </c>
      <c r="AX4" s="439" t="str">
        <f>HLOOKUP(Introduction!$G$4,nametranslations,91,FALSE)</f>
        <v>Améliorée et non mixte</v>
      </c>
      <c r="AY4" s="440" t="str">
        <f>HLOOKUP(Introduction!$G$4,nametranslations,79,FALSE)</f>
        <v>De base 
(améliorée, utilisable et non mixte)</v>
      </c>
      <c r="AZ4" s="360" t="str">
        <f>HLOOKUP(Introduction!$G$4,nametranslations,92,FALSE)</f>
        <v>Installation destinée au lavage des mains</v>
      </c>
      <c r="BA4" s="441" t="str">
        <f>HLOOKUP(Introduction!$G$4,nametranslations,93,FALSE)</f>
        <v>Installation destinée au lavage des mains, avec de l'eau</v>
      </c>
      <c r="BB4" s="441" t="str">
        <f>HLOOKUP(Introduction!$G$4,nametranslations,81,FALSE)</f>
        <v>De base
 (installation avec de l'eau et du savon)</v>
      </c>
      <c r="BC4" s="360" t="str">
        <f>HLOOKUP(Introduction!$G$4,nametranslations,92,FALSE)</f>
        <v>Installation destinée au lavage des mains</v>
      </c>
      <c r="BD4" s="441" t="str">
        <f>HLOOKUP(Introduction!$G$4,nametranslations,93,FALSE)</f>
        <v>Installation destinée au lavage des mains, avec de l'eau</v>
      </c>
      <c r="BE4" s="441" t="str">
        <f>HLOOKUP(Introduction!$G$4,nametranslations,81,FALSE)</f>
        <v>De base
 (installation avec de l'eau et du savon)</v>
      </c>
      <c r="BF4" s="360" t="str">
        <f>HLOOKUP(Introduction!$G$4,nametranslations,92,FALSE)</f>
        <v>Installation destinée au lavage des mains</v>
      </c>
      <c r="BG4" s="441" t="str">
        <f>HLOOKUP(Introduction!$G$4,nametranslations,93,FALSE)</f>
        <v>Installation destinée au lavage des mains, avec de l'eau</v>
      </c>
      <c r="BH4" s="441" t="str">
        <f>HLOOKUP(Introduction!$G$4,nametranslations,81,FALSE)</f>
        <v>De base
 (installation avec de l'eau et du savon)</v>
      </c>
      <c r="BI4" s="360" t="str">
        <f>HLOOKUP(Introduction!$G$4,nametranslations,92,FALSE)</f>
        <v>Installation destinée au lavage des mains</v>
      </c>
      <c r="BJ4" s="441" t="str">
        <f>HLOOKUP(Introduction!$G$4,nametranslations,93,FALSE)</f>
        <v>Installation destinée au lavage des mains, avec de l'eau</v>
      </c>
      <c r="BK4" s="441" t="str">
        <f>HLOOKUP(Introduction!$G$4,nametranslations,81,FALSE)</f>
        <v>De base
 (installation avec de l'eau et du savon)</v>
      </c>
      <c r="BL4" s="360" t="str">
        <f>HLOOKUP(Introduction!$G$4,nametranslations,92,FALSE)</f>
        <v>Installation destinée au lavage des mains</v>
      </c>
      <c r="BM4" s="441" t="str">
        <f>HLOOKUP(Introduction!$G$4,nametranslations,93,FALSE)</f>
        <v>Installation destinée au lavage des mains, avec de l'eau</v>
      </c>
      <c r="BN4" s="441" t="str">
        <f>HLOOKUP(Introduction!$G$4,nametranslations,81,FALSE)</f>
        <v>De base
 (installation avec de l'eau et du savon)</v>
      </c>
      <c r="BO4" s="360" t="str">
        <f>HLOOKUP(Introduction!$G$4,nametranslations,92,FALSE)</f>
        <v>Installation destinée au lavage des mains</v>
      </c>
      <c r="BP4" s="441" t="str">
        <f>HLOOKUP(Introduction!$G$4,nametranslations,93,FALSE)</f>
        <v>Installation destinée au lavage des mains, avec de l'eau</v>
      </c>
      <c r="BQ4" s="441" t="str">
        <f>HLOOKUP(Introduction!$G$4,nametranslations,81,FALSE)</f>
        <v>De base
 (installation avec de l'eau et du savon)</v>
      </c>
      <c r="BS4" s="352" t="str">
        <f>HLOOKUP(Introduction!$G$4,nametranslations,74,FALSE)</f>
        <v>Installation</v>
      </c>
      <c r="BT4" s="437" t="str">
        <f>HLOOKUP(Introduction!$G$4,nametranslations,75,FALSE)</f>
        <v>Ameliorée</v>
      </c>
      <c r="BU4" s="443" t="str">
        <f>HLOOKUP(Introduction!$G$4,nametranslations,76,FALSE)</f>
        <v>De base (ameliorée et disponible)</v>
      </c>
      <c r="BV4" s="352" t="str">
        <f>HLOOKUP(Introduction!$G$4,nametranslations,74,FALSE)</f>
        <v>Installation</v>
      </c>
      <c r="BW4" s="437" t="str">
        <f>HLOOKUP(Introduction!$G$4,nametranslations,75,FALSE)</f>
        <v>Ameliorée</v>
      </c>
      <c r="BX4" s="443" t="str">
        <f>HLOOKUP(Introduction!$G$4,nametranslations,76,FALSE)</f>
        <v>De base (ameliorée et disponible)</v>
      </c>
      <c r="BY4" s="352" t="str">
        <f>HLOOKUP(Introduction!$G$4,nametranslations,74,FALSE)</f>
        <v>Installation</v>
      </c>
      <c r="BZ4" s="437" t="str">
        <f>HLOOKUP(Introduction!$G$4,nametranslations,75,FALSE)</f>
        <v>Ameliorée</v>
      </c>
      <c r="CA4" s="443" t="str">
        <f>HLOOKUP(Introduction!$G$4,nametranslations,76,FALSE)</f>
        <v>De base (ameliorée et disponible)</v>
      </c>
      <c r="CB4" s="352" t="str">
        <f>HLOOKUP(Introduction!$G$4,nametranslations,74,FALSE)</f>
        <v>Installation</v>
      </c>
      <c r="CC4" s="437" t="str">
        <f>HLOOKUP(Introduction!$G$4,nametranslations,75,FALSE)</f>
        <v>Ameliorée</v>
      </c>
      <c r="CD4" s="443" t="str">
        <f>HLOOKUP(Introduction!$G$4,nametranslations,76,FALSE)</f>
        <v>De base (ameliorée et disponible)</v>
      </c>
      <c r="CE4" s="352" t="str">
        <f>HLOOKUP(Introduction!$G$4,nametranslations,74,FALSE)</f>
        <v>Installation</v>
      </c>
      <c r="CF4" s="437" t="str">
        <f>HLOOKUP(Introduction!$G$4,nametranslations,75,FALSE)</f>
        <v>Ameliorée</v>
      </c>
      <c r="CG4" s="443" t="str">
        <f>HLOOKUP(Introduction!$G$4,nametranslations,76,FALSE)</f>
        <v>De base (ameliorée et disponible)</v>
      </c>
      <c r="CH4" s="352" t="str">
        <f>HLOOKUP(Introduction!$G$4,nametranslations,74,FALSE)</f>
        <v>Installation</v>
      </c>
      <c r="CI4" s="437" t="str">
        <f>HLOOKUP(Introduction!$G$4,nametranslations,75,FALSE)</f>
        <v>Ameliorée</v>
      </c>
      <c r="CJ4" s="443" t="str">
        <f>HLOOKUP(Introduction!$G$4,nametranslations,76,FALSE)</f>
        <v>De base (ameliorée et disponible)</v>
      </c>
      <c r="CK4" s="356" t="str">
        <f>HLOOKUP(Introduction!$G$4,nametranslations,74,FALSE)</f>
        <v>Installation</v>
      </c>
      <c r="CL4" s="357" t="str">
        <f>HLOOKUP(Introduction!$G$4,nametranslations,75,FALSE)</f>
        <v>Ameliorée</v>
      </c>
      <c r="CM4" s="357" t="str">
        <f>HLOOKUP(Introduction!$G$4,nametranslations,90,FALSE)</f>
        <v>Améliorée et utilisable</v>
      </c>
      <c r="CN4" s="357" t="str">
        <f>HLOOKUP(Introduction!$G$4,nametranslations,91,FALSE)</f>
        <v>Améliorée et non mixte</v>
      </c>
      <c r="CO4" s="440" t="str">
        <f>HLOOKUP(Introduction!$G$4,nametranslations,79,FALSE)</f>
        <v>De base 
(améliorée, utilisable et non mixte)</v>
      </c>
      <c r="CP4" s="356" t="str">
        <f>HLOOKUP(Introduction!$G$4,nametranslations,74,FALSE)</f>
        <v>Installation</v>
      </c>
      <c r="CQ4" s="357" t="str">
        <f>HLOOKUP(Introduction!$G$4,nametranslations,75,FALSE)</f>
        <v>Ameliorée</v>
      </c>
      <c r="CR4" s="357" t="str">
        <f>HLOOKUP(Introduction!$G$4,nametranslations,90,FALSE)</f>
        <v>Améliorée et utilisable</v>
      </c>
      <c r="CS4" s="357" t="str">
        <f>HLOOKUP(Introduction!$G$4,nametranslations,91,FALSE)</f>
        <v>Améliorée et non mixte</v>
      </c>
      <c r="CT4" s="440" t="str">
        <f>HLOOKUP(Introduction!$G$4,nametranslations,79,FALSE)</f>
        <v>De base 
(améliorée, utilisable et non mixte)</v>
      </c>
      <c r="CU4" s="356" t="str">
        <f>HLOOKUP(Introduction!$G$4,nametranslations,74,FALSE)</f>
        <v>Installation</v>
      </c>
      <c r="CV4" s="357" t="str">
        <f>HLOOKUP(Introduction!$G$4,nametranslations,75,FALSE)</f>
        <v>Ameliorée</v>
      </c>
      <c r="CW4" s="357" t="str">
        <f>HLOOKUP(Introduction!$G$4,nametranslations,90,FALSE)</f>
        <v>Améliorée et utilisable</v>
      </c>
      <c r="CX4" s="357" t="str">
        <f>HLOOKUP(Introduction!$G$4,nametranslations,91,FALSE)</f>
        <v>Améliorée et non mixte</v>
      </c>
      <c r="CY4" s="440" t="str">
        <f>HLOOKUP(Introduction!$G$4,nametranslations,79,FALSE)</f>
        <v>De base 
(améliorée, utilisable et non mixte)</v>
      </c>
      <c r="CZ4" s="356" t="str">
        <f>HLOOKUP(Introduction!$G$4,nametranslations,74,FALSE)</f>
        <v>Installation</v>
      </c>
      <c r="DA4" s="357" t="str">
        <f>HLOOKUP(Introduction!$G$4,nametranslations,75,FALSE)</f>
        <v>Ameliorée</v>
      </c>
      <c r="DB4" s="357" t="str">
        <f>HLOOKUP(Introduction!$G$4,nametranslations,90,FALSE)</f>
        <v>Améliorée et utilisable</v>
      </c>
      <c r="DC4" s="357" t="str">
        <f>HLOOKUP(Introduction!$G$4,nametranslations,91,FALSE)</f>
        <v>Améliorée et non mixte</v>
      </c>
      <c r="DD4" s="440" t="str">
        <f>HLOOKUP(Introduction!$G$4,nametranslations,79,FALSE)</f>
        <v>De base 
(améliorée, utilisable et non mixte)</v>
      </c>
      <c r="DE4" s="356" t="str">
        <f>HLOOKUP(Introduction!$G$4,nametranslations,74,FALSE)</f>
        <v>Installation</v>
      </c>
      <c r="DF4" s="357" t="str">
        <f>HLOOKUP(Introduction!$G$4,nametranslations,75,FALSE)</f>
        <v>Ameliorée</v>
      </c>
      <c r="DG4" s="357" t="str">
        <f>HLOOKUP(Introduction!$G$4,nametranslations,90,FALSE)</f>
        <v>Améliorée et utilisable</v>
      </c>
      <c r="DH4" s="357" t="str">
        <f>HLOOKUP(Introduction!$G$4,nametranslations,91,FALSE)</f>
        <v>Améliorée et non mixte</v>
      </c>
      <c r="DI4" s="440" t="str">
        <f>HLOOKUP(Introduction!$G$4,nametranslations,79,FALSE)</f>
        <v>De base 
(améliorée, utilisable et non mixte)</v>
      </c>
      <c r="DJ4" s="356" t="str">
        <f>HLOOKUP(Introduction!$G$4,nametranslations,74,FALSE)</f>
        <v>Installation</v>
      </c>
      <c r="DK4" s="357" t="str">
        <f>HLOOKUP(Introduction!$G$4,nametranslations,75,FALSE)</f>
        <v>Ameliorée</v>
      </c>
      <c r="DL4" s="357" t="str">
        <f>HLOOKUP(Introduction!$G$4,nametranslations,90,FALSE)</f>
        <v>Améliorée et utilisable</v>
      </c>
      <c r="DM4" s="357" t="str">
        <f>HLOOKUP(Introduction!$G$4,nametranslations,91,FALSE)</f>
        <v>Améliorée et non mixte</v>
      </c>
      <c r="DN4" s="440" t="str">
        <f>HLOOKUP(Introduction!$G$4,nametranslations,79,FALSE)</f>
        <v>De base 
(améliorée, utilisable et non mixte)</v>
      </c>
      <c r="DO4" s="360" t="str">
        <f>HLOOKUP(Introduction!$G$4,nametranslations,92,FALSE)</f>
        <v>Installation destinée au lavage des mains</v>
      </c>
      <c r="DP4" s="441" t="str">
        <f>HLOOKUP(Introduction!$G$4,nametranslations,93,FALSE)</f>
        <v>Installation destinée au lavage des mains, avec de l'eau</v>
      </c>
      <c r="DQ4" s="441" t="str">
        <f>HLOOKUP(Introduction!$G$4,nametranslations,81,FALSE)</f>
        <v>De base
 (installation avec de l'eau et du savon)</v>
      </c>
      <c r="DR4" s="360" t="str">
        <f>HLOOKUP(Introduction!$G$4,nametranslations,92,FALSE)</f>
        <v>Installation destinée au lavage des mains</v>
      </c>
      <c r="DS4" s="441" t="str">
        <f>HLOOKUP(Introduction!$G$4,nametranslations,93,FALSE)</f>
        <v>Installation destinée au lavage des mains, avec de l'eau</v>
      </c>
      <c r="DT4" s="441" t="str">
        <f>HLOOKUP(Introduction!$G$4,nametranslations,81,FALSE)</f>
        <v>De base
 (installation avec de l'eau et du savon)</v>
      </c>
      <c r="DU4" s="360" t="str">
        <f>HLOOKUP(Introduction!$G$4,nametranslations,92,FALSE)</f>
        <v>Installation destinée au lavage des mains</v>
      </c>
      <c r="DV4" s="441" t="str">
        <f>HLOOKUP(Introduction!$G$4,nametranslations,93,FALSE)</f>
        <v>Installation destinée au lavage des mains, avec de l'eau</v>
      </c>
      <c r="DW4" s="441" t="str">
        <f>HLOOKUP(Introduction!$G$4,nametranslations,81,FALSE)</f>
        <v>De base
 (installation avec de l'eau et du savon)</v>
      </c>
      <c r="DX4" s="360" t="str">
        <f>HLOOKUP(Introduction!$G$4,nametranslations,92,FALSE)</f>
        <v>Installation destinée au lavage des mains</v>
      </c>
      <c r="DY4" s="441" t="str">
        <f>HLOOKUP(Introduction!$G$4,nametranslations,93,FALSE)</f>
        <v>Installation destinée au lavage des mains, avec de l'eau</v>
      </c>
      <c r="DZ4" s="441" t="str">
        <f>HLOOKUP(Introduction!$G$4,nametranslations,81,FALSE)</f>
        <v>De base
 (installation avec de l'eau et du savon)</v>
      </c>
      <c r="EA4" s="360" t="str">
        <f>HLOOKUP(Introduction!$G$4,nametranslations,92,FALSE)</f>
        <v>Installation destinée au lavage des mains</v>
      </c>
      <c r="EB4" s="441" t="str">
        <f>HLOOKUP(Introduction!$G$4,nametranslations,93,FALSE)</f>
        <v>Installation destinée au lavage des mains, avec de l'eau</v>
      </c>
      <c r="EC4" s="441" t="str">
        <f>HLOOKUP(Introduction!$G$4,nametranslations,81,FALSE)</f>
        <v>De base
 (installation avec de l'eau et du savon)</v>
      </c>
      <c r="ED4" s="360" t="str">
        <f>HLOOKUP(Introduction!$G$4,nametranslations,92,FALSE)</f>
        <v>Installation destinée au lavage des mains</v>
      </c>
      <c r="EE4" s="441" t="str">
        <f>HLOOKUP(Introduction!$G$4,nametranslations,93,FALSE)</f>
        <v>Installation destinée au lavage des mains, avec de l'eau</v>
      </c>
      <c r="EF4" s="441" t="str">
        <f>HLOOKUP(Introduction!$G$4,nametranslations,81,FALSE)</f>
        <v>De base
 (installation avec de l'eau et du savon)</v>
      </c>
    </row>
    <row r="5" spans="1:136" ht="43.2" hidden="1" x14ac:dyDescent="0.25">
      <c r="A5" s="351" t="s">
        <v>49</v>
      </c>
      <c r="B5" s="351" t="s">
        <v>50</v>
      </c>
      <c r="C5" s="351" t="s">
        <v>51</v>
      </c>
      <c r="D5" s="352" t="s">
        <v>52</v>
      </c>
      <c r="E5" s="353" t="s">
        <v>53</v>
      </c>
      <c r="F5" s="354" t="s">
        <v>54</v>
      </c>
      <c r="G5" s="352" t="s">
        <v>55</v>
      </c>
      <c r="H5" s="353" t="s">
        <v>56</v>
      </c>
      <c r="I5" s="354" t="s">
        <v>57</v>
      </c>
      <c r="J5" s="352" t="s">
        <v>58</v>
      </c>
      <c r="K5" s="353" t="s">
        <v>59</v>
      </c>
      <c r="L5" s="354" t="s">
        <v>60</v>
      </c>
      <c r="M5" s="352" t="s">
        <v>61</v>
      </c>
      <c r="N5" s="353" t="s">
        <v>62</v>
      </c>
      <c r="O5" s="354" t="s">
        <v>63</v>
      </c>
      <c r="P5" s="352" t="s">
        <v>64</v>
      </c>
      <c r="Q5" s="353" t="s">
        <v>65</v>
      </c>
      <c r="R5" s="354" t="s">
        <v>66</v>
      </c>
      <c r="S5" s="352" t="s">
        <v>67</v>
      </c>
      <c r="T5" s="353" t="s">
        <v>68</v>
      </c>
      <c r="U5" s="355" t="s">
        <v>69</v>
      </c>
      <c r="V5" s="356" t="s">
        <v>70</v>
      </c>
      <c r="W5" s="357" t="s">
        <v>71</v>
      </c>
      <c r="X5" s="363" t="s">
        <v>72</v>
      </c>
      <c r="Y5" s="363" t="s">
        <v>73</v>
      </c>
      <c r="Z5" s="358" t="s">
        <v>74</v>
      </c>
      <c r="AA5" s="356" t="s">
        <v>75</v>
      </c>
      <c r="AB5" s="357" t="s">
        <v>76</v>
      </c>
      <c r="AC5" s="363" t="s">
        <v>77</v>
      </c>
      <c r="AD5" s="363" t="s">
        <v>78</v>
      </c>
      <c r="AE5" s="358" t="s">
        <v>79</v>
      </c>
      <c r="AF5" s="356" t="s">
        <v>80</v>
      </c>
      <c r="AG5" s="357" t="s">
        <v>81</v>
      </c>
      <c r="AH5" s="363" t="s">
        <v>82</v>
      </c>
      <c r="AI5" s="363" t="s">
        <v>83</v>
      </c>
      <c r="AJ5" s="358" t="s">
        <v>84</v>
      </c>
      <c r="AK5" s="356" t="s">
        <v>85</v>
      </c>
      <c r="AL5" s="357" t="s">
        <v>86</v>
      </c>
      <c r="AM5" s="363" t="s">
        <v>87</v>
      </c>
      <c r="AN5" s="363" t="s">
        <v>88</v>
      </c>
      <c r="AO5" s="358" t="s">
        <v>89</v>
      </c>
      <c r="AP5" s="356" t="s">
        <v>90</v>
      </c>
      <c r="AQ5" s="357" t="s">
        <v>91</v>
      </c>
      <c r="AR5" s="363" t="s">
        <v>92</v>
      </c>
      <c r="AS5" s="363" t="s">
        <v>93</v>
      </c>
      <c r="AT5" s="358" t="s">
        <v>94</v>
      </c>
      <c r="AU5" s="356" t="s">
        <v>95</v>
      </c>
      <c r="AV5" s="357" t="s">
        <v>96</v>
      </c>
      <c r="AW5" s="363" t="s">
        <v>97</v>
      </c>
      <c r="AX5" s="363" t="s">
        <v>98</v>
      </c>
      <c r="AY5" s="359" t="s">
        <v>99</v>
      </c>
      <c r="AZ5" s="360" t="s">
        <v>100</v>
      </c>
      <c r="BA5" s="441" t="s">
        <v>101</v>
      </c>
      <c r="BB5" s="362" t="s">
        <v>102</v>
      </c>
      <c r="BC5" s="360" t="s">
        <v>103</v>
      </c>
      <c r="BD5" s="361" t="s">
        <v>104</v>
      </c>
      <c r="BE5" s="362" t="s">
        <v>105</v>
      </c>
      <c r="BF5" s="360" t="s">
        <v>106</v>
      </c>
      <c r="BG5" s="361" t="s">
        <v>107</v>
      </c>
      <c r="BH5" s="362" t="s">
        <v>108</v>
      </c>
      <c r="BI5" s="360" t="s">
        <v>109</v>
      </c>
      <c r="BJ5" s="361" t="s">
        <v>110</v>
      </c>
      <c r="BK5" s="362" t="s">
        <v>111</v>
      </c>
      <c r="BL5" s="360" t="s">
        <v>112</v>
      </c>
      <c r="BM5" s="361" t="s">
        <v>113</v>
      </c>
      <c r="BN5" s="362" t="s">
        <v>114</v>
      </c>
      <c r="BO5" s="360" t="s">
        <v>115</v>
      </c>
      <c r="BP5" s="361" t="s">
        <v>116</v>
      </c>
      <c r="BQ5" s="362" t="s">
        <v>117</v>
      </c>
    </row>
    <row r="6" spans="1:136" x14ac:dyDescent="0.25">
      <c r="A6" s="338" t="str">
        <f>IF('Water Data'!$B$2="","",'Water Data'!$B$2)</f>
        <v>MDG_2011_UIS</v>
      </c>
      <c r="B6" s="338" t="str">
        <f>IF('Water Data'!C2="Census",Key!I111,IF('Water Data'!C2="Survey with microdata",Key!I113,IF('Water Data'!C2="Survey",Key!I110,IF('Water Data'!C2="Admin",Key!I114,IF('Water Data'!C2="EMIS",Key!I109,IF('Water Data'!C2="Other",Key!I112))))))</f>
        <v>Autre</v>
      </c>
      <c r="C6" s="365">
        <f>+IF(ISNUMBER(VALUE(MID(A6,5,4))), VALUE(MID(A6, 5,4)),"")</f>
        <v>2011</v>
      </c>
      <c r="D6" s="366" t="e">
        <f>+IF(AND(ISTEXT('Water Data'!B2),BS6="Yes"),100-'Water Data'!D4,IF(AND(ISTEXT('Water Data'!B2),BS6="No",ISNUMBER('Water Data'!D4)),CONCATENATE("[",ROUND(100-'Water Data'!D4,0),"]"),NA()))</f>
        <v>#N/A</v>
      </c>
      <c r="E6" s="366">
        <f>+IF(AND(ISTEXT('Water Data'!B2),BT6="Yes"),'Water Data'!D6,IF(AND(ISTEXT('Water Data'!B2),BT6="No",ISNUMBER('Water Data'!D6)),CONCATENATE("[",ROUND('Water Data'!D6,0),"]"),NA()))</f>
        <v>24.8825028608065</v>
      </c>
      <c r="F6" s="366" t="e">
        <f>+IF(AND(ISTEXT('Water Data'!B2),BU6="Yes"),'Water Data'!D9,IF(AND(ISTEXT('Water Data'!B2),BU6="No",ISNUMBER('Water Data'!D9)),CONCATENATE("[",ROUND('Water Data'!D9,0),"]"),NA()))</f>
        <v>#N/A</v>
      </c>
      <c r="G6" s="366" t="e">
        <f>+IF(AND(ISTEXT('Water Data'!B2),BV6="Yes"),100-'Water Data'!E4,IF(AND(ISTEXT('Water Data'!B2),BV6="No",ISNUMBER('Water Data'!E4)),CONCATENATE("[",ROUND(100-'Water Data'!E4,0),"]"),NA()))</f>
        <v>#N/A</v>
      </c>
      <c r="H6" s="366" t="e">
        <f>+IF(AND(ISTEXT('Water Data'!B2),BW6="Yes"),'Water Data'!E6,IF(AND(ISTEXT('Water Data'!B2),BW6="No",ISNUMBER('Water Data'!E6)),CONCATENATE("[",ROUND('Water Data'!E6,0),"]"),NA()))</f>
        <v>#N/A</v>
      </c>
      <c r="I6" s="366" t="e">
        <f>+IF(AND(ISTEXT('Water Data'!B2),BX6="Yes"),'Water Data'!E9,IF(AND(ISTEXT('Water Data'!B2),BX6="No",ISNUMBER('Water Data'!E9)),CONCATENATE("[",ROUND('Water Data'!E9,0),"]"),NA()))</f>
        <v>#N/A</v>
      </c>
      <c r="J6" s="366" t="e">
        <f>+IF(AND(ISTEXT('Water Data'!B2),BY6="Yes"),100-'Water Data'!F4,IF(AND(ISTEXT('Water Data'!B2),BY6="No",ISNUMBER('Water Data'!F4)),CONCATENATE("[",ROUND(100-'Water Data'!F4,0),"]"),NA()))</f>
        <v>#N/A</v>
      </c>
      <c r="K6" s="366" t="e">
        <f>+IF(AND(ISTEXT('Water Data'!B2),BZ6="Yes"),'Water Data'!F6,IF(AND(ISTEXT('Water Data'!B2),BZ6="No",ISNUMBER('Water Data'!F6)),CONCATENATE("[",ROUND('Water Data'!F6,0),"]"),NA()))</f>
        <v>#N/A</v>
      </c>
      <c r="L6" s="366" t="e">
        <f>+IF(AND(ISTEXT('Water Data'!B2),CA6="Yes"),'Water Data'!F9,IF(AND(ISTEXT('Water Data'!B2),CA6="No",ISNUMBER('Water Data'!F9)),CONCATENATE("[",ROUND('Water Data'!F9,0),"]"),NA()))</f>
        <v>#N/A</v>
      </c>
      <c r="M6" s="366" t="e">
        <f>+IF(AND(ISTEXT('Water Data'!B2),CB6="Yes"),100-'Water Data'!G4,IF(AND(ISTEXT('Water Data'!B2),CB6="No",ISNUMBER('Water Data'!G4)),CONCATENATE("[",ROUND(100-'Water Data'!G4,0),"]"),NA()))</f>
        <v>#N/A</v>
      </c>
      <c r="N6" s="366" t="e">
        <f>+IF(AND(ISTEXT('Water Data'!B2),CC6="Yes"),'Water Data'!G6,IF(AND(ISTEXT('Water Data'!B2),CC6="No",ISNUMBER('Water Data'!G6)),CONCATENATE("[",ROUND('Water Data'!G6,0),"]"),NA()))</f>
        <v>#N/A</v>
      </c>
      <c r="O6" s="366" t="e">
        <f>+IF(AND(ISTEXT('Water Data'!B2),CD6="Yes"),'Water Data'!G9,IF(AND(ISTEXT('Water Data'!B2),CD6="No",ISNUMBER('Water Data'!G9)),CONCATENATE("[",ROUND('Water Data'!G9,0),"]"),NA()))</f>
        <v>#N/A</v>
      </c>
      <c r="P6" s="366" t="e">
        <f>+IF(AND(ISTEXT('Water Data'!B2),CE6="Yes"),100-'Water Data'!H4,IF(AND(ISTEXT('Water Data'!B2),CE6="No",ISNUMBER('Water Data'!H4)),CONCATENATE("[",ROUND(100-'Water Data'!H4,0),"]"),NA()))</f>
        <v>#N/A</v>
      </c>
      <c r="Q6" s="366">
        <f>+IF(AND(ISTEXT('Water Data'!B2),CF6="Yes"),'Water Data'!H6,IF(AND(ISTEXT('Water Data'!B2),CF6="No",ISNUMBER('Water Data'!H6)),CONCATENATE("[",ROUND('Water Data'!H6,0),"]"),NA()))</f>
        <v>18.100000000000001</v>
      </c>
      <c r="R6" s="366" t="e">
        <f>+IF(AND(ISTEXT('Water Data'!B2),CG6="Yes"),'Water Data'!H9,IF(AND(ISTEXT('Water Data'!B2),CG6="No",ISNUMBER('Water Data'!H9)),CONCATENATE("[",ROUND('Water Data'!H9,0),"]"),NA()))</f>
        <v>#N/A</v>
      </c>
      <c r="S6" s="366" t="e">
        <f>+IF(AND(ISTEXT('Water Data'!B2),CH6="Yes"),100-'Water Data'!I4,IF(AND(ISTEXT('Water Data'!B2),CH6="No",ISNUMBER('Water Data'!I4)),CONCATENATE("[",ROUND(100-'Water Data'!I4,0),"]"),NA()))</f>
        <v>#N/A</v>
      </c>
      <c r="T6" s="366">
        <f>+IF(AND(ISTEXT('Water Data'!B2),CI6="Yes"),'Water Data'!I6,IF(AND(ISTEXT('Water Data'!B2),CI6="No",ISNUMBER('Water Data'!I6)),CONCATENATE("[",ROUND('Water Data'!I6,0),"]"),NA()))</f>
        <v>30.4</v>
      </c>
      <c r="U6" s="366" t="e">
        <f>+IF(AND(ISTEXT('Water Data'!B2),CJ6="Yes"),'Water Data'!I9,IF(AND(ISTEXT('Water Data'!B2),CJ6="No",ISNUMBER('Water Data'!I9)),CONCATENATE("[",ROUND('Water Data'!I9,0),"]"),NA()))</f>
        <v>#N/A</v>
      </c>
      <c r="V6" s="367" t="e">
        <f>+IF(AND(ISTEXT('Sanitation Data'!B2),CK6="Yes"),100-'Sanitation Data'!D4,IF(AND(ISTEXT('Sanitation Data'!B2),CK6="No",ISNUMBER('Sanitation Data'!D4)),CONCATENATE("[",ROUND(100-'Sanitation Data'!D4,0),"]"),NA()))</f>
        <v>#N/A</v>
      </c>
      <c r="W6" s="367" t="e">
        <f>+IF(AND(ISTEXT('Sanitation Data'!B2),CL6="Yes"),'Sanitation Data'!D6,IF(AND(ISTEXT('Sanitation Data'!B2),CL6="No",ISNUMBER('Sanitation Data'!D6)),CONCATENATE("[",ROUND('Sanitation Data'!D6,0),"]"),NA()))</f>
        <v>#N/A</v>
      </c>
      <c r="X6" s="367" t="e">
        <f>+IF(AND(ISTEXT('Sanitation Data'!B2),CM6="Yes"),'Sanitation Data'!D10,IF(AND(ISTEXT('Sanitation Data'!B2),CM6="No",ISNUMBER('Sanitation Data'!D10)),CONCATENATE("[",ROUND('Sanitation Data'!D10,0),"]"),NA()))</f>
        <v>#N/A</v>
      </c>
      <c r="Y6" s="367" t="e">
        <f>+IF(AND(ISTEXT('Sanitation Data'!B2),CN6="Yes"),'Sanitation Data'!D11,IF(AND(ISTEXT('Sanitation Data'!B2),CN6="No",ISNUMBER('Sanitation Data'!D11)),CONCATENATE("[",ROUND('Sanitation Data'!D11,0),"]"),NA()))</f>
        <v>#N/A</v>
      </c>
      <c r="Z6" s="367" t="e">
        <f>+IF(AND(ISTEXT('Sanitation Data'!B2),CO6="Yes"),'Sanitation Data'!D12,IF(AND(ISTEXT('Sanitation Data'!B2),CO6="No",ISNUMBER('Sanitation Data'!D12)),CONCATENATE("[",ROUND('Sanitation Data'!D12,0),"]"),NA()))</f>
        <v>#N/A</v>
      </c>
      <c r="AA6" s="367" t="e">
        <f>+IF(AND(ISTEXT('Sanitation Data'!B2),CP6="Yes"),100-'Sanitation Data'!E4,IF(AND(ISTEXT('Sanitation Data'!B2),CP6="No",ISNUMBER('Sanitation Data'!E4)),CONCATENATE("[",ROUND(100-'Sanitation Data'!E4,0),"]"),NA()))</f>
        <v>#N/A</v>
      </c>
      <c r="AB6" s="367" t="e">
        <f>+IF(AND(ISTEXT('Sanitation Data'!B2),CQ6="Yes"),'Sanitation Data'!E6,IF(AND(ISTEXT('Sanitation Data'!B2),CQ6="No",ISNUMBER('Sanitation Data'!E6)),CONCATENATE("[",ROUND('Sanitation Data'!E6,0),"]"),NA()))</f>
        <v>#N/A</v>
      </c>
      <c r="AC6" s="367" t="e">
        <f>+IF(AND(ISTEXT('Sanitation Data'!B2),CR6="Yes"),'Sanitation Data'!E10,IF(AND(ISTEXT('Sanitation Data'!B2),CR6="No",ISNUMBER('Sanitation Data'!E10)),CONCATENATE("[",ROUND('Sanitation Data'!E10,0),"]"),NA()))</f>
        <v>#N/A</v>
      </c>
      <c r="AD6" s="367" t="e">
        <f>+IF(AND(ISTEXT('Sanitation Data'!B2),CS6="Yes"),'Sanitation Data'!E11,IF(AND(ISTEXT('Sanitation Data'!B2),CS6="No",ISNUMBER('Sanitation Data'!E11)),CONCATENATE("[",ROUND('Sanitation Data'!E11,0),"]"),NA()))</f>
        <v>#N/A</v>
      </c>
      <c r="AE6" s="367" t="e">
        <f>+IF(AND(ISTEXT('Sanitation Data'!B2),CT6="Yes"),'Sanitation Data'!E12,IF(AND(ISTEXT('Sanitation Data'!B2),CT6="No",ISNUMBER('Sanitation Data'!E12)),CONCATENATE("[",ROUND('Sanitation Data'!E12,0),"]"),NA()))</f>
        <v>#N/A</v>
      </c>
      <c r="AF6" s="367" t="e">
        <f>+IF(AND(ISTEXT('Sanitation Data'!B2),CU6="Yes"),100-'Sanitation Data'!F4,IF(AND(ISTEXT('Sanitation Data'!B2),CU6="No",ISNUMBER('Sanitation Data'!F4)),CONCATENATE("[",ROUND(100-'Sanitation Data'!F4,0),"]"),NA()))</f>
        <v>#N/A</v>
      </c>
      <c r="AG6" s="367" t="e">
        <f>+IF(AND(ISTEXT('Sanitation Data'!B2),CV6="Yes"),'Sanitation Data'!F6,IF(AND(ISTEXT('Sanitation Data'!B2),CV6="No",ISNUMBER('Sanitation Data'!F6)),CONCATENATE("[",ROUND('Sanitation Data'!F6,0),"]"),NA()))</f>
        <v>#N/A</v>
      </c>
      <c r="AH6" s="367" t="e">
        <f>+IF(AND(ISTEXT('Sanitation Data'!B2),CW6="Yes"),'Sanitation Data'!F10,IF(AND(ISTEXT('Sanitation Data'!B2),CW6="No",ISNUMBER('Sanitation Data'!F10)),CONCATENATE("[",ROUND('Sanitation Data'!F10,0),"]"),NA()))</f>
        <v>#N/A</v>
      </c>
      <c r="AI6" s="367" t="e">
        <f>+IF(AND(ISTEXT('Sanitation Data'!B2),CX6="Yes"),'Sanitation Data'!F11,IF(AND(ISTEXT('Sanitation Data'!B2),CX6="No",ISNUMBER('Sanitation Data'!F11)),CONCATENATE("[",ROUND('Sanitation Data'!F11,0),"]"),NA()))</f>
        <v>#N/A</v>
      </c>
      <c r="AJ6" s="367" t="e">
        <f>+IF(AND(ISTEXT('Sanitation Data'!B2),CY6="Yes"),'Sanitation Data'!F12,IF(AND(ISTEXT('Sanitation Data'!B2),CY6="No",ISNUMBER('Sanitation Data'!F12)),CONCATENATE("[",ROUND('Sanitation Data'!F12,0),"]"),NA()))</f>
        <v>#N/A</v>
      </c>
      <c r="AK6" s="367" t="e">
        <f>+IF(AND(ISTEXT('Sanitation Data'!B2),CZ6="Yes"),100-'Sanitation Data'!G4,IF(AND(ISTEXT('Sanitation Data'!B2),CZ6="No",ISNUMBER('Sanitation Data'!G4)),CONCATENATE("[",ROUND(100-'Sanitation Data'!G4,0),"]"),NA()))</f>
        <v>#N/A</v>
      </c>
      <c r="AL6" s="367" t="e">
        <f>+IF(AND(ISTEXT('Sanitation Data'!B2),DA6="Yes"),'Sanitation Data'!G6,IF(AND(ISTEXT('Sanitation Data'!B2),DA6="No",ISNUMBER('Sanitation Data'!G6)),CONCATENATE("[",ROUND('Sanitation Data'!G6,0),"]"),NA()))</f>
        <v>#N/A</v>
      </c>
      <c r="AM6" s="367" t="e">
        <f>+IF(AND(ISTEXT('Sanitation Data'!B2),DB6="Yes"),'Sanitation Data'!G10,IF(AND(ISTEXT('Sanitation Data'!B2),DB6="No",ISNUMBER('Sanitation Data'!G10)),CONCATENATE("[",ROUND('Sanitation Data'!G10,0),"]"),NA()))</f>
        <v>#N/A</v>
      </c>
      <c r="AN6" s="367" t="e">
        <f>+IF(AND(ISTEXT('Sanitation Data'!B2),DC6="Yes"),'Sanitation Data'!G11,IF(AND(ISTEXT('Sanitation Data'!B2),DC6="No",ISNUMBER('Sanitation Data'!G11)),CONCATENATE("[",ROUND('Sanitation Data'!G11,0),"]"),NA()))</f>
        <v>#N/A</v>
      </c>
      <c r="AO6" s="367" t="e">
        <f>+IF(AND(ISTEXT('Sanitation Data'!B2),DD6="Yes"),'Sanitation Data'!G12,IF(AND(ISTEXT('Sanitation Data'!B2),DD6="No",ISNUMBER('Sanitation Data'!G12)),CONCATENATE("[",ROUND('Sanitation Data'!G12,0),"]"),NA()))</f>
        <v>#N/A</v>
      </c>
      <c r="AP6" s="367">
        <f>+IF(AND(ISTEXT('Sanitation Data'!B2),DE6="Yes"),100-'Sanitation Data'!H4,IF(AND(ISTEXT('Sanitation Data'!B2),DE6="No",ISNUMBER('Sanitation Data'!H4)),CONCATENATE("[",ROUND(100-'Sanitation Data'!H4,0),"]"),NA()))</f>
        <v>58.3</v>
      </c>
      <c r="AQ6" s="367" t="e">
        <f>+IF(AND(ISTEXT('Sanitation Data'!B2),DF6="Yes"),'Sanitation Data'!H6,IF(AND(ISTEXT('Sanitation Data'!B2),DF6="No",ISTEXT('Sanitation Data'!H6)),CONCATENATE("[",ROUND('Sanitation Data'!H6,0),"]"),NA()))</f>
        <v>#N/A</v>
      </c>
      <c r="AR6" s="367" t="e">
        <f>+IF(AND(ISTEXT('Sanitation Data'!B2),DG6="Yes"),'Sanitation Data'!H10,IF(AND(ISTEXT('Sanitation Data'!B2),DG6="No",ISNUMBER('Sanitation Data'!H10)),CONCATENATE("[",ROUND('Sanitation Data'!H10,0),"]"),NA()))</f>
        <v>#N/A</v>
      </c>
      <c r="AS6" s="367" t="e">
        <f>+IF(AND(ISTEXT('Sanitation Data'!B2),DH6="Yes"),'Sanitation Data'!H11,IF(AND(ISTEXT('Sanitation Data'!B2),DH6="No",ISNUMBER('Sanitation Data'!H11)),CONCATENATE("[",ROUND('Sanitation Data'!H11,0),"]"),NA()))</f>
        <v>#N/A</v>
      </c>
      <c r="AT6" s="367" t="e">
        <f>+IF(AND(ISTEXT('Sanitation Data'!B2),DI6="Yes"),'Sanitation Data'!H12,IF(AND(ISTEXT('Sanitation Data'!B2),DI6="No",ISNUMBER('Sanitation Data'!H12)),CONCATENATE("[",ROUND('Sanitation Data'!H12,0),"]"),NA()))</f>
        <v>#N/A</v>
      </c>
      <c r="AU6" s="367" t="e">
        <f>+IF(AND(ISTEXT('Sanitation Data'!B2),DJ6="Yes"),100-'Sanitation Data'!I4,IF(AND(ISTEXT('Sanitation Data'!B2),DJ6="No",ISNUMBER('Sanitation Data'!I4)),CONCATENATE("[",ROUND(100-'Sanitation Data'!I4,0),"]"),NA()))</f>
        <v>#N/A</v>
      </c>
      <c r="AV6" s="367" t="e">
        <f>+IF(AND(ISTEXT('Sanitation Data'!B2),DK6="Yes"),'Sanitation Data'!I6,IF(AND(ISTEXT('Sanitation Data'!B2),DK6="No",ISNUMBER('Sanitation Data'!I6)),CONCATENATE("[",ROUND('Sanitation Data'!I6,0),"]"),NA()))</f>
        <v>#N/A</v>
      </c>
      <c r="AW6" s="367" t="e">
        <f>+IF(AND(ISTEXT('Sanitation Data'!B2),DL6="Yes"),'Sanitation Data'!I10,IF(AND(ISTEXT('Sanitation Data'!B2),DL6="No",ISNUMBER('Sanitation Data'!I10)),CONCATENATE("[",ROUND('Sanitation Data'!I10,0),"]"),NA()))</f>
        <v>#N/A</v>
      </c>
      <c r="AX6" s="367" t="e">
        <f>+IF(AND(ISTEXT('Sanitation Data'!B2),DM6="Yes"),'Sanitation Data'!I11,IF(AND(ISTEXT('Sanitation Data'!B2),DM6="No",ISNUMBER('Sanitation Data'!I11)),CONCATENATE("[",ROUND('Sanitation Data'!I11,0),"]"),NA()))</f>
        <v>#N/A</v>
      </c>
      <c r="AY6" s="367" t="e">
        <f>+IF(AND(ISTEXT('Sanitation Data'!B2),DN6="Yes"),'Sanitation Data'!I12,IF(AND(ISTEXT('Sanitation Data'!B2),DN6="No",ISNUMBER('Sanitation Data'!I12)),CONCATENATE("[",ROUND('Sanitation Data'!I12,0),"]"),NA()))</f>
        <v>#N/A</v>
      </c>
      <c r="AZ6" s="368" t="e">
        <f>+IF(AND(ISTEXT('Hygiene Data'!B2),DO6="Yes"),'Hygiene Data'!D5,IF(AND(ISTEXT('Hygiene Data'!B2),DO6="No",ISNUMBER('Hygiene Data'!D5)),CONCATENATE("[",ROUND('Hygiene Data'!D5,0),"]"),NA()))</f>
        <v>#N/A</v>
      </c>
      <c r="BA6" s="444" t="e">
        <f>+IF(AND(ISTEXT('Hygiene Data'!B2),DP6="Yes"),'Hygiene Data'!D7,IF(AND(ISTEXT('Hygiene Data'!B2),DP6="No",ISNUMBER('Hygiene Data'!D7)),CONCATENATE("[",ROUND('Hygiene Data'!D7,0),"]"),NA()))</f>
        <v>#N/A</v>
      </c>
      <c r="BB6" s="368" t="e">
        <f>+IF(AND(ISTEXT('Hygiene Data'!B2),DQ6="Yes"),'Hygiene Data'!D9,IF(AND(ISTEXT('Hygiene Data'!B2),DQ6="No",ISNUMBER('Hygiene Data'!D9)),CONCATENATE("[",ROUND('Hygiene Data'!D9,0),"]"),NA()))</f>
        <v>#N/A</v>
      </c>
      <c r="BC6" s="368" t="e">
        <f>+IF(AND(ISTEXT('Hygiene Data'!B2),DR6="Yes"),'Hygiene Data'!E5,IF(AND(ISTEXT('Hygiene Data'!B2),DR6="No",ISNUMBER('Hygiene Data'!E5)),CONCATENATE("[",ROUND('Hygiene Data'!E5,0),"]"),NA()))</f>
        <v>#N/A</v>
      </c>
      <c r="BD6" s="368" t="e">
        <f>+IF(AND(ISTEXT('Hygiene Data'!B2),DS6="Yes"),'Hygiene Data'!E7,IF(AND(ISTEXT('Hygiene Data'!B2),DS6="No",ISNUMBER('Hygiene Data'!E7)),CONCATENATE("[",ROUND('Hygiene Data'!E7,0),"]"),NA()))</f>
        <v>#N/A</v>
      </c>
      <c r="BE6" s="368" t="e">
        <f>+IF(AND(ISTEXT('Hygiene Data'!B2),DT6="Yes"),'Hygiene Data'!E9,IF(AND(ISTEXT('Hygiene Data'!B2),DT6="No",ISNUMBER('Hygiene Data'!E9)),CONCATENATE("[",ROUND('Hygiene Data'!E9,0),"]"),NA()))</f>
        <v>#N/A</v>
      </c>
      <c r="BF6" s="368" t="e">
        <f>+IF(AND(ISTEXT('Hygiene Data'!B2),DU6="Yes"),'Hygiene Data'!F5,IF(AND(ISTEXT('Hygiene Data'!B2),DU6="No",ISNUMBER('Hygiene Data'!F5)),CONCATENATE("[",ROUND('Hygiene Data'!F5,0),"]"),NA()))</f>
        <v>#N/A</v>
      </c>
      <c r="BG6" s="368" t="e">
        <f>+IF(AND(ISTEXT('Hygiene Data'!B2),DV6="Yes"),'Hygiene Data'!F7,IF(AND(ISTEXT('Hygiene Data'!B2),DV6="No",ISNUMBER('Hygiene Data'!F7)),CONCATENATE("[",ROUND('Hygiene Data'!F7,0),"]"),NA()))</f>
        <v>#N/A</v>
      </c>
      <c r="BH6" s="368" t="e">
        <f>+IF(AND(ISTEXT('Hygiene Data'!B2),DW6="Yes"),'Hygiene Data'!F9,IF(AND(ISTEXT('Hygiene Data'!B2),DW6="No",ISNUMBER('Hygiene Data'!F9)),CONCATENATE("[",ROUND('Hygiene Data'!F9,0),"]"),NA()))</f>
        <v>#N/A</v>
      </c>
      <c r="BI6" s="368" t="e">
        <f>+IF(AND(ISTEXT('Hygiene Data'!B2),DX6="Yes"),'Hygiene Data'!G5,IF(AND(ISTEXT('Hygiene Data'!B2),DX6="No",ISNUMBER('Hygiene Data'!G5)),CONCATENATE("[",ROUND('Hygiene Data'!G5,0),"]"),NA()))</f>
        <v>#N/A</v>
      </c>
      <c r="BJ6" s="368" t="e">
        <f>+IF(AND(ISTEXT('Hygiene Data'!B2),DY6="Yes"),'Hygiene Data'!G7,IF(AND(ISTEXT('Hygiene Data'!B2),DY6="No",ISNUMBER('Hygiene Data'!G7)),CONCATENATE("[",ROUND('Hygiene Data'!G7,0),"]"),NA()))</f>
        <v>#N/A</v>
      </c>
      <c r="BK6" s="368" t="e">
        <f>+IF(AND(ISTEXT('Hygiene Data'!B2),DZ6="Yes"),'Hygiene Data'!G9,IF(AND(ISTEXT('Hygiene Data'!B2),DZ6="No",ISNUMBER('Hygiene Data'!G9)),CONCATENATE("[",ROUND('Hygiene Data'!G9,0),"]"),NA()))</f>
        <v>#N/A</v>
      </c>
      <c r="BL6" s="368" t="e">
        <f>+IF(AND(ISTEXT('Hygiene Data'!B2),EA6="Yes"),'Hygiene Data'!H5,IF(AND(ISTEXT('Hygiene Data'!B2),EA6="No",ISNUMBER('Hygiene Data'!H5)),CONCATENATE("[",ROUND('Hygiene Data'!H5,0),"]"),NA()))</f>
        <v>#N/A</v>
      </c>
      <c r="BM6" s="368" t="e">
        <f>+IF(AND(ISTEXT('Hygiene Data'!B2),EB6="Yes"),'Hygiene Data'!H7,IF(AND(ISTEXT('Hygiene Data'!B2),EB6="No",ISNUMBER('Hygiene Data'!H7)),CONCATENATE("[",ROUND('Hygiene Data'!H7,0),"]"),NA()))</f>
        <v>#N/A</v>
      </c>
      <c r="BN6" s="368" t="e">
        <f>+IF(AND(ISTEXT('Hygiene Data'!B2),EC6="Yes"),'Hygiene Data'!H9,IF(AND(ISTEXT('Hygiene Data'!B2),EC6="No",ISNUMBER('Hygiene Data'!H9)),CONCATENATE("[",ROUND('Hygiene Data'!H9,0),"]"),NA()))</f>
        <v>#N/A</v>
      </c>
      <c r="BO6" s="368" t="e">
        <f>+IF(AND(ISTEXT('Hygiene Data'!B2),ED6="Yes"),'Hygiene Data'!I5,IF(AND(ISTEXT('Hygiene Data'!B2),ED6="No",ISNUMBER('Hygiene Data'!I5)),CONCATENATE("[",ROUND('Hygiene Data'!I5,0),"]"),NA()))</f>
        <v>#N/A</v>
      </c>
      <c r="BP6" s="368" t="e">
        <f>+IF(AND(ISTEXT('Hygiene Data'!B2),EE6="Yes"),'Hygiene Data'!I7,IF(AND(ISTEXT('Hygiene Data'!B2),EE6="No",ISNUMBER('Hygiene Data'!I7)),CONCATENATE("[",ROUND('Hygiene Data'!I7,0),"]"),NA()))</f>
        <v>#N/A</v>
      </c>
      <c r="BQ6" s="368" t="e">
        <f>+IF(AND(ISTEXT('Hygiene Data'!B2),EF6="Yes"),'Hygiene Data'!I9,IF(AND(ISTEXT('Hygiene Data'!B2),EF6="No",ISNUMBER('Hygiene Data'!I9)),CONCATENATE("[",ROUND('Hygiene Data'!I9,0),"]"),NA()))</f>
        <v>#N/A</v>
      </c>
      <c r="BS6" s="229">
        <f>+'Water Data'!D27</f>
        <v>0</v>
      </c>
      <c r="BT6" s="229" t="str">
        <f>+'Water Data'!D28</f>
        <v>Yes</v>
      </c>
      <c r="BU6" s="229">
        <f>+'Water Data'!D29</f>
        <v>0</v>
      </c>
      <c r="BV6" s="229">
        <f>+'Water Data'!E27</f>
        <v>0</v>
      </c>
      <c r="BW6" s="229">
        <f>+'Water Data'!E28</f>
        <v>0</v>
      </c>
      <c r="BX6" s="229">
        <f>+'Water Data'!E29</f>
        <v>0</v>
      </c>
      <c r="BY6" s="229">
        <f>+'Water Data'!F27</f>
        <v>0</v>
      </c>
      <c r="BZ6" s="229">
        <f>+'Water Data'!F28</f>
        <v>0</v>
      </c>
      <c r="CA6" s="229">
        <f>+'Water Data'!F29</f>
        <v>0</v>
      </c>
      <c r="CB6" s="229">
        <f>+'Water Data'!G27</f>
        <v>0</v>
      </c>
      <c r="CC6" s="229">
        <f>+'Water Data'!G28</f>
        <v>0</v>
      </c>
      <c r="CD6" s="229">
        <f>+'Water Data'!G29</f>
        <v>0</v>
      </c>
      <c r="CE6" s="229">
        <f>+'Water Data'!H27</f>
        <v>0</v>
      </c>
      <c r="CF6" s="229" t="str">
        <f>+'Water Data'!H28</f>
        <v>Yes</v>
      </c>
      <c r="CG6" s="229">
        <f>+'Water Data'!H29</f>
        <v>0</v>
      </c>
      <c r="CH6" s="229">
        <f>+'Water Data'!I27</f>
        <v>0</v>
      </c>
      <c r="CI6" s="229" t="str">
        <f>+'Water Data'!I28</f>
        <v>Yes</v>
      </c>
      <c r="CJ6" s="229">
        <f>+'Water Data'!I29</f>
        <v>0</v>
      </c>
      <c r="CK6" s="229">
        <f>+'Sanitation Data'!D28</f>
        <v>0</v>
      </c>
      <c r="CL6" s="229">
        <f>+'Sanitation Data'!D29</f>
        <v>0</v>
      </c>
      <c r="CM6" s="229">
        <f>+'Sanitation Data'!D30</f>
        <v>0</v>
      </c>
      <c r="CN6" s="229">
        <f>+'Sanitation Data'!D31</f>
        <v>0</v>
      </c>
      <c r="CO6" s="229">
        <f>+'Sanitation Data'!D32</f>
        <v>0</v>
      </c>
      <c r="CP6" s="229">
        <f>+'Sanitation Data'!E28</f>
        <v>0</v>
      </c>
      <c r="CQ6" s="229">
        <f>+'Sanitation Data'!E29</f>
        <v>0</v>
      </c>
      <c r="CR6" s="229">
        <f>+'Sanitation Data'!E30</f>
        <v>0</v>
      </c>
      <c r="CS6" s="229">
        <f>+'Sanitation Data'!E31</f>
        <v>0</v>
      </c>
      <c r="CT6" s="229">
        <f>+'Sanitation Data'!E32</f>
        <v>0</v>
      </c>
      <c r="CU6" s="229">
        <f>+'Sanitation Data'!F28</f>
        <v>0</v>
      </c>
      <c r="CV6" s="229">
        <f>+'Sanitation Data'!F29</f>
        <v>0</v>
      </c>
      <c r="CW6" s="229">
        <f>+'Sanitation Data'!F30</f>
        <v>0</v>
      </c>
      <c r="CX6" s="229">
        <f>+'Sanitation Data'!F31</f>
        <v>0</v>
      </c>
      <c r="CY6" s="229">
        <f>+'Sanitation Data'!F32</f>
        <v>0</v>
      </c>
      <c r="CZ6" s="229">
        <f>+'Sanitation Data'!G28</f>
        <v>0</v>
      </c>
      <c r="DA6" s="229">
        <f>+'Sanitation Data'!G29</f>
        <v>0</v>
      </c>
      <c r="DB6" s="229">
        <f>+'Sanitation Data'!G30</f>
        <v>0</v>
      </c>
      <c r="DC6" s="229">
        <f>+'Sanitation Data'!G31</f>
        <v>0</v>
      </c>
      <c r="DD6" s="229">
        <f>+'Sanitation Data'!G32</f>
        <v>0</v>
      </c>
      <c r="DE6" s="229" t="str">
        <f>+'Sanitation Data'!H28</f>
        <v>Yes</v>
      </c>
      <c r="DF6" s="229">
        <f>+'Sanitation Data'!H29</f>
        <v>0</v>
      </c>
      <c r="DG6" s="229">
        <f>+'Sanitation Data'!H30</f>
        <v>0</v>
      </c>
      <c r="DH6" s="229">
        <f>+'Sanitation Data'!H31</f>
        <v>0</v>
      </c>
      <c r="DI6" s="229">
        <f>+'Sanitation Data'!H32</f>
        <v>0</v>
      </c>
      <c r="DJ6" s="229">
        <f>+'Sanitation Data'!I28</f>
        <v>0</v>
      </c>
      <c r="DK6" s="229">
        <f>+'Sanitation Data'!I29</f>
        <v>0</v>
      </c>
      <c r="DL6" s="229">
        <f>+'Sanitation Data'!I30</f>
        <v>0</v>
      </c>
      <c r="DM6" s="229">
        <f>+'Sanitation Data'!I31</f>
        <v>0</v>
      </c>
      <c r="DN6" s="229">
        <f>+'Sanitation Data'!I32</f>
        <v>0</v>
      </c>
      <c r="DO6" s="229">
        <f>+'Hygiene Data'!D11</f>
        <v>0</v>
      </c>
      <c r="DP6" s="229">
        <f>+'Hygiene Data'!D12</f>
        <v>0</v>
      </c>
      <c r="DQ6" s="229">
        <f>+'Hygiene Data'!D13</f>
        <v>0</v>
      </c>
      <c r="DR6" s="229">
        <f>+'Hygiene Data'!E11</f>
        <v>0</v>
      </c>
      <c r="DS6" s="229">
        <f>+'Hygiene Data'!E12</f>
        <v>0</v>
      </c>
      <c r="DT6" s="229">
        <f>+'Hygiene Data'!E13</f>
        <v>0</v>
      </c>
      <c r="DU6" s="229">
        <f>+'Hygiene Data'!F11</f>
        <v>0</v>
      </c>
      <c r="DV6" s="229">
        <f>+'Hygiene Data'!F12</f>
        <v>0</v>
      </c>
      <c r="DW6" s="229">
        <f>+'Hygiene Data'!F13</f>
        <v>0</v>
      </c>
      <c r="DX6" s="229">
        <f>+'Hygiene Data'!G11</f>
        <v>0</v>
      </c>
      <c r="DY6" s="229">
        <f>+'Hygiene Data'!G12</f>
        <v>0</v>
      </c>
      <c r="DZ6" s="229">
        <f>+'Hygiene Data'!G13</f>
        <v>0</v>
      </c>
      <c r="EA6" s="229">
        <f>+'Hygiene Data'!H11</f>
        <v>0</v>
      </c>
      <c r="EB6" s="229">
        <f>+'Hygiene Data'!H12</f>
        <v>0</v>
      </c>
      <c r="EC6" s="229">
        <f>+'Hygiene Data'!H13</f>
        <v>0</v>
      </c>
      <c r="ED6" s="229">
        <f>+'Hygiene Data'!I11</f>
        <v>0</v>
      </c>
      <c r="EE6" s="229">
        <f>+'Hygiene Data'!I12</f>
        <v>0</v>
      </c>
      <c r="EF6" s="229">
        <f>+'Hygiene Data'!I13</f>
        <v>0</v>
      </c>
    </row>
    <row r="7" spans="1:136" x14ac:dyDescent="0.25">
      <c r="A7" s="338" t="str">
        <f ca="1">+IF(OFFSET('Water Data'!$B$2,0,10*ROW('Water Data'!E1))="","",OFFSET('Water Data'!$B$2,0,10*ROW('Water Data'!E1)))</f>
        <v>MDG_2013_UIS</v>
      </c>
      <c r="B7" s="33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365">
        <f t="shared" ref="C7:C70" ca="1" si="0">+IF(ISNUMBER(VALUE(MID(A7,5,4))), VALUE(MID(A7, 5,4)),"")</f>
        <v>2013</v>
      </c>
      <c r="D7" s="366"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366">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38.766064696759749</v>
      </c>
      <c r="F7" s="366"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36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36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36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36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36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36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36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36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36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366"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366">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22.8</v>
      </c>
      <c r="R7" s="366"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36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366">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51.9</v>
      </c>
      <c r="U7" s="366"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367">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77.275916307274073</v>
      </c>
      <c r="W7" s="367"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36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36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367"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36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36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36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36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36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36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36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36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36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36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36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36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36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36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36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367">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67.400000000000006</v>
      </c>
      <c r="AQ7" s="36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36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36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36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367">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85.4</v>
      </c>
      <c r="AV7" s="36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36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36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36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368"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444"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368"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36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36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36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36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36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36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36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36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36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36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36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36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36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36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36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229" t="str">
        <f ca="1">+IF(OFFSET('Water Data'!$D$27,0,10*ROW('Water Data'!D1))="","",OFFSET('Water Data'!$D$27,0,10*ROW('Water Data'!D1)))</f>
        <v/>
      </c>
      <c r="BT7" s="229" t="str">
        <f ca="1">+IF(OFFSET('Water Data'!$D$28,0,10*ROW('Water Data'!D1))="","",OFFSET('Water Data'!$D$28,0,10*ROW('Water Data'!D1)))</f>
        <v>Yes</v>
      </c>
      <c r="BU7" s="229" t="str">
        <f ca="1">+IF(OFFSET('Water Data'!$D$29,0,10*ROW('Water Data'!D1))="","",OFFSET('Water Data'!$D$29,0,10*ROW('Water Data'!D1)))</f>
        <v/>
      </c>
      <c r="BV7" s="229" t="str">
        <f ca="1">+IF(OFFSET('Water Data'!$E$27,0,10*ROW('Water Data'!E1))="","",OFFSET('Water Data'!$E$27,0,10*ROW('Water Data'!E1)))</f>
        <v/>
      </c>
      <c r="BW7" s="229" t="str">
        <f ca="1">+IF(OFFSET('Water Data'!$E$28,0,10*ROW('Water Data'!E1))="","",OFFSET('Water Data'!$E$28,0,10*ROW('Water Data'!E1)))</f>
        <v/>
      </c>
      <c r="BX7" s="229" t="str">
        <f ca="1">+IF(OFFSET('Water Data'!$E$29,0,10*ROW('Water Data'!E1))="","",OFFSET('Water Data'!$E$29,0,10*ROW('Water Data'!E1)))</f>
        <v/>
      </c>
      <c r="BY7" s="229" t="str">
        <f ca="1">+IF(OFFSET('Water Data'!$F$27,0,10*ROW('Water Data'!F1))="","",OFFSET('Water Data'!$F$27,0,10*ROW('Water Data'!F1)))</f>
        <v/>
      </c>
      <c r="BZ7" s="229" t="str">
        <f ca="1">+IF(OFFSET('Water Data'!$F$28,0,10*ROW('Water Data'!F1))="","",OFFSET('Water Data'!$F$28,0,10*ROW('Water Data'!F1)))</f>
        <v/>
      </c>
      <c r="CA7" s="229" t="str">
        <f ca="1">+IF(OFFSET('Water Data'!$F$29,0,10*ROW('Water Data'!F1))="","",OFFSET('Water Data'!$F$29,0,10*ROW('Water Data'!F1)))</f>
        <v/>
      </c>
      <c r="CB7" s="229" t="str">
        <f ca="1">+IF(OFFSET('Water Data'!$G$27,0,10*ROW('Water Data'!G1))="","",OFFSET('Water Data'!$G$27,0,10*ROW('Water Data'!G1)))</f>
        <v/>
      </c>
      <c r="CC7" s="229" t="str">
        <f ca="1">+IF(OFFSET('Water Data'!$G$28,0,10*ROW('Water Data'!G1))="","",OFFSET('Water Data'!$G$28,0,10*ROW('Water Data'!G1)))</f>
        <v/>
      </c>
      <c r="CD7" s="229" t="str">
        <f ca="1">+IF(OFFSET('Water Data'!$G$29,0,10*ROW('Water Data'!G1))="","",OFFSET('Water Data'!$G$29,0,10*ROW('Water Data'!G1)))</f>
        <v/>
      </c>
      <c r="CE7" s="229" t="str">
        <f ca="1">+IF(OFFSET('Water Data'!$H$27,0,10*ROW('Water Data'!H1))="","",OFFSET('Water Data'!$H$27,0,10*ROW('Water Data'!H1)))</f>
        <v/>
      </c>
      <c r="CF7" s="229" t="str">
        <f ca="1">+IF(OFFSET('Water Data'!$H$28,0,10*ROW('Water Data'!H1))="","",OFFSET('Water Data'!$H$28,0,10*ROW('Water Data'!H1)))</f>
        <v>Yes</v>
      </c>
      <c r="CG7" s="229" t="str">
        <f ca="1">+IF(OFFSET('Water Data'!$H$29,0,10*ROW('Water Data'!H1))="","",OFFSET('Water Data'!$H$29,0,10*ROW('Water Data'!H1)))</f>
        <v/>
      </c>
      <c r="CH7" s="229" t="str">
        <f ca="1">+IF(OFFSET('Water Data'!$I$27,0,10*ROW('Water Data'!I1))="","",OFFSET('Water Data'!$I$27,0,10*ROW('Water Data'!I1)))</f>
        <v/>
      </c>
      <c r="CI7" s="229" t="str">
        <f ca="1">+IF(OFFSET('Water Data'!$I$28,0,10*ROW('Water Data'!I1))="","",OFFSET('Water Data'!$I$28,0,10*ROW('Water Data'!I1)))</f>
        <v>Yes</v>
      </c>
      <c r="CJ7" s="229" t="str">
        <f ca="1">+IF(OFFSET('Water Data'!$I$29,0,10*ROW('Water Data'!I1))="","",OFFSET('Water Data'!$I$29,0,10*ROW('Water Data'!I1)))</f>
        <v/>
      </c>
      <c r="CK7" s="229" t="str">
        <f ca="1">+IF(OFFSET('Sanitation Data'!$D$28,0,10*ROW('Sanitation Data'!D1))="","",OFFSET('Sanitation Data'!$D$28,0,10*ROW('Sanitation Data'!D1)))</f>
        <v>Yes</v>
      </c>
      <c r="CL7" s="229" t="str">
        <f ca="1">+IF(OFFSET('Sanitation Data'!$D$29,0,10*ROW('Sanitation Data'!D1))="","",OFFSET('Sanitation Data'!$D$29,0,10*ROW('Sanitation Data'!D1)))</f>
        <v/>
      </c>
      <c r="CM7" s="229" t="str">
        <f ca="1">+IF(OFFSET('Sanitation Data'!$D$30,0,10*ROW('Sanitation Data'!D1))="","",OFFSET('Sanitation Data'!$D$30,0,10*ROW('Sanitation Data'!D1)))</f>
        <v/>
      </c>
      <c r="CN7" s="229" t="str">
        <f ca="1">+IF(OFFSET('Sanitation Data'!$D$31,0,10*ROW('Sanitation Data'!D1))="","",OFFSET('Sanitation Data'!$D$31,0,10*ROW('Sanitation Data'!D1)))</f>
        <v/>
      </c>
      <c r="CO7" s="229" t="str">
        <f ca="1">+IF(OFFSET('Sanitation Data'!$D$32,0,10*ROW('Sanitation Data'!D1))="","",OFFSET('Sanitation Data'!$D$32,0,10*ROW('Sanitation Data'!D1)))</f>
        <v/>
      </c>
      <c r="CP7" s="229" t="str">
        <f ca="1">+IF(OFFSET('Sanitation Data'!$E$28,0,10*ROW('Sanitation Data'!E1))="","",OFFSET('Sanitation Data'!$E$28,0,10*ROW('Sanitation Data'!E1)))</f>
        <v/>
      </c>
      <c r="CQ7" s="229" t="str">
        <f ca="1">+IF(OFFSET('Sanitation Data'!$E$29,0,10*ROW('Sanitation Data'!E1))="","",OFFSET('Sanitation Data'!$E$29,0,10*ROW('Sanitation Data'!E1)))</f>
        <v/>
      </c>
      <c r="CR7" s="229" t="str">
        <f ca="1">+IF(OFFSET('Sanitation Data'!$E$30,0,10*ROW('Sanitation Data'!E1))="","",OFFSET('Sanitation Data'!$E$30,0,10*ROW('Sanitation Data'!E1)))</f>
        <v/>
      </c>
      <c r="CS7" s="229" t="str">
        <f ca="1">+IF(OFFSET('Sanitation Data'!$E$31,0,10*ROW('Sanitation Data'!E1))="","",OFFSET('Sanitation Data'!$E$31,0,10*ROW('Sanitation Data'!E1)))</f>
        <v/>
      </c>
      <c r="CT7" s="229" t="str">
        <f ca="1">+IF(OFFSET('Sanitation Data'!$E$32,0,10*ROW('Sanitation Data'!E1))="","",OFFSET('Sanitation Data'!$E$32,0,10*ROW('Sanitation Data'!E1)))</f>
        <v/>
      </c>
      <c r="CU7" s="229" t="str">
        <f ca="1">+IF(OFFSET('Sanitation Data'!$F$28,0,10*ROW('Sanitation Data'!F1))="","",OFFSET('Sanitation Data'!$F$28,0,10*ROW('Sanitation Data'!F1)))</f>
        <v/>
      </c>
      <c r="CV7" s="229" t="str">
        <f ca="1">+IF(OFFSET('Sanitation Data'!$F$29,0,10*ROW('Sanitation Data'!F1))="","",OFFSET('Sanitation Data'!$F$29,0,10*ROW('Sanitation Data'!F1)))</f>
        <v/>
      </c>
      <c r="CW7" s="229" t="str">
        <f ca="1">+IF(OFFSET('Sanitation Data'!$F$30,0,10*ROW('Sanitation Data'!F1))="","",OFFSET('Sanitation Data'!$F$30,0,10*ROW('Sanitation Data'!F1)))</f>
        <v/>
      </c>
      <c r="CX7" s="229" t="str">
        <f ca="1">+IF(OFFSET('Sanitation Data'!$F$31,0,10*ROW('Sanitation Data'!F1))="","",OFFSET('Sanitation Data'!$F$31,0,10*ROW('Sanitation Data'!F1)))</f>
        <v/>
      </c>
      <c r="CY7" s="229" t="str">
        <f ca="1">+IF(OFFSET('Sanitation Data'!$F$32,0,10*ROW('Sanitation Data'!F1))="","",OFFSET('Sanitation Data'!$F$32,0,10*ROW('Sanitation Data'!F1)))</f>
        <v/>
      </c>
      <c r="CZ7" s="229" t="str">
        <f ca="1">+IF(OFFSET('Sanitation Data'!$G$28,0,10*ROW('Sanitation Data'!G1))="","",OFFSET('Sanitation Data'!$G$28,0,10*ROW('Sanitation Data'!G1)))</f>
        <v/>
      </c>
      <c r="DA7" s="229" t="str">
        <f ca="1">+IF(OFFSET('Sanitation Data'!$G$29,0,10*ROW('Sanitation Data'!G1))="","",OFFSET('Sanitation Data'!$G$29,0,10*ROW('Sanitation Data'!G1)))</f>
        <v/>
      </c>
      <c r="DB7" s="229" t="str">
        <f ca="1">+IF(OFFSET('Sanitation Data'!$G$30,0,10*ROW('Sanitation Data'!G1))="","",OFFSET('Sanitation Data'!$G$30,0,10*ROW('Sanitation Data'!G1)))</f>
        <v/>
      </c>
      <c r="DC7" s="229" t="str">
        <f ca="1">+IF(OFFSET('Sanitation Data'!$G$31,0,10*ROW('Sanitation Data'!G1))="","",OFFSET('Sanitation Data'!$G$31,0,10*ROW('Sanitation Data'!G1)))</f>
        <v/>
      </c>
      <c r="DD7" s="229" t="str">
        <f ca="1">+IF(OFFSET('Sanitation Data'!$G$32,0,10*ROW('Sanitation Data'!G1))="","",OFFSET('Sanitation Data'!$G$32,0,10*ROW('Sanitation Data'!G1)))</f>
        <v/>
      </c>
      <c r="DE7" s="229" t="str">
        <f ca="1">+IF(OFFSET('Sanitation Data'!$H$28,0,10*ROW('Sanitation Data'!H1))="","",OFFSET('Sanitation Data'!$H$28,0,10*ROW('Sanitation Data'!H1)))</f>
        <v>Yes</v>
      </c>
      <c r="DF7" s="229" t="str">
        <f ca="1">+IF(OFFSET('Sanitation Data'!$H$29,0,10*ROW('Sanitation Data'!H1))="","",OFFSET('Sanitation Data'!$H$29,0,10*ROW('Sanitation Data'!H1)))</f>
        <v/>
      </c>
      <c r="DG7" s="229" t="str">
        <f ca="1">+IF(OFFSET('Sanitation Data'!$H$30,0,10*ROW('Sanitation Data'!H1))="","",OFFSET('Sanitation Data'!$H$30,0,10*ROW('Sanitation Data'!H1)))</f>
        <v/>
      </c>
      <c r="DH7" s="229" t="str">
        <f ca="1">+IF(OFFSET('Sanitation Data'!$H$31,0,10*ROW('Sanitation Data'!H1))="","",OFFSET('Sanitation Data'!$H$31,0,10*ROW('Sanitation Data'!H1)))</f>
        <v/>
      </c>
      <c r="DI7" s="229" t="str">
        <f ca="1">+IF(OFFSET('Sanitation Data'!$H$32,0,10*ROW('Sanitation Data'!H1))="","",OFFSET('Sanitation Data'!$H$32,0,10*ROW('Sanitation Data'!H1)))</f>
        <v/>
      </c>
      <c r="DJ7" s="229" t="str">
        <f ca="1">+IF(OFFSET('Sanitation Data'!$I$28,0,10*ROW('Sanitation Data'!I1))="","",OFFSET('Sanitation Data'!$I$28,0,10*ROW('Sanitation Data'!I1)))</f>
        <v>Yes</v>
      </c>
      <c r="DK7" s="229" t="str">
        <f ca="1">+IF(OFFSET('Sanitation Data'!$I$29,0,10*ROW('Sanitation Data'!I1))="","",OFFSET('Sanitation Data'!$I$29,0,10*ROW('Sanitation Data'!I1)))</f>
        <v/>
      </c>
      <c r="DL7" s="229" t="str">
        <f ca="1">+IF(OFFSET('Sanitation Data'!$I$30,0,10*ROW('Sanitation Data'!I1))="","",OFFSET('Sanitation Data'!$I$30,0,10*ROW('Sanitation Data'!I1)))</f>
        <v/>
      </c>
      <c r="DM7" s="229" t="str">
        <f ca="1">+IF(OFFSET('Sanitation Data'!$I$31,0,10*ROW('Sanitation Data'!I1))="","",OFFSET('Sanitation Data'!$I$31,0,10*ROW('Sanitation Data'!I1)))</f>
        <v/>
      </c>
      <c r="DN7" s="229" t="str">
        <f ca="1">+IF(OFFSET('Sanitation Data'!$I$32,0,10*ROW('Sanitation Data'!I1))="","",OFFSET('Sanitation Data'!$I$32,0,10*ROW('Sanitation Data'!I1)))</f>
        <v/>
      </c>
      <c r="DO7" s="229" t="str">
        <f ca="1">+IF(OFFSET('Hygiene Data'!$D$11,0,10*ROW('Hygiene Data'!D1))="","",OFFSET('Hygiene Data'!$D$11,0,10*ROW('Hygiene Data'!D1)))</f>
        <v/>
      </c>
      <c r="DP7" s="229" t="str">
        <f ca="1">+IF(OFFSET('Hygiene Data'!$D$12,0,10*ROW('Hygiene Data'!D1))="","",OFFSET('Hygiene Data'!$D$12,0,10*ROW('Hygiene Data'!D1)))</f>
        <v/>
      </c>
      <c r="DQ7" s="229" t="str">
        <f ca="1">+IF(OFFSET('Hygiene Data'!$D$13,0,10*ROW('Hygiene Data'!D1))="","",OFFSET('Hygiene Data'!$D$13,0,10*ROW('Hygiene Data'!D1)))</f>
        <v/>
      </c>
      <c r="DR7" s="229" t="str">
        <f ca="1">+IF(OFFSET('Hygiene Data'!$E$11,0,10*ROW('Hygiene Data'!E1))="","",OFFSET('Hygiene Data'!$E$11,0,10*ROW('Hygiene Data'!E1)))</f>
        <v/>
      </c>
      <c r="DS7" s="229" t="str">
        <f ca="1">+IF(OFFSET('Hygiene Data'!$E$12,0,10*ROW('Hygiene Data'!E1))="","",OFFSET('Hygiene Data'!$E$12,0,10*ROW('Hygiene Data'!E1)))</f>
        <v/>
      </c>
      <c r="DT7" s="229" t="str">
        <f ca="1">+IF(OFFSET('Hygiene Data'!$E$13,0,10*ROW('Hygiene Data'!E1))="","",OFFSET('Hygiene Data'!$E$13,0,10*ROW('Hygiene Data'!E1)))</f>
        <v/>
      </c>
      <c r="DU7" s="229" t="str">
        <f ca="1">+IF(OFFSET('Hygiene Data'!$F$11,0,10*ROW('Hygiene Data'!F1))="","",OFFSET('Hygiene Data'!$F$11,0,10*ROW('Hygiene Data'!F1)))</f>
        <v/>
      </c>
      <c r="DV7" s="229" t="str">
        <f ca="1">+IF(OFFSET('Hygiene Data'!$F$12,0,10*ROW('Hygiene Data'!F1))="","",OFFSET('Hygiene Data'!$F$12,0,10*ROW('Hygiene Data'!F1)))</f>
        <v/>
      </c>
      <c r="DW7" s="229" t="str">
        <f ca="1">+IF(OFFSET('Hygiene Data'!$F$13,0,10*ROW('Hygiene Data'!F1))="","",OFFSET('Hygiene Data'!$F$13,0,10*ROW('Hygiene Data'!F1)))</f>
        <v/>
      </c>
      <c r="DX7" s="229" t="str">
        <f ca="1">+IF(OFFSET('Hygiene Data'!$G$11,0,10*ROW('Hygiene Data'!G1))="","",OFFSET('Hygiene Data'!$G$11,0,10*ROW('Hygiene Data'!G1)))</f>
        <v/>
      </c>
      <c r="DY7" s="229" t="str">
        <f ca="1">+IF(OFFSET('Hygiene Data'!$G$12,0,10*ROW('Hygiene Data'!G1))="","",OFFSET('Hygiene Data'!$G$12,0,10*ROW('Hygiene Data'!G1)))</f>
        <v/>
      </c>
      <c r="DZ7" s="229" t="str">
        <f ca="1">+IF(OFFSET('Hygiene Data'!$G$13,0,10*ROW('Hygiene Data'!G1))="","",OFFSET('Hygiene Data'!$G$13,0,10*ROW('Hygiene Data'!G1)))</f>
        <v/>
      </c>
      <c r="EA7" s="229" t="str">
        <f ca="1">+IF(OFFSET('Hygiene Data'!$H$11,0,10*ROW('Hygiene Data'!H1))="","",OFFSET('Hygiene Data'!$H$11,0,10*ROW('Hygiene Data'!H1)))</f>
        <v/>
      </c>
      <c r="EB7" s="229" t="str">
        <f ca="1">+IF(OFFSET('Hygiene Data'!$H$12,0,10*ROW('Hygiene Data'!H1))="","",OFFSET('Hygiene Data'!$H$12,0,10*ROW('Hygiene Data'!H1)))</f>
        <v/>
      </c>
      <c r="EC7" s="229" t="str">
        <f ca="1">+IF(OFFSET('Hygiene Data'!$H$13,0,10*ROW('Hygiene Data'!H1))="","",OFFSET('Hygiene Data'!$H$13,0,10*ROW('Hygiene Data'!H1)))</f>
        <v/>
      </c>
      <c r="ED7" s="229" t="str">
        <f ca="1">+IF(OFFSET('Hygiene Data'!$I$11,0,10*ROW('Hygiene Data'!I1))="","",OFFSET('Hygiene Data'!$I$11,0,10*ROW('Hygiene Data'!I1)))</f>
        <v/>
      </c>
      <c r="EE7" s="229" t="str">
        <f ca="1">+IF(OFFSET('Hygiene Data'!$I$12,0,10*ROW('Hygiene Data'!I1))="","",OFFSET('Hygiene Data'!$I$12,0,10*ROW('Hygiene Data'!I1)))</f>
        <v/>
      </c>
      <c r="EF7" s="229" t="str">
        <f ca="1">+IF(OFFSET('Hygiene Data'!$I$13,0,10*ROW('Hygiene Data'!I1))="","",OFFSET('Hygiene Data'!$I$13,0,10*ROW('Hygiene Data'!I1)))</f>
        <v/>
      </c>
    </row>
    <row r="8" spans="1:136" x14ac:dyDescent="0.25">
      <c r="A8" s="338" t="str">
        <f ca="1">+IF(OFFSET('Water Data'!$B$2,0,10*ROW('Water Data'!E2))="","",OFFSET('Water Data'!$B$2,0,10*ROW('Water Data'!E2)))</f>
        <v>MDG_2014_UIS</v>
      </c>
      <c r="B8" s="33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365">
        <f t="shared" ca="1" si="0"/>
        <v>2014</v>
      </c>
      <c r="D8" s="366"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366">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20.491028472376303</v>
      </c>
      <c r="F8" s="366"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36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36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36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36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36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36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36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36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36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366"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366">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14.8</v>
      </c>
      <c r="R8" s="366"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366"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366">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25.2</v>
      </c>
      <c r="U8" s="366"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367">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69.734607004755418</v>
      </c>
      <c r="W8" s="367"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36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36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367"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36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36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36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36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36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36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36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36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36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36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36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36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36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36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36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367">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61.8</v>
      </c>
      <c r="AQ8" s="367"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36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36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367"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367">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76.3</v>
      </c>
      <c r="AV8" s="367"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36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36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367"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368"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444"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368"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36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36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36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36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36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36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36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36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36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368"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368"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368"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368"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368"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368"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229" t="str">
        <f ca="1">+IF(OFFSET('Water Data'!$D$27,0,10*ROW('Water Data'!D2))="","",OFFSET('Water Data'!$D$27,0,10*ROW('Water Data'!D2)))</f>
        <v/>
      </c>
      <c r="BT8" s="229" t="str">
        <f ca="1">+IF(OFFSET('Water Data'!$D$28,0,10*ROW('Water Data'!D2))="","",OFFSET('Water Data'!$D$28,0,10*ROW('Water Data'!D2)))</f>
        <v>Yes</v>
      </c>
      <c r="BU8" s="229" t="str">
        <f ca="1">+IF(OFFSET('Water Data'!$D$29,0,10*ROW('Water Data'!D2))="","",OFFSET('Water Data'!$D$29,0,10*ROW('Water Data'!D2)))</f>
        <v/>
      </c>
      <c r="BV8" s="229" t="str">
        <f ca="1">+IF(OFFSET('Water Data'!$E$27,0,10*ROW('Water Data'!E2))="","",OFFSET('Water Data'!$E$27,0,10*ROW('Water Data'!E2)))</f>
        <v/>
      </c>
      <c r="BW8" s="229" t="str">
        <f ca="1">+IF(OFFSET('Water Data'!$E$28,0,10*ROW('Water Data'!E2))="","",OFFSET('Water Data'!$E$28,0,10*ROW('Water Data'!E2)))</f>
        <v/>
      </c>
      <c r="BX8" s="229" t="str">
        <f ca="1">+IF(OFFSET('Water Data'!$E$29,0,10*ROW('Water Data'!E2))="","",OFFSET('Water Data'!$E$29,0,10*ROW('Water Data'!E2)))</f>
        <v/>
      </c>
      <c r="BY8" s="229" t="str">
        <f ca="1">+IF(OFFSET('Water Data'!$F$27,0,10*ROW('Water Data'!F2))="","",OFFSET('Water Data'!$F$27,0,10*ROW('Water Data'!F2)))</f>
        <v/>
      </c>
      <c r="BZ8" s="229" t="str">
        <f ca="1">+IF(OFFSET('Water Data'!$F$28,0,10*ROW('Water Data'!F2))="","",OFFSET('Water Data'!$F$28,0,10*ROW('Water Data'!F2)))</f>
        <v/>
      </c>
      <c r="CA8" s="229" t="str">
        <f ca="1">+IF(OFFSET('Water Data'!$F$29,0,10*ROW('Water Data'!F2))="","",OFFSET('Water Data'!$F$29,0,10*ROW('Water Data'!F2)))</f>
        <v/>
      </c>
      <c r="CB8" s="229" t="str">
        <f ca="1">+IF(OFFSET('Water Data'!$G$27,0,10*ROW('Water Data'!G2))="","",OFFSET('Water Data'!$G$27,0,10*ROW('Water Data'!G2)))</f>
        <v/>
      </c>
      <c r="CC8" s="229" t="str">
        <f ca="1">+IF(OFFSET('Water Data'!$G$28,0,10*ROW('Water Data'!G2))="","",OFFSET('Water Data'!$G$28,0,10*ROW('Water Data'!G2)))</f>
        <v/>
      </c>
      <c r="CD8" s="229" t="str">
        <f ca="1">+IF(OFFSET('Water Data'!$G$29,0,10*ROW('Water Data'!G2))="","",OFFSET('Water Data'!$G$29,0,10*ROW('Water Data'!G2)))</f>
        <v/>
      </c>
      <c r="CE8" s="229" t="str">
        <f ca="1">+IF(OFFSET('Water Data'!$H$27,0,10*ROW('Water Data'!H2))="","",OFFSET('Water Data'!$H$27,0,10*ROW('Water Data'!H2)))</f>
        <v/>
      </c>
      <c r="CF8" s="229" t="str">
        <f ca="1">+IF(OFFSET('Water Data'!$H$28,0,10*ROW('Water Data'!H2))="","",OFFSET('Water Data'!$H$28,0,10*ROW('Water Data'!H2)))</f>
        <v>Yes</v>
      </c>
      <c r="CG8" s="229" t="str">
        <f ca="1">+IF(OFFSET('Water Data'!$H$29,0,10*ROW('Water Data'!H2))="","",OFFSET('Water Data'!$H$29,0,10*ROW('Water Data'!H2)))</f>
        <v/>
      </c>
      <c r="CH8" s="229" t="str">
        <f ca="1">+IF(OFFSET('Water Data'!$I$27,0,10*ROW('Water Data'!I2))="","",OFFSET('Water Data'!$I$27,0,10*ROW('Water Data'!I2)))</f>
        <v/>
      </c>
      <c r="CI8" s="229" t="str">
        <f ca="1">+IF(OFFSET('Water Data'!$I$28,0,10*ROW('Water Data'!I2))="","",OFFSET('Water Data'!$I$28,0,10*ROW('Water Data'!I2)))</f>
        <v>Yes</v>
      </c>
      <c r="CJ8" s="229" t="str">
        <f ca="1">+IF(OFFSET('Water Data'!$I$29,0,10*ROW('Water Data'!I2))="","",OFFSET('Water Data'!$I$29,0,10*ROW('Water Data'!I2)))</f>
        <v/>
      </c>
      <c r="CK8" s="229" t="str">
        <f ca="1">+IF(OFFSET('Sanitation Data'!$D$28,0,10*ROW('Sanitation Data'!D2))="","",OFFSET('Sanitation Data'!$D$28,0,10*ROW('Sanitation Data'!D2)))</f>
        <v>Yes</v>
      </c>
      <c r="CL8" s="229" t="str">
        <f ca="1">+IF(OFFSET('Sanitation Data'!$D$29,0,10*ROW('Sanitation Data'!D2))="","",OFFSET('Sanitation Data'!$D$29,0,10*ROW('Sanitation Data'!D2)))</f>
        <v/>
      </c>
      <c r="CM8" s="229" t="str">
        <f ca="1">+IF(OFFSET('Sanitation Data'!$D$30,0,10*ROW('Sanitation Data'!D2))="","",OFFSET('Sanitation Data'!$D$30,0,10*ROW('Sanitation Data'!D2)))</f>
        <v/>
      </c>
      <c r="CN8" s="229" t="str">
        <f ca="1">+IF(OFFSET('Sanitation Data'!$D$31,0,10*ROW('Sanitation Data'!D2))="","",OFFSET('Sanitation Data'!$D$31,0,10*ROW('Sanitation Data'!D2)))</f>
        <v/>
      </c>
      <c r="CO8" s="229" t="str">
        <f ca="1">+IF(OFFSET('Sanitation Data'!$D$32,0,10*ROW('Sanitation Data'!D2))="","",OFFSET('Sanitation Data'!$D$32,0,10*ROW('Sanitation Data'!D2)))</f>
        <v/>
      </c>
      <c r="CP8" s="229" t="str">
        <f ca="1">+IF(OFFSET('Sanitation Data'!$E$28,0,10*ROW('Sanitation Data'!E2))="","",OFFSET('Sanitation Data'!$E$28,0,10*ROW('Sanitation Data'!E2)))</f>
        <v/>
      </c>
      <c r="CQ8" s="229" t="str">
        <f ca="1">+IF(OFFSET('Sanitation Data'!$E$29,0,10*ROW('Sanitation Data'!E2))="","",OFFSET('Sanitation Data'!$E$29,0,10*ROW('Sanitation Data'!E2)))</f>
        <v/>
      </c>
      <c r="CR8" s="229" t="str">
        <f ca="1">+IF(OFFSET('Sanitation Data'!$E$30,0,10*ROW('Sanitation Data'!E2))="","",OFFSET('Sanitation Data'!$E$30,0,10*ROW('Sanitation Data'!E2)))</f>
        <v/>
      </c>
      <c r="CS8" s="229" t="str">
        <f ca="1">+IF(OFFSET('Sanitation Data'!$E$31,0,10*ROW('Sanitation Data'!E2))="","",OFFSET('Sanitation Data'!$E$31,0,10*ROW('Sanitation Data'!E2)))</f>
        <v/>
      </c>
      <c r="CT8" s="229" t="str">
        <f ca="1">+IF(OFFSET('Sanitation Data'!$E$32,0,10*ROW('Sanitation Data'!E2))="","",OFFSET('Sanitation Data'!$E$32,0,10*ROW('Sanitation Data'!E2)))</f>
        <v/>
      </c>
      <c r="CU8" s="229" t="str">
        <f ca="1">+IF(OFFSET('Sanitation Data'!$F$28,0,10*ROW('Sanitation Data'!F2))="","",OFFSET('Sanitation Data'!$F$28,0,10*ROW('Sanitation Data'!F2)))</f>
        <v/>
      </c>
      <c r="CV8" s="229" t="str">
        <f ca="1">+IF(OFFSET('Sanitation Data'!$F$29,0,10*ROW('Sanitation Data'!F2))="","",OFFSET('Sanitation Data'!$F$29,0,10*ROW('Sanitation Data'!F2)))</f>
        <v/>
      </c>
      <c r="CW8" s="229" t="str">
        <f ca="1">+IF(OFFSET('Sanitation Data'!$F$30,0,10*ROW('Sanitation Data'!F2))="","",OFFSET('Sanitation Data'!$F$30,0,10*ROW('Sanitation Data'!F2)))</f>
        <v/>
      </c>
      <c r="CX8" s="229" t="str">
        <f ca="1">+IF(OFFSET('Sanitation Data'!$F$31,0,10*ROW('Sanitation Data'!F2))="","",OFFSET('Sanitation Data'!$F$31,0,10*ROW('Sanitation Data'!F2)))</f>
        <v/>
      </c>
      <c r="CY8" s="229" t="str">
        <f ca="1">+IF(OFFSET('Sanitation Data'!$F$32,0,10*ROW('Sanitation Data'!F2))="","",OFFSET('Sanitation Data'!$F$32,0,10*ROW('Sanitation Data'!F2)))</f>
        <v/>
      </c>
      <c r="CZ8" s="229" t="str">
        <f ca="1">+IF(OFFSET('Sanitation Data'!$G$28,0,10*ROW('Sanitation Data'!G2))="","",OFFSET('Sanitation Data'!$G$28,0,10*ROW('Sanitation Data'!G2)))</f>
        <v/>
      </c>
      <c r="DA8" s="229" t="str">
        <f ca="1">+IF(OFFSET('Sanitation Data'!$G$29,0,10*ROW('Sanitation Data'!G2))="","",OFFSET('Sanitation Data'!$G$29,0,10*ROW('Sanitation Data'!G2)))</f>
        <v/>
      </c>
      <c r="DB8" s="229" t="str">
        <f ca="1">+IF(OFFSET('Sanitation Data'!$G$30,0,10*ROW('Sanitation Data'!G2))="","",OFFSET('Sanitation Data'!$G$30,0,10*ROW('Sanitation Data'!G2)))</f>
        <v/>
      </c>
      <c r="DC8" s="229" t="str">
        <f ca="1">+IF(OFFSET('Sanitation Data'!$G$31,0,10*ROW('Sanitation Data'!G2))="","",OFFSET('Sanitation Data'!$G$31,0,10*ROW('Sanitation Data'!G2)))</f>
        <v/>
      </c>
      <c r="DD8" s="229" t="str">
        <f ca="1">+IF(OFFSET('Sanitation Data'!$G$32,0,10*ROW('Sanitation Data'!G2))="","",OFFSET('Sanitation Data'!$G$32,0,10*ROW('Sanitation Data'!G2)))</f>
        <v/>
      </c>
      <c r="DE8" s="229" t="str">
        <f ca="1">+IF(OFFSET('Sanitation Data'!$H$28,0,10*ROW('Sanitation Data'!H2))="","",OFFSET('Sanitation Data'!$H$28,0,10*ROW('Sanitation Data'!H2)))</f>
        <v>Yes</v>
      </c>
      <c r="DF8" s="229" t="str">
        <f ca="1">+IF(OFFSET('Sanitation Data'!$H$29,0,10*ROW('Sanitation Data'!H2))="","",OFFSET('Sanitation Data'!$H$29,0,10*ROW('Sanitation Data'!H2)))</f>
        <v/>
      </c>
      <c r="DG8" s="229" t="str">
        <f ca="1">+IF(OFFSET('Sanitation Data'!$H$30,0,10*ROW('Sanitation Data'!H2))="","",OFFSET('Sanitation Data'!$H$30,0,10*ROW('Sanitation Data'!H2)))</f>
        <v/>
      </c>
      <c r="DH8" s="229" t="str">
        <f ca="1">+IF(OFFSET('Sanitation Data'!$H$31,0,10*ROW('Sanitation Data'!H2))="","",OFFSET('Sanitation Data'!$H$31,0,10*ROW('Sanitation Data'!H2)))</f>
        <v/>
      </c>
      <c r="DI8" s="229" t="str">
        <f ca="1">+IF(OFFSET('Sanitation Data'!$H$32,0,10*ROW('Sanitation Data'!H2))="","",OFFSET('Sanitation Data'!$H$32,0,10*ROW('Sanitation Data'!H2)))</f>
        <v/>
      </c>
      <c r="DJ8" s="229" t="str">
        <f ca="1">+IF(OFFSET('Sanitation Data'!$I$28,0,10*ROW('Sanitation Data'!I2))="","",OFFSET('Sanitation Data'!$I$28,0,10*ROW('Sanitation Data'!I2)))</f>
        <v>Yes</v>
      </c>
      <c r="DK8" s="229" t="str">
        <f ca="1">+IF(OFFSET('Sanitation Data'!$I$29,0,10*ROW('Sanitation Data'!I2))="","",OFFSET('Sanitation Data'!$I$29,0,10*ROW('Sanitation Data'!I2)))</f>
        <v/>
      </c>
      <c r="DL8" s="229" t="str">
        <f ca="1">+IF(OFFSET('Sanitation Data'!$I$30,0,10*ROW('Sanitation Data'!I2))="","",OFFSET('Sanitation Data'!$I$30,0,10*ROW('Sanitation Data'!I2)))</f>
        <v/>
      </c>
      <c r="DM8" s="229" t="str">
        <f ca="1">+IF(OFFSET('Sanitation Data'!$I$31,0,10*ROW('Sanitation Data'!I2))="","",OFFSET('Sanitation Data'!$I$31,0,10*ROW('Sanitation Data'!I2)))</f>
        <v/>
      </c>
      <c r="DN8" s="229" t="str">
        <f ca="1">+IF(OFFSET('Sanitation Data'!$I$32,0,10*ROW('Sanitation Data'!I2))="","",OFFSET('Sanitation Data'!$I$32,0,10*ROW('Sanitation Data'!I2)))</f>
        <v/>
      </c>
      <c r="DO8" s="229" t="str">
        <f ca="1">+IF(OFFSET('Hygiene Data'!$D$11,0,10*ROW('Hygiene Data'!D2))="","",OFFSET('Hygiene Data'!$D$11,0,10*ROW('Hygiene Data'!D2)))</f>
        <v/>
      </c>
      <c r="DP8" s="229" t="str">
        <f ca="1">+IF(OFFSET('Hygiene Data'!$D$12,0,10*ROW('Hygiene Data'!D2))="","",OFFSET('Hygiene Data'!$D$12,0,10*ROW('Hygiene Data'!D2)))</f>
        <v/>
      </c>
      <c r="DQ8" s="229" t="str">
        <f ca="1">+IF(OFFSET('Hygiene Data'!$D$13,0,10*ROW('Hygiene Data'!D2))="","",OFFSET('Hygiene Data'!$D$13,0,10*ROW('Hygiene Data'!D2)))</f>
        <v/>
      </c>
      <c r="DR8" s="229" t="str">
        <f ca="1">+IF(OFFSET('Hygiene Data'!$E$11,0,10*ROW('Hygiene Data'!E2))="","",OFFSET('Hygiene Data'!$E$11,0,10*ROW('Hygiene Data'!E2)))</f>
        <v/>
      </c>
      <c r="DS8" s="229" t="str">
        <f ca="1">+IF(OFFSET('Hygiene Data'!$E$12,0,10*ROW('Hygiene Data'!E2))="","",OFFSET('Hygiene Data'!$E$12,0,10*ROW('Hygiene Data'!E2)))</f>
        <v/>
      </c>
      <c r="DT8" s="229" t="str">
        <f ca="1">+IF(OFFSET('Hygiene Data'!$E$13,0,10*ROW('Hygiene Data'!E2))="","",OFFSET('Hygiene Data'!$E$13,0,10*ROW('Hygiene Data'!E2)))</f>
        <v/>
      </c>
      <c r="DU8" s="229" t="str">
        <f ca="1">+IF(OFFSET('Hygiene Data'!$F$11,0,10*ROW('Hygiene Data'!F2))="","",OFFSET('Hygiene Data'!$F$11,0,10*ROW('Hygiene Data'!F2)))</f>
        <v/>
      </c>
      <c r="DV8" s="229" t="str">
        <f ca="1">+IF(OFFSET('Hygiene Data'!$F$12,0,10*ROW('Hygiene Data'!F2))="","",OFFSET('Hygiene Data'!$F$12,0,10*ROW('Hygiene Data'!F2)))</f>
        <v/>
      </c>
      <c r="DW8" s="229" t="str">
        <f ca="1">+IF(OFFSET('Hygiene Data'!$F$13,0,10*ROW('Hygiene Data'!F2))="","",OFFSET('Hygiene Data'!$F$13,0,10*ROW('Hygiene Data'!F2)))</f>
        <v/>
      </c>
      <c r="DX8" s="229" t="str">
        <f ca="1">+IF(OFFSET('Hygiene Data'!$G$11,0,10*ROW('Hygiene Data'!G2))="","",OFFSET('Hygiene Data'!$G$11,0,10*ROW('Hygiene Data'!G2)))</f>
        <v/>
      </c>
      <c r="DY8" s="229" t="str">
        <f ca="1">+IF(OFFSET('Hygiene Data'!$G$12,0,10*ROW('Hygiene Data'!G2))="","",OFFSET('Hygiene Data'!$G$12,0,10*ROW('Hygiene Data'!G2)))</f>
        <v/>
      </c>
      <c r="DZ8" s="229" t="str">
        <f ca="1">+IF(OFFSET('Hygiene Data'!$G$13,0,10*ROW('Hygiene Data'!G2))="","",OFFSET('Hygiene Data'!$G$13,0,10*ROW('Hygiene Data'!G2)))</f>
        <v/>
      </c>
      <c r="EA8" s="229" t="str">
        <f ca="1">+IF(OFFSET('Hygiene Data'!$H$11,0,10*ROW('Hygiene Data'!H2))="","",OFFSET('Hygiene Data'!$H$11,0,10*ROW('Hygiene Data'!H2)))</f>
        <v/>
      </c>
      <c r="EB8" s="229" t="str">
        <f ca="1">+IF(OFFSET('Hygiene Data'!$H$12,0,10*ROW('Hygiene Data'!H2))="","",OFFSET('Hygiene Data'!$H$12,0,10*ROW('Hygiene Data'!H2)))</f>
        <v/>
      </c>
      <c r="EC8" s="229" t="str">
        <f ca="1">+IF(OFFSET('Hygiene Data'!$H$13,0,10*ROW('Hygiene Data'!H2))="","",OFFSET('Hygiene Data'!$H$13,0,10*ROW('Hygiene Data'!H2)))</f>
        <v/>
      </c>
      <c r="ED8" s="229" t="str">
        <f ca="1">+IF(OFFSET('Hygiene Data'!$I$11,0,10*ROW('Hygiene Data'!I2))="","",OFFSET('Hygiene Data'!$I$11,0,10*ROW('Hygiene Data'!I2)))</f>
        <v/>
      </c>
      <c r="EE8" s="229" t="str">
        <f ca="1">+IF(OFFSET('Hygiene Data'!$I$12,0,10*ROW('Hygiene Data'!I2))="","",OFFSET('Hygiene Data'!$I$12,0,10*ROW('Hygiene Data'!I2)))</f>
        <v/>
      </c>
      <c r="EF8" s="229" t="str">
        <f ca="1">+IF(OFFSET('Hygiene Data'!$I$13,0,10*ROW('Hygiene Data'!I2))="","",OFFSET('Hygiene Data'!$I$13,0,10*ROW('Hygiene Data'!I2)))</f>
        <v/>
      </c>
    </row>
    <row r="9" spans="1:136" x14ac:dyDescent="0.25">
      <c r="A9" s="338" t="str">
        <f ca="1">+IF(OFFSET('Water Data'!$B$2,0,10*ROW('Water Data'!E3))="","",OFFSET('Water Data'!$B$2,0,10*ROW('Water Data'!E3)))</f>
        <v>MDG_2015_UIS</v>
      </c>
      <c r="B9" s="33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Autre</v>
      </c>
      <c r="C9" s="365">
        <f t="shared" ca="1" si="0"/>
        <v>2015</v>
      </c>
      <c r="D9" s="366"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366">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20.905826614803452</v>
      </c>
      <c r="F9" s="366"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36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36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36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36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366"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36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36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36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36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366"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366">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15</v>
      </c>
      <c r="R9" s="366"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366"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366">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25.8</v>
      </c>
      <c r="U9" s="366"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367">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68.701017587571101</v>
      </c>
      <c r="W9" s="367"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36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36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367"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36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36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36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36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36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36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36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367"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36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367"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36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36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36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36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36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367">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61.1</v>
      </c>
      <c r="AQ9" s="367"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36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36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367"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367">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75</v>
      </c>
      <c r="AV9" s="36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36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36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367"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368"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444"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368"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36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36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36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36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36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36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36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36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36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368"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36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36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368"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36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36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229" t="str">
        <f ca="1">+IF(OFFSET('Water Data'!$D$27,0,10*ROW('Water Data'!D3))="","",OFFSET('Water Data'!$D$27,0,10*ROW('Water Data'!D3)))</f>
        <v/>
      </c>
      <c r="BT9" s="229" t="str">
        <f ca="1">+IF(OFFSET('Water Data'!$D$28,0,10*ROW('Water Data'!D3))="","",OFFSET('Water Data'!$D$28,0,10*ROW('Water Data'!D3)))</f>
        <v>Yes</v>
      </c>
      <c r="BU9" s="229" t="str">
        <f ca="1">+IF(OFFSET('Water Data'!$D$29,0,10*ROW('Water Data'!D3))="","",OFFSET('Water Data'!$D$29,0,10*ROW('Water Data'!D3)))</f>
        <v/>
      </c>
      <c r="BV9" s="229" t="str">
        <f ca="1">+IF(OFFSET('Water Data'!$E$27,0,10*ROW('Water Data'!E3))="","",OFFSET('Water Data'!$E$27,0,10*ROW('Water Data'!E3)))</f>
        <v/>
      </c>
      <c r="BW9" s="229" t="str">
        <f ca="1">+IF(OFFSET('Water Data'!$E$28,0,10*ROW('Water Data'!E3))="","",OFFSET('Water Data'!$E$28,0,10*ROW('Water Data'!E3)))</f>
        <v/>
      </c>
      <c r="BX9" s="229" t="str">
        <f ca="1">+IF(OFFSET('Water Data'!$E$29,0,10*ROW('Water Data'!E3))="","",OFFSET('Water Data'!$E$29,0,10*ROW('Water Data'!E3)))</f>
        <v/>
      </c>
      <c r="BY9" s="229" t="str">
        <f ca="1">+IF(OFFSET('Water Data'!$F$27,0,10*ROW('Water Data'!F3))="","",OFFSET('Water Data'!$F$27,0,10*ROW('Water Data'!F3)))</f>
        <v/>
      </c>
      <c r="BZ9" s="229" t="str">
        <f ca="1">+IF(OFFSET('Water Data'!$F$28,0,10*ROW('Water Data'!F3))="","",OFFSET('Water Data'!$F$28,0,10*ROW('Water Data'!F3)))</f>
        <v/>
      </c>
      <c r="CA9" s="229" t="str">
        <f ca="1">+IF(OFFSET('Water Data'!$F$29,0,10*ROW('Water Data'!F3))="","",OFFSET('Water Data'!$F$29,0,10*ROW('Water Data'!F3)))</f>
        <v/>
      </c>
      <c r="CB9" s="229" t="str">
        <f ca="1">+IF(OFFSET('Water Data'!$G$27,0,10*ROW('Water Data'!G3))="","",OFFSET('Water Data'!$G$27,0,10*ROW('Water Data'!G3)))</f>
        <v/>
      </c>
      <c r="CC9" s="229" t="str">
        <f ca="1">+IF(OFFSET('Water Data'!$G$28,0,10*ROW('Water Data'!G3))="","",OFFSET('Water Data'!$G$28,0,10*ROW('Water Data'!G3)))</f>
        <v/>
      </c>
      <c r="CD9" s="229" t="str">
        <f ca="1">+IF(OFFSET('Water Data'!$G$29,0,10*ROW('Water Data'!G3))="","",OFFSET('Water Data'!$G$29,0,10*ROW('Water Data'!G3)))</f>
        <v/>
      </c>
      <c r="CE9" s="229" t="str">
        <f ca="1">+IF(OFFSET('Water Data'!$H$27,0,10*ROW('Water Data'!H3))="","",OFFSET('Water Data'!$H$27,0,10*ROW('Water Data'!H3)))</f>
        <v/>
      </c>
      <c r="CF9" s="229" t="str">
        <f ca="1">+IF(OFFSET('Water Data'!$H$28,0,10*ROW('Water Data'!H3))="","",OFFSET('Water Data'!$H$28,0,10*ROW('Water Data'!H3)))</f>
        <v>Yes</v>
      </c>
      <c r="CG9" s="229" t="str">
        <f ca="1">+IF(OFFSET('Water Data'!$H$29,0,10*ROW('Water Data'!H3))="","",OFFSET('Water Data'!$H$29,0,10*ROW('Water Data'!H3)))</f>
        <v/>
      </c>
      <c r="CH9" s="229" t="str">
        <f ca="1">+IF(OFFSET('Water Data'!$I$27,0,10*ROW('Water Data'!I3))="","",OFFSET('Water Data'!$I$27,0,10*ROW('Water Data'!I3)))</f>
        <v/>
      </c>
      <c r="CI9" s="229" t="str">
        <f ca="1">+IF(OFFSET('Water Data'!$I$28,0,10*ROW('Water Data'!I3))="","",OFFSET('Water Data'!$I$28,0,10*ROW('Water Data'!I3)))</f>
        <v>Yes</v>
      </c>
      <c r="CJ9" s="229" t="str">
        <f ca="1">+IF(OFFSET('Water Data'!$I$29,0,10*ROW('Water Data'!I3))="","",OFFSET('Water Data'!$I$29,0,10*ROW('Water Data'!I3)))</f>
        <v/>
      </c>
      <c r="CK9" s="229" t="str">
        <f ca="1">+IF(OFFSET('Sanitation Data'!$D$28,0,10*ROW('Sanitation Data'!D3))="","",OFFSET('Sanitation Data'!$D$28,0,10*ROW('Sanitation Data'!D3)))</f>
        <v>Yes</v>
      </c>
      <c r="CL9" s="229" t="str">
        <f ca="1">+IF(OFFSET('Sanitation Data'!$D$29,0,10*ROW('Sanitation Data'!D3))="","",OFFSET('Sanitation Data'!$D$29,0,10*ROW('Sanitation Data'!D3)))</f>
        <v/>
      </c>
      <c r="CM9" s="229" t="str">
        <f ca="1">+IF(OFFSET('Sanitation Data'!$D$30,0,10*ROW('Sanitation Data'!D3))="","",OFFSET('Sanitation Data'!$D$30,0,10*ROW('Sanitation Data'!D3)))</f>
        <v/>
      </c>
      <c r="CN9" s="229" t="str">
        <f ca="1">+IF(OFFSET('Sanitation Data'!$D$31,0,10*ROW('Sanitation Data'!D3))="","",OFFSET('Sanitation Data'!$D$31,0,10*ROW('Sanitation Data'!D3)))</f>
        <v/>
      </c>
      <c r="CO9" s="229" t="str">
        <f ca="1">+IF(OFFSET('Sanitation Data'!$D$32,0,10*ROW('Sanitation Data'!D3))="","",OFFSET('Sanitation Data'!$D$32,0,10*ROW('Sanitation Data'!D3)))</f>
        <v/>
      </c>
      <c r="CP9" s="229" t="str">
        <f ca="1">+IF(OFFSET('Sanitation Data'!$E$28,0,10*ROW('Sanitation Data'!E3))="","",OFFSET('Sanitation Data'!$E$28,0,10*ROW('Sanitation Data'!E3)))</f>
        <v/>
      </c>
      <c r="CQ9" s="229" t="str">
        <f ca="1">+IF(OFFSET('Sanitation Data'!$E$29,0,10*ROW('Sanitation Data'!E3))="","",OFFSET('Sanitation Data'!$E$29,0,10*ROW('Sanitation Data'!E3)))</f>
        <v/>
      </c>
      <c r="CR9" s="229" t="str">
        <f ca="1">+IF(OFFSET('Sanitation Data'!$E$30,0,10*ROW('Sanitation Data'!E3))="","",OFFSET('Sanitation Data'!$E$30,0,10*ROW('Sanitation Data'!E3)))</f>
        <v/>
      </c>
      <c r="CS9" s="229" t="str">
        <f ca="1">+IF(OFFSET('Sanitation Data'!$E$31,0,10*ROW('Sanitation Data'!E3))="","",OFFSET('Sanitation Data'!$E$31,0,10*ROW('Sanitation Data'!E3)))</f>
        <v/>
      </c>
      <c r="CT9" s="229" t="str">
        <f ca="1">+IF(OFFSET('Sanitation Data'!$E$32,0,10*ROW('Sanitation Data'!E3))="","",OFFSET('Sanitation Data'!$E$32,0,10*ROW('Sanitation Data'!E3)))</f>
        <v/>
      </c>
      <c r="CU9" s="229" t="str">
        <f ca="1">+IF(OFFSET('Sanitation Data'!$F$28,0,10*ROW('Sanitation Data'!F3))="","",OFFSET('Sanitation Data'!$F$28,0,10*ROW('Sanitation Data'!F3)))</f>
        <v/>
      </c>
      <c r="CV9" s="229" t="str">
        <f ca="1">+IF(OFFSET('Sanitation Data'!$F$29,0,10*ROW('Sanitation Data'!F3))="","",OFFSET('Sanitation Data'!$F$29,0,10*ROW('Sanitation Data'!F3)))</f>
        <v/>
      </c>
      <c r="CW9" s="229" t="str">
        <f ca="1">+IF(OFFSET('Sanitation Data'!$F$30,0,10*ROW('Sanitation Data'!F3))="","",OFFSET('Sanitation Data'!$F$30,0,10*ROW('Sanitation Data'!F3)))</f>
        <v/>
      </c>
      <c r="CX9" s="229" t="str">
        <f ca="1">+IF(OFFSET('Sanitation Data'!$F$31,0,10*ROW('Sanitation Data'!F3))="","",OFFSET('Sanitation Data'!$F$31,0,10*ROW('Sanitation Data'!F3)))</f>
        <v/>
      </c>
      <c r="CY9" s="229" t="str">
        <f ca="1">+IF(OFFSET('Sanitation Data'!$F$32,0,10*ROW('Sanitation Data'!F3))="","",OFFSET('Sanitation Data'!$F$32,0,10*ROW('Sanitation Data'!F3)))</f>
        <v/>
      </c>
      <c r="CZ9" s="229" t="str">
        <f ca="1">+IF(OFFSET('Sanitation Data'!$G$28,0,10*ROW('Sanitation Data'!G3))="","",OFFSET('Sanitation Data'!$G$28,0,10*ROW('Sanitation Data'!G3)))</f>
        <v/>
      </c>
      <c r="DA9" s="229" t="str">
        <f ca="1">+IF(OFFSET('Sanitation Data'!$G$29,0,10*ROW('Sanitation Data'!G3))="","",OFFSET('Sanitation Data'!$G$29,0,10*ROW('Sanitation Data'!G3)))</f>
        <v/>
      </c>
      <c r="DB9" s="229" t="str">
        <f ca="1">+IF(OFFSET('Sanitation Data'!$G$30,0,10*ROW('Sanitation Data'!G3))="","",OFFSET('Sanitation Data'!$G$30,0,10*ROW('Sanitation Data'!G3)))</f>
        <v/>
      </c>
      <c r="DC9" s="229" t="str">
        <f ca="1">+IF(OFFSET('Sanitation Data'!$G$31,0,10*ROW('Sanitation Data'!G3))="","",OFFSET('Sanitation Data'!$G$31,0,10*ROW('Sanitation Data'!G3)))</f>
        <v/>
      </c>
      <c r="DD9" s="229" t="str">
        <f ca="1">+IF(OFFSET('Sanitation Data'!$G$32,0,10*ROW('Sanitation Data'!G3))="","",OFFSET('Sanitation Data'!$G$32,0,10*ROW('Sanitation Data'!G3)))</f>
        <v/>
      </c>
      <c r="DE9" s="229" t="str">
        <f ca="1">+IF(OFFSET('Sanitation Data'!$H$28,0,10*ROW('Sanitation Data'!H3))="","",OFFSET('Sanitation Data'!$H$28,0,10*ROW('Sanitation Data'!H3)))</f>
        <v>Yes</v>
      </c>
      <c r="DF9" s="229" t="str">
        <f ca="1">+IF(OFFSET('Sanitation Data'!$H$29,0,10*ROW('Sanitation Data'!H3))="","",OFFSET('Sanitation Data'!$H$29,0,10*ROW('Sanitation Data'!H3)))</f>
        <v/>
      </c>
      <c r="DG9" s="229" t="str">
        <f ca="1">+IF(OFFSET('Sanitation Data'!$H$30,0,10*ROW('Sanitation Data'!H3))="","",OFFSET('Sanitation Data'!$H$30,0,10*ROW('Sanitation Data'!H3)))</f>
        <v/>
      </c>
      <c r="DH9" s="229" t="str">
        <f ca="1">+IF(OFFSET('Sanitation Data'!$H$31,0,10*ROW('Sanitation Data'!H3))="","",OFFSET('Sanitation Data'!$H$31,0,10*ROW('Sanitation Data'!H3)))</f>
        <v/>
      </c>
      <c r="DI9" s="229" t="str">
        <f ca="1">+IF(OFFSET('Sanitation Data'!$H$32,0,10*ROW('Sanitation Data'!H3))="","",OFFSET('Sanitation Data'!$H$32,0,10*ROW('Sanitation Data'!H3)))</f>
        <v/>
      </c>
      <c r="DJ9" s="229" t="str">
        <f ca="1">+IF(OFFSET('Sanitation Data'!$I$28,0,10*ROW('Sanitation Data'!I3))="","",OFFSET('Sanitation Data'!$I$28,0,10*ROW('Sanitation Data'!I3)))</f>
        <v>Yes</v>
      </c>
      <c r="DK9" s="229" t="str">
        <f ca="1">+IF(OFFSET('Sanitation Data'!$I$29,0,10*ROW('Sanitation Data'!I3))="","",OFFSET('Sanitation Data'!$I$29,0,10*ROW('Sanitation Data'!I3)))</f>
        <v/>
      </c>
      <c r="DL9" s="229" t="str">
        <f ca="1">+IF(OFFSET('Sanitation Data'!$I$30,0,10*ROW('Sanitation Data'!I3))="","",OFFSET('Sanitation Data'!$I$30,0,10*ROW('Sanitation Data'!I3)))</f>
        <v/>
      </c>
      <c r="DM9" s="229" t="str">
        <f ca="1">+IF(OFFSET('Sanitation Data'!$I$31,0,10*ROW('Sanitation Data'!I3))="","",OFFSET('Sanitation Data'!$I$31,0,10*ROW('Sanitation Data'!I3)))</f>
        <v/>
      </c>
      <c r="DN9" s="229" t="str">
        <f ca="1">+IF(OFFSET('Sanitation Data'!$I$32,0,10*ROW('Sanitation Data'!I3))="","",OFFSET('Sanitation Data'!$I$32,0,10*ROW('Sanitation Data'!I3)))</f>
        <v/>
      </c>
      <c r="DO9" s="229" t="str">
        <f ca="1">+IF(OFFSET('Hygiene Data'!$D$11,0,10*ROW('Hygiene Data'!D3))="","",OFFSET('Hygiene Data'!$D$11,0,10*ROW('Hygiene Data'!D3)))</f>
        <v/>
      </c>
      <c r="DP9" s="229" t="str">
        <f ca="1">+IF(OFFSET('Hygiene Data'!$D$12,0,10*ROW('Hygiene Data'!D3))="","",OFFSET('Hygiene Data'!$D$12,0,10*ROW('Hygiene Data'!D3)))</f>
        <v/>
      </c>
      <c r="DQ9" s="229" t="str">
        <f ca="1">+IF(OFFSET('Hygiene Data'!$D$13,0,10*ROW('Hygiene Data'!D3))="","",OFFSET('Hygiene Data'!$D$13,0,10*ROW('Hygiene Data'!D3)))</f>
        <v/>
      </c>
      <c r="DR9" s="229" t="str">
        <f ca="1">+IF(OFFSET('Hygiene Data'!$E$11,0,10*ROW('Hygiene Data'!E3))="","",OFFSET('Hygiene Data'!$E$11,0,10*ROW('Hygiene Data'!E3)))</f>
        <v/>
      </c>
      <c r="DS9" s="229" t="str">
        <f ca="1">+IF(OFFSET('Hygiene Data'!$E$12,0,10*ROW('Hygiene Data'!E3))="","",OFFSET('Hygiene Data'!$E$12,0,10*ROW('Hygiene Data'!E3)))</f>
        <v/>
      </c>
      <c r="DT9" s="229" t="str">
        <f ca="1">+IF(OFFSET('Hygiene Data'!$E$13,0,10*ROW('Hygiene Data'!E3))="","",OFFSET('Hygiene Data'!$E$13,0,10*ROW('Hygiene Data'!E3)))</f>
        <v/>
      </c>
      <c r="DU9" s="229" t="str">
        <f ca="1">+IF(OFFSET('Hygiene Data'!$F$11,0,10*ROW('Hygiene Data'!F3))="","",OFFSET('Hygiene Data'!$F$11,0,10*ROW('Hygiene Data'!F3)))</f>
        <v/>
      </c>
      <c r="DV9" s="229" t="str">
        <f ca="1">+IF(OFFSET('Hygiene Data'!$F$12,0,10*ROW('Hygiene Data'!F3))="","",OFFSET('Hygiene Data'!$F$12,0,10*ROW('Hygiene Data'!F3)))</f>
        <v/>
      </c>
      <c r="DW9" s="229" t="str">
        <f ca="1">+IF(OFFSET('Hygiene Data'!$F$13,0,10*ROW('Hygiene Data'!F3))="","",OFFSET('Hygiene Data'!$F$13,0,10*ROW('Hygiene Data'!F3)))</f>
        <v/>
      </c>
      <c r="DX9" s="229" t="str">
        <f ca="1">+IF(OFFSET('Hygiene Data'!$G$11,0,10*ROW('Hygiene Data'!G3))="","",OFFSET('Hygiene Data'!$G$11,0,10*ROW('Hygiene Data'!G3)))</f>
        <v/>
      </c>
      <c r="DY9" s="229" t="str">
        <f ca="1">+IF(OFFSET('Hygiene Data'!$G$12,0,10*ROW('Hygiene Data'!G3))="","",OFFSET('Hygiene Data'!$G$12,0,10*ROW('Hygiene Data'!G3)))</f>
        <v/>
      </c>
      <c r="DZ9" s="229" t="str">
        <f ca="1">+IF(OFFSET('Hygiene Data'!$G$13,0,10*ROW('Hygiene Data'!G3))="","",OFFSET('Hygiene Data'!$G$13,0,10*ROW('Hygiene Data'!G3)))</f>
        <v/>
      </c>
      <c r="EA9" s="229" t="str">
        <f ca="1">+IF(OFFSET('Hygiene Data'!$H$11,0,10*ROW('Hygiene Data'!H3))="","",OFFSET('Hygiene Data'!$H$11,0,10*ROW('Hygiene Data'!H3)))</f>
        <v/>
      </c>
      <c r="EB9" s="229" t="str">
        <f ca="1">+IF(OFFSET('Hygiene Data'!$H$12,0,10*ROW('Hygiene Data'!H3))="","",OFFSET('Hygiene Data'!$H$12,0,10*ROW('Hygiene Data'!H3)))</f>
        <v/>
      </c>
      <c r="EC9" s="229" t="str">
        <f ca="1">+IF(OFFSET('Hygiene Data'!$H$13,0,10*ROW('Hygiene Data'!H3))="","",OFFSET('Hygiene Data'!$H$13,0,10*ROW('Hygiene Data'!H3)))</f>
        <v/>
      </c>
      <c r="ED9" s="229" t="str">
        <f ca="1">+IF(OFFSET('Hygiene Data'!$I$11,0,10*ROW('Hygiene Data'!I3))="","",OFFSET('Hygiene Data'!$I$11,0,10*ROW('Hygiene Data'!I3)))</f>
        <v/>
      </c>
      <c r="EE9" s="229" t="str">
        <f ca="1">+IF(OFFSET('Hygiene Data'!$I$12,0,10*ROW('Hygiene Data'!I3))="","",OFFSET('Hygiene Data'!$I$12,0,10*ROW('Hygiene Data'!I3)))</f>
        <v/>
      </c>
      <c r="EF9" s="229" t="str">
        <f ca="1">+IF(OFFSET('Hygiene Data'!$I$13,0,10*ROW('Hygiene Data'!I3))="","",OFFSET('Hygiene Data'!$I$13,0,10*ROW('Hygiene Data'!I3)))</f>
        <v/>
      </c>
    </row>
    <row r="10" spans="1:136" x14ac:dyDescent="0.25">
      <c r="A10" s="338" t="str">
        <f ca="1">+IF(OFFSET('Water Data'!$B$2,0,10*ROW('Water Data'!E4))="","",OFFSET('Water Data'!$B$2,0,10*ROW('Water Data'!E4)))</f>
        <v>MDG_2016_UIS</v>
      </c>
      <c r="B10" s="33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Autre</v>
      </c>
      <c r="C10" s="365">
        <f t="shared" ca="1" si="0"/>
        <v>2016</v>
      </c>
      <c r="D10" s="366"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366"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366"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36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36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36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36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36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36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36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36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36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366"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366"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366"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366"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366"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366"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367"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36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36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36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367"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36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36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36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36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36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36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36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36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36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36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36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36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36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36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36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367"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36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36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36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367"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367"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36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36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36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367">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52.15</v>
      </c>
      <c r="AZ10" s="368"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44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36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36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36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36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36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36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36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36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36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36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368"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36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36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368"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36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36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229" t="str">
        <f ca="1">+IF(OFFSET('Water Data'!$D$27,0,10*ROW('Water Data'!D4))="","",OFFSET('Water Data'!$D$27,0,10*ROW('Water Data'!D4)))</f>
        <v/>
      </c>
      <c r="BT10" s="229" t="str">
        <f ca="1">+IF(OFFSET('Water Data'!$D$28,0,10*ROW('Water Data'!D4))="","",OFFSET('Water Data'!$D$28,0,10*ROW('Water Data'!D4)))</f>
        <v/>
      </c>
      <c r="BU10" s="229" t="str">
        <f ca="1">+IF(OFFSET('Water Data'!$D$29,0,10*ROW('Water Data'!D4))="","",OFFSET('Water Data'!$D$29,0,10*ROW('Water Data'!D4)))</f>
        <v/>
      </c>
      <c r="BV10" s="229" t="str">
        <f ca="1">+IF(OFFSET('Water Data'!$E$27,0,10*ROW('Water Data'!E4))="","",OFFSET('Water Data'!$E$27,0,10*ROW('Water Data'!E4)))</f>
        <v/>
      </c>
      <c r="BW10" s="229" t="str">
        <f ca="1">+IF(OFFSET('Water Data'!$E$28,0,10*ROW('Water Data'!E4))="","",OFFSET('Water Data'!$E$28,0,10*ROW('Water Data'!E4)))</f>
        <v/>
      </c>
      <c r="BX10" s="229" t="str">
        <f ca="1">+IF(OFFSET('Water Data'!$E$29,0,10*ROW('Water Data'!E4))="","",OFFSET('Water Data'!$E$29,0,10*ROW('Water Data'!E4)))</f>
        <v/>
      </c>
      <c r="BY10" s="229" t="str">
        <f ca="1">+IF(OFFSET('Water Data'!$F$27,0,10*ROW('Water Data'!F4))="","",OFFSET('Water Data'!$F$27,0,10*ROW('Water Data'!F4)))</f>
        <v/>
      </c>
      <c r="BZ10" s="229" t="str">
        <f ca="1">+IF(OFFSET('Water Data'!$F$28,0,10*ROW('Water Data'!F4))="","",OFFSET('Water Data'!$F$28,0,10*ROW('Water Data'!F4)))</f>
        <v/>
      </c>
      <c r="CA10" s="229" t="str">
        <f ca="1">+IF(OFFSET('Water Data'!$F$29,0,10*ROW('Water Data'!F4))="","",OFFSET('Water Data'!$F$29,0,10*ROW('Water Data'!F4)))</f>
        <v/>
      </c>
      <c r="CB10" s="229" t="str">
        <f ca="1">+IF(OFFSET('Water Data'!$G$27,0,10*ROW('Water Data'!G4))="","",OFFSET('Water Data'!$G$27,0,10*ROW('Water Data'!G4)))</f>
        <v/>
      </c>
      <c r="CC10" s="229" t="str">
        <f ca="1">+IF(OFFSET('Water Data'!$G$28,0,10*ROW('Water Data'!G4))="","",OFFSET('Water Data'!$G$28,0,10*ROW('Water Data'!G4)))</f>
        <v/>
      </c>
      <c r="CD10" s="229" t="str">
        <f ca="1">+IF(OFFSET('Water Data'!$G$29,0,10*ROW('Water Data'!G4))="","",OFFSET('Water Data'!$G$29,0,10*ROW('Water Data'!G4)))</f>
        <v/>
      </c>
      <c r="CE10" s="229" t="str">
        <f ca="1">+IF(OFFSET('Water Data'!$H$27,0,10*ROW('Water Data'!H4))="","",OFFSET('Water Data'!$H$27,0,10*ROW('Water Data'!H4)))</f>
        <v/>
      </c>
      <c r="CF10" s="229" t="str">
        <f ca="1">+IF(OFFSET('Water Data'!$H$28,0,10*ROW('Water Data'!H4))="","",OFFSET('Water Data'!$H$28,0,10*ROW('Water Data'!H4)))</f>
        <v/>
      </c>
      <c r="CG10" s="229" t="str">
        <f ca="1">+IF(OFFSET('Water Data'!$H$29,0,10*ROW('Water Data'!H4))="","",OFFSET('Water Data'!$H$29,0,10*ROW('Water Data'!H4)))</f>
        <v/>
      </c>
      <c r="CH10" s="229" t="str">
        <f ca="1">+IF(OFFSET('Water Data'!$I$27,0,10*ROW('Water Data'!I4))="","",OFFSET('Water Data'!$I$27,0,10*ROW('Water Data'!I4)))</f>
        <v/>
      </c>
      <c r="CI10" s="229" t="str">
        <f ca="1">+IF(OFFSET('Water Data'!$I$28,0,10*ROW('Water Data'!I4))="","",OFFSET('Water Data'!$I$28,0,10*ROW('Water Data'!I4)))</f>
        <v/>
      </c>
      <c r="CJ10" s="229" t="str">
        <f ca="1">+IF(OFFSET('Water Data'!$I$29,0,10*ROW('Water Data'!I4))="","",OFFSET('Water Data'!$I$29,0,10*ROW('Water Data'!I4)))</f>
        <v/>
      </c>
      <c r="CK10" s="229" t="str">
        <f ca="1">+IF(OFFSET('Sanitation Data'!$D$28,0,10*ROW('Sanitation Data'!D4))="","",OFFSET('Sanitation Data'!$D$28,0,10*ROW('Sanitation Data'!D4)))</f>
        <v/>
      </c>
      <c r="CL10" s="229" t="str">
        <f ca="1">+IF(OFFSET('Sanitation Data'!$D$29,0,10*ROW('Sanitation Data'!D4))="","",OFFSET('Sanitation Data'!$D$29,0,10*ROW('Sanitation Data'!D4)))</f>
        <v/>
      </c>
      <c r="CM10" s="229" t="str">
        <f ca="1">+IF(OFFSET('Sanitation Data'!$D$30,0,10*ROW('Sanitation Data'!D4))="","",OFFSET('Sanitation Data'!$D$30,0,10*ROW('Sanitation Data'!D4)))</f>
        <v/>
      </c>
      <c r="CN10" s="229" t="str">
        <f ca="1">+IF(OFFSET('Sanitation Data'!$D$31,0,10*ROW('Sanitation Data'!D4))="","",OFFSET('Sanitation Data'!$D$31,0,10*ROW('Sanitation Data'!D4)))</f>
        <v/>
      </c>
      <c r="CO10" s="229" t="str">
        <f ca="1">+IF(OFFSET('Sanitation Data'!$D$32,0,10*ROW('Sanitation Data'!D4))="","",OFFSET('Sanitation Data'!$D$32,0,10*ROW('Sanitation Data'!D4)))</f>
        <v/>
      </c>
      <c r="CP10" s="229" t="str">
        <f ca="1">+IF(OFFSET('Sanitation Data'!$E$28,0,10*ROW('Sanitation Data'!E4))="","",OFFSET('Sanitation Data'!$E$28,0,10*ROW('Sanitation Data'!E4)))</f>
        <v/>
      </c>
      <c r="CQ10" s="229" t="str">
        <f ca="1">+IF(OFFSET('Sanitation Data'!$E$29,0,10*ROW('Sanitation Data'!E4))="","",OFFSET('Sanitation Data'!$E$29,0,10*ROW('Sanitation Data'!E4)))</f>
        <v/>
      </c>
      <c r="CR10" s="229" t="str">
        <f ca="1">+IF(OFFSET('Sanitation Data'!$E$30,0,10*ROW('Sanitation Data'!E4))="","",OFFSET('Sanitation Data'!$E$30,0,10*ROW('Sanitation Data'!E4)))</f>
        <v/>
      </c>
      <c r="CS10" s="229" t="str">
        <f ca="1">+IF(OFFSET('Sanitation Data'!$E$31,0,10*ROW('Sanitation Data'!E4))="","",OFFSET('Sanitation Data'!$E$31,0,10*ROW('Sanitation Data'!E4)))</f>
        <v/>
      </c>
      <c r="CT10" s="229" t="str">
        <f ca="1">+IF(OFFSET('Sanitation Data'!$E$32,0,10*ROW('Sanitation Data'!E4))="","",OFFSET('Sanitation Data'!$E$32,0,10*ROW('Sanitation Data'!E4)))</f>
        <v/>
      </c>
      <c r="CU10" s="229" t="str">
        <f ca="1">+IF(OFFSET('Sanitation Data'!$F$28,0,10*ROW('Sanitation Data'!F4))="","",OFFSET('Sanitation Data'!$F$28,0,10*ROW('Sanitation Data'!F4)))</f>
        <v/>
      </c>
      <c r="CV10" s="229" t="str">
        <f ca="1">+IF(OFFSET('Sanitation Data'!$F$29,0,10*ROW('Sanitation Data'!F4))="","",OFFSET('Sanitation Data'!$F$29,0,10*ROW('Sanitation Data'!F4)))</f>
        <v/>
      </c>
      <c r="CW10" s="229" t="str">
        <f ca="1">+IF(OFFSET('Sanitation Data'!$F$30,0,10*ROW('Sanitation Data'!F4))="","",OFFSET('Sanitation Data'!$F$30,0,10*ROW('Sanitation Data'!F4)))</f>
        <v/>
      </c>
      <c r="CX10" s="229" t="str">
        <f ca="1">+IF(OFFSET('Sanitation Data'!$F$31,0,10*ROW('Sanitation Data'!F4))="","",OFFSET('Sanitation Data'!$F$31,0,10*ROW('Sanitation Data'!F4)))</f>
        <v/>
      </c>
      <c r="CY10" s="229" t="str">
        <f ca="1">+IF(OFFSET('Sanitation Data'!$F$32,0,10*ROW('Sanitation Data'!F4))="","",OFFSET('Sanitation Data'!$F$32,0,10*ROW('Sanitation Data'!F4)))</f>
        <v/>
      </c>
      <c r="CZ10" s="229" t="str">
        <f ca="1">+IF(OFFSET('Sanitation Data'!$G$28,0,10*ROW('Sanitation Data'!G4))="","",OFFSET('Sanitation Data'!$G$28,0,10*ROW('Sanitation Data'!G4)))</f>
        <v/>
      </c>
      <c r="DA10" s="229" t="str">
        <f ca="1">+IF(OFFSET('Sanitation Data'!$G$29,0,10*ROW('Sanitation Data'!G4))="","",OFFSET('Sanitation Data'!$G$29,0,10*ROW('Sanitation Data'!G4)))</f>
        <v/>
      </c>
      <c r="DB10" s="229" t="str">
        <f ca="1">+IF(OFFSET('Sanitation Data'!$G$30,0,10*ROW('Sanitation Data'!G4))="","",OFFSET('Sanitation Data'!$G$30,0,10*ROW('Sanitation Data'!G4)))</f>
        <v/>
      </c>
      <c r="DC10" s="229" t="str">
        <f ca="1">+IF(OFFSET('Sanitation Data'!$G$31,0,10*ROW('Sanitation Data'!G4))="","",OFFSET('Sanitation Data'!$G$31,0,10*ROW('Sanitation Data'!G4)))</f>
        <v/>
      </c>
      <c r="DD10" s="229" t="str">
        <f ca="1">+IF(OFFSET('Sanitation Data'!$G$32,0,10*ROW('Sanitation Data'!G4))="","",OFFSET('Sanitation Data'!$G$32,0,10*ROW('Sanitation Data'!G4)))</f>
        <v/>
      </c>
      <c r="DE10" s="229" t="str">
        <f ca="1">+IF(OFFSET('Sanitation Data'!$H$28,0,10*ROW('Sanitation Data'!H4))="","",OFFSET('Sanitation Data'!$H$28,0,10*ROW('Sanitation Data'!H4)))</f>
        <v/>
      </c>
      <c r="DF10" s="229" t="str">
        <f ca="1">+IF(OFFSET('Sanitation Data'!$H$29,0,10*ROW('Sanitation Data'!H4))="","",OFFSET('Sanitation Data'!$H$29,0,10*ROW('Sanitation Data'!H4)))</f>
        <v/>
      </c>
      <c r="DG10" s="229" t="str">
        <f ca="1">+IF(OFFSET('Sanitation Data'!$H$30,0,10*ROW('Sanitation Data'!H4))="","",OFFSET('Sanitation Data'!$H$30,0,10*ROW('Sanitation Data'!H4)))</f>
        <v/>
      </c>
      <c r="DH10" s="229" t="str">
        <f ca="1">+IF(OFFSET('Sanitation Data'!$H$31,0,10*ROW('Sanitation Data'!H4))="","",OFFSET('Sanitation Data'!$H$31,0,10*ROW('Sanitation Data'!H4)))</f>
        <v/>
      </c>
      <c r="DI10" s="229" t="str">
        <f ca="1">+IF(OFFSET('Sanitation Data'!$H$32,0,10*ROW('Sanitation Data'!H4))="","",OFFSET('Sanitation Data'!$H$32,0,10*ROW('Sanitation Data'!H4)))</f>
        <v/>
      </c>
      <c r="DJ10" s="229" t="str">
        <f ca="1">+IF(OFFSET('Sanitation Data'!$I$28,0,10*ROW('Sanitation Data'!I4))="","",OFFSET('Sanitation Data'!$I$28,0,10*ROW('Sanitation Data'!I4)))</f>
        <v/>
      </c>
      <c r="DK10" s="229" t="str">
        <f ca="1">+IF(OFFSET('Sanitation Data'!$I$29,0,10*ROW('Sanitation Data'!I4))="","",OFFSET('Sanitation Data'!$I$29,0,10*ROW('Sanitation Data'!I4)))</f>
        <v/>
      </c>
      <c r="DL10" s="229" t="str">
        <f ca="1">+IF(OFFSET('Sanitation Data'!$I$30,0,10*ROW('Sanitation Data'!I4))="","",OFFSET('Sanitation Data'!$I$30,0,10*ROW('Sanitation Data'!I4)))</f>
        <v/>
      </c>
      <c r="DM10" s="229" t="str">
        <f ca="1">+IF(OFFSET('Sanitation Data'!$I$31,0,10*ROW('Sanitation Data'!I4))="","",OFFSET('Sanitation Data'!$I$31,0,10*ROW('Sanitation Data'!I4)))</f>
        <v/>
      </c>
      <c r="DN10" s="229" t="str">
        <f ca="1">+IF(OFFSET('Sanitation Data'!$I$32,0,10*ROW('Sanitation Data'!I4))="","",OFFSET('Sanitation Data'!$I$32,0,10*ROW('Sanitation Data'!I4)))</f>
        <v>Yes</v>
      </c>
      <c r="DO10" s="229" t="str">
        <f ca="1">+IF(OFFSET('Hygiene Data'!$D$11,0,10*ROW('Hygiene Data'!D4))="","",OFFSET('Hygiene Data'!$D$11,0,10*ROW('Hygiene Data'!D4)))</f>
        <v/>
      </c>
      <c r="DP10" s="229" t="str">
        <f ca="1">+IF(OFFSET('Hygiene Data'!$D$12,0,10*ROW('Hygiene Data'!D4))="","",OFFSET('Hygiene Data'!$D$12,0,10*ROW('Hygiene Data'!D4)))</f>
        <v/>
      </c>
      <c r="DQ10" s="229" t="str">
        <f ca="1">+IF(OFFSET('Hygiene Data'!$D$13,0,10*ROW('Hygiene Data'!D4))="","",OFFSET('Hygiene Data'!$D$13,0,10*ROW('Hygiene Data'!D4)))</f>
        <v/>
      </c>
      <c r="DR10" s="229" t="str">
        <f ca="1">+IF(OFFSET('Hygiene Data'!$E$11,0,10*ROW('Hygiene Data'!E4))="","",OFFSET('Hygiene Data'!$E$11,0,10*ROW('Hygiene Data'!E4)))</f>
        <v/>
      </c>
      <c r="DS10" s="229" t="str">
        <f ca="1">+IF(OFFSET('Hygiene Data'!$E$12,0,10*ROW('Hygiene Data'!E4))="","",OFFSET('Hygiene Data'!$E$12,0,10*ROW('Hygiene Data'!E4)))</f>
        <v/>
      </c>
      <c r="DT10" s="229" t="str">
        <f ca="1">+IF(OFFSET('Hygiene Data'!$E$13,0,10*ROW('Hygiene Data'!E4))="","",OFFSET('Hygiene Data'!$E$13,0,10*ROW('Hygiene Data'!E4)))</f>
        <v/>
      </c>
      <c r="DU10" s="229" t="str">
        <f ca="1">+IF(OFFSET('Hygiene Data'!$F$11,0,10*ROW('Hygiene Data'!F4))="","",OFFSET('Hygiene Data'!$F$11,0,10*ROW('Hygiene Data'!F4)))</f>
        <v/>
      </c>
      <c r="DV10" s="229" t="str">
        <f ca="1">+IF(OFFSET('Hygiene Data'!$F$12,0,10*ROW('Hygiene Data'!F4))="","",OFFSET('Hygiene Data'!$F$12,0,10*ROW('Hygiene Data'!F4)))</f>
        <v/>
      </c>
      <c r="DW10" s="229" t="str">
        <f ca="1">+IF(OFFSET('Hygiene Data'!$F$13,0,10*ROW('Hygiene Data'!F4))="","",OFFSET('Hygiene Data'!$F$13,0,10*ROW('Hygiene Data'!F4)))</f>
        <v/>
      </c>
      <c r="DX10" s="229" t="str">
        <f ca="1">+IF(OFFSET('Hygiene Data'!$G$11,0,10*ROW('Hygiene Data'!G4))="","",OFFSET('Hygiene Data'!$G$11,0,10*ROW('Hygiene Data'!G4)))</f>
        <v/>
      </c>
      <c r="DY10" s="229" t="str">
        <f ca="1">+IF(OFFSET('Hygiene Data'!$G$12,0,10*ROW('Hygiene Data'!G4))="","",OFFSET('Hygiene Data'!$G$12,0,10*ROW('Hygiene Data'!G4)))</f>
        <v/>
      </c>
      <c r="DZ10" s="229" t="str">
        <f ca="1">+IF(OFFSET('Hygiene Data'!$G$13,0,10*ROW('Hygiene Data'!G4))="","",OFFSET('Hygiene Data'!$G$13,0,10*ROW('Hygiene Data'!G4)))</f>
        <v/>
      </c>
      <c r="EA10" s="229" t="str">
        <f ca="1">+IF(OFFSET('Hygiene Data'!$H$11,0,10*ROW('Hygiene Data'!H4))="","",OFFSET('Hygiene Data'!$H$11,0,10*ROW('Hygiene Data'!H4)))</f>
        <v/>
      </c>
      <c r="EB10" s="229" t="str">
        <f ca="1">+IF(OFFSET('Hygiene Data'!$H$12,0,10*ROW('Hygiene Data'!H4))="","",OFFSET('Hygiene Data'!$H$12,0,10*ROW('Hygiene Data'!H4)))</f>
        <v/>
      </c>
      <c r="EC10" s="229" t="str">
        <f ca="1">+IF(OFFSET('Hygiene Data'!$H$13,0,10*ROW('Hygiene Data'!H4))="","",OFFSET('Hygiene Data'!$H$13,0,10*ROW('Hygiene Data'!H4)))</f>
        <v/>
      </c>
      <c r="ED10" s="229" t="str">
        <f ca="1">+IF(OFFSET('Hygiene Data'!$I$11,0,10*ROW('Hygiene Data'!I4))="","",OFFSET('Hygiene Data'!$I$11,0,10*ROW('Hygiene Data'!I4)))</f>
        <v/>
      </c>
      <c r="EE10" s="229" t="str">
        <f ca="1">+IF(OFFSET('Hygiene Data'!$I$12,0,10*ROW('Hygiene Data'!I4))="","",OFFSET('Hygiene Data'!$I$12,0,10*ROW('Hygiene Data'!I4)))</f>
        <v/>
      </c>
      <c r="EF10" s="229" t="str">
        <f ca="1">+IF(OFFSET('Hygiene Data'!$I$13,0,10*ROW('Hygiene Data'!I4))="","",OFFSET('Hygiene Data'!$I$13,0,10*ROW('Hygiene Data'!I4)))</f>
        <v/>
      </c>
    </row>
    <row r="11" spans="1:136" x14ac:dyDescent="0.25">
      <c r="A11" s="338" t="str">
        <f ca="1">+IF(OFFSET('Water Data'!$B$2,0,10*ROW('Water Data'!E5))="","",OFFSET('Water Data'!$B$2,0,10*ROW('Water Data'!E5)))</f>
        <v>MDG_2016_SDI</v>
      </c>
      <c r="B11" s="33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Enquête</v>
      </c>
      <c r="C11" s="365">
        <f t="shared" ca="1" si="0"/>
        <v>2016</v>
      </c>
      <c r="D11" s="366"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366">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44</v>
      </c>
      <c r="F11" s="366"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36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36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36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36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36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36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36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36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36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366"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366">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44</v>
      </c>
      <c r="R11" s="366"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366"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366"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366"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367"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367"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36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36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367">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61.6</v>
      </c>
      <c r="AA11" s="36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36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36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36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367">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79.7</v>
      </c>
      <c r="AF11" s="36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36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36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36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367">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59.5</v>
      </c>
      <c r="AK11" s="36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36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36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36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36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367"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367"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36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36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367">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61.6</v>
      </c>
      <c r="AU11" s="36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36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36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36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367"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368"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44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368"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36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36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36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36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36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36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36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36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36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368"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36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368"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36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36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368"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229" t="str">
        <f ca="1">+IF(OFFSET('Water Data'!$D$27,0,10*ROW('Water Data'!D5))="","",OFFSET('Water Data'!$D$27,0,10*ROW('Water Data'!D5)))</f>
        <v/>
      </c>
      <c r="BT11" s="229" t="str">
        <f ca="1">+IF(OFFSET('Water Data'!$D$28,0,10*ROW('Water Data'!D5))="","",OFFSET('Water Data'!$D$28,0,10*ROW('Water Data'!D5)))</f>
        <v>Yes</v>
      </c>
      <c r="BU11" s="229" t="str">
        <f ca="1">+IF(OFFSET('Water Data'!$D$29,0,10*ROW('Water Data'!D5))="","",OFFSET('Water Data'!$D$29,0,10*ROW('Water Data'!D5)))</f>
        <v/>
      </c>
      <c r="BV11" s="229" t="str">
        <f ca="1">+IF(OFFSET('Water Data'!$E$27,0,10*ROW('Water Data'!E5))="","",OFFSET('Water Data'!$E$27,0,10*ROW('Water Data'!E5)))</f>
        <v/>
      </c>
      <c r="BW11" s="229" t="str">
        <f ca="1">+IF(OFFSET('Water Data'!$E$28,0,10*ROW('Water Data'!E5))="","",OFFSET('Water Data'!$E$28,0,10*ROW('Water Data'!E5)))</f>
        <v/>
      </c>
      <c r="BX11" s="229" t="str">
        <f ca="1">+IF(OFFSET('Water Data'!$E$29,0,10*ROW('Water Data'!E5))="","",OFFSET('Water Data'!$E$29,0,10*ROW('Water Data'!E5)))</f>
        <v/>
      </c>
      <c r="BY11" s="229" t="str">
        <f ca="1">+IF(OFFSET('Water Data'!$F$27,0,10*ROW('Water Data'!F5))="","",OFFSET('Water Data'!$F$27,0,10*ROW('Water Data'!F5)))</f>
        <v/>
      </c>
      <c r="BZ11" s="229" t="str">
        <f ca="1">+IF(OFFSET('Water Data'!$F$28,0,10*ROW('Water Data'!F5))="","",OFFSET('Water Data'!$F$28,0,10*ROW('Water Data'!F5)))</f>
        <v/>
      </c>
      <c r="CA11" s="229" t="str">
        <f ca="1">+IF(OFFSET('Water Data'!$F$29,0,10*ROW('Water Data'!F5))="","",OFFSET('Water Data'!$F$29,0,10*ROW('Water Data'!F5)))</f>
        <v/>
      </c>
      <c r="CB11" s="229" t="str">
        <f ca="1">+IF(OFFSET('Water Data'!$G$27,0,10*ROW('Water Data'!G5))="","",OFFSET('Water Data'!$G$27,0,10*ROW('Water Data'!G5)))</f>
        <v/>
      </c>
      <c r="CC11" s="229" t="str">
        <f ca="1">+IF(OFFSET('Water Data'!$G$28,0,10*ROW('Water Data'!G5))="","",OFFSET('Water Data'!$G$28,0,10*ROW('Water Data'!G5)))</f>
        <v/>
      </c>
      <c r="CD11" s="229" t="str">
        <f ca="1">+IF(OFFSET('Water Data'!$G$29,0,10*ROW('Water Data'!G5))="","",OFFSET('Water Data'!$G$29,0,10*ROW('Water Data'!G5)))</f>
        <v/>
      </c>
      <c r="CE11" s="229" t="str">
        <f ca="1">+IF(OFFSET('Water Data'!$H$27,0,10*ROW('Water Data'!H5))="","",OFFSET('Water Data'!$H$27,0,10*ROW('Water Data'!H5)))</f>
        <v/>
      </c>
      <c r="CF11" s="229" t="str">
        <f ca="1">+IF(OFFSET('Water Data'!$H$28,0,10*ROW('Water Data'!H5))="","",OFFSET('Water Data'!$H$28,0,10*ROW('Water Data'!H5)))</f>
        <v>Yes</v>
      </c>
      <c r="CG11" s="229" t="str">
        <f ca="1">+IF(OFFSET('Water Data'!$H$29,0,10*ROW('Water Data'!H5))="","",OFFSET('Water Data'!$H$29,0,10*ROW('Water Data'!H5)))</f>
        <v/>
      </c>
      <c r="CH11" s="229" t="str">
        <f ca="1">+IF(OFFSET('Water Data'!$I$27,0,10*ROW('Water Data'!I5))="","",OFFSET('Water Data'!$I$27,0,10*ROW('Water Data'!I5)))</f>
        <v/>
      </c>
      <c r="CI11" s="229" t="str">
        <f ca="1">+IF(OFFSET('Water Data'!$I$28,0,10*ROW('Water Data'!I5))="","",OFFSET('Water Data'!$I$28,0,10*ROW('Water Data'!I5)))</f>
        <v/>
      </c>
      <c r="CJ11" s="229" t="str">
        <f ca="1">+IF(OFFSET('Water Data'!$I$29,0,10*ROW('Water Data'!I5))="","",OFFSET('Water Data'!$I$29,0,10*ROW('Water Data'!I5)))</f>
        <v/>
      </c>
      <c r="CK11" s="229" t="str">
        <f ca="1">+IF(OFFSET('Sanitation Data'!$D$28,0,10*ROW('Sanitation Data'!D5))="","",OFFSET('Sanitation Data'!$D$28,0,10*ROW('Sanitation Data'!D5)))</f>
        <v/>
      </c>
      <c r="CL11" s="229" t="str">
        <f ca="1">+IF(OFFSET('Sanitation Data'!$D$29,0,10*ROW('Sanitation Data'!D5))="","",OFFSET('Sanitation Data'!$D$29,0,10*ROW('Sanitation Data'!D5)))</f>
        <v/>
      </c>
      <c r="CM11" s="229" t="str">
        <f ca="1">+IF(OFFSET('Sanitation Data'!$D$30,0,10*ROW('Sanitation Data'!D5))="","",OFFSET('Sanitation Data'!$D$30,0,10*ROW('Sanitation Data'!D5)))</f>
        <v/>
      </c>
      <c r="CN11" s="229" t="str">
        <f ca="1">+IF(OFFSET('Sanitation Data'!$D$31,0,10*ROW('Sanitation Data'!D5))="","",OFFSET('Sanitation Data'!$D$31,0,10*ROW('Sanitation Data'!D5)))</f>
        <v/>
      </c>
      <c r="CO11" s="229" t="str">
        <f ca="1">+IF(OFFSET('Sanitation Data'!$D$32,0,10*ROW('Sanitation Data'!D5))="","",OFFSET('Sanitation Data'!$D$32,0,10*ROW('Sanitation Data'!D5)))</f>
        <v>Yes</v>
      </c>
      <c r="CP11" s="229" t="str">
        <f ca="1">+IF(OFFSET('Sanitation Data'!$E$28,0,10*ROW('Sanitation Data'!E5))="","",OFFSET('Sanitation Data'!$E$28,0,10*ROW('Sanitation Data'!E5)))</f>
        <v/>
      </c>
      <c r="CQ11" s="229" t="str">
        <f ca="1">+IF(OFFSET('Sanitation Data'!$E$29,0,10*ROW('Sanitation Data'!E5))="","",OFFSET('Sanitation Data'!$E$29,0,10*ROW('Sanitation Data'!E5)))</f>
        <v/>
      </c>
      <c r="CR11" s="229" t="str">
        <f ca="1">+IF(OFFSET('Sanitation Data'!$E$30,0,10*ROW('Sanitation Data'!E5))="","",OFFSET('Sanitation Data'!$E$30,0,10*ROW('Sanitation Data'!E5)))</f>
        <v/>
      </c>
      <c r="CS11" s="229" t="str">
        <f ca="1">+IF(OFFSET('Sanitation Data'!$E$31,0,10*ROW('Sanitation Data'!E5))="","",OFFSET('Sanitation Data'!$E$31,0,10*ROW('Sanitation Data'!E5)))</f>
        <v/>
      </c>
      <c r="CT11" s="229" t="str">
        <f ca="1">+IF(OFFSET('Sanitation Data'!$E$32,0,10*ROW('Sanitation Data'!E5))="","",OFFSET('Sanitation Data'!$E$32,0,10*ROW('Sanitation Data'!E5)))</f>
        <v>Yes</v>
      </c>
      <c r="CU11" s="229" t="str">
        <f ca="1">+IF(OFFSET('Sanitation Data'!$F$28,0,10*ROW('Sanitation Data'!F5))="","",OFFSET('Sanitation Data'!$F$28,0,10*ROW('Sanitation Data'!F5)))</f>
        <v/>
      </c>
      <c r="CV11" s="229" t="str">
        <f ca="1">+IF(OFFSET('Sanitation Data'!$F$29,0,10*ROW('Sanitation Data'!F5))="","",OFFSET('Sanitation Data'!$F$29,0,10*ROW('Sanitation Data'!F5)))</f>
        <v/>
      </c>
      <c r="CW11" s="229" t="str">
        <f ca="1">+IF(OFFSET('Sanitation Data'!$F$30,0,10*ROW('Sanitation Data'!F5))="","",OFFSET('Sanitation Data'!$F$30,0,10*ROW('Sanitation Data'!F5)))</f>
        <v/>
      </c>
      <c r="CX11" s="229" t="str">
        <f ca="1">+IF(OFFSET('Sanitation Data'!$F$31,0,10*ROW('Sanitation Data'!F5))="","",OFFSET('Sanitation Data'!$F$31,0,10*ROW('Sanitation Data'!F5)))</f>
        <v/>
      </c>
      <c r="CY11" s="229" t="str">
        <f ca="1">+IF(OFFSET('Sanitation Data'!$F$32,0,10*ROW('Sanitation Data'!F5))="","",OFFSET('Sanitation Data'!$F$32,0,10*ROW('Sanitation Data'!F5)))</f>
        <v>Yes</v>
      </c>
      <c r="CZ11" s="229" t="str">
        <f ca="1">+IF(OFFSET('Sanitation Data'!$G$28,0,10*ROW('Sanitation Data'!G5))="","",OFFSET('Sanitation Data'!$G$28,0,10*ROW('Sanitation Data'!G5)))</f>
        <v/>
      </c>
      <c r="DA11" s="229" t="str">
        <f ca="1">+IF(OFFSET('Sanitation Data'!$G$29,0,10*ROW('Sanitation Data'!G5))="","",OFFSET('Sanitation Data'!$G$29,0,10*ROW('Sanitation Data'!G5)))</f>
        <v/>
      </c>
      <c r="DB11" s="229" t="str">
        <f ca="1">+IF(OFFSET('Sanitation Data'!$G$30,0,10*ROW('Sanitation Data'!G5))="","",OFFSET('Sanitation Data'!$G$30,0,10*ROW('Sanitation Data'!G5)))</f>
        <v/>
      </c>
      <c r="DC11" s="229" t="str">
        <f ca="1">+IF(OFFSET('Sanitation Data'!$G$31,0,10*ROW('Sanitation Data'!G5))="","",OFFSET('Sanitation Data'!$G$31,0,10*ROW('Sanitation Data'!G5)))</f>
        <v/>
      </c>
      <c r="DD11" s="229" t="str">
        <f ca="1">+IF(OFFSET('Sanitation Data'!$G$32,0,10*ROW('Sanitation Data'!G5))="","",OFFSET('Sanitation Data'!$G$32,0,10*ROW('Sanitation Data'!G5)))</f>
        <v/>
      </c>
      <c r="DE11" s="229" t="str">
        <f ca="1">+IF(OFFSET('Sanitation Data'!$H$28,0,10*ROW('Sanitation Data'!H5))="","",OFFSET('Sanitation Data'!$H$28,0,10*ROW('Sanitation Data'!H5)))</f>
        <v/>
      </c>
      <c r="DF11" s="229" t="str">
        <f ca="1">+IF(OFFSET('Sanitation Data'!$H$29,0,10*ROW('Sanitation Data'!H5))="","",OFFSET('Sanitation Data'!$H$29,0,10*ROW('Sanitation Data'!H5)))</f>
        <v/>
      </c>
      <c r="DG11" s="229" t="str">
        <f ca="1">+IF(OFFSET('Sanitation Data'!$H$30,0,10*ROW('Sanitation Data'!H5))="","",OFFSET('Sanitation Data'!$H$30,0,10*ROW('Sanitation Data'!H5)))</f>
        <v/>
      </c>
      <c r="DH11" s="229" t="str">
        <f ca="1">+IF(OFFSET('Sanitation Data'!$H$31,0,10*ROW('Sanitation Data'!H5))="","",OFFSET('Sanitation Data'!$H$31,0,10*ROW('Sanitation Data'!H5)))</f>
        <v/>
      </c>
      <c r="DI11" s="229" t="str">
        <f ca="1">+IF(OFFSET('Sanitation Data'!$H$32,0,10*ROW('Sanitation Data'!H5))="","",OFFSET('Sanitation Data'!$H$32,0,10*ROW('Sanitation Data'!H5)))</f>
        <v>Yes</v>
      </c>
      <c r="DJ11" s="229" t="str">
        <f ca="1">+IF(OFFSET('Sanitation Data'!$I$28,0,10*ROW('Sanitation Data'!I5))="","",OFFSET('Sanitation Data'!$I$28,0,10*ROW('Sanitation Data'!I5)))</f>
        <v/>
      </c>
      <c r="DK11" s="229" t="str">
        <f ca="1">+IF(OFFSET('Sanitation Data'!$I$29,0,10*ROW('Sanitation Data'!I5))="","",OFFSET('Sanitation Data'!$I$29,0,10*ROW('Sanitation Data'!I5)))</f>
        <v/>
      </c>
      <c r="DL11" s="229" t="str">
        <f ca="1">+IF(OFFSET('Sanitation Data'!$I$30,0,10*ROW('Sanitation Data'!I5))="","",OFFSET('Sanitation Data'!$I$30,0,10*ROW('Sanitation Data'!I5)))</f>
        <v/>
      </c>
      <c r="DM11" s="229" t="str">
        <f ca="1">+IF(OFFSET('Sanitation Data'!$I$31,0,10*ROW('Sanitation Data'!I5))="","",OFFSET('Sanitation Data'!$I$31,0,10*ROW('Sanitation Data'!I5)))</f>
        <v/>
      </c>
      <c r="DN11" s="229" t="str">
        <f ca="1">+IF(OFFSET('Sanitation Data'!$I$32,0,10*ROW('Sanitation Data'!I5))="","",OFFSET('Sanitation Data'!$I$32,0,10*ROW('Sanitation Data'!I5)))</f>
        <v/>
      </c>
      <c r="DO11" s="229" t="str">
        <f ca="1">+IF(OFFSET('Hygiene Data'!$D$11,0,10*ROW('Hygiene Data'!D5))="","",OFFSET('Hygiene Data'!$D$11,0,10*ROW('Hygiene Data'!D5)))</f>
        <v/>
      </c>
      <c r="DP11" s="229" t="str">
        <f ca="1">+IF(OFFSET('Hygiene Data'!$D$12,0,10*ROW('Hygiene Data'!D5))="","",OFFSET('Hygiene Data'!$D$12,0,10*ROW('Hygiene Data'!D5)))</f>
        <v/>
      </c>
      <c r="DQ11" s="229" t="str">
        <f ca="1">+IF(OFFSET('Hygiene Data'!$D$13,0,10*ROW('Hygiene Data'!D5))="","",OFFSET('Hygiene Data'!$D$13,0,10*ROW('Hygiene Data'!D5)))</f>
        <v/>
      </c>
      <c r="DR11" s="229" t="str">
        <f ca="1">+IF(OFFSET('Hygiene Data'!$E$11,0,10*ROW('Hygiene Data'!E5))="","",OFFSET('Hygiene Data'!$E$11,0,10*ROW('Hygiene Data'!E5)))</f>
        <v/>
      </c>
      <c r="DS11" s="229" t="str">
        <f ca="1">+IF(OFFSET('Hygiene Data'!$E$12,0,10*ROW('Hygiene Data'!E5))="","",OFFSET('Hygiene Data'!$E$12,0,10*ROW('Hygiene Data'!E5)))</f>
        <v/>
      </c>
      <c r="DT11" s="229" t="str">
        <f ca="1">+IF(OFFSET('Hygiene Data'!$E$13,0,10*ROW('Hygiene Data'!E5))="","",OFFSET('Hygiene Data'!$E$13,0,10*ROW('Hygiene Data'!E5)))</f>
        <v/>
      </c>
      <c r="DU11" s="229" t="str">
        <f ca="1">+IF(OFFSET('Hygiene Data'!$F$11,0,10*ROW('Hygiene Data'!F5))="","",OFFSET('Hygiene Data'!$F$11,0,10*ROW('Hygiene Data'!F5)))</f>
        <v/>
      </c>
      <c r="DV11" s="229" t="str">
        <f ca="1">+IF(OFFSET('Hygiene Data'!$F$12,0,10*ROW('Hygiene Data'!F5))="","",OFFSET('Hygiene Data'!$F$12,0,10*ROW('Hygiene Data'!F5)))</f>
        <v/>
      </c>
      <c r="DW11" s="229" t="str">
        <f ca="1">+IF(OFFSET('Hygiene Data'!$F$13,0,10*ROW('Hygiene Data'!F5))="","",OFFSET('Hygiene Data'!$F$13,0,10*ROW('Hygiene Data'!F5)))</f>
        <v/>
      </c>
      <c r="DX11" s="229" t="str">
        <f ca="1">+IF(OFFSET('Hygiene Data'!$G$11,0,10*ROW('Hygiene Data'!G5))="","",OFFSET('Hygiene Data'!$G$11,0,10*ROW('Hygiene Data'!G5)))</f>
        <v/>
      </c>
      <c r="DY11" s="229" t="str">
        <f ca="1">+IF(OFFSET('Hygiene Data'!$G$12,0,10*ROW('Hygiene Data'!G5))="","",OFFSET('Hygiene Data'!$G$12,0,10*ROW('Hygiene Data'!G5)))</f>
        <v/>
      </c>
      <c r="DZ11" s="229" t="str">
        <f ca="1">+IF(OFFSET('Hygiene Data'!$G$13,0,10*ROW('Hygiene Data'!G5))="","",OFFSET('Hygiene Data'!$G$13,0,10*ROW('Hygiene Data'!G5)))</f>
        <v/>
      </c>
      <c r="EA11" s="229" t="str">
        <f ca="1">+IF(OFFSET('Hygiene Data'!$H$11,0,10*ROW('Hygiene Data'!H5))="","",OFFSET('Hygiene Data'!$H$11,0,10*ROW('Hygiene Data'!H5)))</f>
        <v/>
      </c>
      <c r="EB11" s="229" t="str">
        <f ca="1">+IF(OFFSET('Hygiene Data'!$H$12,0,10*ROW('Hygiene Data'!H5))="","",OFFSET('Hygiene Data'!$H$12,0,10*ROW('Hygiene Data'!H5)))</f>
        <v/>
      </c>
      <c r="EC11" s="229" t="str">
        <f ca="1">+IF(OFFSET('Hygiene Data'!$H$13,0,10*ROW('Hygiene Data'!H5))="","",OFFSET('Hygiene Data'!$H$13,0,10*ROW('Hygiene Data'!H5)))</f>
        <v/>
      </c>
      <c r="ED11" s="229" t="str">
        <f ca="1">+IF(OFFSET('Hygiene Data'!$I$11,0,10*ROW('Hygiene Data'!I5))="","",OFFSET('Hygiene Data'!$I$11,0,10*ROW('Hygiene Data'!I5)))</f>
        <v/>
      </c>
      <c r="EE11" s="229" t="str">
        <f ca="1">+IF(OFFSET('Hygiene Data'!$I$12,0,10*ROW('Hygiene Data'!I5))="","",OFFSET('Hygiene Data'!$I$12,0,10*ROW('Hygiene Data'!I5)))</f>
        <v/>
      </c>
      <c r="EF11" s="229" t="str">
        <f ca="1">+IF(OFFSET('Hygiene Data'!$I$13,0,10*ROW('Hygiene Data'!I5))="","",OFFSET('Hygiene Data'!$I$13,0,10*ROW('Hygiene Data'!I5)))</f>
        <v/>
      </c>
    </row>
    <row r="12" spans="1:136" x14ac:dyDescent="0.25">
      <c r="A12" s="338" t="str">
        <f ca="1">+IF(OFFSET('Water Data'!$B$2,0,10*ROW('Water Data'!E6))="","",OFFSET('Water Data'!$B$2,0,10*ROW('Water Data'!E6)))</f>
        <v>MDG_2019_UIS</v>
      </c>
      <c r="B12" s="33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Autre</v>
      </c>
      <c r="C12" s="365">
        <f t="shared" ca="1" si="0"/>
        <v>2019</v>
      </c>
      <c r="D12" s="366"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366">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52.632300000000001</v>
      </c>
      <c r="F12" s="366"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36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36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36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36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36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36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36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36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36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366"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366">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52.632300000000001</v>
      </c>
      <c r="R12" s="366"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366"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36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366"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36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367"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36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36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367"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36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36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36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36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36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36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36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36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36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36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36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36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36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36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36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36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36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36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36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367"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36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36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36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36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36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36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44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36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36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36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36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36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36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36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36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36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36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36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36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36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36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36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36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229" t="str">
        <f ca="1">+IF(OFFSET('Water Data'!$D$27,0,10*ROW('Water Data'!D6))="","",OFFSET('Water Data'!$D$27,0,10*ROW('Water Data'!D6)))</f>
        <v/>
      </c>
      <c r="BT12" s="229" t="str">
        <f ca="1">+IF(OFFSET('Water Data'!$D$28,0,10*ROW('Water Data'!D6))="","",OFFSET('Water Data'!$D$28,0,10*ROW('Water Data'!D6)))</f>
        <v>Yes</v>
      </c>
      <c r="BU12" s="229" t="str">
        <f ca="1">+IF(OFFSET('Water Data'!$D$29,0,10*ROW('Water Data'!D6))="","",OFFSET('Water Data'!$D$29,0,10*ROW('Water Data'!D6)))</f>
        <v/>
      </c>
      <c r="BV12" s="229" t="str">
        <f ca="1">+IF(OFFSET('Water Data'!$E$27,0,10*ROW('Water Data'!E6))="","",OFFSET('Water Data'!$E$27,0,10*ROW('Water Data'!E6)))</f>
        <v/>
      </c>
      <c r="BW12" s="229" t="str">
        <f ca="1">+IF(OFFSET('Water Data'!$E$28,0,10*ROW('Water Data'!E6))="","",OFFSET('Water Data'!$E$28,0,10*ROW('Water Data'!E6)))</f>
        <v/>
      </c>
      <c r="BX12" s="229" t="str">
        <f ca="1">+IF(OFFSET('Water Data'!$E$29,0,10*ROW('Water Data'!E6))="","",OFFSET('Water Data'!$E$29,0,10*ROW('Water Data'!E6)))</f>
        <v/>
      </c>
      <c r="BY12" s="229" t="str">
        <f ca="1">+IF(OFFSET('Water Data'!$F$27,0,10*ROW('Water Data'!F6))="","",OFFSET('Water Data'!$F$27,0,10*ROW('Water Data'!F6)))</f>
        <v/>
      </c>
      <c r="BZ12" s="229" t="str">
        <f ca="1">+IF(OFFSET('Water Data'!$F$28,0,10*ROW('Water Data'!F6))="","",OFFSET('Water Data'!$F$28,0,10*ROW('Water Data'!F6)))</f>
        <v/>
      </c>
      <c r="CA12" s="229" t="str">
        <f ca="1">+IF(OFFSET('Water Data'!$F$29,0,10*ROW('Water Data'!F6))="","",OFFSET('Water Data'!$F$29,0,10*ROW('Water Data'!F6)))</f>
        <v/>
      </c>
      <c r="CB12" s="229" t="str">
        <f ca="1">+IF(OFFSET('Water Data'!$G$27,0,10*ROW('Water Data'!G6))="","",OFFSET('Water Data'!$G$27,0,10*ROW('Water Data'!G6)))</f>
        <v/>
      </c>
      <c r="CC12" s="229" t="str">
        <f ca="1">+IF(OFFSET('Water Data'!$G$28,0,10*ROW('Water Data'!G6))="","",OFFSET('Water Data'!$G$28,0,10*ROW('Water Data'!G6)))</f>
        <v/>
      </c>
      <c r="CD12" s="229" t="str">
        <f ca="1">+IF(OFFSET('Water Data'!$G$29,0,10*ROW('Water Data'!G6))="","",OFFSET('Water Data'!$G$29,0,10*ROW('Water Data'!G6)))</f>
        <v/>
      </c>
      <c r="CE12" s="229" t="str">
        <f ca="1">+IF(OFFSET('Water Data'!$H$27,0,10*ROW('Water Data'!H6))="","",OFFSET('Water Data'!$H$27,0,10*ROW('Water Data'!H6)))</f>
        <v/>
      </c>
      <c r="CF12" s="229" t="str">
        <f ca="1">+IF(OFFSET('Water Data'!$H$28,0,10*ROW('Water Data'!H6))="","",OFFSET('Water Data'!$H$28,0,10*ROW('Water Data'!H6)))</f>
        <v>Yes</v>
      </c>
      <c r="CG12" s="229" t="str">
        <f ca="1">+IF(OFFSET('Water Data'!$H$29,0,10*ROW('Water Data'!H6))="","",OFFSET('Water Data'!$H$29,0,10*ROW('Water Data'!H6)))</f>
        <v/>
      </c>
      <c r="CH12" s="229" t="str">
        <f ca="1">+IF(OFFSET('Water Data'!$I$27,0,10*ROW('Water Data'!I6))="","",OFFSET('Water Data'!$I$27,0,10*ROW('Water Data'!I6)))</f>
        <v/>
      </c>
      <c r="CI12" s="229" t="str">
        <f ca="1">+IF(OFFSET('Water Data'!$I$28,0,10*ROW('Water Data'!I6))="","",OFFSET('Water Data'!$I$28,0,10*ROW('Water Data'!I6)))</f>
        <v/>
      </c>
      <c r="CJ12" s="229" t="str">
        <f ca="1">+IF(OFFSET('Water Data'!$I$29,0,10*ROW('Water Data'!I6))="","",OFFSET('Water Data'!$I$29,0,10*ROW('Water Data'!I6)))</f>
        <v/>
      </c>
      <c r="CK12" s="229" t="str">
        <f ca="1">+IF(OFFSET('Sanitation Data'!$D$28,0,10*ROW('Sanitation Data'!D6))="","",OFFSET('Sanitation Data'!$D$28,0,10*ROW('Sanitation Data'!D6)))</f>
        <v/>
      </c>
      <c r="CL12" s="229" t="str">
        <f ca="1">+IF(OFFSET('Sanitation Data'!$D$29,0,10*ROW('Sanitation Data'!D6))="","",OFFSET('Sanitation Data'!$D$29,0,10*ROW('Sanitation Data'!D6)))</f>
        <v/>
      </c>
      <c r="CM12" s="229" t="str">
        <f ca="1">+IF(OFFSET('Sanitation Data'!$D$30,0,10*ROW('Sanitation Data'!D6))="","",OFFSET('Sanitation Data'!$D$30,0,10*ROW('Sanitation Data'!D6)))</f>
        <v/>
      </c>
      <c r="CN12" s="229" t="str">
        <f ca="1">+IF(OFFSET('Sanitation Data'!$D$31,0,10*ROW('Sanitation Data'!D6))="","",OFFSET('Sanitation Data'!$D$31,0,10*ROW('Sanitation Data'!D6)))</f>
        <v/>
      </c>
      <c r="CO12" s="229" t="str">
        <f ca="1">+IF(OFFSET('Sanitation Data'!$D$32,0,10*ROW('Sanitation Data'!D6))="","",OFFSET('Sanitation Data'!$D$32,0,10*ROW('Sanitation Data'!D6)))</f>
        <v/>
      </c>
      <c r="CP12" s="229" t="str">
        <f ca="1">+IF(OFFSET('Sanitation Data'!$E$28,0,10*ROW('Sanitation Data'!E6))="","",OFFSET('Sanitation Data'!$E$28,0,10*ROW('Sanitation Data'!E6)))</f>
        <v/>
      </c>
      <c r="CQ12" s="229" t="str">
        <f ca="1">+IF(OFFSET('Sanitation Data'!$E$29,0,10*ROW('Sanitation Data'!E6))="","",OFFSET('Sanitation Data'!$E$29,0,10*ROW('Sanitation Data'!E6)))</f>
        <v/>
      </c>
      <c r="CR12" s="229" t="str">
        <f ca="1">+IF(OFFSET('Sanitation Data'!$E$30,0,10*ROW('Sanitation Data'!E6))="","",OFFSET('Sanitation Data'!$E$30,0,10*ROW('Sanitation Data'!E6)))</f>
        <v/>
      </c>
      <c r="CS12" s="229" t="str">
        <f ca="1">+IF(OFFSET('Sanitation Data'!$E$31,0,10*ROW('Sanitation Data'!E6))="","",OFFSET('Sanitation Data'!$E$31,0,10*ROW('Sanitation Data'!E6)))</f>
        <v/>
      </c>
      <c r="CT12" s="229" t="str">
        <f ca="1">+IF(OFFSET('Sanitation Data'!$E$32,0,10*ROW('Sanitation Data'!E6))="","",OFFSET('Sanitation Data'!$E$32,0,10*ROW('Sanitation Data'!E6)))</f>
        <v/>
      </c>
      <c r="CU12" s="229" t="str">
        <f ca="1">+IF(OFFSET('Sanitation Data'!$F$28,0,10*ROW('Sanitation Data'!F6))="","",OFFSET('Sanitation Data'!$F$28,0,10*ROW('Sanitation Data'!F6)))</f>
        <v/>
      </c>
      <c r="CV12" s="229" t="str">
        <f ca="1">+IF(OFFSET('Sanitation Data'!$F$29,0,10*ROW('Sanitation Data'!F6))="","",OFFSET('Sanitation Data'!$F$29,0,10*ROW('Sanitation Data'!F6)))</f>
        <v/>
      </c>
      <c r="CW12" s="229" t="str">
        <f ca="1">+IF(OFFSET('Sanitation Data'!$F$30,0,10*ROW('Sanitation Data'!F6))="","",OFFSET('Sanitation Data'!$F$30,0,10*ROW('Sanitation Data'!F6)))</f>
        <v/>
      </c>
      <c r="CX12" s="229" t="str">
        <f ca="1">+IF(OFFSET('Sanitation Data'!$F$31,0,10*ROW('Sanitation Data'!F6))="","",OFFSET('Sanitation Data'!$F$31,0,10*ROW('Sanitation Data'!F6)))</f>
        <v/>
      </c>
      <c r="CY12" s="229" t="str">
        <f ca="1">+IF(OFFSET('Sanitation Data'!$F$32,0,10*ROW('Sanitation Data'!F6))="","",OFFSET('Sanitation Data'!$F$32,0,10*ROW('Sanitation Data'!F6)))</f>
        <v/>
      </c>
      <c r="CZ12" s="229" t="str">
        <f ca="1">+IF(OFFSET('Sanitation Data'!$G$28,0,10*ROW('Sanitation Data'!G6))="","",OFFSET('Sanitation Data'!$G$28,0,10*ROW('Sanitation Data'!G6)))</f>
        <v/>
      </c>
      <c r="DA12" s="229" t="str">
        <f ca="1">+IF(OFFSET('Sanitation Data'!$G$29,0,10*ROW('Sanitation Data'!G6))="","",OFFSET('Sanitation Data'!$G$29,0,10*ROW('Sanitation Data'!G6)))</f>
        <v/>
      </c>
      <c r="DB12" s="229" t="str">
        <f ca="1">+IF(OFFSET('Sanitation Data'!$G$30,0,10*ROW('Sanitation Data'!G6))="","",OFFSET('Sanitation Data'!$G$30,0,10*ROW('Sanitation Data'!G6)))</f>
        <v/>
      </c>
      <c r="DC12" s="229" t="str">
        <f ca="1">+IF(OFFSET('Sanitation Data'!$G$31,0,10*ROW('Sanitation Data'!G6))="","",OFFSET('Sanitation Data'!$G$31,0,10*ROW('Sanitation Data'!G6)))</f>
        <v/>
      </c>
      <c r="DD12" s="229" t="str">
        <f ca="1">+IF(OFFSET('Sanitation Data'!$G$32,0,10*ROW('Sanitation Data'!G6))="","",OFFSET('Sanitation Data'!$G$32,0,10*ROW('Sanitation Data'!G6)))</f>
        <v/>
      </c>
      <c r="DE12" s="229" t="str">
        <f ca="1">+IF(OFFSET('Sanitation Data'!$H$28,0,10*ROW('Sanitation Data'!H6))="","",OFFSET('Sanitation Data'!$H$28,0,10*ROW('Sanitation Data'!H6)))</f>
        <v/>
      </c>
      <c r="DF12" s="229" t="str">
        <f ca="1">+IF(OFFSET('Sanitation Data'!$H$29,0,10*ROW('Sanitation Data'!H6))="","",OFFSET('Sanitation Data'!$H$29,0,10*ROW('Sanitation Data'!H6)))</f>
        <v/>
      </c>
      <c r="DG12" s="229" t="str">
        <f ca="1">+IF(OFFSET('Sanitation Data'!$H$30,0,10*ROW('Sanitation Data'!H6))="","",OFFSET('Sanitation Data'!$H$30,0,10*ROW('Sanitation Data'!H6)))</f>
        <v/>
      </c>
      <c r="DH12" s="229" t="str">
        <f ca="1">+IF(OFFSET('Sanitation Data'!$H$31,0,10*ROW('Sanitation Data'!H6))="","",OFFSET('Sanitation Data'!$H$31,0,10*ROW('Sanitation Data'!H6)))</f>
        <v/>
      </c>
      <c r="DI12" s="229" t="str">
        <f ca="1">+IF(OFFSET('Sanitation Data'!$H$32,0,10*ROW('Sanitation Data'!H6))="","",OFFSET('Sanitation Data'!$H$32,0,10*ROW('Sanitation Data'!H6)))</f>
        <v/>
      </c>
      <c r="DJ12" s="229" t="str">
        <f ca="1">+IF(OFFSET('Sanitation Data'!$I$28,0,10*ROW('Sanitation Data'!I6))="","",OFFSET('Sanitation Data'!$I$28,0,10*ROW('Sanitation Data'!I6)))</f>
        <v/>
      </c>
      <c r="DK12" s="229" t="str">
        <f ca="1">+IF(OFFSET('Sanitation Data'!$I$29,0,10*ROW('Sanitation Data'!I6))="","",OFFSET('Sanitation Data'!$I$29,0,10*ROW('Sanitation Data'!I6)))</f>
        <v/>
      </c>
      <c r="DL12" s="229" t="str">
        <f ca="1">+IF(OFFSET('Sanitation Data'!$I$30,0,10*ROW('Sanitation Data'!I6))="","",OFFSET('Sanitation Data'!$I$30,0,10*ROW('Sanitation Data'!I6)))</f>
        <v/>
      </c>
      <c r="DM12" s="229" t="str">
        <f ca="1">+IF(OFFSET('Sanitation Data'!$I$31,0,10*ROW('Sanitation Data'!I6))="","",OFFSET('Sanitation Data'!$I$31,0,10*ROW('Sanitation Data'!I6)))</f>
        <v/>
      </c>
      <c r="DN12" s="229" t="str">
        <f ca="1">+IF(OFFSET('Sanitation Data'!$I$32,0,10*ROW('Sanitation Data'!I6))="","",OFFSET('Sanitation Data'!$I$32,0,10*ROW('Sanitation Data'!I6)))</f>
        <v/>
      </c>
      <c r="DO12" s="229" t="str">
        <f ca="1">+IF(OFFSET('Hygiene Data'!$D$11,0,10*ROW('Hygiene Data'!D6))="","",OFFSET('Hygiene Data'!$D$11,0,10*ROW('Hygiene Data'!D6)))</f>
        <v/>
      </c>
      <c r="DP12" s="229" t="str">
        <f ca="1">+IF(OFFSET('Hygiene Data'!$D$12,0,10*ROW('Hygiene Data'!D6))="","",OFFSET('Hygiene Data'!$D$12,0,10*ROW('Hygiene Data'!D6)))</f>
        <v/>
      </c>
      <c r="DQ12" s="229" t="str">
        <f ca="1">+IF(OFFSET('Hygiene Data'!$D$13,0,10*ROW('Hygiene Data'!D6))="","",OFFSET('Hygiene Data'!$D$13,0,10*ROW('Hygiene Data'!D6)))</f>
        <v/>
      </c>
      <c r="DR12" s="229" t="str">
        <f ca="1">+IF(OFFSET('Hygiene Data'!$E$11,0,10*ROW('Hygiene Data'!E6))="","",OFFSET('Hygiene Data'!$E$11,0,10*ROW('Hygiene Data'!E6)))</f>
        <v/>
      </c>
      <c r="DS12" s="229" t="str">
        <f ca="1">+IF(OFFSET('Hygiene Data'!$E$12,0,10*ROW('Hygiene Data'!E6))="","",OFFSET('Hygiene Data'!$E$12,0,10*ROW('Hygiene Data'!E6)))</f>
        <v/>
      </c>
      <c r="DT12" s="229" t="str">
        <f ca="1">+IF(OFFSET('Hygiene Data'!$E$13,0,10*ROW('Hygiene Data'!E6))="","",OFFSET('Hygiene Data'!$E$13,0,10*ROW('Hygiene Data'!E6)))</f>
        <v/>
      </c>
      <c r="DU12" s="229" t="str">
        <f ca="1">+IF(OFFSET('Hygiene Data'!$F$11,0,10*ROW('Hygiene Data'!F6))="","",OFFSET('Hygiene Data'!$F$11,0,10*ROW('Hygiene Data'!F6)))</f>
        <v/>
      </c>
      <c r="DV12" s="229" t="str">
        <f ca="1">+IF(OFFSET('Hygiene Data'!$F$12,0,10*ROW('Hygiene Data'!F6))="","",OFFSET('Hygiene Data'!$F$12,0,10*ROW('Hygiene Data'!F6)))</f>
        <v/>
      </c>
      <c r="DW12" s="229" t="str">
        <f ca="1">+IF(OFFSET('Hygiene Data'!$F$13,0,10*ROW('Hygiene Data'!F6))="","",OFFSET('Hygiene Data'!$F$13,0,10*ROW('Hygiene Data'!F6)))</f>
        <v/>
      </c>
      <c r="DX12" s="229" t="str">
        <f ca="1">+IF(OFFSET('Hygiene Data'!$G$11,0,10*ROW('Hygiene Data'!G6))="","",OFFSET('Hygiene Data'!$G$11,0,10*ROW('Hygiene Data'!G6)))</f>
        <v/>
      </c>
      <c r="DY12" s="229" t="str">
        <f ca="1">+IF(OFFSET('Hygiene Data'!$G$12,0,10*ROW('Hygiene Data'!G6))="","",OFFSET('Hygiene Data'!$G$12,0,10*ROW('Hygiene Data'!G6)))</f>
        <v/>
      </c>
      <c r="DZ12" s="229" t="str">
        <f ca="1">+IF(OFFSET('Hygiene Data'!$G$13,0,10*ROW('Hygiene Data'!G6))="","",OFFSET('Hygiene Data'!$G$13,0,10*ROW('Hygiene Data'!G6)))</f>
        <v/>
      </c>
      <c r="EA12" s="229" t="str">
        <f ca="1">+IF(OFFSET('Hygiene Data'!$H$11,0,10*ROW('Hygiene Data'!H6))="","",OFFSET('Hygiene Data'!$H$11,0,10*ROW('Hygiene Data'!H6)))</f>
        <v/>
      </c>
      <c r="EB12" s="229" t="str">
        <f ca="1">+IF(OFFSET('Hygiene Data'!$H$12,0,10*ROW('Hygiene Data'!H6))="","",OFFSET('Hygiene Data'!$H$12,0,10*ROW('Hygiene Data'!H6)))</f>
        <v/>
      </c>
      <c r="EC12" s="229" t="str">
        <f ca="1">+IF(OFFSET('Hygiene Data'!$H$13,0,10*ROW('Hygiene Data'!H6))="","",OFFSET('Hygiene Data'!$H$13,0,10*ROW('Hygiene Data'!H6)))</f>
        <v/>
      </c>
      <c r="ED12" s="229" t="str">
        <f ca="1">+IF(OFFSET('Hygiene Data'!$I$11,0,10*ROW('Hygiene Data'!I6))="","",OFFSET('Hygiene Data'!$I$11,0,10*ROW('Hygiene Data'!I6)))</f>
        <v/>
      </c>
      <c r="EE12" s="229" t="str">
        <f ca="1">+IF(OFFSET('Hygiene Data'!$I$12,0,10*ROW('Hygiene Data'!I6))="","",OFFSET('Hygiene Data'!$I$12,0,10*ROW('Hygiene Data'!I6)))</f>
        <v/>
      </c>
      <c r="EF12" s="229" t="str">
        <f ca="1">+IF(OFFSET('Hygiene Data'!$I$13,0,10*ROW('Hygiene Data'!I6))="","",OFFSET('Hygiene Data'!$I$13,0,10*ROW('Hygiene Data'!I6)))</f>
        <v/>
      </c>
    </row>
    <row r="13" spans="1:136" x14ac:dyDescent="0.25">
      <c r="A13" s="338" t="str">
        <f ca="1">+IF(OFFSET('Water Data'!$B$2,0,10*ROW('Water Data'!E7))="","",OFFSET('Water Data'!$B$2,0,10*ROW('Water Data'!E7)))</f>
        <v>MDG_2022_UIS</v>
      </c>
      <c r="B13" s="33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Autre</v>
      </c>
      <c r="C13" s="365">
        <f t="shared" ca="1" si="0"/>
        <v>2022</v>
      </c>
      <c r="D13" s="366"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366">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49.981546171978117</v>
      </c>
      <c r="F13" s="366"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36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36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36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36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36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36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36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36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36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366"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366">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29.6</v>
      </c>
      <c r="R13" s="366"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366"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366">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66.264848846071288</v>
      </c>
      <c r="U13" s="366"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36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36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36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36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367">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42.375816831906157</v>
      </c>
      <c r="AA13" s="36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36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36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36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36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36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36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36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36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36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36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36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36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36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36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36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36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36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36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367">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24.62</v>
      </c>
      <c r="AU13" s="36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36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36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36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367">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56.561361797929983</v>
      </c>
      <c r="AZ13" s="368"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44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36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36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36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36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36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36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36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36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36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36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368"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36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36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36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36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36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229" t="str">
        <f ca="1">+IF(OFFSET('Water Data'!$D$27,0,10*ROW('Water Data'!D7))="","",OFFSET('Water Data'!$D$27,0,10*ROW('Water Data'!D7)))</f>
        <v/>
      </c>
      <c r="BT13" s="229" t="str">
        <f ca="1">+IF(OFFSET('Water Data'!$D$28,0,10*ROW('Water Data'!D7))="","",OFFSET('Water Data'!$D$28,0,10*ROW('Water Data'!D7)))</f>
        <v>Yes</v>
      </c>
      <c r="BU13" s="229" t="str">
        <f ca="1">+IF(OFFSET('Water Data'!$D$29,0,10*ROW('Water Data'!D7))="","",OFFSET('Water Data'!$D$29,0,10*ROW('Water Data'!D7)))</f>
        <v/>
      </c>
      <c r="BV13" s="229" t="str">
        <f ca="1">+IF(OFFSET('Water Data'!$E$27,0,10*ROW('Water Data'!E7))="","",OFFSET('Water Data'!$E$27,0,10*ROW('Water Data'!E7)))</f>
        <v/>
      </c>
      <c r="BW13" s="229" t="str">
        <f ca="1">+IF(OFFSET('Water Data'!$E$28,0,10*ROW('Water Data'!E7))="","",OFFSET('Water Data'!$E$28,0,10*ROW('Water Data'!E7)))</f>
        <v/>
      </c>
      <c r="BX13" s="229" t="str">
        <f ca="1">+IF(OFFSET('Water Data'!$E$29,0,10*ROW('Water Data'!E7))="","",OFFSET('Water Data'!$E$29,0,10*ROW('Water Data'!E7)))</f>
        <v/>
      </c>
      <c r="BY13" s="229" t="str">
        <f ca="1">+IF(OFFSET('Water Data'!$F$27,0,10*ROW('Water Data'!F7))="","",OFFSET('Water Data'!$F$27,0,10*ROW('Water Data'!F7)))</f>
        <v/>
      </c>
      <c r="BZ13" s="229" t="str">
        <f ca="1">+IF(OFFSET('Water Data'!$F$28,0,10*ROW('Water Data'!F7))="","",OFFSET('Water Data'!$F$28,0,10*ROW('Water Data'!F7)))</f>
        <v/>
      </c>
      <c r="CA13" s="229" t="str">
        <f ca="1">+IF(OFFSET('Water Data'!$F$29,0,10*ROW('Water Data'!F7))="","",OFFSET('Water Data'!$F$29,0,10*ROW('Water Data'!F7)))</f>
        <v/>
      </c>
      <c r="CB13" s="229" t="str">
        <f ca="1">+IF(OFFSET('Water Data'!$G$27,0,10*ROW('Water Data'!G7))="","",OFFSET('Water Data'!$G$27,0,10*ROW('Water Data'!G7)))</f>
        <v/>
      </c>
      <c r="CC13" s="229" t="str">
        <f ca="1">+IF(OFFSET('Water Data'!$G$28,0,10*ROW('Water Data'!G7))="","",OFFSET('Water Data'!$G$28,0,10*ROW('Water Data'!G7)))</f>
        <v/>
      </c>
      <c r="CD13" s="229" t="str">
        <f ca="1">+IF(OFFSET('Water Data'!$G$29,0,10*ROW('Water Data'!G7))="","",OFFSET('Water Data'!$G$29,0,10*ROW('Water Data'!G7)))</f>
        <v/>
      </c>
      <c r="CE13" s="229" t="str">
        <f ca="1">+IF(OFFSET('Water Data'!$H$27,0,10*ROW('Water Data'!H7))="","",OFFSET('Water Data'!$H$27,0,10*ROW('Water Data'!H7)))</f>
        <v/>
      </c>
      <c r="CF13" s="229" t="str">
        <f ca="1">+IF(OFFSET('Water Data'!$H$28,0,10*ROW('Water Data'!H7))="","",OFFSET('Water Data'!$H$28,0,10*ROW('Water Data'!H7)))</f>
        <v>Yes</v>
      </c>
      <c r="CG13" s="229" t="str">
        <f ca="1">+IF(OFFSET('Water Data'!$H$29,0,10*ROW('Water Data'!H7))="","",OFFSET('Water Data'!$H$29,0,10*ROW('Water Data'!H7)))</f>
        <v/>
      </c>
      <c r="CH13" s="229" t="str">
        <f ca="1">+IF(OFFSET('Water Data'!$I$27,0,10*ROW('Water Data'!I7))="","",OFFSET('Water Data'!$I$27,0,10*ROW('Water Data'!I7)))</f>
        <v/>
      </c>
      <c r="CI13" s="229" t="str">
        <f ca="1">+IF(OFFSET('Water Data'!$I$28,0,10*ROW('Water Data'!I7))="","",OFFSET('Water Data'!$I$28,0,10*ROW('Water Data'!I7)))</f>
        <v>Yes</v>
      </c>
      <c r="CJ13" s="229" t="str">
        <f ca="1">+IF(OFFSET('Water Data'!$I$29,0,10*ROW('Water Data'!I7))="","",OFFSET('Water Data'!$I$29,0,10*ROW('Water Data'!I7)))</f>
        <v/>
      </c>
      <c r="CK13" s="229" t="str">
        <f ca="1">+IF(OFFSET('Sanitation Data'!$D$28,0,10*ROW('Sanitation Data'!D7))="","",OFFSET('Sanitation Data'!$D$28,0,10*ROW('Sanitation Data'!D7)))</f>
        <v/>
      </c>
      <c r="CL13" s="229" t="str">
        <f ca="1">+IF(OFFSET('Sanitation Data'!$D$29,0,10*ROW('Sanitation Data'!D7))="","",OFFSET('Sanitation Data'!$D$29,0,10*ROW('Sanitation Data'!D7)))</f>
        <v/>
      </c>
      <c r="CM13" s="229" t="str">
        <f ca="1">+IF(OFFSET('Sanitation Data'!$D$30,0,10*ROW('Sanitation Data'!D7))="","",OFFSET('Sanitation Data'!$D$30,0,10*ROW('Sanitation Data'!D7)))</f>
        <v/>
      </c>
      <c r="CN13" s="229" t="str">
        <f ca="1">+IF(OFFSET('Sanitation Data'!$D$31,0,10*ROW('Sanitation Data'!D7))="","",OFFSET('Sanitation Data'!$D$31,0,10*ROW('Sanitation Data'!D7)))</f>
        <v/>
      </c>
      <c r="CO13" s="229" t="str">
        <f ca="1">+IF(OFFSET('Sanitation Data'!$D$32,0,10*ROW('Sanitation Data'!D7))="","",OFFSET('Sanitation Data'!$D$32,0,10*ROW('Sanitation Data'!D7)))</f>
        <v>Yes</v>
      </c>
      <c r="CP13" s="229" t="str">
        <f ca="1">+IF(OFFSET('Sanitation Data'!$E$28,0,10*ROW('Sanitation Data'!E7))="","",OFFSET('Sanitation Data'!$E$28,0,10*ROW('Sanitation Data'!E7)))</f>
        <v/>
      </c>
      <c r="CQ13" s="229" t="str">
        <f ca="1">+IF(OFFSET('Sanitation Data'!$E$29,0,10*ROW('Sanitation Data'!E7))="","",OFFSET('Sanitation Data'!$E$29,0,10*ROW('Sanitation Data'!E7)))</f>
        <v/>
      </c>
      <c r="CR13" s="229" t="str">
        <f ca="1">+IF(OFFSET('Sanitation Data'!$E$30,0,10*ROW('Sanitation Data'!E7))="","",OFFSET('Sanitation Data'!$E$30,0,10*ROW('Sanitation Data'!E7)))</f>
        <v/>
      </c>
      <c r="CS13" s="229" t="str">
        <f ca="1">+IF(OFFSET('Sanitation Data'!$E$31,0,10*ROW('Sanitation Data'!E7))="","",OFFSET('Sanitation Data'!$E$31,0,10*ROW('Sanitation Data'!E7)))</f>
        <v/>
      </c>
      <c r="CT13" s="229" t="str">
        <f ca="1">+IF(OFFSET('Sanitation Data'!$E$32,0,10*ROW('Sanitation Data'!E7))="","",OFFSET('Sanitation Data'!$E$32,0,10*ROW('Sanitation Data'!E7)))</f>
        <v/>
      </c>
      <c r="CU13" s="229" t="str">
        <f ca="1">+IF(OFFSET('Sanitation Data'!$F$28,0,10*ROW('Sanitation Data'!F7))="","",OFFSET('Sanitation Data'!$F$28,0,10*ROW('Sanitation Data'!F7)))</f>
        <v/>
      </c>
      <c r="CV13" s="229" t="str">
        <f ca="1">+IF(OFFSET('Sanitation Data'!$F$29,0,10*ROW('Sanitation Data'!F7))="","",OFFSET('Sanitation Data'!$F$29,0,10*ROW('Sanitation Data'!F7)))</f>
        <v/>
      </c>
      <c r="CW13" s="229" t="str">
        <f ca="1">+IF(OFFSET('Sanitation Data'!$F$30,0,10*ROW('Sanitation Data'!F7))="","",OFFSET('Sanitation Data'!$F$30,0,10*ROW('Sanitation Data'!F7)))</f>
        <v/>
      </c>
      <c r="CX13" s="229" t="str">
        <f ca="1">+IF(OFFSET('Sanitation Data'!$F$31,0,10*ROW('Sanitation Data'!F7))="","",OFFSET('Sanitation Data'!$F$31,0,10*ROW('Sanitation Data'!F7)))</f>
        <v/>
      </c>
      <c r="CY13" s="229" t="str">
        <f ca="1">+IF(OFFSET('Sanitation Data'!$F$32,0,10*ROW('Sanitation Data'!F7))="","",OFFSET('Sanitation Data'!$F$32,0,10*ROW('Sanitation Data'!F7)))</f>
        <v/>
      </c>
      <c r="CZ13" s="229" t="str">
        <f ca="1">+IF(OFFSET('Sanitation Data'!$G$28,0,10*ROW('Sanitation Data'!G7))="","",OFFSET('Sanitation Data'!$G$28,0,10*ROW('Sanitation Data'!G7)))</f>
        <v/>
      </c>
      <c r="DA13" s="229" t="str">
        <f ca="1">+IF(OFFSET('Sanitation Data'!$G$29,0,10*ROW('Sanitation Data'!G7))="","",OFFSET('Sanitation Data'!$G$29,0,10*ROW('Sanitation Data'!G7)))</f>
        <v/>
      </c>
      <c r="DB13" s="229" t="str">
        <f ca="1">+IF(OFFSET('Sanitation Data'!$G$30,0,10*ROW('Sanitation Data'!G7))="","",OFFSET('Sanitation Data'!$G$30,0,10*ROW('Sanitation Data'!G7)))</f>
        <v/>
      </c>
      <c r="DC13" s="229" t="str">
        <f ca="1">+IF(OFFSET('Sanitation Data'!$G$31,0,10*ROW('Sanitation Data'!G7))="","",OFFSET('Sanitation Data'!$G$31,0,10*ROW('Sanitation Data'!G7)))</f>
        <v/>
      </c>
      <c r="DD13" s="229" t="str">
        <f ca="1">+IF(OFFSET('Sanitation Data'!$G$32,0,10*ROW('Sanitation Data'!G7))="","",OFFSET('Sanitation Data'!$G$32,0,10*ROW('Sanitation Data'!G7)))</f>
        <v/>
      </c>
      <c r="DE13" s="229" t="str">
        <f ca="1">+IF(OFFSET('Sanitation Data'!$H$28,0,10*ROW('Sanitation Data'!H7))="","",OFFSET('Sanitation Data'!$H$28,0,10*ROW('Sanitation Data'!H7)))</f>
        <v/>
      </c>
      <c r="DF13" s="229" t="str">
        <f ca="1">+IF(OFFSET('Sanitation Data'!$H$29,0,10*ROW('Sanitation Data'!H7))="","",OFFSET('Sanitation Data'!$H$29,0,10*ROW('Sanitation Data'!H7)))</f>
        <v/>
      </c>
      <c r="DG13" s="229" t="str">
        <f ca="1">+IF(OFFSET('Sanitation Data'!$H$30,0,10*ROW('Sanitation Data'!H7))="","",OFFSET('Sanitation Data'!$H$30,0,10*ROW('Sanitation Data'!H7)))</f>
        <v/>
      </c>
      <c r="DH13" s="229" t="str">
        <f ca="1">+IF(OFFSET('Sanitation Data'!$H$31,0,10*ROW('Sanitation Data'!H7))="","",OFFSET('Sanitation Data'!$H$31,0,10*ROW('Sanitation Data'!H7)))</f>
        <v/>
      </c>
      <c r="DI13" s="229" t="str">
        <f ca="1">+IF(OFFSET('Sanitation Data'!$H$32,0,10*ROW('Sanitation Data'!H7))="","",OFFSET('Sanitation Data'!$H$32,0,10*ROW('Sanitation Data'!H7)))</f>
        <v>Yes</v>
      </c>
      <c r="DJ13" s="229" t="str">
        <f ca="1">+IF(OFFSET('Sanitation Data'!$I$28,0,10*ROW('Sanitation Data'!I7))="","",OFFSET('Sanitation Data'!$I$28,0,10*ROW('Sanitation Data'!I7)))</f>
        <v/>
      </c>
      <c r="DK13" s="229" t="str">
        <f ca="1">+IF(OFFSET('Sanitation Data'!$I$29,0,10*ROW('Sanitation Data'!I7))="","",OFFSET('Sanitation Data'!$I$29,0,10*ROW('Sanitation Data'!I7)))</f>
        <v/>
      </c>
      <c r="DL13" s="229" t="str">
        <f ca="1">+IF(OFFSET('Sanitation Data'!$I$30,0,10*ROW('Sanitation Data'!I7))="","",OFFSET('Sanitation Data'!$I$30,0,10*ROW('Sanitation Data'!I7)))</f>
        <v/>
      </c>
      <c r="DM13" s="229" t="str">
        <f ca="1">+IF(OFFSET('Sanitation Data'!$I$31,0,10*ROW('Sanitation Data'!I7))="","",OFFSET('Sanitation Data'!$I$31,0,10*ROW('Sanitation Data'!I7)))</f>
        <v/>
      </c>
      <c r="DN13" s="229" t="str">
        <f ca="1">+IF(OFFSET('Sanitation Data'!$I$32,0,10*ROW('Sanitation Data'!I7))="","",OFFSET('Sanitation Data'!$I$32,0,10*ROW('Sanitation Data'!I7)))</f>
        <v>Yes</v>
      </c>
      <c r="DO13" s="229" t="str">
        <f ca="1">+IF(OFFSET('Hygiene Data'!$D$11,0,10*ROW('Hygiene Data'!D7))="","",OFFSET('Hygiene Data'!$D$11,0,10*ROW('Hygiene Data'!D7)))</f>
        <v/>
      </c>
      <c r="DP13" s="229" t="str">
        <f ca="1">+IF(OFFSET('Hygiene Data'!$D$12,0,10*ROW('Hygiene Data'!D7))="","",OFFSET('Hygiene Data'!$D$12,0,10*ROW('Hygiene Data'!D7)))</f>
        <v/>
      </c>
      <c r="DQ13" s="229" t="str">
        <f ca="1">+IF(OFFSET('Hygiene Data'!$D$13,0,10*ROW('Hygiene Data'!D7))="","",OFFSET('Hygiene Data'!$D$13,0,10*ROW('Hygiene Data'!D7)))</f>
        <v/>
      </c>
      <c r="DR13" s="229" t="str">
        <f ca="1">+IF(OFFSET('Hygiene Data'!$E$11,0,10*ROW('Hygiene Data'!E7))="","",OFFSET('Hygiene Data'!$E$11,0,10*ROW('Hygiene Data'!E7)))</f>
        <v/>
      </c>
      <c r="DS13" s="229" t="str">
        <f ca="1">+IF(OFFSET('Hygiene Data'!$E$12,0,10*ROW('Hygiene Data'!E7))="","",OFFSET('Hygiene Data'!$E$12,0,10*ROW('Hygiene Data'!E7)))</f>
        <v/>
      </c>
      <c r="DT13" s="229" t="str">
        <f ca="1">+IF(OFFSET('Hygiene Data'!$E$13,0,10*ROW('Hygiene Data'!E7))="","",OFFSET('Hygiene Data'!$E$13,0,10*ROW('Hygiene Data'!E7)))</f>
        <v/>
      </c>
      <c r="DU13" s="229" t="str">
        <f ca="1">+IF(OFFSET('Hygiene Data'!$F$11,0,10*ROW('Hygiene Data'!F7))="","",OFFSET('Hygiene Data'!$F$11,0,10*ROW('Hygiene Data'!F7)))</f>
        <v/>
      </c>
      <c r="DV13" s="229" t="str">
        <f ca="1">+IF(OFFSET('Hygiene Data'!$F$12,0,10*ROW('Hygiene Data'!F7))="","",OFFSET('Hygiene Data'!$F$12,0,10*ROW('Hygiene Data'!F7)))</f>
        <v/>
      </c>
      <c r="DW13" s="229" t="str">
        <f ca="1">+IF(OFFSET('Hygiene Data'!$F$13,0,10*ROW('Hygiene Data'!F7))="","",OFFSET('Hygiene Data'!$F$13,0,10*ROW('Hygiene Data'!F7)))</f>
        <v/>
      </c>
      <c r="DX13" s="229" t="str">
        <f ca="1">+IF(OFFSET('Hygiene Data'!$G$11,0,10*ROW('Hygiene Data'!G7))="","",OFFSET('Hygiene Data'!$G$11,0,10*ROW('Hygiene Data'!G7)))</f>
        <v/>
      </c>
      <c r="DY13" s="229" t="str">
        <f ca="1">+IF(OFFSET('Hygiene Data'!$G$12,0,10*ROW('Hygiene Data'!G7))="","",OFFSET('Hygiene Data'!$G$12,0,10*ROW('Hygiene Data'!G7)))</f>
        <v/>
      </c>
      <c r="DZ13" s="229" t="str">
        <f ca="1">+IF(OFFSET('Hygiene Data'!$G$13,0,10*ROW('Hygiene Data'!G7))="","",OFFSET('Hygiene Data'!$G$13,0,10*ROW('Hygiene Data'!G7)))</f>
        <v/>
      </c>
      <c r="EA13" s="229" t="str">
        <f ca="1">+IF(OFFSET('Hygiene Data'!$H$11,0,10*ROW('Hygiene Data'!H7))="","",OFFSET('Hygiene Data'!$H$11,0,10*ROW('Hygiene Data'!H7)))</f>
        <v/>
      </c>
      <c r="EB13" s="229" t="str">
        <f ca="1">+IF(OFFSET('Hygiene Data'!$H$12,0,10*ROW('Hygiene Data'!H7))="","",OFFSET('Hygiene Data'!$H$12,0,10*ROW('Hygiene Data'!H7)))</f>
        <v/>
      </c>
      <c r="EC13" s="229" t="str">
        <f ca="1">+IF(OFFSET('Hygiene Data'!$H$13,0,10*ROW('Hygiene Data'!H7))="","",OFFSET('Hygiene Data'!$H$13,0,10*ROW('Hygiene Data'!H7)))</f>
        <v/>
      </c>
      <c r="ED13" s="229" t="str">
        <f ca="1">+IF(OFFSET('Hygiene Data'!$I$11,0,10*ROW('Hygiene Data'!I7))="","",OFFSET('Hygiene Data'!$I$11,0,10*ROW('Hygiene Data'!I7)))</f>
        <v/>
      </c>
      <c r="EE13" s="229" t="str">
        <f ca="1">+IF(OFFSET('Hygiene Data'!$I$12,0,10*ROW('Hygiene Data'!I7))="","",OFFSET('Hygiene Data'!$I$12,0,10*ROW('Hygiene Data'!I7)))</f>
        <v/>
      </c>
      <c r="EF13" s="229" t="str">
        <f ca="1">+IF(OFFSET('Hygiene Data'!$I$13,0,10*ROW('Hygiene Data'!I7))="","",OFFSET('Hygiene Data'!$I$13,0,10*ROW('Hygiene Data'!I7)))</f>
        <v/>
      </c>
    </row>
    <row r="14" spans="1:136" x14ac:dyDescent="0.25">
      <c r="A14" s="338" t="str">
        <f ca="1">+IF(OFFSET('Water Data'!$B$2,0,10*ROW('Water Data'!E8))="","",OFFSET('Water Data'!$B$2,0,10*ROW('Water Data'!E8)))</f>
        <v>MDG_2022_EMIS</v>
      </c>
      <c r="B14" s="33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EMIS</v>
      </c>
      <c r="C14" s="365">
        <f t="shared" ca="1" si="0"/>
        <v>2022</v>
      </c>
      <c r="D14" s="366">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31.120909114767869</v>
      </c>
      <c r="E14" s="36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366"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366">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75.011842728564659</v>
      </c>
      <c r="H14" s="36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36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366">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25.651545113780585</v>
      </c>
      <c r="K14" s="36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36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366">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37.12351613852644</v>
      </c>
      <c r="N14" s="36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36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366">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29.654521872420702</v>
      </c>
      <c r="Q14" s="36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366"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366">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63.226933540090478</v>
      </c>
      <c r="T14" s="36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366"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367">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70.781828202503732</v>
      </c>
      <c r="W14" s="36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36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36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367"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367">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89.033633349123647</v>
      </c>
      <c r="AB14" s="36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36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36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36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367">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68.507423039461642</v>
      </c>
      <c r="AG14" s="36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36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36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36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367">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72.662611596193472</v>
      </c>
      <c r="AL14" s="36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36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36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36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367">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69.381558778445935</v>
      </c>
      <c r="AQ14" s="36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36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36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36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367">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88.833675372728024</v>
      </c>
      <c r="AV14" s="36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36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36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367"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368">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50.956617589166207</v>
      </c>
      <c r="BA14" s="44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368"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368">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29.322595926101371</v>
      </c>
      <c r="BD14" s="36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36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368">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53.652489595938725</v>
      </c>
      <c r="BG14" s="36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36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368">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61.983714313744734</v>
      </c>
      <c r="BJ14" s="36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36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368">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57.163070392642382</v>
      </c>
      <c r="BM14" s="36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368"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368" t="str">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[0]</v>
      </c>
      <c r="BP14" s="36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368"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229" t="str">
        <f ca="1">+IF(OFFSET('Water Data'!$D$27,0,10*ROW('Water Data'!D8))="","",OFFSET('Water Data'!$D$27,0,10*ROW('Water Data'!D8)))</f>
        <v>Yes</v>
      </c>
      <c r="BT14" s="229" t="str">
        <f ca="1">+IF(OFFSET('Water Data'!$D$28,0,10*ROW('Water Data'!D8))="","",OFFSET('Water Data'!$D$28,0,10*ROW('Water Data'!D8)))</f>
        <v/>
      </c>
      <c r="BU14" s="229" t="str">
        <f ca="1">+IF(OFFSET('Water Data'!$D$29,0,10*ROW('Water Data'!D8))="","",OFFSET('Water Data'!$D$29,0,10*ROW('Water Data'!D8)))</f>
        <v/>
      </c>
      <c r="BV14" s="229" t="str">
        <f ca="1">+IF(OFFSET('Water Data'!$E$27,0,10*ROW('Water Data'!E8))="","",OFFSET('Water Data'!$E$27,0,10*ROW('Water Data'!E8)))</f>
        <v>Yes</v>
      </c>
      <c r="BW14" s="229" t="str">
        <f ca="1">+IF(OFFSET('Water Data'!$E$28,0,10*ROW('Water Data'!E8))="","",OFFSET('Water Data'!$E$28,0,10*ROW('Water Data'!E8)))</f>
        <v/>
      </c>
      <c r="BX14" s="229" t="str">
        <f ca="1">+IF(OFFSET('Water Data'!$E$29,0,10*ROW('Water Data'!E8))="","",OFFSET('Water Data'!$E$29,0,10*ROW('Water Data'!E8)))</f>
        <v/>
      </c>
      <c r="BY14" s="229" t="str">
        <f ca="1">+IF(OFFSET('Water Data'!$F$27,0,10*ROW('Water Data'!F8))="","",OFFSET('Water Data'!$F$27,0,10*ROW('Water Data'!F8)))</f>
        <v>Yes</v>
      </c>
      <c r="BZ14" s="229" t="str">
        <f ca="1">+IF(OFFSET('Water Data'!$F$28,0,10*ROW('Water Data'!F8))="","",OFFSET('Water Data'!$F$28,0,10*ROW('Water Data'!F8)))</f>
        <v/>
      </c>
      <c r="CA14" s="229" t="str">
        <f ca="1">+IF(OFFSET('Water Data'!$F$29,0,10*ROW('Water Data'!F8))="","",OFFSET('Water Data'!$F$29,0,10*ROW('Water Data'!F8)))</f>
        <v/>
      </c>
      <c r="CB14" s="229" t="str">
        <f ca="1">+IF(OFFSET('Water Data'!$G$27,0,10*ROW('Water Data'!G8))="","",OFFSET('Water Data'!$G$27,0,10*ROW('Water Data'!G8)))</f>
        <v>Yes</v>
      </c>
      <c r="CC14" s="229" t="str">
        <f ca="1">+IF(OFFSET('Water Data'!$G$28,0,10*ROW('Water Data'!G8))="","",OFFSET('Water Data'!$G$28,0,10*ROW('Water Data'!G8)))</f>
        <v/>
      </c>
      <c r="CD14" s="229" t="str">
        <f ca="1">+IF(OFFSET('Water Data'!$G$29,0,10*ROW('Water Data'!G8))="","",OFFSET('Water Data'!$G$29,0,10*ROW('Water Data'!G8)))</f>
        <v/>
      </c>
      <c r="CE14" s="229" t="str">
        <f ca="1">+IF(OFFSET('Water Data'!$H$27,0,10*ROW('Water Data'!H8))="","",OFFSET('Water Data'!$H$27,0,10*ROW('Water Data'!H8)))</f>
        <v>Yes</v>
      </c>
      <c r="CF14" s="229" t="str">
        <f ca="1">+IF(OFFSET('Water Data'!$H$28,0,10*ROW('Water Data'!H8))="","",OFFSET('Water Data'!$H$28,0,10*ROW('Water Data'!H8)))</f>
        <v/>
      </c>
      <c r="CG14" s="229" t="str">
        <f ca="1">+IF(OFFSET('Water Data'!$H$29,0,10*ROW('Water Data'!H8))="","",OFFSET('Water Data'!$H$29,0,10*ROW('Water Data'!H8)))</f>
        <v/>
      </c>
      <c r="CH14" s="229" t="str">
        <f ca="1">+IF(OFFSET('Water Data'!$I$27,0,10*ROW('Water Data'!I8))="","",OFFSET('Water Data'!$I$27,0,10*ROW('Water Data'!I8)))</f>
        <v>Yes</v>
      </c>
      <c r="CI14" s="229" t="str">
        <f ca="1">+IF(OFFSET('Water Data'!$I$28,0,10*ROW('Water Data'!I8))="","",OFFSET('Water Data'!$I$28,0,10*ROW('Water Data'!I8)))</f>
        <v/>
      </c>
      <c r="CJ14" s="229" t="str">
        <f ca="1">+IF(OFFSET('Water Data'!$I$29,0,10*ROW('Water Data'!I8))="","",OFFSET('Water Data'!$I$29,0,10*ROW('Water Data'!I8)))</f>
        <v/>
      </c>
      <c r="CK14" s="229" t="str">
        <f ca="1">+IF(OFFSET('Sanitation Data'!$D$28,0,10*ROW('Sanitation Data'!D8))="","",OFFSET('Sanitation Data'!$D$28,0,10*ROW('Sanitation Data'!D8)))</f>
        <v>Yes</v>
      </c>
      <c r="CL14" s="229" t="str">
        <f ca="1">+IF(OFFSET('Sanitation Data'!$D$29,0,10*ROW('Sanitation Data'!D8))="","",OFFSET('Sanitation Data'!$D$29,0,10*ROW('Sanitation Data'!D8)))</f>
        <v/>
      </c>
      <c r="CM14" s="229" t="str">
        <f ca="1">+IF(OFFSET('Sanitation Data'!$D$30,0,10*ROW('Sanitation Data'!D8))="","",OFFSET('Sanitation Data'!$D$30,0,10*ROW('Sanitation Data'!D8)))</f>
        <v/>
      </c>
      <c r="CN14" s="229" t="str">
        <f ca="1">+IF(OFFSET('Sanitation Data'!$D$31,0,10*ROW('Sanitation Data'!D8))="","",OFFSET('Sanitation Data'!$D$31,0,10*ROW('Sanitation Data'!D8)))</f>
        <v/>
      </c>
      <c r="CO14" s="229" t="str">
        <f ca="1">+IF(OFFSET('Sanitation Data'!$D$32,0,10*ROW('Sanitation Data'!D8))="","",OFFSET('Sanitation Data'!$D$32,0,10*ROW('Sanitation Data'!D8)))</f>
        <v/>
      </c>
      <c r="CP14" s="229" t="str">
        <f ca="1">+IF(OFFSET('Sanitation Data'!$E$28,0,10*ROW('Sanitation Data'!E8))="","",OFFSET('Sanitation Data'!$E$28,0,10*ROW('Sanitation Data'!E8)))</f>
        <v>Yes</v>
      </c>
      <c r="CQ14" s="229" t="str">
        <f ca="1">+IF(OFFSET('Sanitation Data'!$E$29,0,10*ROW('Sanitation Data'!E8))="","",OFFSET('Sanitation Data'!$E$29,0,10*ROW('Sanitation Data'!E8)))</f>
        <v/>
      </c>
      <c r="CR14" s="229" t="str">
        <f ca="1">+IF(OFFSET('Sanitation Data'!$E$30,0,10*ROW('Sanitation Data'!E8))="","",OFFSET('Sanitation Data'!$E$30,0,10*ROW('Sanitation Data'!E8)))</f>
        <v/>
      </c>
      <c r="CS14" s="229" t="str">
        <f ca="1">+IF(OFFSET('Sanitation Data'!$E$31,0,10*ROW('Sanitation Data'!E8))="","",OFFSET('Sanitation Data'!$E$31,0,10*ROW('Sanitation Data'!E8)))</f>
        <v/>
      </c>
      <c r="CT14" s="229" t="str">
        <f ca="1">+IF(OFFSET('Sanitation Data'!$E$32,0,10*ROW('Sanitation Data'!E8))="","",OFFSET('Sanitation Data'!$E$32,0,10*ROW('Sanitation Data'!E8)))</f>
        <v/>
      </c>
      <c r="CU14" s="229" t="str">
        <f ca="1">+IF(OFFSET('Sanitation Data'!$F$28,0,10*ROW('Sanitation Data'!F8))="","",OFFSET('Sanitation Data'!$F$28,0,10*ROW('Sanitation Data'!F8)))</f>
        <v>Yes</v>
      </c>
      <c r="CV14" s="229" t="str">
        <f ca="1">+IF(OFFSET('Sanitation Data'!$F$29,0,10*ROW('Sanitation Data'!F8))="","",OFFSET('Sanitation Data'!$F$29,0,10*ROW('Sanitation Data'!F8)))</f>
        <v/>
      </c>
      <c r="CW14" s="229" t="str">
        <f ca="1">+IF(OFFSET('Sanitation Data'!$F$30,0,10*ROW('Sanitation Data'!F8))="","",OFFSET('Sanitation Data'!$F$30,0,10*ROW('Sanitation Data'!F8)))</f>
        <v/>
      </c>
      <c r="CX14" s="229" t="str">
        <f ca="1">+IF(OFFSET('Sanitation Data'!$F$31,0,10*ROW('Sanitation Data'!F8))="","",OFFSET('Sanitation Data'!$F$31,0,10*ROW('Sanitation Data'!F8)))</f>
        <v/>
      </c>
      <c r="CY14" s="229" t="str">
        <f ca="1">+IF(OFFSET('Sanitation Data'!$F$32,0,10*ROW('Sanitation Data'!F8))="","",OFFSET('Sanitation Data'!$F$32,0,10*ROW('Sanitation Data'!F8)))</f>
        <v/>
      </c>
      <c r="CZ14" s="229" t="str">
        <f ca="1">+IF(OFFSET('Sanitation Data'!$G$28,0,10*ROW('Sanitation Data'!G8))="","",OFFSET('Sanitation Data'!$G$28,0,10*ROW('Sanitation Data'!G8)))</f>
        <v>Yes</v>
      </c>
      <c r="DA14" s="229" t="str">
        <f ca="1">+IF(OFFSET('Sanitation Data'!$G$29,0,10*ROW('Sanitation Data'!G8))="","",OFFSET('Sanitation Data'!$G$29,0,10*ROW('Sanitation Data'!G8)))</f>
        <v/>
      </c>
      <c r="DB14" s="229" t="str">
        <f ca="1">+IF(OFFSET('Sanitation Data'!$G$30,0,10*ROW('Sanitation Data'!G8))="","",OFFSET('Sanitation Data'!$G$30,0,10*ROW('Sanitation Data'!G8)))</f>
        <v/>
      </c>
      <c r="DC14" s="229" t="str">
        <f ca="1">+IF(OFFSET('Sanitation Data'!$G$31,0,10*ROW('Sanitation Data'!G8))="","",OFFSET('Sanitation Data'!$G$31,0,10*ROW('Sanitation Data'!G8)))</f>
        <v/>
      </c>
      <c r="DD14" s="229" t="str">
        <f ca="1">+IF(OFFSET('Sanitation Data'!$G$32,0,10*ROW('Sanitation Data'!G8))="","",OFFSET('Sanitation Data'!$G$32,0,10*ROW('Sanitation Data'!G8)))</f>
        <v/>
      </c>
      <c r="DE14" s="229" t="str">
        <f ca="1">+IF(OFFSET('Sanitation Data'!$H$28,0,10*ROW('Sanitation Data'!H8))="","",OFFSET('Sanitation Data'!$H$28,0,10*ROW('Sanitation Data'!H8)))</f>
        <v>Yes</v>
      </c>
      <c r="DF14" s="229" t="str">
        <f ca="1">+IF(OFFSET('Sanitation Data'!$H$29,0,10*ROW('Sanitation Data'!H8))="","",OFFSET('Sanitation Data'!$H$29,0,10*ROW('Sanitation Data'!H8)))</f>
        <v/>
      </c>
      <c r="DG14" s="229" t="str">
        <f ca="1">+IF(OFFSET('Sanitation Data'!$H$30,0,10*ROW('Sanitation Data'!H8))="","",OFFSET('Sanitation Data'!$H$30,0,10*ROW('Sanitation Data'!H8)))</f>
        <v/>
      </c>
      <c r="DH14" s="229" t="str">
        <f ca="1">+IF(OFFSET('Sanitation Data'!$H$31,0,10*ROW('Sanitation Data'!H8))="","",OFFSET('Sanitation Data'!$H$31,0,10*ROW('Sanitation Data'!H8)))</f>
        <v/>
      </c>
      <c r="DI14" s="229" t="str">
        <f ca="1">+IF(OFFSET('Sanitation Data'!$H$32,0,10*ROW('Sanitation Data'!H8))="","",OFFSET('Sanitation Data'!$H$32,0,10*ROW('Sanitation Data'!H8)))</f>
        <v/>
      </c>
      <c r="DJ14" s="229" t="str">
        <f ca="1">+IF(OFFSET('Sanitation Data'!$I$28,0,10*ROW('Sanitation Data'!I8))="","",OFFSET('Sanitation Data'!$I$28,0,10*ROW('Sanitation Data'!I8)))</f>
        <v>Yes</v>
      </c>
      <c r="DK14" s="229" t="str">
        <f ca="1">+IF(OFFSET('Sanitation Data'!$I$29,0,10*ROW('Sanitation Data'!I8))="","",OFFSET('Sanitation Data'!$I$29,0,10*ROW('Sanitation Data'!I8)))</f>
        <v/>
      </c>
      <c r="DL14" s="229" t="str">
        <f ca="1">+IF(OFFSET('Sanitation Data'!$I$30,0,10*ROW('Sanitation Data'!I8))="","",OFFSET('Sanitation Data'!$I$30,0,10*ROW('Sanitation Data'!I8)))</f>
        <v/>
      </c>
      <c r="DM14" s="229" t="str">
        <f ca="1">+IF(OFFSET('Sanitation Data'!$I$31,0,10*ROW('Sanitation Data'!I8))="","",OFFSET('Sanitation Data'!$I$31,0,10*ROW('Sanitation Data'!I8)))</f>
        <v/>
      </c>
      <c r="DN14" s="229" t="str">
        <f ca="1">+IF(OFFSET('Sanitation Data'!$I$32,0,10*ROW('Sanitation Data'!I8))="","",OFFSET('Sanitation Data'!$I$32,0,10*ROW('Sanitation Data'!I8)))</f>
        <v/>
      </c>
      <c r="DO14" s="229" t="str">
        <f ca="1">+IF(OFFSET('Hygiene Data'!$D$11,0,10*ROW('Hygiene Data'!D8))="","",OFFSET('Hygiene Data'!$D$11,0,10*ROW('Hygiene Data'!D8)))</f>
        <v>Yes</v>
      </c>
      <c r="DP14" s="229" t="str">
        <f ca="1">+IF(OFFSET('Hygiene Data'!$D$12,0,10*ROW('Hygiene Data'!D8))="","",OFFSET('Hygiene Data'!$D$12,0,10*ROW('Hygiene Data'!D8)))</f>
        <v/>
      </c>
      <c r="DQ14" s="229" t="str">
        <f ca="1">+IF(OFFSET('Hygiene Data'!$D$13,0,10*ROW('Hygiene Data'!D8))="","",OFFSET('Hygiene Data'!$D$13,0,10*ROW('Hygiene Data'!D8)))</f>
        <v/>
      </c>
      <c r="DR14" s="229" t="str">
        <f ca="1">+IF(OFFSET('Hygiene Data'!$E$11,0,10*ROW('Hygiene Data'!E8))="","",OFFSET('Hygiene Data'!$E$11,0,10*ROW('Hygiene Data'!E8)))</f>
        <v>Yes</v>
      </c>
      <c r="DS14" s="229" t="str">
        <f ca="1">+IF(OFFSET('Hygiene Data'!$E$12,0,10*ROW('Hygiene Data'!E8))="","",OFFSET('Hygiene Data'!$E$12,0,10*ROW('Hygiene Data'!E8)))</f>
        <v/>
      </c>
      <c r="DT14" s="229" t="str">
        <f ca="1">+IF(OFFSET('Hygiene Data'!$E$13,0,10*ROW('Hygiene Data'!E8))="","",OFFSET('Hygiene Data'!$E$13,0,10*ROW('Hygiene Data'!E8)))</f>
        <v/>
      </c>
      <c r="DU14" s="229" t="str">
        <f ca="1">+IF(OFFSET('Hygiene Data'!$F$11,0,10*ROW('Hygiene Data'!F8))="","",OFFSET('Hygiene Data'!$F$11,0,10*ROW('Hygiene Data'!F8)))</f>
        <v>Yes</v>
      </c>
      <c r="DV14" s="229" t="str">
        <f ca="1">+IF(OFFSET('Hygiene Data'!$F$12,0,10*ROW('Hygiene Data'!F8))="","",OFFSET('Hygiene Data'!$F$12,0,10*ROW('Hygiene Data'!F8)))</f>
        <v/>
      </c>
      <c r="DW14" s="229" t="str">
        <f ca="1">+IF(OFFSET('Hygiene Data'!$F$13,0,10*ROW('Hygiene Data'!F8))="","",OFFSET('Hygiene Data'!$F$13,0,10*ROW('Hygiene Data'!F8)))</f>
        <v/>
      </c>
      <c r="DX14" s="229" t="str">
        <f ca="1">+IF(OFFSET('Hygiene Data'!$G$11,0,10*ROW('Hygiene Data'!G8))="","",OFFSET('Hygiene Data'!$G$11,0,10*ROW('Hygiene Data'!G8)))</f>
        <v>Yes</v>
      </c>
      <c r="DY14" s="229" t="str">
        <f ca="1">+IF(OFFSET('Hygiene Data'!$G$12,0,10*ROW('Hygiene Data'!G8))="","",OFFSET('Hygiene Data'!$G$12,0,10*ROW('Hygiene Data'!G8)))</f>
        <v/>
      </c>
      <c r="DZ14" s="229" t="str">
        <f ca="1">+IF(OFFSET('Hygiene Data'!$G$13,0,10*ROW('Hygiene Data'!G8))="","",OFFSET('Hygiene Data'!$G$13,0,10*ROW('Hygiene Data'!G8)))</f>
        <v/>
      </c>
      <c r="EA14" s="229" t="str">
        <f ca="1">+IF(OFFSET('Hygiene Data'!$H$11,0,10*ROW('Hygiene Data'!H8))="","",OFFSET('Hygiene Data'!$H$11,0,10*ROW('Hygiene Data'!H8)))</f>
        <v>Yes</v>
      </c>
      <c r="EB14" s="229" t="str">
        <f ca="1">+IF(OFFSET('Hygiene Data'!$H$12,0,10*ROW('Hygiene Data'!H8))="","",OFFSET('Hygiene Data'!$H$12,0,10*ROW('Hygiene Data'!H8)))</f>
        <v/>
      </c>
      <c r="EC14" s="229" t="str">
        <f ca="1">+IF(OFFSET('Hygiene Data'!$H$13,0,10*ROW('Hygiene Data'!H8))="","",OFFSET('Hygiene Data'!$H$13,0,10*ROW('Hygiene Data'!H8)))</f>
        <v/>
      </c>
      <c r="ED14" s="229" t="str">
        <f ca="1">+IF(OFFSET('Hygiene Data'!$I$11,0,10*ROW('Hygiene Data'!I8))="","",OFFSET('Hygiene Data'!$I$11,0,10*ROW('Hygiene Data'!I8)))</f>
        <v>No</v>
      </c>
      <c r="EE14" s="229" t="str">
        <f ca="1">+IF(OFFSET('Hygiene Data'!$I$12,0,10*ROW('Hygiene Data'!I8))="","",OFFSET('Hygiene Data'!$I$12,0,10*ROW('Hygiene Data'!I8)))</f>
        <v/>
      </c>
      <c r="EF14" s="229" t="str">
        <f ca="1">+IF(OFFSET('Hygiene Data'!$I$13,0,10*ROW('Hygiene Data'!I8))="","",OFFSET('Hygiene Data'!$I$13,0,10*ROW('Hygiene Data'!I8)))</f>
        <v/>
      </c>
    </row>
    <row r="15" spans="1:136" x14ac:dyDescent="0.25">
      <c r="A15" s="338" t="str">
        <f ca="1">+IF(OFFSET('Water Data'!$B$2,0,10*ROW('Water Data'!E9))="","",OFFSET('Water Data'!$B$2,0,10*ROW('Water Data'!E9)))</f>
        <v>MDG_2023_EMIS</v>
      </c>
      <c r="B15" s="33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EMIS</v>
      </c>
      <c r="C15" s="365">
        <f t="shared" ca="1" si="0"/>
        <v>2023</v>
      </c>
      <c r="D15" s="366">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34.979887781507017</v>
      </c>
      <c r="E15" s="366"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366"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366">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76.122931442080372</v>
      </c>
      <c r="H15" s="36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36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366">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29.979023591276103</v>
      </c>
      <c r="K15" s="36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36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366">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40.4180187058599</v>
      </c>
      <c r="N15" s="36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36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366">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33.497792781095825</v>
      </c>
      <c r="Q15" s="366"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366"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366">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64.964557508101265</v>
      </c>
      <c r="T15" s="366"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366"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36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36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36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36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367"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36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36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36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36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36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36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36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36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36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36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36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36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36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36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36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36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36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36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36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367"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36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36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36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36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367"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36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44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368"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36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36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36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36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36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36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36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36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36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36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36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368"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36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36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368"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229" t="str">
        <f ca="1">+IF(OFFSET('Water Data'!$D$27,0,10*ROW('Water Data'!D9))="","",OFFSET('Water Data'!$D$27,0,10*ROW('Water Data'!D9)))</f>
        <v>Yes</v>
      </c>
      <c r="BT15" s="229" t="str">
        <f ca="1">+IF(OFFSET('Water Data'!$D$28,0,10*ROW('Water Data'!D9))="","",OFFSET('Water Data'!$D$28,0,10*ROW('Water Data'!D9)))</f>
        <v/>
      </c>
      <c r="BU15" s="229" t="str">
        <f ca="1">+IF(OFFSET('Water Data'!$D$29,0,10*ROW('Water Data'!D9))="","",OFFSET('Water Data'!$D$29,0,10*ROW('Water Data'!D9)))</f>
        <v/>
      </c>
      <c r="BV15" s="229" t="str">
        <f ca="1">+IF(OFFSET('Water Data'!$E$27,0,10*ROW('Water Data'!E9))="","",OFFSET('Water Data'!$E$27,0,10*ROW('Water Data'!E9)))</f>
        <v>Yes</v>
      </c>
      <c r="BW15" s="229" t="str">
        <f ca="1">+IF(OFFSET('Water Data'!$E$28,0,10*ROW('Water Data'!E9))="","",OFFSET('Water Data'!$E$28,0,10*ROW('Water Data'!E9)))</f>
        <v/>
      </c>
      <c r="BX15" s="229" t="str">
        <f ca="1">+IF(OFFSET('Water Data'!$E$29,0,10*ROW('Water Data'!E9))="","",OFFSET('Water Data'!$E$29,0,10*ROW('Water Data'!E9)))</f>
        <v/>
      </c>
      <c r="BY15" s="229" t="str">
        <f ca="1">+IF(OFFSET('Water Data'!$F$27,0,10*ROW('Water Data'!F9))="","",OFFSET('Water Data'!$F$27,0,10*ROW('Water Data'!F9)))</f>
        <v>Yes</v>
      </c>
      <c r="BZ15" s="229" t="str">
        <f ca="1">+IF(OFFSET('Water Data'!$F$28,0,10*ROW('Water Data'!F9))="","",OFFSET('Water Data'!$F$28,0,10*ROW('Water Data'!F9)))</f>
        <v/>
      </c>
      <c r="CA15" s="229" t="str">
        <f ca="1">+IF(OFFSET('Water Data'!$F$29,0,10*ROW('Water Data'!F9))="","",OFFSET('Water Data'!$F$29,0,10*ROW('Water Data'!F9)))</f>
        <v/>
      </c>
      <c r="CB15" s="229" t="str">
        <f ca="1">+IF(OFFSET('Water Data'!$G$27,0,10*ROW('Water Data'!G9))="","",OFFSET('Water Data'!$G$27,0,10*ROW('Water Data'!G9)))</f>
        <v>Yes</v>
      </c>
      <c r="CC15" s="229" t="str">
        <f ca="1">+IF(OFFSET('Water Data'!$G$28,0,10*ROW('Water Data'!G9))="","",OFFSET('Water Data'!$G$28,0,10*ROW('Water Data'!G9)))</f>
        <v/>
      </c>
      <c r="CD15" s="229" t="str">
        <f ca="1">+IF(OFFSET('Water Data'!$G$29,0,10*ROW('Water Data'!G9))="","",OFFSET('Water Data'!$G$29,0,10*ROW('Water Data'!G9)))</f>
        <v/>
      </c>
      <c r="CE15" s="229" t="str">
        <f ca="1">+IF(OFFSET('Water Data'!$H$27,0,10*ROW('Water Data'!H9))="","",OFFSET('Water Data'!$H$27,0,10*ROW('Water Data'!H9)))</f>
        <v>Yes</v>
      </c>
      <c r="CF15" s="229" t="str">
        <f ca="1">+IF(OFFSET('Water Data'!$H$28,0,10*ROW('Water Data'!H9))="","",OFFSET('Water Data'!$H$28,0,10*ROW('Water Data'!H9)))</f>
        <v/>
      </c>
      <c r="CG15" s="229" t="str">
        <f ca="1">+IF(OFFSET('Water Data'!$H$29,0,10*ROW('Water Data'!H9))="","",OFFSET('Water Data'!$H$29,0,10*ROW('Water Data'!H9)))</f>
        <v/>
      </c>
      <c r="CH15" s="229" t="str">
        <f ca="1">+IF(OFFSET('Water Data'!$I$27,0,10*ROW('Water Data'!I9))="","",OFFSET('Water Data'!$I$27,0,10*ROW('Water Data'!I9)))</f>
        <v>Yes</v>
      </c>
      <c r="CI15" s="229" t="str">
        <f ca="1">+IF(OFFSET('Water Data'!$I$28,0,10*ROW('Water Data'!I9))="","",OFFSET('Water Data'!$I$28,0,10*ROW('Water Data'!I9)))</f>
        <v/>
      </c>
      <c r="CJ15" s="229" t="str">
        <f ca="1">+IF(OFFSET('Water Data'!$I$29,0,10*ROW('Water Data'!I9))="","",OFFSET('Water Data'!$I$29,0,10*ROW('Water Data'!I9)))</f>
        <v/>
      </c>
      <c r="CK15" s="229" t="str">
        <f ca="1">+IF(OFFSET('Sanitation Data'!$D$28,0,10*ROW('Sanitation Data'!D9))="","",OFFSET('Sanitation Data'!$D$28,0,10*ROW('Sanitation Data'!D9)))</f>
        <v/>
      </c>
      <c r="CL15" s="229" t="str">
        <f ca="1">+IF(OFFSET('Sanitation Data'!$D$29,0,10*ROW('Sanitation Data'!D9))="","",OFFSET('Sanitation Data'!$D$29,0,10*ROW('Sanitation Data'!D9)))</f>
        <v/>
      </c>
      <c r="CM15" s="229" t="str">
        <f ca="1">+IF(OFFSET('Sanitation Data'!$D$30,0,10*ROW('Sanitation Data'!D9))="","",OFFSET('Sanitation Data'!$D$30,0,10*ROW('Sanitation Data'!D9)))</f>
        <v/>
      </c>
      <c r="CN15" s="229" t="str">
        <f ca="1">+IF(OFFSET('Sanitation Data'!$D$31,0,10*ROW('Sanitation Data'!D9))="","",OFFSET('Sanitation Data'!$D$31,0,10*ROW('Sanitation Data'!D9)))</f>
        <v/>
      </c>
      <c r="CO15" s="229" t="str">
        <f ca="1">+IF(OFFSET('Sanitation Data'!$D$32,0,10*ROW('Sanitation Data'!D9))="","",OFFSET('Sanitation Data'!$D$32,0,10*ROW('Sanitation Data'!D9)))</f>
        <v/>
      </c>
      <c r="CP15" s="229" t="str">
        <f ca="1">+IF(OFFSET('Sanitation Data'!$E$28,0,10*ROW('Sanitation Data'!E9))="","",OFFSET('Sanitation Data'!$E$28,0,10*ROW('Sanitation Data'!E9)))</f>
        <v/>
      </c>
      <c r="CQ15" s="229" t="str">
        <f ca="1">+IF(OFFSET('Sanitation Data'!$E$29,0,10*ROW('Sanitation Data'!E9))="","",OFFSET('Sanitation Data'!$E$29,0,10*ROW('Sanitation Data'!E9)))</f>
        <v/>
      </c>
      <c r="CR15" s="229" t="str">
        <f ca="1">+IF(OFFSET('Sanitation Data'!$E$30,0,10*ROW('Sanitation Data'!E9))="","",OFFSET('Sanitation Data'!$E$30,0,10*ROW('Sanitation Data'!E9)))</f>
        <v/>
      </c>
      <c r="CS15" s="229" t="str">
        <f ca="1">+IF(OFFSET('Sanitation Data'!$E$31,0,10*ROW('Sanitation Data'!E9))="","",OFFSET('Sanitation Data'!$E$31,0,10*ROW('Sanitation Data'!E9)))</f>
        <v/>
      </c>
      <c r="CT15" s="229" t="str">
        <f ca="1">+IF(OFFSET('Sanitation Data'!$E$32,0,10*ROW('Sanitation Data'!E9))="","",OFFSET('Sanitation Data'!$E$32,0,10*ROW('Sanitation Data'!E9)))</f>
        <v/>
      </c>
      <c r="CU15" s="229" t="str">
        <f ca="1">+IF(OFFSET('Sanitation Data'!$F$28,0,10*ROW('Sanitation Data'!F9))="","",OFFSET('Sanitation Data'!$F$28,0,10*ROW('Sanitation Data'!F9)))</f>
        <v/>
      </c>
      <c r="CV15" s="229" t="str">
        <f ca="1">+IF(OFFSET('Sanitation Data'!$F$29,0,10*ROW('Sanitation Data'!F9))="","",OFFSET('Sanitation Data'!$F$29,0,10*ROW('Sanitation Data'!F9)))</f>
        <v/>
      </c>
      <c r="CW15" s="229" t="str">
        <f ca="1">+IF(OFFSET('Sanitation Data'!$F$30,0,10*ROW('Sanitation Data'!F9))="","",OFFSET('Sanitation Data'!$F$30,0,10*ROW('Sanitation Data'!F9)))</f>
        <v/>
      </c>
      <c r="CX15" s="229" t="str">
        <f ca="1">+IF(OFFSET('Sanitation Data'!$F$31,0,10*ROW('Sanitation Data'!F9))="","",OFFSET('Sanitation Data'!$F$31,0,10*ROW('Sanitation Data'!F9)))</f>
        <v/>
      </c>
      <c r="CY15" s="229" t="str">
        <f ca="1">+IF(OFFSET('Sanitation Data'!$F$32,0,10*ROW('Sanitation Data'!F9))="","",OFFSET('Sanitation Data'!$F$32,0,10*ROW('Sanitation Data'!F9)))</f>
        <v/>
      </c>
      <c r="CZ15" s="229" t="str">
        <f ca="1">+IF(OFFSET('Sanitation Data'!$G$28,0,10*ROW('Sanitation Data'!G9))="","",OFFSET('Sanitation Data'!$G$28,0,10*ROW('Sanitation Data'!G9)))</f>
        <v/>
      </c>
      <c r="DA15" s="229" t="str">
        <f ca="1">+IF(OFFSET('Sanitation Data'!$G$29,0,10*ROW('Sanitation Data'!G9))="","",OFFSET('Sanitation Data'!$G$29,0,10*ROW('Sanitation Data'!G9)))</f>
        <v/>
      </c>
      <c r="DB15" s="229" t="str">
        <f ca="1">+IF(OFFSET('Sanitation Data'!$G$30,0,10*ROW('Sanitation Data'!G9))="","",OFFSET('Sanitation Data'!$G$30,0,10*ROW('Sanitation Data'!G9)))</f>
        <v/>
      </c>
      <c r="DC15" s="229" t="str">
        <f ca="1">+IF(OFFSET('Sanitation Data'!$G$31,0,10*ROW('Sanitation Data'!G9))="","",OFFSET('Sanitation Data'!$G$31,0,10*ROW('Sanitation Data'!G9)))</f>
        <v/>
      </c>
      <c r="DD15" s="229" t="str">
        <f ca="1">+IF(OFFSET('Sanitation Data'!$G$32,0,10*ROW('Sanitation Data'!G9))="","",OFFSET('Sanitation Data'!$G$32,0,10*ROW('Sanitation Data'!G9)))</f>
        <v/>
      </c>
      <c r="DE15" s="229" t="str">
        <f ca="1">+IF(OFFSET('Sanitation Data'!$H$28,0,10*ROW('Sanitation Data'!H9))="","",OFFSET('Sanitation Data'!$H$28,0,10*ROW('Sanitation Data'!H9)))</f>
        <v/>
      </c>
      <c r="DF15" s="229" t="str">
        <f ca="1">+IF(OFFSET('Sanitation Data'!$H$29,0,10*ROW('Sanitation Data'!H9))="","",OFFSET('Sanitation Data'!$H$29,0,10*ROW('Sanitation Data'!H9)))</f>
        <v/>
      </c>
      <c r="DG15" s="229" t="str">
        <f ca="1">+IF(OFFSET('Sanitation Data'!$H$30,0,10*ROW('Sanitation Data'!H9))="","",OFFSET('Sanitation Data'!$H$30,0,10*ROW('Sanitation Data'!H9)))</f>
        <v/>
      </c>
      <c r="DH15" s="229" t="str">
        <f ca="1">+IF(OFFSET('Sanitation Data'!$H$31,0,10*ROW('Sanitation Data'!H9))="","",OFFSET('Sanitation Data'!$H$31,0,10*ROW('Sanitation Data'!H9)))</f>
        <v/>
      </c>
      <c r="DI15" s="229" t="str">
        <f ca="1">+IF(OFFSET('Sanitation Data'!$H$32,0,10*ROW('Sanitation Data'!H9))="","",OFFSET('Sanitation Data'!$H$32,0,10*ROW('Sanitation Data'!H9)))</f>
        <v/>
      </c>
      <c r="DJ15" s="229" t="str">
        <f ca="1">+IF(OFFSET('Sanitation Data'!$I$28,0,10*ROW('Sanitation Data'!I9))="","",OFFSET('Sanitation Data'!$I$28,0,10*ROW('Sanitation Data'!I9)))</f>
        <v/>
      </c>
      <c r="DK15" s="229" t="str">
        <f ca="1">+IF(OFFSET('Sanitation Data'!$I$29,0,10*ROW('Sanitation Data'!I9))="","",OFFSET('Sanitation Data'!$I$29,0,10*ROW('Sanitation Data'!I9)))</f>
        <v/>
      </c>
      <c r="DL15" s="229" t="str">
        <f ca="1">+IF(OFFSET('Sanitation Data'!$I$30,0,10*ROW('Sanitation Data'!I9))="","",OFFSET('Sanitation Data'!$I$30,0,10*ROW('Sanitation Data'!I9)))</f>
        <v/>
      </c>
      <c r="DM15" s="229" t="str">
        <f ca="1">+IF(OFFSET('Sanitation Data'!$I$31,0,10*ROW('Sanitation Data'!I9))="","",OFFSET('Sanitation Data'!$I$31,0,10*ROW('Sanitation Data'!I9)))</f>
        <v/>
      </c>
      <c r="DN15" s="229" t="str">
        <f ca="1">+IF(OFFSET('Sanitation Data'!$I$32,0,10*ROW('Sanitation Data'!I9))="","",OFFSET('Sanitation Data'!$I$32,0,10*ROW('Sanitation Data'!I9)))</f>
        <v/>
      </c>
      <c r="DO15" s="229" t="str">
        <f ca="1">+IF(OFFSET('Hygiene Data'!$D$11,0,10*ROW('Hygiene Data'!D9))="","",OFFSET('Hygiene Data'!$D$11,0,10*ROW('Hygiene Data'!D9)))</f>
        <v/>
      </c>
      <c r="DP15" s="229" t="str">
        <f ca="1">+IF(OFFSET('Hygiene Data'!$D$12,0,10*ROW('Hygiene Data'!D9))="","",OFFSET('Hygiene Data'!$D$12,0,10*ROW('Hygiene Data'!D9)))</f>
        <v/>
      </c>
      <c r="DQ15" s="229" t="str">
        <f ca="1">+IF(OFFSET('Hygiene Data'!$D$13,0,10*ROW('Hygiene Data'!D9))="","",OFFSET('Hygiene Data'!$D$13,0,10*ROW('Hygiene Data'!D9)))</f>
        <v/>
      </c>
      <c r="DR15" s="229" t="str">
        <f ca="1">+IF(OFFSET('Hygiene Data'!$E$11,0,10*ROW('Hygiene Data'!E9))="","",OFFSET('Hygiene Data'!$E$11,0,10*ROW('Hygiene Data'!E9)))</f>
        <v/>
      </c>
      <c r="DS15" s="229" t="str">
        <f ca="1">+IF(OFFSET('Hygiene Data'!$E$12,0,10*ROW('Hygiene Data'!E9))="","",OFFSET('Hygiene Data'!$E$12,0,10*ROW('Hygiene Data'!E9)))</f>
        <v/>
      </c>
      <c r="DT15" s="229" t="str">
        <f ca="1">+IF(OFFSET('Hygiene Data'!$E$13,0,10*ROW('Hygiene Data'!E9))="","",OFFSET('Hygiene Data'!$E$13,0,10*ROW('Hygiene Data'!E9)))</f>
        <v/>
      </c>
      <c r="DU15" s="229" t="str">
        <f ca="1">+IF(OFFSET('Hygiene Data'!$F$11,0,10*ROW('Hygiene Data'!F9))="","",OFFSET('Hygiene Data'!$F$11,0,10*ROW('Hygiene Data'!F9)))</f>
        <v/>
      </c>
      <c r="DV15" s="229" t="str">
        <f ca="1">+IF(OFFSET('Hygiene Data'!$F$12,0,10*ROW('Hygiene Data'!F9))="","",OFFSET('Hygiene Data'!$F$12,0,10*ROW('Hygiene Data'!F9)))</f>
        <v/>
      </c>
      <c r="DW15" s="229" t="str">
        <f ca="1">+IF(OFFSET('Hygiene Data'!$F$13,0,10*ROW('Hygiene Data'!F9))="","",OFFSET('Hygiene Data'!$F$13,0,10*ROW('Hygiene Data'!F9)))</f>
        <v/>
      </c>
      <c r="DX15" s="229" t="str">
        <f ca="1">+IF(OFFSET('Hygiene Data'!$G$11,0,10*ROW('Hygiene Data'!G9))="","",OFFSET('Hygiene Data'!$G$11,0,10*ROW('Hygiene Data'!G9)))</f>
        <v/>
      </c>
      <c r="DY15" s="229" t="str">
        <f ca="1">+IF(OFFSET('Hygiene Data'!$G$12,0,10*ROW('Hygiene Data'!G9))="","",OFFSET('Hygiene Data'!$G$12,0,10*ROW('Hygiene Data'!G9)))</f>
        <v/>
      </c>
      <c r="DZ15" s="229" t="str">
        <f ca="1">+IF(OFFSET('Hygiene Data'!$G$13,0,10*ROW('Hygiene Data'!G9))="","",OFFSET('Hygiene Data'!$G$13,0,10*ROW('Hygiene Data'!G9)))</f>
        <v/>
      </c>
      <c r="EA15" s="229" t="str">
        <f ca="1">+IF(OFFSET('Hygiene Data'!$H$11,0,10*ROW('Hygiene Data'!H9))="","",OFFSET('Hygiene Data'!$H$11,0,10*ROW('Hygiene Data'!H9)))</f>
        <v/>
      </c>
      <c r="EB15" s="229" t="str">
        <f ca="1">+IF(OFFSET('Hygiene Data'!$H$12,0,10*ROW('Hygiene Data'!H9))="","",OFFSET('Hygiene Data'!$H$12,0,10*ROW('Hygiene Data'!H9)))</f>
        <v/>
      </c>
      <c r="EC15" s="229" t="str">
        <f ca="1">+IF(OFFSET('Hygiene Data'!$H$13,0,10*ROW('Hygiene Data'!H9))="","",OFFSET('Hygiene Data'!$H$13,0,10*ROW('Hygiene Data'!H9)))</f>
        <v/>
      </c>
      <c r="ED15" s="229" t="str">
        <f ca="1">+IF(OFFSET('Hygiene Data'!$I$11,0,10*ROW('Hygiene Data'!I9))="","",OFFSET('Hygiene Data'!$I$11,0,10*ROW('Hygiene Data'!I9)))</f>
        <v/>
      </c>
      <c r="EE15" s="229" t="str">
        <f ca="1">+IF(OFFSET('Hygiene Data'!$I$12,0,10*ROW('Hygiene Data'!I9))="","",OFFSET('Hygiene Data'!$I$12,0,10*ROW('Hygiene Data'!I9)))</f>
        <v/>
      </c>
      <c r="EF15" s="229" t="str">
        <f ca="1">+IF(OFFSET('Hygiene Data'!$I$13,0,10*ROW('Hygiene Data'!I9))="","",OFFSET('Hygiene Data'!$I$13,0,10*ROW('Hygiene Data'!I9)))</f>
        <v/>
      </c>
    </row>
    <row r="16" spans="1:136" x14ac:dyDescent="0.25">
      <c r="A16" s="338" t="str">
        <f ca="1">+IF(OFFSET('Water Data'!$B$2,0,10*ROW('Water Data'!E10))="","",OFFSET('Water Data'!$B$2,0,10*ROW('Water Data'!E10)))</f>
        <v>MDG_2026_SUR</v>
      </c>
      <c r="B16" s="33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Enquête</v>
      </c>
      <c r="C16" s="365">
        <f t="shared" ca="1" si="0"/>
        <v>2026</v>
      </c>
      <c r="D16" s="366">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63.4</v>
      </c>
      <c r="E16" s="366">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36.700000000000003</v>
      </c>
      <c r="F16" s="366">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30.6</v>
      </c>
      <c r="G16" s="366">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85.1</v>
      </c>
      <c r="H16" s="366">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65.699999999999989</v>
      </c>
      <c r="I16" s="366">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59.9</v>
      </c>
      <c r="J16" s="366">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58.8</v>
      </c>
      <c r="K16" s="366">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30.400000000000002</v>
      </c>
      <c r="L16" s="366">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24.5</v>
      </c>
      <c r="M16" s="366">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65.3</v>
      </c>
      <c r="N16" s="366">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38.700000000000003</v>
      </c>
      <c r="O16" s="366">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31.9</v>
      </c>
      <c r="P16" s="366">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63.3</v>
      </c>
      <c r="Q16" s="366">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35.6</v>
      </c>
      <c r="R16" s="366">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29.3</v>
      </c>
      <c r="S16" s="366">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71.599999999999994</v>
      </c>
      <c r="T16" s="366">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49.900000000000006</v>
      </c>
      <c r="U16" s="366">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44.2</v>
      </c>
      <c r="V16" s="367">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75.099999999999994</v>
      </c>
      <c r="W16" s="367">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46.1</v>
      </c>
      <c r="X16" s="367">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43.83</v>
      </c>
      <c r="Y16" s="367">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26.8</v>
      </c>
      <c r="Z16" s="367">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26.8</v>
      </c>
      <c r="AA16" s="367">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92.8</v>
      </c>
      <c r="AB16" s="367">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68</v>
      </c>
      <c r="AC16" s="367">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67.040000000000006</v>
      </c>
      <c r="AD16" s="367">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41</v>
      </c>
      <c r="AE16" s="367">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41</v>
      </c>
      <c r="AF16" s="367">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71</v>
      </c>
      <c r="AG16" s="367">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42.1</v>
      </c>
      <c r="AH16" s="367">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39.5</v>
      </c>
      <c r="AI16" s="367">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24.4</v>
      </c>
      <c r="AJ16" s="367">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24.4</v>
      </c>
      <c r="AK16" s="367">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76.7</v>
      </c>
      <c r="AL16" s="367">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48.8</v>
      </c>
      <c r="AM16" s="367">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46.5</v>
      </c>
      <c r="AN16" s="367">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28.6</v>
      </c>
      <c r="AO16" s="367">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28.6</v>
      </c>
      <c r="AP16" s="367">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74</v>
      </c>
      <c r="AQ16" s="367">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44.7</v>
      </c>
      <c r="AR16" s="367">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42.4</v>
      </c>
      <c r="AS16" s="367">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25.7</v>
      </c>
      <c r="AT16" s="367">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25.7</v>
      </c>
      <c r="AU16" s="367">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86.1</v>
      </c>
      <c r="AV16" s="367">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58.5</v>
      </c>
      <c r="AW16" s="367">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56.4</v>
      </c>
      <c r="AX16" s="367">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37.4</v>
      </c>
      <c r="AY16" s="367">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37.4</v>
      </c>
      <c r="AZ16" s="368">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34.390992835209829</v>
      </c>
      <c r="BA16" s="444">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18.2</v>
      </c>
      <c r="BB16" s="368">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12.4</v>
      </c>
      <c r="BC16" s="368">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50.151975683890576</v>
      </c>
      <c r="BD16" s="368">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29.3</v>
      </c>
      <c r="BE16" s="368">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17.600000000000001</v>
      </c>
      <c r="BF16" s="368">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31.25</v>
      </c>
      <c r="BG16" s="368">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16.100000000000001</v>
      </c>
      <c r="BH16" s="368">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11.2</v>
      </c>
      <c r="BI16" s="368">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37.782340862422998</v>
      </c>
      <c r="BJ16" s="368">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19.600000000000001</v>
      </c>
      <c r="BK16" s="368">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13.8</v>
      </c>
      <c r="BL16" s="368">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35.794871794871796</v>
      </c>
      <c r="BM16" s="368">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18.600000000000001</v>
      </c>
      <c r="BN16" s="368">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13.3</v>
      </c>
      <c r="BO16" s="368">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36.730575176589298</v>
      </c>
      <c r="BP16" s="368">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22.4</v>
      </c>
      <c r="BQ16" s="368">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11.8</v>
      </c>
      <c r="BS16" s="229" t="str">
        <f ca="1">+IF(OFFSET('Water Data'!$D$27,0,10*ROW('Water Data'!D10))="","",OFFSET('Water Data'!$D$27,0,10*ROW('Water Data'!D10)))</f>
        <v>Yes</v>
      </c>
      <c r="BT16" s="229" t="str">
        <f ca="1">+IF(OFFSET('Water Data'!$D$28,0,10*ROW('Water Data'!D10))="","",OFFSET('Water Data'!$D$28,0,10*ROW('Water Data'!D10)))</f>
        <v>Yes</v>
      </c>
      <c r="BU16" s="229" t="str">
        <f ca="1">+IF(OFFSET('Water Data'!$D$29,0,10*ROW('Water Data'!D10))="","",OFFSET('Water Data'!$D$29,0,10*ROW('Water Data'!D10)))</f>
        <v>Yes</v>
      </c>
      <c r="BV16" s="229" t="str">
        <f ca="1">+IF(OFFSET('Water Data'!$E$27,0,10*ROW('Water Data'!E10))="","",OFFSET('Water Data'!$E$27,0,10*ROW('Water Data'!E10)))</f>
        <v>Yes</v>
      </c>
      <c r="BW16" s="229" t="str">
        <f ca="1">+IF(OFFSET('Water Data'!$E$28,0,10*ROW('Water Data'!E10))="","",OFFSET('Water Data'!$E$28,0,10*ROW('Water Data'!E10)))</f>
        <v>Yes</v>
      </c>
      <c r="BX16" s="229" t="str">
        <f ca="1">+IF(OFFSET('Water Data'!$E$29,0,10*ROW('Water Data'!E10))="","",OFFSET('Water Data'!$E$29,0,10*ROW('Water Data'!E10)))</f>
        <v>Yes</v>
      </c>
      <c r="BY16" s="229" t="str">
        <f ca="1">+IF(OFFSET('Water Data'!$F$27,0,10*ROW('Water Data'!F10))="","",OFFSET('Water Data'!$F$27,0,10*ROW('Water Data'!F10)))</f>
        <v>Yes</v>
      </c>
      <c r="BZ16" s="229" t="str">
        <f ca="1">+IF(OFFSET('Water Data'!$F$28,0,10*ROW('Water Data'!F10))="","",OFFSET('Water Data'!$F$28,0,10*ROW('Water Data'!F10)))</f>
        <v>Yes</v>
      </c>
      <c r="CA16" s="229" t="str">
        <f ca="1">+IF(OFFSET('Water Data'!$F$29,0,10*ROW('Water Data'!F10))="","",OFFSET('Water Data'!$F$29,0,10*ROW('Water Data'!F10)))</f>
        <v>Yes</v>
      </c>
      <c r="CB16" s="229" t="str">
        <f ca="1">+IF(OFFSET('Water Data'!$G$27,0,10*ROW('Water Data'!G10))="","",OFFSET('Water Data'!$G$27,0,10*ROW('Water Data'!G10)))</f>
        <v>Yes</v>
      </c>
      <c r="CC16" s="229" t="str">
        <f ca="1">+IF(OFFSET('Water Data'!$G$28,0,10*ROW('Water Data'!G10))="","",OFFSET('Water Data'!$G$28,0,10*ROW('Water Data'!G10)))</f>
        <v>Yes</v>
      </c>
      <c r="CD16" s="229" t="str">
        <f ca="1">+IF(OFFSET('Water Data'!$G$29,0,10*ROW('Water Data'!G10))="","",OFFSET('Water Data'!$G$29,0,10*ROW('Water Data'!G10)))</f>
        <v>Yes</v>
      </c>
      <c r="CE16" s="229" t="str">
        <f ca="1">+IF(OFFSET('Water Data'!$H$27,0,10*ROW('Water Data'!H10))="","",OFFSET('Water Data'!$H$27,0,10*ROW('Water Data'!H10)))</f>
        <v>Yes</v>
      </c>
      <c r="CF16" s="229" t="str">
        <f ca="1">+IF(OFFSET('Water Data'!$H$28,0,10*ROW('Water Data'!H10))="","",OFFSET('Water Data'!$H$28,0,10*ROW('Water Data'!H10)))</f>
        <v>Yes</v>
      </c>
      <c r="CG16" s="229" t="str">
        <f ca="1">+IF(OFFSET('Water Data'!$H$29,0,10*ROW('Water Data'!H10))="","",OFFSET('Water Data'!$H$29,0,10*ROW('Water Data'!H10)))</f>
        <v>Yes</v>
      </c>
      <c r="CH16" s="229" t="str">
        <f ca="1">+IF(OFFSET('Water Data'!$I$27,0,10*ROW('Water Data'!I10))="","",OFFSET('Water Data'!$I$27,0,10*ROW('Water Data'!I10)))</f>
        <v>Yes</v>
      </c>
      <c r="CI16" s="229" t="str">
        <f ca="1">+IF(OFFSET('Water Data'!$I$28,0,10*ROW('Water Data'!I10))="","",OFFSET('Water Data'!$I$28,0,10*ROW('Water Data'!I10)))</f>
        <v>Yes</v>
      </c>
      <c r="CJ16" s="229" t="str">
        <f ca="1">+IF(OFFSET('Water Data'!$I$29,0,10*ROW('Water Data'!I10))="","",OFFSET('Water Data'!$I$29,0,10*ROW('Water Data'!I10)))</f>
        <v>Yes</v>
      </c>
      <c r="CK16" s="229" t="str">
        <f ca="1">+IF(OFFSET('Sanitation Data'!$D$28,0,10*ROW('Sanitation Data'!D10))="","",OFFSET('Sanitation Data'!$D$28,0,10*ROW('Sanitation Data'!D10)))</f>
        <v>Yes</v>
      </c>
      <c r="CL16" s="229" t="str">
        <f ca="1">+IF(OFFSET('Sanitation Data'!$D$29,0,10*ROW('Sanitation Data'!D10))="","",OFFSET('Sanitation Data'!$D$29,0,10*ROW('Sanitation Data'!D10)))</f>
        <v>Yes</v>
      </c>
      <c r="CM16" s="229" t="str">
        <f ca="1">+IF(OFFSET('Sanitation Data'!$D$30,0,10*ROW('Sanitation Data'!D10))="","",OFFSET('Sanitation Data'!$D$30,0,10*ROW('Sanitation Data'!D10)))</f>
        <v>Yes</v>
      </c>
      <c r="CN16" s="229" t="str">
        <f ca="1">+IF(OFFSET('Sanitation Data'!$D$31,0,10*ROW('Sanitation Data'!D10))="","",OFFSET('Sanitation Data'!$D$31,0,10*ROW('Sanitation Data'!D10)))</f>
        <v>Yes</v>
      </c>
      <c r="CO16" s="229" t="str">
        <f ca="1">+IF(OFFSET('Sanitation Data'!$D$32,0,10*ROW('Sanitation Data'!D10))="","",OFFSET('Sanitation Data'!$D$32,0,10*ROW('Sanitation Data'!D10)))</f>
        <v>Yes</v>
      </c>
      <c r="CP16" s="229" t="str">
        <f ca="1">+IF(OFFSET('Sanitation Data'!$E$28,0,10*ROW('Sanitation Data'!E10))="","",OFFSET('Sanitation Data'!$E$28,0,10*ROW('Sanitation Data'!E10)))</f>
        <v>Yes</v>
      </c>
      <c r="CQ16" s="229" t="str">
        <f ca="1">+IF(OFFSET('Sanitation Data'!$E$29,0,10*ROW('Sanitation Data'!E10))="","",OFFSET('Sanitation Data'!$E$29,0,10*ROW('Sanitation Data'!E10)))</f>
        <v>Yes</v>
      </c>
      <c r="CR16" s="229" t="str">
        <f ca="1">+IF(OFFSET('Sanitation Data'!$E$30,0,10*ROW('Sanitation Data'!E10))="","",OFFSET('Sanitation Data'!$E$30,0,10*ROW('Sanitation Data'!E10)))</f>
        <v>Yes</v>
      </c>
      <c r="CS16" s="229" t="str">
        <f ca="1">+IF(OFFSET('Sanitation Data'!$E$31,0,10*ROW('Sanitation Data'!E10))="","",OFFSET('Sanitation Data'!$E$31,0,10*ROW('Sanitation Data'!E10)))</f>
        <v>Yes</v>
      </c>
      <c r="CT16" s="229" t="str">
        <f ca="1">+IF(OFFSET('Sanitation Data'!$E$32,0,10*ROW('Sanitation Data'!E10))="","",OFFSET('Sanitation Data'!$E$32,0,10*ROW('Sanitation Data'!E10)))</f>
        <v>Yes</v>
      </c>
      <c r="CU16" s="229" t="str">
        <f ca="1">+IF(OFFSET('Sanitation Data'!$F$28,0,10*ROW('Sanitation Data'!F10))="","",OFFSET('Sanitation Data'!$F$28,0,10*ROW('Sanitation Data'!F10)))</f>
        <v>Yes</v>
      </c>
      <c r="CV16" s="229" t="str">
        <f ca="1">+IF(OFFSET('Sanitation Data'!$F$29,0,10*ROW('Sanitation Data'!F10))="","",OFFSET('Sanitation Data'!$F$29,0,10*ROW('Sanitation Data'!F10)))</f>
        <v>Yes</v>
      </c>
      <c r="CW16" s="229" t="str">
        <f ca="1">+IF(OFFSET('Sanitation Data'!$F$30,0,10*ROW('Sanitation Data'!F10))="","",OFFSET('Sanitation Data'!$F$30,0,10*ROW('Sanitation Data'!F10)))</f>
        <v>Yes</v>
      </c>
      <c r="CX16" s="229" t="str">
        <f ca="1">+IF(OFFSET('Sanitation Data'!$F$31,0,10*ROW('Sanitation Data'!F10))="","",OFFSET('Sanitation Data'!$F$31,0,10*ROW('Sanitation Data'!F10)))</f>
        <v>Yes</v>
      </c>
      <c r="CY16" s="229" t="str">
        <f ca="1">+IF(OFFSET('Sanitation Data'!$F$32,0,10*ROW('Sanitation Data'!F10))="","",OFFSET('Sanitation Data'!$F$32,0,10*ROW('Sanitation Data'!F10)))</f>
        <v>Yes</v>
      </c>
      <c r="CZ16" s="229" t="str">
        <f ca="1">+IF(OFFSET('Sanitation Data'!$G$28,0,10*ROW('Sanitation Data'!G10))="","",OFFSET('Sanitation Data'!$G$28,0,10*ROW('Sanitation Data'!G10)))</f>
        <v>Yes</v>
      </c>
      <c r="DA16" s="229" t="str">
        <f ca="1">+IF(OFFSET('Sanitation Data'!$G$29,0,10*ROW('Sanitation Data'!G10))="","",OFFSET('Sanitation Data'!$G$29,0,10*ROW('Sanitation Data'!G10)))</f>
        <v>Yes</v>
      </c>
      <c r="DB16" s="229" t="str">
        <f ca="1">+IF(OFFSET('Sanitation Data'!$G$30,0,10*ROW('Sanitation Data'!G10))="","",OFFSET('Sanitation Data'!$G$30,0,10*ROW('Sanitation Data'!G10)))</f>
        <v>Yes</v>
      </c>
      <c r="DC16" s="229" t="str">
        <f ca="1">+IF(OFFSET('Sanitation Data'!$G$31,0,10*ROW('Sanitation Data'!G10))="","",OFFSET('Sanitation Data'!$G$31,0,10*ROW('Sanitation Data'!G10)))</f>
        <v>Yes</v>
      </c>
      <c r="DD16" s="229" t="str">
        <f ca="1">+IF(OFFSET('Sanitation Data'!$G$32,0,10*ROW('Sanitation Data'!G10))="","",OFFSET('Sanitation Data'!$G$32,0,10*ROW('Sanitation Data'!G10)))</f>
        <v>Yes</v>
      </c>
      <c r="DE16" s="229" t="str">
        <f ca="1">+IF(OFFSET('Sanitation Data'!$H$28,0,10*ROW('Sanitation Data'!H10))="","",OFFSET('Sanitation Data'!$H$28,0,10*ROW('Sanitation Data'!H10)))</f>
        <v>Yes</v>
      </c>
      <c r="DF16" s="229" t="str">
        <f ca="1">+IF(OFFSET('Sanitation Data'!$H$29,0,10*ROW('Sanitation Data'!H10))="","",OFFSET('Sanitation Data'!$H$29,0,10*ROW('Sanitation Data'!H10)))</f>
        <v>Yes</v>
      </c>
      <c r="DG16" s="229" t="str">
        <f ca="1">+IF(OFFSET('Sanitation Data'!$H$30,0,10*ROW('Sanitation Data'!H10))="","",OFFSET('Sanitation Data'!$H$30,0,10*ROW('Sanitation Data'!H10)))</f>
        <v>Yes</v>
      </c>
      <c r="DH16" s="229" t="str">
        <f ca="1">+IF(OFFSET('Sanitation Data'!$H$31,0,10*ROW('Sanitation Data'!H10))="","",OFFSET('Sanitation Data'!$H$31,0,10*ROW('Sanitation Data'!H10)))</f>
        <v>Yes</v>
      </c>
      <c r="DI16" s="229" t="str">
        <f ca="1">+IF(OFFSET('Sanitation Data'!$H$32,0,10*ROW('Sanitation Data'!H10))="","",OFFSET('Sanitation Data'!$H$32,0,10*ROW('Sanitation Data'!H10)))</f>
        <v>Yes</v>
      </c>
      <c r="DJ16" s="229" t="str">
        <f ca="1">+IF(OFFSET('Sanitation Data'!$I$28,0,10*ROW('Sanitation Data'!I10))="","",OFFSET('Sanitation Data'!$I$28,0,10*ROW('Sanitation Data'!I10)))</f>
        <v>Yes</v>
      </c>
      <c r="DK16" s="229" t="str">
        <f ca="1">+IF(OFFSET('Sanitation Data'!$I$29,0,10*ROW('Sanitation Data'!I10))="","",OFFSET('Sanitation Data'!$I$29,0,10*ROW('Sanitation Data'!I10)))</f>
        <v>Yes</v>
      </c>
      <c r="DL16" s="229" t="str">
        <f ca="1">+IF(OFFSET('Sanitation Data'!$I$30,0,10*ROW('Sanitation Data'!I10))="","",OFFSET('Sanitation Data'!$I$30,0,10*ROW('Sanitation Data'!I10)))</f>
        <v>Yes</v>
      </c>
      <c r="DM16" s="229" t="str">
        <f ca="1">+IF(OFFSET('Sanitation Data'!$I$31,0,10*ROW('Sanitation Data'!I10))="","",OFFSET('Sanitation Data'!$I$31,0,10*ROW('Sanitation Data'!I10)))</f>
        <v>Yes</v>
      </c>
      <c r="DN16" s="229" t="str">
        <f ca="1">+IF(OFFSET('Sanitation Data'!$I$32,0,10*ROW('Sanitation Data'!I10))="","",OFFSET('Sanitation Data'!$I$32,0,10*ROW('Sanitation Data'!I10)))</f>
        <v>Yes</v>
      </c>
      <c r="DO16" s="229" t="str">
        <f ca="1">+IF(OFFSET('Hygiene Data'!$D$11,0,10*ROW('Hygiene Data'!D10))="","",OFFSET('Hygiene Data'!$D$11,0,10*ROW('Hygiene Data'!D10)))</f>
        <v>Yes</v>
      </c>
      <c r="DP16" s="229" t="str">
        <f ca="1">+IF(OFFSET('Hygiene Data'!$D$12,0,10*ROW('Hygiene Data'!D10))="","",OFFSET('Hygiene Data'!$D$12,0,10*ROW('Hygiene Data'!D10)))</f>
        <v>Yes</v>
      </c>
      <c r="DQ16" s="229" t="str">
        <f ca="1">+IF(OFFSET('Hygiene Data'!$D$13,0,10*ROW('Hygiene Data'!D10))="","",OFFSET('Hygiene Data'!$D$13,0,10*ROW('Hygiene Data'!D10)))</f>
        <v>Yes</v>
      </c>
      <c r="DR16" s="229" t="str">
        <f ca="1">+IF(OFFSET('Hygiene Data'!$E$11,0,10*ROW('Hygiene Data'!E10))="","",OFFSET('Hygiene Data'!$E$11,0,10*ROW('Hygiene Data'!E10)))</f>
        <v>Yes</v>
      </c>
      <c r="DS16" s="229" t="str">
        <f ca="1">+IF(OFFSET('Hygiene Data'!$E$12,0,10*ROW('Hygiene Data'!E10))="","",OFFSET('Hygiene Data'!$E$12,0,10*ROW('Hygiene Data'!E10)))</f>
        <v>Yes</v>
      </c>
      <c r="DT16" s="229" t="str">
        <f ca="1">+IF(OFFSET('Hygiene Data'!$E$13,0,10*ROW('Hygiene Data'!E10))="","",OFFSET('Hygiene Data'!$E$13,0,10*ROW('Hygiene Data'!E10)))</f>
        <v>Yes</v>
      </c>
      <c r="DU16" s="229" t="str">
        <f ca="1">+IF(OFFSET('Hygiene Data'!$F$11,0,10*ROW('Hygiene Data'!F10))="","",OFFSET('Hygiene Data'!$F$11,0,10*ROW('Hygiene Data'!F10)))</f>
        <v>Yes</v>
      </c>
      <c r="DV16" s="229" t="str">
        <f ca="1">+IF(OFFSET('Hygiene Data'!$F$12,0,10*ROW('Hygiene Data'!F10))="","",OFFSET('Hygiene Data'!$F$12,0,10*ROW('Hygiene Data'!F10)))</f>
        <v>Yes</v>
      </c>
      <c r="DW16" s="229" t="str">
        <f ca="1">+IF(OFFSET('Hygiene Data'!$F$13,0,10*ROW('Hygiene Data'!F10))="","",OFFSET('Hygiene Data'!$F$13,0,10*ROW('Hygiene Data'!F10)))</f>
        <v>Yes</v>
      </c>
      <c r="DX16" s="229" t="str">
        <f ca="1">+IF(OFFSET('Hygiene Data'!$G$11,0,10*ROW('Hygiene Data'!G10))="","",OFFSET('Hygiene Data'!$G$11,0,10*ROW('Hygiene Data'!G10)))</f>
        <v>Yes</v>
      </c>
      <c r="DY16" s="229" t="str">
        <f ca="1">+IF(OFFSET('Hygiene Data'!$G$12,0,10*ROW('Hygiene Data'!G10))="","",OFFSET('Hygiene Data'!$G$12,0,10*ROW('Hygiene Data'!G10)))</f>
        <v>Yes</v>
      </c>
      <c r="DZ16" s="229" t="str">
        <f ca="1">+IF(OFFSET('Hygiene Data'!$G$13,0,10*ROW('Hygiene Data'!G10))="","",OFFSET('Hygiene Data'!$G$13,0,10*ROW('Hygiene Data'!G10)))</f>
        <v>Yes</v>
      </c>
      <c r="EA16" s="229" t="str">
        <f ca="1">+IF(OFFSET('Hygiene Data'!$H$11,0,10*ROW('Hygiene Data'!H10))="","",OFFSET('Hygiene Data'!$H$11,0,10*ROW('Hygiene Data'!H10)))</f>
        <v>Yes</v>
      </c>
      <c r="EB16" s="229" t="str">
        <f ca="1">+IF(OFFSET('Hygiene Data'!$H$12,0,10*ROW('Hygiene Data'!H10))="","",OFFSET('Hygiene Data'!$H$12,0,10*ROW('Hygiene Data'!H10)))</f>
        <v>Yes</v>
      </c>
      <c r="EC16" s="229" t="str">
        <f ca="1">+IF(OFFSET('Hygiene Data'!$H$13,0,10*ROW('Hygiene Data'!H10))="","",OFFSET('Hygiene Data'!$H$13,0,10*ROW('Hygiene Data'!H10)))</f>
        <v>Yes</v>
      </c>
      <c r="ED16" s="229" t="str">
        <f ca="1">+IF(OFFSET('Hygiene Data'!$I$11,0,10*ROW('Hygiene Data'!I10))="","",OFFSET('Hygiene Data'!$I$11,0,10*ROW('Hygiene Data'!I10)))</f>
        <v>Yes</v>
      </c>
      <c r="EE16" s="229" t="str">
        <f ca="1">+IF(OFFSET('Hygiene Data'!$I$12,0,10*ROW('Hygiene Data'!I10))="","",OFFSET('Hygiene Data'!$I$12,0,10*ROW('Hygiene Data'!I10)))</f>
        <v>Yes</v>
      </c>
      <c r="EF16" s="229" t="str">
        <f ca="1">+IF(OFFSET('Hygiene Data'!$I$13,0,10*ROW('Hygiene Data'!I10))="","",OFFSET('Hygiene Data'!$I$13,0,10*ROW('Hygiene Data'!I10)))</f>
        <v>Yes</v>
      </c>
    </row>
    <row r="17" spans="1:136" x14ac:dyDescent="0.25">
      <c r="A17" s="338" t="str">
        <f ca="1">+IF(OFFSET('Water Data'!$B$2,0,10*ROW('Water Data'!E11))="","",OFFSET('Water Data'!$B$2,0,10*ROW('Water Data'!E11)))</f>
        <v/>
      </c>
      <c r="B17" s="33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365" t="str">
        <f t="shared" ca="1" si="0"/>
        <v/>
      </c>
      <c r="D17" s="36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36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36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36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36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36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36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36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36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36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36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36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36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36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36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36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36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36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36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36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36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36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36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36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36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36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36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36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36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36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36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36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36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36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36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36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36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36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36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36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36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36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36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36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36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36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36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36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36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44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36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36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36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36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36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36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36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36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36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36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36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36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36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36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36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36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229" t="str">
        <f ca="1">+IF(OFFSET('Water Data'!$D$27,0,10*ROW('Water Data'!D11))="","",OFFSET('Water Data'!$D$27,0,10*ROW('Water Data'!D11)))</f>
        <v/>
      </c>
      <c r="BT17" s="229" t="str">
        <f ca="1">+IF(OFFSET('Water Data'!$D$28,0,10*ROW('Water Data'!D11))="","",OFFSET('Water Data'!$D$28,0,10*ROW('Water Data'!D11)))</f>
        <v/>
      </c>
      <c r="BU17" s="229" t="str">
        <f ca="1">+IF(OFFSET('Water Data'!$D$29,0,10*ROW('Water Data'!D11))="","",OFFSET('Water Data'!$D$29,0,10*ROW('Water Data'!D11)))</f>
        <v/>
      </c>
      <c r="BV17" s="229" t="str">
        <f ca="1">+IF(OFFSET('Water Data'!$E$27,0,10*ROW('Water Data'!E11))="","",OFFSET('Water Data'!$E$27,0,10*ROW('Water Data'!E11)))</f>
        <v/>
      </c>
      <c r="BW17" s="229" t="str">
        <f ca="1">+IF(OFFSET('Water Data'!$E$28,0,10*ROW('Water Data'!E11))="","",OFFSET('Water Data'!$E$28,0,10*ROW('Water Data'!E11)))</f>
        <v/>
      </c>
      <c r="BX17" s="229" t="str">
        <f ca="1">+IF(OFFSET('Water Data'!$E$29,0,10*ROW('Water Data'!E11))="","",OFFSET('Water Data'!$E$29,0,10*ROW('Water Data'!E11)))</f>
        <v/>
      </c>
      <c r="BY17" s="229" t="str">
        <f ca="1">+IF(OFFSET('Water Data'!$F$27,0,10*ROW('Water Data'!F11))="","",OFFSET('Water Data'!$F$27,0,10*ROW('Water Data'!F11)))</f>
        <v/>
      </c>
      <c r="BZ17" s="229" t="str">
        <f ca="1">+IF(OFFSET('Water Data'!$F$28,0,10*ROW('Water Data'!F11))="","",OFFSET('Water Data'!$F$28,0,10*ROW('Water Data'!F11)))</f>
        <v/>
      </c>
      <c r="CA17" s="229" t="str">
        <f ca="1">+IF(OFFSET('Water Data'!$F$29,0,10*ROW('Water Data'!F11))="","",OFFSET('Water Data'!$F$29,0,10*ROW('Water Data'!F11)))</f>
        <v/>
      </c>
      <c r="CB17" s="229" t="str">
        <f ca="1">+IF(OFFSET('Water Data'!$G$27,0,10*ROW('Water Data'!G11))="","",OFFSET('Water Data'!$G$27,0,10*ROW('Water Data'!G11)))</f>
        <v/>
      </c>
      <c r="CC17" s="229" t="str">
        <f ca="1">+IF(OFFSET('Water Data'!$G$28,0,10*ROW('Water Data'!G11))="","",OFFSET('Water Data'!$G$28,0,10*ROW('Water Data'!G11)))</f>
        <v/>
      </c>
      <c r="CD17" s="229" t="str">
        <f ca="1">+IF(OFFSET('Water Data'!$G$29,0,10*ROW('Water Data'!G11))="","",OFFSET('Water Data'!$G$29,0,10*ROW('Water Data'!G11)))</f>
        <v/>
      </c>
      <c r="CE17" s="229" t="str">
        <f ca="1">+IF(OFFSET('Water Data'!$H$27,0,10*ROW('Water Data'!H11))="","",OFFSET('Water Data'!$H$27,0,10*ROW('Water Data'!H11)))</f>
        <v/>
      </c>
      <c r="CF17" s="229" t="str">
        <f ca="1">+IF(OFFSET('Water Data'!$H$28,0,10*ROW('Water Data'!H11))="","",OFFSET('Water Data'!$H$28,0,10*ROW('Water Data'!H11)))</f>
        <v/>
      </c>
      <c r="CG17" s="229" t="str">
        <f ca="1">+IF(OFFSET('Water Data'!$H$29,0,10*ROW('Water Data'!H11))="","",OFFSET('Water Data'!$H$29,0,10*ROW('Water Data'!H11)))</f>
        <v/>
      </c>
      <c r="CH17" s="229" t="str">
        <f ca="1">+IF(OFFSET('Water Data'!$I$27,0,10*ROW('Water Data'!I11))="","",OFFSET('Water Data'!$I$27,0,10*ROW('Water Data'!I11)))</f>
        <v/>
      </c>
      <c r="CI17" s="229" t="str">
        <f ca="1">+IF(OFFSET('Water Data'!$I$28,0,10*ROW('Water Data'!I11))="","",OFFSET('Water Data'!$I$28,0,10*ROW('Water Data'!I11)))</f>
        <v/>
      </c>
      <c r="CJ17" s="229" t="str">
        <f ca="1">+IF(OFFSET('Water Data'!$I$29,0,10*ROW('Water Data'!I11))="","",OFFSET('Water Data'!$I$29,0,10*ROW('Water Data'!I11)))</f>
        <v/>
      </c>
      <c r="CK17" s="229" t="str">
        <f ca="1">+IF(OFFSET('Sanitation Data'!$D$28,0,10*ROW('Sanitation Data'!D11))="","",OFFSET('Sanitation Data'!$D$28,0,10*ROW('Sanitation Data'!D11)))</f>
        <v/>
      </c>
      <c r="CL17" s="229" t="str">
        <f ca="1">+IF(OFFSET('Sanitation Data'!$D$29,0,10*ROW('Sanitation Data'!D11))="","",OFFSET('Sanitation Data'!$D$29,0,10*ROW('Sanitation Data'!D11)))</f>
        <v/>
      </c>
      <c r="CM17" s="229" t="str">
        <f ca="1">+IF(OFFSET('Sanitation Data'!$D$30,0,10*ROW('Sanitation Data'!D11))="","",OFFSET('Sanitation Data'!$D$30,0,10*ROW('Sanitation Data'!D11)))</f>
        <v/>
      </c>
      <c r="CN17" s="229" t="str">
        <f ca="1">+IF(OFFSET('Sanitation Data'!$D$31,0,10*ROW('Sanitation Data'!D11))="","",OFFSET('Sanitation Data'!$D$31,0,10*ROW('Sanitation Data'!D11)))</f>
        <v/>
      </c>
      <c r="CO17" s="229" t="str">
        <f ca="1">+IF(OFFSET('Sanitation Data'!$D$32,0,10*ROW('Sanitation Data'!D11))="","",OFFSET('Sanitation Data'!$D$32,0,10*ROW('Sanitation Data'!D11)))</f>
        <v/>
      </c>
      <c r="CP17" s="229" t="str">
        <f ca="1">+IF(OFFSET('Sanitation Data'!$E$28,0,10*ROW('Sanitation Data'!E11))="","",OFFSET('Sanitation Data'!$E$28,0,10*ROW('Sanitation Data'!E11)))</f>
        <v/>
      </c>
      <c r="CQ17" s="229" t="str">
        <f ca="1">+IF(OFFSET('Sanitation Data'!$E$29,0,10*ROW('Sanitation Data'!E11))="","",OFFSET('Sanitation Data'!$E$29,0,10*ROW('Sanitation Data'!E11)))</f>
        <v/>
      </c>
      <c r="CR17" s="229" t="str">
        <f ca="1">+IF(OFFSET('Sanitation Data'!$E$30,0,10*ROW('Sanitation Data'!E11))="","",OFFSET('Sanitation Data'!$E$30,0,10*ROW('Sanitation Data'!E11)))</f>
        <v/>
      </c>
      <c r="CS17" s="229" t="str">
        <f ca="1">+IF(OFFSET('Sanitation Data'!$E$31,0,10*ROW('Sanitation Data'!E11))="","",OFFSET('Sanitation Data'!$E$31,0,10*ROW('Sanitation Data'!E11)))</f>
        <v/>
      </c>
      <c r="CT17" s="229" t="str">
        <f ca="1">+IF(OFFSET('Sanitation Data'!$E$32,0,10*ROW('Sanitation Data'!E11))="","",OFFSET('Sanitation Data'!$E$32,0,10*ROW('Sanitation Data'!E11)))</f>
        <v/>
      </c>
      <c r="CU17" s="229" t="str">
        <f ca="1">+IF(OFFSET('Sanitation Data'!$F$28,0,10*ROW('Sanitation Data'!F11))="","",OFFSET('Sanitation Data'!$F$28,0,10*ROW('Sanitation Data'!F11)))</f>
        <v/>
      </c>
      <c r="CV17" s="229" t="str">
        <f ca="1">+IF(OFFSET('Sanitation Data'!$F$29,0,10*ROW('Sanitation Data'!F11))="","",OFFSET('Sanitation Data'!$F$29,0,10*ROW('Sanitation Data'!F11)))</f>
        <v/>
      </c>
      <c r="CW17" s="229" t="str">
        <f ca="1">+IF(OFFSET('Sanitation Data'!$F$30,0,10*ROW('Sanitation Data'!F11))="","",OFFSET('Sanitation Data'!$F$30,0,10*ROW('Sanitation Data'!F11)))</f>
        <v/>
      </c>
      <c r="CX17" s="229" t="str">
        <f ca="1">+IF(OFFSET('Sanitation Data'!$F$31,0,10*ROW('Sanitation Data'!F11))="","",OFFSET('Sanitation Data'!$F$31,0,10*ROW('Sanitation Data'!F11)))</f>
        <v/>
      </c>
      <c r="CY17" s="229" t="str">
        <f ca="1">+IF(OFFSET('Sanitation Data'!$F$32,0,10*ROW('Sanitation Data'!F11))="","",OFFSET('Sanitation Data'!$F$32,0,10*ROW('Sanitation Data'!F11)))</f>
        <v/>
      </c>
      <c r="CZ17" s="229" t="str">
        <f ca="1">+IF(OFFSET('Sanitation Data'!$G$28,0,10*ROW('Sanitation Data'!G11))="","",OFFSET('Sanitation Data'!$G$28,0,10*ROW('Sanitation Data'!G11)))</f>
        <v/>
      </c>
      <c r="DA17" s="229" t="str">
        <f ca="1">+IF(OFFSET('Sanitation Data'!$G$29,0,10*ROW('Sanitation Data'!G11))="","",OFFSET('Sanitation Data'!$G$29,0,10*ROW('Sanitation Data'!G11)))</f>
        <v/>
      </c>
      <c r="DB17" s="229" t="str">
        <f ca="1">+IF(OFFSET('Sanitation Data'!$G$30,0,10*ROW('Sanitation Data'!G11))="","",OFFSET('Sanitation Data'!$G$30,0,10*ROW('Sanitation Data'!G11)))</f>
        <v/>
      </c>
      <c r="DC17" s="229" t="str">
        <f ca="1">+IF(OFFSET('Sanitation Data'!$G$31,0,10*ROW('Sanitation Data'!G11))="","",OFFSET('Sanitation Data'!$G$31,0,10*ROW('Sanitation Data'!G11)))</f>
        <v/>
      </c>
      <c r="DD17" s="229" t="str">
        <f ca="1">+IF(OFFSET('Sanitation Data'!$G$32,0,10*ROW('Sanitation Data'!G11))="","",OFFSET('Sanitation Data'!$G$32,0,10*ROW('Sanitation Data'!G11)))</f>
        <v/>
      </c>
      <c r="DE17" s="229" t="str">
        <f ca="1">+IF(OFFSET('Sanitation Data'!$H$28,0,10*ROW('Sanitation Data'!H11))="","",OFFSET('Sanitation Data'!$H$28,0,10*ROW('Sanitation Data'!H11)))</f>
        <v/>
      </c>
      <c r="DF17" s="229" t="str">
        <f ca="1">+IF(OFFSET('Sanitation Data'!$H$29,0,10*ROW('Sanitation Data'!H11))="","",OFFSET('Sanitation Data'!$H$29,0,10*ROW('Sanitation Data'!H11)))</f>
        <v/>
      </c>
      <c r="DG17" s="229" t="str">
        <f ca="1">+IF(OFFSET('Sanitation Data'!$H$30,0,10*ROW('Sanitation Data'!H11))="","",OFFSET('Sanitation Data'!$H$30,0,10*ROW('Sanitation Data'!H11)))</f>
        <v/>
      </c>
      <c r="DH17" s="229" t="str">
        <f ca="1">+IF(OFFSET('Sanitation Data'!$H$31,0,10*ROW('Sanitation Data'!H11))="","",OFFSET('Sanitation Data'!$H$31,0,10*ROW('Sanitation Data'!H11)))</f>
        <v/>
      </c>
      <c r="DI17" s="229" t="str">
        <f ca="1">+IF(OFFSET('Sanitation Data'!$H$32,0,10*ROW('Sanitation Data'!H11))="","",OFFSET('Sanitation Data'!$H$32,0,10*ROW('Sanitation Data'!H11)))</f>
        <v/>
      </c>
      <c r="DJ17" s="229" t="str">
        <f ca="1">+IF(OFFSET('Sanitation Data'!$I$28,0,10*ROW('Sanitation Data'!I11))="","",OFFSET('Sanitation Data'!$I$28,0,10*ROW('Sanitation Data'!I11)))</f>
        <v/>
      </c>
      <c r="DK17" s="229" t="str">
        <f ca="1">+IF(OFFSET('Sanitation Data'!$I$29,0,10*ROW('Sanitation Data'!I11))="","",OFFSET('Sanitation Data'!$I$29,0,10*ROW('Sanitation Data'!I11)))</f>
        <v/>
      </c>
      <c r="DL17" s="229" t="str">
        <f ca="1">+IF(OFFSET('Sanitation Data'!$I$30,0,10*ROW('Sanitation Data'!I11))="","",OFFSET('Sanitation Data'!$I$30,0,10*ROW('Sanitation Data'!I11)))</f>
        <v/>
      </c>
      <c r="DM17" s="229" t="str">
        <f ca="1">+IF(OFFSET('Sanitation Data'!$I$31,0,10*ROW('Sanitation Data'!I11))="","",OFFSET('Sanitation Data'!$I$31,0,10*ROW('Sanitation Data'!I11)))</f>
        <v/>
      </c>
      <c r="DN17" s="229" t="str">
        <f ca="1">+IF(OFFSET('Sanitation Data'!$I$32,0,10*ROW('Sanitation Data'!I11))="","",OFFSET('Sanitation Data'!$I$32,0,10*ROW('Sanitation Data'!I11)))</f>
        <v/>
      </c>
      <c r="DO17" s="229" t="str">
        <f ca="1">+IF(OFFSET('Hygiene Data'!$D$11,0,10*ROW('Hygiene Data'!D11))="","",OFFSET('Hygiene Data'!$D$11,0,10*ROW('Hygiene Data'!D11)))</f>
        <v/>
      </c>
      <c r="DP17" s="229" t="str">
        <f ca="1">+IF(OFFSET('Hygiene Data'!$D$12,0,10*ROW('Hygiene Data'!D11))="","",OFFSET('Hygiene Data'!$D$12,0,10*ROW('Hygiene Data'!D11)))</f>
        <v/>
      </c>
      <c r="DQ17" s="229" t="str">
        <f ca="1">+IF(OFFSET('Hygiene Data'!$D$13,0,10*ROW('Hygiene Data'!D11))="","",OFFSET('Hygiene Data'!$D$13,0,10*ROW('Hygiene Data'!D11)))</f>
        <v/>
      </c>
      <c r="DR17" s="229" t="str">
        <f ca="1">+IF(OFFSET('Hygiene Data'!$E$11,0,10*ROW('Hygiene Data'!E11))="","",OFFSET('Hygiene Data'!$E$11,0,10*ROW('Hygiene Data'!E11)))</f>
        <v/>
      </c>
      <c r="DS17" s="229" t="str">
        <f ca="1">+IF(OFFSET('Hygiene Data'!$E$12,0,10*ROW('Hygiene Data'!E11))="","",OFFSET('Hygiene Data'!$E$12,0,10*ROW('Hygiene Data'!E11)))</f>
        <v/>
      </c>
      <c r="DT17" s="229" t="str">
        <f ca="1">+IF(OFFSET('Hygiene Data'!$E$13,0,10*ROW('Hygiene Data'!E11))="","",OFFSET('Hygiene Data'!$E$13,0,10*ROW('Hygiene Data'!E11)))</f>
        <v/>
      </c>
      <c r="DU17" s="229" t="str">
        <f ca="1">+IF(OFFSET('Hygiene Data'!$F$11,0,10*ROW('Hygiene Data'!F11))="","",OFFSET('Hygiene Data'!$F$11,0,10*ROW('Hygiene Data'!F11)))</f>
        <v/>
      </c>
      <c r="DV17" s="229" t="str">
        <f ca="1">+IF(OFFSET('Hygiene Data'!$F$12,0,10*ROW('Hygiene Data'!F11))="","",OFFSET('Hygiene Data'!$F$12,0,10*ROW('Hygiene Data'!F11)))</f>
        <v/>
      </c>
      <c r="DW17" s="229" t="str">
        <f ca="1">+IF(OFFSET('Hygiene Data'!$F$13,0,10*ROW('Hygiene Data'!F11))="","",OFFSET('Hygiene Data'!$F$13,0,10*ROW('Hygiene Data'!F11)))</f>
        <v/>
      </c>
      <c r="DX17" s="229" t="str">
        <f ca="1">+IF(OFFSET('Hygiene Data'!$G$11,0,10*ROW('Hygiene Data'!G11))="","",OFFSET('Hygiene Data'!$G$11,0,10*ROW('Hygiene Data'!G11)))</f>
        <v/>
      </c>
      <c r="DY17" s="229" t="str">
        <f ca="1">+IF(OFFSET('Hygiene Data'!$G$12,0,10*ROW('Hygiene Data'!G11))="","",OFFSET('Hygiene Data'!$G$12,0,10*ROW('Hygiene Data'!G11)))</f>
        <v/>
      </c>
      <c r="DZ17" s="229" t="str">
        <f ca="1">+IF(OFFSET('Hygiene Data'!$G$13,0,10*ROW('Hygiene Data'!G11))="","",OFFSET('Hygiene Data'!$G$13,0,10*ROW('Hygiene Data'!G11)))</f>
        <v/>
      </c>
      <c r="EA17" s="229" t="str">
        <f ca="1">+IF(OFFSET('Hygiene Data'!$H$11,0,10*ROW('Hygiene Data'!H11))="","",OFFSET('Hygiene Data'!$H$11,0,10*ROW('Hygiene Data'!H11)))</f>
        <v/>
      </c>
      <c r="EB17" s="229" t="str">
        <f ca="1">+IF(OFFSET('Hygiene Data'!$H$12,0,10*ROW('Hygiene Data'!H11))="","",OFFSET('Hygiene Data'!$H$12,0,10*ROW('Hygiene Data'!H11)))</f>
        <v/>
      </c>
      <c r="EC17" s="229" t="str">
        <f ca="1">+IF(OFFSET('Hygiene Data'!$H$13,0,10*ROW('Hygiene Data'!H11))="","",OFFSET('Hygiene Data'!$H$13,0,10*ROW('Hygiene Data'!H11)))</f>
        <v/>
      </c>
      <c r="ED17" s="229" t="str">
        <f ca="1">+IF(OFFSET('Hygiene Data'!$I$11,0,10*ROW('Hygiene Data'!I11))="","",OFFSET('Hygiene Data'!$I$11,0,10*ROW('Hygiene Data'!I11)))</f>
        <v/>
      </c>
      <c r="EE17" s="229" t="str">
        <f ca="1">+IF(OFFSET('Hygiene Data'!$I$12,0,10*ROW('Hygiene Data'!I11))="","",OFFSET('Hygiene Data'!$I$12,0,10*ROW('Hygiene Data'!I11)))</f>
        <v/>
      </c>
      <c r="EF17" s="229" t="str">
        <f ca="1">+IF(OFFSET('Hygiene Data'!$I$13,0,10*ROW('Hygiene Data'!I11))="","",OFFSET('Hygiene Data'!$I$13,0,10*ROW('Hygiene Data'!I11)))</f>
        <v/>
      </c>
    </row>
    <row r="18" spans="1:136" x14ac:dyDescent="0.25">
      <c r="A18" s="338" t="str">
        <f ca="1">+IF(OFFSET('Water Data'!$B$2,0,10*ROW('Water Data'!E12))="","",OFFSET('Water Data'!$B$2,0,10*ROW('Water Data'!E12)))</f>
        <v/>
      </c>
      <c r="B18" s="33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365" t="str">
        <f t="shared" ca="1" si="0"/>
        <v/>
      </c>
      <c r="D18" s="36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36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36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36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36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36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36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36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36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36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36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36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36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36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36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36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36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36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36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36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36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36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36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36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36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36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36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36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36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36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36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36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36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36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36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36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36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36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36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36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36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36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36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36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36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36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36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36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36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44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36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36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36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36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36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36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36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36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36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36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36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36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36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36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36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36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229" t="str">
        <f ca="1">+IF(OFFSET('Water Data'!$D$27,0,10*ROW('Water Data'!D12))="","",OFFSET('Water Data'!$D$27,0,10*ROW('Water Data'!D12)))</f>
        <v/>
      </c>
      <c r="BT18" s="229" t="str">
        <f ca="1">+IF(OFFSET('Water Data'!$D$28,0,10*ROW('Water Data'!D12))="","",OFFSET('Water Data'!$D$28,0,10*ROW('Water Data'!D12)))</f>
        <v/>
      </c>
      <c r="BU18" s="229" t="str">
        <f ca="1">+IF(OFFSET('Water Data'!$D$29,0,10*ROW('Water Data'!D12))="","",OFFSET('Water Data'!$D$29,0,10*ROW('Water Data'!D12)))</f>
        <v/>
      </c>
      <c r="BV18" s="229" t="str">
        <f ca="1">+IF(OFFSET('Water Data'!$E$27,0,10*ROW('Water Data'!E12))="","",OFFSET('Water Data'!$E$27,0,10*ROW('Water Data'!E12)))</f>
        <v/>
      </c>
      <c r="BW18" s="229" t="str">
        <f ca="1">+IF(OFFSET('Water Data'!$E$28,0,10*ROW('Water Data'!E12))="","",OFFSET('Water Data'!$E$28,0,10*ROW('Water Data'!E12)))</f>
        <v/>
      </c>
      <c r="BX18" s="229" t="str">
        <f ca="1">+IF(OFFSET('Water Data'!$E$29,0,10*ROW('Water Data'!E12))="","",OFFSET('Water Data'!$E$29,0,10*ROW('Water Data'!E12)))</f>
        <v/>
      </c>
      <c r="BY18" s="229" t="str">
        <f ca="1">+IF(OFFSET('Water Data'!$F$27,0,10*ROW('Water Data'!F12))="","",OFFSET('Water Data'!$F$27,0,10*ROW('Water Data'!F12)))</f>
        <v/>
      </c>
      <c r="BZ18" s="229" t="str">
        <f ca="1">+IF(OFFSET('Water Data'!$F$28,0,10*ROW('Water Data'!F12))="","",OFFSET('Water Data'!$F$28,0,10*ROW('Water Data'!F12)))</f>
        <v/>
      </c>
      <c r="CA18" s="229" t="str">
        <f ca="1">+IF(OFFSET('Water Data'!$F$29,0,10*ROW('Water Data'!F12))="","",OFFSET('Water Data'!$F$29,0,10*ROW('Water Data'!F12)))</f>
        <v/>
      </c>
      <c r="CB18" s="229" t="str">
        <f ca="1">+IF(OFFSET('Water Data'!$G$27,0,10*ROW('Water Data'!G12))="","",OFFSET('Water Data'!$G$27,0,10*ROW('Water Data'!G12)))</f>
        <v/>
      </c>
      <c r="CC18" s="229" t="str">
        <f ca="1">+IF(OFFSET('Water Data'!$G$28,0,10*ROW('Water Data'!G12))="","",OFFSET('Water Data'!$G$28,0,10*ROW('Water Data'!G12)))</f>
        <v/>
      </c>
      <c r="CD18" s="229" t="str">
        <f ca="1">+IF(OFFSET('Water Data'!$G$29,0,10*ROW('Water Data'!G12))="","",OFFSET('Water Data'!$G$29,0,10*ROW('Water Data'!G12)))</f>
        <v/>
      </c>
      <c r="CE18" s="229" t="str">
        <f ca="1">+IF(OFFSET('Water Data'!$H$27,0,10*ROW('Water Data'!H12))="","",OFFSET('Water Data'!$H$27,0,10*ROW('Water Data'!H12)))</f>
        <v/>
      </c>
      <c r="CF18" s="229" t="str">
        <f ca="1">+IF(OFFSET('Water Data'!$H$28,0,10*ROW('Water Data'!H12))="","",OFFSET('Water Data'!$H$28,0,10*ROW('Water Data'!H12)))</f>
        <v/>
      </c>
      <c r="CG18" s="229" t="str">
        <f ca="1">+IF(OFFSET('Water Data'!$H$29,0,10*ROW('Water Data'!H12))="","",OFFSET('Water Data'!$H$29,0,10*ROW('Water Data'!H12)))</f>
        <v/>
      </c>
      <c r="CH18" s="229" t="str">
        <f ca="1">+IF(OFFSET('Water Data'!$I$27,0,10*ROW('Water Data'!I12))="","",OFFSET('Water Data'!$I$27,0,10*ROW('Water Data'!I12)))</f>
        <v/>
      </c>
      <c r="CI18" s="229" t="str">
        <f ca="1">+IF(OFFSET('Water Data'!$I$28,0,10*ROW('Water Data'!I12))="","",OFFSET('Water Data'!$I$28,0,10*ROW('Water Data'!I12)))</f>
        <v/>
      </c>
      <c r="CJ18" s="229" t="str">
        <f ca="1">+IF(OFFSET('Water Data'!$I$29,0,10*ROW('Water Data'!I12))="","",OFFSET('Water Data'!$I$29,0,10*ROW('Water Data'!I12)))</f>
        <v/>
      </c>
      <c r="CK18" s="229" t="str">
        <f ca="1">+IF(OFFSET('Sanitation Data'!$D$28,0,10*ROW('Sanitation Data'!D12))="","",OFFSET('Sanitation Data'!$D$28,0,10*ROW('Sanitation Data'!D12)))</f>
        <v/>
      </c>
      <c r="CL18" s="229" t="str">
        <f ca="1">+IF(OFFSET('Sanitation Data'!$D$29,0,10*ROW('Sanitation Data'!D12))="","",OFFSET('Sanitation Data'!$D$29,0,10*ROW('Sanitation Data'!D12)))</f>
        <v/>
      </c>
      <c r="CM18" s="229" t="str">
        <f ca="1">+IF(OFFSET('Sanitation Data'!$D$30,0,10*ROW('Sanitation Data'!D12))="","",OFFSET('Sanitation Data'!$D$30,0,10*ROW('Sanitation Data'!D12)))</f>
        <v/>
      </c>
      <c r="CN18" s="229" t="str">
        <f ca="1">+IF(OFFSET('Sanitation Data'!$D$31,0,10*ROW('Sanitation Data'!D12))="","",OFFSET('Sanitation Data'!$D$31,0,10*ROW('Sanitation Data'!D12)))</f>
        <v/>
      </c>
      <c r="CO18" s="229" t="str">
        <f ca="1">+IF(OFFSET('Sanitation Data'!$D$32,0,10*ROW('Sanitation Data'!D12))="","",OFFSET('Sanitation Data'!$D$32,0,10*ROW('Sanitation Data'!D12)))</f>
        <v/>
      </c>
      <c r="CP18" s="229" t="str">
        <f ca="1">+IF(OFFSET('Sanitation Data'!$E$28,0,10*ROW('Sanitation Data'!E12))="","",OFFSET('Sanitation Data'!$E$28,0,10*ROW('Sanitation Data'!E12)))</f>
        <v/>
      </c>
      <c r="CQ18" s="229" t="str">
        <f ca="1">+IF(OFFSET('Sanitation Data'!$E$29,0,10*ROW('Sanitation Data'!E12))="","",OFFSET('Sanitation Data'!$E$29,0,10*ROW('Sanitation Data'!E12)))</f>
        <v/>
      </c>
      <c r="CR18" s="229" t="str">
        <f ca="1">+IF(OFFSET('Sanitation Data'!$E$30,0,10*ROW('Sanitation Data'!E12))="","",OFFSET('Sanitation Data'!$E$30,0,10*ROW('Sanitation Data'!E12)))</f>
        <v/>
      </c>
      <c r="CS18" s="229" t="str">
        <f ca="1">+IF(OFFSET('Sanitation Data'!$E$31,0,10*ROW('Sanitation Data'!E12))="","",OFFSET('Sanitation Data'!$E$31,0,10*ROW('Sanitation Data'!E12)))</f>
        <v/>
      </c>
      <c r="CT18" s="229" t="str">
        <f ca="1">+IF(OFFSET('Sanitation Data'!$E$32,0,10*ROW('Sanitation Data'!E12))="","",OFFSET('Sanitation Data'!$E$32,0,10*ROW('Sanitation Data'!E12)))</f>
        <v/>
      </c>
      <c r="CU18" s="229" t="str">
        <f ca="1">+IF(OFFSET('Sanitation Data'!$F$28,0,10*ROW('Sanitation Data'!F12))="","",OFFSET('Sanitation Data'!$F$28,0,10*ROW('Sanitation Data'!F12)))</f>
        <v/>
      </c>
      <c r="CV18" s="229" t="str">
        <f ca="1">+IF(OFFSET('Sanitation Data'!$F$29,0,10*ROW('Sanitation Data'!F12))="","",OFFSET('Sanitation Data'!$F$29,0,10*ROW('Sanitation Data'!F12)))</f>
        <v/>
      </c>
      <c r="CW18" s="229" t="str">
        <f ca="1">+IF(OFFSET('Sanitation Data'!$F$30,0,10*ROW('Sanitation Data'!F12))="","",OFFSET('Sanitation Data'!$F$30,0,10*ROW('Sanitation Data'!F12)))</f>
        <v/>
      </c>
      <c r="CX18" s="229" t="str">
        <f ca="1">+IF(OFFSET('Sanitation Data'!$F$31,0,10*ROW('Sanitation Data'!F12))="","",OFFSET('Sanitation Data'!$F$31,0,10*ROW('Sanitation Data'!F12)))</f>
        <v/>
      </c>
      <c r="CY18" s="229" t="str">
        <f ca="1">+IF(OFFSET('Sanitation Data'!$F$32,0,10*ROW('Sanitation Data'!F12))="","",OFFSET('Sanitation Data'!$F$32,0,10*ROW('Sanitation Data'!F12)))</f>
        <v/>
      </c>
      <c r="CZ18" s="229" t="str">
        <f ca="1">+IF(OFFSET('Sanitation Data'!$G$28,0,10*ROW('Sanitation Data'!G12))="","",OFFSET('Sanitation Data'!$G$28,0,10*ROW('Sanitation Data'!G12)))</f>
        <v/>
      </c>
      <c r="DA18" s="229" t="str">
        <f ca="1">+IF(OFFSET('Sanitation Data'!$G$29,0,10*ROW('Sanitation Data'!G12))="","",OFFSET('Sanitation Data'!$G$29,0,10*ROW('Sanitation Data'!G12)))</f>
        <v/>
      </c>
      <c r="DB18" s="229" t="str">
        <f ca="1">+IF(OFFSET('Sanitation Data'!$G$30,0,10*ROW('Sanitation Data'!G12))="","",OFFSET('Sanitation Data'!$G$30,0,10*ROW('Sanitation Data'!G12)))</f>
        <v/>
      </c>
      <c r="DC18" s="229" t="str">
        <f ca="1">+IF(OFFSET('Sanitation Data'!$G$31,0,10*ROW('Sanitation Data'!G12))="","",OFFSET('Sanitation Data'!$G$31,0,10*ROW('Sanitation Data'!G12)))</f>
        <v/>
      </c>
      <c r="DD18" s="229" t="str">
        <f ca="1">+IF(OFFSET('Sanitation Data'!$G$32,0,10*ROW('Sanitation Data'!G12))="","",OFFSET('Sanitation Data'!$G$32,0,10*ROW('Sanitation Data'!G12)))</f>
        <v/>
      </c>
      <c r="DE18" s="229" t="str">
        <f ca="1">+IF(OFFSET('Sanitation Data'!$H$28,0,10*ROW('Sanitation Data'!H12))="","",OFFSET('Sanitation Data'!$H$28,0,10*ROW('Sanitation Data'!H12)))</f>
        <v/>
      </c>
      <c r="DF18" s="229" t="str">
        <f ca="1">+IF(OFFSET('Sanitation Data'!$H$29,0,10*ROW('Sanitation Data'!H12))="","",OFFSET('Sanitation Data'!$H$29,0,10*ROW('Sanitation Data'!H12)))</f>
        <v/>
      </c>
      <c r="DG18" s="229" t="str">
        <f ca="1">+IF(OFFSET('Sanitation Data'!$H$30,0,10*ROW('Sanitation Data'!H12))="","",OFFSET('Sanitation Data'!$H$30,0,10*ROW('Sanitation Data'!H12)))</f>
        <v/>
      </c>
      <c r="DH18" s="229" t="str">
        <f ca="1">+IF(OFFSET('Sanitation Data'!$H$31,0,10*ROW('Sanitation Data'!H12))="","",OFFSET('Sanitation Data'!$H$31,0,10*ROW('Sanitation Data'!H12)))</f>
        <v/>
      </c>
      <c r="DI18" s="229" t="str">
        <f ca="1">+IF(OFFSET('Sanitation Data'!$H$32,0,10*ROW('Sanitation Data'!H12))="","",OFFSET('Sanitation Data'!$H$32,0,10*ROW('Sanitation Data'!H12)))</f>
        <v/>
      </c>
      <c r="DJ18" s="229" t="str">
        <f ca="1">+IF(OFFSET('Sanitation Data'!$I$28,0,10*ROW('Sanitation Data'!I12))="","",OFFSET('Sanitation Data'!$I$28,0,10*ROW('Sanitation Data'!I12)))</f>
        <v/>
      </c>
      <c r="DK18" s="229" t="str">
        <f ca="1">+IF(OFFSET('Sanitation Data'!$I$29,0,10*ROW('Sanitation Data'!I12))="","",OFFSET('Sanitation Data'!$I$29,0,10*ROW('Sanitation Data'!I12)))</f>
        <v/>
      </c>
      <c r="DL18" s="229" t="str">
        <f ca="1">+IF(OFFSET('Sanitation Data'!$I$30,0,10*ROW('Sanitation Data'!I12))="","",OFFSET('Sanitation Data'!$I$30,0,10*ROW('Sanitation Data'!I12)))</f>
        <v/>
      </c>
      <c r="DM18" s="229" t="str">
        <f ca="1">+IF(OFFSET('Sanitation Data'!$I$31,0,10*ROW('Sanitation Data'!I12))="","",OFFSET('Sanitation Data'!$I$31,0,10*ROW('Sanitation Data'!I12)))</f>
        <v/>
      </c>
      <c r="DN18" s="229" t="str">
        <f ca="1">+IF(OFFSET('Sanitation Data'!$I$32,0,10*ROW('Sanitation Data'!I12))="","",OFFSET('Sanitation Data'!$I$32,0,10*ROW('Sanitation Data'!I12)))</f>
        <v/>
      </c>
      <c r="DO18" s="229" t="str">
        <f ca="1">+IF(OFFSET('Hygiene Data'!$D$11,0,10*ROW('Hygiene Data'!D12))="","",OFFSET('Hygiene Data'!$D$11,0,10*ROW('Hygiene Data'!D12)))</f>
        <v/>
      </c>
      <c r="DP18" s="229" t="str">
        <f ca="1">+IF(OFFSET('Hygiene Data'!$D$12,0,10*ROW('Hygiene Data'!D12))="","",OFFSET('Hygiene Data'!$D$12,0,10*ROW('Hygiene Data'!D12)))</f>
        <v/>
      </c>
      <c r="DQ18" s="229" t="str">
        <f ca="1">+IF(OFFSET('Hygiene Data'!$D$13,0,10*ROW('Hygiene Data'!D12))="","",OFFSET('Hygiene Data'!$D$13,0,10*ROW('Hygiene Data'!D12)))</f>
        <v/>
      </c>
      <c r="DR18" s="229" t="str">
        <f ca="1">+IF(OFFSET('Hygiene Data'!$E$11,0,10*ROW('Hygiene Data'!E12))="","",OFFSET('Hygiene Data'!$E$11,0,10*ROW('Hygiene Data'!E12)))</f>
        <v/>
      </c>
      <c r="DS18" s="229" t="str">
        <f ca="1">+IF(OFFSET('Hygiene Data'!$E$12,0,10*ROW('Hygiene Data'!E12))="","",OFFSET('Hygiene Data'!$E$12,0,10*ROW('Hygiene Data'!E12)))</f>
        <v/>
      </c>
      <c r="DT18" s="229" t="str">
        <f ca="1">+IF(OFFSET('Hygiene Data'!$E$13,0,10*ROW('Hygiene Data'!E12))="","",OFFSET('Hygiene Data'!$E$13,0,10*ROW('Hygiene Data'!E12)))</f>
        <v/>
      </c>
      <c r="DU18" s="229" t="str">
        <f ca="1">+IF(OFFSET('Hygiene Data'!$F$11,0,10*ROW('Hygiene Data'!F12))="","",OFFSET('Hygiene Data'!$F$11,0,10*ROW('Hygiene Data'!F12)))</f>
        <v/>
      </c>
      <c r="DV18" s="229" t="str">
        <f ca="1">+IF(OFFSET('Hygiene Data'!$F$12,0,10*ROW('Hygiene Data'!F12))="","",OFFSET('Hygiene Data'!$F$12,0,10*ROW('Hygiene Data'!F12)))</f>
        <v/>
      </c>
      <c r="DW18" s="229" t="str">
        <f ca="1">+IF(OFFSET('Hygiene Data'!$F$13,0,10*ROW('Hygiene Data'!F12))="","",OFFSET('Hygiene Data'!$F$13,0,10*ROW('Hygiene Data'!F12)))</f>
        <v/>
      </c>
      <c r="DX18" s="229" t="str">
        <f ca="1">+IF(OFFSET('Hygiene Data'!$G$11,0,10*ROW('Hygiene Data'!G12))="","",OFFSET('Hygiene Data'!$G$11,0,10*ROW('Hygiene Data'!G12)))</f>
        <v/>
      </c>
      <c r="DY18" s="229" t="str">
        <f ca="1">+IF(OFFSET('Hygiene Data'!$G$12,0,10*ROW('Hygiene Data'!G12))="","",OFFSET('Hygiene Data'!$G$12,0,10*ROW('Hygiene Data'!G12)))</f>
        <v/>
      </c>
      <c r="DZ18" s="229" t="str">
        <f ca="1">+IF(OFFSET('Hygiene Data'!$G$13,0,10*ROW('Hygiene Data'!G12))="","",OFFSET('Hygiene Data'!$G$13,0,10*ROW('Hygiene Data'!G12)))</f>
        <v/>
      </c>
      <c r="EA18" s="229" t="str">
        <f ca="1">+IF(OFFSET('Hygiene Data'!$H$11,0,10*ROW('Hygiene Data'!H12))="","",OFFSET('Hygiene Data'!$H$11,0,10*ROW('Hygiene Data'!H12)))</f>
        <v/>
      </c>
      <c r="EB18" s="229" t="str">
        <f ca="1">+IF(OFFSET('Hygiene Data'!$H$12,0,10*ROW('Hygiene Data'!H12))="","",OFFSET('Hygiene Data'!$H$12,0,10*ROW('Hygiene Data'!H12)))</f>
        <v/>
      </c>
      <c r="EC18" s="229" t="str">
        <f ca="1">+IF(OFFSET('Hygiene Data'!$H$13,0,10*ROW('Hygiene Data'!H12))="","",OFFSET('Hygiene Data'!$H$13,0,10*ROW('Hygiene Data'!H12)))</f>
        <v/>
      </c>
      <c r="ED18" s="229" t="str">
        <f ca="1">+IF(OFFSET('Hygiene Data'!$I$11,0,10*ROW('Hygiene Data'!I12))="","",OFFSET('Hygiene Data'!$I$11,0,10*ROW('Hygiene Data'!I12)))</f>
        <v/>
      </c>
      <c r="EE18" s="229" t="str">
        <f ca="1">+IF(OFFSET('Hygiene Data'!$I$12,0,10*ROW('Hygiene Data'!I12))="","",OFFSET('Hygiene Data'!$I$12,0,10*ROW('Hygiene Data'!I12)))</f>
        <v/>
      </c>
      <c r="EF18" s="229" t="str">
        <f ca="1">+IF(OFFSET('Hygiene Data'!$I$13,0,10*ROW('Hygiene Data'!I12))="","",OFFSET('Hygiene Data'!$I$13,0,10*ROW('Hygiene Data'!I12)))</f>
        <v/>
      </c>
    </row>
    <row r="19" spans="1:136" x14ac:dyDescent="0.25">
      <c r="A19" s="338" t="str">
        <f ca="1">+IF(OFFSET('Water Data'!$B$2,0,10*ROW('Water Data'!E13))="","",OFFSET('Water Data'!$B$2,0,10*ROW('Water Data'!E13)))</f>
        <v/>
      </c>
      <c r="B19" s="33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365" t="str">
        <f t="shared" ca="1" si="0"/>
        <v/>
      </c>
      <c r="D19" s="36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36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36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36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36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36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36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36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36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36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36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36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36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36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36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36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36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36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36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36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36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36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36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36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36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36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36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36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36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36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36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36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36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36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36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36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36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36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36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36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36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36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36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36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36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36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36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36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36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44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36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36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36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36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36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36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36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36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36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36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36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36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36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36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36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36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229" t="str">
        <f ca="1">+IF(OFFSET('Water Data'!$D$27,0,10*ROW('Water Data'!D13))="","",OFFSET('Water Data'!$D$27,0,10*ROW('Water Data'!D13)))</f>
        <v/>
      </c>
      <c r="BT19" s="229" t="str">
        <f ca="1">+IF(OFFSET('Water Data'!$D$28,0,10*ROW('Water Data'!D13))="","",OFFSET('Water Data'!$D$28,0,10*ROW('Water Data'!D13)))</f>
        <v/>
      </c>
      <c r="BU19" s="229" t="str">
        <f ca="1">+IF(OFFSET('Water Data'!$D$29,0,10*ROW('Water Data'!D13))="","",OFFSET('Water Data'!$D$29,0,10*ROW('Water Data'!D13)))</f>
        <v/>
      </c>
      <c r="BV19" s="229" t="str">
        <f ca="1">+IF(OFFSET('Water Data'!$E$27,0,10*ROW('Water Data'!E13))="","",OFFSET('Water Data'!$E$27,0,10*ROW('Water Data'!E13)))</f>
        <v/>
      </c>
      <c r="BW19" s="229" t="str">
        <f ca="1">+IF(OFFSET('Water Data'!$E$28,0,10*ROW('Water Data'!E13))="","",OFFSET('Water Data'!$E$28,0,10*ROW('Water Data'!E13)))</f>
        <v/>
      </c>
      <c r="BX19" s="229" t="str">
        <f ca="1">+IF(OFFSET('Water Data'!$E$29,0,10*ROW('Water Data'!E13))="","",OFFSET('Water Data'!$E$29,0,10*ROW('Water Data'!E13)))</f>
        <v/>
      </c>
      <c r="BY19" s="229" t="str">
        <f ca="1">+IF(OFFSET('Water Data'!$F$27,0,10*ROW('Water Data'!F13))="","",OFFSET('Water Data'!$F$27,0,10*ROW('Water Data'!F13)))</f>
        <v/>
      </c>
      <c r="BZ19" s="229" t="str">
        <f ca="1">+IF(OFFSET('Water Data'!$F$28,0,10*ROW('Water Data'!F13))="","",OFFSET('Water Data'!$F$28,0,10*ROW('Water Data'!F13)))</f>
        <v/>
      </c>
      <c r="CA19" s="229" t="str">
        <f ca="1">+IF(OFFSET('Water Data'!$F$29,0,10*ROW('Water Data'!F13))="","",OFFSET('Water Data'!$F$29,0,10*ROW('Water Data'!F13)))</f>
        <v/>
      </c>
      <c r="CB19" s="229" t="str">
        <f ca="1">+IF(OFFSET('Water Data'!$G$27,0,10*ROW('Water Data'!G13))="","",OFFSET('Water Data'!$G$27,0,10*ROW('Water Data'!G13)))</f>
        <v/>
      </c>
      <c r="CC19" s="229" t="str">
        <f ca="1">+IF(OFFSET('Water Data'!$G$28,0,10*ROW('Water Data'!G13))="","",OFFSET('Water Data'!$G$28,0,10*ROW('Water Data'!G13)))</f>
        <v/>
      </c>
      <c r="CD19" s="229" t="str">
        <f ca="1">+IF(OFFSET('Water Data'!$G$29,0,10*ROW('Water Data'!G13))="","",OFFSET('Water Data'!$G$29,0,10*ROW('Water Data'!G13)))</f>
        <v/>
      </c>
      <c r="CE19" s="229" t="str">
        <f ca="1">+IF(OFFSET('Water Data'!$H$27,0,10*ROW('Water Data'!H13))="","",OFFSET('Water Data'!$H$27,0,10*ROW('Water Data'!H13)))</f>
        <v/>
      </c>
      <c r="CF19" s="229" t="str">
        <f ca="1">+IF(OFFSET('Water Data'!$H$28,0,10*ROW('Water Data'!H13))="","",OFFSET('Water Data'!$H$28,0,10*ROW('Water Data'!H13)))</f>
        <v/>
      </c>
      <c r="CG19" s="229" t="str">
        <f ca="1">+IF(OFFSET('Water Data'!$H$29,0,10*ROW('Water Data'!H13))="","",OFFSET('Water Data'!$H$29,0,10*ROW('Water Data'!H13)))</f>
        <v/>
      </c>
      <c r="CH19" s="229" t="str">
        <f ca="1">+IF(OFFSET('Water Data'!$I$27,0,10*ROW('Water Data'!I13))="","",OFFSET('Water Data'!$I$27,0,10*ROW('Water Data'!I13)))</f>
        <v/>
      </c>
      <c r="CI19" s="229" t="str">
        <f ca="1">+IF(OFFSET('Water Data'!$I$28,0,10*ROW('Water Data'!I13))="","",OFFSET('Water Data'!$I$28,0,10*ROW('Water Data'!I13)))</f>
        <v/>
      </c>
      <c r="CJ19" s="229" t="str">
        <f ca="1">+IF(OFFSET('Water Data'!$I$29,0,10*ROW('Water Data'!I13))="","",OFFSET('Water Data'!$I$29,0,10*ROW('Water Data'!I13)))</f>
        <v/>
      </c>
      <c r="CK19" s="229" t="str">
        <f ca="1">+IF(OFFSET('Sanitation Data'!$D$28,0,10*ROW('Sanitation Data'!D13))="","",OFFSET('Sanitation Data'!$D$28,0,10*ROW('Sanitation Data'!D13)))</f>
        <v/>
      </c>
      <c r="CL19" s="229" t="str">
        <f ca="1">+IF(OFFSET('Sanitation Data'!$D$29,0,10*ROW('Sanitation Data'!D13))="","",OFFSET('Sanitation Data'!$D$29,0,10*ROW('Sanitation Data'!D13)))</f>
        <v/>
      </c>
      <c r="CM19" s="229" t="str">
        <f ca="1">+IF(OFFSET('Sanitation Data'!$D$30,0,10*ROW('Sanitation Data'!D13))="","",OFFSET('Sanitation Data'!$D$30,0,10*ROW('Sanitation Data'!D13)))</f>
        <v/>
      </c>
      <c r="CN19" s="229" t="str">
        <f ca="1">+IF(OFFSET('Sanitation Data'!$D$31,0,10*ROW('Sanitation Data'!D13))="","",OFFSET('Sanitation Data'!$D$31,0,10*ROW('Sanitation Data'!D13)))</f>
        <v/>
      </c>
      <c r="CO19" s="229" t="str">
        <f ca="1">+IF(OFFSET('Sanitation Data'!$D$32,0,10*ROW('Sanitation Data'!D13))="","",OFFSET('Sanitation Data'!$D$32,0,10*ROW('Sanitation Data'!D13)))</f>
        <v/>
      </c>
      <c r="CP19" s="229" t="str">
        <f ca="1">+IF(OFFSET('Sanitation Data'!$E$28,0,10*ROW('Sanitation Data'!E13))="","",OFFSET('Sanitation Data'!$E$28,0,10*ROW('Sanitation Data'!E13)))</f>
        <v/>
      </c>
      <c r="CQ19" s="229" t="str">
        <f ca="1">+IF(OFFSET('Sanitation Data'!$E$29,0,10*ROW('Sanitation Data'!E13))="","",OFFSET('Sanitation Data'!$E$29,0,10*ROW('Sanitation Data'!E13)))</f>
        <v/>
      </c>
      <c r="CR19" s="229" t="str">
        <f ca="1">+IF(OFFSET('Sanitation Data'!$E$30,0,10*ROW('Sanitation Data'!E13))="","",OFFSET('Sanitation Data'!$E$30,0,10*ROW('Sanitation Data'!E13)))</f>
        <v/>
      </c>
      <c r="CS19" s="229" t="str">
        <f ca="1">+IF(OFFSET('Sanitation Data'!$E$31,0,10*ROW('Sanitation Data'!E13))="","",OFFSET('Sanitation Data'!$E$31,0,10*ROW('Sanitation Data'!E13)))</f>
        <v/>
      </c>
      <c r="CT19" s="229" t="str">
        <f ca="1">+IF(OFFSET('Sanitation Data'!$E$32,0,10*ROW('Sanitation Data'!E13))="","",OFFSET('Sanitation Data'!$E$32,0,10*ROW('Sanitation Data'!E13)))</f>
        <v/>
      </c>
      <c r="CU19" s="229" t="str">
        <f ca="1">+IF(OFFSET('Sanitation Data'!$F$28,0,10*ROW('Sanitation Data'!F13))="","",OFFSET('Sanitation Data'!$F$28,0,10*ROW('Sanitation Data'!F13)))</f>
        <v/>
      </c>
      <c r="CV19" s="229" t="str">
        <f ca="1">+IF(OFFSET('Sanitation Data'!$F$29,0,10*ROW('Sanitation Data'!F13))="","",OFFSET('Sanitation Data'!$F$29,0,10*ROW('Sanitation Data'!F13)))</f>
        <v/>
      </c>
      <c r="CW19" s="229" t="str">
        <f ca="1">+IF(OFFSET('Sanitation Data'!$F$30,0,10*ROW('Sanitation Data'!F13))="","",OFFSET('Sanitation Data'!$F$30,0,10*ROW('Sanitation Data'!F13)))</f>
        <v/>
      </c>
      <c r="CX19" s="229" t="str">
        <f ca="1">+IF(OFFSET('Sanitation Data'!$F$31,0,10*ROW('Sanitation Data'!F13))="","",OFFSET('Sanitation Data'!$F$31,0,10*ROW('Sanitation Data'!F13)))</f>
        <v/>
      </c>
      <c r="CY19" s="229" t="str">
        <f ca="1">+IF(OFFSET('Sanitation Data'!$F$32,0,10*ROW('Sanitation Data'!F13))="","",OFFSET('Sanitation Data'!$F$32,0,10*ROW('Sanitation Data'!F13)))</f>
        <v/>
      </c>
      <c r="CZ19" s="229" t="str">
        <f ca="1">+IF(OFFSET('Sanitation Data'!$G$28,0,10*ROW('Sanitation Data'!G13))="","",OFFSET('Sanitation Data'!$G$28,0,10*ROW('Sanitation Data'!G13)))</f>
        <v/>
      </c>
      <c r="DA19" s="229" t="str">
        <f ca="1">+IF(OFFSET('Sanitation Data'!$G$29,0,10*ROW('Sanitation Data'!G13))="","",OFFSET('Sanitation Data'!$G$29,0,10*ROW('Sanitation Data'!G13)))</f>
        <v/>
      </c>
      <c r="DB19" s="229" t="str">
        <f ca="1">+IF(OFFSET('Sanitation Data'!$G$30,0,10*ROW('Sanitation Data'!G13))="","",OFFSET('Sanitation Data'!$G$30,0,10*ROW('Sanitation Data'!G13)))</f>
        <v/>
      </c>
      <c r="DC19" s="229" t="str">
        <f ca="1">+IF(OFFSET('Sanitation Data'!$G$31,0,10*ROW('Sanitation Data'!G13))="","",OFFSET('Sanitation Data'!$G$31,0,10*ROW('Sanitation Data'!G13)))</f>
        <v/>
      </c>
      <c r="DD19" s="229" t="str">
        <f ca="1">+IF(OFFSET('Sanitation Data'!$G$32,0,10*ROW('Sanitation Data'!G13))="","",OFFSET('Sanitation Data'!$G$32,0,10*ROW('Sanitation Data'!G13)))</f>
        <v/>
      </c>
      <c r="DE19" s="229" t="str">
        <f ca="1">+IF(OFFSET('Sanitation Data'!$H$28,0,10*ROW('Sanitation Data'!H13))="","",OFFSET('Sanitation Data'!$H$28,0,10*ROW('Sanitation Data'!H13)))</f>
        <v/>
      </c>
      <c r="DF19" s="229" t="str">
        <f ca="1">+IF(OFFSET('Sanitation Data'!$H$29,0,10*ROW('Sanitation Data'!H13))="","",OFFSET('Sanitation Data'!$H$29,0,10*ROW('Sanitation Data'!H13)))</f>
        <v/>
      </c>
      <c r="DG19" s="229" t="str">
        <f ca="1">+IF(OFFSET('Sanitation Data'!$H$30,0,10*ROW('Sanitation Data'!H13))="","",OFFSET('Sanitation Data'!$H$30,0,10*ROW('Sanitation Data'!H13)))</f>
        <v/>
      </c>
      <c r="DH19" s="229" t="str">
        <f ca="1">+IF(OFFSET('Sanitation Data'!$H$31,0,10*ROW('Sanitation Data'!H13))="","",OFFSET('Sanitation Data'!$H$31,0,10*ROW('Sanitation Data'!H13)))</f>
        <v/>
      </c>
      <c r="DI19" s="229" t="str">
        <f ca="1">+IF(OFFSET('Sanitation Data'!$H$32,0,10*ROW('Sanitation Data'!H13))="","",OFFSET('Sanitation Data'!$H$32,0,10*ROW('Sanitation Data'!H13)))</f>
        <v/>
      </c>
      <c r="DJ19" s="229" t="str">
        <f ca="1">+IF(OFFSET('Sanitation Data'!$I$28,0,10*ROW('Sanitation Data'!I13))="","",OFFSET('Sanitation Data'!$I$28,0,10*ROW('Sanitation Data'!I13)))</f>
        <v/>
      </c>
      <c r="DK19" s="229" t="str">
        <f ca="1">+IF(OFFSET('Sanitation Data'!$I$29,0,10*ROW('Sanitation Data'!I13))="","",OFFSET('Sanitation Data'!$I$29,0,10*ROW('Sanitation Data'!I13)))</f>
        <v/>
      </c>
      <c r="DL19" s="229" t="str">
        <f ca="1">+IF(OFFSET('Sanitation Data'!$I$30,0,10*ROW('Sanitation Data'!I13))="","",OFFSET('Sanitation Data'!$I$30,0,10*ROW('Sanitation Data'!I13)))</f>
        <v/>
      </c>
      <c r="DM19" s="229" t="str">
        <f ca="1">+IF(OFFSET('Sanitation Data'!$I$31,0,10*ROW('Sanitation Data'!I13))="","",OFFSET('Sanitation Data'!$I$31,0,10*ROW('Sanitation Data'!I13)))</f>
        <v/>
      </c>
      <c r="DN19" s="229" t="str">
        <f ca="1">+IF(OFFSET('Sanitation Data'!$I$32,0,10*ROW('Sanitation Data'!I13))="","",OFFSET('Sanitation Data'!$I$32,0,10*ROW('Sanitation Data'!I13)))</f>
        <v/>
      </c>
      <c r="DO19" s="229" t="str">
        <f ca="1">+IF(OFFSET('Hygiene Data'!$D$11,0,10*ROW('Hygiene Data'!D13))="","",OFFSET('Hygiene Data'!$D$11,0,10*ROW('Hygiene Data'!D13)))</f>
        <v/>
      </c>
      <c r="DP19" s="229" t="str">
        <f ca="1">+IF(OFFSET('Hygiene Data'!$D$12,0,10*ROW('Hygiene Data'!D13))="","",OFFSET('Hygiene Data'!$D$12,0,10*ROW('Hygiene Data'!D13)))</f>
        <v/>
      </c>
      <c r="DQ19" s="229" t="str">
        <f ca="1">+IF(OFFSET('Hygiene Data'!$D$13,0,10*ROW('Hygiene Data'!D13))="","",OFFSET('Hygiene Data'!$D$13,0,10*ROW('Hygiene Data'!D13)))</f>
        <v/>
      </c>
      <c r="DR19" s="229" t="str">
        <f ca="1">+IF(OFFSET('Hygiene Data'!$E$11,0,10*ROW('Hygiene Data'!E13))="","",OFFSET('Hygiene Data'!$E$11,0,10*ROW('Hygiene Data'!E13)))</f>
        <v/>
      </c>
      <c r="DS19" s="229" t="str">
        <f ca="1">+IF(OFFSET('Hygiene Data'!$E$12,0,10*ROW('Hygiene Data'!E13))="","",OFFSET('Hygiene Data'!$E$12,0,10*ROW('Hygiene Data'!E13)))</f>
        <v/>
      </c>
      <c r="DT19" s="229" t="str">
        <f ca="1">+IF(OFFSET('Hygiene Data'!$E$13,0,10*ROW('Hygiene Data'!E13))="","",OFFSET('Hygiene Data'!$E$13,0,10*ROW('Hygiene Data'!E13)))</f>
        <v/>
      </c>
      <c r="DU19" s="229" t="str">
        <f ca="1">+IF(OFFSET('Hygiene Data'!$F$11,0,10*ROW('Hygiene Data'!F13))="","",OFFSET('Hygiene Data'!$F$11,0,10*ROW('Hygiene Data'!F13)))</f>
        <v/>
      </c>
      <c r="DV19" s="229" t="str">
        <f ca="1">+IF(OFFSET('Hygiene Data'!$F$12,0,10*ROW('Hygiene Data'!F13))="","",OFFSET('Hygiene Data'!$F$12,0,10*ROW('Hygiene Data'!F13)))</f>
        <v/>
      </c>
      <c r="DW19" s="229" t="str">
        <f ca="1">+IF(OFFSET('Hygiene Data'!$F$13,0,10*ROW('Hygiene Data'!F13))="","",OFFSET('Hygiene Data'!$F$13,0,10*ROW('Hygiene Data'!F13)))</f>
        <v/>
      </c>
      <c r="DX19" s="229" t="str">
        <f ca="1">+IF(OFFSET('Hygiene Data'!$G$11,0,10*ROW('Hygiene Data'!G13))="","",OFFSET('Hygiene Data'!$G$11,0,10*ROW('Hygiene Data'!G13)))</f>
        <v/>
      </c>
      <c r="DY19" s="229" t="str">
        <f ca="1">+IF(OFFSET('Hygiene Data'!$G$12,0,10*ROW('Hygiene Data'!G13))="","",OFFSET('Hygiene Data'!$G$12,0,10*ROW('Hygiene Data'!G13)))</f>
        <v/>
      </c>
      <c r="DZ19" s="229" t="str">
        <f ca="1">+IF(OFFSET('Hygiene Data'!$G$13,0,10*ROW('Hygiene Data'!G13))="","",OFFSET('Hygiene Data'!$G$13,0,10*ROW('Hygiene Data'!G13)))</f>
        <v/>
      </c>
      <c r="EA19" s="229" t="str">
        <f ca="1">+IF(OFFSET('Hygiene Data'!$H$11,0,10*ROW('Hygiene Data'!H13))="","",OFFSET('Hygiene Data'!$H$11,0,10*ROW('Hygiene Data'!H13)))</f>
        <v/>
      </c>
      <c r="EB19" s="229" t="str">
        <f ca="1">+IF(OFFSET('Hygiene Data'!$H$12,0,10*ROW('Hygiene Data'!H13))="","",OFFSET('Hygiene Data'!$H$12,0,10*ROW('Hygiene Data'!H13)))</f>
        <v/>
      </c>
      <c r="EC19" s="229" t="str">
        <f ca="1">+IF(OFFSET('Hygiene Data'!$H$13,0,10*ROW('Hygiene Data'!H13))="","",OFFSET('Hygiene Data'!$H$13,0,10*ROW('Hygiene Data'!H13)))</f>
        <v/>
      </c>
      <c r="ED19" s="229" t="str">
        <f ca="1">+IF(OFFSET('Hygiene Data'!$I$11,0,10*ROW('Hygiene Data'!I13))="","",OFFSET('Hygiene Data'!$I$11,0,10*ROW('Hygiene Data'!I13)))</f>
        <v/>
      </c>
      <c r="EE19" s="229" t="str">
        <f ca="1">+IF(OFFSET('Hygiene Data'!$I$12,0,10*ROW('Hygiene Data'!I13))="","",OFFSET('Hygiene Data'!$I$12,0,10*ROW('Hygiene Data'!I13)))</f>
        <v/>
      </c>
      <c r="EF19" s="229" t="str">
        <f ca="1">+IF(OFFSET('Hygiene Data'!$I$13,0,10*ROW('Hygiene Data'!I13))="","",OFFSET('Hygiene Data'!$I$13,0,10*ROW('Hygiene Data'!I13)))</f>
        <v/>
      </c>
    </row>
    <row r="20" spans="1:136" x14ac:dyDescent="0.25">
      <c r="A20" s="338" t="str">
        <f ca="1">+IF(OFFSET('Water Data'!$B$2,0,10*ROW('Water Data'!E14))="","",OFFSET('Water Data'!$B$2,0,10*ROW('Water Data'!E14)))</f>
        <v/>
      </c>
      <c r="B20" s="33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365" t="str">
        <f t="shared" ca="1" si="0"/>
        <v/>
      </c>
      <c r="D20" s="36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36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36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36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36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36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36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36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36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36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36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36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36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36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36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36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36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36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36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36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36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36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36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36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36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36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36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36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36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36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36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36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36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36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36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36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36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36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36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36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36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36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36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36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36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36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36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36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36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44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36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36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36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36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36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36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36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36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36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36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36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36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36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36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36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36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229" t="str">
        <f ca="1">+IF(OFFSET('Water Data'!$D$27,0,10*ROW('Water Data'!D14))="","",OFFSET('Water Data'!$D$27,0,10*ROW('Water Data'!D14)))</f>
        <v/>
      </c>
      <c r="BT20" s="229" t="str">
        <f ca="1">+IF(OFFSET('Water Data'!$D$28,0,10*ROW('Water Data'!D14))="","",OFFSET('Water Data'!$D$28,0,10*ROW('Water Data'!D14)))</f>
        <v/>
      </c>
      <c r="BU20" s="229" t="str">
        <f ca="1">+IF(OFFSET('Water Data'!$D$29,0,10*ROW('Water Data'!D14))="","",OFFSET('Water Data'!$D$29,0,10*ROW('Water Data'!D14)))</f>
        <v/>
      </c>
      <c r="BV20" s="229" t="str">
        <f ca="1">+IF(OFFSET('Water Data'!$E$27,0,10*ROW('Water Data'!E14))="","",OFFSET('Water Data'!$E$27,0,10*ROW('Water Data'!E14)))</f>
        <v/>
      </c>
      <c r="BW20" s="229" t="str">
        <f ca="1">+IF(OFFSET('Water Data'!$E$28,0,10*ROW('Water Data'!E14))="","",OFFSET('Water Data'!$E$28,0,10*ROW('Water Data'!E14)))</f>
        <v/>
      </c>
      <c r="BX20" s="229" t="str">
        <f ca="1">+IF(OFFSET('Water Data'!$E$29,0,10*ROW('Water Data'!E14))="","",OFFSET('Water Data'!$E$29,0,10*ROW('Water Data'!E14)))</f>
        <v/>
      </c>
      <c r="BY20" s="229" t="str">
        <f ca="1">+IF(OFFSET('Water Data'!$F$27,0,10*ROW('Water Data'!F14))="","",OFFSET('Water Data'!$F$27,0,10*ROW('Water Data'!F14)))</f>
        <v/>
      </c>
      <c r="BZ20" s="229" t="str">
        <f ca="1">+IF(OFFSET('Water Data'!$F$28,0,10*ROW('Water Data'!F14))="","",OFFSET('Water Data'!$F$28,0,10*ROW('Water Data'!F14)))</f>
        <v/>
      </c>
      <c r="CA20" s="229" t="str">
        <f ca="1">+IF(OFFSET('Water Data'!$F$29,0,10*ROW('Water Data'!F14))="","",OFFSET('Water Data'!$F$29,0,10*ROW('Water Data'!F14)))</f>
        <v/>
      </c>
      <c r="CB20" s="229" t="str">
        <f ca="1">+IF(OFFSET('Water Data'!$G$27,0,10*ROW('Water Data'!G14))="","",OFFSET('Water Data'!$G$27,0,10*ROW('Water Data'!G14)))</f>
        <v/>
      </c>
      <c r="CC20" s="229" t="str">
        <f ca="1">+IF(OFFSET('Water Data'!$G$28,0,10*ROW('Water Data'!G14))="","",OFFSET('Water Data'!$G$28,0,10*ROW('Water Data'!G14)))</f>
        <v/>
      </c>
      <c r="CD20" s="229" t="str">
        <f ca="1">+IF(OFFSET('Water Data'!$G$29,0,10*ROW('Water Data'!G14))="","",OFFSET('Water Data'!$G$29,0,10*ROW('Water Data'!G14)))</f>
        <v/>
      </c>
      <c r="CE20" s="229" t="str">
        <f ca="1">+IF(OFFSET('Water Data'!$H$27,0,10*ROW('Water Data'!H14))="","",OFFSET('Water Data'!$H$27,0,10*ROW('Water Data'!H14)))</f>
        <v/>
      </c>
      <c r="CF20" s="229" t="str">
        <f ca="1">+IF(OFFSET('Water Data'!$H$28,0,10*ROW('Water Data'!H14))="","",OFFSET('Water Data'!$H$28,0,10*ROW('Water Data'!H14)))</f>
        <v/>
      </c>
      <c r="CG20" s="229" t="str">
        <f ca="1">+IF(OFFSET('Water Data'!$H$29,0,10*ROW('Water Data'!H14))="","",OFFSET('Water Data'!$H$29,0,10*ROW('Water Data'!H14)))</f>
        <v/>
      </c>
      <c r="CH20" s="229" t="str">
        <f ca="1">+IF(OFFSET('Water Data'!$I$27,0,10*ROW('Water Data'!I14))="","",OFFSET('Water Data'!$I$27,0,10*ROW('Water Data'!I14)))</f>
        <v/>
      </c>
      <c r="CI20" s="229" t="str">
        <f ca="1">+IF(OFFSET('Water Data'!$I$28,0,10*ROW('Water Data'!I14))="","",OFFSET('Water Data'!$I$28,0,10*ROW('Water Data'!I14)))</f>
        <v/>
      </c>
      <c r="CJ20" s="229" t="str">
        <f ca="1">+IF(OFFSET('Water Data'!$I$29,0,10*ROW('Water Data'!I14))="","",OFFSET('Water Data'!$I$29,0,10*ROW('Water Data'!I14)))</f>
        <v/>
      </c>
      <c r="CK20" s="229" t="str">
        <f ca="1">+IF(OFFSET('Sanitation Data'!$D$28,0,10*ROW('Sanitation Data'!D14))="","",OFFSET('Sanitation Data'!$D$28,0,10*ROW('Sanitation Data'!D14)))</f>
        <v/>
      </c>
      <c r="CL20" s="229" t="str">
        <f ca="1">+IF(OFFSET('Sanitation Data'!$D$29,0,10*ROW('Sanitation Data'!D14))="","",OFFSET('Sanitation Data'!$D$29,0,10*ROW('Sanitation Data'!D14)))</f>
        <v/>
      </c>
      <c r="CM20" s="229" t="str">
        <f ca="1">+IF(OFFSET('Sanitation Data'!$D$30,0,10*ROW('Sanitation Data'!D14))="","",OFFSET('Sanitation Data'!$D$30,0,10*ROW('Sanitation Data'!D14)))</f>
        <v/>
      </c>
      <c r="CN20" s="229" t="str">
        <f ca="1">+IF(OFFSET('Sanitation Data'!$D$31,0,10*ROW('Sanitation Data'!D14))="","",OFFSET('Sanitation Data'!$D$31,0,10*ROW('Sanitation Data'!D14)))</f>
        <v/>
      </c>
      <c r="CO20" s="229" t="str">
        <f ca="1">+IF(OFFSET('Sanitation Data'!$D$32,0,10*ROW('Sanitation Data'!D14))="","",OFFSET('Sanitation Data'!$D$32,0,10*ROW('Sanitation Data'!D14)))</f>
        <v/>
      </c>
      <c r="CP20" s="229" t="str">
        <f ca="1">+IF(OFFSET('Sanitation Data'!$E$28,0,10*ROW('Sanitation Data'!E14))="","",OFFSET('Sanitation Data'!$E$28,0,10*ROW('Sanitation Data'!E14)))</f>
        <v/>
      </c>
      <c r="CQ20" s="229" t="str">
        <f ca="1">+IF(OFFSET('Sanitation Data'!$E$29,0,10*ROW('Sanitation Data'!E14))="","",OFFSET('Sanitation Data'!$E$29,0,10*ROW('Sanitation Data'!E14)))</f>
        <v/>
      </c>
      <c r="CR20" s="229" t="str">
        <f ca="1">+IF(OFFSET('Sanitation Data'!$E$30,0,10*ROW('Sanitation Data'!E14))="","",OFFSET('Sanitation Data'!$E$30,0,10*ROW('Sanitation Data'!E14)))</f>
        <v/>
      </c>
      <c r="CS20" s="229" t="str">
        <f ca="1">+IF(OFFSET('Sanitation Data'!$E$31,0,10*ROW('Sanitation Data'!E14))="","",OFFSET('Sanitation Data'!$E$31,0,10*ROW('Sanitation Data'!E14)))</f>
        <v/>
      </c>
      <c r="CT20" s="229" t="str">
        <f ca="1">+IF(OFFSET('Sanitation Data'!$E$32,0,10*ROW('Sanitation Data'!E14))="","",OFFSET('Sanitation Data'!$E$32,0,10*ROW('Sanitation Data'!E14)))</f>
        <v/>
      </c>
      <c r="CU20" s="229" t="str">
        <f ca="1">+IF(OFFSET('Sanitation Data'!$F$28,0,10*ROW('Sanitation Data'!F14))="","",OFFSET('Sanitation Data'!$F$28,0,10*ROW('Sanitation Data'!F14)))</f>
        <v/>
      </c>
      <c r="CV20" s="229" t="str">
        <f ca="1">+IF(OFFSET('Sanitation Data'!$F$29,0,10*ROW('Sanitation Data'!F14))="","",OFFSET('Sanitation Data'!$F$29,0,10*ROW('Sanitation Data'!F14)))</f>
        <v/>
      </c>
      <c r="CW20" s="229" t="str">
        <f ca="1">+IF(OFFSET('Sanitation Data'!$F$30,0,10*ROW('Sanitation Data'!F14))="","",OFFSET('Sanitation Data'!$F$30,0,10*ROW('Sanitation Data'!F14)))</f>
        <v/>
      </c>
      <c r="CX20" s="229" t="str">
        <f ca="1">+IF(OFFSET('Sanitation Data'!$F$31,0,10*ROW('Sanitation Data'!F14))="","",OFFSET('Sanitation Data'!$F$31,0,10*ROW('Sanitation Data'!F14)))</f>
        <v/>
      </c>
      <c r="CY20" s="229" t="str">
        <f ca="1">+IF(OFFSET('Sanitation Data'!$F$32,0,10*ROW('Sanitation Data'!F14))="","",OFFSET('Sanitation Data'!$F$32,0,10*ROW('Sanitation Data'!F14)))</f>
        <v/>
      </c>
      <c r="CZ20" s="229" t="str">
        <f ca="1">+IF(OFFSET('Sanitation Data'!$G$28,0,10*ROW('Sanitation Data'!G14))="","",OFFSET('Sanitation Data'!$G$28,0,10*ROW('Sanitation Data'!G14)))</f>
        <v/>
      </c>
      <c r="DA20" s="229" t="str">
        <f ca="1">+IF(OFFSET('Sanitation Data'!$G$29,0,10*ROW('Sanitation Data'!G14))="","",OFFSET('Sanitation Data'!$G$29,0,10*ROW('Sanitation Data'!G14)))</f>
        <v/>
      </c>
      <c r="DB20" s="229" t="str">
        <f ca="1">+IF(OFFSET('Sanitation Data'!$G$30,0,10*ROW('Sanitation Data'!G14))="","",OFFSET('Sanitation Data'!$G$30,0,10*ROW('Sanitation Data'!G14)))</f>
        <v/>
      </c>
      <c r="DC20" s="229" t="str">
        <f ca="1">+IF(OFFSET('Sanitation Data'!$G$31,0,10*ROW('Sanitation Data'!G14))="","",OFFSET('Sanitation Data'!$G$31,0,10*ROW('Sanitation Data'!G14)))</f>
        <v/>
      </c>
      <c r="DD20" s="229" t="str">
        <f ca="1">+IF(OFFSET('Sanitation Data'!$G$32,0,10*ROW('Sanitation Data'!G14))="","",OFFSET('Sanitation Data'!$G$32,0,10*ROW('Sanitation Data'!G14)))</f>
        <v/>
      </c>
      <c r="DE20" s="229" t="str">
        <f ca="1">+IF(OFFSET('Sanitation Data'!$H$28,0,10*ROW('Sanitation Data'!H14))="","",OFFSET('Sanitation Data'!$H$28,0,10*ROW('Sanitation Data'!H14)))</f>
        <v/>
      </c>
      <c r="DF20" s="229" t="str">
        <f ca="1">+IF(OFFSET('Sanitation Data'!$H$29,0,10*ROW('Sanitation Data'!H14))="","",OFFSET('Sanitation Data'!$H$29,0,10*ROW('Sanitation Data'!H14)))</f>
        <v/>
      </c>
      <c r="DG20" s="229" t="str">
        <f ca="1">+IF(OFFSET('Sanitation Data'!$H$30,0,10*ROW('Sanitation Data'!H14))="","",OFFSET('Sanitation Data'!$H$30,0,10*ROW('Sanitation Data'!H14)))</f>
        <v/>
      </c>
      <c r="DH20" s="229" t="str">
        <f ca="1">+IF(OFFSET('Sanitation Data'!$H$31,0,10*ROW('Sanitation Data'!H14))="","",OFFSET('Sanitation Data'!$H$31,0,10*ROW('Sanitation Data'!H14)))</f>
        <v/>
      </c>
      <c r="DI20" s="229" t="str">
        <f ca="1">+IF(OFFSET('Sanitation Data'!$H$32,0,10*ROW('Sanitation Data'!H14))="","",OFFSET('Sanitation Data'!$H$32,0,10*ROW('Sanitation Data'!H14)))</f>
        <v/>
      </c>
      <c r="DJ20" s="229" t="str">
        <f ca="1">+IF(OFFSET('Sanitation Data'!$I$28,0,10*ROW('Sanitation Data'!I14))="","",OFFSET('Sanitation Data'!$I$28,0,10*ROW('Sanitation Data'!I14)))</f>
        <v/>
      </c>
      <c r="DK20" s="229" t="str">
        <f ca="1">+IF(OFFSET('Sanitation Data'!$I$29,0,10*ROW('Sanitation Data'!I14))="","",OFFSET('Sanitation Data'!$I$29,0,10*ROW('Sanitation Data'!I14)))</f>
        <v/>
      </c>
      <c r="DL20" s="229" t="str">
        <f ca="1">+IF(OFFSET('Sanitation Data'!$I$30,0,10*ROW('Sanitation Data'!I14))="","",OFFSET('Sanitation Data'!$I$30,0,10*ROW('Sanitation Data'!I14)))</f>
        <v/>
      </c>
      <c r="DM20" s="229" t="str">
        <f ca="1">+IF(OFFSET('Sanitation Data'!$I$31,0,10*ROW('Sanitation Data'!I14))="","",OFFSET('Sanitation Data'!$I$31,0,10*ROW('Sanitation Data'!I14)))</f>
        <v/>
      </c>
      <c r="DN20" s="229" t="str">
        <f ca="1">+IF(OFFSET('Sanitation Data'!$I$32,0,10*ROW('Sanitation Data'!I14))="","",OFFSET('Sanitation Data'!$I$32,0,10*ROW('Sanitation Data'!I14)))</f>
        <v/>
      </c>
      <c r="DO20" s="229" t="str">
        <f ca="1">+IF(OFFSET('Hygiene Data'!$D$11,0,10*ROW('Hygiene Data'!D14))="","",OFFSET('Hygiene Data'!$D$11,0,10*ROW('Hygiene Data'!D14)))</f>
        <v/>
      </c>
      <c r="DP20" s="229" t="str">
        <f ca="1">+IF(OFFSET('Hygiene Data'!$D$12,0,10*ROW('Hygiene Data'!D14))="","",OFFSET('Hygiene Data'!$D$12,0,10*ROW('Hygiene Data'!D14)))</f>
        <v/>
      </c>
      <c r="DQ20" s="229" t="str">
        <f ca="1">+IF(OFFSET('Hygiene Data'!$D$13,0,10*ROW('Hygiene Data'!D14))="","",OFFSET('Hygiene Data'!$D$13,0,10*ROW('Hygiene Data'!D14)))</f>
        <v/>
      </c>
      <c r="DR20" s="229" t="str">
        <f ca="1">+IF(OFFSET('Hygiene Data'!$E$11,0,10*ROW('Hygiene Data'!E14))="","",OFFSET('Hygiene Data'!$E$11,0,10*ROW('Hygiene Data'!E14)))</f>
        <v/>
      </c>
      <c r="DS20" s="229" t="str">
        <f ca="1">+IF(OFFSET('Hygiene Data'!$E$12,0,10*ROW('Hygiene Data'!E14))="","",OFFSET('Hygiene Data'!$E$12,0,10*ROW('Hygiene Data'!E14)))</f>
        <v/>
      </c>
      <c r="DT20" s="229" t="str">
        <f ca="1">+IF(OFFSET('Hygiene Data'!$E$13,0,10*ROW('Hygiene Data'!E14))="","",OFFSET('Hygiene Data'!$E$13,0,10*ROW('Hygiene Data'!E14)))</f>
        <v/>
      </c>
      <c r="DU20" s="229" t="str">
        <f ca="1">+IF(OFFSET('Hygiene Data'!$F$11,0,10*ROW('Hygiene Data'!F14))="","",OFFSET('Hygiene Data'!$F$11,0,10*ROW('Hygiene Data'!F14)))</f>
        <v/>
      </c>
      <c r="DV20" s="229" t="str">
        <f ca="1">+IF(OFFSET('Hygiene Data'!$F$12,0,10*ROW('Hygiene Data'!F14))="","",OFFSET('Hygiene Data'!$F$12,0,10*ROW('Hygiene Data'!F14)))</f>
        <v/>
      </c>
      <c r="DW20" s="229" t="str">
        <f ca="1">+IF(OFFSET('Hygiene Data'!$F$13,0,10*ROW('Hygiene Data'!F14))="","",OFFSET('Hygiene Data'!$F$13,0,10*ROW('Hygiene Data'!F14)))</f>
        <v/>
      </c>
      <c r="DX20" s="229" t="str">
        <f ca="1">+IF(OFFSET('Hygiene Data'!$G$11,0,10*ROW('Hygiene Data'!G14))="","",OFFSET('Hygiene Data'!$G$11,0,10*ROW('Hygiene Data'!G14)))</f>
        <v/>
      </c>
      <c r="DY20" s="229" t="str">
        <f ca="1">+IF(OFFSET('Hygiene Data'!$G$12,0,10*ROW('Hygiene Data'!G14))="","",OFFSET('Hygiene Data'!$G$12,0,10*ROW('Hygiene Data'!G14)))</f>
        <v/>
      </c>
      <c r="DZ20" s="229" t="str">
        <f ca="1">+IF(OFFSET('Hygiene Data'!$G$13,0,10*ROW('Hygiene Data'!G14))="","",OFFSET('Hygiene Data'!$G$13,0,10*ROW('Hygiene Data'!G14)))</f>
        <v/>
      </c>
      <c r="EA20" s="229" t="str">
        <f ca="1">+IF(OFFSET('Hygiene Data'!$H$11,0,10*ROW('Hygiene Data'!H14))="","",OFFSET('Hygiene Data'!$H$11,0,10*ROW('Hygiene Data'!H14)))</f>
        <v/>
      </c>
      <c r="EB20" s="229" t="str">
        <f ca="1">+IF(OFFSET('Hygiene Data'!$H$12,0,10*ROW('Hygiene Data'!H14))="","",OFFSET('Hygiene Data'!$H$12,0,10*ROW('Hygiene Data'!H14)))</f>
        <v/>
      </c>
      <c r="EC20" s="229" t="str">
        <f ca="1">+IF(OFFSET('Hygiene Data'!$H$13,0,10*ROW('Hygiene Data'!H14))="","",OFFSET('Hygiene Data'!$H$13,0,10*ROW('Hygiene Data'!H14)))</f>
        <v/>
      </c>
      <c r="ED20" s="229" t="str">
        <f ca="1">+IF(OFFSET('Hygiene Data'!$I$11,0,10*ROW('Hygiene Data'!I14))="","",OFFSET('Hygiene Data'!$I$11,0,10*ROW('Hygiene Data'!I14)))</f>
        <v/>
      </c>
      <c r="EE20" s="229" t="str">
        <f ca="1">+IF(OFFSET('Hygiene Data'!$I$12,0,10*ROW('Hygiene Data'!I14))="","",OFFSET('Hygiene Data'!$I$12,0,10*ROW('Hygiene Data'!I14)))</f>
        <v/>
      </c>
      <c r="EF20" s="229" t="str">
        <f ca="1">+IF(OFFSET('Hygiene Data'!$I$13,0,10*ROW('Hygiene Data'!I14))="","",OFFSET('Hygiene Data'!$I$13,0,10*ROW('Hygiene Data'!I14)))</f>
        <v/>
      </c>
    </row>
    <row r="21" spans="1:136" x14ac:dyDescent="0.25">
      <c r="A21" s="338" t="str">
        <f ca="1">+IF(OFFSET('Water Data'!$B$2,0,10*ROW('Water Data'!E15))="","",OFFSET('Water Data'!$B$2,0,10*ROW('Water Data'!E15)))</f>
        <v/>
      </c>
      <c r="B21" s="33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365" t="str">
        <f t="shared" ca="1" si="0"/>
        <v/>
      </c>
      <c r="D21" s="36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36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36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36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36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36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36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36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36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36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36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36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36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36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36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36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36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36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36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36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36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36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36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36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36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36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36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36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36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36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36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36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36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36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36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36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36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36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36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36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36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36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36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36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36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36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36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36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36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44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36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36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36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36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36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36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36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36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36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36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36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36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36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36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36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36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229" t="str">
        <f ca="1">+IF(OFFSET('Water Data'!$D$27,0,10*ROW('Water Data'!D15))="","",OFFSET('Water Data'!$D$27,0,10*ROW('Water Data'!D15)))</f>
        <v/>
      </c>
      <c r="BT21" s="229" t="str">
        <f ca="1">+IF(OFFSET('Water Data'!$D$28,0,10*ROW('Water Data'!D15))="","",OFFSET('Water Data'!$D$28,0,10*ROW('Water Data'!D15)))</f>
        <v/>
      </c>
      <c r="BU21" s="229" t="str">
        <f ca="1">+IF(OFFSET('Water Data'!$D$29,0,10*ROW('Water Data'!D15))="","",OFFSET('Water Data'!$D$29,0,10*ROW('Water Data'!D15)))</f>
        <v/>
      </c>
      <c r="BV21" s="229" t="str">
        <f ca="1">+IF(OFFSET('Water Data'!$E$27,0,10*ROW('Water Data'!E15))="","",OFFSET('Water Data'!$E$27,0,10*ROW('Water Data'!E15)))</f>
        <v/>
      </c>
      <c r="BW21" s="229" t="str">
        <f ca="1">+IF(OFFSET('Water Data'!$E$28,0,10*ROW('Water Data'!E15))="","",OFFSET('Water Data'!$E$28,0,10*ROW('Water Data'!E15)))</f>
        <v/>
      </c>
      <c r="BX21" s="229" t="str">
        <f ca="1">+IF(OFFSET('Water Data'!$E$29,0,10*ROW('Water Data'!E15))="","",OFFSET('Water Data'!$E$29,0,10*ROW('Water Data'!E15)))</f>
        <v/>
      </c>
      <c r="BY21" s="229" t="str">
        <f ca="1">+IF(OFFSET('Water Data'!$F$27,0,10*ROW('Water Data'!F15))="","",OFFSET('Water Data'!$F$27,0,10*ROW('Water Data'!F15)))</f>
        <v/>
      </c>
      <c r="BZ21" s="229" t="str">
        <f ca="1">+IF(OFFSET('Water Data'!$F$28,0,10*ROW('Water Data'!F15))="","",OFFSET('Water Data'!$F$28,0,10*ROW('Water Data'!F15)))</f>
        <v/>
      </c>
      <c r="CA21" s="229" t="str">
        <f ca="1">+IF(OFFSET('Water Data'!$F$29,0,10*ROW('Water Data'!F15))="","",OFFSET('Water Data'!$F$29,0,10*ROW('Water Data'!F15)))</f>
        <v/>
      </c>
      <c r="CB21" s="229" t="str">
        <f ca="1">+IF(OFFSET('Water Data'!$G$27,0,10*ROW('Water Data'!G15))="","",OFFSET('Water Data'!$G$27,0,10*ROW('Water Data'!G15)))</f>
        <v/>
      </c>
      <c r="CC21" s="229" t="str">
        <f ca="1">+IF(OFFSET('Water Data'!$G$28,0,10*ROW('Water Data'!G15))="","",OFFSET('Water Data'!$G$28,0,10*ROW('Water Data'!G15)))</f>
        <v/>
      </c>
      <c r="CD21" s="229" t="str">
        <f ca="1">+IF(OFFSET('Water Data'!$G$29,0,10*ROW('Water Data'!G15))="","",OFFSET('Water Data'!$G$29,0,10*ROW('Water Data'!G15)))</f>
        <v/>
      </c>
      <c r="CE21" s="229" t="str">
        <f ca="1">+IF(OFFSET('Water Data'!$H$27,0,10*ROW('Water Data'!H15))="","",OFFSET('Water Data'!$H$27,0,10*ROW('Water Data'!H15)))</f>
        <v/>
      </c>
      <c r="CF21" s="229" t="str">
        <f ca="1">+IF(OFFSET('Water Data'!$H$28,0,10*ROW('Water Data'!H15))="","",OFFSET('Water Data'!$H$28,0,10*ROW('Water Data'!H15)))</f>
        <v/>
      </c>
      <c r="CG21" s="229" t="str">
        <f ca="1">+IF(OFFSET('Water Data'!$H$29,0,10*ROW('Water Data'!H15))="","",OFFSET('Water Data'!$H$29,0,10*ROW('Water Data'!H15)))</f>
        <v/>
      </c>
      <c r="CH21" s="229" t="str">
        <f ca="1">+IF(OFFSET('Water Data'!$I$27,0,10*ROW('Water Data'!I15))="","",OFFSET('Water Data'!$I$27,0,10*ROW('Water Data'!I15)))</f>
        <v/>
      </c>
      <c r="CI21" s="229" t="str">
        <f ca="1">+IF(OFFSET('Water Data'!$I$28,0,10*ROW('Water Data'!I15))="","",OFFSET('Water Data'!$I$28,0,10*ROW('Water Data'!I15)))</f>
        <v/>
      </c>
      <c r="CJ21" s="229" t="str">
        <f ca="1">+IF(OFFSET('Water Data'!$I$29,0,10*ROW('Water Data'!I15))="","",OFFSET('Water Data'!$I$29,0,10*ROW('Water Data'!I15)))</f>
        <v/>
      </c>
      <c r="CK21" s="229" t="str">
        <f ca="1">+IF(OFFSET('Sanitation Data'!$D$28,0,10*ROW('Sanitation Data'!D15))="","",OFFSET('Sanitation Data'!$D$28,0,10*ROW('Sanitation Data'!D15)))</f>
        <v/>
      </c>
      <c r="CL21" s="229" t="str">
        <f ca="1">+IF(OFFSET('Sanitation Data'!$D$29,0,10*ROW('Sanitation Data'!D15))="","",OFFSET('Sanitation Data'!$D$29,0,10*ROW('Sanitation Data'!D15)))</f>
        <v/>
      </c>
      <c r="CM21" s="229" t="str">
        <f ca="1">+IF(OFFSET('Sanitation Data'!$D$30,0,10*ROW('Sanitation Data'!D15))="","",OFFSET('Sanitation Data'!$D$30,0,10*ROW('Sanitation Data'!D15)))</f>
        <v/>
      </c>
      <c r="CN21" s="229" t="str">
        <f ca="1">+IF(OFFSET('Sanitation Data'!$D$31,0,10*ROW('Sanitation Data'!D15))="","",OFFSET('Sanitation Data'!$D$31,0,10*ROW('Sanitation Data'!D15)))</f>
        <v/>
      </c>
      <c r="CO21" s="229" t="str">
        <f ca="1">+IF(OFFSET('Sanitation Data'!$D$32,0,10*ROW('Sanitation Data'!D15))="","",OFFSET('Sanitation Data'!$D$32,0,10*ROW('Sanitation Data'!D15)))</f>
        <v/>
      </c>
      <c r="CP21" s="229" t="str">
        <f ca="1">+IF(OFFSET('Sanitation Data'!$E$28,0,10*ROW('Sanitation Data'!E15))="","",OFFSET('Sanitation Data'!$E$28,0,10*ROW('Sanitation Data'!E15)))</f>
        <v/>
      </c>
      <c r="CQ21" s="229" t="str">
        <f ca="1">+IF(OFFSET('Sanitation Data'!$E$29,0,10*ROW('Sanitation Data'!E15))="","",OFFSET('Sanitation Data'!$E$29,0,10*ROW('Sanitation Data'!E15)))</f>
        <v/>
      </c>
      <c r="CR21" s="229" t="str">
        <f ca="1">+IF(OFFSET('Sanitation Data'!$E$30,0,10*ROW('Sanitation Data'!E15))="","",OFFSET('Sanitation Data'!$E$30,0,10*ROW('Sanitation Data'!E15)))</f>
        <v/>
      </c>
      <c r="CS21" s="229" t="str">
        <f ca="1">+IF(OFFSET('Sanitation Data'!$E$31,0,10*ROW('Sanitation Data'!E15))="","",OFFSET('Sanitation Data'!$E$31,0,10*ROW('Sanitation Data'!E15)))</f>
        <v/>
      </c>
      <c r="CT21" s="229" t="str">
        <f ca="1">+IF(OFFSET('Sanitation Data'!$E$32,0,10*ROW('Sanitation Data'!E15))="","",OFFSET('Sanitation Data'!$E$32,0,10*ROW('Sanitation Data'!E15)))</f>
        <v/>
      </c>
      <c r="CU21" s="229" t="str">
        <f ca="1">+IF(OFFSET('Sanitation Data'!$F$28,0,10*ROW('Sanitation Data'!F15))="","",OFFSET('Sanitation Data'!$F$28,0,10*ROW('Sanitation Data'!F15)))</f>
        <v/>
      </c>
      <c r="CV21" s="229" t="str">
        <f ca="1">+IF(OFFSET('Sanitation Data'!$F$29,0,10*ROW('Sanitation Data'!F15))="","",OFFSET('Sanitation Data'!$F$29,0,10*ROW('Sanitation Data'!F15)))</f>
        <v/>
      </c>
      <c r="CW21" s="229" t="str">
        <f ca="1">+IF(OFFSET('Sanitation Data'!$F$30,0,10*ROW('Sanitation Data'!F15))="","",OFFSET('Sanitation Data'!$F$30,0,10*ROW('Sanitation Data'!F15)))</f>
        <v/>
      </c>
      <c r="CX21" s="229" t="str">
        <f ca="1">+IF(OFFSET('Sanitation Data'!$F$31,0,10*ROW('Sanitation Data'!F15))="","",OFFSET('Sanitation Data'!$F$31,0,10*ROW('Sanitation Data'!F15)))</f>
        <v/>
      </c>
      <c r="CY21" s="229" t="str">
        <f ca="1">+IF(OFFSET('Sanitation Data'!$F$32,0,10*ROW('Sanitation Data'!F15))="","",OFFSET('Sanitation Data'!$F$32,0,10*ROW('Sanitation Data'!F15)))</f>
        <v/>
      </c>
      <c r="CZ21" s="229" t="str">
        <f ca="1">+IF(OFFSET('Sanitation Data'!$G$28,0,10*ROW('Sanitation Data'!G15))="","",OFFSET('Sanitation Data'!$G$28,0,10*ROW('Sanitation Data'!G15)))</f>
        <v/>
      </c>
      <c r="DA21" s="229" t="str">
        <f ca="1">+IF(OFFSET('Sanitation Data'!$G$29,0,10*ROW('Sanitation Data'!G15))="","",OFFSET('Sanitation Data'!$G$29,0,10*ROW('Sanitation Data'!G15)))</f>
        <v/>
      </c>
      <c r="DB21" s="229" t="str">
        <f ca="1">+IF(OFFSET('Sanitation Data'!$G$30,0,10*ROW('Sanitation Data'!G15))="","",OFFSET('Sanitation Data'!$G$30,0,10*ROW('Sanitation Data'!G15)))</f>
        <v/>
      </c>
      <c r="DC21" s="229" t="str">
        <f ca="1">+IF(OFFSET('Sanitation Data'!$G$31,0,10*ROW('Sanitation Data'!G15))="","",OFFSET('Sanitation Data'!$G$31,0,10*ROW('Sanitation Data'!G15)))</f>
        <v/>
      </c>
      <c r="DD21" s="229" t="str">
        <f ca="1">+IF(OFFSET('Sanitation Data'!$G$32,0,10*ROW('Sanitation Data'!G15))="","",OFFSET('Sanitation Data'!$G$32,0,10*ROW('Sanitation Data'!G15)))</f>
        <v/>
      </c>
      <c r="DE21" s="229" t="str">
        <f ca="1">+IF(OFFSET('Sanitation Data'!$H$28,0,10*ROW('Sanitation Data'!H15))="","",OFFSET('Sanitation Data'!$H$28,0,10*ROW('Sanitation Data'!H15)))</f>
        <v/>
      </c>
      <c r="DF21" s="229" t="str">
        <f ca="1">+IF(OFFSET('Sanitation Data'!$H$29,0,10*ROW('Sanitation Data'!H15))="","",OFFSET('Sanitation Data'!$H$29,0,10*ROW('Sanitation Data'!H15)))</f>
        <v/>
      </c>
      <c r="DG21" s="229" t="str">
        <f ca="1">+IF(OFFSET('Sanitation Data'!$H$30,0,10*ROW('Sanitation Data'!H15))="","",OFFSET('Sanitation Data'!$H$30,0,10*ROW('Sanitation Data'!H15)))</f>
        <v/>
      </c>
      <c r="DH21" s="229" t="str">
        <f ca="1">+IF(OFFSET('Sanitation Data'!$H$31,0,10*ROW('Sanitation Data'!H15))="","",OFFSET('Sanitation Data'!$H$31,0,10*ROW('Sanitation Data'!H15)))</f>
        <v/>
      </c>
      <c r="DI21" s="229" t="str">
        <f ca="1">+IF(OFFSET('Sanitation Data'!$H$32,0,10*ROW('Sanitation Data'!H15))="","",OFFSET('Sanitation Data'!$H$32,0,10*ROW('Sanitation Data'!H15)))</f>
        <v/>
      </c>
      <c r="DJ21" s="229" t="str">
        <f ca="1">+IF(OFFSET('Sanitation Data'!$I$28,0,10*ROW('Sanitation Data'!I15))="","",OFFSET('Sanitation Data'!$I$28,0,10*ROW('Sanitation Data'!I15)))</f>
        <v/>
      </c>
      <c r="DK21" s="229" t="str">
        <f ca="1">+IF(OFFSET('Sanitation Data'!$I$29,0,10*ROW('Sanitation Data'!I15))="","",OFFSET('Sanitation Data'!$I$29,0,10*ROW('Sanitation Data'!I15)))</f>
        <v/>
      </c>
      <c r="DL21" s="229" t="str">
        <f ca="1">+IF(OFFSET('Sanitation Data'!$I$30,0,10*ROW('Sanitation Data'!I15))="","",OFFSET('Sanitation Data'!$I$30,0,10*ROW('Sanitation Data'!I15)))</f>
        <v/>
      </c>
      <c r="DM21" s="229" t="str">
        <f ca="1">+IF(OFFSET('Sanitation Data'!$I$31,0,10*ROW('Sanitation Data'!I15))="","",OFFSET('Sanitation Data'!$I$31,0,10*ROW('Sanitation Data'!I15)))</f>
        <v/>
      </c>
      <c r="DN21" s="229" t="str">
        <f ca="1">+IF(OFFSET('Sanitation Data'!$I$32,0,10*ROW('Sanitation Data'!I15))="","",OFFSET('Sanitation Data'!$I$32,0,10*ROW('Sanitation Data'!I15)))</f>
        <v/>
      </c>
      <c r="DO21" s="229" t="str">
        <f ca="1">+IF(OFFSET('Hygiene Data'!$D$11,0,10*ROW('Hygiene Data'!D15))="","",OFFSET('Hygiene Data'!$D$11,0,10*ROW('Hygiene Data'!D15)))</f>
        <v/>
      </c>
      <c r="DP21" s="229" t="str">
        <f ca="1">+IF(OFFSET('Hygiene Data'!$D$12,0,10*ROW('Hygiene Data'!D15))="","",OFFSET('Hygiene Data'!$D$12,0,10*ROW('Hygiene Data'!D15)))</f>
        <v/>
      </c>
      <c r="DQ21" s="229" t="str">
        <f ca="1">+IF(OFFSET('Hygiene Data'!$D$13,0,10*ROW('Hygiene Data'!D15))="","",OFFSET('Hygiene Data'!$D$13,0,10*ROW('Hygiene Data'!D15)))</f>
        <v/>
      </c>
      <c r="DR21" s="229" t="str">
        <f ca="1">+IF(OFFSET('Hygiene Data'!$E$11,0,10*ROW('Hygiene Data'!E15))="","",OFFSET('Hygiene Data'!$E$11,0,10*ROW('Hygiene Data'!E15)))</f>
        <v/>
      </c>
      <c r="DS21" s="229" t="str">
        <f ca="1">+IF(OFFSET('Hygiene Data'!$E$12,0,10*ROW('Hygiene Data'!E15))="","",OFFSET('Hygiene Data'!$E$12,0,10*ROW('Hygiene Data'!E15)))</f>
        <v/>
      </c>
      <c r="DT21" s="229" t="str">
        <f ca="1">+IF(OFFSET('Hygiene Data'!$E$13,0,10*ROW('Hygiene Data'!E15))="","",OFFSET('Hygiene Data'!$E$13,0,10*ROW('Hygiene Data'!E15)))</f>
        <v/>
      </c>
      <c r="DU21" s="229" t="str">
        <f ca="1">+IF(OFFSET('Hygiene Data'!$F$11,0,10*ROW('Hygiene Data'!F15))="","",OFFSET('Hygiene Data'!$F$11,0,10*ROW('Hygiene Data'!F15)))</f>
        <v/>
      </c>
      <c r="DV21" s="229" t="str">
        <f ca="1">+IF(OFFSET('Hygiene Data'!$F$12,0,10*ROW('Hygiene Data'!F15))="","",OFFSET('Hygiene Data'!$F$12,0,10*ROW('Hygiene Data'!F15)))</f>
        <v/>
      </c>
      <c r="DW21" s="229" t="str">
        <f ca="1">+IF(OFFSET('Hygiene Data'!$F$13,0,10*ROW('Hygiene Data'!F15))="","",OFFSET('Hygiene Data'!$F$13,0,10*ROW('Hygiene Data'!F15)))</f>
        <v/>
      </c>
      <c r="DX21" s="229" t="str">
        <f ca="1">+IF(OFFSET('Hygiene Data'!$G$11,0,10*ROW('Hygiene Data'!G15))="","",OFFSET('Hygiene Data'!$G$11,0,10*ROW('Hygiene Data'!G15)))</f>
        <v/>
      </c>
      <c r="DY21" s="229" t="str">
        <f ca="1">+IF(OFFSET('Hygiene Data'!$G$12,0,10*ROW('Hygiene Data'!G15))="","",OFFSET('Hygiene Data'!$G$12,0,10*ROW('Hygiene Data'!G15)))</f>
        <v/>
      </c>
      <c r="DZ21" s="229" t="str">
        <f ca="1">+IF(OFFSET('Hygiene Data'!$G$13,0,10*ROW('Hygiene Data'!G15))="","",OFFSET('Hygiene Data'!$G$13,0,10*ROW('Hygiene Data'!G15)))</f>
        <v/>
      </c>
      <c r="EA21" s="229" t="str">
        <f ca="1">+IF(OFFSET('Hygiene Data'!$H$11,0,10*ROW('Hygiene Data'!H15))="","",OFFSET('Hygiene Data'!$H$11,0,10*ROW('Hygiene Data'!H15)))</f>
        <v/>
      </c>
      <c r="EB21" s="229" t="str">
        <f ca="1">+IF(OFFSET('Hygiene Data'!$H$12,0,10*ROW('Hygiene Data'!H15))="","",OFFSET('Hygiene Data'!$H$12,0,10*ROW('Hygiene Data'!H15)))</f>
        <v/>
      </c>
      <c r="EC21" s="229" t="str">
        <f ca="1">+IF(OFFSET('Hygiene Data'!$H$13,0,10*ROW('Hygiene Data'!H15))="","",OFFSET('Hygiene Data'!$H$13,0,10*ROW('Hygiene Data'!H15)))</f>
        <v/>
      </c>
      <c r="ED21" s="229" t="str">
        <f ca="1">+IF(OFFSET('Hygiene Data'!$I$11,0,10*ROW('Hygiene Data'!I15))="","",OFFSET('Hygiene Data'!$I$11,0,10*ROW('Hygiene Data'!I15)))</f>
        <v/>
      </c>
      <c r="EE21" s="229" t="str">
        <f ca="1">+IF(OFFSET('Hygiene Data'!$I$12,0,10*ROW('Hygiene Data'!I15))="","",OFFSET('Hygiene Data'!$I$12,0,10*ROW('Hygiene Data'!I15)))</f>
        <v/>
      </c>
      <c r="EF21" s="229" t="str">
        <f ca="1">+IF(OFFSET('Hygiene Data'!$I$13,0,10*ROW('Hygiene Data'!I15))="","",OFFSET('Hygiene Data'!$I$13,0,10*ROW('Hygiene Data'!I15)))</f>
        <v/>
      </c>
    </row>
    <row r="22" spans="1:136" x14ac:dyDescent="0.25">
      <c r="A22" s="338" t="str">
        <f ca="1">+IF(OFFSET('Water Data'!$B$2,0,10*ROW('Water Data'!E16))="","",OFFSET('Water Data'!$B$2,0,10*ROW('Water Data'!E16)))</f>
        <v/>
      </c>
      <c r="B22" s="33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365" t="str">
        <f t="shared" ca="1" si="0"/>
        <v/>
      </c>
      <c r="D22" s="36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36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36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36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36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36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36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36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36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36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36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36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36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36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36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36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36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36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36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36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36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36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36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36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36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36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36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36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36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36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36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36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36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36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36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36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36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36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36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36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36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36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36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36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36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36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36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36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36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44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36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36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36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36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36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36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36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36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36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36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36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36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36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36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36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36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229" t="str">
        <f ca="1">+IF(OFFSET('Water Data'!$D$27,0,10*ROW('Water Data'!D16))="","",OFFSET('Water Data'!$D$27,0,10*ROW('Water Data'!D16)))</f>
        <v/>
      </c>
      <c r="BT22" s="229" t="str">
        <f ca="1">+IF(OFFSET('Water Data'!$D$28,0,10*ROW('Water Data'!D16))="","",OFFSET('Water Data'!$D$28,0,10*ROW('Water Data'!D16)))</f>
        <v/>
      </c>
      <c r="BU22" s="229" t="str">
        <f ca="1">+IF(OFFSET('Water Data'!$D$29,0,10*ROW('Water Data'!D16))="","",OFFSET('Water Data'!$D$29,0,10*ROW('Water Data'!D16)))</f>
        <v/>
      </c>
      <c r="BV22" s="229" t="str">
        <f ca="1">+IF(OFFSET('Water Data'!$E$27,0,10*ROW('Water Data'!E16))="","",OFFSET('Water Data'!$E$27,0,10*ROW('Water Data'!E16)))</f>
        <v/>
      </c>
      <c r="BW22" s="229" t="str">
        <f ca="1">+IF(OFFSET('Water Data'!$E$28,0,10*ROW('Water Data'!E16))="","",OFFSET('Water Data'!$E$28,0,10*ROW('Water Data'!E16)))</f>
        <v/>
      </c>
      <c r="BX22" s="229" t="str">
        <f ca="1">+IF(OFFSET('Water Data'!$E$29,0,10*ROW('Water Data'!E16))="","",OFFSET('Water Data'!$E$29,0,10*ROW('Water Data'!E16)))</f>
        <v/>
      </c>
      <c r="BY22" s="229" t="str">
        <f ca="1">+IF(OFFSET('Water Data'!$F$27,0,10*ROW('Water Data'!F16))="","",OFFSET('Water Data'!$F$27,0,10*ROW('Water Data'!F16)))</f>
        <v/>
      </c>
      <c r="BZ22" s="229" t="str">
        <f ca="1">+IF(OFFSET('Water Data'!$F$28,0,10*ROW('Water Data'!F16))="","",OFFSET('Water Data'!$F$28,0,10*ROW('Water Data'!F16)))</f>
        <v/>
      </c>
      <c r="CA22" s="229" t="str">
        <f ca="1">+IF(OFFSET('Water Data'!$F$29,0,10*ROW('Water Data'!F16))="","",OFFSET('Water Data'!$F$29,0,10*ROW('Water Data'!F16)))</f>
        <v/>
      </c>
      <c r="CB22" s="229" t="str">
        <f ca="1">+IF(OFFSET('Water Data'!$G$27,0,10*ROW('Water Data'!G16))="","",OFFSET('Water Data'!$G$27,0,10*ROW('Water Data'!G16)))</f>
        <v/>
      </c>
      <c r="CC22" s="229" t="str">
        <f ca="1">+IF(OFFSET('Water Data'!$G$28,0,10*ROW('Water Data'!G16))="","",OFFSET('Water Data'!$G$28,0,10*ROW('Water Data'!G16)))</f>
        <v/>
      </c>
      <c r="CD22" s="229" t="str">
        <f ca="1">+IF(OFFSET('Water Data'!$G$29,0,10*ROW('Water Data'!G16))="","",OFFSET('Water Data'!$G$29,0,10*ROW('Water Data'!G16)))</f>
        <v/>
      </c>
      <c r="CE22" s="229" t="str">
        <f ca="1">+IF(OFFSET('Water Data'!$H$27,0,10*ROW('Water Data'!H16))="","",OFFSET('Water Data'!$H$27,0,10*ROW('Water Data'!H16)))</f>
        <v/>
      </c>
      <c r="CF22" s="229" t="str">
        <f ca="1">+IF(OFFSET('Water Data'!$H$28,0,10*ROW('Water Data'!H16))="","",OFFSET('Water Data'!$H$28,0,10*ROW('Water Data'!H16)))</f>
        <v/>
      </c>
      <c r="CG22" s="229" t="str">
        <f ca="1">+IF(OFFSET('Water Data'!$H$29,0,10*ROW('Water Data'!H16))="","",OFFSET('Water Data'!$H$29,0,10*ROW('Water Data'!H16)))</f>
        <v/>
      </c>
      <c r="CH22" s="229" t="str">
        <f ca="1">+IF(OFFSET('Water Data'!$I$27,0,10*ROW('Water Data'!I16))="","",OFFSET('Water Data'!$I$27,0,10*ROW('Water Data'!I16)))</f>
        <v/>
      </c>
      <c r="CI22" s="229" t="str">
        <f ca="1">+IF(OFFSET('Water Data'!$I$28,0,10*ROW('Water Data'!I16))="","",OFFSET('Water Data'!$I$28,0,10*ROW('Water Data'!I16)))</f>
        <v/>
      </c>
      <c r="CJ22" s="229" t="str">
        <f ca="1">+IF(OFFSET('Water Data'!$I$29,0,10*ROW('Water Data'!I16))="","",OFFSET('Water Data'!$I$29,0,10*ROW('Water Data'!I16)))</f>
        <v/>
      </c>
      <c r="CK22" s="229" t="str">
        <f ca="1">+IF(OFFSET('Sanitation Data'!$D$28,0,10*ROW('Sanitation Data'!D16))="","",OFFSET('Sanitation Data'!$D$28,0,10*ROW('Sanitation Data'!D16)))</f>
        <v/>
      </c>
      <c r="CL22" s="229" t="str">
        <f ca="1">+IF(OFFSET('Sanitation Data'!$D$29,0,10*ROW('Sanitation Data'!D16))="","",OFFSET('Sanitation Data'!$D$29,0,10*ROW('Sanitation Data'!D16)))</f>
        <v/>
      </c>
      <c r="CM22" s="229" t="str">
        <f ca="1">+IF(OFFSET('Sanitation Data'!$D$30,0,10*ROW('Sanitation Data'!D16))="","",OFFSET('Sanitation Data'!$D$30,0,10*ROW('Sanitation Data'!D16)))</f>
        <v/>
      </c>
      <c r="CN22" s="229" t="str">
        <f ca="1">+IF(OFFSET('Sanitation Data'!$D$31,0,10*ROW('Sanitation Data'!D16))="","",OFFSET('Sanitation Data'!$D$31,0,10*ROW('Sanitation Data'!D16)))</f>
        <v/>
      </c>
      <c r="CO22" s="229" t="str">
        <f ca="1">+IF(OFFSET('Sanitation Data'!$D$32,0,10*ROW('Sanitation Data'!D16))="","",OFFSET('Sanitation Data'!$D$32,0,10*ROW('Sanitation Data'!D16)))</f>
        <v/>
      </c>
      <c r="CP22" s="229" t="str">
        <f ca="1">+IF(OFFSET('Sanitation Data'!$E$28,0,10*ROW('Sanitation Data'!E16))="","",OFFSET('Sanitation Data'!$E$28,0,10*ROW('Sanitation Data'!E16)))</f>
        <v/>
      </c>
      <c r="CQ22" s="229" t="str">
        <f ca="1">+IF(OFFSET('Sanitation Data'!$E$29,0,10*ROW('Sanitation Data'!E16))="","",OFFSET('Sanitation Data'!$E$29,0,10*ROW('Sanitation Data'!E16)))</f>
        <v/>
      </c>
      <c r="CR22" s="229" t="str">
        <f ca="1">+IF(OFFSET('Sanitation Data'!$E$30,0,10*ROW('Sanitation Data'!E16))="","",OFFSET('Sanitation Data'!$E$30,0,10*ROW('Sanitation Data'!E16)))</f>
        <v/>
      </c>
      <c r="CS22" s="229" t="str">
        <f ca="1">+IF(OFFSET('Sanitation Data'!$E$31,0,10*ROW('Sanitation Data'!E16))="","",OFFSET('Sanitation Data'!$E$31,0,10*ROW('Sanitation Data'!E16)))</f>
        <v/>
      </c>
      <c r="CT22" s="229" t="str">
        <f ca="1">+IF(OFFSET('Sanitation Data'!$E$32,0,10*ROW('Sanitation Data'!E16))="","",OFFSET('Sanitation Data'!$E$32,0,10*ROW('Sanitation Data'!E16)))</f>
        <v/>
      </c>
      <c r="CU22" s="229" t="str">
        <f ca="1">+IF(OFFSET('Sanitation Data'!$F$28,0,10*ROW('Sanitation Data'!F16))="","",OFFSET('Sanitation Data'!$F$28,0,10*ROW('Sanitation Data'!F16)))</f>
        <v/>
      </c>
      <c r="CV22" s="229" t="str">
        <f ca="1">+IF(OFFSET('Sanitation Data'!$F$29,0,10*ROW('Sanitation Data'!F16))="","",OFFSET('Sanitation Data'!$F$29,0,10*ROW('Sanitation Data'!F16)))</f>
        <v/>
      </c>
      <c r="CW22" s="229" t="str">
        <f ca="1">+IF(OFFSET('Sanitation Data'!$F$30,0,10*ROW('Sanitation Data'!F16))="","",OFFSET('Sanitation Data'!$F$30,0,10*ROW('Sanitation Data'!F16)))</f>
        <v/>
      </c>
      <c r="CX22" s="229" t="str">
        <f ca="1">+IF(OFFSET('Sanitation Data'!$F$31,0,10*ROW('Sanitation Data'!F16))="","",OFFSET('Sanitation Data'!$F$31,0,10*ROW('Sanitation Data'!F16)))</f>
        <v/>
      </c>
      <c r="CY22" s="229" t="str">
        <f ca="1">+IF(OFFSET('Sanitation Data'!$F$32,0,10*ROW('Sanitation Data'!F16))="","",OFFSET('Sanitation Data'!$F$32,0,10*ROW('Sanitation Data'!F16)))</f>
        <v/>
      </c>
      <c r="CZ22" s="229" t="str">
        <f ca="1">+IF(OFFSET('Sanitation Data'!$G$28,0,10*ROW('Sanitation Data'!G16))="","",OFFSET('Sanitation Data'!$G$28,0,10*ROW('Sanitation Data'!G16)))</f>
        <v/>
      </c>
      <c r="DA22" s="229" t="str">
        <f ca="1">+IF(OFFSET('Sanitation Data'!$G$29,0,10*ROW('Sanitation Data'!G16))="","",OFFSET('Sanitation Data'!$G$29,0,10*ROW('Sanitation Data'!G16)))</f>
        <v/>
      </c>
      <c r="DB22" s="229" t="str">
        <f ca="1">+IF(OFFSET('Sanitation Data'!$G$30,0,10*ROW('Sanitation Data'!G16))="","",OFFSET('Sanitation Data'!$G$30,0,10*ROW('Sanitation Data'!G16)))</f>
        <v/>
      </c>
      <c r="DC22" s="229" t="str">
        <f ca="1">+IF(OFFSET('Sanitation Data'!$G$31,0,10*ROW('Sanitation Data'!G16))="","",OFFSET('Sanitation Data'!$G$31,0,10*ROW('Sanitation Data'!G16)))</f>
        <v/>
      </c>
      <c r="DD22" s="229" t="str">
        <f ca="1">+IF(OFFSET('Sanitation Data'!$G$32,0,10*ROW('Sanitation Data'!G16))="","",OFFSET('Sanitation Data'!$G$32,0,10*ROW('Sanitation Data'!G16)))</f>
        <v/>
      </c>
      <c r="DE22" s="229" t="str">
        <f ca="1">+IF(OFFSET('Sanitation Data'!$H$28,0,10*ROW('Sanitation Data'!H16))="","",OFFSET('Sanitation Data'!$H$28,0,10*ROW('Sanitation Data'!H16)))</f>
        <v/>
      </c>
      <c r="DF22" s="229" t="str">
        <f ca="1">+IF(OFFSET('Sanitation Data'!$H$29,0,10*ROW('Sanitation Data'!H16))="","",OFFSET('Sanitation Data'!$H$29,0,10*ROW('Sanitation Data'!H16)))</f>
        <v/>
      </c>
      <c r="DG22" s="229" t="str">
        <f ca="1">+IF(OFFSET('Sanitation Data'!$H$30,0,10*ROW('Sanitation Data'!H16))="","",OFFSET('Sanitation Data'!$H$30,0,10*ROW('Sanitation Data'!H16)))</f>
        <v/>
      </c>
      <c r="DH22" s="229" t="str">
        <f ca="1">+IF(OFFSET('Sanitation Data'!$H$31,0,10*ROW('Sanitation Data'!H16))="","",OFFSET('Sanitation Data'!$H$31,0,10*ROW('Sanitation Data'!H16)))</f>
        <v/>
      </c>
      <c r="DI22" s="229" t="str">
        <f ca="1">+IF(OFFSET('Sanitation Data'!$H$32,0,10*ROW('Sanitation Data'!H16))="","",OFFSET('Sanitation Data'!$H$32,0,10*ROW('Sanitation Data'!H16)))</f>
        <v/>
      </c>
      <c r="DJ22" s="229" t="str">
        <f ca="1">+IF(OFFSET('Sanitation Data'!$I$28,0,10*ROW('Sanitation Data'!I16))="","",OFFSET('Sanitation Data'!$I$28,0,10*ROW('Sanitation Data'!I16)))</f>
        <v/>
      </c>
      <c r="DK22" s="229" t="str">
        <f ca="1">+IF(OFFSET('Sanitation Data'!$I$29,0,10*ROW('Sanitation Data'!I16))="","",OFFSET('Sanitation Data'!$I$29,0,10*ROW('Sanitation Data'!I16)))</f>
        <v/>
      </c>
      <c r="DL22" s="229" t="str">
        <f ca="1">+IF(OFFSET('Sanitation Data'!$I$30,0,10*ROW('Sanitation Data'!I16))="","",OFFSET('Sanitation Data'!$I$30,0,10*ROW('Sanitation Data'!I16)))</f>
        <v/>
      </c>
      <c r="DM22" s="229" t="str">
        <f ca="1">+IF(OFFSET('Sanitation Data'!$I$31,0,10*ROW('Sanitation Data'!I16))="","",OFFSET('Sanitation Data'!$I$31,0,10*ROW('Sanitation Data'!I16)))</f>
        <v/>
      </c>
      <c r="DN22" s="229" t="str">
        <f ca="1">+IF(OFFSET('Sanitation Data'!$I$32,0,10*ROW('Sanitation Data'!I16))="","",OFFSET('Sanitation Data'!$I$32,0,10*ROW('Sanitation Data'!I16)))</f>
        <v/>
      </c>
      <c r="DO22" s="229" t="str">
        <f ca="1">+IF(OFFSET('Hygiene Data'!$D$11,0,10*ROW('Hygiene Data'!D16))="","",OFFSET('Hygiene Data'!$D$11,0,10*ROW('Hygiene Data'!D16)))</f>
        <v/>
      </c>
      <c r="DP22" s="229" t="str">
        <f ca="1">+IF(OFFSET('Hygiene Data'!$D$12,0,10*ROW('Hygiene Data'!D16))="","",OFFSET('Hygiene Data'!$D$12,0,10*ROW('Hygiene Data'!D16)))</f>
        <v/>
      </c>
      <c r="DQ22" s="229" t="str">
        <f ca="1">+IF(OFFSET('Hygiene Data'!$D$13,0,10*ROW('Hygiene Data'!D16))="","",OFFSET('Hygiene Data'!$D$13,0,10*ROW('Hygiene Data'!D16)))</f>
        <v/>
      </c>
      <c r="DR22" s="229" t="str">
        <f ca="1">+IF(OFFSET('Hygiene Data'!$E$11,0,10*ROW('Hygiene Data'!E16))="","",OFFSET('Hygiene Data'!$E$11,0,10*ROW('Hygiene Data'!E16)))</f>
        <v/>
      </c>
      <c r="DS22" s="229" t="str">
        <f ca="1">+IF(OFFSET('Hygiene Data'!$E$12,0,10*ROW('Hygiene Data'!E16))="","",OFFSET('Hygiene Data'!$E$12,0,10*ROW('Hygiene Data'!E16)))</f>
        <v/>
      </c>
      <c r="DT22" s="229" t="str">
        <f ca="1">+IF(OFFSET('Hygiene Data'!$E$13,0,10*ROW('Hygiene Data'!E16))="","",OFFSET('Hygiene Data'!$E$13,0,10*ROW('Hygiene Data'!E16)))</f>
        <v/>
      </c>
      <c r="DU22" s="229" t="str">
        <f ca="1">+IF(OFFSET('Hygiene Data'!$F$11,0,10*ROW('Hygiene Data'!F16))="","",OFFSET('Hygiene Data'!$F$11,0,10*ROW('Hygiene Data'!F16)))</f>
        <v/>
      </c>
      <c r="DV22" s="229" t="str">
        <f ca="1">+IF(OFFSET('Hygiene Data'!$F$12,0,10*ROW('Hygiene Data'!F16))="","",OFFSET('Hygiene Data'!$F$12,0,10*ROW('Hygiene Data'!F16)))</f>
        <v/>
      </c>
      <c r="DW22" s="229" t="str">
        <f ca="1">+IF(OFFSET('Hygiene Data'!$F$13,0,10*ROW('Hygiene Data'!F16))="","",OFFSET('Hygiene Data'!$F$13,0,10*ROW('Hygiene Data'!F16)))</f>
        <v/>
      </c>
      <c r="DX22" s="229" t="str">
        <f ca="1">+IF(OFFSET('Hygiene Data'!$G$11,0,10*ROW('Hygiene Data'!G16))="","",OFFSET('Hygiene Data'!$G$11,0,10*ROW('Hygiene Data'!G16)))</f>
        <v/>
      </c>
      <c r="DY22" s="229" t="str">
        <f ca="1">+IF(OFFSET('Hygiene Data'!$G$12,0,10*ROW('Hygiene Data'!G16))="","",OFFSET('Hygiene Data'!$G$12,0,10*ROW('Hygiene Data'!G16)))</f>
        <v/>
      </c>
      <c r="DZ22" s="229" t="str">
        <f ca="1">+IF(OFFSET('Hygiene Data'!$G$13,0,10*ROW('Hygiene Data'!G16))="","",OFFSET('Hygiene Data'!$G$13,0,10*ROW('Hygiene Data'!G16)))</f>
        <v/>
      </c>
      <c r="EA22" s="229" t="str">
        <f ca="1">+IF(OFFSET('Hygiene Data'!$H$11,0,10*ROW('Hygiene Data'!H16))="","",OFFSET('Hygiene Data'!$H$11,0,10*ROW('Hygiene Data'!H16)))</f>
        <v/>
      </c>
      <c r="EB22" s="229" t="str">
        <f ca="1">+IF(OFFSET('Hygiene Data'!$H$12,0,10*ROW('Hygiene Data'!H16))="","",OFFSET('Hygiene Data'!$H$12,0,10*ROW('Hygiene Data'!H16)))</f>
        <v/>
      </c>
      <c r="EC22" s="229" t="str">
        <f ca="1">+IF(OFFSET('Hygiene Data'!$H$13,0,10*ROW('Hygiene Data'!H16))="","",OFFSET('Hygiene Data'!$H$13,0,10*ROW('Hygiene Data'!H16)))</f>
        <v/>
      </c>
      <c r="ED22" s="229" t="str">
        <f ca="1">+IF(OFFSET('Hygiene Data'!$I$11,0,10*ROW('Hygiene Data'!I16))="","",OFFSET('Hygiene Data'!$I$11,0,10*ROW('Hygiene Data'!I16)))</f>
        <v/>
      </c>
      <c r="EE22" s="229" t="str">
        <f ca="1">+IF(OFFSET('Hygiene Data'!$I$12,0,10*ROW('Hygiene Data'!I16))="","",OFFSET('Hygiene Data'!$I$12,0,10*ROW('Hygiene Data'!I16)))</f>
        <v/>
      </c>
      <c r="EF22" s="229" t="str">
        <f ca="1">+IF(OFFSET('Hygiene Data'!$I$13,0,10*ROW('Hygiene Data'!I16))="","",OFFSET('Hygiene Data'!$I$13,0,10*ROW('Hygiene Data'!I16)))</f>
        <v/>
      </c>
    </row>
    <row r="23" spans="1:136" x14ac:dyDescent="0.25">
      <c r="A23" s="338" t="str">
        <f ca="1">+IF(OFFSET('Water Data'!$B$2,0,10*ROW('Water Data'!E17))="","",OFFSET('Water Data'!$B$2,0,10*ROW('Water Data'!E17)))</f>
        <v/>
      </c>
      <c r="B23" s="33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365" t="str">
        <f t="shared" ca="1" si="0"/>
        <v/>
      </c>
      <c r="D23" s="36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36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36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36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36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36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36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36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36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36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36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36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36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36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36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36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36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36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36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36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36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36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36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36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36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36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36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36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36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36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36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36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36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36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36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36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36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36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36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36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36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36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36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36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36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36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36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36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36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44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36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36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36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36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36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36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36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36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36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36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36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36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36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36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36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36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229" t="str">
        <f ca="1">+IF(OFFSET('Water Data'!$D$27,0,10*ROW('Water Data'!D17))="","",OFFSET('Water Data'!$D$27,0,10*ROW('Water Data'!D17)))</f>
        <v/>
      </c>
      <c r="BT23" s="229" t="str">
        <f ca="1">+IF(OFFSET('Water Data'!$D$28,0,10*ROW('Water Data'!D17))="","",OFFSET('Water Data'!$D$28,0,10*ROW('Water Data'!D17)))</f>
        <v/>
      </c>
      <c r="BU23" s="229" t="str">
        <f ca="1">+IF(OFFSET('Water Data'!$D$29,0,10*ROW('Water Data'!D17))="","",OFFSET('Water Data'!$D$29,0,10*ROW('Water Data'!D17)))</f>
        <v/>
      </c>
      <c r="BV23" s="229" t="str">
        <f ca="1">+IF(OFFSET('Water Data'!$E$27,0,10*ROW('Water Data'!E17))="","",OFFSET('Water Data'!$E$27,0,10*ROW('Water Data'!E17)))</f>
        <v/>
      </c>
      <c r="BW23" s="229" t="str">
        <f ca="1">+IF(OFFSET('Water Data'!$E$28,0,10*ROW('Water Data'!E17))="","",OFFSET('Water Data'!$E$28,0,10*ROW('Water Data'!E17)))</f>
        <v/>
      </c>
      <c r="BX23" s="229" t="str">
        <f ca="1">+IF(OFFSET('Water Data'!$E$29,0,10*ROW('Water Data'!E17))="","",OFFSET('Water Data'!$E$29,0,10*ROW('Water Data'!E17)))</f>
        <v/>
      </c>
      <c r="BY23" s="229" t="str">
        <f ca="1">+IF(OFFSET('Water Data'!$F$27,0,10*ROW('Water Data'!F17))="","",OFFSET('Water Data'!$F$27,0,10*ROW('Water Data'!F17)))</f>
        <v/>
      </c>
      <c r="BZ23" s="229" t="str">
        <f ca="1">+IF(OFFSET('Water Data'!$F$28,0,10*ROW('Water Data'!F17))="","",OFFSET('Water Data'!$F$28,0,10*ROW('Water Data'!F17)))</f>
        <v/>
      </c>
      <c r="CA23" s="229" t="str">
        <f ca="1">+IF(OFFSET('Water Data'!$F$29,0,10*ROW('Water Data'!F17))="","",OFFSET('Water Data'!$F$29,0,10*ROW('Water Data'!F17)))</f>
        <v/>
      </c>
      <c r="CB23" s="229" t="str">
        <f ca="1">+IF(OFFSET('Water Data'!$G$27,0,10*ROW('Water Data'!G17))="","",OFFSET('Water Data'!$G$27,0,10*ROW('Water Data'!G17)))</f>
        <v/>
      </c>
      <c r="CC23" s="229" t="str">
        <f ca="1">+IF(OFFSET('Water Data'!$G$28,0,10*ROW('Water Data'!G17))="","",OFFSET('Water Data'!$G$28,0,10*ROW('Water Data'!G17)))</f>
        <v/>
      </c>
      <c r="CD23" s="229" t="str">
        <f ca="1">+IF(OFFSET('Water Data'!$G$29,0,10*ROW('Water Data'!G17))="","",OFFSET('Water Data'!$G$29,0,10*ROW('Water Data'!G17)))</f>
        <v/>
      </c>
      <c r="CE23" s="229" t="str">
        <f ca="1">+IF(OFFSET('Water Data'!$H$27,0,10*ROW('Water Data'!H17))="","",OFFSET('Water Data'!$H$27,0,10*ROW('Water Data'!H17)))</f>
        <v/>
      </c>
      <c r="CF23" s="229" t="str">
        <f ca="1">+IF(OFFSET('Water Data'!$H$28,0,10*ROW('Water Data'!H17))="","",OFFSET('Water Data'!$H$28,0,10*ROW('Water Data'!H17)))</f>
        <v/>
      </c>
      <c r="CG23" s="229" t="str">
        <f ca="1">+IF(OFFSET('Water Data'!$H$29,0,10*ROW('Water Data'!H17))="","",OFFSET('Water Data'!$H$29,0,10*ROW('Water Data'!H17)))</f>
        <v/>
      </c>
      <c r="CH23" s="229" t="str">
        <f ca="1">+IF(OFFSET('Water Data'!$I$27,0,10*ROW('Water Data'!I17))="","",OFFSET('Water Data'!$I$27,0,10*ROW('Water Data'!I17)))</f>
        <v/>
      </c>
      <c r="CI23" s="229" t="str">
        <f ca="1">+IF(OFFSET('Water Data'!$I$28,0,10*ROW('Water Data'!I17))="","",OFFSET('Water Data'!$I$28,0,10*ROW('Water Data'!I17)))</f>
        <v/>
      </c>
      <c r="CJ23" s="229" t="str">
        <f ca="1">+IF(OFFSET('Water Data'!$I$29,0,10*ROW('Water Data'!I17))="","",OFFSET('Water Data'!$I$29,0,10*ROW('Water Data'!I17)))</f>
        <v/>
      </c>
      <c r="CK23" s="229" t="str">
        <f ca="1">+IF(OFFSET('Sanitation Data'!$D$28,0,10*ROW('Sanitation Data'!D17))="","",OFFSET('Sanitation Data'!$D$28,0,10*ROW('Sanitation Data'!D17)))</f>
        <v/>
      </c>
      <c r="CL23" s="229" t="str">
        <f ca="1">+IF(OFFSET('Sanitation Data'!$D$29,0,10*ROW('Sanitation Data'!D17))="","",OFFSET('Sanitation Data'!$D$29,0,10*ROW('Sanitation Data'!D17)))</f>
        <v/>
      </c>
      <c r="CM23" s="229" t="str">
        <f ca="1">+IF(OFFSET('Sanitation Data'!$D$30,0,10*ROW('Sanitation Data'!D17))="","",OFFSET('Sanitation Data'!$D$30,0,10*ROW('Sanitation Data'!D17)))</f>
        <v/>
      </c>
      <c r="CN23" s="229" t="str">
        <f ca="1">+IF(OFFSET('Sanitation Data'!$D$31,0,10*ROW('Sanitation Data'!D17))="","",OFFSET('Sanitation Data'!$D$31,0,10*ROW('Sanitation Data'!D17)))</f>
        <v/>
      </c>
      <c r="CO23" s="229" t="str">
        <f ca="1">+IF(OFFSET('Sanitation Data'!$D$32,0,10*ROW('Sanitation Data'!D17))="","",OFFSET('Sanitation Data'!$D$32,0,10*ROW('Sanitation Data'!D17)))</f>
        <v/>
      </c>
      <c r="CP23" s="229" t="str">
        <f ca="1">+IF(OFFSET('Sanitation Data'!$E$28,0,10*ROW('Sanitation Data'!E17))="","",OFFSET('Sanitation Data'!$E$28,0,10*ROW('Sanitation Data'!E17)))</f>
        <v/>
      </c>
      <c r="CQ23" s="229" t="str">
        <f ca="1">+IF(OFFSET('Sanitation Data'!$E$29,0,10*ROW('Sanitation Data'!E17))="","",OFFSET('Sanitation Data'!$E$29,0,10*ROW('Sanitation Data'!E17)))</f>
        <v/>
      </c>
      <c r="CR23" s="229" t="str">
        <f ca="1">+IF(OFFSET('Sanitation Data'!$E$30,0,10*ROW('Sanitation Data'!E17))="","",OFFSET('Sanitation Data'!$E$30,0,10*ROW('Sanitation Data'!E17)))</f>
        <v/>
      </c>
      <c r="CS23" s="229" t="str">
        <f ca="1">+IF(OFFSET('Sanitation Data'!$E$31,0,10*ROW('Sanitation Data'!E17))="","",OFFSET('Sanitation Data'!$E$31,0,10*ROW('Sanitation Data'!E17)))</f>
        <v/>
      </c>
      <c r="CT23" s="229" t="str">
        <f ca="1">+IF(OFFSET('Sanitation Data'!$E$32,0,10*ROW('Sanitation Data'!E17))="","",OFFSET('Sanitation Data'!$E$32,0,10*ROW('Sanitation Data'!E17)))</f>
        <v/>
      </c>
      <c r="CU23" s="229" t="str">
        <f ca="1">+IF(OFFSET('Sanitation Data'!$F$28,0,10*ROW('Sanitation Data'!F17))="","",OFFSET('Sanitation Data'!$F$28,0,10*ROW('Sanitation Data'!F17)))</f>
        <v/>
      </c>
      <c r="CV23" s="229" t="str">
        <f ca="1">+IF(OFFSET('Sanitation Data'!$F$29,0,10*ROW('Sanitation Data'!F17))="","",OFFSET('Sanitation Data'!$F$29,0,10*ROW('Sanitation Data'!F17)))</f>
        <v/>
      </c>
      <c r="CW23" s="229" t="str">
        <f ca="1">+IF(OFFSET('Sanitation Data'!$F$30,0,10*ROW('Sanitation Data'!F17))="","",OFFSET('Sanitation Data'!$F$30,0,10*ROW('Sanitation Data'!F17)))</f>
        <v/>
      </c>
      <c r="CX23" s="229" t="str">
        <f ca="1">+IF(OFFSET('Sanitation Data'!$F$31,0,10*ROW('Sanitation Data'!F17))="","",OFFSET('Sanitation Data'!$F$31,0,10*ROW('Sanitation Data'!F17)))</f>
        <v/>
      </c>
      <c r="CY23" s="229" t="str">
        <f ca="1">+IF(OFFSET('Sanitation Data'!$F$32,0,10*ROW('Sanitation Data'!F17))="","",OFFSET('Sanitation Data'!$F$32,0,10*ROW('Sanitation Data'!F17)))</f>
        <v/>
      </c>
      <c r="CZ23" s="229" t="str">
        <f ca="1">+IF(OFFSET('Sanitation Data'!$G$28,0,10*ROW('Sanitation Data'!G17))="","",OFFSET('Sanitation Data'!$G$28,0,10*ROW('Sanitation Data'!G17)))</f>
        <v/>
      </c>
      <c r="DA23" s="229" t="str">
        <f ca="1">+IF(OFFSET('Sanitation Data'!$G$29,0,10*ROW('Sanitation Data'!G17))="","",OFFSET('Sanitation Data'!$G$29,0,10*ROW('Sanitation Data'!G17)))</f>
        <v/>
      </c>
      <c r="DB23" s="229" t="str">
        <f ca="1">+IF(OFFSET('Sanitation Data'!$G$30,0,10*ROW('Sanitation Data'!G17))="","",OFFSET('Sanitation Data'!$G$30,0,10*ROW('Sanitation Data'!G17)))</f>
        <v/>
      </c>
      <c r="DC23" s="229" t="str">
        <f ca="1">+IF(OFFSET('Sanitation Data'!$G$31,0,10*ROW('Sanitation Data'!G17))="","",OFFSET('Sanitation Data'!$G$31,0,10*ROW('Sanitation Data'!G17)))</f>
        <v/>
      </c>
      <c r="DD23" s="229" t="str">
        <f ca="1">+IF(OFFSET('Sanitation Data'!$G$32,0,10*ROW('Sanitation Data'!G17))="","",OFFSET('Sanitation Data'!$G$32,0,10*ROW('Sanitation Data'!G17)))</f>
        <v/>
      </c>
      <c r="DE23" s="229" t="str">
        <f ca="1">+IF(OFFSET('Sanitation Data'!$H$28,0,10*ROW('Sanitation Data'!H17))="","",OFFSET('Sanitation Data'!$H$28,0,10*ROW('Sanitation Data'!H17)))</f>
        <v/>
      </c>
      <c r="DF23" s="229" t="str">
        <f ca="1">+IF(OFFSET('Sanitation Data'!$H$29,0,10*ROW('Sanitation Data'!H17))="","",OFFSET('Sanitation Data'!$H$29,0,10*ROW('Sanitation Data'!H17)))</f>
        <v/>
      </c>
      <c r="DG23" s="229" t="str">
        <f ca="1">+IF(OFFSET('Sanitation Data'!$H$30,0,10*ROW('Sanitation Data'!H17))="","",OFFSET('Sanitation Data'!$H$30,0,10*ROW('Sanitation Data'!H17)))</f>
        <v/>
      </c>
      <c r="DH23" s="229" t="str">
        <f ca="1">+IF(OFFSET('Sanitation Data'!$H$31,0,10*ROW('Sanitation Data'!H17))="","",OFFSET('Sanitation Data'!$H$31,0,10*ROW('Sanitation Data'!H17)))</f>
        <v/>
      </c>
      <c r="DI23" s="229" t="str">
        <f ca="1">+IF(OFFSET('Sanitation Data'!$H$32,0,10*ROW('Sanitation Data'!H17))="","",OFFSET('Sanitation Data'!$H$32,0,10*ROW('Sanitation Data'!H17)))</f>
        <v/>
      </c>
      <c r="DJ23" s="229" t="str">
        <f ca="1">+IF(OFFSET('Sanitation Data'!$I$28,0,10*ROW('Sanitation Data'!I17))="","",OFFSET('Sanitation Data'!$I$28,0,10*ROW('Sanitation Data'!I17)))</f>
        <v/>
      </c>
      <c r="DK23" s="229" t="str">
        <f ca="1">+IF(OFFSET('Sanitation Data'!$I$29,0,10*ROW('Sanitation Data'!I17))="","",OFFSET('Sanitation Data'!$I$29,0,10*ROW('Sanitation Data'!I17)))</f>
        <v/>
      </c>
      <c r="DL23" s="229" t="str">
        <f ca="1">+IF(OFFSET('Sanitation Data'!$I$30,0,10*ROW('Sanitation Data'!I17))="","",OFFSET('Sanitation Data'!$I$30,0,10*ROW('Sanitation Data'!I17)))</f>
        <v/>
      </c>
      <c r="DM23" s="229" t="str">
        <f ca="1">+IF(OFFSET('Sanitation Data'!$I$31,0,10*ROW('Sanitation Data'!I17))="","",OFFSET('Sanitation Data'!$I$31,0,10*ROW('Sanitation Data'!I17)))</f>
        <v/>
      </c>
      <c r="DN23" s="229" t="str">
        <f ca="1">+IF(OFFSET('Sanitation Data'!$I$32,0,10*ROW('Sanitation Data'!I17))="","",OFFSET('Sanitation Data'!$I$32,0,10*ROW('Sanitation Data'!I17)))</f>
        <v/>
      </c>
      <c r="DO23" s="229" t="str">
        <f ca="1">+IF(OFFSET('Hygiene Data'!$D$11,0,10*ROW('Hygiene Data'!D17))="","",OFFSET('Hygiene Data'!$D$11,0,10*ROW('Hygiene Data'!D17)))</f>
        <v/>
      </c>
      <c r="DP23" s="229" t="str">
        <f ca="1">+IF(OFFSET('Hygiene Data'!$D$12,0,10*ROW('Hygiene Data'!D17))="","",OFFSET('Hygiene Data'!$D$12,0,10*ROW('Hygiene Data'!D17)))</f>
        <v/>
      </c>
      <c r="DQ23" s="229" t="str">
        <f ca="1">+IF(OFFSET('Hygiene Data'!$D$13,0,10*ROW('Hygiene Data'!D17))="","",OFFSET('Hygiene Data'!$D$13,0,10*ROW('Hygiene Data'!D17)))</f>
        <v/>
      </c>
      <c r="DR23" s="229" t="str">
        <f ca="1">+IF(OFFSET('Hygiene Data'!$E$11,0,10*ROW('Hygiene Data'!E17))="","",OFFSET('Hygiene Data'!$E$11,0,10*ROW('Hygiene Data'!E17)))</f>
        <v/>
      </c>
      <c r="DS23" s="229" t="str">
        <f ca="1">+IF(OFFSET('Hygiene Data'!$E$12,0,10*ROW('Hygiene Data'!E17))="","",OFFSET('Hygiene Data'!$E$12,0,10*ROW('Hygiene Data'!E17)))</f>
        <v/>
      </c>
      <c r="DT23" s="229" t="str">
        <f ca="1">+IF(OFFSET('Hygiene Data'!$E$13,0,10*ROW('Hygiene Data'!E17))="","",OFFSET('Hygiene Data'!$E$13,0,10*ROW('Hygiene Data'!E17)))</f>
        <v/>
      </c>
      <c r="DU23" s="229" t="str">
        <f ca="1">+IF(OFFSET('Hygiene Data'!$F$11,0,10*ROW('Hygiene Data'!F17))="","",OFFSET('Hygiene Data'!$F$11,0,10*ROW('Hygiene Data'!F17)))</f>
        <v/>
      </c>
      <c r="DV23" s="229" t="str">
        <f ca="1">+IF(OFFSET('Hygiene Data'!$F$12,0,10*ROW('Hygiene Data'!F17))="","",OFFSET('Hygiene Data'!$F$12,0,10*ROW('Hygiene Data'!F17)))</f>
        <v/>
      </c>
      <c r="DW23" s="229" t="str">
        <f ca="1">+IF(OFFSET('Hygiene Data'!$F$13,0,10*ROW('Hygiene Data'!F17))="","",OFFSET('Hygiene Data'!$F$13,0,10*ROW('Hygiene Data'!F17)))</f>
        <v/>
      </c>
      <c r="DX23" s="229" t="str">
        <f ca="1">+IF(OFFSET('Hygiene Data'!$G$11,0,10*ROW('Hygiene Data'!G17))="","",OFFSET('Hygiene Data'!$G$11,0,10*ROW('Hygiene Data'!G17)))</f>
        <v/>
      </c>
      <c r="DY23" s="229" t="str">
        <f ca="1">+IF(OFFSET('Hygiene Data'!$G$12,0,10*ROW('Hygiene Data'!G17))="","",OFFSET('Hygiene Data'!$G$12,0,10*ROW('Hygiene Data'!G17)))</f>
        <v/>
      </c>
      <c r="DZ23" s="229" t="str">
        <f ca="1">+IF(OFFSET('Hygiene Data'!$G$13,0,10*ROW('Hygiene Data'!G17))="","",OFFSET('Hygiene Data'!$G$13,0,10*ROW('Hygiene Data'!G17)))</f>
        <v/>
      </c>
      <c r="EA23" s="229" t="str">
        <f ca="1">+IF(OFFSET('Hygiene Data'!$H$11,0,10*ROW('Hygiene Data'!H17))="","",OFFSET('Hygiene Data'!$H$11,0,10*ROW('Hygiene Data'!H17)))</f>
        <v/>
      </c>
      <c r="EB23" s="229" t="str">
        <f ca="1">+IF(OFFSET('Hygiene Data'!$H$12,0,10*ROW('Hygiene Data'!H17))="","",OFFSET('Hygiene Data'!$H$12,0,10*ROW('Hygiene Data'!H17)))</f>
        <v/>
      </c>
      <c r="EC23" s="229" t="str">
        <f ca="1">+IF(OFFSET('Hygiene Data'!$H$13,0,10*ROW('Hygiene Data'!H17))="","",OFFSET('Hygiene Data'!$H$13,0,10*ROW('Hygiene Data'!H17)))</f>
        <v/>
      </c>
      <c r="ED23" s="229" t="str">
        <f ca="1">+IF(OFFSET('Hygiene Data'!$I$11,0,10*ROW('Hygiene Data'!I17))="","",OFFSET('Hygiene Data'!$I$11,0,10*ROW('Hygiene Data'!I17)))</f>
        <v/>
      </c>
      <c r="EE23" s="229" t="str">
        <f ca="1">+IF(OFFSET('Hygiene Data'!$I$12,0,10*ROW('Hygiene Data'!I17))="","",OFFSET('Hygiene Data'!$I$12,0,10*ROW('Hygiene Data'!I17)))</f>
        <v/>
      </c>
      <c r="EF23" s="229" t="str">
        <f ca="1">+IF(OFFSET('Hygiene Data'!$I$13,0,10*ROW('Hygiene Data'!I17))="","",OFFSET('Hygiene Data'!$I$13,0,10*ROW('Hygiene Data'!I17)))</f>
        <v/>
      </c>
    </row>
    <row r="24" spans="1:136" x14ac:dyDescent="0.25">
      <c r="A24" s="338" t="str">
        <f ca="1">+IF(OFFSET('Water Data'!$B$2,0,10*ROW('Water Data'!E18))="","",OFFSET('Water Data'!$B$2,0,10*ROW('Water Data'!E18)))</f>
        <v/>
      </c>
      <c r="B24" s="33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365" t="str">
        <f t="shared" ca="1" si="0"/>
        <v/>
      </c>
      <c r="D24" s="36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36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36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36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36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36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36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36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36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36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36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36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36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36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36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36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36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36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36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36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36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36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36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36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36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36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36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36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36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36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36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36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36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36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36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36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36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36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36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36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36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36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36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36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36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36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36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36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36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44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36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36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36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36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36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36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36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36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36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36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36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36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36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36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36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36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229" t="str">
        <f ca="1">+IF(OFFSET('Water Data'!$D$27,0,10*ROW('Water Data'!D18))="","",OFFSET('Water Data'!$D$27,0,10*ROW('Water Data'!D18)))</f>
        <v/>
      </c>
      <c r="BT24" s="229" t="str">
        <f ca="1">+IF(OFFSET('Water Data'!$D$28,0,10*ROW('Water Data'!D18))="","",OFFSET('Water Data'!$D$28,0,10*ROW('Water Data'!D18)))</f>
        <v/>
      </c>
      <c r="BU24" s="229" t="str">
        <f ca="1">+IF(OFFSET('Water Data'!$D$29,0,10*ROW('Water Data'!D18))="","",OFFSET('Water Data'!$D$29,0,10*ROW('Water Data'!D18)))</f>
        <v/>
      </c>
      <c r="BV24" s="229" t="str">
        <f ca="1">+IF(OFFSET('Water Data'!$E$27,0,10*ROW('Water Data'!E18))="","",OFFSET('Water Data'!$E$27,0,10*ROW('Water Data'!E18)))</f>
        <v/>
      </c>
      <c r="BW24" s="229" t="str">
        <f ca="1">+IF(OFFSET('Water Data'!$E$28,0,10*ROW('Water Data'!E18))="","",OFFSET('Water Data'!$E$28,0,10*ROW('Water Data'!E18)))</f>
        <v/>
      </c>
      <c r="BX24" s="229" t="str">
        <f ca="1">+IF(OFFSET('Water Data'!$E$29,0,10*ROW('Water Data'!E18))="","",OFFSET('Water Data'!$E$29,0,10*ROW('Water Data'!E18)))</f>
        <v/>
      </c>
      <c r="BY24" s="229" t="str">
        <f ca="1">+IF(OFFSET('Water Data'!$F$27,0,10*ROW('Water Data'!F18))="","",OFFSET('Water Data'!$F$27,0,10*ROW('Water Data'!F18)))</f>
        <v/>
      </c>
      <c r="BZ24" s="229" t="str">
        <f ca="1">+IF(OFFSET('Water Data'!$F$28,0,10*ROW('Water Data'!F18))="","",OFFSET('Water Data'!$F$28,0,10*ROW('Water Data'!F18)))</f>
        <v/>
      </c>
      <c r="CA24" s="229" t="str">
        <f ca="1">+IF(OFFSET('Water Data'!$F$29,0,10*ROW('Water Data'!F18))="","",OFFSET('Water Data'!$F$29,0,10*ROW('Water Data'!F18)))</f>
        <v/>
      </c>
      <c r="CB24" s="229" t="str">
        <f ca="1">+IF(OFFSET('Water Data'!$G$27,0,10*ROW('Water Data'!G18))="","",OFFSET('Water Data'!$G$27,0,10*ROW('Water Data'!G18)))</f>
        <v/>
      </c>
      <c r="CC24" s="229" t="str">
        <f ca="1">+IF(OFFSET('Water Data'!$G$28,0,10*ROW('Water Data'!G18))="","",OFFSET('Water Data'!$G$28,0,10*ROW('Water Data'!G18)))</f>
        <v/>
      </c>
      <c r="CD24" s="229" t="str">
        <f ca="1">+IF(OFFSET('Water Data'!$G$29,0,10*ROW('Water Data'!G18))="","",OFFSET('Water Data'!$G$29,0,10*ROW('Water Data'!G18)))</f>
        <v/>
      </c>
      <c r="CE24" s="229" t="str">
        <f ca="1">+IF(OFFSET('Water Data'!$H$27,0,10*ROW('Water Data'!H18))="","",OFFSET('Water Data'!$H$27,0,10*ROW('Water Data'!H18)))</f>
        <v/>
      </c>
      <c r="CF24" s="229" t="str">
        <f ca="1">+IF(OFFSET('Water Data'!$H$28,0,10*ROW('Water Data'!H18))="","",OFFSET('Water Data'!$H$28,0,10*ROW('Water Data'!H18)))</f>
        <v/>
      </c>
      <c r="CG24" s="229" t="str">
        <f ca="1">+IF(OFFSET('Water Data'!$H$29,0,10*ROW('Water Data'!H18))="","",OFFSET('Water Data'!$H$29,0,10*ROW('Water Data'!H18)))</f>
        <v/>
      </c>
      <c r="CH24" s="229" t="str">
        <f ca="1">+IF(OFFSET('Water Data'!$I$27,0,10*ROW('Water Data'!I18))="","",OFFSET('Water Data'!$I$27,0,10*ROW('Water Data'!I18)))</f>
        <v/>
      </c>
      <c r="CI24" s="229" t="str">
        <f ca="1">+IF(OFFSET('Water Data'!$I$28,0,10*ROW('Water Data'!I18))="","",OFFSET('Water Data'!$I$28,0,10*ROW('Water Data'!I18)))</f>
        <v/>
      </c>
      <c r="CJ24" s="229" t="str">
        <f ca="1">+IF(OFFSET('Water Data'!$I$29,0,10*ROW('Water Data'!I18))="","",OFFSET('Water Data'!$I$29,0,10*ROW('Water Data'!I18)))</f>
        <v/>
      </c>
      <c r="CK24" s="229" t="str">
        <f ca="1">+IF(OFFSET('Sanitation Data'!$D$28,0,10*ROW('Sanitation Data'!D18))="","",OFFSET('Sanitation Data'!$D$28,0,10*ROW('Sanitation Data'!D18)))</f>
        <v/>
      </c>
      <c r="CL24" s="229" t="str">
        <f ca="1">+IF(OFFSET('Sanitation Data'!$D$29,0,10*ROW('Sanitation Data'!D18))="","",OFFSET('Sanitation Data'!$D$29,0,10*ROW('Sanitation Data'!D18)))</f>
        <v/>
      </c>
      <c r="CM24" s="229" t="str">
        <f ca="1">+IF(OFFSET('Sanitation Data'!$D$30,0,10*ROW('Sanitation Data'!D18))="","",OFFSET('Sanitation Data'!$D$30,0,10*ROW('Sanitation Data'!D18)))</f>
        <v/>
      </c>
      <c r="CN24" s="229" t="str">
        <f ca="1">+IF(OFFSET('Sanitation Data'!$D$31,0,10*ROW('Sanitation Data'!D18))="","",OFFSET('Sanitation Data'!$D$31,0,10*ROW('Sanitation Data'!D18)))</f>
        <v/>
      </c>
      <c r="CO24" s="229" t="str">
        <f ca="1">+IF(OFFSET('Sanitation Data'!$D$32,0,10*ROW('Sanitation Data'!D18))="","",OFFSET('Sanitation Data'!$D$32,0,10*ROW('Sanitation Data'!D18)))</f>
        <v/>
      </c>
      <c r="CP24" s="229" t="str">
        <f ca="1">+IF(OFFSET('Sanitation Data'!$E$28,0,10*ROW('Sanitation Data'!E18))="","",OFFSET('Sanitation Data'!$E$28,0,10*ROW('Sanitation Data'!E18)))</f>
        <v/>
      </c>
      <c r="CQ24" s="229" t="str">
        <f ca="1">+IF(OFFSET('Sanitation Data'!$E$29,0,10*ROW('Sanitation Data'!E18))="","",OFFSET('Sanitation Data'!$E$29,0,10*ROW('Sanitation Data'!E18)))</f>
        <v/>
      </c>
      <c r="CR24" s="229" t="str">
        <f ca="1">+IF(OFFSET('Sanitation Data'!$E$30,0,10*ROW('Sanitation Data'!E18))="","",OFFSET('Sanitation Data'!$E$30,0,10*ROW('Sanitation Data'!E18)))</f>
        <v/>
      </c>
      <c r="CS24" s="229" t="str">
        <f ca="1">+IF(OFFSET('Sanitation Data'!$E$31,0,10*ROW('Sanitation Data'!E18))="","",OFFSET('Sanitation Data'!$E$31,0,10*ROW('Sanitation Data'!E18)))</f>
        <v/>
      </c>
      <c r="CT24" s="229" t="str">
        <f ca="1">+IF(OFFSET('Sanitation Data'!$E$32,0,10*ROW('Sanitation Data'!E18))="","",OFFSET('Sanitation Data'!$E$32,0,10*ROW('Sanitation Data'!E18)))</f>
        <v/>
      </c>
      <c r="CU24" s="229" t="str">
        <f ca="1">+IF(OFFSET('Sanitation Data'!$F$28,0,10*ROW('Sanitation Data'!F18))="","",OFFSET('Sanitation Data'!$F$28,0,10*ROW('Sanitation Data'!F18)))</f>
        <v/>
      </c>
      <c r="CV24" s="229" t="str">
        <f ca="1">+IF(OFFSET('Sanitation Data'!$F$29,0,10*ROW('Sanitation Data'!F18))="","",OFFSET('Sanitation Data'!$F$29,0,10*ROW('Sanitation Data'!F18)))</f>
        <v/>
      </c>
      <c r="CW24" s="229" t="str">
        <f ca="1">+IF(OFFSET('Sanitation Data'!$F$30,0,10*ROW('Sanitation Data'!F18))="","",OFFSET('Sanitation Data'!$F$30,0,10*ROW('Sanitation Data'!F18)))</f>
        <v/>
      </c>
      <c r="CX24" s="229" t="str">
        <f ca="1">+IF(OFFSET('Sanitation Data'!$F$31,0,10*ROW('Sanitation Data'!F18))="","",OFFSET('Sanitation Data'!$F$31,0,10*ROW('Sanitation Data'!F18)))</f>
        <v/>
      </c>
      <c r="CY24" s="229" t="str">
        <f ca="1">+IF(OFFSET('Sanitation Data'!$F$32,0,10*ROW('Sanitation Data'!F18))="","",OFFSET('Sanitation Data'!$F$32,0,10*ROW('Sanitation Data'!F18)))</f>
        <v/>
      </c>
      <c r="CZ24" s="229" t="str">
        <f ca="1">+IF(OFFSET('Sanitation Data'!$G$28,0,10*ROW('Sanitation Data'!G18))="","",OFFSET('Sanitation Data'!$G$28,0,10*ROW('Sanitation Data'!G18)))</f>
        <v/>
      </c>
      <c r="DA24" s="229" t="str">
        <f ca="1">+IF(OFFSET('Sanitation Data'!$G$29,0,10*ROW('Sanitation Data'!G18))="","",OFFSET('Sanitation Data'!$G$29,0,10*ROW('Sanitation Data'!G18)))</f>
        <v/>
      </c>
      <c r="DB24" s="229" t="str">
        <f ca="1">+IF(OFFSET('Sanitation Data'!$G$30,0,10*ROW('Sanitation Data'!G18))="","",OFFSET('Sanitation Data'!$G$30,0,10*ROW('Sanitation Data'!G18)))</f>
        <v/>
      </c>
      <c r="DC24" s="229" t="str">
        <f ca="1">+IF(OFFSET('Sanitation Data'!$G$31,0,10*ROW('Sanitation Data'!G18))="","",OFFSET('Sanitation Data'!$G$31,0,10*ROW('Sanitation Data'!G18)))</f>
        <v/>
      </c>
      <c r="DD24" s="229" t="str">
        <f ca="1">+IF(OFFSET('Sanitation Data'!$G$32,0,10*ROW('Sanitation Data'!G18))="","",OFFSET('Sanitation Data'!$G$32,0,10*ROW('Sanitation Data'!G18)))</f>
        <v/>
      </c>
      <c r="DE24" s="229" t="str">
        <f ca="1">+IF(OFFSET('Sanitation Data'!$H$28,0,10*ROW('Sanitation Data'!H18))="","",OFFSET('Sanitation Data'!$H$28,0,10*ROW('Sanitation Data'!H18)))</f>
        <v/>
      </c>
      <c r="DF24" s="229" t="str">
        <f ca="1">+IF(OFFSET('Sanitation Data'!$H$29,0,10*ROW('Sanitation Data'!H18))="","",OFFSET('Sanitation Data'!$H$29,0,10*ROW('Sanitation Data'!H18)))</f>
        <v/>
      </c>
      <c r="DG24" s="229" t="str">
        <f ca="1">+IF(OFFSET('Sanitation Data'!$H$30,0,10*ROW('Sanitation Data'!H18))="","",OFFSET('Sanitation Data'!$H$30,0,10*ROW('Sanitation Data'!H18)))</f>
        <v/>
      </c>
      <c r="DH24" s="229" t="str">
        <f ca="1">+IF(OFFSET('Sanitation Data'!$H$31,0,10*ROW('Sanitation Data'!H18))="","",OFFSET('Sanitation Data'!$H$31,0,10*ROW('Sanitation Data'!H18)))</f>
        <v/>
      </c>
      <c r="DI24" s="229" t="str">
        <f ca="1">+IF(OFFSET('Sanitation Data'!$H$32,0,10*ROW('Sanitation Data'!H18))="","",OFFSET('Sanitation Data'!$H$32,0,10*ROW('Sanitation Data'!H18)))</f>
        <v/>
      </c>
      <c r="DJ24" s="229" t="str">
        <f ca="1">+IF(OFFSET('Sanitation Data'!$I$28,0,10*ROW('Sanitation Data'!I18))="","",OFFSET('Sanitation Data'!$I$28,0,10*ROW('Sanitation Data'!I18)))</f>
        <v/>
      </c>
      <c r="DK24" s="229" t="str">
        <f ca="1">+IF(OFFSET('Sanitation Data'!$I$29,0,10*ROW('Sanitation Data'!I18))="","",OFFSET('Sanitation Data'!$I$29,0,10*ROW('Sanitation Data'!I18)))</f>
        <v/>
      </c>
      <c r="DL24" s="229" t="str">
        <f ca="1">+IF(OFFSET('Sanitation Data'!$I$30,0,10*ROW('Sanitation Data'!I18))="","",OFFSET('Sanitation Data'!$I$30,0,10*ROW('Sanitation Data'!I18)))</f>
        <v/>
      </c>
      <c r="DM24" s="229" t="str">
        <f ca="1">+IF(OFFSET('Sanitation Data'!$I$31,0,10*ROW('Sanitation Data'!I18))="","",OFFSET('Sanitation Data'!$I$31,0,10*ROW('Sanitation Data'!I18)))</f>
        <v/>
      </c>
      <c r="DN24" s="229" t="str">
        <f ca="1">+IF(OFFSET('Sanitation Data'!$I$32,0,10*ROW('Sanitation Data'!I18))="","",OFFSET('Sanitation Data'!$I$32,0,10*ROW('Sanitation Data'!I18)))</f>
        <v/>
      </c>
      <c r="DO24" s="229" t="str">
        <f ca="1">+IF(OFFSET('Hygiene Data'!$D$11,0,10*ROW('Hygiene Data'!D18))="","",OFFSET('Hygiene Data'!$D$11,0,10*ROW('Hygiene Data'!D18)))</f>
        <v/>
      </c>
      <c r="DP24" s="229" t="str">
        <f ca="1">+IF(OFFSET('Hygiene Data'!$D$12,0,10*ROW('Hygiene Data'!D18))="","",OFFSET('Hygiene Data'!$D$12,0,10*ROW('Hygiene Data'!D18)))</f>
        <v/>
      </c>
      <c r="DQ24" s="229" t="str">
        <f ca="1">+IF(OFFSET('Hygiene Data'!$D$13,0,10*ROW('Hygiene Data'!D18))="","",OFFSET('Hygiene Data'!$D$13,0,10*ROW('Hygiene Data'!D18)))</f>
        <v/>
      </c>
      <c r="DR24" s="229" t="str">
        <f ca="1">+IF(OFFSET('Hygiene Data'!$E$11,0,10*ROW('Hygiene Data'!E18))="","",OFFSET('Hygiene Data'!$E$11,0,10*ROW('Hygiene Data'!E18)))</f>
        <v/>
      </c>
      <c r="DS24" s="229" t="str">
        <f ca="1">+IF(OFFSET('Hygiene Data'!$E$12,0,10*ROW('Hygiene Data'!E18))="","",OFFSET('Hygiene Data'!$E$12,0,10*ROW('Hygiene Data'!E18)))</f>
        <v/>
      </c>
      <c r="DT24" s="229" t="str">
        <f ca="1">+IF(OFFSET('Hygiene Data'!$E$13,0,10*ROW('Hygiene Data'!E18))="","",OFFSET('Hygiene Data'!$E$13,0,10*ROW('Hygiene Data'!E18)))</f>
        <v/>
      </c>
      <c r="DU24" s="229" t="str">
        <f ca="1">+IF(OFFSET('Hygiene Data'!$F$11,0,10*ROW('Hygiene Data'!F18))="","",OFFSET('Hygiene Data'!$F$11,0,10*ROW('Hygiene Data'!F18)))</f>
        <v/>
      </c>
      <c r="DV24" s="229" t="str">
        <f ca="1">+IF(OFFSET('Hygiene Data'!$F$12,0,10*ROW('Hygiene Data'!F18))="","",OFFSET('Hygiene Data'!$F$12,0,10*ROW('Hygiene Data'!F18)))</f>
        <v/>
      </c>
      <c r="DW24" s="229" t="str">
        <f ca="1">+IF(OFFSET('Hygiene Data'!$F$13,0,10*ROW('Hygiene Data'!F18))="","",OFFSET('Hygiene Data'!$F$13,0,10*ROW('Hygiene Data'!F18)))</f>
        <v/>
      </c>
      <c r="DX24" s="229" t="str">
        <f ca="1">+IF(OFFSET('Hygiene Data'!$G$11,0,10*ROW('Hygiene Data'!G18))="","",OFFSET('Hygiene Data'!$G$11,0,10*ROW('Hygiene Data'!G18)))</f>
        <v/>
      </c>
      <c r="DY24" s="229" t="str">
        <f ca="1">+IF(OFFSET('Hygiene Data'!$G$12,0,10*ROW('Hygiene Data'!G18))="","",OFFSET('Hygiene Data'!$G$12,0,10*ROW('Hygiene Data'!G18)))</f>
        <v/>
      </c>
      <c r="DZ24" s="229" t="str">
        <f ca="1">+IF(OFFSET('Hygiene Data'!$G$13,0,10*ROW('Hygiene Data'!G18))="","",OFFSET('Hygiene Data'!$G$13,0,10*ROW('Hygiene Data'!G18)))</f>
        <v/>
      </c>
      <c r="EA24" s="229" t="str">
        <f ca="1">+IF(OFFSET('Hygiene Data'!$H$11,0,10*ROW('Hygiene Data'!H18))="","",OFFSET('Hygiene Data'!$H$11,0,10*ROW('Hygiene Data'!H18)))</f>
        <v/>
      </c>
      <c r="EB24" s="229" t="str">
        <f ca="1">+IF(OFFSET('Hygiene Data'!$H$12,0,10*ROW('Hygiene Data'!H18))="","",OFFSET('Hygiene Data'!$H$12,0,10*ROW('Hygiene Data'!H18)))</f>
        <v/>
      </c>
      <c r="EC24" s="229" t="str">
        <f ca="1">+IF(OFFSET('Hygiene Data'!$H$13,0,10*ROW('Hygiene Data'!H18))="","",OFFSET('Hygiene Data'!$H$13,0,10*ROW('Hygiene Data'!H18)))</f>
        <v/>
      </c>
      <c r="ED24" s="229" t="str">
        <f ca="1">+IF(OFFSET('Hygiene Data'!$I$11,0,10*ROW('Hygiene Data'!I18))="","",OFFSET('Hygiene Data'!$I$11,0,10*ROW('Hygiene Data'!I18)))</f>
        <v/>
      </c>
      <c r="EE24" s="229" t="str">
        <f ca="1">+IF(OFFSET('Hygiene Data'!$I$12,0,10*ROW('Hygiene Data'!I18))="","",OFFSET('Hygiene Data'!$I$12,0,10*ROW('Hygiene Data'!I18)))</f>
        <v/>
      </c>
      <c r="EF24" s="229" t="str">
        <f ca="1">+IF(OFFSET('Hygiene Data'!$I$13,0,10*ROW('Hygiene Data'!I18))="","",OFFSET('Hygiene Data'!$I$13,0,10*ROW('Hygiene Data'!I18)))</f>
        <v/>
      </c>
    </row>
    <row r="25" spans="1:136" x14ac:dyDescent="0.25">
      <c r="A25" s="338" t="str">
        <f ca="1">+IF(OFFSET('Water Data'!$B$2,0,10*ROW('Water Data'!E19))="","",OFFSET('Water Data'!$B$2,0,10*ROW('Water Data'!E19)))</f>
        <v/>
      </c>
      <c r="B25" s="33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365" t="str">
        <f t="shared" ca="1" si="0"/>
        <v/>
      </c>
      <c r="D25" s="36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36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36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36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36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36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36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36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36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36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36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36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36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36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36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36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36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36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36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36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36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36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36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36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36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36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36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36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36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36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36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36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36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36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36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36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36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36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36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36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36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36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36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36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36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36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36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36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36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44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36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36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36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36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36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36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36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36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36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36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36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36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36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36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36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36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229" t="str">
        <f ca="1">+IF(OFFSET('Water Data'!$D$27,0,10*ROW('Water Data'!D19))="","",OFFSET('Water Data'!$D$27,0,10*ROW('Water Data'!D19)))</f>
        <v/>
      </c>
      <c r="BT25" s="229" t="str">
        <f ca="1">+IF(OFFSET('Water Data'!$D$28,0,10*ROW('Water Data'!D19))="","",OFFSET('Water Data'!$D$28,0,10*ROW('Water Data'!D19)))</f>
        <v/>
      </c>
      <c r="BU25" s="229" t="str">
        <f ca="1">+IF(OFFSET('Water Data'!$D$29,0,10*ROW('Water Data'!D19))="","",OFFSET('Water Data'!$D$29,0,10*ROW('Water Data'!D19)))</f>
        <v/>
      </c>
      <c r="BV25" s="229" t="str">
        <f ca="1">+IF(OFFSET('Water Data'!$E$27,0,10*ROW('Water Data'!E19))="","",OFFSET('Water Data'!$E$27,0,10*ROW('Water Data'!E19)))</f>
        <v/>
      </c>
      <c r="BW25" s="229" t="str">
        <f ca="1">+IF(OFFSET('Water Data'!$E$28,0,10*ROW('Water Data'!E19))="","",OFFSET('Water Data'!$E$28,0,10*ROW('Water Data'!E19)))</f>
        <v/>
      </c>
      <c r="BX25" s="229" t="str">
        <f ca="1">+IF(OFFSET('Water Data'!$E$29,0,10*ROW('Water Data'!E19))="","",OFFSET('Water Data'!$E$29,0,10*ROW('Water Data'!E19)))</f>
        <v/>
      </c>
      <c r="BY25" s="229" t="str">
        <f ca="1">+IF(OFFSET('Water Data'!$F$27,0,10*ROW('Water Data'!F19))="","",OFFSET('Water Data'!$F$27,0,10*ROW('Water Data'!F19)))</f>
        <v/>
      </c>
      <c r="BZ25" s="229" t="str">
        <f ca="1">+IF(OFFSET('Water Data'!$F$28,0,10*ROW('Water Data'!F19))="","",OFFSET('Water Data'!$F$28,0,10*ROW('Water Data'!F19)))</f>
        <v/>
      </c>
      <c r="CA25" s="229" t="str">
        <f ca="1">+IF(OFFSET('Water Data'!$F$29,0,10*ROW('Water Data'!F19))="","",OFFSET('Water Data'!$F$29,0,10*ROW('Water Data'!F19)))</f>
        <v/>
      </c>
      <c r="CB25" s="229" t="str">
        <f ca="1">+IF(OFFSET('Water Data'!$G$27,0,10*ROW('Water Data'!G19))="","",OFFSET('Water Data'!$G$27,0,10*ROW('Water Data'!G19)))</f>
        <v/>
      </c>
      <c r="CC25" s="229" t="str">
        <f ca="1">+IF(OFFSET('Water Data'!$G$28,0,10*ROW('Water Data'!G19))="","",OFFSET('Water Data'!$G$28,0,10*ROW('Water Data'!G19)))</f>
        <v/>
      </c>
      <c r="CD25" s="229" t="str">
        <f ca="1">+IF(OFFSET('Water Data'!$G$29,0,10*ROW('Water Data'!G19))="","",OFFSET('Water Data'!$G$29,0,10*ROW('Water Data'!G19)))</f>
        <v/>
      </c>
      <c r="CE25" s="229" t="str">
        <f ca="1">+IF(OFFSET('Water Data'!$H$27,0,10*ROW('Water Data'!H19))="","",OFFSET('Water Data'!$H$27,0,10*ROW('Water Data'!H19)))</f>
        <v/>
      </c>
      <c r="CF25" s="229" t="str">
        <f ca="1">+IF(OFFSET('Water Data'!$H$28,0,10*ROW('Water Data'!H19))="","",OFFSET('Water Data'!$H$28,0,10*ROW('Water Data'!H19)))</f>
        <v/>
      </c>
      <c r="CG25" s="229" t="str">
        <f ca="1">+IF(OFFSET('Water Data'!$H$29,0,10*ROW('Water Data'!H19))="","",OFFSET('Water Data'!$H$29,0,10*ROW('Water Data'!H19)))</f>
        <v/>
      </c>
      <c r="CH25" s="229" t="str">
        <f ca="1">+IF(OFFSET('Water Data'!$I$27,0,10*ROW('Water Data'!I19))="","",OFFSET('Water Data'!$I$27,0,10*ROW('Water Data'!I19)))</f>
        <v/>
      </c>
      <c r="CI25" s="229" t="str">
        <f ca="1">+IF(OFFSET('Water Data'!$I$28,0,10*ROW('Water Data'!I19))="","",OFFSET('Water Data'!$I$28,0,10*ROW('Water Data'!I19)))</f>
        <v/>
      </c>
      <c r="CJ25" s="229" t="str">
        <f ca="1">+IF(OFFSET('Water Data'!$I$29,0,10*ROW('Water Data'!I19))="","",OFFSET('Water Data'!$I$29,0,10*ROW('Water Data'!I19)))</f>
        <v/>
      </c>
      <c r="CK25" s="229" t="str">
        <f ca="1">+IF(OFFSET('Sanitation Data'!$D$28,0,10*ROW('Sanitation Data'!D19))="","",OFFSET('Sanitation Data'!$D$28,0,10*ROW('Sanitation Data'!D19)))</f>
        <v/>
      </c>
      <c r="CL25" s="229" t="str">
        <f ca="1">+IF(OFFSET('Sanitation Data'!$D$29,0,10*ROW('Sanitation Data'!D19))="","",OFFSET('Sanitation Data'!$D$29,0,10*ROW('Sanitation Data'!D19)))</f>
        <v/>
      </c>
      <c r="CM25" s="229" t="str">
        <f ca="1">+IF(OFFSET('Sanitation Data'!$D$30,0,10*ROW('Sanitation Data'!D19))="","",OFFSET('Sanitation Data'!$D$30,0,10*ROW('Sanitation Data'!D19)))</f>
        <v/>
      </c>
      <c r="CN25" s="229" t="str">
        <f ca="1">+IF(OFFSET('Sanitation Data'!$D$31,0,10*ROW('Sanitation Data'!D19))="","",OFFSET('Sanitation Data'!$D$31,0,10*ROW('Sanitation Data'!D19)))</f>
        <v/>
      </c>
      <c r="CO25" s="229" t="str">
        <f ca="1">+IF(OFFSET('Sanitation Data'!$D$32,0,10*ROW('Sanitation Data'!D19))="","",OFFSET('Sanitation Data'!$D$32,0,10*ROW('Sanitation Data'!D19)))</f>
        <v/>
      </c>
      <c r="CP25" s="229" t="str">
        <f ca="1">+IF(OFFSET('Sanitation Data'!$E$28,0,10*ROW('Sanitation Data'!E19))="","",OFFSET('Sanitation Data'!$E$28,0,10*ROW('Sanitation Data'!E19)))</f>
        <v/>
      </c>
      <c r="CQ25" s="229" t="str">
        <f ca="1">+IF(OFFSET('Sanitation Data'!$E$29,0,10*ROW('Sanitation Data'!E19))="","",OFFSET('Sanitation Data'!$E$29,0,10*ROW('Sanitation Data'!E19)))</f>
        <v/>
      </c>
      <c r="CR25" s="229" t="str">
        <f ca="1">+IF(OFFSET('Sanitation Data'!$E$30,0,10*ROW('Sanitation Data'!E19))="","",OFFSET('Sanitation Data'!$E$30,0,10*ROW('Sanitation Data'!E19)))</f>
        <v/>
      </c>
      <c r="CS25" s="229" t="str">
        <f ca="1">+IF(OFFSET('Sanitation Data'!$E$31,0,10*ROW('Sanitation Data'!E19))="","",OFFSET('Sanitation Data'!$E$31,0,10*ROW('Sanitation Data'!E19)))</f>
        <v/>
      </c>
      <c r="CT25" s="229" t="str">
        <f ca="1">+IF(OFFSET('Sanitation Data'!$E$32,0,10*ROW('Sanitation Data'!E19))="","",OFFSET('Sanitation Data'!$E$32,0,10*ROW('Sanitation Data'!E19)))</f>
        <v/>
      </c>
      <c r="CU25" s="229" t="str">
        <f ca="1">+IF(OFFSET('Sanitation Data'!$F$28,0,10*ROW('Sanitation Data'!F19))="","",OFFSET('Sanitation Data'!$F$28,0,10*ROW('Sanitation Data'!F19)))</f>
        <v/>
      </c>
      <c r="CV25" s="229" t="str">
        <f ca="1">+IF(OFFSET('Sanitation Data'!$F$29,0,10*ROW('Sanitation Data'!F19))="","",OFFSET('Sanitation Data'!$F$29,0,10*ROW('Sanitation Data'!F19)))</f>
        <v/>
      </c>
      <c r="CW25" s="229" t="str">
        <f ca="1">+IF(OFFSET('Sanitation Data'!$F$30,0,10*ROW('Sanitation Data'!F19))="","",OFFSET('Sanitation Data'!$F$30,0,10*ROW('Sanitation Data'!F19)))</f>
        <v/>
      </c>
      <c r="CX25" s="229" t="str">
        <f ca="1">+IF(OFFSET('Sanitation Data'!$F$31,0,10*ROW('Sanitation Data'!F19))="","",OFFSET('Sanitation Data'!$F$31,0,10*ROW('Sanitation Data'!F19)))</f>
        <v/>
      </c>
      <c r="CY25" s="229" t="str">
        <f ca="1">+IF(OFFSET('Sanitation Data'!$F$32,0,10*ROW('Sanitation Data'!F19))="","",OFFSET('Sanitation Data'!$F$32,0,10*ROW('Sanitation Data'!F19)))</f>
        <v/>
      </c>
      <c r="CZ25" s="229" t="str">
        <f ca="1">+IF(OFFSET('Sanitation Data'!$G$28,0,10*ROW('Sanitation Data'!G19))="","",OFFSET('Sanitation Data'!$G$28,0,10*ROW('Sanitation Data'!G19)))</f>
        <v/>
      </c>
      <c r="DA25" s="229" t="str">
        <f ca="1">+IF(OFFSET('Sanitation Data'!$G$29,0,10*ROW('Sanitation Data'!G19))="","",OFFSET('Sanitation Data'!$G$29,0,10*ROW('Sanitation Data'!G19)))</f>
        <v/>
      </c>
      <c r="DB25" s="229" t="str">
        <f ca="1">+IF(OFFSET('Sanitation Data'!$G$30,0,10*ROW('Sanitation Data'!G19))="","",OFFSET('Sanitation Data'!$G$30,0,10*ROW('Sanitation Data'!G19)))</f>
        <v/>
      </c>
      <c r="DC25" s="229" t="str">
        <f ca="1">+IF(OFFSET('Sanitation Data'!$G$31,0,10*ROW('Sanitation Data'!G19))="","",OFFSET('Sanitation Data'!$G$31,0,10*ROW('Sanitation Data'!G19)))</f>
        <v/>
      </c>
      <c r="DD25" s="229" t="str">
        <f ca="1">+IF(OFFSET('Sanitation Data'!$G$32,0,10*ROW('Sanitation Data'!G19))="","",OFFSET('Sanitation Data'!$G$32,0,10*ROW('Sanitation Data'!G19)))</f>
        <v/>
      </c>
      <c r="DE25" s="229" t="str">
        <f ca="1">+IF(OFFSET('Sanitation Data'!$H$28,0,10*ROW('Sanitation Data'!H19))="","",OFFSET('Sanitation Data'!$H$28,0,10*ROW('Sanitation Data'!H19)))</f>
        <v/>
      </c>
      <c r="DF25" s="229" t="str">
        <f ca="1">+IF(OFFSET('Sanitation Data'!$H$29,0,10*ROW('Sanitation Data'!H19))="","",OFFSET('Sanitation Data'!$H$29,0,10*ROW('Sanitation Data'!H19)))</f>
        <v/>
      </c>
      <c r="DG25" s="229" t="str">
        <f ca="1">+IF(OFFSET('Sanitation Data'!$H$30,0,10*ROW('Sanitation Data'!H19))="","",OFFSET('Sanitation Data'!$H$30,0,10*ROW('Sanitation Data'!H19)))</f>
        <v/>
      </c>
      <c r="DH25" s="229" t="str">
        <f ca="1">+IF(OFFSET('Sanitation Data'!$H$31,0,10*ROW('Sanitation Data'!H19))="","",OFFSET('Sanitation Data'!$H$31,0,10*ROW('Sanitation Data'!H19)))</f>
        <v/>
      </c>
      <c r="DI25" s="229" t="str">
        <f ca="1">+IF(OFFSET('Sanitation Data'!$H$32,0,10*ROW('Sanitation Data'!H19))="","",OFFSET('Sanitation Data'!$H$32,0,10*ROW('Sanitation Data'!H19)))</f>
        <v/>
      </c>
      <c r="DJ25" s="229" t="str">
        <f ca="1">+IF(OFFSET('Sanitation Data'!$I$28,0,10*ROW('Sanitation Data'!I19))="","",OFFSET('Sanitation Data'!$I$28,0,10*ROW('Sanitation Data'!I19)))</f>
        <v/>
      </c>
      <c r="DK25" s="229" t="str">
        <f ca="1">+IF(OFFSET('Sanitation Data'!$I$29,0,10*ROW('Sanitation Data'!I19))="","",OFFSET('Sanitation Data'!$I$29,0,10*ROW('Sanitation Data'!I19)))</f>
        <v/>
      </c>
      <c r="DL25" s="229" t="str">
        <f ca="1">+IF(OFFSET('Sanitation Data'!$I$30,0,10*ROW('Sanitation Data'!I19))="","",OFFSET('Sanitation Data'!$I$30,0,10*ROW('Sanitation Data'!I19)))</f>
        <v/>
      </c>
      <c r="DM25" s="229" t="str">
        <f ca="1">+IF(OFFSET('Sanitation Data'!$I$31,0,10*ROW('Sanitation Data'!I19))="","",OFFSET('Sanitation Data'!$I$31,0,10*ROW('Sanitation Data'!I19)))</f>
        <v/>
      </c>
      <c r="DN25" s="229" t="str">
        <f ca="1">+IF(OFFSET('Sanitation Data'!$I$32,0,10*ROW('Sanitation Data'!I19))="","",OFFSET('Sanitation Data'!$I$32,0,10*ROW('Sanitation Data'!I19)))</f>
        <v/>
      </c>
      <c r="DO25" s="229" t="str">
        <f ca="1">+IF(OFFSET('Hygiene Data'!$D$11,0,10*ROW('Hygiene Data'!D19))="","",OFFSET('Hygiene Data'!$D$11,0,10*ROW('Hygiene Data'!D19)))</f>
        <v/>
      </c>
      <c r="DP25" s="229" t="str">
        <f ca="1">+IF(OFFSET('Hygiene Data'!$D$12,0,10*ROW('Hygiene Data'!D19))="","",OFFSET('Hygiene Data'!$D$12,0,10*ROW('Hygiene Data'!D19)))</f>
        <v/>
      </c>
      <c r="DQ25" s="229" t="str">
        <f ca="1">+IF(OFFSET('Hygiene Data'!$D$13,0,10*ROW('Hygiene Data'!D19))="","",OFFSET('Hygiene Data'!$D$13,0,10*ROW('Hygiene Data'!D19)))</f>
        <v/>
      </c>
      <c r="DR25" s="229" t="str">
        <f ca="1">+IF(OFFSET('Hygiene Data'!$E$11,0,10*ROW('Hygiene Data'!E19))="","",OFFSET('Hygiene Data'!$E$11,0,10*ROW('Hygiene Data'!E19)))</f>
        <v/>
      </c>
      <c r="DS25" s="229" t="str">
        <f ca="1">+IF(OFFSET('Hygiene Data'!$E$12,0,10*ROW('Hygiene Data'!E19))="","",OFFSET('Hygiene Data'!$E$12,0,10*ROW('Hygiene Data'!E19)))</f>
        <v/>
      </c>
      <c r="DT25" s="229" t="str">
        <f ca="1">+IF(OFFSET('Hygiene Data'!$E$13,0,10*ROW('Hygiene Data'!E19))="","",OFFSET('Hygiene Data'!$E$13,0,10*ROW('Hygiene Data'!E19)))</f>
        <v/>
      </c>
      <c r="DU25" s="229" t="str">
        <f ca="1">+IF(OFFSET('Hygiene Data'!$F$11,0,10*ROW('Hygiene Data'!F19))="","",OFFSET('Hygiene Data'!$F$11,0,10*ROW('Hygiene Data'!F19)))</f>
        <v/>
      </c>
      <c r="DV25" s="229" t="str">
        <f ca="1">+IF(OFFSET('Hygiene Data'!$F$12,0,10*ROW('Hygiene Data'!F19))="","",OFFSET('Hygiene Data'!$F$12,0,10*ROW('Hygiene Data'!F19)))</f>
        <v/>
      </c>
      <c r="DW25" s="229" t="str">
        <f ca="1">+IF(OFFSET('Hygiene Data'!$F$13,0,10*ROW('Hygiene Data'!F19))="","",OFFSET('Hygiene Data'!$F$13,0,10*ROW('Hygiene Data'!F19)))</f>
        <v/>
      </c>
      <c r="DX25" s="229" t="str">
        <f ca="1">+IF(OFFSET('Hygiene Data'!$G$11,0,10*ROW('Hygiene Data'!G19))="","",OFFSET('Hygiene Data'!$G$11,0,10*ROW('Hygiene Data'!G19)))</f>
        <v/>
      </c>
      <c r="DY25" s="229" t="str">
        <f ca="1">+IF(OFFSET('Hygiene Data'!$G$12,0,10*ROW('Hygiene Data'!G19))="","",OFFSET('Hygiene Data'!$G$12,0,10*ROW('Hygiene Data'!G19)))</f>
        <v/>
      </c>
      <c r="DZ25" s="229" t="str">
        <f ca="1">+IF(OFFSET('Hygiene Data'!$G$13,0,10*ROW('Hygiene Data'!G19))="","",OFFSET('Hygiene Data'!$G$13,0,10*ROW('Hygiene Data'!G19)))</f>
        <v/>
      </c>
      <c r="EA25" s="229" t="str">
        <f ca="1">+IF(OFFSET('Hygiene Data'!$H$11,0,10*ROW('Hygiene Data'!H19))="","",OFFSET('Hygiene Data'!$H$11,0,10*ROW('Hygiene Data'!H19)))</f>
        <v/>
      </c>
      <c r="EB25" s="229" t="str">
        <f ca="1">+IF(OFFSET('Hygiene Data'!$H$12,0,10*ROW('Hygiene Data'!H19))="","",OFFSET('Hygiene Data'!$H$12,0,10*ROW('Hygiene Data'!H19)))</f>
        <v/>
      </c>
      <c r="EC25" s="229" t="str">
        <f ca="1">+IF(OFFSET('Hygiene Data'!$H$13,0,10*ROW('Hygiene Data'!H19))="","",OFFSET('Hygiene Data'!$H$13,0,10*ROW('Hygiene Data'!H19)))</f>
        <v/>
      </c>
      <c r="ED25" s="229" t="str">
        <f ca="1">+IF(OFFSET('Hygiene Data'!$I$11,0,10*ROW('Hygiene Data'!I19))="","",OFFSET('Hygiene Data'!$I$11,0,10*ROW('Hygiene Data'!I19)))</f>
        <v/>
      </c>
      <c r="EE25" s="229" t="str">
        <f ca="1">+IF(OFFSET('Hygiene Data'!$I$12,0,10*ROW('Hygiene Data'!I19))="","",OFFSET('Hygiene Data'!$I$12,0,10*ROW('Hygiene Data'!I19)))</f>
        <v/>
      </c>
      <c r="EF25" s="229" t="str">
        <f ca="1">+IF(OFFSET('Hygiene Data'!$I$13,0,10*ROW('Hygiene Data'!I19))="","",OFFSET('Hygiene Data'!$I$13,0,10*ROW('Hygiene Data'!I19)))</f>
        <v/>
      </c>
    </row>
    <row r="26" spans="1:136" x14ac:dyDescent="0.25">
      <c r="A26" s="338" t="str">
        <f ca="1">+IF(OFFSET('Water Data'!$B$2,0,10*ROW('Water Data'!E20))="","",OFFSET('Water Data'!$B$2,0,10*ROW('Water Data'!E20)))</f>
        <v/>
      </c>
      <c r="B26" s="33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365" t="str">
        <f t="shared" ca="1" si="0"/>
        <v/>
      </c>
      <c r="D26" s="36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36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36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36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36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36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36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36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36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36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36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36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36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36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36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36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36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36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36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36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36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36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36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36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36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36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36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36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36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36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36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36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36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36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36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36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36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36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36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36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36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36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36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36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36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36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36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36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36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44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36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36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36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36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36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36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36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36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36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36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36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36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36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36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36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36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229" t="str">
        <f ca="1">+IF(OFFSET('Water Data'!$D$27,0,10*ROW('Water Data'!D20))="","",OFFSET('Water Data'!$D$27,0,10*ROW('Water Data'!D20)))</f>
        <v/>
      </c>
      <c r="BT26" s="229" t="str">
        <f ca="1">+IF(OFFSET('Water Data'!$D$28,0,10*ROW('Water Data'!D20))="","",OFFSET('Water Data'!$D$28,0,10*ROW('Water Data'!D20)))</f>
        <v/>
      </c>
      <c r="BU26" s="229" t="str">
        <f ca="1">+IF(OFFSET('Water Data'!$D$29,0,10*ROW('Water Data'!D20))="","",OFFSET('Water Data'!$D$29,0,10*ROW('Water Data'!D20)))</f>
        <v/>
      </c>
      <c r="BV26" s="229" t="str">
        <f ca="1">+IF(OFFSET('Water Data'!$E$27,0,10*ROW('Water Data'!E20))="","",OFFSET('Water Data'!$E$27,0,10*ROW('Water Data'!E20)))</f>
        <v/>
      </c>
      <c r="BW26" s="229" t="str">
        <f ca="1">+IF(OFFSET('Water Data'!$E$28,0,10*ROW('Water Data'!E20))="","",OFFSET('Water Data'!$E$28,0,10*ROW('Water Data'!E20)))</f>
        <v/>
      </c>
      <c r="BX26" s="229" t="str">
        <f ca="1">+IF(OFFSET('Water Data'!$E$29,0,10*ROW('Water Data'!E20))="","",OFFSET('Water Data'!$E$29,0,10*ROW('Water Data'!E20)))</f>
        <v/>
      </c>
      <c r="BY26" s="229" t="str">
        <f ca="1">+IF(OFFSET('Water Data'!$F$27,0,10*ROW('Water Data'!F20))="","",OFFSET('Water Data'!$F$27,0,10*ROW('Water Data'!F20)))</f>
        <v/>
      </c>
      <c r="BZ26" s="229" t="str">
        <f ca="1">+IF(OFFSET('Water Data'!$F$28,0,10*ROW('Water Data'!F20))="","",OFFSET('Water Data'!$F$28,0,10*ROW('Water Data'!F20)))</f>
        <v/>
      </c>
      <c r="CA26" s="229" t="str">
        <f ca="1">+IF(OFFSET('Water Data'!$F$29,0,10*ROW('Water Data'!F20))="","",OFFSET('Water Data'!$F$29,0,10*ROW('Water Data'!F20)))</f>
        <v/>
      </c>
      <c r="CB26" s="229" t="str">
        <f ca="1">+IF(OFFSET('Water Data'!$G$27,0,10*ROW('Water Data'!G20))="","",OFFSET('Water Data'!$G$27,0,10*ROW('Water Data'!G20)))</f>
        <v/>
      </c>
      <c r="CC26" s="229" t="str">
        <f ca="1">+IF(OFFSET('Water Data'!$G$28,0,10*ROW('Water Data'!G20))="","",OFFSET('Water Data'!$G$28,0,10*ROW('Water Data'!G20)))</f>
        <v/>
      </c>
      <c r="CD26" s="229" t="str">
        <f ca="1">+IF(OFFSET('Water Data'!$G$29,0,10*ROW('Water Data'!G20))="","",OFFSET('Water Data'!$G$29,0,10*ROW('Water Data'!G20)))</f>
        <v/>
      </c>
      <c r="CE26" s="229" t="str">
        <f ca="1">+IF(OFFSET('Water Data'!$H$27,0,10*ROW('Water Data'!H20))="","",OFFSET('Water Data'!$H$27,0,10*ROW('Water Data'!H20)))</f>
        <v/>
      </c>
      <c r="CF26" s="229" t="str">
        <f ca="1">+IF(OFFSET('Water Data'!$H$28,0,10*ROW('Water Data'!H20))="","",OFFSET('Water Data'!$H$28,0,10*ROW('Water Data'!H20)))</f>
        <v/>
      </c>
      <c r="CG26" s="229" t="str">
        <f ca="1">+IF(OFFSET('Water Data'!$H$29,0,10*ROW('Water Data'!H20))="","",OFFSET('Water Data'!$H$29,0,10*ROW('Water Data'!H20)))</f>
        <v/>
      </c>
      <c r="CH26" s="229" t="str">
        <f ca="1">+IF(OFFSET('Water Data'!$I$27,0,10*ROW('Water Data'!I20))="","",OFFSET('Water Data'!$I$27,0,10*ROW('Water Data'!I20)))</f>
        <v/>
      </c>
      <c r="CI26" s="229" t="str">
        <f ca="1">+IF(OFFSET('Water Data'!$I$28,0,10*ROW('Water Data'!I20))="","",OFFSET('Water Data'!$I$28,0,10*ROW('Water Data'!I20)))</f>
        <v/>
      </c>
      <c r="CJ26" s="229" t="str">
        <f ca="1">+IF(OFFSET('Water Data'!$I$29,0,10*ROW('Water Data'!I20))="","",OFFSET('Water Data'!$I$29,0,10*ROW('Water Data'!I20)))</f>
        <v/>
      </c>
      <c r="CK26" s="229" t="str">
        <f ca="1">+IF(OFFSET('Sanitation Data'!$D$28,0,10*ROW('Sanitation Data'!D20))="","",OFFSET('Sanitation Data'!$D$28,0,10*ROW('Sanitation Data'!D20)))</f>
        <v/>
      </c>
      <c r="CL26" s="229" t="str">
        <f ca="1">+IF(OFFSET('Sanitation Data'!$D$29,0,10*ROW('Sanitation Data'!D20))="","",OFFSET('Sanitation Data'!$D$29,0,10*ROW('Sanitation Data'!D20)))</f>
        <v/>
      </c>
      <c r="CM26" s="229" t="str">
        <f ca="1">+IF(OFFSET('Sanitation Data'!$D$30,0,10*ROW('Sanitation Data'!D20))="","",OFFSET('Sanitation Data'!$D$30,0,10*ROW('Sanitation Data'!D20)))</f>
        <v/>
      </c>
      <c r="CN26" s="229" t="str">
        <f ca="1">+IF(OFFSET('Sanitation Data'!$D$31,0,10*ROW('Sanitation Data'!D20))="","",OFFSET('Sanitation Data'!$D$31,0,10*ROW('Sanitation Data'!D20)))</f>
        <v/>
      </c>
      <c r="CO26" s="229" t="str">
        <f ca="1">+IF(OFFSET('Sanitation Data'!$D$32,0,10*ROW('Sanitation Data'!D20))="","",OFFSET('Sanitation Data'!$D$32,0,10*ROW('Sanitation Data'!D20)))</f>
        <v/>
      </c>
      <c r="CP26" s="229" t="str">
        <f ca="1">+IF(OFFSET('Sanitation Data'!$E$28,0,10*ROW('Sanitation Data'!E20))="","",OFFSET('Sanitation Data'!$E$28,0,10*ROW('Sanitation Data'!E20)))</f>
        <v/>
      </c>
      <c r="CQ26" s="229" t="str">
        <f ca="1">+IF(OFFSET('Sanitation Data'!$E$29,0,10*ROW('Sanitation Data'!E20))="","",OFFSET('Sanitation Data'!$E$29,0,10*ROW('Sanitation Data'!E20)))</f>
        <v/>
      </c>
      <c r="CR26" s="229" t="str">
        <f ca="1">+IF(OFFSET('Sanitation Data'!$E$30,0,10*ROW('Sanitation Data'!E20))="","",OFFSET('Sanitation Data'!$E$30,0,10*ROW('Sanitation Data'!E20)))</f>
        <v/>
      </c>
      <c r="CS26" s="229" t="str">
        <f ca="1">+IF(OFFSET('Sanitation Data'!$E$31,0,10*ROW('Sanitation Data'!E20))="","",OFFSET('Sanitation Data'!$E$31,0,10*ROW('Sanitation Data'!E20)))</f>
        <v/>
      </c>
      <c r="CT26" s="229" t="str">
        <f ca="1">+IF(OFFSET('Sanitation Data'!$E$32,0,10*ROW('Sanitation Data'!E20))="","",OFFSET('Sanitation Data'!$E$32,0,10*ROW('Sanitation Data'!E20)))</f>
        <v/>
      </c>
      <c r="CU26" s="229" t="str">
        <f ca="1">+IF(OFFSET('Sanitation Data'!$F$28,0,10*ROW('Sanitation Data'!F20))="","",OFFSET('Sanitation Data'!$F$28,0,10*ROW('Sanitation Data'!F20)))</f>
        <v/>
      </c>
      <c r="CV26" s="229" t="str">
        <f ca="1">+IF(OFFSET('Sanitation Data'!$F$29,0,10*ROW('Sanitation Data'!F20))="","",OFFSET('Sanitation Data'!$F$29,0,10*ROW('Sanitation Data'!F20)))</f>
        <v/>
      </c>
      <c r="CW26" s="229" t="str">
        <f ca="1">+IF(OFFSET('Sanitation Data'!$F$30,0,10*ROW('Sanitation Data'!F20))="","",OFFSET('Sanitation Data'!$F$30,0,10*ROW('Sanitation Data'!F20)))</f>
        <v/>
      </c>
      <c r="CX26" s="229" t="str">
        <f ca="1">+IF(OFFSET('Sanitation Data'!$F$31,0,10*ROW('Sanitation Data'!F20))="","",OFFSET('Sanitation Data'!$F$31,0,10*ROW('Sanitation Data'!F20)))</f>
        <v/>
      </c>
      <c r="CY26" s="229" t="str">
        <f ca="1">+IF(OFFSET('Sanitation Data'!$F$32,0,10*ROW('Sanitation Data'!F20))="","",OFFSET('Sanitation Data'!$F$32,0,10*ROW('Sanitation Data'!F20)))</f>
        <v/>
      </c>
      <c r="CZ26" s="229" t="str">
        <f ca="1">+IF(OFFSET('Sanitation Data'!$G$28,0,10*ROW('Sanitation Data'!G20))="","",OFFSET('Sanitation Data'!$G$28,0,10*ROW('Sanitation Data'!G20)))</f>
        <v/>
      </c>
      <c r="DA26" s="229" t="str">
        <f ca="1">+IF(OFFSET('Sanitation Data'!$G$29,0,10*ROW('Sanitation Data'!G20))="","",OFFSET('Sanitation Data'!$G$29,0,10*ROW('Sanitation Data'!G20)))</f>
        <v/>
      </c>
      <c r="DB26" s="229" t="str">
        <f ca="1">+IF(OFFSET('Sanitation Data'!$G$30,0,10*ROW('Sanitation Data'!G20))="","",OFFSET('Sanitation Data'!$G$30,0,10*ROW('Sanitation Data'!G20)))</f>
        <v/>
      </c>
      <c r="DC26" s="229" t="str">
        <f ca="1">+IF(OFFSET('Sanitation Data'!$G$31,0,10*ROW('Sanitation Data'!G20))="","",OFFSET('Sanitation Data'!$G$31,0,10*ROW('Sanitation Data'!G20)))</f>
        <v/>
      </c>
      <c r="DD26" s="229" t="str">
        <f ca="1">+IF(OFFSET('Sanitation Data'!$G$32,0,10*ROW('Sanitation Data'!G20))="","",OFFSET('Sanitation Data'!$G$32,0,10*ROW('Sanitation Data'!G20)))</f>
        <v/>
      </c>
      <c r="DE26" s="229" t="str">
        <f ca="1">+IF(OFFSET('Sanitation Data'!$H$28,0,10*ROW('Sanitation Data'!H20))="","",OFFSET('Sanitation Data'!$H$28,0,10*ROW('Sanitation Data'!H20)))</f>
        <v/>
      </c>
      <c r="DF26" s="229" t="str">
        <f ca="1">+IF(OFFSET('Sanitation Data'!$H$29,0,10*ROW('Sanitation Data'!H20))="","",OFFSET('Sanitation Data'!$H$29,0,10*ROW('Sanitation Data'!H20)))</f>
        <v/>
      </c>
      <c r="DG26" s="229" t="str">
        <f ca="1">+IF(OFFSET('Sanitation Data'!$H$30,0,10*ROW('Sanitation Data'!H20))="","",OFFSET('Sanitation Data'!$H$30,0,10*ROW('Sanitation Data'!H20)))</f>
        <v/>
      </c>
      <c r="DH26" s="229" t="str">
        <f ca="1">+IF(OFFSET('Sanitation Data'!$H$31,0,10*ROW('Sanitation Data'!H20))="","",OFFSET('Sanitation Data'!$H$31,0,10*ROW('Sanitation Data'!H20)))</f>
        <v/>
      </c>
      <c r="DI26" s="229" t="str">
        <f ca="1">+IF(OFFSET('Sanitation Data'!$H$32,0,10*ROW('Sanitation Data'!H20))="","",OFFSET('Sanitation Data'!$H$32,0,10*ROW('Sanitation Data'!H20)))</f>
        <v/>
      </c>
      <c r="DJ26" s="229" t="str">
        <f ca="1">+IF(OFFSET('Sanitation Data'!$I$28,0,10*ROW('Sanitation Data'!I20))="","",OFFSET('Sanitation Data'!$I$28,0,10*ROW('Sanitation Data'!I20)))</f>
        <v/>
      </c>
      <c r="DK26" s="229" t="str">
        <f ca="1">+IF(OFFSET('Sanitation Data'!$I$29,0,10*ROW('Sanitation Data'!I20))="","",OFFSET('Sanitation Data'!$I$29,0,10*ROW('Sanitation Data'!I20)))</f>
        <v/>
      </c>
      <c r="DL26" s="229" t="str">
        <f ca="1">+IF(OFFSET('Sanitation Data'!$I$30,0,10*ROW('Sanitation Data'!I20))="","",OFFSET('Sanitation Data'!$I$30,0,10*ROW('Sanitation Data'!I20)))</f>
        <v/>
      </c>
      <c r="DM26" s="229" t="str">
        <f ca="1">+IF(OFFSET('Sanitation Data'!$I$31,0,10*ROW('Sanitation Data'!I20))="","",OFFSET('Sanitation Data'!$I$31,0,10*ROW('Sanitation Data'!I20)))</f>
        <v/>
      </c>
      <c r="DN26" s="229" t="str">
        <f ca="1">+IF(OFFSET('Sanitation Data'!$I$32,0,10*ROW('Sanitation Data'!I20))="","",OFFSET('Sanitation Data'!$I$32,0,10*ROW('Sanitation Data'!I20)))</f>
        <v/>
      </c>
      <c r="DO26" s="229" t="str">
        <f ca="1">+IF(OFFSET('Hygiene Data'!$D$11,0,10*ROW('Hygiene Data'!D20))="","",OFFSET('Hygiene Data'!$D$11,0,10*ROW('Hygiene Data'!D20)))</f>
        <v/>
      </c>
      <c r="DP26" s="229" t="str">
        <f ca="1">+IF(OFFSET('Hygiene Data'!$D$12,0,10*ROW('Hygiene Data'!D20))="","",OFFSET('Hygiene Data'!$D$12,0,10*ROW('Hygiene Data'!D20)))</f>
        <v/>
      </c>
      <c r="DQ26" s="229" t="str">
        <f ca="1">+IF(OFFSET('Hygiene Data'!$D$13,0,10*ROW('Hygiene Data'!D20))="","",OFFSET('Hygiene Data'!$D$13,0,10*ROW('Hygiene Data'!D20)))</f>
        <v/>
      </c>
      <c r="DR26" s="229" t="str">
        <f ca="1">+IF(OFFSET('Hygiene Data'!$E$11,0,10*ROW('Hygiene Data'!E20))="","",OFFSET('Hygiene Data'!$E$11,0,10*ROW('Hygiene Data'!E20)))</f>
        <v/>
      </c>
      <c r="DS26" s="229" t="str">
        <f ca="1">+IF(OFFSET('Hygiene Data'!$E$12,0,10*ROW('Hygiene Data'!E20))="","",OFFSET('Hygiene Data'!$E$12,0,10*ROW('Hygiene Data'!E20)))</f>
        <v/>
      </c>
      <c r="DT26" s="229" t="str">
        <f ca="1">+IF(OFFSET('Hygiene Data'!$E$13,0,10*ROW('Hygiene Data'!E20))="","",OFFSET('Hygiene Data'!$E$13,0,10*ROW('Hygiene Data'!E20)))</f>
        <v/>
      </c>
      <c r="DU26" s="229" t="str">
        <f ca="1">+IF(OFFSET('Hygiene Data'!$F$11,0,10*ROW('Hygiene Data'!F20))="","",OFFSET('Hygiene Data'!$F$11,0,10*ROW('Hygiene Data'!F20)))</f>
        <v/>
      </c>
      <c r="DV26" s="229" t="str">
        <f ca="1">+IF(OFFSET('Hygiene Data'!$F$12,0,10*ROW('Hygiene Data'!F20))="","",OFFSET('Hygiene Data'!$F$12,0,10*ROW('Hygiene Data'!F20)))</f>
        <v/>
      </c>
      <c r="DW26" s="229" t="str">
        <f ca="1">+IF(OFFSET('Hygiene Data'!$F$13,0,10*ROW('Hygiene Data'!F20))="","",OFFSET('Hygiene Data'!$F$13,0,10*ROW('Hygiene Data'!F20)))</f>
        <v/>
      </c>
      <c r="DX26" s="229" t="str">
        <f ca="1">+IF(OFFSET('Hygiene Data'!$G$11,0,10*ROW('Hygiene Data'!G20))="","",OFFSET('Hygiene Data'!$G$11,0,10*ROW('Hygiene Data'!G20)))</f>
        <v/>
      </c>
      <c r="DY26" s="229" t="str">
        <f ca="1">+IF(OFFSET('Hygiene Data'!$G$12,0,10*ROW('Hygiene Data'!G20))="","",OFFSET('Hygiene Data'!$G$12,0,10*ROW('Hygiene Data'!G20)))</f>
        <v/>
      </c>
      <c r="DZ26" s="229" t="str">
        <f ca="1">+IF(OFFSET('Hygiene Data'!$G$13,0,10*ROW('Hygiene Data'!G20))="","",OFFSET('Hygiene Data'!$G$13,0,10*ROW('Hygiene Data'!G20)))</f>
        <v/>
      </c>
      <c r="EA26" s="229" t="str">
        <f ca="1">+IF(OFFSET('Hygiene Data'!$H$11,0,10*ROW('Hygiene Data'!H20))="","",OFFSET('Hygiene Data'!$H$11,0,10*ROW('Hygiene Data'!H20)))</f>
        <v/>
      </c>
      <c r="EB26" s="229" t="str">
        <f ca="1">+IF(OFFSET('Hygiene Data'!$H$12,0,10*ROW('Hygiene Data'!H20))="","",OFFSET('Hygiene Data'!$H$12,0,10*ROW('Hygiene Data'!H20)))</f>
        <v/>
      </c>
      <c r="EC26" s="229" t="str">
        <f ca="1">+IF(OFFSET('Hygiene Data'!$H$13,0,10*ROW('Hygiene Data'!H20))="","",OFFSET('Hygiene Data'!$H$13,0,10*ROW('Hygiene Data'!H20)))</f>
        <v/>
      </c>
      <c r="ED26" s="229" t="str">
        <f ca="1">+IF(OFFSET('Hygiene Data'!$I$11,0,10*ROW('Hygiene Data'!I20))="","",OFFSET('Hygiene Data'!$I$11,0,10*ROW('Hygiene Data'!I20)))</f>
        <v/>
      </c>
      <c r="EE26" s="229" t="str">
        <f ca="1">+IF(OFFSET('Hygiene Data'!$I$12,0,10*ROW('Hygiene Data'!I20))="","",OFFSET('Hygiene Data'!$I$12,0,10*ROW('Hygiene Data'!I20)))</f>
        <v/>
      </c>
      <c r="EF26" s="229" t="str">
        <f ca="1">+IF(OFFSET('Hygiene Data'!$I$13,0,10*ROW('Hygiene Data'!I20))="","",OFFSET('Hygiene Data'!$I$13,0,10*ROW('Hygiene Data'!I20)))</f>
        <v/>
      </c>
    </row>
    <row r="27" spans="1:136" x14ac:dyDescent="0.25">
      <c r="A27" s="338" t="str">
        <f ca="1">+IF(OFFSET('Water Data'!$B$2,0,10*ROW('Water Data'!E21))="","",OFFSET('Water Data'!$B$2,0,10*ROW('Water Data'!E21)))</f>
        <v/>
      </c>
      <c r="B27" s="33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365" t="str">
        <f t="shared" ca="1" si="0"/>
        <v/>
      </c>
      <c r="D27" s="36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36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36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36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36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36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36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36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36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36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36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36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36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36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36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36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36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36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36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36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36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36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36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36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36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36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36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36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36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36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36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36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36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36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36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36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36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36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36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36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36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36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36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36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36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36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36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36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36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44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36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36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36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36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36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36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36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36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36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36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36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36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36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36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36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36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229" t="str">
        <f ca="1">+IF(OFFSET('Water Data'!$D$27,0,10*ROW('Water Data'!D21))="","",OFFSET('Water Data'!$D$27,0,10*ROW('Water Data'!D21)))</f>
        <v/>
      </c>
      <c r="BT27" s="229" t="str">
        <f ca="1">+IF(OFFSET('Water Data'!$D$28,0,10*ROW('Water Data'!D21))="","",OFFSET('Water Data'!$D$28,0,10*ROW('Water Data'!D21)))</f>
        <v/>
      </c>
      <c r="BU27" s="229" t="str">
        <f ca="1">+IF(OFFSET('Water Data'!$D$29,0,10*ROW('Water Data'!D21))="","",OFFSET('Water Data'!$D$29,0,10*ROW('Water Data'!D21)))</f>
        <v/>
      </c>
      <c r="BV27" s="229" t="str">
        <f ca="1">+IF(OFFSET('Water Data'!$E$27,0,10*ROW('Water Data'!E21))="","",OFFSET('Water Data'!$E$27,0,10*ROW('Water Data'!E21)))</f>
        <v/>
      </c>
      <c r="BW27" s="229" t="str">
        <f ca="1">+IF(OFFSET('Water Data'!$E$28,0,10*ROW('Water Data'!E21))="","",OFFSET('Water Data'!$E$28,0,10*ROW('Water Data'!E21)))</f>
        <v/>
      </c>
      <c r="BX27" s="229" t="str">
        <f ca="1">+IF(OFFSET('Water Data'!$E$29,0,10*ROW('Water Data'!E21))="","",OFFSET('Water Data'!$E$29,0,10*ROW('Water Data'!E21)))</f>
        <v/>
      </c>
      <c r="BY27" s="229" t="str">
        <f ca="1">+IF(OFFSET('Water Data'!$F$27,0,10*ROW('Water Data'!F21))="","",OFFSET('Water Data'!$F$27,0,10*ROW('Water Data'!F21)))</f>
        <v/>
      </c>
      <c r="BZ27" s="229" t="str">
        <f ca="1">+IF(OFFSET('Water Data'!$F$28,0,10*ROW('Water Data'!F21))="","",OFFSET('Water Data'!$F$28,0,10*ROW('Water Data'!F21)))</f>
        <v/>
      </c>
      <c r="CA27" s="229" t="str">
        <f ca="1">+IF(OFFSET('Water Data'!$F$29,0,10*ROW('Water Data'!F21))="","",OFFSET('Water Data'!$F$29,0,10*ROW('Water Data'!F21)))</f>
        <v/>
      </c>
      <c r="CB27" s="229" t="str">
        <f ca="1">+IF(OFFSET('Water Data'!$G$27,0,10*ROW('Water Data'!G21))="","",OFFSET('Water Data'!$G$27,0,10*ROW('Water Data'!G21)))</f>
        <v/>
      </c>
      <c r="CC27" s="229" t="str">
        <f ca="1">+IF(OFFSET('Water Data'!$G$28,0,10*ROW('Water Data'!G21))="","",OFFSET('Water Data'!$G$28,0,10*ROW('Water Data'!G21)))</f>
        <v/>
      </c>
      <c r="CD27" s="229" t="str">
        <f ca="1">+IF(OFFSET('Water Data'!$G$29,0,10*ROW('Water Data'!G21))="","",OFFSET('Water Data'!$G$29,0,10*ROW('Water Data'!G21)))</f>
        <v/>
      </c>
      <c r="CE27" s="229" t="str">
        <f ca="1">+IF(OFFSET('Water Data'!$H$27,0,10*ROW('Water Data'!H21))="","",OFFSET('Water Data'!$H$27,0,10*ROW('Water Data'!H21)))</f>
        <v/>
      </c>
      <c r="CF27" s="229" t="str">
        <f ca="1">+IF(OFFSET('Water Data'!$H$28,0,10*ROW('Water Data'!H21))="","",OFFSET('Water Data'!$H$28,0,10*ROW('Water Data'!H21)))</f>
        <v/>
      </c>
      <c r="CG27" s="229" t="str">
        <f ca="1">+IF(OFFSET('Water Data'!$H$29,0,10*ROW('Water Data'!H21))="","",OFFSET('Water Data'!$H$29,0,10*ROW('Water Data'!H21)))</f>
        <v/>
      </c>
      <c r="CH27" s="229" t="str">
        <f ca="1">+IF(OFFSET('Water Data'!$I$27,0,10*ROW('Water Data'!I21))="","",OFFSET('Water Data'!$I$27,0,10*ROW('Water Data'!I21)))</f>
        <v/>
      </c>
      <c r="CI27" s="229" t="str">
        <f ca="1">+IF(OFFSET('Water Data'!$I$28,0,10*ROW('Water Data'!I21))="","",OFFSET('Water Data'!$I$28,0,10*ROW('Water Data'!I21)))</f>
        <v/>
      </c>
      <c r="CJ27" s="229" t="str">
        <f ca="1">+IF(OFFSET('Water Data'!$I$29,0,10*ROW('Water Data'!I21))="","",OFFSET('Water Data'!$I$29,0,10*ROW('Water Data'!I21)))</f>
        <v/>
      </c>
      <c r="CK27" s="229" t="str">
        <f ca="1">+IF(OFFSET('Sanitation Data'!$D$28,0,10*ROW('Sanitation Data'!D21))="","",OFFSET('Sanitation Data'!$D$28,0,10*ROW('Sanitation Data'!D21)))</f>
        <v/>
      </c>
      <c r="CL27" s="229" t="str">
        <f ca="1">+IF(OFFSET('Sanitation Data'!$D$29,0,10*ROW('Sanitation Data'!D21))="","",OFFSET('Sanitation Data'!$D$29,0,10*ROW('Sanitation Data'!D21)))</f>
        <v/>
      </c>
      <c r="CM27" s="229" t="str">
        <f ca="1">+IF(OFFSET('Sanitation Data'!$D$30,0,10*ROW('Sanitation Data'!D21))="","",OFFSET('Sanitation Data'!$D$30,0,10*ROW('Sanitation Data'!D21)))</f>
        <v/>
      </c>
      <c r="CN27" s="229" t="str">
        <f ca="1">+IF(OFFSET('Sanitation Data'!$D$31,0,10*ROW('Sanitation Data'!D21))="","",OFFSET('Sanitation Data'!$D$31,0,10*ROW('Sanitation Data'!D21)))</f>
        <v/>
      </c>
      <c r="CO27" s="229" t="str">
        <f ca="1">+IF(OFFSET('Sanitation Data'!$D$32,0,10*ROW('Sanitation Data'!D21))="","",OFFSET('Sanitation Data'!$D$32,0,10*ROW('Sanitation Data'!D21)))</f>
        <v/>
      </c>
      <c r="CP27" s="229" t="str">
        <f ca="1">+IF(OFFSET('Sanitation Data'!$E$28,0,10*ROW('Sanitation Data'!E21))="","",OFFSET('Sanitation Data'!$E$28,0,10*ROW('Sanitation Data'!E21)))</f>
        <v/>
      </c>
      <c r="CQ27" s="229" t="str">
        <f ca="1">+IF(OFFSET('Sanitation Data'!$E$29,0,10*ROW('Sanitation Data'!E21))="","",OFFSET('Sanitation Data'!$E$29,0,10*ROW('Sanitation Data'!E21)))</f>
        <v/>
      </c>
      <c r="CR27" s="229" t="str">
        <f ca="1">+IF(OFFSET('Sanitation Data'!$E$30,0,10*ROW('Sanitation Data'!E21))="","",OFFSET('Sanitation Data'!$E$30,0,10*ROW('Sanitation Data'!E21)))</f>
        <v/>
      </c>
      <c r="CS27" s="229" t="str">
        <f ca="1">+IF(OFFSET('Sanitation Data'!$E$31,0,10*ROW('Sanitation Data'!E21))="","",OFFSET('Sanitation Data'!$E$31,0,10*ROW('Sanitation Data'!E21)))</f>
        <v/>
      </c>
      <c r="CT27" s="229" t="str">
        <f ca="1">+IF(OFFSET('Sanitation Data'!$E$32,0,10*ROW('Sanitation Data'!E21))="","",OFFSET('Sanitation Data'!$E$32,0,10*ROW('Sanitation Data'!E21)))</f>
        <v/>
      </c>
      <c r="CU27" s="229" t="str">
        <f ca="1">+IF(OFFSET('Sanitation Data'!$F$28,0,10*ROW('Sanitation Data'!F21))="","",OFFSET('Sanitation Data'!$F$28,0,10*ROW('Sanitation Data'!F21)))</f>
        <v/>
      </c>
      <c r="CV27" s="229" t="str">
        <f ca="1">+IF(OFFSET('Sanitation Data'!$F$29,0,10*ROW('Sanitation Data'!F21))="","",OFFSET('Sanitation Data'!$F$29,0,10*ROW('Sanitation Data'!F21)))</f>
        <v/>
      </c>
      <c r="CW27" s="229" t="str">
        <f ca="1">+IF(OFFSET('Sanitation Data'!$F$30,0,10*ROW('Sanitation Data'!F21))="","",OFFSET('Sanitation Data'!$F$30,0,10*ROW('Sanitation Data'!F21)))</f>
        <v/>
      </c>
      <c r="CX27" s="229" t="str">
        <f ca="1">+IF(OFFSET('Sanitation Data'!$F$31,0,10*ROW('Sanitation Data'!F21))="","",OFFSET('Sanitation Data'!$F$31,0,10*ROW('Sanitation Data'!F21)))</f>
        <v/>
      </c>
      <c r="CY27" s="229" t="str">
        <f ca="1">+IF(OFFSET('Sanitation Data'!$F$32,0,10*ROW('Sanitation Data'!F21))="","",OFFSET('Sanitation Data'!$F$32,0,10*ROW('Sanitation Data'!F21)))</f>
        <v/>
      </c>
      <c r="CZ27" s="229" t="str">
        <f ca="1">+IF(OFFSET('Sanitation Data'!$G$28,0,10*ROW('Sanitation Data'!G21))="","",OFFSET('Sanitation Data'!$G$28,0,10*ROW('Sanitation Data'!G21)))</f>
        <v/>
      </c>
      <c r="DA27" s="229" t="str">
        <f ca="1">+IF(OFFSET('Sanitation Data'!$G$29,0,10*ROW('Sanitation Data'!G21))="","",OFFSET('Sanitation Data'!$G$29,0,10*ROW('Sanitation Data'!G21)))</f>
        <v/>
      </c>
      <c r="DB27" s="229" t="str">
        <f ca="1">+IF(OFFSET('Sanitation Data'!$G$30,0,10*ROW('Sanitation Data'!G21))="","",OFFSET('Sanitation Data'!$G$30,0,10*ROW('Sanitation Data'!G21)))</f>
        <v/>
      </c>
      <c r="DC27" s="229" t="str">
        <f ca="1">+IF(OFFSET('Sanitation Data'!$G$31,0,10*ROW('Sanitation Data'!G21))="","",OFFSET('Sanitation Data'!$G$31,0,10*ROW('Sanitation Data'!G21)))</f>
        <v/>
      </c>
      <c r="DD27" s="229" t="str">
        <f ca="1">+IF(OFFSET('Sanitation Data'!$G$32,0,10*ROW('Sanitation Data'!G21))="","",OFFSET('Sanitation Data'!$G$32,0,10*ROW('Sanitation Data'!G21)))</f>
        <v/>
      </c>
      <c r="DE27" s="229" t="str">
        <f ca="1">+IF(OFFSET('Sanitation Data'!$H$28,0,10*ROW('Sanitation Data'!H21))="","",OFFSET('Sanitation Data'!$H$28,0,10*ROW('Sanitation Data'!H21)))</f>
        <v/>
      </c>
      <c r="DF27" s="229" t="str">
        <f ca="1">+IF(OFFSET('Sanitation Data'!$H$29,0,10*ROW('Sanitation Data'!H21))="","",OFFSET('Sanitation Data'!$H$29,0,10*ROW('Sanitation Data'!H21)))</f>
        <v/>
      </c>
      <c r="DG27" s="229" t="str">
        <f ca="1">+IF(OFFSET('Sanitation Data'!$H$30,0,10*ROW('Sanitation Data'!H21))="","",OFFSET('Sanitation Data'!$H$30,0,10*ROW('Sanitation Data'!H21)))</f>
        <v/>
      </c>
      <c r="DH27" s="229" t="str">
        <f ca="1">+IF(OFFSET('Sanitation Data'!$H$31,0,10*ROW('Sanitation Data'!H21))="","",OFFSET('Sanitation Data'!$H$31,0,10*ROW('Sanitation Data'!H21)))</f>
        <v/>
      </c>
      <c r="DI27" s="229" t="str">
        <f ca="1">+IF(OFFSET('Sanitation Data'!$H$32,0,10*ROW('Sanitation Data'!H21))="","",OFFSET('Sanitation Data'!$H$32,0,10*ROW('Sanitation Data'!H21)))</f>
        <v/>
      </c>
      <c r="DJ27" s="229" t="str">
        <f ca="1">+IF(OFFSET('Sanitation Data'!$I$28,0,10*ROW('Sanitation Data'!I21))="","",OFFSET('Sanitation Data'!$I$28,0,10*ROW('Sanitation Data'!I21)))</f>
        <v/>
      </c>
      <c r="DK27" s="229" t="str">
        <f ca="1">+IF(OFFSET('Sanitation Data'!$I$29,0,10*ROW('Sanitation Data'!I21))="","",OFFSET('Sanitation Data'!$I$29,0,10*ROW('Sanitation Data'!I21)))</f>
        <v/>
      </c>
      <c r="DL27" s="229" t="str">
        <f ca="1">+IF(OFFSET('Sanitation Data'!$I$30,0,10*ROW('Sanitation Data'!I21))="","",OFFSET('Sanitation Data'!$I$30,0,10*ROW('Sanitation Data'!I21)))</f>
        <v/>
      </c>
      <c r="DM27" s="229" t="str">
        <f ca="1">+IF(OFFSET('Sanitation Data'!$I$31,0,10*ROW('Sanitation Data'!I21))="","",OFFSET('Sanitation Data'!$I$31,0,10*ROW('Sanitation Data'!I21)))</f>
        <v/>
      </c>
      <c r="DN27" s="229" t="str">
        <f ca="1">+IF(OFFSET('Sanitation Data'!$I$32,0,10*ROW('Sanitation Data'!I21))="","",OFFSET('Sanitation Data'!$I$32,0,10*ROW('Sanitation Data'!I21)))</f>
        <v/>
      </c>
      <c r="DO27" s="229" t="str">
        <f ca="1">+IF(OFFSET('Hygiene Data'!$D$11,0,10*ROW('Hygiene Data'!D21))="","",OFFSET('Hygiene Data'!$D$11,0,10*ROW('Hygiene Data'!D21)))</f>
        <v/>
      </c>
      <c r="DP27" s="229" t="str">
        <f ca="1">+IF(OFFSET('Hygiene Data'!$D$12,0,10*ROW('Hygiene Data'!D21))="","",OFFSET('Hygiene Data'!$D$12,0,10*ROW('Hygiene Data'!D21)))</f>
        <v/>
      </c>
      <c r="DQ27" s="229" t="str">
        <f ca="1">+IF(OFFSET('Hygiene Data'!$D$13,0,10*ROW('Hygiene Data'!D21))="","",OFFSET('Hygiene Data'!$D$13,0,10*ROW('Hygiene Data'!D21)))</f>
        <v/>
      </c>
      <c r="DR27" s="229" t="str">
        <f ca="1">+IF(OFFSET('Hygiene Data'!$E$11,0,10*ROW('Hygiene Data'!E21))="","",OFFSET('Hygiene Data'!$E$11,0,10*ROW('Hygiene Data'!E21)))</f>
        <v/>
      </c>
      <c r="DS27" s="229" t="str">
        <f ca="1">+IF(OFFSET('Hygiene Data'!$E$12,0,10*ROW('Hygiene Data'!E21))="","",OFFSET('Hygiene Data'!$E$12,0,10*ROW('Hygiene Data'!E21)))</f>
        <v/>
      </c>
      <c r="DT27" s="229" t="str">
        <f ca="1">+IF(OFFSET('Hygiene Data'!$E$13,0,10*ROW('Hygiene Data'!E21))="","",OFFSET('Hygiene Data'!$E$13,0,10*ROW('Hygiene Data'!E21)))</f>
        <v/>
      </c>
      <c r="DU27" s="229" t="str">
        <f ca="1">+IF(OFFSET('Hygiene Data'!$F$11,0,10*ROW('Hygiene Data'!F21))="","",OFFSET('Hygiene Data'!$F$11,0,10*ROW('Hygiene Data'!F21)))</f>
        <v/>
      </c>
      <c r="DV27" s="229" t="str">
        <f ca="1">+IF(OFFSET('Hygiene Data'!$F$12,0,10*ROW('Hygiene Data'!F21))="","",OFFSET('Hygiene Data'!$F$12,0,10*ROW('Hygiene Data'!F21)))</f>
        <v/>
      </c>
      <c r="DW27" s="229" t="str">
        <f ca="1">+IF(OFFSET('Hygiene Data'!$F$13,0,10*ROW('Hygiene Data'!F21))="","",OFFSET('Hygiene Data'!$F$13,0,10*ROW('Hygiene Data'!F21)))</f>
        <v/>
      </c>
      <c r="DX27" s="229" t="str">
        <f ca="1">+IF(OFFSET('Hygiene Data'!$G$11,0,10*ROW('Hygiene Data'!G21))="","",OFFSET('Hygiene Data'!$G$11,0,10*ROW('Hygiene Data'!G21)))</f>
        <v/>
      </c>
      <c r="DY27" s="229" t="str">
        <f ca="1">+IF(OFFSET('Hygiene Data'!$G$12,0,10*ROW('Hygiene Data'!G21))="","",OFFSET('Hygiene Data'!$G$12,0,10*ROW('Hygiene Data'!G21)))</f>
        <v/>
      </c>
      <c r="DZ27" s="229" t="str">
        <f ca="1">+IF(OFFSET('Hygiene Data'!$G$13,0,10*ROW('Hygiene Data'!G21))="","",OFFSET('Hygiene Data'!$G$13,0,10*ROW('Hygiene Data'!G21)))</f>
        <v/>
      </c>
      <c r="EA27" s="229" t="str">
        <f ca="1">+IF(OFFSET('Hygiene Data'!$H$11,0,10*ROW('Hygiene Data'!H21))="","",OFFSET('Hygiene Data'!$H$11,0,10*ROW('Hygiene Data'!H21)))</f>
        <v/>
      </c>
      <c r="EB27" s="229" t="str">
        <f ca="1">+IF(OFFSET('Hygiene Data'!$H$12,0,10*ROW('Hygiene Data'!H21))="","",OFFSET('Hygiene Data'!$H$12,0,10*ROW('Hygiene Data'!H21)))</f>
        <v/>
      </c>
      <c r="EC27" s="229" t="str">
        <f ca="1">+IF(OFFSET('Hygiene Data'!$H$13,0,10*ROW('Hygiene Data'!H21))="","",OFFSET('Hygiene Data'!$H$13,0,10*ROW('Hygiene Data'!H21)))</f>
        <v/>
      </c>
      <c r="ED27" s="229" t="str">
        <f ca="1">+IF(OFFSET('Hygiene Data'!$I$11,0,10*ROW('Hygiene Data'!I21))="","",OFFSET('Hygiene Data'!$I$11,0,10*ROW('Hygiene Data'!I21)))</f>
        <v/>
      </c>
      <c r="EE27" s="229" t="str">
        <f ca="1">+IF(OFFSET('Hygiene Data'!$I$12,0,10*ROW('Hygiene Data'!I21))="","",OFFSET('Hygiene Data'!$I$12,0,10*ROW('Hygiene Data'!I21)))</f>
        <v/>
      </c>
      <c r="EF27" s="229" t="str">
        <f ca="1">+IF(OFFSET('Hygiene Data'!$I$13,0,10*ROW('Hygiene Data'!I21))="","",OFFSET('Hygiene Data'!$I$13,0,10*ROW('Hygiene Data'!I21)))</f>
        <v/>
      </c>
    </row>
    <row r="28" spans="1:136" x14ac:dyDescent="0.25">
      <c r="A28" s="338" t="str">
        <f ca="1">+IF(OFFSET('Water Data'!$B$2,0,10*ROW('Water Data'!E22))="","",OFFSET('Water Data'!$B$2,0,10*ROW('Water Data'!E22)))</f>
        <v/>
      </c>
      <c r="B28" s="33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365" t="str">
        <f t="shared" ca="1" si="0"/>
        <v/>
      </c>
      <c r="D28" s="36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36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36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36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36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36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36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36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36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36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36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36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36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36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36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36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36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36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36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36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36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36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36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36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36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36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36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36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36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36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36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36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36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36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36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36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36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36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36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36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36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36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36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36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36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36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36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36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36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44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36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36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36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36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36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36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36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36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36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36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36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36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36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36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36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36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229" t="str">
        <f ca="1">+IF(OFFSET('Water Data'!$D$27,0,10*ROW('Water Data'!D22))="","",OFFSET('Water Data'!$D$27,0,10*ROW('Water Data'!D22)))</f>
        <v/>
      </c>
      <c r="BT28" s="229" t="str">
        <f ca="1">+IF(OFFSET('Water Data'!$D$28,0,10*ROW('Water Data'!D22))="","",OFFSET('Water Data'!$D$28,0,10*ROW('Water Data'!D22)))</f>
        <v/>
      </c>
      <c r="BU28" s="229" t="str">
        <f ca="1">+IF(OFFSET('Water Data'!$D$29,0,10*ROW('Water Data'!D22))="","",OFFSET('Water Data'!$D$29,0,10*ROW('Water Data'!D22)))</f>
        <v/>
      </c>
      <c r="BV28" s="229" t="str">
        <f ca="1">+IF(OFFSET('Water Data'!$E$27,0,10*ROW('Water Data'!E22))="","",OFFSET('Water Data'!$E$27,0,10*ROW('Water Data'!E22)))</f>
        <v/>
      </c>
      <c r="BW28" s="229" t="str">
        <f ca="1">+IF(OFFSET('Water Data'!$E$28,0,10*ROW('Water Data'!E22))="","",OFFSET('Water Data'!$E$28,0,10*ROW('Water Data'!E22)))</f>
        <v/>
      </c>
      <c r="BX28" s="229" t="str">
        <f ca="1">+IF(OFFSET('Water Data'!$E$29,0,10*ROW('Water Data'!E22))="","",OFFSET('Water Data'!$E$29,0,10*ROW('Water Data'!E22)))</f>
        <v/>
      </c>
      <c r="BY28" s="229" t="str">
        <f ca="1">+IF(OFFSET('Water Data'!$F$27,0,10*ROW('Water Data'!F22))="","",OFFSET('Water Data'!$F$27,0,10*ROW('Water Data'!F22)))</f>
        <v/>
      </c>
      <c r="BZ28" s="229" t="str">
        <f ca="1">+IF(OFFSET('Water Data'!$F$28,0,10*ROW('Water Data'!F22))="","",OFFSET('Water Data'!$F$28,0,10*ROW('Water Data'!F22)))</f>
        <v/>
      </c>
      <c r="CA28" s="229" t="str">
        <f ca="1">+IF(OFFSET('Water Data'!$F$29,0,10*ROW('Water Data'!F22))="","",OFFSET('Water Data'!$F$29,0,10*ROW('Water Data'!F22)))</f>
        <v/>
      </c>
      <c r="CB28" s="229" t="str">
        <f ca="1">+IF(OFFSET('Water Data'!$G$27,0,10*ROW('Water Data'!G22))="","",OFFSET('Water Data'!$G$27,0,10*ROW('Water Data'!G22)))</f>
        <v/>
      </c>
      <c r="CC28" s="229" t="str">
        <f ca="1">+IF(OFFSET('Water Data'!$G$28,0,10*ROW('Water Data'!G22))="","",OFFSET('Water Data'!$G$28,0,10*ROW('Water Data'!G22)))</f>
        <v/>
      </c>
      <c r="CD28" s="229" t="str">
        <f ca="1">+IF(OFFSET('Water Data'!$G$29,0,10*ROW('Water Data'!G22))="","",OFFSET('Water Data'!$G$29,0,10*ROW('Water Data'!G22)))</f>
        <v/>
      </c>
      <c r="CE28" s="229" t="str">
        <f ca="1">+IF(OFFSET('Water Data'!$H$27,0,10*ROW('Water Data'!H22))="","",OFFSET('Water Data'!$H$27,0,10*ROW('Water Data'!H22)))</f>
        <v/>
      </c>
      <c r="CF28" s="229" t="str">
        <f ca="1">+IF(OFFSET('Water Data'!$H$28,0,10*ROW('Water Data'!H22))="","",OFFSET('Water Data'!$H$28,0,10*ROW('Water Data'!H22)))</f>
        <v/>
      </c>
      <c r="CG28" s="229" t="str">
        <f ca="1">+IF(OFFSET('Water Data'!$H$29,0,10*ROW('Water Data'!H22))="","",OFFSET('Water Data'!$H$29,0,10*ROW('Water Data'!H22)))</f>
        <v/>
      </c>
      <c r="CH28" s="229" t="str">
        <f ca="1">+IF(OFFSET('Water Data'!$I$27,0,10*ROW('Water Data'!I22))="","",OFFSET('Water Data'!$I$27,0,10*ROW('Water Data'!I22)))</f>
        <v/>
      </c>
      <c r="CI28" s="229" t="str">
        <f ca="1">+IF(OFFSET('Water Data'!$I$28,0,10*ROW('Water Data'!I22))="","",OFFSET('Water Data'!$I$28,0,10*ROW('Water Data'!I22)))</f>
        <v/>
      </c>
      <c r="CJ28" s="229" t="str">
        <f ca="1">+IF(OFFSET('Water Data'!$I$29,0,10*ROW('Water Data'!I22))="","",OFFSET('Water Data'!$I$29,0,10*ROW('Water Data'!I22)))</f>
        <v/>
      </c>
      <c r="CK28" s="229" t="str">
        <f ca="1">+IF(OFFSET('Sanitation Data'!$D$28,0,10*ROW('Sanitation Data'!D22))="","",OFFSET('Sanitation Data'!$D$28,0,10*ROW('Sanitation Data'!D22)))</f>
        <v/>
      </c>
      <c r="CL28" s="229" t="str">
        <f ca="1">+IF(OFFSET('Sanitation Data'!$D$29,0,10*ROW('Sanitation Data'!D22))="","",OFFSET('Sanitation Data'!$D$29,0,10*ROW('Sanitation Data'!D22)))</f>
        <v/>
      </c>
      <c r="CM28" s="229" t="str">
        <f ca="1">+IF(OFFSET('Sanitation Data'!$D$30,0,10*ROW('Sanitation Data'!D22))="","",OFFSET('Sanitation Data'!$D$30,0,10*ROW('Sanitation Data'!D22)))</f>
        <v/>
      </c>
      <c r="CN28" s="229" t="str">
        <f ca="1">+IF(OFFSET('Sanitation Data'!$D$31,0,10*ROW('Sanitation Data'!D22))="","",OFFSET('Sanitation Data'!$D$31,0,10*ROW('Sanitation Data'!D22)))</f>
        <v/>
      </c>
      <c r="CO28" s="229" t="str">
        <f ca="1">+IF(OFFSET('Sanitation Data'!$D$32,0,10*ROW('Sanitation Data'!D22))="","",OFFSET('Sanitation Data'!$D$32,0,10*ROW('Sanitation Data'!D22)))</f>
        <v/>
      </c>
      <c r="CP28" s="229" t="str">
        <f ca="1">+IF(OFFSET('Sanitation Data'!$E$28,0,10*ROW('Sanitation Data'!E22))="","",OFFSET('Sanitation Data'!$E$28,0,10*ROW('Sanitation Data'!E22)))</f>
        <v/>
      </c>
      <c r="CQ28" s="229" t="str">
        <f ca="1">+IF(OFFSET('Sanitation Data'!$E$29,0,10*ROW('Sanitation Data'!E22))="","",OFFSET('Sanitation Data'!$E$29,0,10*ROW('Sanitation Data'!E22)))</f>
        <v/>
      </c>
      <c r="CR28" s="229" t="str">
        <f ca="1">+IF(OFFSET('Sanitation Data'!$E$30,0,10*ROW('Sanitation Data'!E22))="","",OFFSET('Sanitation Data'!$E$30,0,10*ROW('Sanitation Data'!E22)))</f>
        <v/>
      </c>
      <c r="CS28" s="229" t="str">
        <f ca="1">+IF(OFFSET('Sanitation Data'!$E$31,0,10*ROW('Sanitation Data'!E22))="","",OFFSET('Sanitation Data'!$E$31,0,10*ROW('Sanitation Data'!E22)))</f>
        <v/>
      </c>
      <c r="CT28" s="229" t="str">
        <f ca="1">+IF(OFFSET('Sanitation Data'!$E$32,0,10*ROW('Sanitation Data'!E22))="","",OFFSET('Sanitation Data'!$E$32,0,10*ROW('Sanitation Data'!E22)))</f>
        <v/>
      </c>
      <c r="CU28" s="229" t="str">
        <f ca="1">+IF(OFFSET('Sanitation Data'!$F$28,0,10*ROW('Sanitation Data'!F22))="","",OFFSET('Sanitation Data'!$F$28,0,10*ROW('Sanitation Data'!F22)))</f>
        <v/>
      </c>
      <c r="CV28" s="229" t="str">
        <f ca="1">+IF(OFFSET('Sanitation Data'!$F$29,0,10*ROW('Sanitation Data'!F22))="","",OFFSET('Sanitation Data'!$F$29,0,10*ROW('Sanitation Data'!F22)))</f>
        <v/>
      </c>
      <c r="CW28" s="229" t="str">
        <f ca="1">+IF(OFFSET('Sanitation Data'!$F$30,0,10*ROW('Sanitation Data'!F22))="","",OFFSET('Sanitation Data'!$F$30,0,10*ROW('Sanitation Data'!F22)))</f>
        <v/>
      </c>
      <c r="CX28" s="229" t="str">
        <f ca="1">+IF(OFFSET('Sanitation Data'!$F$31,0,10*ROW('Sanitation Data'!F22))="","",OFFSET('Sanitation Data'!$F$31,0,10*ROW('Sanitation Data'!F22)))</f>
        <v/>
      </c>
      <c r="CY28" s="229" t="str">
        <f ca="1">+IF(OFFSET('Sanitation Data'!$F$32,0,10*ROW('Sanitation Data'!F22))="","",OFFSET('Sanitation Data'!$F$32,0,10*ROW('Sanitation Data'!F22)))</f>
        <v/>
      </c>
      <c r="CZ28" s="229" t="str">
        <f ca="1">+IF(OFFSET('Sanitation Data'!$G$28,0,10*ROW('Sanitation Data'!G22))="","",OFFSET('Sanitation Data'!$G$28,0,10*ROW('Sanitation Data'!G22)))</f>
        <v/>
      </c>
      <c r="DA28" s="229" t="str">
        <f ca="1">+IF(OFFSET('Sanitation Data'!$G$29,0,10*ROW('Sanitation Data'!G22))="","",OFFSET('Sanitation Data'!$G$29,0,10*ROW('Sanitation Data'!G22)))</f>
        <v/>
      </c>
      <c r="DB28" s="229" t="str">
        <f ca="1">+IF(OFFSET('Sanitation Data'!$G$30,0,10*ROW('Sanitation Data'!G22))="","",OFFSET('Sanitation Data'!$G$30,0,10*ROW('Sanitation Data'!G22)))</f>
        <v/>
      </c>
      <c r="DC28" s="229" t="str">
        <f ca="1">+IF(OFFSET('Sanitation Data'!$G$31,0,10*ROW('Sanitation Data'!G22))="","",OFFSET('Sanitation Data'!$G$31,0,10*ROW('Sanitation Data'!G22)))</f>
        <v/>
      </c>
      <c r="DD28" s="229" t="str">
        <f ca="1">+IF(OFFSET('Sanitation Data'!$G$32,0,10*ROW('Sanitation Data'!G22))="","",OFFSET('Sanitation Data'!$G$32,0,10*ROW('Sanitation Data'!G22)))</f>
        <v/>
      </c>
      <c r="DE28" s="229" t="str">
        <f ca="1">+IF(OFFSET('Sanitation Data'!$H$28,0,10*ROW('Sanitation Data'!H22))="","",OFFSET('Sanitation Data'!$H$28,0,10*ROW('Sanitation Data'!H22)))</f>
        <v/>
      </c>
      <c r="DF28" s="229" t="str">
        <f ca="1">+IF(OFFSET('Sanitation Data'!$H$29,0,10*ROW('Sanitation Data'!H22))="","",OFFSET('Sanitation Data'!$H$29,0,10*ROW('Sanitation Data'!H22)))</f>
        <v/>
      </c>
      <c r="DG28" s="229" t="str">
        <f ca="1">+IF(OFFSET('Sanitation Data'!$H$30,0,10*ROW('Sanitation Data'!H22))="","",OFFSET('Sanitation Data'!$H$30,0,10*ROW('Sanitation Data'!H22)))</f>
        <v/>
      </c>
      <c r="DH28" s="229" t="str">
        <f ca="1">+IF(OFFSET('Sanitation Data'!$H$31,0,10*ROW('Sanitation Data'!H22))="","",OFFSET('Sanitation Data'!$H$31,0,10*ROW('Sanitation Data'!H22)))</f>
        <v/>
      </c>
      <c r="DI28" s="229" t="str">
        <f ca="1">+IF(OFFSET('Sanitation Data'!$H$32,0,10*ROW('Sanitation Data'!H22))="","",OFFSET('Sanitation Data'!$H$32,0,10*ROW('Sanitation Data'!H22)))</f>
        <v/>
      </c>
      <c r="DJ28" s="229" t="str">
        <f ca="1">+IF(OFFSET('Sanitation Data'!$I$28,0,10*ROW('Sanitation Data'!I22))="","",OFFSET('Sanitation Data'!$I$28,0,10*ROW('Sanitation Data'!I22)))</f>
        <v/>
      </c>
      <c r="DK28" s="229" t="str">
        <f ca="1">+IF(OFFSET('Sanitation Data'!$I$29,0,10*ROW('Sanitation Data'!I22))="","",OFFSET('Sanitation Data'!$I$29,0,10*ROW('Sanitation Data'!I22)))</f>
        <v/>
      </c>
      <c r="DL28" s="229" t="str">
        <f ca="1">+IF(OFFSET('Sanitation Data'!$I$30,0,10*ROW('Sanitation Data'!I22))="","",OFFSET('Sanitation Data'!$I$30,0,10*ROW('Sanitation Data'!I22)))</f>
        <v/>
      </c>
      <c r="DM28" s="229" t="str">
        <f ca="1">+IF(OFFSET('Sanitation Data'!$I$31,0,10*ROW('Sanitation Data'!I22))="","",OFFSET('Sanitation Data'!$I$31,0,10*ROW('Sanitation Data'!I22)))</f>
        <v/>
      </c>
      <c r="DN28" s="229" t="str">
        <f ca="1">+IF(OFFSET('Sanitation Data'!$I$32,0,10*ROW('Sanitation Data'!I22))="","",OFFSET('Sanitation Data'!$I$32,0,10*ROW('Sanitation Data'!I22)))</f>
        <v/>
      </c>
      <c r="DO28" s="229" t="str">
        <f ca="1">+IF(OFFSET('Hygiene Data'!$D$11,0,10*ROW('Hygiene Data'!D22))="","",OFFSET('Hygiene Data'!$D$11,0,10*ROW('Hygiene Data'!D22)))</f>
        <v/>
      </c>
      <c r="DP28" s="229" t="str">
        <f ca="1">+IF(OFFSET('Hygiene Data'!$D$12,0,10*ROW('Hygiene Data'!D22))="","",OFFSET('Hygiene Data'!$D$12,0,10*ROW('Hygiene Data'!D22)))</f>
        <v/>
      </c>
      <c r="DQ28" s="229" t="str">
        <f ca="1">+IF(OFFSET('Hygiene Data'!$D$13,0,10*ROW('Hygiene Data'!D22))="","",OFFSET('Hygiene Data'!$D$13,0,10*ROW('Hygiene Data'!D22)))</f>
        <v/>
      </c>
      <c r="DR28" s="229" t="str">
        <f ca="1">+IF(OFFSET('Hygiene Data'!$E$11,0,10*ROW('Hygiene Data'!E22))="","",OFFSET('Hygiene Data'!$E$11,0,10*ROW('Hygiene Data'!E22)))</f>
        <v/>
      </c>
      <c r="DS28" s="229" t="str">
        <f ca="1">+IF(OFFSET('Hygiene Data'!$E$12,0,10*ROW('Hygiene Data'!E22))="","",OFFSET('Hygiene Data'!$E$12,0,10*ROW('Hygiene Data'!E22)))</f>
        <v/>
      </c>
      <c r="DT28" s="229" t="str">
        <f ca="1">+IF(OFFSET('Hygiene Data'!$E$13,0,10*ROW('Hygiene Data'!E22))="","",OFFSET('Hygiene Data'!$E$13,0,10*ROW('Hygiene Data'!E22)))</f>
        <v/>
      </c>
      <c r="DU28" s="229" t="str">
        <f ca="1">+IF(OFFSET('Hygiene Data'!$F$11,0,10*ROW('Hygiene Data'!F22))="","",OFFSET('Hygiene Data'!$F$11,0,10*ROW('Hygiene Data'!F22)))</f>
        <v/>
      </c>
      <c r="DV28" s="229" t="str">
        <f ca="1">+IF(OFFSET('Hygiene Data'!$F$12,0,10*ROW('Hygiene Data'!F22))="","",OFFSET('Hygiene Data'!$F$12,0,10*ROW('Hygiene Data'!F22)))</f>
        <v/>
      </c>
      <c r="DW28" s="229" t="str">
        <f ca="1">+IF(OFFSET('Hygiene Data'!$F$13,0,10*ROW('Hygiene Data'!F22))="","",OFFSET('Hygiene Data'!$F$13,0,10*ROW('Hygiene Data'!F22)))</f>
        <v/>
      </c>
      <c r="DX28" s="229" t="str">
        <f ca="1">+IF(OFFSET('Hygiene Data'!$G$11,0,10*ROW('Hygiene Data'!G22))="","",OFFSET('Hygiene Data'!$G$11,0,10*ROW('Hygiene Data'!G22)))</f>
        <v/>
      </c>
      <c r="DY28" s="229" t="str">
        <f ca="1">+IF(OFFSET('Hygiene Data'!$G$12,0,10*ROW('Hygiene Data'!G22))="","",OFFSET('Hygiene Data'!$G$12,0,10*ROW('Hygiene Data'!G22)))</f>
        <v/>
      </c>
      <c r="DZ28" s="229" t="str">
        <f ca="1">+IF(OFFSET('Hygiene Data'!$G$13,0,10*ROW('Hygiene Data'!G22))="","",OFFSET('Hygiene Data'!$G$13,0,10*ROW('Hygiene Data'!G22)))</f>
        <v/>
      </c>
      <c r="EA28" s="229" t="str">
        <f ca="1">+IF(OFFSET('Hygiene Data'!$H$11,0,10*ROW('Hygiene Data'!H22))="","",OFFSET('Hygiene Data'!$H$11,0,10*ROW('Hygiene Data'!H22)))</f>
        <v/>
      </c>
      <c r="EB28" s="229" t="str">
        <f ca="1">+IF(OFFSET('Hygiene Data'!$H$12,0,10*ROW('Hygiene Data'!H22))="","",OFFSET('Hygiene Data'!$H$12,0,10*ROW('Hygiene Data'!H22)))</f>
        <v/>
      </c>
      <c r="EC28" s="229" t="str">
        <f ca="1">+IF(OFFSET('Hygiene Data'!$H$13,0,10*ROW('Hygiene Data'!H22))="","",OFFSET('Hygiene Data'!$H$13,0,10*ROW('Hygiene Data'!H22)))</f>
        <v/>
      </c>
      <c r="ED28" s="229" t="str">
        <f ca="1">+IF(OFFSET('Hygiene Data'!$I$11,0,10*ROW('Hygiene Data'!I22))="","",OFFSET('Hygiene Data'!$I$11,0,10*ROW('Hygiene Data'!I22)))</f>
        <v/>
      </c>
      <c r="EE28" s="229" t="str">
        <f ca="1">+IF(OFFSET('Hygiene Data'!$I$12,0,10*ROW('Hygiene Data'!I22))="","",OFFSET('Hygiene Data'!$I$12,0,10*ROW('Hygiene Data'!I22)))</f>
        <v/>
      </c>
      <c r="EF28" s="229" t="str">
        <f ca="1">+IF(OFFSET('Hygiene Data'!$I$13,0,10*ROW('Hygiene Data'!I22))="","",OFFSET('Hygiene Data'!$I$13,0,10*ROW('Hygiene Data'!I22)))</f>
        <v/>
      </c>
    </row>
    <row r="29" spans="1:136" x14ac:dyDescent="0.25">
      <c r="A29" s="338" t="str">
        <f ca="1">+IF(OFFSET('Water Data'!$B$2,0,10*ROW('Water Data'!E23))="","",OFFSET('Water Data'!$B$2,0,10*ROW('Water Data'!E23)))</f>
        <v/>
      </c>
      <c r="B29" s="33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365" t="str">
        <f t="shared" ca="1" si="0"/>
        <v/>
      </c>
      <c r="D29" s="36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36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36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36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36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36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36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36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36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36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36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36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36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36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36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36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36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36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36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36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36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36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36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36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36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36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36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36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36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36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36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36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36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36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36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36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36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36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36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36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36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36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36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36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36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36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36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36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36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44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36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36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36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36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36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36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36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36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36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36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36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36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36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36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36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36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229" t="str">
        <f ca="1">+IF(OFFSET('Water Data'!$D$27,0,10*ROW('Water Data'!D23))="","",OFFSET('Water Data'!$D$27,0,10*ROW('Water Data'!D23)))</f>
        <v/>
      </c>
      <c r="BT29" s="229" t="str">
        <f ca="1">+IF(OFFSET('Water Data'!$D$28,0,10*ROW('Water Data'!D23))="","",OFFSET('Water Data'!$D$28,0,10*ROW('Water Data'!D23)))</f>
        <v/>
      </c>
      <c r="BU29" s="229" t="str">
        <f ca="1">+IF(OFFSET('Water Data'!$D$29,0,10*ROW('Water Data'!D23))="","",OFFSET('Water Data'!$D$29,0,10*ROW('Water Data'!D23)))</f>
        <v/>
      </c>
      <c r="BV29" s="229" t="str">
        <f ca="1">+IF(OFFSET('Water Data'!$E$27,0,10*ROW('Water Data'!E23))="","",OFFSET('Water Data'!$E$27,0,10*ROW('Water Data'!E23)))</f>
        <v/>
      </c>
      <c r="BW29" s="229" t="str">
        <f ca="1">+IF(OFFSET('Water Data'!$E$28,0,10*ROW('Water Data'!E23))="","",OFFSET('Water Data'!$E$28,0,10*ROW('Water Data'!E23)))</f>
        <v/>
      </c>
      <c r="BX29" s="229" t="str">
        <f ca="1">+IF(OFFSET('Water Data'!$E$29,0,10*ROW('Water Data'!E23))="","",OFFSET('Water Data'!$E$29,0,10*ROW('Water Data'!E23)))</f>
        <v/>
      </c>
      <c r="BY29" s="229" t="str">
        <f ca="1">+IF(OFFSET('Water Data'!$F$27,0,10*ROW('Water Data'!F23))="","",OFFSET('Water Data'!$F$27,0,10*ROW('Water Data'!F23)))</f>
        <v/>
      </c>
      <c r="BZ29" s="229" t="str">
        <f ca="1">+IF(OFFSET('Water Data'!$F$28,0,10*ROW('Water Data'!F23))="","",OFFSET('Water Data'!$F$28,0,10*ROW('Water Data'!F23)))</f>
        <v/>
      </c>
      <c r="CA29" s="229" t="str">
        <f ca="1">+IF(OFFSET('Water Data'!$F$29,0,10*ROW('Water Data'!F23))="","",OFFSET('Water Data'!$F$29,0,10*ROW('Water Data'!F23)))</f>
        <v/>
      </c>
      <c r="CB29" s="229" t="str">
        <f ca="1">+IF(OFFSET('Water Data'!$G$27,0,10*ROW('Water Data'!G23))="","",OFFSET('Water Data'!$G$27,0,10*ROW('Water Data'!G23)))</f>
        <v/>
      </c>
      <c r="CC29" s="229" t="str">
        <f ca="1">+IF(OFFSET('Water Data'!$G$28,0,10*ROW('Water Data'!G23))="","",OFFSET('Water Data'!$G$28,0,10*ROW('Water Data'!G23)))</f>
        <v/>
      </c>
      <c r="CD29" s="229" t="str">
        <f ca="1">+IF(OFFSET('Water Data'!$G$29,0,10*ROW('Water Data'!G23))="","",OFFSET('Water Data'!$G$29,0,10*ROW('Water Data'!G23)))</f>
        <v/>
      </c>
      <c r="CE29" s="229" t="str">
        <f ca="1">+IF(OFFSET('Water Data'!$H$27,0,10*ROW('Water Data'!H23))="","",OFFSET('Water Data'!$H$27,0,10*ROW('Water Data'!H23)))</f>
        <v/>
      </c>
      <c r="CF29" s="229" t="str">
        <f ca="1">+IF(OFFSET('Water Data'!$H$28,0,10*ROW('Water Data'!H23))="","",OFFSET('Water Data'!$H$28,0,10*ROW('Water Data'!H23)))</f>
        <v/>
      </c>
      <c r="CG29" s="229" t="str">
        <f ca="1">+IF(OFFSET('Water Data'!$H$29,0,10*ROW('Water Data'!H23))="","",OFFSET('Water Data'!$H$29,0,10*ROW('Water Data'!H23)))</f>
        <v/>
      </c>
      <c r="CH29" s="229" t="str">
        <f ca="1">+IF(OFFSET('Water Data'!$I$27,0,10*ROW('Water Data'!I23))="","",OFFSET('Water Data'!$I$27,0,10*ROW('Water Data'!I23)))</f>
        <v/>
      </c>
      <c r="CI29" s="229" t="str">
        <f ca="1">+IF(OFFSET('Water Data'!$I$28,0,10*ROW('Water Data'!I23))="","",OFFSET('Water Data'!$I$28,0,10*ROW('Water Data'!I23)))</f>
        <v/>
      </c>
      <c r="CJ29" s="229" t="str">
        <f ca="1">+IF(OFFSET('Water Data'!$I$29,0,10*ROW('Water Data'!I23))="","",OFFSET('Water Data'!$I$29,0,10*ROW('Water Data'!I23)))</f>
        <v/>
      </c>
      <c r="CK29" s="229" t="str">
        <f ca="1">+IF(OFFSET('Sanitation Data'!$D$28,0,10*ROW('Sanitation Data'!D23))="","",OFFSET('Sanitation Data'!$D$28,0,10*ROW('Sanitation Data'!D23)))</f>
        <v/>
      </c>
      <c r="CL29" s="229" t="str">
        <f ca="1">+IF(OFFSET('Sanitation Data'!$D$29,0,10*ROW('Sanitation Data'!D23))="","",OFFSET('Sanitation Data'!$D$29,0,10*ROW('Sanitation Data'!D23)))</f>
        <v/>
      </c>
      <c r="CM29" s="229" t="str">
        <f ca="1">+IF(OFFSET('Sanitation Data'!$D$30,0,10*ROW('Sanitation Data'!D23))="","",OFFSET('Sanitation Data'!$D$30,0,10*ROW('Sanitation Data'!D23)))</f>
        <v/>
      </c>
      <c r="CN29" s="229" t="str">
        <f ca="1">+IF(OFFSET('Sanitation Data'!$D$31,0,10*ROW('Sanitation Data'!D23))="","",OFFSET('Sanitation Data'!$D$31,0,10*ROW('Sanitation Data'!D23)))</f>
        <v/>
      </c>
      <c r="CO29" s="229" t="str">
        <f ca="1">+IF(OFFSET('Sanitation Data'!$D$32,0,10*ROW('Sanitation Data'!D23))="","",OFFSET('Sanitation Data'!$D$32,0,10*ROW('Sanitation Data'!D23)))</f>
        <v/>
      </c>
      <c r="CP29" s="229" t="str">
        <f ca="1">+IF(OFFSET('Sanitation Data'!$E$28,0,10*ROW('Sanitation Data'!E23))="","",OFFSET('Sanitation Data'!$E$28,0,10*ROW('Sanitation Data'!E23)))</f>
        <v/>
      </c>
      <c r="CQ29" s="229" t="str">
        <f ca="1">+IF(OFFSET('Sanitation Data'!$E$29,0,10*ROW('Sanitation Data'!E23))="","",OFFSET('Sanitation Data'!$E$29,0,10*ROW('Sanitation Data'!E23)))</f>
        <v/>
      </c>
      <c r="CR29" s="229" t="str">
        <f ca="1">+IF(OFFSET('Sanitation Data'!$E$30,0,10*ROW('Sanitation Data'!E23))="","",OFFSET('Sanitation Data'!$E$30,0,10*ROW('Sanitation Data'!E23)))</f>
        <v/>
      </c>
      <c r="CS29" s="229" t="str">
        <f ca="1">+IF(OFFSET('Sanitation Data'!$E$31,0,10*ROW('Sanitation Data'!E23))="","",OFFSET('Sanitation Data'!$E$31,0,10*ROW('Sanitation Data'!E23)))</f>
        <v/>
      </c>
      <c r="CT29" s="229" t="str">
        <f ca="1">+IF(OFFSET('Sanitation Data'!$E$32,0,10*ROW('Sanitation Data'!E23))="","",OFFSET('Sanitation Data'!$E$32,0,10*ROW('Sanitation Data'!E23)))</f>
        <v/>
      </c>
      <c r="CU29" s="229" t="str">
        <f ca="1">+IF(OFFSET('Sanitation Data'!$F$28,0,10*ROW('Sanitation Data'!F23))="","",OFFSET('Sanitation Data'!$F$28,0,10*ROW('Sanitation Data'!F23)))</f>
        <v/>
      </c>
      <c r="CV29" s="229" t="str">
        <f ca="1">+IF(OFFSET('Sanitation Data'!$F$29,0,10*ROW('Sanitation Data'!F23))="","",OFFSET('Sanitation Data'!$F$29,0,10*ROW('Sanitation Data'!F23)))</f>
        <v/>
      </c>
      <c r="CW29" s="229" t="str">
        <f ca="1">+IF(OFFSET('Sanitation Data'!$F$30,0,10*ROW('Sanitation Data'!F23))="","",OFFSET('Sanitation Data'!$F$30,0,10*ROW('Sanitation Data'!F23)))</f>
        <v/>
      </c>
      <c r="CX29" s="229" t="str">
        <f ca="1">+IF(OFFSET('Sanitation Data'!$F$31,0,10*ROW('Sanitation Data'!F23))="","",OFFSET('Sanitation Data'!$F$31,0,10*ROW('Sanitation Data'!F23)))</f>
        <v/>
      </c>
      <c r="CY29" s="229" t="str">
        <f ca="1">+IF(OFFSET('Sanitation Data'!$F$32,0,10*ROW('Sanitation Data'!F23))="","",OFFSET('Sanitation Data'!$F$32,0,10*ROW('Sanitation Data'!F23)))</f>
        <v/>
      </c>
      <c r="CZ29" s="229" t="str">
        <f ca="1">+IF(OFFSET('Sanitation Data'!$G$28,0,10*ROW('Sanitation Data'!G23))="","",OFFSET('Sanitation Data'!$G$28,0,10*ROW('Sanitation Data'!G23)))</f>
        <v/>
      </c>
      <c r="DA29" s="229" t="str">
        <f ca="1">+IF(OFFSET('Sanitation Data'!$G$29,0,10*ROW('Sanitation Data'!G23))="","",OFFSET('Sanitation Data'!$G$29,0,10*ROW('Sanitation Data'!G23)))</f>
        <v/>
      </c>
      <c r="DB29" s="229" t="str">
        <f ca="1">+IF(OFFSET('Sanitation Data'!$G$30,0,10*ROW('Sanitation Data'!G23))="","",OFFSET('Sanitation Data'!$G$30,0,10*ROW('Sanitation Data'!G23)))</f>
        <v/>
      </c>
      <c r="DC29" s="229" t="str">
        <f ca="1">+IF(OFFSET('Sanitation Data'!$G$31,0,10*ROW('Sanitation Data'!G23))="","",OFFSET('Sanitation Data'!$G$31,0,10*ROW('Sanitation Data'!G23)))</f>
        <v/>
      </c>
      <c r="DD29" s="229" t="str">
        <f ca="1">+IF(OFFSET('Sanitation Data'!$G$32,0,10*ROW('Sanitation Data'!G23))="","",OFFSET('Sanitation Data'!$G$32,0,10*ROW('Sanitation Data'!G23)))</f>
        <v/>
      </c>
      <c r="DE29" s="229" t="str">
        <f ca="1">+IF(OFFSET('Sanitation Data'!$H$28,0,10*ROW('Sanitation Data'!H23))="","",OFFSET('Sanitation Data'!$H$28,0,10*ROW('Sanitation Data'!H23)))</f>
        <v/>
      </c>
      <c r="DF29" s="229" t="str">
        <f ca="1">+IF(OFFSET('Sanitation Data'!$H$29,0,10*ROW('Sanitation Data'!H23))="","",OFFSET('Sanitation Data'!$H$29,0,10*ROW('Sanitation Data'!H23)))</f>
        <v/>
      </c>
      <c r="DG29" s="229" t="str">
        <f ca="1">+IF(OFFSET('Sanitation Data'!$H$30,0,10*ROW('Sanitation Data'!H23))="","",OFFSET('Sanitation Data'!$H$30,0,10*ROW('Sanitation Data'!H23)))</f>
        <v/>
      </c>
      <c r="DH29" s="229" t="str">
        <f ca="1">+IF(OFFSET('Sanitation Data'!$H$31,0,10*ROW('Sanitation Data'!H23))="","",OFFSET('Sanitation Data'!$H$31,0,10*ROW('Sanitation Data'!H23)))</f>
        <v/>
      </c>
      <c r="DI29" s="229" t="str">
        <f ca="1">+IF(OFFSET('Sanitation Data'!$H$32,0,10*ROW('Sanitation Data'!H23))="","",OFFSET('Sanitation Data'!$H$32,0,10*ROW('Sanitation Data'!H23)))</f>
        <v/>
      </c>
      <c r="DJ29" s="229" t="str">
        <f ca="1">+IF(OFFSET('Sanitation Data'!$I$28,0,10*ROW('Sanitation Data'!I23))="","",OFFSET('Sanitation Data'!$I$28,0,10*ROW('Sanitation Data'!I23)))</f>
        <v/>
      </c>
      <c r="DK29" s="229" t="str">
        <f ca="1">+IF(OFFSET('Sanitation Data'!$I$29,0,10*ROW('Sanitation Data'!I23))="","",OFFSET('Sanitation Data'!$I$29,0,10*ROW('Sanitation Data'!I23)))</f>
        <v/>
      </c>
      <c r="DL29" s="229" t="str">
        <f ca="1">+IF(OFFSET('Sanitation Data'!$I$30,0,10*ROW('Sanitation Data'!I23))="","",OFFSET('Sanitation Data'!$I$30,0,10*ROW('Sanitation Data'!I23)))</f>
        <v/>
      </c>
      <c r="DM29" s="229" t="str">
        <f ca="1">+IF(OFFSET('Sanitation Data'!$I$31,0,10*ROW('Sanitation Data'!I23))="","",OFFSET('Sanitation Data'!$I$31,0,10*ROW('Sanitation Data'!I23)))</f>
        <v/>
      </c>
      <c r="DN29" s="229" t="str">
        <f ca="1">+IF(OFFSET('Sanitation Data'!$I$32,0,10*ROW('Sanitation Data'!I23))="","",OFFSET('Sanitation Data'!$I$32,0,10*ROW('Sanitation Data'!I23)))</f>
        <v/>
      </c>
      <c r="DO29" s="229" t="str">
        <f ca="1">+IF(OFFSET('Hygiene Data'!$D$11,0,10*ROW('Hygiene Data'!D23))="","",OFFSET('Hygiene Data'!$D$11,0,10*ROW('Hygiene Data'!D23)))</f>
        <v/>
      </c>
      <c r="DP29" s="229" t="str">
        <f ca="1">+IF(OFFSET('Hygiene Data'!$D$12,0,10*ROW('Hygiene Data'!D23))="","",OFFSET('Hygiene Data'!$D$12,0,10*ROW('Hygiene Data'!D23)))</f>
        <v/>
      </c>
      <c r="DQ29" s="229" t="str">
        <f ca="1">+IF(OFFSET('Hygiene Data'!$D$13,0,10*ROW('Hygiene Data'!D23))="","",OFFSET('Hygiene Data'!$D$13,0,10*ROW('Hygiene Data'!D23)))</f>
        <v/>
      </c>
      <c r="DR29" s="229" t="str">
        <f ca="1">+IF(OFFSET('Hygiene Data'!$E$11,0,10*ROW('Hygiene Data'!E23))="","",OFFSET('Hygiene Data'!$E$11,0,10*ROW('Hygiene Data'!E23)))</f>
        <v/>
      </c>
      <c r="DS29" s="229" t="str">
        <f ca="1">+IF(OFFSET('Hygiene Data'!$E$12,0,10*ROW('Hygiene Data'!E23))="","",OFFSET('Hygiene Data'!$E$12,0,10*ROW('Hygiene Data'!E23)))</f>
        <v/>
      </c>
      <c r="DT29" s="229" t="str">
        <f ca="1">+IF(OFFSET('Hygiene Data'!$E$13,0,10*ROW('Hygiene Data'!E23))="","",OFFSET('Hygiene Data'!$E$13,0,10*ROW('Hygiene Data'!E23)))</f>
        <v/>
      </c>
      <c r="DU29" s="229" t="str">
        <f ca="1">+IF(OFFSET('Hygiene Data'!$F$11,0,10*ROW('Hygiene Data'!F23))="","",OFFSET('Hygiene Data'!$F$11,0,10*ROW('Hygiene Data'!F23)))</f>
        <v/>
      </c>
      <c r="DV29" s="229" t="str">
        <f ca="1">+IF(OFFSET('Hygiene Data'!$F$12,0,10*ROW('Hygiene Data'!F23))="","",OFFSET('Hygiene Data'!$F$12,0,10*ROW('Hygiene Data'!F23)))</f>
        <v/>
      </c>
      <c r="DW29" s="229" t="str">
        <f ca="1">+IF(OFFSET('Hygiene Data'!$F$13,0,10*ROW('Hygiene Data'!F23))="","",OFFSET('Hygiene Data'!$F$13,0,10*ROW('Hygiene Data'!F23)))</f>
        <v/>
      </c>
      <c r="DX29" s="229" t="str">
        <f ca="1">+IF(OFFSET('Hygiene Data'!$G$11,0,10*ROW('Hygiene Data'!G23))="","",OFFSET('Hygiene Data'!$G$11,0,10*ROW('Hygiene Data'!G23)))</f>
        <v/>
      </c>
      <c r="DY29" s="229" t="str">
        <f ca="1">+IF(OFFSET('Hygiene Data'!$G$12,0,10*ROW('Hygiene Data'!G23))="","",OFFSET('Hygiene Data'!$G$12,0,10*ROW('Hygiene Data'!G23)))</f>
        <v/>
      </c>
      <c r="DZ29" s="229" t="str">
        <f ca="1">+IF(OFFSET('Hygiene Data'!$G$13,0,10*ROW('Hygiene Data'!G23))="","",OFFSET('Hygiene Data'!$G$13,0,10*ROW('Hygiene Data'!G23)))</f>
        <v/>
      </c>
      <c r="EA29" s="229" t="str">
        <f ca="1">+IF(OFFSET('Hygiene Data'!$H$11,0,10*ROW('Hygiene Data'!H23))="","",OFFSET('Hygiene Data'!$H$11,0,10*ROW('Hygiene Data'!H23)))</f>
        <v/>
      </c>
      <c r="EB29" s="229" t="str">
        <f ca="1">+IF(OFFSET('Hygiene Data'!$H$12,0,10*ROW('Hygiene Data'!H23))="","",OFFSET('Hygiene Data'!$H$12,0,10*ROW('Hygiene Data'!H23)))</f>
        <v/>
      </c>
      <c r="EC29" s="229" t="str">
        <f ca="1">+IF(OFFSET('Hygiene Data'!$H$13,0,10*ROW('Hygiene Data'!H23))="","",OFFSET('Hygiene Data'!$H$13,0,10*ROW('Hygiene Data'!H23)))</f>
        <v/>
      </c>
      <c r="ED29" s="229" t="str">
        <f ca="1">+IF(OFFSET('Hygiene Data'!$I$11,0,10*ROW('Hygiene Data'!I23))="","",OFFSET('Hygiene Data'!$I$11,0,10*ROW('Hygiene Data'!I23)))</f>
        <v/>
      </c>
      <c r="EE29" s="229" t="str">
        <f ca="1">+IF(OFFSET('Hygiene Data'!$I$12,0,10*ROW('Hygiene Data'!I23))="","",OFFSET('Hygiene Data'!$I$12,0,10*ROW('Hygiene Data'!I23)))</f>
        <v/>
      </c>
      <c r="EF29" s="229" t="str">
        <f ca="1">+IF(OFFSET('Hygiene Data'!$I$13,0,10*ROW('Hygiene Data'!I23))="","",OFFSET('Hygiene Data'!$I$13,0,10*ROW('Hygiene Data'!I23)))</f>
        <v/>
      </c>
    </row>
    <row r="30" spans="1:136" x14ac:dyDescent="0.25">
      <c r="A30" s="338" t="str">
        <f ca="1">+IF(OFFSET('Water Data'!$B$2,0,10*ROW('Water Data'!E24))="","",OFFSET('Water Data'!$B$2,0,10*ROW('Water Data'!E24)))</f>
        <v/>
      </c>
      <c r="B30" s="33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365" t="str">
        <f t="shared" ca="1" si="0"/>
        <v/>
      </c>
      <c r="D30" s="36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36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36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36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36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36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36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36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36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36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36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36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36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36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36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36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36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36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36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36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36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36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36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36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36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36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36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36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36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36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36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36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36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36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36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36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36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36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36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36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36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36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36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36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36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36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36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36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36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44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36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36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36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36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36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36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36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36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36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36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36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36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36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36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36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36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229" t="str">
        <f ca="1">+IF(OFFSET('Water Data'!$D$27,0,10*ROW('Water Data'!D24))="","",OFFSET('Water Data'!$D$27,0,10*ROW('Water Data'!D24)))</f>
        <v/>
      </c>
      <c r="BT30" s="229" t="str">
        <f ca="1">+IF(OFFSET('Water Data'!$D$28,0,10*ROW('Water Data'!D24))="","",OFFSET('Water Data'!$D$28,0,10*ROW('Water Data'!D24)))</f>
        <v/>
      </c>
      <c r="BU30" s="229" t="str">
        <f ca="1">+IF(OFFSET('Water Data'!$D$29,0,10*ROW('Water Data'!D24))="","",OFFSET('Water Data'!$D$29,0,10*ROW('Water Data'!D24)))</f>
        <v/>
      </c>
      <c r="BV30" s="229" t="str">
        <f ca="1">+IF(OFFSET('Water Data'!$E$27,0,10*ROW('Water Data'!E24))="","",OFFSET('Water Data'!$E$27,0,10*ROW('Water Data'!E24)))</f>
        <v/>
      </c>
      <c r="BW30" s="229" t="str">
        <f ca="1">+IF(OFFSET('Water Data'!$E$28,0,10*ROW('Water Data'!E24))="","",OFFSET('Water Data'!$E$28,0,10*ROW('Water Data'!E24)))</f>
        <v/>
      </c>
      <c r="BX30" s="229" t="str">
        <f ca="1">+IF(OFFSET('Water Data'!$E$29,0,10*ROW('Water Data'!E24))="","",OFFSET('Water Data'!$E$29,0,10*ROW('Water Data'!E24)))</f>
        <v/>
      </c>
      <c r="BY30" s="229" t="str">
        <f ca="1">+IF(OFFSET('Water Data'!$F$27,0,10*ROW('Water Data'!F24))="","",OFFSET('Water Data'!$F$27,0,10*ROW('Water Data'!F24)))</f>
        <v/>
      </c>
      <c r="BZ30" s="229" t="str">
        <f ca="1">+IF(OFFSET('Water Data'!$F$28,0,10*ROW('Water Data'!F24))="","",OFFSET('Water Data'!$F$28,0,10*ROW('Water Data'!F24)))</f>
        <v/>
      </c>
      <c r="CA30" s="229" t="str">
        <f ca="1">+IF(OFFSET('Water Data'!$F$29,0,10*ROW('Water Data'!F24))="","",OFFSET('Water Data'!$F$29,0,10*ROW('Water Data'!F24)))</f>
        <v/>
      </c>
      <c r="CB30" s="229" t="str">
        <f ca="1">+IF(OFFSET('Water Data'!$G$27,0,10*ROW('Water Data'!G24))="","",OFFSET('Water Data'!$G$27,0,10*ROW('Water Data'!G24)))</f>
        <v/>
      </c>
      <c r="CC30" s="229" t="str">
        <f ca="1">+IF(OFFSET('Water Data'!$G$28,0,10*ROW('Water Data'!G24))="","",OFFSET('Water Data'!$G$28,0,10*ROW('Water Data'!G24)))</f>
        <v/>
      </c>
      <c r="CD30" s="229" t="str">
        <f ca="1">+IF(OFFSET('Water Data'!$G$29,0,10*ROW('Water Data'!G24))="","",OFFSET('Water Data'!$G$29,0,10*ROW('Water Data'!G24)))</f>
        <v/>
      </c>
      <c r="CE30" s="229" t="str">
        <f ca="1">+IF(OFFSET('Water Data'!$H$27,0,10*ROW('Water Data'!H24))="","",OFFSET('Water Data'!$H$27,0,10*ROW('Water Data'!H24)))</f>
        <v/>
      </c>
      <c r="CF30" s="229" t="str">
        <f ca="1">+IF(OFFSET('Water Data'!$H$28,0,10*ROW('Water Data'!H24))="","",OFFSET('Water Data'!$H$28,0,10*ROW('Water Data'!H24)))</f>
        <v/>
      </c>
      <c r="CG30" s="229" t="str">
        <f ca="1">+IF(OFFSET('Water Data'!$H$29,0,10*ROW('Water Data'!H24))="","",OFFSET('Water Data'!$H$29,0,10*ROW('Water Data'!H24)))</f>
        <v/>
      </c>
      <c r="CH30" s="229" t="str">
        <f ca="1">+IF(OFFSET('Water Data'!$I$27,0,10*ROW('Water Data'!I24))="","",OFFSET('Water Data'!$I$27,0,10*ROW('Water Data'!I24)))</f>
        <v/>
      </c>
      <c r="CI30" s="229" t="str">
        <f ca="1">+IF(OFFSET('Water Data'!$I$28,0,10*ROW('Water Data'!I24))="","",OFFSET('Water Data'!$I$28,0,10*ROW('Water Data'!I24)))</f>
        <v/>
      </c>
      <c r="CJ30" s="229" t="str">
        <f ca="1">+IF(OFFSET('Water Data'!$I$29,0,10*ROW('Water Data'!I24))="","",OFFSET('Water Data'!$I$29,0,10*ROW('Water Data'!I24)))</f>
        <v/>
      </c>
      <c r="CK30" s="229" t="str">
        <f ca="1">+IF(OFFSET('Sanitation Data'!$D$28,0,10*ROW('Sanitation Data'!D24))="","",OFFSET('Sanitation Data'!$D$28,0,10*ROW('Sanitation Data'!D24)))</f>
        <v/>
      </c>
      <c r="CL30" s="229" t="str">
        <f ca="1">+IF(OFFSET('Sanitation Data'!$D$29,0,10*ROW('Sanitation Data'!D24))="","",OFFSET('Sanitation Data'!$D$29,0,10*ROW('Sanitation Data'!D24)))</f>
        <v/>
      </c>
      <c r="CM30" s="229" t="str">
        <f ca="1">+IF(OFFSET('Sanitation Data'!$D$30,0,10*ROW('Sanitation Data'!D24))="","",OFFSET('Sanitation Data'!$D$30,0,10*ROW('Sanitation Data'!D24)))</f>
        <v/>
      </c>
      <c r="CN30" s="229" t="str">
        <f ca="1">+IF(OFFSET('Sanitation Data'!$D$31,0,10*ROW('Sanitation Data'!D24))="","",OFFSET('Sanitation Data'!$D$31,0,10*ROW('Sanitation Data'!D24)))</f>
        <v/>
      </c>
      <c r="CO30" s="229" t="str">
        <f ca="1">+IF(OFFSET('Sanitation Data'!$D$32,0,10*ROW('Sanitation Data'!D24))="","",OFFSET('Sanitation Data'!$D$32,0,10*ROW('Sanitation Data'!D24)))</f>
        <v/>
      </c>
      <c r="CP30" s="229" t="str">
        <f ca="1">+IF(OFFSET('Sanitation Data'!$E$28,0,10*ROW('Sanitation Data'!E24))="","",OFFSET('Sanitation Data'!$E$28,0,10*ROW('Sanitation Data'!E24)))</f>
        <v/>
      </c>
      <c r="CQ30" s="229" t="str">
        <f ca="1">+IF(OFFSET('Sanitation Data'!$E$29,0,10*ROW('Sanitation Data'!E24))="","",OFFSET('Sanitation Data'!$E$29,0,10*ROW('Sanitation Data'!E24)))</f>
        <v/>
      </c>
      <c r="CR30" s="229" t="str">
        <f ca="1">+IF(OFFSET('Sanitation Data'!$E$30,0,10*ROW('Sanitation Data'!E24))="","",OFFSET('Sanitation Data'!$E$30,0,10*ROW('Sanitation Data'!E24)))</f>
        <v/>
      </c>
      <c r="CS30" s="229" t="str">
        <f ca="1">+IF(OFFSET('Sanitation Data'!$E$31,0,10*ROW('Sanitation Data'!E24))="","",OFFSET('Sanitation Data'!$E$31,0,10*ROW('Sanitation Data'!E24)))</f>
        <v/>
      </c>
      <c r="CT30" s="229" t="str">
        <f ca="1">+IF(OFFSET('Sanitation Data'!$E$32,0,10*ROW('Sanitation Data'!E24))="","",OFFSET('Sanitation Data'!$E$32,0,10*ROW('Sanitation Data'!E24)))</f>
        <v/>
      </c>
      <c r="CU30" s="229" t="str">
        <f ca="1">+IF(OFFSET('Sanitation Data'!$F$28,0,10*ROW('Sanitation Data'!F24))="","",OFFSET('Sanitation Data'!$F$28,0,10*ROW('Sanitation Data'!F24)))</f>
        <v/>
      </c>
      <c r="CV30" s="229" t="str">
        <f ca="1">+IF(OFFSET('Sanitation Data'!$F$29,0,10*ROW('Sanitation Data'!F24))="","",OFFSET('Sanitation Data'!$F$29,0,10*ROW('Sanitation Data'!F24)))</f>
        <v/>
      </c>
      <c r="CW30" s="229" t="str">
        <f ca="1">+IF(OFFSET('Sanitation Data'!$F$30,0,10*ROW('Sanitation Data'!F24))="","",OFFSET('Sanitation Data'!$F$30,0,10*ROW('Sanitation Data'!F24)))</f>
        <v/>
      </c>
      <c r="CX30" s="229" t="str">
        <f ca="1">+IF(OFFSET('Sanitation Data'!$F$31,0,10*ROW('Sanitation Data'!F24))="","",OFFSET('Sanitation Data'!$F$31,0,10*ROW('Sanitation Data'!F24)))</f>
        <v/>
      </c>
      <c r="CY30" s="229" t="str">
        <f ca="1">+IF(OFFSET('Sanitation Data'!$F$32,0,10*ROW('Sanitation Data'!F24))="","",OFFSET('Sanitation Data'!$F$32,0,10*ROW('Sanitation Data'!F24)))</f>
        <v/>
      </c>
      <c r="CZ30" s="229" t="str">
        <f ca="1">+IF(OFFSET('Sanitation Data'!$G$28,0,10*ROW('Sanitation Data'!G24))="","",OFFSET('Sanitation Data'!$G$28,0,10*ROW('Sanitation Data'!G24)))</f>
        <v/>
      </c>
      <c r="DA30" s="229" t="str">
        <f ca="1">+IF(OFFSET('Sanitation Data'!$G$29,0,10*ROW('Sanitation Data'!G24))="","",OFFSET('Sanitation Data'!$G$29,0,10*ROW('Sanitation Data'!G24)))</f>
        <v/>
      </c>
      <c r="DB30" s="229" t="str">
        <f ca="1">+IF(OFFSET('Sanitation Data'!$G$30,0,10*ROW('Sanitation Data'!G24))="","",OFFSET('Sanitation Data'!$G$30,0,10*ROW('Sanitation Data'!G24)))</f>
        <v/>
      </c>
      <c r="DC30" s="229" t="str">
        <f ca="1">+IF(OFFSET('Sanitation Data'!$G$31,0,10*ROW('Sanitation Data'!G24))="","",OFFSET('Sanitation Data'!$G$31,0,10*ROW('Sanitation Data'!G24)))</f>
        <v/>
      </c>
      <c r="DD30" s="229" t="str">
        <f ca="1">+IF(OFFSET('Sanitation Data'!$G$32,0,10*ROW('Sanitation Data'!G24))="","",OFFSET('Sanitation Data'!$G$32,0,10*ROW('Sanitation Data'!G24)))</f>
        <v/>
      </c>
      <c r="DE30" s="229" t="str">
        <f ca="1">+IF(OFFSET('Sanitation Data'!$H$28,0,10*ROW('Sanitation Data'!H24))="","",OFFSET('Sanitation Data'!$H$28,0,10*ROW('Sanitation Data'!H24)))</f>
        <v/>
      </c>
      <c r="DF30" s="229" t="str">
        <f ca="1">+IF(OFFSET('Sanitation Data'!$H$29,0,10*ROW('Sanitation Data'!H24))="","",OFFSET('Sanitation Data'!$H$29,0,10*ROW('Sanitation Data'!H24)))</f>
        <v/>
      </c>
      <c r="DG30" s="229" t="str">
        <f ca="1">+IF(OFFSET('Sanitation Data'!$H$30,0,10*ROW('Sanitation Data'!H24))="","",OFFSET('Sanitation Data'!$H$30,0,10*ROW('Sanitation Data'!H24)))</f>
        <v/>
      </c>
      <c r="DH30" s="229" t="str">
        <f ca="1">+IF(OFFSET('Sanitation Data'!$H$31,0,10*ROW('Sanitation Data'!H24))="","",OFFSET('Sanitation Data'!$H$31,0,10*ROW('Sanitation Data'!H24)))</f>
        <v/>
      </c>
      <c r="DI30" s="229" t="str">
        <f ca="1">+IF(OFFSET('Sanitation Data'!$H$32,0,10*ROW('Sanitation Data'!H24))="","",OFFSET('Sanitation Data'!$H$32,0,10*ROW('Sanitation Data'!H24)))</f>
        <v/>
      </c>
      <c r="DJ30" s="229" t="str">
        <f ca="1">+IF(OFFSET('Sanitation Data'!$I$28,0,10*ROW('Sanitation Data'!I24))="","",OFFSET('Sanitation Data'!$I$28,0,10*ROW('Sanitation Data'!I24)))</f>
        <v/>
      </c>
      <c r="DK30" s="229" t="str">
        <f ca="1">+IF(OFFSET('Sanitation Data'!$I$29,0,10*ROW('Sanitation Data'!I24))="","",OFFSET('Sanitation Data'!$I$29,0,10*ROW('Sanitation Data'!I24)))</f>
        <v/>
      </c>
      <c r="DL30" s="229" t="str">
        <f ca="1">+IF(OFFSET('Sanitation Data'!$I$30,0,10*ROW('Sanitation Data'!I24))="","",OFFSET('Sanitation Data'!$I$30,0,10*ROW('Sanitation Data'!I24)))</f>
        <v/>
      </c>
      <c r="DM30" s="229" t="str">
        <f ca="1">+IF(OFFSET('Sanitation Data'!$I$31,0,10*ROW('Sanitation Data'!I24))="","",OFFSET('Sanitation Data'!$I$31,0,10*ROW('Sanitation Data'!I24)))</f>
        <v/>
      </c>
      <c r="DN30" s="229" t="str">
        <f ca="1">+IF(OFFSET('Sanitation Data'!$I$32,0,10*ROW('Sanitation Data'!I24))="","",OFFSET('Sanitation Data'!$I$32,0,10*ROW('Sanitation Data'!I24)))</f>
        <v/>
      </c>
      <c r="DO30" s="229" t="str">
        <f ca="1">+IF(OFFSET('Hygiene Data'!$D$11,0,10*ROW('Hygiene Data'!D24))="","",OFFSET('Hygiene Data'!$D$11,0,10*ROW('Hygiene Data'!D24)))</f>
        <v/>
      </c>
      <c r="DP30" s="229" t="str">
        <f ca="1">+IF(OFFSET('Hygiene Data'!$D$12,0,10*ROW('Hygiene Data'!D24))="","",OFFSET('Hygiene Data'!$D$12,0,10*ROW('Hygiene Data'!D24)))</f>
        <v/>
      </c>
      <c r="DQ30" s="229" t="str">
        <f ca="1">+IF(OFFSET('Hygiene Data'!$D$13,0,10*ROW('Hygiene Data'!D24))="","",OFFSET('Hygiene Data'!$D$13,0,10*ROW('Hygiene Data'!D24)))</f>
        <v/>
      </c>
      <c r="DR30" s="229" t="str">
        <f ca="1">+IF(OFFSET('Hygiene Data'!$E$11,0,10*ROW('Hygiene Data'!E24))="","",OFFSET('Hygiene Data'!$E$11,0,10*ROW('Hygiene Data'!E24)))</f>
        <v/>
      </c>
      <c r="DS30" s="229" t="str">
        <f ca="1">+IF(OFFSET('Hygiene Data'!$E$12,0,10*ROW('Hygiene Data'!E24))="","",OFFSET('Hygiene Data'!$E$12,0,10*ROW('Hygiene Data'!E24)))</f>
        <v/>
      </c>
      <c r="DT30" s="229" t="str">
        <f ca="1">+IF(OFFSET('Hygiene Data'!$E$13,0,10*ROW('Hygiene Data'!E24))="","",OFFSET('Hygiene Data'!$E$13,0,10*ROW('Hygiene Data'!E24)))</f>
        <v/>
      </c>
      <c r="DU30" s="229" t="str">
        <f ca="1">+IF(OFFSET('Hygiene Data'!$F$11,0,10*ROW('Hygiene Data'!F24))="","",OFFSET('Hygiene Data'!$F$11,0,10*ROW('Hygiene Data'!F24)))</f>
        <v/>
      </c>
      <c r="DV30" s="229" t="str">
        <f ca="1">+IF(OFFSET('Hygiene Data'!$F$12,0,10*ROW('Hygiene Data'!F24))="","",OFFSET('Hygiene Data'!$F$12,0,10*ROW('Hygiene Data'!F24)))</f>
        <v/>
      </c>
      <c r="DW30" s="229" t="str">
        <f ca="1">+IF(OFFSET('Hygiene Data'!$F$13,0,10*ROW('Hygiene Data'!F24))="","",OFFSET('Hygiene Data'!$F$13,0,10*ROW('Hygiene Data'!F24)))</f>
        <v/>
      </c>
      <c r="DX30" s="229" t="str">
        <f ca="1">+IF(OFFSET('Hygiene Data'!$G$11,0,10*ROW('Hygiene Data'!G24))="","",OFFSET('Hygiene Data'!$G$11,0,10*ROW('Hygiene Data'!G24)))</f>
        <v/>
      </c>
      <c r="DY30" s="229" t="str">
        <f ca="1">+IF(OFFSET('Hygiene Data'!$G$12,0,10*ROW('Hygiene Data'!G24))="","",OFFSET('Hygiene Data'!$G$12,0,10*ROW('Hygiene Data'!G24)))</f>
        <v/>
      </c>
      <c r="DZ30" s="229" t="str">
        <f ca="1">+IF(OFFSET('Hygiene Data'!$G$13,0,10*ROW('Hygiene Data'!G24))="","",OFFSET('Hygiene Data'!$G$13,0,10*ROW('Hygiene Data'!G24)))</f>
        <v/>
      </c>
      <c r="EA30" s="229" t="str">
        <f ca="1">+IF(OFFSET('Hygiene Data'!$H$11,0,10*ROW('Hygiene Data'!H24))="","",OFFSET('Hygiene Data'!$H$11,0,10*ROW('Hygiene Data'!H24)))</f>
        <v/>
      </c>
      <c r="EB30" s="229" t="str">
        <f ca="1">+IF(OFFSET('Hygiene Data'!$H$12,0,10*ROW('Hygiene Data'!H24))="","",OFFSET('Hygiene Data'!$H$12,0,10*ROW('Hygiene Data'!H24)))</f>
        <v/>
      </c>
      <c r="EC30" s="229" t="str">
        <f ca="1">+IF(OFFSET('Hygiene Data'!$H$13,0,10*ROW('Hygiene Data'!H24))="","",OFFSET('Hygiene Data'!$H$13,0,10*ROW('Hygiene Data'!H24)))</f>
        <v/>
      </c>
      <c r="ED30" s="229" t="str">
        <f ca="1">+IF(OFFSET('Hygiene Data'!$I$11,0,10*ROW('Hygiene Data'!I24))="","",OFFSET('Hygiene Data'!$I$11,0,10*ROW('Hygiene Data'!I24)))</f>
        <v/>
      </c>
      <c r="EE30" s="229" t="str">
        <f ca="1">+IF(OFFSET('Hygiene Data'!$I$12,0,10*ROW('Hygiene Data'!I24))="","",OFFSET('Hygiene Data'!$I$12,0,10*ROW('Hygiene Data'!I24)))</f>
        <v/>
      </c>
      <c r="EF30" s="229" t="str">
        <f ca="1">+IF(OFFSET('Hygiene Data'!$I$13,0,10*ROW('Hygiene Data'!I24))="","",OFFSET('Hygiene Data'!$I$13,0,10*ROW('Hygiene Data'!I24)))</f>
        <v/>
      </c>
    </row>
    <row r="31" spans="1:136" x14ac:dyDescent="0.25">
      <c r="A31" s="338" t="str">
        <f ca="1">+IF(OFFSET('Water Data'!$B$2,0,10*ROW('Water Data'!E25))="","",OFFSET('Water Data'!$B$2,0,10*ROW('Water Data'!E25)))</f>
        <v/>
      </c>
      <c r="B31" s="33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365" t="str">
        <f t="shared" ca="1" si="0"/>
        <v/>
      </c>
      <c r="D31" s="36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36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36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36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36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36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36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36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36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36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36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36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36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36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36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36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36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36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36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36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36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36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36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36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36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36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36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36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36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36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36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36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36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36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36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36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36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36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36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36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36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36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36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36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36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36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36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36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36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44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36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36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36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36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36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36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36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36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36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36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36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36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36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36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36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36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229" t="str">
        <f ca="1">+IF(OFFSET('Water Data'!$D$27,0,10*ROW('Water Data'!D25))="","",OFFSET('Water Data'!$D$27,0,10*ROW('Water Data'!D25)))</f>
        <v/>
      </c>
      <c r="BT31" s="229" t="str">
        <f ca="1">+IF(OFFSET('Water Data'!$D$28,0,10*ROW('Water Data'!D25))="","",OFFSET('Water Data'!$D$28,0,10*ROW('Water Data'!D25)))</f>
        <v/>
      </c>
      <c r="BU31" s="229" t="str">
        <f ca="1">+IF(OFFSET('Water Data'!$D$29,0,10*ROW('Water Data'!D25))="","",OFFSET('Water Data'!$D$29,0,10*ROW('Water Data'!D25)))</f>
        <v/>
      </c>
      <c r="BV31" s="229" t="str">
        <f ca="1">+IF(OFFSET('Water Data'!$E$27,0,10*ROW('Water Data'!E25))="","",OFFSET('Water Data'!$E$27,0,10*ROW('Water Data'!E25)))</f>
        <v/>
      </c>
      <c r="BW31" s="229" t="str">
        <f ca="1">+IF(OFFSET('Water Data'!$E$28,0,10*ROW('Water Data'!E25))="","",OFFSET('Water Data'!$E$28,0,10*ROW('Water Data'!E25)))</f>
        <v/>
      </c>
      <c r="BX31" s="229" t="str">
        <f ca="1">+IF(OFFSET('Water Data'!$E$29,0,10*ROW('Water Data'!E25))="","",OFFSET('Water Data'!$E$29,0,10*ROW('Water Data'!E25)))</f>
        <v/>
      </c>
      <c r="BY31" s="229" t="str">
        <f ca="1">+IF(OFFSET('Water Data'!$F$27,0,10*ROW('Water Data'!F25))="","",OFFSET('Water Data'!$F$27,0,10*ROW('Water Data'!F25)))</f>
        <v/>
      </c>
      <c r="BZ31" s="229" t="str">
        <f ca="1">+IF(OFFSET('Water Data'!$F$28,0,10*ROW('Water Data'!F25))="","",OFFSET('Water Data'!$F$28,0,10*ROW('Water Data'!F25)))</f>
        <v/>
      </c>
      <c r="CA31" s="229" t="str">
        <f ca="1">+IF(OFFSET('Water Data'!$F$29,0,10*ROW('Water Data'!F25))="","",OFFSET('Water Data'!$F$29,0,10*ROW('Water Data'!F25)))</f>
        <v/>
      </c>
      <c r="CB31" s="229" t="str">
        <f ca="1">+IF(OFFSET('Water Data'!$G$27,0,10*ROW('Water Data'!G25))="","",OFFSET('Water Data'!$G$27,0,10*ROW('Water Data'!G25)))</f>
        <v/>
      </c>
      <c r="CC31" s="229" t="str">
        <f ca="1">+IF(OFFSET('Water Data'!$G$28,0,10*ROW('Water Data'!G25))="","",OFFSET('Water Data'!$G$28,0,10*ROW('Water Data'!G25)))</f>
        <v/>
      </c>
      <c r="CD31" s="229" t="str">
        <f ca="1">+IF(OFFSET('Water Data'!$G$29,0,10*ROW('Water Data'!G25))="","",OFFSET('Water Data'!$G$29,0,10*ROW('Water Data'!G25)))</f>
        <v/>
      </c>
      <c r="CE31" s="229" t="str">
        <f ca="1">+IF(OFFSET('Water Data'!$H$27,0,10*ROW('Water Data'!H25))="","",OFFSET('Water Data'!$H$27,0,10*ROW('Water Data'!H25)))</f>
        <v/>
      </c>
      <c r="CF31" s="229" t="str">
        <f ca="1">+IF(OFFSET('Water Data'!$H$28,0,10*ROW('Water Data'!H25))="","",OFFSET('Water Data'!$H$28,0,10*ROW('Water Data'!H25)))</f>
        <v/>
      </c>
      <c r="CG31" s="229" t="str">
        <f ca="1">+IF(OFFSET('Water Data'!$H$29,0,10*ROW('Water Data'!H25))="","",OFFSET('Water Data'!$H$29,0,10*ROW('Water Data'!H25)))</f>
        <v/>
      </c>
      <c r="CH31" s="229" t="str">
        <f ca="1">+IF(OFFSET('Water Data'!$I$27,0,10*ROW('Water Data'!I25))="","",OFFSET('Water Data'!$I$27,0,10*ROW('Water Data'!I25)))</f>
        <v/>
      </c>
      <c r="CI31" s="229" t="str">
        <f ca="1">+IF(OFFSET('Water Data'!$I$28,0,10*ROW('Water Data'!I25))="","",OFFSET('Water Data'!$I$28,0,10*ROW('Water Data'!I25)))</f>
        <v/>
      </c>
      <c r="CJ31" s="229" t="str">
        <f ca="1">+IF(OFFSET('Water Data'!$I$29,0,10*ROW('Water Data'!I25))="","",OFFSET('Water Data'!$I$29,0,10*ROW('Water Data'!I25)))</f>
        <v/>
      </c>
      <c r="CK31" s="229" t="str">
        <f ca="1">+IF(OFFSET('Sanitation Data'!$D$28,0,10*ROW('Sanitation Data'!D25))="","",OFFSET('Sanitation Data'!$D$28,0,10*ROW('Sanitation Data'!D25)))</f>
        <v/>
      </c>
      <c r="CL31" s="229" t="str">
        <f ca="1">+IF(OFFSET('Sanitation Data'!$D$29,0,10*ROW('Sanitation Data'!D25))="","",OFFSET('Sanitation Data'!$D$29,0,10*ROW('Sanitation Data'!D25)))</f>
        <v/>
      </c>
      <c r="CM31" s="229" t="str">
        <f ca="1">+IF(OFFSET('Sanitation Data'!$D$30,0,10*ROW('Sanitation Data'!D25))="","",OFFSET('Sanitation Data'!$D$30,0,10*ROW('Sanitation Data'!D25)))</f>
        <v/>
      </c>
      <c r="CN31" s="229" t="str">
        <f ca="1">+IF(OFFSET('Sanitation Data'!$D$31,0,10*ROW('Sanitation Data'!D25))="","",OFFSET('Sanitation Data'!$D$31,0,10*ROW('Sanitation Data'!D25)))</f>
        <v/>
      </c>
      <c r="CO31" s="229" t="str">
        <f ca="1">+IF(OFFSET('Sanitation Data'!$D$32,0,10*ROW('Sanitation Data'!D25))="","",OFFSET('Sanitation Data'!$D$32,0,10*ROW('Sanitation Data'!D25)))</f>
        <v/>
      </c>
      <c r="CP31" s="229" t="str">
        <f ca="1">+IF(OFFSET('Sanitation Data'!$E$28,0,10*ROW('Sanitation Data'!E25))="","",OFFSET('Sanitation Data'!$E$28,0,10*ROW('Sanitation Data'!E25)))</f>
        <v/>
      </c>
      <c r="CQ31" s="229" t="str">
        <f ca="1">+IF(OFFSET('Sanitation Data'!$E$29,0,10*ROW('Sanitation Data'!E25))="","",OFFSET('Sanitation Data'!$E$29,0,10*ROW('Sanitation Data'!E25)))</f>
        <v/>
      </c>
      <c r="CR31" s="229" t="str">
        <f ca="1">+IF(OFFSET('Sanitation Data'!$E$30,0,10*ROW('Sanitation Data'!E25))="","",OFFSET('Sanitation Data'!$E$30,0,10*ROW('Sanitation Data'!E25)))</f>
        <v/>
      </c>
      <c r="CS31" s="229" t="str">
        <f ca="1">+IF(OFFSET('Sanitation Data'!$E$31,0,10*ROW('Sanitation Data'!E25))="","",OFFSET('Sanitation Data'!$E$31,0,10*ROW('Sanitation Data'!E25)))</f>
        <v/>
      </c>
      <c r="CT31" s="229" t="str">
        <f ca="1">+IF(OFFSET('Sanitation Data'!$E$32,0,10*ROW('Sanitation Data'!E25))="","",OFFSET('Sanitation Data'!$E$32,0,10*ROW('Sanitation Data'!E25)))</f>
        <v/>
      </c>
      <c r="CU31" s="229" t="str">
        <f ca="1">+IF(OFFSET('Sanitation Data'!$F$28,0,10*ROW('Sanitation Data'!F25))="","",OFFSET('Sanitation Data'!$F$28,0,10*ROW('Sanitation Data'!F25)))</f>
        <v/>
      </c>
      <c r="CV31" s="229" t="str">
        <f ca="1">+IF(OFFSET('Sanitation Data'!$F$29,0,10*ROW('Sanitation Data'!F25))="","",OFFSET('Sanitation Data'!$F$29,0,10*ROW('Sanitation Data'!F25)))</f>
        <v/>
      </c>
      <c r="CW31" s="229" t="str">
        <f ca="1">+IF(OFFSET('Sanitation Data'!$F$30,0,10*ROW('Sanitation Data'!F25))="","",OFFSET('Sanitation Data'!$F$30,0,10*ROW('Sanitation Data'!F25)))</f>
        <v/>
      </c>
      <c r="CX31" s="229" t="str">
        <f ca="1">+IF(OFFSET('Sanitation Data'!$F$31,0,10*ROW('Sanitation Data'!F25))="","",OFFSET('Sanitation Data'!$F$31,0,10*ROW('Sanitation Data'!F25)))</f>
        <v/>
      </c>
      <c r="CY31" s="229" t="str">
        <f ca="1">+IF(OFFSET('Sanitation Data'!$F$32,0,10*ROW('Sanitation Data'!F25))="","",OFFSET('Sanitation Data'!$F$32,0,10*ROW('Sanitation Data'!F25)))</f>
        <v/>
      </c>
      <c r="CZ31" s="229" t="str">
        <f ca="1">+IF(OFFSET('Sanitation Data'!$G$28,0,10*ROW('Sanitation Data'!G25))="","",OFFSET('Sanitation Data'!$G$28,0,10*ROW('Sanitation Data'!G25)))</f>
        <v/>
      </c>
      <c r="DA31" s="229" t="str">
        <f ca="1">+IF(OFFSET('Sanitation Data'!$G$29,0,10*ROW('Sanitation Data'!G25))="","",OFFSET('Sanitation Data'!$G$29,0,10*ROW('Sanitation Data'!G25)))</f>
        <v/>
      </c>
      <c r="DB31" s="229" t="str">
        <f ca="1">+IF(OFFSET('Sanitation Data'!$G$30,0,10*ROW('Sanitation Data'!G25))="","",OFFSET('Sanitation Data'!$G$30,0,10*ROW('Sanitation Data'!G25)))</f>
        <v/>
      </c>
      <c r="DC31" s="229" t="str">
        <f ca="1">+IF(OFFSET('Sanitation Data'!$G$31,0,10*ROW('Sanitation Data'!G25))="","",OFFSET('Sanitation Data'!$G$31,0,10*ROW('Sanitation Data'!G25)))</f>
        <v/>
      </c>
      <c r="DD31" s="229" t="str">
        <f ca="1">+IF(OFFSET('Sanitation Data'!$G$32,0,10*ROW('Sanitation Data'!G25))="","",OFFSET('Sanitation Data'!$G$32,0,10*ROW('Sanitation Data'!G25)))</f>
        <v/>
      </c>
      <c r="DE31" s="229" t="str">
        <f ca="1">+IF(OFFSET('Sanitation Data'!$H$28,0,10*ROW('Sanitation Data'!H25))="","",OFFSET('Sanitation Data'!$H$28,0,10*ROW('Sanitation Data'!H25)))</f>
        <v/>
      </c>
      <c r="DF31" s="229" t="str">
        <f ca="1">+IF(OFFSET('Sanitation Data'!$H$29,0,10*ROW('Sanitation Data'!H25))="","",OFFSET('Sanitation Data'!$H$29,0,10*ROW('Sanitation Data'!H25)))</f>
        <v/>
      </c>
      <c r="DG31" s="229" t="str">
        <f ca="1">+IF(OFFSET('Sanitation Data'!$H$30,0,10*ROW('Sanitation Data'!H25))="","",OFFSET('Sanitation Data'!$H$30,0,10*ROW('Sanitation Data'!H25)))</f>
        <v/>
      </c>
      <c r="DH31" s="229" t="str">
        <f ca="1">+IF(OFFSET('Sanitation Data'!$H$31,0,10*ROW('Sanitation Data'!H25))="","",OFFSET('Sanitation Data'!$H$31,0,10*ROW('Sanitation Data'!H25)))</f>
        <v/>
      </c>
      <c r="DI31" s="229" t="str">
        <f ca="1">+IF(OFFSET('Sanitation Data'!$H$32,0,10*ROW('Sanitation Data'!H25))="","",OFFSET('Sanitation Data'!$H$32,0,10*ROW('Sanitation Data'!H25)))</f>
        <v/>
      </c>
      <c r="DJ31" s="229" t="str">
        <f ca="1">+IF(OFFSET('Sanitation Data'!$I$28,0,10*ROW('Sanitation Data'!I25))="","",OFFSET('Sanitation Data'!$I$28,0,10*ROW('Sanitation Data'!I25)))</f>
        <v/>
      </c>
      <c r="DK31" s="229" t="str">
        <f ca="1">+IF(OFFSET('Sanitation Data'!$I$29,0,10*ROW('Sanitation Data'!I25))="","",OFFSET('Sanitation Data'!$I$29,0,10*ROW('Sanitation Data'!I25)))</f>
        <v/>
      </c>
      <c r="DL31" s="229" t="str">
        <f ca="1">+IF(OFFSET('Sanitation Data'!$I$30,0,10*ROW('Sanitation Data'!I25))="","",OFFSET('Sanitation Data'!$I$30,0,10*ROW('Sanitation Data'!I25)))</f>
        <v/>
      </c>
      <c r="DM31" s="229" t="str">
        <f ca="1">+IF(OFFSET('Sanitation Data'!$I$31,0,10*ROW('Sanitation Data'!I25))="","",OFFSET('Sanitation Data'!$I$31,0,10*ROW('Sanitation Data'!I25)))</f>
        <v/>
      </c>
      <c r="DN31" s="229" t="str">
        <f ca="1">+IF(OFFSET('Sanitation Data'!$I$32,0,10*ROW('Sanitation Data'!I25))="","",OFFSET('Sanitation Data'!$I$32,0,10*ROW('Sanitation Data'!I25)))</f>
        <v/>
      </c>
      <c r="DO31" s="229" t="str">
        <f ca="1">+IF(OFFSET('Hygiene Data'!$D$11,0,10*ROW('Hygiene Data'!D25))="","",OFFSET('Hygiene Data'!$D$11,0,10*ROW('Hygiene Data'!D25)))</f>
        <v/>
      </c>
      <c r="DP31" s="229" t="str">
        <f ca="1">+IF(OFFSET('Hygiene Data'!$D$12,0,10*ROW('Hygiene Data'!D25))="","",OFFSET('Hygiene Data'!$D$12,0,10*ROW('Hygiene Data'!D25)))</f>
        <v/>
      </c>
      <c r="DQ31" s="229" t="str">
        <f ca="1">+IF(OFFSET('Hygiene Data'!$D$13,0,10*ROW('Hygiene Data'!D25))="","",OFFSET('Hygiene Data'!$D$13,0,10*ROW('Hygiene Data'!D25)))</f>
        <v/>
      </c>
      <c r="DR31" s="229" t="str">
        <f ca="1">+IF(OFFSET('Hygiene Data'!$E$11,0,10*ROW('Hygiene Data'!E25))="","",OFFSET('Hygiene Data'!$E$11,0,10*ROW('Hygiene Data'!E25)))</f>
        <v/>
      </c>
      <c r="DS31" s="229" t="str">
        <f ca="1">+IF(OFFSET('Hygiene Data'!$E$12,0,10*ROW('Hygiene Data'!E25))="","",OFFSET('Hygiene Data'!$E$12,0,10*ROW('Hygiene Data'!E25)))</f>
        <v/>
      </c>
      <c r="DT31" s="229" t="str">
        <f ca="1">+IF(OFFSET('Hygiene Data'!$E$13,0,10*ROW('Hygiene Data'!E25))="","",OFFSET('Hygiene Data'!$E$13,0,10*ROW('Hygiene Data'!E25)))</f>
        <v/>
      </c>
      <c r="DU31" s="229" t="str">
        <f ca="1">+IF(OFFSET('Hygiene Data'!$F$11,0,10*ROW('Hygiene Data'!F25))="","",OFFSET('Hygiene Data'!$F$11,0,10*ROW('Hygiene Data'!F25)))</f>
        <v/>
      </c>
      <c r="DV31" s="229" t="str">
        <f ca="1">+IF(OFFSET('Hygiene Data'!$F$12,0,10*ROW('Hygiene Data'!F25))="","",OFFSET('Hygiene Data'!$F$12,0,10*ROW('Hygiene Data'!F25)))</f>
        <v/>
      </c>
      <c r="DW31" s="229" t="str">
        <f ca="1">+IF(OFFSET('Hygiene Data'!$F$13,0,10*ROW('Hygiene Data'!F25))="","",OFFSET('Hygiene Data'!$F$13,0,10*ROW('Hygiene Data'!F25)))</f>
        <v/>
      </c>
      <c r="DX31" s="229" t="str">
        <f ca="1">+IF(OFFSET('Hygiene Data'!$G$11,0,10*ROW('Hygiene Data'!G25))="","",OFFSET('Hygiene Data'!$G$11,0,10*ROW('Hygiene Data'!G25)))</f>
        <v/>
      </c>
      <c r="DY31" s="229" t="str">
        <f ca="1">+IF(OFFSET('Hygiene Data'!$G$12,0,10*ROW('Hygiene Data'!G25))="","",OFFSET('Hygiene Data'!$G$12,0,10*ROW('Hygiene Data'!G25)))</f>
        <v/>
      </c>
      <c r="DZ31" s="229" t="str">
        <f ca="1">+IF(OFFSET('Hygiene Data'!$G$13,0,10*ROW('Hygiene Data'!G25))="","",OFFSET('Hygiene Data'!$G$13,0,10*ROW('Hygiene Data'!G25)))</f>
        <v/>
      </c>
      <c r="EA31" s="229" t="str">
        <f ca="1">+IF(OFFSET('Hygiene Data'!$H$11,0,10*ROW('Hygiene Data'!H25))="","",OFFSET('Hygiene Data'!$H$11,0,10*ROW('Hygiene Data'!H25)))</f>
        <v/>
      </c>
      <c r="EB31" s="229" t="str">
        <f ca="1">+IF(OFFSET('Hygiene Data'!$H$12,0,10*ROW('Hygiene Data'!H25))="","",OFFSET('Hygiene Data'!$H$12,0,10*ROW('Hygiene Data'!H25)))</f>
        <v/>
      </c>
      <c r="EC31" s="229" t="str">
        <f ca="1">+IF(OFFSET('Hygiene Data'!$H$13,0,10*ROW('Hygiene Data'!H25))="","",OFFSET('Hygiene Data'!$H$13,0,10*ROW('Hygiene Data'!H25)))</f>
        <v/>
      </c>
      <c r="ED31" s="229" t="str">
        <f ca="1">+IF(OFFSET('Hygiene Data'!$I$11,0,10*ROW('Hygiene Data'!I25))="","",OFFSET('Hygiene Data'!$I$11,0,10*ROW('Hygiene Data'!I25)))</f>
        <v/>
      </c>
      <c r="EE31" s="229" t="str">
        <f ca="1">+IF(OFFSET('Hygiene Data'!$I$12,0,10*ROW('Hygiene Data'!I25))="","",OFFSET('Hygiene Data'!$I$12,0,10*ROW('Hygiene Data'!I25)))</f>
        <v/>
      </c>
      <c r="EF31" s="229" t="str">
        <f ca="1">+IF(OFFSET('Hygiene Data'!$I$13,0,10*ROW('Hygiene Data'!I25))="","",OFFSET('Hygiene Data'!$I$13,0,10*ROW('Hygiene Data'!I25)))</f>
        <v/>
      </c>
    </row>
    <row r="32" spans="1:136" x14ac:dyDescent="0.25">
      <c r="A32" s="338" t="str">
        <f ca="1">+IF(OFFSET('Water Data'!$B$2,0,10*ROW('Water Data'!E26))="","",OFFSET('Water Data'!$B$2,0,10*ROW('Water Data'!E26)))</f>
        <v/>
      </c>
      <c r="B32" s="33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365" t="str">
        <f t="shared" ca="1" si="0"/>
        <v/>
      </c>
      <c r="D32" s="36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36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36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36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36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36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36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36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36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36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36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36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36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36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36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36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36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36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36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36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36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36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36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36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36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36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36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36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36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36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36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36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36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36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36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36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36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36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36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36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36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36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36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36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36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36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36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36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36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44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36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36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36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36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36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36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36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36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36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36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36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36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36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36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36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36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229" t="str">
        <f ca="1">+IF(OFFSET('Water Data'!$D$27,0,10*ROW('Water Data'!D26))="","",OFFSET('Water Data'!$D$27,0,10*ROW('Water Data'!D26)))</f>
        <v/>
      </c>
      <c r="BT32" s="229" t="str">
        <f ca="1">+IF(OFFSET('Water Data'!$D$28,0,10*ROW('Water Data'!D26))="","",OFFSET('Water Data'!$D$28,0,10*ROW('Water Data'!D26)))</f>
        <v/>
      </c>
      <c r="BU32" s="229" t="str">
        <f ca="1">+IF(OFFSET('Water Data'!$D$29,0,10*ROW('Water Data'!D26))="","",OFFSET('Water Data'!$D$29,0,10*ROW('Water Data'!D26)))</f>
        <v/>
      </c>
      <c r="BV32" s="229" t="str">
        <f ca="1">+IF(OFFSET('Water Data'!$E$27,0,10*ROW('Water Data'!E26))="","",OFFSET('Water Data'!$E$27,0,10*ROW('Water Data'!E26)))</f>
        <v/>
      </c>
      <c r="BW32" s="229" t="str">
        <f ca="1">+IF(OFFSET('Water Data'!$E$28,0,10*ROW('Water Data'!E26))="","",OFFSET('Water Data'!$E$28,0,10*ROW('Water Data'!E26)))</f>
        <v/>
      </c>
      <c r="BX32" s="229" t="str">
        <f ca="1">+IF(OFFSET('Water Data'!$E$29,0,10*ROW('Water Data'!E26))="","",OFFSET('Water Data'!$E$29,0,10*ROW('Water Data'!E26)))</f>
        <v/>
      </c>
      <c r="BY32" s="229" t="str">
        <f ca="1">+IF(OFFSET('Water Data'!$F$27,0,10*ROW('Water Data'!F26))="","",OFFSET('Water Data'!$F$27,0,10*ROW('Water Data'!F26)))</f>
        <v/>
      </c>
      <c r="BZ32" s="229" t="str">
        <f ca="1">+IF(OFFSET('Water Data'!$F$28,0,10*ROW('Water Data'!F26))="","",OFFSET('Water Data'!$F$28,0,10*ROW('Water Data'!F26)))</f>
        <v/>
      </c>
      <c r="CA32" s="229" t="str">
        <f ca="1">+IF(OFFSET('Water Data'!$F$29,0,10*ROW('Water Data'!F26))="","",OFFSET('Water Data'!$F$29,0,10*ROW('Water Data'!F26)))</f>
        <v/>
      </c>
      <c r="CB32" s="229" t="str">
        <f ca="1">+IF(OFFSET('Water Data'!$G$27,0,10*ROW('Water Data'!G26))="","",OFFSET('Water Data'!$G$27,0,10*ROW('Water Data'!G26)))</f>
        <v/>
      </c>
      <c r="CC32" s="229" t="str">
        <f ca="1">+IF(OFFSET('Water Data'!$G$28,0,10*ROW('Water Data'!G26))="","",OFFSET('Water Data'!$G$28,0,10*ROW('Water Data'!G26)))</f>
        <v/>
      </c>
      <c r="CD32" s="229" t="str">
        <f ca="1">+IF(OFFSET('Water Data'!$G$29,0,10*ROW('Water Data'!G26))="","",OFFSET('Water Data'!$G$29,0,10*ROW('Water Data'!G26)))</f>
        <v/>
      </c>
      <c r="CE32" s="229" t="str">
        <f ca="1">+IF(OFFSET('Water Data'!$H$27,0,10*ROW('Water Data'!H26))="","",OFFSET('Water Data'!$H$27,0,10*ROW('Water Data'!H26)))</f>
        <v/>
      </c>
      <c r="CF32" s="229" t="str">
        <f ca="1">+IF(OFFSET('Water Data'!$H$28,0,10*ROW('Water Data'!H26))="","",OFFSET('Water Data'!$H$28,0,10*ROW('Water Data'!H26)))</f>
        <v/>
      </c>
      <c r="CG32" s="229" t="str">
        <f ca="1">+IF(OFFSET('Water Data'!$H$29,0,10*ROW('Water Data'!H26))="","",OFFSET('Water Data'!$H$29,0,10*ROW('Water Data'!H26)))</f>
        <v/>
      </c>
      <c r="CH32" s="229" t="str">
        <f ca="1">+IF(OFFSET('Water Data'!$I$27,0,10*ROW('Water Data'!I26))="","",OFFSET('Water Data'!$I$27,0,10*ROW('Water Data'!I26)))</f>
        <v/>
      </c>
      <c r="CI32" s="229" t="str">
        <f ca="1">+IF(OFFSET('Water Data'!$I$28,0,10*ROW('Water Data'!I26))="","",OFFSET('Water Data'!$I$28,0,10*ROW('Water Data'!I26)))</f>
        <v/>
      </c>
      <c r="CJ32" s="229" t="str">
        <f ca="1">+IF(OFFSET('Water Data'!$I$29,0,10*ROW('Water Data'!I26))="","",OFFSET('Water Data'!$I$29,0,10*ROW('Water Data'!I26)))</f>
        <v/>
      </c>
      <c r="CK32" s="229" t="str">
        <f ca="1">+IF(OFFSET('Sanitation Data'!$D$28,0,10*ROW('Sanitation Data'!D26))="","",OFFSET('Sanitation Data'!$D$28,0,10*ROW('Sanitation Data'!D26)))</f>
        <v/>
      </c>
      <c r="CL32" s="229" t="str">
        <f ca="1">+IF(OFFSET('Sanitation Data'!$D$29,0,10*ROW('Sanitation Data'!D26))="","",OFFSET('Sanitation Data'!$D$29,0,10*ROW('Sanitation Data'!D26)))</f>
        <v/>
      </c>
      <c r="CM32" s="229" t="str">
        <f ca="1">+IF(OFFSET('Sanitation Data'!$D$30,0,10*ROW('Sanitation Data'!D26))="","",OFFSET('Sanitation Data'!$D$30,0,10*ROW('Sanitation Data'!D26)))</f>
        <v/>
      </c>
      <c r="CN32" s="229" t="str">
        <f ca="1">+IF(OFFSET('Sanitation Data'!$D$31,0,10*ROW('Sanitation Data'!D26))="","",OFFSET('Sanitation Data'!$D$31,0,10*ROW('Sanitation Data'!D26)))</f>
        <v/>
      </c>
      <c r="CO32" s="229" t="str">
        <f ca="1">+IF(OFFSET('Sanitation Data'!$D$32,0,10*ROW('Sanitation Data'!D26))="","",OFFSET('Sanitation Data'!$D$32,0,10*ROW('Sanitation Data'!D26)))</f>
        <v/>
      </c>
      <c r="CP32" s="229" t="str">
        <f ca="1">+IF(OFFSET('Sanitation Data'!$E$28,0,10*ROW('Sanitation Data'!E26))="","",OFFSET('Sanitation Data'!$E$28,0,10*ROW('Sanitation Data'!E26)))</f>
        <v/>
      </c>
      <c r="CQ32" s="229" t="str">
        <f ca="1">+IF(OFFSET('Sanitation Data'!$E$29,0,10*ROW('Sanitation Data'!E26))="","",OFFSET('Sanitation Data'!$E$29,0,10*ROW('Sanitation Data'!E26)))</f>
        <v/>
      </c>
      <c r="CR32" s="229" t="str">
        <f ca="1">+IF(OFFSET('Sanitation Data'!$E$30,0,10*ROW('Sanitation Data'!E26))="","",OFFSET('Sanitation Data'!$E$30,0,10*ROW('Sanitation Data'!E26)))</f>
        <v/>
      </c>
      <c r="CS32" s="229" t="str">
        <f ca="1">+IF(OFFSET('Sanitation Data'!$E$31,0,10*ROW('Sanitation Data'!E26))="","",OFFSET('Sanitation Data'!$E$31,0,10*ROW('Sanitation Data'!E26)))</f>
        <v/>
      </c>
      <c r="CT32" s="229" t="str">
        <f ca="1">+IF(OFFSET('Sanitation Data'!$E$32,0,10*ROW('Sanitation Data'!E26))="","",OFFSET('Sanitation Data'!$E$32,0,10*ROW('Sanitation Data'!E26)))</f>
        <v/>
      </c>
      <c r="CU32" s="229" t="str">
        <f ca="1">+IF(OFFSET('Sanitation Data'!$F$28,0,10*ROW('Sanitation Data'!F26))="","",OFFSET('Sanitation Data'!$F$28,0,10*ROW('Sanitation Data'!F26)))</f>
        <v/>
      </c>
      <c r="CV32" s="229" t="str">
        <f ca="1">+IF(OFFSET('Sanitation Data'!$F$29,0,10*ROW('Sanitation Data'!F26))="","",OFFSET('Sanitation Data'!$F$29,0,10*ROW('Sanitation Data'!F26)))</f>
        <v/>
      </c>
      <c r="CW32" s="229" t="str">
        <f ca="1">+IF(OFFSET('Sanitation Data'!$F$30,0,10*ROW('Sanitation Data'!F26))="","",OFFSET('Sanitation Data'!$F$30,0,10*ROW('Sanitation Data'!F26)))</f>
        <v/>
      </c>
      <c r="CX32" s="229" t="str">
        <f ca="1">+IF(OFFSET('Sanitation Data'!$F$31,0,10*ROW('Sanitation Data'!F26))="","",OFFSET('Sanitation Data'!$F$31,0,10*ROW('Sanitation Data'!F26)))</f>
        <v/>
      </c>
      <c r="CY32" s="229" t="str">
        <f ca="1">+IF(OFFSET('Sanitation Data'!$F$32,0,10*ROW('Sanitation Data'!F26))="","",OFFSET('Sanitation Data'!$F$32,0,10*ROW('Sanitation Data'!F26)))</f>
        <v/>
      </c>
      <c r="CZ32" s="229" t="str">
        <f ca="1">+IF(OFFSET('Sanitation Data'!$G$28,0,10*ROW('Sanitation Data'!G26))="","",OFFSET('Sanitation Data'!$G$28,0,10*ROW('Sanitation Data'!G26)))</f>
        <v/>
      </c>
      <c r="DA32" s="229" t="str">
        <f ca="1">+IF(OFFSET('Sanitation Data'!$G$29,0,10*ROW('Sanitation Data'!G26))="","",OFFSET('Sanitation Data'!$G$29,0,10*ROW('Sanitation Data'!G26)))</f>
        <v/>
      </c>
      <c r="DB32" s="229" t="str">
        <f ca="1">+IF(OFFSET('Sanitation Data'!$G$30,0,10*ROW('Sanitation Data'!G26))="","",OFFSET('Sanitation Data'!$G$30,0,10*ROW('Sanitation Data'!G26)))</f>
        <v/>
      </c>
      <c r="DC32" s="229" t="str">
        <f ca="1">+IF(OFFSET('Sanitation Data'!$G$31,0,10*ROW('Sanitation Data'!G26))="","",OFFSET('Sanitation Data'!$G$31,0,10*ROW('Sanitation Data'!G26)))</f>
        <v/>
      </c>
      <c r="DD32" s="229" t="str">
        <f ca="1">+IF(OFFSET('Sanitation Data'!$G$32,0,10*ROW('Sanitation Data'!G26))="","",OFFSET('Sanitation Data'!$G$32,0,10*ROW('Sanitation Data'!G26)))</f>
        <v/>
      </c>
      <c r="DE32" s="229" t="str">
        <f ca="1">+IF(OFFSET('Sanitation Data'!$H$28,0,10*ROW('Sanitation Data'!H26))="","",OFFSET('Sanitation Data'!$H$28,0,10*ROW('Sanitation Data'!H26)))</f>
        <v/>
      </c>
      <c r="DF32" s="229" t="str">
        <f ca="1">+IF(OFFSET('Sanitation Data'!$H$29,0,10*ROW('Sanitation Data'!H26))="","",OFFSET('Sanitation Data'!$H$29,0,10*ROW('Sanitation Data'!H26)))</f>
        <v/>
      </c>
      <c r="DG32" s="229" t="str">
        <f ca="1">+IF(OFFSET('Sanitation Data'!$H$30,0,10*ROW('Sanitation Data'!H26))="","",OFFSET('Sanitation Data'!$H$30,0,10*ROW('Sanitation Data'!H26)))</f>
        <v/>
      </c>
      <c r="DH32" s="229" t="str">
        <f ca="1">+IF(OFFSET('Sanitation Data'!$H$31,0,10*ROW('Sanitation Data'!H26))="","",OFFSET('Sanitation Data'!$H$31,0,10*ROW('Sanitation Data'!H26)))</f>
        <v/>
      </c>
      <c r="DI32" s="229" t="str">
        <f ca="1">+IF(OFFSET('Sanitation Data'!$H$32,0,10*ROW('Sanitation Data'!H26))="","",OFFSET('Sanitation Data'!$H$32,0,10*ROW('Sanitation Data'!H26)))</f>
        <v/>
      </c>
      <c r="DJ32" s="229" t="str">
        <f ca="1">+IF(OFFSET('Sanitation Data'!$I$28,0,10*ROW('Sanitation Data'!I26))="","",OFFSET('Sanitation Data'!$I$28,0,10*ROW('Sanitation Data'!I26)))</f>
        <v/>
      </c>
      <c r="DK32" s="229" t="str">
        <f ca="1">+IF(OFFSET('Sanitation Data'!$I$29,0,10*ROW('Sanitation Data'!I26))="","",OFFSET('Sanitation Data'!$I$29,0,10*ROW('Sanitation Data'!I26)))</f>
        <v/>
      </c>
      <c r="DL32" s="229" t="str">
        <f ca="1">+IF(OFFSET('Sanitation Data'!$I$30,0,10*ROW('Sanitation Data'!I26))="","",OFFSET('Sanitation Data'!$I$30,0,10*ROW('Sanitation Data'!I26)))</f>
        <v/>
      </c>
      <c r="DM32" s="229" t="str">
        <f ca="1">+IF(OFFSET('Sanitation Data'!$I$31,0,10*ROW('Sanitation Data'!I26))="","",OFFSET('Sanitation Data'!$I$31,0,10*ROW('Sanitation Data'!I26)))</f>
        <v/>
      </c>
      <c r="DN32" s="229" t="str">
        <f ca="1">+IF(OFFSET('Sanitation Data'!$I$32,0,10*ROW('Sanitation Data'!I26))="","",OFFSET('Sanitation Data'!$I$32,0,10*ROW('Sanitation Data'!I26)))</f>
        <v/>
      </c>
      <c r="DO32" s="229" t="str">
        <f ca="1">+IF(OFFSET('Hygiene Data'!$D$11,0,10*ROW('Hygiene Data'!D26))="","",OFFSET('Hygiene Data'!$D$11,0,10*ROW('Hygiene Data'!D26)))</f>
        <v/>
      </c>
      <c r="DP32" s="229" t="str">
        <f ca="1">+IF(OFFSET('Hygiene Data'!$D$12,0,10*ROW('Hygiene Data'!D26))="","",OFFSET('Hygiene Data'!$D$12,0,10*ROW('Hygiene Data'!D26)))</f>
        <v/>
      </c>
      <c r="DQ32" s="229" t="str">
        <f ca="1">+IF(OFFSET('Hygiene Data'!$D$13,0,10*ROW('Hygiene Data'!D26))="","",OFFSET('Hygiene Data'!$D$13,0,10*ROW('Hygiene Data'!D26)))</f>
        <v/>
      </c>
      <c r="DR32" s="229" t="str">
        <f ca="1">+IF(OFFSET('Hygiene Data'!$E$11,0,10*ROW('Hygiene Data'!E26))="","",OFFSET('Hygiene Data'!$E$11,0,10*ROW('Hygiene Data'!E26)))</f>
        <v/>
      </c>
      <c r="DS32" s="229" t="str">
        <f ca="1">+IF(OFFSET('Hygiene Data'!$E$12,0,10*ROW('Hygiene Data'!E26))="","",OFFSET('Hygiene Data'!$E$12,0,10*ROW('Hygiene Data'!E26)))</f>
        <v/>
      </c>
      <c r="DT32" s="229" t="str">
        <f ca="1">+IF(OFFSET('Hygiene Data'!$E$13,0,10*ROW('Hygiene Data'!E26))="","",OFFSET('Hygiene Data'!$E$13,0,10*ROW('Hygiene Data'!E26)))</f>
        <v/>
      </c>
      <c r="DU32" s="229" t="str">
        <f ca="1">+IF(OFFSET('Hygiene Data'!$F$11,0,10*ROW('Hygiene Data'!F26))="","",OFFSET('Hygiene Data'!$F$11,0,10*ROW('Hygiene Data'!F26)))</f>
        <v/>
      </c>
      <c r="DV32" s="229" t="str">
        <f ca="1">+IF(OFFSET('Hygiene Data'!$F$12,0,10*ROW('Hygiene Data'!F26))="","",OFFSET('Hygiene Data'!$F$12,0,10*ROW('Hygiene Data'!F26)))</f>
        <v/>
      </c>
      <c r="DW32" s="229" t="str">
        <f ca="1">+IF(OFFSET('Hygiene Data'!$F$13,0,10*ROW('Hygiene Data'!F26))="","",OFFSET('Hygiene Data'!$F$13,0,10*ROW('Hygiene Data'!F26)))</f>
        <v/>
      </c>
      <c r="DX32" s="229" t="str">
        <f ca="1">+IF(OFFSET('Hygiene Data'!$G$11,0,10*ROW('Hygiene Data'!G26))="","",OFFSET('Hygiene Data'!$G$11,0,10*ROW('Hygiene Data'!G26)))</f>
        <v/>
      </c>
      <c r="DY32" s="229" t="str">
        <f ca="1">+IF(OFFSET('Hygiene Data'!$G$12,0,10*ROW('Hygiene Data'!G26))="","",OFFSET('Hygiene Data'!$G$12,0,10*ROW('Hygiene Data'!G26)))</f>
        <v/>
      </c>
      <c r="DZ32" s="229" t="str">
        <f ca="1">+IF(OFFSET('Hygiene Data'!$G$13,0,10*ROW('Hygiene Data'!G26))="","",OFFSET('Hygiene Data'!$G$13,0,10*ROW('Hygiene Data'!G26)))</f>
        <v/>
      </c>
      <c r="EA32" s="229" t="str">
        <f ca="1">+IF(OFFSET('Hygiene Data'!$H$11,0,10*ROW('Hygiene Data'!H26))="","",OFFSET('Hygiene Data'!$H$11,0,10*ROW('Hygiene Data'!H26)))</f>
        <v/>
      </c>
      <c r="EB32" s="229" t="str">
        <f ca="1">+IF(OFFSET('Hygiene Data'!$H$12,0,10*ROW('Hygiene Data'!H26))="","",OFFSET('Hygiene Data'!$H$12,0,10*ROW('Hygiene Data'!H26)))</f>
        <v/>
      </c>
      <c r="EC32" s="229" t="str">
        <f ca="1">+IF(OFFSET('Hygiene Data'!$H$13,0,10*ROW('Hygiene Data'!H26))="","",OFFSET('Hygiene Data'!$H$13,0,10*ROW('Hygiene Data'!H26)))</f>
        <v/>
      </c>
      <c r="ED32" s="229" t="str">
        <f ca="1">+IF(OFFSET('Hygiene Data'!$I$11,0,10*ROW('Hygiene Data'!I26))="","",OFFSET('Hygiene Data'!$I$11,0,10*ROW('Hygiene Data'!I26)))</f>
        <v/>
      </c>
      <c r="EE32" s="229" t="str">
        <f ca="1">+IF(OFFSET('Hygiene Data'!$I$12,0,10*ROW('Hygiene Data'!I26))="","",OFFSET('Hygiene Data'!$I$12,0,10*ROW('Hygiene Data'!I26)))</f>
        <v/>
      </c>
      <c r="EF32" s="229" t="str">
        <f ca="1">+IF(OFFSET('Hygiene Data'!$I$13,0,10*ROW('Hygiene Data'!I26))="","",OFFSET('Hygiene Data'!$I$13,0,10*ROW('Hygiene Data'!I26)))</f>
        <v/>
      </c>
    </row>
    <row r="33" spans="1:136" x14ac:dyDescent="0.25">
      <c r="A33" s="338" t="str">
        <f ca="1">+IF(OFFSET('Water Data'!$B$2,0,10*ROW('Water Data'!E27))="","",OFFSET('Water Data'!$B$2,0,10*ROW('Water Data'!E27)))</f>
        <v/>
      </c>
      <c r="B33" s="33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365" t="str">
        <f t="shared" ca="1" si="0"/>
        <v/>
      </c>
      <c r="D33" s="36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36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36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36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36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36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36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36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36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36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36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36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36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36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36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36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36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36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36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36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36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36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36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36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36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36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36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36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36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36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36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36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36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36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36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36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36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36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36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36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36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36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36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36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36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36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36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36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36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44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36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36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36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36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36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36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36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36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36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36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36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36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36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36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36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36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229" t="str">
        <f ca="1">+IF(OFFSET('Water Data'!$D$27,0,10*ROW('Water Data'!D27))="","",OFFSET('Water Data'!$D$27,0,10*ROW('Water Data'!D27)))</f>
        <v/>
      </c>
      <c r="BT33" s="229" t="str">
        <f ca="1">+IF(OFFSET('Water Data'!$D$28,0,10*ROW('Water Data'!D27))="","",OFFSET('Water Data'!$D$28,0,10*ROW('Water Data'!D27)))</f>
        <v/>
      </c>
      <c r="BU33" s="229" t="str">
        <f ca="1">+IF(OFFSET('Water Data'!$D$29,0,10*ROW('Water Data'!D27))="","",OFFSET('Water Data'!$D$29,0,10*ROW('Water Data'!D27)))</f>
        <v/>
      </c>
      <c r="BV33" s="229" t="str">
        <f ca="1">+IF(OFFSET('Water Data'!$E$27,0,10*ROW('Water Data'!E27))="","",OFFSET('Water Data'!$E$27,0,10*ROW('Water Data'!E27)))</f>
        <v/>
      </c>
      <c r="BW33" s="229" t="str">
        <f ca="1">+IF(OFFSET('Water Data'!$E$28,0,10*ROW('Water Data'!E27))="","",OFFSET('Water Data'!$E$28,0,10*ROW('Water Data'!E27)))</f>
        <v/>
      </c>
      <c r="BX33" s="229" t="str">
        <f ca="1">+IF(OFFSET('Water Data'!$E$29,0,10*ROW('Water Data'!E27))="","",OFFSET('Water Data'!$E$29,0,10*ROW('Water Data'!E27)))</f>
        <v/>
      </c>
      <c r="BY33" s="229" t="str">
        <f ca="1">+IF(OFFSET('Water Data'!$F$27,0,10*ROW('Water Data'!F27))="","",OFFSET('Water Data'!$F$27,0,10*ROW('Water Data'!F27)))</f>
        <v/>
      </c>
      <c r="BZ33" s="229" t="str">
        <f ca="1">+IF(OFFSET('Water Data'!$F$28,0,10*ROW('Water Data'!F27))="","",OFFSET('Water Data'!$F$28,0,10*ROW('Water Data'!F27)))</f>
        <v/>
      </c>
      <c r="CA33" s="229" t="str">
        <f ca="1">+IF(OFFSET('Water Data'!$F$29,0,10*ROW('Water Data'!F27))="","",OFFSET('Water Data'!$F$29,0,10*ROW('Water Data'!F27)))</f>
        <v/>
      </c>
      <c r="CB33" s="229" t="str">
        <f ca="1">+IF(OFFSET('Water Data'!$G$27,0,10*ROW('Water Data'!G27))="","",OFFSET('Water Data'!$G$27,0,10*ROW('Water Data'!G27)))</f>
        <v/>
      </c>
      <c r="CC33" s="229" t="str">
        <f ca="1">+IF(OFFSET('Water Data'!$G$28,0,10*ROW('Water Data'!G27))="","",OFFSET('Water Data'!$G$28,0,10*ROW('Water Data'!G27)))</f>
        <v/>
      </c>
      <c r="CD33" s="229" t="str">
        <f ca="1">+IF(OFFSET('Water Data'!$G$29,0,10*ROW('Water Data'!G27))="","",OFFSET('Water Data'!$G$29,0,10*ROW('Water Data'!G27)))</f>
        <v/>
      </c>
      <c r="CE33" s="229" t="str">
        <f ca="1">+IF(OFFSET('Water Data'!$H$27,0,10*ROW('Water Data'!H27))="","",OFFSET('Water Data'!$H$27,0,10*ROW('Water Data'!H27)))</f>
        <v/>
      </c>
      <c r="CF33" s="229" t="str">
        <f ca="1">+IF(OFFSET('Water Data'!$H$28,0,10*ROW('Water Data'!H27))="","",OFFSET('Water Data'!$H$28,0,10*ROW('Water Data'!H27)))</f>
        <v/>
      </c>
      <c r="CG33" s="229" t="str">
        <f ca="1">+IF(OFFSET('Water Data'!$H$29,0,10*ROW('Water Data'!H27))="","",OFFSET('Water Data'!$H$29,0,10*ROW('Water Data'!H27)))</f>
        <v/>
      </c>
      <c r="CH33" s="229" t="str">
        <f ca="1">+IF(OFFSET('Water Data'!$I$27,0,10*ROW('Water Data'!I27))="","",OFFSET('Water Data'!$I$27,0,10*ROW('Water Data'!I27)))</f>
        <v/>
      </c>
      <c r="CI33" s="229" t="str">
        <f ca="1">+IF(OFFSET('Water Data'!$I$28,0,10*ROW('Water Data'!I27))="","",OFFSET('Water Data'!$I$28,0,10*ROW('Water Data'!I27)))</f>
        <v/>
      </c>
      <c r="CJ33" s="229" t="str">
        <f ca="1">+IF(OFFSET('Water Data'!$I$29,0,10*ROW('Water Data'!I27))="","",OFFSET('Water Data'!$I$29,0,10*ROW('Water Data'!I27)))</f>
        <v/>
      </c>
      <c r="CK33" s="229" t="str">
        <f ca="1">+IF(OFFSET('Sanitation Data'!$D$28,0,10*ROW('Sanitation Data'!D27))="","",OFFSET('Sanitation Data'!$D$28,0,10*ROW('Sanitation Data'!D27)))</f>
        <v/>
      </c>
      <c r="CL33" s="229" t="str">
        <f ca="1">+IF(OFFSET('Sanitation Data'!$D$29,0,10*ROW('Sanitation Data'!D27))="","",OFFSET('Sanitation Data'!$D$29,0,10*ROW('Sanitation Data'!D27)))</f>
        <v/>
      </c>
      <c r="CM33" s="229" t="str">
        <f ca="1">+IF(OFFSET('Sanitation Data'!$D$30,0,10*ROW('Sanitation Data'!D27))="","",OFFSET('Sanitation Data'!$D$30,0,10*ROW('Sanitation Data'!D27)))</f>
        <v/>
      </c>
      <c r="CN33" s="229" t="str">
        <f ca="1">+IF(OFFSET('Sanitation Data'!$D$31,0,10*ROW('Sanitation Data'!D27))="","",OFFSET('Sanitation Data'!$D$31,0,10*ROW('Sanitation Data'!D27)))</f>
        <v/>
      </c>
      <c r="CO33" s="229" t="str">
        <f ca="1">+IF(OFFSET('Sanitation Data'!$D$32,0,10*ROW('Sanitation Data'!D27))="","",OFFSET('Sanitation Data'!$D$32,0,10*ROW('Sanitation Data'!D27)))</f>
        <v/>
      </c>
      <c r="CP33" s="229" t="str">
        <f ca="1">+IF(OFFSET('Sanitation Data'!$E$28,0,10*ROW('Sanitation Data'!E27))="","",OFFSET('Sanitation Data'!$E$28,0,10*ROW('Sanitation Data'!E27)))</f>
        <v/>
      </c>
      <c r="CQ33" s="229" t="str">
        <f ca="1">+IF(OFFSET('Sanitation Data'!$E$29,0,10*ROW('Sanitation Data'!E27))="","",OFFSET('Sanitation Data'!$E$29,0,10*ROW('Sanitation Data'!E27)))</f>
        <v/>
      </c>
      <c r="CR33" s="229" t="str">
        <f ca="1">+IF(OFFSET('Sanitation Data'!$E$30,0,10*ROW('Sanitation Data'!E27))="","",OFFSET('Sanitation Data'!$E$30,0,10*ROW('Sanitation Data'!E27)))</f>
        <v/>
      </c>
      <c r="CS33" s="229" t="str">
        <f ca="1">+IF(OFFSET('Sanitation Data'!$E$31,0,10*ROW('Sanitation Data'!E27))="","",OFFSET('Sanitation Data'!$E$31,0,10*ROW('Sanitation Data'!E27)))</f>
        <v/>
      </c>
      <c r="CT33" s="229" t="str">
        <f ca="1">+IF(OFFSET('Sanitation Data'!$E$32,0,10*ROW('Sanitation Data'!E27))="","",OFFSET('Sanitation Data'!$E$32,0,10*ROW('Sanitation Data'!E27)))</f>
        <v/>
      </c>
      <c r="CU33" s="229" t="str">
        <f ca="1">+IF(OFFSET('Sanitation Data'!$F$28,0,10*ROW('Sanitation Data'!F27))="","",OFFSET('Sanitation Data'!$F$28,0,10*ROW('Sanitation Data'!F27)))</f>
        <v/>
      </c>
      <c r="CV33" s="229" t="str">
        <f ca="1">+IF(OFFSET('Sanitation Data'!$F$29,0,10*ROW('Sanitation Data'!F27))="","",OFFSET('Sanitation Data'!$F$29,0,10*ROW('Sanitation Data'!F27)))</f>
        <v/>
      </c>
      <c r="CW33" s="229" t="str">
        <f ca="1">+IF(OFFSET('Sanitation Data'!$F$30,0,10*ROW('Sanitation Data'!F27))="","",OFFSET('Sanitation Data'!$F$30,0,10*ROW('Sanitation Data'!F27)))</f>
        <v/>
      </c>
      <c r="CX33" s="229" t="str">
        <f ca="1">+IF(OFFSET('Sanitation Data'!$F$31,0,10*ROW('Sanitation Data'!F27))="","",OFFSET('Sanitation Data'!$F$31,0,10*ROW('Sanitation Data'!F27)))</f>
        <v/>
      </c>
      <c r="CY33" s="229" t="str">
        <f ca="1">+IF(OFFSET('Sanitation Data'!$F$32,0,10*ROW('Sanitation Data'!F27))="","",OFFSET('Sanitation Data'!$F$32,0,10*ROW('Sanitation Data'!F27)))</f>
        <v/>
      </c>
      <c r="CZ33" s="229" t="str">
        <f ca="1">+IF(OFFSET('Sanitation Data'!$G$28,0,10*ROW('Sanitation Data'!G27))="","",OFFSET('Sanitation Data'!$G$28,0,10*ROW('Sanitation Data'!G27)))</f>
        <v/>
      </c>
      <c r="DA33" s="229" t="str">
        <f ca="1">+IF(OFFSET('Sanitation Data'!$G$29,0,10*ROW('Sanitation Data'!G27))="","",OFFSET('Sanitation Data'!$G$29,0,10*ROW('Sanitation Data'!G27)))</f>
        <v/>
      </c>
      <c r="DB33" s="229" t="str">
        <f ca="1">+IF(OFFSET('Sanitation Data'!$G$30,0,10*ROW('Sanitation Data'!G27))="","",OFFSET('Sanitation Data'!$G$30,0,10*ROW('Sanitation Data'!G27)))</f>
        <v/>
      </c>
      <c r="DC33" s="229" t="str">
        <f ca="1">+IF(OFFSET('Sanitation Data'!$G$31,0,10*ROW('Sanitation Data'!G27))="","",OFFSET('Sanitation Data'!$G$31,0,10*ROW('Sanitation Data'!G27)))</f>
        <v/>
      </c>
      <c r="DD33" s="229" t="str">
        <f ca="1">+IF(OFFSET('Sanitation Data'!$G$32,0,10*ROW('Sanitation Data'!G27))="","",OFFSET('Sanitation Data'!$G$32,0,10*ROW('Sanitation Data'!G27)))</f>
        <v/>
      </c>
      <c r="DE33" s="229" t="str">
        <f ca="1">+IF(OFFSET('Sanitation Data'!$H$28,0,10*ROW('Sanitation Data'!H27))="","",OFFSET('Sanitation Data'!$H$28,0,10*ROW('Sanitation Data'!H27)))</f>
        <v/>
      </c>
      <c r="DF33" s="229" t="str">
        <f ca="1">+IF(OFFSET('Sanitation Data'!$H$29,0,10*ROW('Sanitation Data'!H27))="","",OFFSET('Sanitation Data'!$H$29,0,10*ROW('Sanitation Data'!H27)))</f>
        <v/>
      </c>
      <c r="DG33" s="229" t="str">
        <f ca="1">+IF(OFFSET('Sanitation Data'!$H$30,0,10*ROW('Sanitation Data'!H27))="","",OFFSET('Sanitation Data'!$H$30,0,10*ROW('Sanitation Data'!H27)))</f>
        <v/>
      </c>
      <c r="DH33" s="229" t="str">
        <f ca="1">+IF(OFFSET('Sanitation Data'!$H$31,0,10*ROW('Sanitation Data'!H27))="","",OFFSET('Sanitation Data'!$H$31,0,10*ROW('Sanitation Data'!H27)))</f>
        <v/>
      </c>
      <c r="DI33" s="229" t="str">
        <f ca="1">+IF(OFFSET('Sanitation Data'!$H$32,0,10*ROW('Sanitation Data'!H27))="","",OFFSET('Sanitation Data'!$H$32,0,10*ROW('Sanitation Data'!H27)))</f>
        <v/>
      </c>
      <c r="DJ33" s="229" t="str">
        <f ca="1">+IF(OFFSET('Sanitation Data'!$I$28,0,10*ROW('Sanitation Data'!I27))="","",OFFSET('Sanitation Data'!$I$28,0,10*ROW('Sanitation Data'!I27)))</f>
        <v/>
      </c>
      <c r="DK33" s="229" t="str">
        <f ca="1">+IF(OFFSET('Sanitation Data'!$I$29,0,10*ROW('Sanitation Data'!I27))="","",OFFSET('Sanitation Data'!$I$29,0,10*ROW('Sanitation Data'!I27)))</f>
        <v/>
      </c>
      <c r="DL33" s="229" t="str">
        <f ca="1">+IF(OFFSET('Sanitation Data'!$I$30,0,10*ROW('Sanitation Data'!I27))="","",OFFSET('Sanitation Data'!$I$30,0,10*ROW('Sanitation Data'!I27)))</f>
        <v/>
      </c>
      <c r="DM33" s="229" t="str">
        <f ca="1">+IF(OFFSET('Sanitation Data'!$I$31,0,10*ROW('Sanitation Data'!I27))="","",OFFSET('Sanitation Data'!$I$31,0,10*ROW('Sanitation Data'!I27)))</f>
        <v/>
      </c>
      <c r="DN33" s="229" t="str">
        <f ca="1">+IF(OFFSET('Sanitation Data'!$I$32,0,10*ROW('Sanitation Data'!I27))="","",OFFSET('Sanitation Data'!$I$32,0,10*ROW('Sanitation Data'!I27)))</f>
        <v/>
      </c>
      <c r="DO33" s="229" t="str">
        <f ca="1">+IF(OFFSET('Hygiene Data'!$D$11,0,10*ROW('Hygiene Data'!D27))="","",OFFSET('Hygiene Data'!$D$11,0,10*ROW('Hygiene Data'!D27)))</f>
        <v/>
      </c>
      <c r="DP33" s="229" t="str">
        <f ca="1">+IF(OFFSET('Hygiene Data'!$D$12,0,10*ROW('Hygiene Data'!D27))="","",OFFSET('Hygiene Data'!$D$12,0,10*ROW('Hygiene Data'!D27)))</f>
        <v/>
      </c>
      <c r="DQ33" s="229" t="str">
        <f ca="1">+IF(OFFSET('Hygiene Data'!$D$13,0,10*ROW('Hygiene Data'!D27))="","",OFFSET('Hygiene Data'!$D$13,0,10*ROW('Hygiene Data'!D27)))</f>
        <v/>
      </c>
      <c r="DR33" s="229" t="str">
        <f ca="1">+IF(OFFSET('Hygiene Data'!$E$11,0,10*ROW('Hygiene Data'!E27))="","",OFFSET('Hygiene Data'!$E$11,0,10*ROW('Hygiene Data'!E27)))</f>
        <v/>
      </c>
      <c r="DS33" s="229" t="str">
        <f ca="1">+IF(OFFSET('Hygiene Data'!$E$12,0,10*ROW('Hygiene Data'!E27))="","",OFFSET('Hygiene Data'!$E$12,0,10*ROW('Hygiene Data'!E27)))</f>
        <v/>
      </c>
      <c r="DT33" s="229" t="str">
        <f ca="1">+IF(OFFSET('Hygiene Data'!$E$13,0,10*ROW('Hygiene Data'!E27))="","",OFFSET('Hygiene Data'!$E$13,0,10*ROW('Hygiene Data'!E27)))</f>
        <v/>
      </c>
      <c r="DU33" s="229" t="str">
        <f ca="1">+IF(OFFSET('Hygiene Data'!$F$11,0,10*ROW('Hygiene Data'!F27))="","",OFFSET('Hygiene Data'!$F$11,0,10*ROW('Hygiene Data'!F27)))</f>
        <v/>
      </c>
      <c r="DV33" s="229" t="str">
        <f ca="1">+IF(OFFSET('Hygiene Data'!$F$12,0,10*ROW('Hygiene Data'!F27))="","",OFFSET('Hygiene Data'!$F$12,0,10*ROW('Hygiene Data'!F27)))</f>
        <v/>
      </c>
      <c r="DW33" s="229" t="str">
        <f ca="1">+IF(OFFSET('Hygiene Data'!$F$13,0,10*ROW('Hygiene Data'!F27))="","",OFFSET('Hygiene Data'!$F$13,0,10*ROW('Hygiene Data'!F27)))</f>
        <v/>
      </c>
      <c r="DX33" s="229" t="str">
        <f ca="1">+IF(OFFSET('Hygiene Data'!$G$11,0,10*ROW('Hygiene Data'!G27))="","",OFFSET('Hygiene Data'!$G$11,0,10*ROW('Hygiene Data'!G27)))</f>
        <v/>
      </c>
      <c r="DY33" s="229" t="str">
        <f ca="1">+IF(OFFSET('Hygiene Data'!$G$12,0,10*ROW('Hygiene Data'!G27))="","",OFFSET('Hygiene Data'!$G$12,0,10*ROW('Hygiene Data'!G27)))</f>
        <v/>
      </c>
      <c r="DZ33" s="229" t="str">
        <f ca="1">+IF(OFFSET('Hygiene Data'!$G$13,0,10*ROW('Hygiene Data'!G27))="","",OFFSET('Hygiene Data'!$G$13,0,10*ROW('Hygiene Data'!G27)))</f>
        <v/>
      </c>
      <c r="EA33" s="229" t="str">
        <f ca="1">+IF(OFFSET('Hygiene Data'!$H$11,0,10*ROW('Hygiene Data'!H27))="","",OFFSET('Hygiene Data'!$H$11,0,10*ROW('Hygiene Data'!H27)))</f>
        <v/>
      </c>
      <c r="EB33" s="229" t="str">
        <f ca="1">+IF(OFFSET('Hygiene Data'!$H$12,0,10*ROW('Hygiene Data'!H27))="","",OFFSET('Hygiene Data'!$H$12,0,10*ROW('Hygiene Data'!H27)))</f>
        <v/>
      </c>
      <c r="EC33" s="229" t="str">
        <f ca="1">+IF(OFFSET('Hygiene Data'!$H$13,0,10*ROW('Hygiene Data'!H27))="","",OFFSET('Hygiene Data'!$H$13,0,10*ROW('Hygiene Data'!H27)))</f>
        <v/>
      </c>
      <c r="ED33" s="229" t="str">
        <f ca="1">+IF(OFFSET('Hygiene Data'!$I$11,0,10*ROW('Hygiene Data'!I27))="","",OFFSET('Hygiene Data'!$I$11,0,10*ROW('Hygiene Data'!I27)))</f>
        <v/>
      </c>
      <c r="EE33" s="229" t="str">
        <f ca="1">+IF(OFFSET('Hygiene Data'!$I$12,0,10*ROW('Hygiene Data'!I27))="","",OFFSET('Hygiene Data'!$I$12,0,10*ROW('Hygiene Data'!I27)))</f>
        <v/>
      </c>
      <c r="EF33" s="229" t="str">
        <f ca="1">+IF(OFFSET('Hygiene Data'!$I$13,0,10*ROW('Hygiene Data'!I27))="","",OFFSET('Hygiene Data'!$I$13,0,10*ROW('Hygiene Data'!I27)))</f>
        <v/>
      </c>
    </row>
    <row r="34" spans="1:136" x14ac:dyDescent="0.25">
      <c r="A34" s="338" t="str">
        <f ca="1">+IF(OFFSET('Water Data'!$B$2,0,10*ROW('Water Data'!E28))="","",OFFSET('Water Data'!$B$2,0,10*ROW('Water Data'!E28)))</f>
        <v/>
      </c>
      <c r="B34" s="33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365" t="str">
        <f t="shared" ca="1" si="0"/>
        <v/>
      </c>
      <c r="D34" s="36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36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36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36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36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36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36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36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36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36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36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36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36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36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36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36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36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36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36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36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36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36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36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36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36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36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36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36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36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36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36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36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36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36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36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36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36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36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36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36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36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36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36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36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36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36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36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36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36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44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36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36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36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36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36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36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36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36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36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36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36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36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36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36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36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36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229" t="str">
        <f ca="1">+IF(OFFSET('Water Data'!$D$27,0,10*ROW('Water Data'!D28))="","",OFFSET('Water Data'!$D$27,0,10*ROW('Water Data'!D28)))</f>
        <v/>
      </c>
      <c r="BT34" s="229" t="str">
        <f ca="1">+IF(OFFSET('Water Data'!$D$28,0,10*ROW('Water Data'!D28))="","",OFFSET('Water Data'!$D$28,0,10*ROW('Water Data'!D28)))</f>
        <v/>
      </c>
      <c r="BU34" s="229" t="str">
        <f ca="1">+IF(OFFSET('Water Data'!$D$29,0,10*ROW('Water Data'!D28))="","",OFFSET('Water Data'!$D$29,0,10*ROW('Water Data'!D28)))</f>
        <v/>
      </c>
      <c r="BV34" s="229" t="str">
        <f ca="1">+IF(OFFSET('Water Data'!$E$27,0,10*ROW('Water Data'!E28))="","",OFFSET('Water Data'!$E$27,0,10*ROW('Water Data'!E28)))</f>
        <v/>
      </c>
      <c r="BW34" s="229" t="str">
        <f ca="1">+IF(OFFSET('Water Data'!$E$28,0,10*ROW('Water Data'!E28))="","",OFFSET('Water Data'!$E$28,0,10*ROW('Water Data'!E28)))</f>
        <v/>
      </c>
      <c r="BX34" s="229" t="str">
        <f ca="1">+IF(OFFSET('Water Data'!$E$29,0,10*ROW('Water Data'!E28))="","",OFFSET('Water Data'!$E$29,0,10*ROW('Water Data'!E28)))</f>
        <v/>
      </c>
      <c r="BY34" s="229" t="str">
        <f ca="1">+IF(OFFSET('Water Data'!$F$27,0,10*ROW('Water Data'!F28))="","",OFFSET('Water Data'!$F$27,0,10*ROW('Water Data'!F28)))</f>
        <v/>
      </c>
      <c r="BZ34" s="229" t="str">
        <f ca="1">+IF(OFFSET('Water Data'!$F$28,0,10*ROW('Water Data'!F28))="","",OFFSET('Water Data'!$F$28,0,10*ROW('Water Data'!F28)))</f>
        <v/>
      </c>
      <c r="CA34" s="229" t="str">
        <f ca="1">+IF(OFFSET('Water Data'!$F$29,0,10*ROW('Water Data'!F28))="","",OFFSET('Water Data'!$F$29,0,10*ROW('Water Data'!F28)))</f>
        <v/>
      </c>
      <c r="CB34" s="229" t="str">
        <f ca="1">+IF(OFFSET('Water Data'!$G$27,0,10*ROW('Water Data'!G28))="","",OFFSET('Water Data'!$G$27,0,10*ROW('Water Data'!G28)))</f>
        <v/>
      </c>
      <c r="CC34" s="229" t="str">
        <f ca="1">+IF(OFFSET('Water Data'!$G$28,0,10*ROW('Water Data'!G28))="","",OFFSET('Water Data'!$G$28,0,10*ROW('Water Data'!G28)))</f>
        <v/>
      </c>
      <c r="CD34" s="229" t="str">
        <f ca="1">+IF(OFFSET('Water Data'!$G$29,0,10*ROW('Water Data'!G28))="","",OFFSET('Water Data'!$G$29,0,10*ROW('Water Data'!G28)))</f>
        <v/>
      </c>
      <c r="CE34" s="229" t="str">
        <f ca="1">+IF(OFFSET('Water Data'!$H$27,0,10*ROW('Water Data'!H28))="","",OFFSET('Water Data'!$H$27,0,10*ROW('Water Data'!H28)))</f>
        <v/>
      </c>
      <c r="CF34" s="229" t="str">
        <f ca="1">+IF(OFFSET('Water Data'!$H$28,0,10*ROW('Water Data'!H28))="","",OFFSET('Water Data'!$H$28,0,10*ROW('Water Data'!H28)))</f>
        <v/>
      </c>
      <c r="CG34" s="229" t="str">
        <f ca="1">+IF(OFFSET('Water Data'!$H$29,0,10*ROW('Water Data'!H28))="","",OFFSET('Water Data'!$H$29,0,10*ROW('Water Data'!H28)))</f>
        <v/>
      </c>
      <c r="CH34" s="229" t="str">
        <f ca="1">+IF(OFFSET('Water Data'!$I$27,0,10*ROW('Water Data'!I28))="","",OFFSET('Water Data'!$I$27,0,10*ROW('Water Data'!I28)))</f>
        <v/>
      </c>
      <c r="CI34" s="229" t="str">
        <f ca="1">+IF(OFFSET('Water Data'!$I$28,0,10*ROW('Water Data'!I28))="","",OFFSET('Water Data'!$I$28,0,10*ROW('Water Data'!I28)))</f>
        <v/>
      </c>
      <c r="CJ34" s="229" t="str">
        <f ca="1">+IF(OFFSET('Water Data'!$I$29,0,10*ROW('Water Data'!I28))="","",OFFSET('Water Data'!$I$29,0,10*ROW('Water Data'!I28)))</f>
        <v/>
      </c>
      <c r="CK34" s="229" t="str">
        <f ca="1">+IF(OFFSET('Sanitation Data'!$D$28,0,10*ROW('Sanitation Data'!D28))="","",OFFSET('Sanitation Data'!$D$28,0,10*ROW('Sanitation Data'!D28)))</f>
        <v/>
      </c>
      <c r="CL34" s="229" t="str">
        <f ca="1">+IF(OFFSET('Sanitation Data'!$D$29,0,10*ROW('Sanitation Data'!D28))="","",OFFSET('Sanitation Data'!$D$29,0,10*ROW('Sanitation Data'!D28)))</f>
        <v/>
      </c>
      <c r="CM34" s="229" t="str">
        <f ca="1">+IF(OFFSET('Sanitation Data'!$D$30,0,10*ROW('Sanitation Data'!D28))="","",OFFSET('Sanitation Data'!$D$30,0,10*ROW('Sanitation Data'!D28)))</f>
        <v/>
      </c>
      <c r="CN34" s="229" t="str">
        <f ca="1">+IF(OFFSET('Sanitation Data'!$D$31,0,10*ROW('Sanitation Data'!D28))="","",OFFSET('Sanitation Data'!$D$31,0,10*ROW('Sanitation Data'!D28)))</f>
        <v/>
      </c>
      <c r="CO34" s="229" t="str">
        <f ca="1">+IF(OFFSET('Sanitation Data'!$D$32,0,10*ROW('Sanitation Data'!D28))="","",OFFSET('Sanitation Data'!$D$32,0,10*ROW('Sanitation Data'!D28)))</f>
        <v/>
      </c>
      <c r="CP34" s="229" t="str">
        <f ca="1">+IF(OFFSET('Sanitation Data'!$E$28,0,10*ROW('Sanitation Data'!E28))="","",OFFSET('Sanitation Data'!$E$28,0,10*ROW('Sanitation Data'!E28)))</f>
        <v/>
      </c>
      <c r="CQ34" s="229" t="str">
        <f ca="1">+IF(OFFSET('Sanitation Data'!$E$29,0,10*ROW('Sanitation Data'!E28))="","",OFFSET('Sanitation Data'!$E$29,0,10*ROW('Sanitation Data'!E28)))</f>
        <v/>
      </c>
      <c r="CR34" s="229" t="str">
        <f ca="1">+IF(OFFSET('Sanitation Data'!$E$30,0,10*ROW('Sanitation Data'!E28))="","",OFFSET('Sanitation Data'!$E$30,0,10*ROW('Sanitation Data'!E28)))</f>
        <v/>
      </c>
      <c r="CS34" s="229" t="str">
        <f ca="1">+IF(OFFSET('Sanitation Data'!$E$31,0,10*ROW('Sanitation Data'!E28))="","",OFFSET('Sanitation Data'!$E$31,0,10*ROW('Sanitation Data'!E28)))</f>
        <v/>
      </c>
      <c r="CT34" s="229" t="str">
        <f ca="1">+IF(OFFSET('Sanitation Data'!$E$32,0,10*ROW('Sanitation Data'!E28))="","",OFFSET('Sanitation Data'!$E$32,0,10*ROW('Sanitation Data'!E28)))</f>
        <v/>
      </c>
      <c r="CU34" s="229" t="str">
        <f ca="1">+IF(OFFSET('Sanitation Data'!$F$28,0,10*ROW('Sanitation Data'!F28))="","",OFFSET('Sanitation Data'!$F$28,0,10*ROW('Sanitation Data'!F28)))</f>
        <v/>
      </c>
      <c r="CV34" s="229" t="str">
        <f ca="1">+IF(OFFSET('Sanitation Data'!$F$29,0,10*ROW('Sanitation Data'!F28))="","",OFFSET('Sanitation Data'!$F$29,0,10*ROW('Sanitation Data'!F28)))</f>
        <v/>
      </c>
      <c r="CW34" s="229" t="str">
        <f ca="1">+IF(OFFSET('Sanitation Data'!$F$30,0,10*ROW('Sanitation Data'!F28))="","",OFFSET('Sanitation Data'!$F$30,0,10*ROW('Sanitation Data'!F28)))</f>
        <v/>
      </c>
      <c r="CX34" s="229" t="str">
        <f ca="1">+IF(OFFSET('Sanitation Data'!$F$31,0,10*ROW('Sanitation Data'!F28))="","",OFFSET('Sanitation Data'!$F$31,0,10*ROW('Sanitation Data'!F28)))</f>
        <v/>
      </c>
      <c r="CY34" s="229" t="str">
        <f ca="1">+IF(OFFSET('Sanitation Data'!$F$32,0,10*ROW('Sanitation Data'!F28))="","",OFFSET('Sanitation Data'!$F$32,0,10*ROW('Sanitation Data'!F28)))</f>
        <v/>
      </c>
      <c r="CZ34" s="229" t="str">
        <f ca="1">+IF(OFFSET('Sanitation Data'!$G$28,0,10*ROW('Sanitation Data'!G28))="","",OFFSET('Sanitation Data'!$G$28,0,10*ROW('Sanitation Data'!G28)))</f>
        <v/>
      </c>
      <c r="DA34" s="229" t="str">
        <f ca="1">+IF(OFFSET('Sanitation Data'!$G$29,0,10*ROW('Sanitation Data'!G28))="","",OFFSET('Sanitation Data'!$G$29,0,10*ROW('Sanitation Data'!G28)))</f>
        <v/>
      </c>
      <c r="DB34" s="229" t="str">
        <f ca="1">+IF(OFFSET('Sanitation Data'!$G$30,0,10*ROW('Sanitation Data'!G28))="","",OFFSET('Sanitation Data'!$G$30,0,10*ROW('Sanitation Data'!G28)))</f>
        <v/>
      </c>
      <c r="DC34" s="229" t="str">
        <f ca="1">+IF(OFFSET('Sanitation Data'!$G$31,0,10*ROW('Sanitation Data'!G28))="","",OFFSET('Sanitation Data'!$G$31,0,10*ROW('Sanitation Data'!G28)))</f>
        <v/>
      </c>
      <c r="DD34" s="229" t="str">
        <f ca="1">+IF(OFFSET('Sanitation Data'!$G$32,0,10*ROW('Sanitation Data'!G28))="","",OFFSET('Sanitation Data'!$G$32,0,10*ROW('Sanitation Data'!G28)))</f>
        <v/>
      </c>
      <c r="DE34" s="229" t="str">
        <f ca="1">+IF(OFFSET('Sanitation Data'!$H$28,0,10*ROW('Sanitation Data'!H28))="","",OFFSET('Sanitation Data'!$H$28,0,10*ROW('Sanitation Data'!H28)))</f>
        <v/>
      </c>
      <c r="DF34" s="229" t="str">
        <f ca="1">+IF(OFFSET('Sanitation Data'!$H$29,0,10*ROW('Sanitation Data'!H28))="","",OFFSET('Sanitation Data'!$H$29,0,10*ROW('Sanitation Data'!H28)))</f>
        <v/>
      </c>
      <c r="DG34" s="229" t="str">
        <f ca="1">+IF(OFFSET('Sanitation Data'!$H$30,0,10*ROW('Sanitation Data'!H28))="","",OFFSET('Sanitation Data'!$H$30,0,10*ROW('Sanitation Data'!H28)))</f>
        <v/>
      </c>
      <c r="DH34" s="229" t="str">
        <f ca="1">+IF(OFFSET('Sanitation Data'!$H$31,0,10*ROW('Sanitation Data'!H28))="","",OFFSET('Sanitation Data'!$H$31,0,10*ROW('Sanitation Data'!H28)))</f>
        <v/>
      </c>
      <c r="DI34" s="229" t="str">
        <f ca="1">+IF(OFFSET('Sanitation Data'!$H$32,0,10*ROW('Sanitation Data'!H28))="","",OFFSET('Sanitation Data'!$H$32,0,10*ROW('Sanitation Data'!H28)))</f>
        <v/>
      </c>
      <c r="DJ34" s="229" t="str">
        <f ca="1">+IF(OFFSET('Sanitation Data'!$I$28,0,10*ROW('Sanitation Data'!I28))="","",OFFSET('Sanitation Data'!$I$28,0,10*ROW('Sanitation Data'!I28)))</f>
        <v/>
      </c>
      <c r="DK34" s="229" t="str">
        <f ca="1">+IF(OFFSET('Sanitation Data'!$I$29,0,10*ROW('Sanitation Data'!I28))="","",OFFSET('Sanitation Data'!$I$29,0,10*ROW('Sanitation Data'!I28)))</f>
        <v/>
      </c>
      <c r="DL34" s="229" t="str">
        <f ca="1">+IF(OFFSET('Sanitation Data'!$I$30,0,10*ROW('Sanitation Data'!I28))="","",OFFSET('Sanitation Data'!$I$30,0,10*ROW('Sanitation Data'!I28)))</f>
        <v/>
      </c>
      <c r="DM34" s="229" t="str">
        <f ca="1">+IF(OFFSET('Sanitation Data'!$I$31,0,10*ROW('Sanitation Data'!I28))="","",OFFSET('Sanitation Data'!$I$31,0,10*ROW('Sanitation Data'!I28)))</f>
        <v/>
      </c>
      <c r="DN34" s="229" t="str">
        <f ca="1">+IF(OFFSET('Sanitation Data'!$I$32,0,10*ROW('Sanitation Data'!I28))="","",OFFSET('Sanitation Data'!$I$32,0,10*ROW('Sanitation Data'!I28)))</f>
        <v/>
      </c>
      <c r="DO34" s="229" t="str">
        <f ca="1">+IF(OFFSET('Hygiene Data'!$D$11,0,10*ROW('Hygiene Data'!D28))="","",OFFSET('Hygiene Data'!$D$11,0,10*ROW('Hygiene Data'!D28)))</f>
        <v/>
      </c>
      <c r="DP34" s="229" t="str">
        <f ca="1">+IF(OFFSET('Hygiene Data'!$D$12,0,10*ROW('Hygiene Data'!D28))="","",OFFSET('Hygiene Data'!$D$12,0,10*ROW('Hygiene Data'!D28)))</f>
        <v/>
      </c>
      <c r="DQ34" s="229" t="str">
        <f ca="1">+IF(OFFSET('Hygiene Data'!$D$13,0,10*ROW('Hygiene Data'!D28))="","",OFFSET('Hygiene Data'!$D$13,0,10*ROW('Hygiene Data'!D28)))</f>
        <v/>
      </c>
      <c r="DR34" s="229" t="str">
        <f ca="1">+IF(OFFSET('Hygiene Data'!$E$11,0,10*ROW('Hygiene Data'!E28))="","",OFFSET('Hygiene Data'!$E$11,0,10*ROW('Hygiene Data'!E28)))</f>
        <v/>
      </c>
      <c r="DS34" s="229" t="str">
        <f ca="1">+IF(OFFSET('Hygiene Data'!$E$12,0,10*ROW('Hygiene Data'!E28))="","",OFFSET('Hygiene Data'!$E$12,0,10*ROW('Hygiene Data'!E28)))</f>
        <v/>
      </c>
      <c r="DT34" s="229" t="str">
        <f ca="1">+IF(OFFSET('Hygiene Data'!$E$13,0,10*ROW('Hygiene Data'!E28))="","",OFFSET('Hygiene Data'!$E$13,0,10*ROW('Hygiene Data'!E28)))</f>
        <v/>
      </c>
      <c r="DU34" s="229" t="str">
        <f ca="1">+IF(OFFSET('Hygiene Data'!$F$11,0,10*ROW('Hygiene Data'!F28))="","",OFFSET('Hygiene Data'!$F$11,0,10*ROW('Hygiene Data'!F28)))</f>
        <v/>
      </c>
      <c r="DV34" s="229" t="str">
        <f ca="1">+IF(OFFSET('Hygiene Data'!$F$12,0,10*ROW('Hygiene Data'!F28))="","",OFFSET('Hygiene Data'!$F$12,0,10*ROW('Hygiene Data'!F28)))</f>
        <v/>
      </c>
      <c r="DW34" s="229" t="str">
        <f ca="1">+IF(OFFSET('Hygiene Data'!$F$13,0,10*ROW('Hygiene Data'!F28))="","",OFFSET('Hygiene Data'!$F$13,0,10*ROW('Hygiene Data'!F28)))</f>
        <v/>
      </c>
      <c r="DX34" s="229" t="str">
        <f ca="1">+IF(OFFSET('Hygiene Data'!$G$11,0,10*ROW('Hygiene Data'!G28))="","",OFFSET('Hygiene Data'!$G$11,0,10*ROW('Hygiene Data'!G28)))</f>
        <v/>
      </c>
      <c r="DY34" s="229" t="str">
        <f ca="1">+IF(OFFSET('Hygiene Data'!$G$12,0,10*ROW('Hygiene Data'!G28))="","",OFFSET('Hygiene Data'!$G$12,0,10*ROW('Hygiene Data'!G28)))</f>
        <v/>
      </c>
      <c r="DZ34" s="229" t="str">
        <f ca="1">+IF(OFFSET('Hygiene Data'!$G$13,0,10*ROW('Hygiene Data'!G28))="","",OFFSET('Hygiene Data'!$G$13,0,10*ROW('Hygiene Data'!G28)))</f>
        <v/>
      </c>
      <c r="EA34" s="229" t="str">
        <f ca="1">+IF(OFFSET('Hygiene Data'!$H$11,0,10*ROW('Hygiene Data'!H28))="","",OFFSET('Hygiene Data'!$H$11,0,10*ROW('Hygiene Data'!H28)))</f>
        <v/>
      </c>
      <c r="EB34" s="229" t="str">
        <f ca="1">+IF(OFFSET('Hygiene Data'!$H$12,0,10*ROW('Hygiene Data'!H28))="","",OFFSET('Hygiene Data'!$H$12,0,10*ROW('Hygiene Data'!H28)))</f>
        <v/>
      </c>
      <c r="EC34" s="229" t="str">
        <f ca="1">+IF(OFFSET('Hygiene Data'!$H$13,0,10*ROW('Hygiene Data'!H28))="","",OFFSET('Hygiene Data'!$H$13,0,10*ROW('Hygiene Data'!H28)))</f>
        <v/>
      </c>
      <c r="ED34" s="229" t="str">
        <f ca="1">+IF(OFFSET('Hygiene Data'!$I$11,0,10*ROW('Hygiene Data'!I28))="","",OFFSET('Hygiene Data'!$I$11,0,10*ROW('Hygiene Data'!I28)))</f>
        <v/>
      </c>
      <c r="EE34" s="229" t="str">
        <f ca="1">+IF(OFFSET('Hygiene Data'!$I$12,0,10*ROW('Hygiene Data'!I28))="","",OFFSET('Hygiene Data'!$I$12,0,10*ROW('Hygiene Data'!I28)))</f>
        <v/>
      </c>
      <c r="EF34" s="229" t="str">
        <f ca="1">+IF(OFFSET('Hygiene Data'!$I$13,0,10*ROW('Hygiene Data'!I28))="","",OFFSET('Hygiene Data'!$I$13,0,10*ROW('Hygiene Data'!I28)))</f>
        <v/>
      </c>
    </row>
    <row r="35" spans="1:136" x14ac:dyDescent="0.25">
      <c r="A35" s="338" t="str">
        <f ca="1">+IF(OFFSET('Water Data'!$B$2,0,10*ROW('Water Data'!E29))="","",OFFSET('Water Data'!$B$2,0,10*ROW('Water Data'!E29)))</f>
        <v/>
      </c>
      <c r="B35" s="33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365" t="str">
        <f t="shared" ca="1" si="0"/>
        <v/>
      </c>
      <c r="D35" s="36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36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36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36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36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36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36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36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36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36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36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36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36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36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36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36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36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36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36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36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36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36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36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36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36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36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36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36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36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36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36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36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36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36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36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36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36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36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36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36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36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36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36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36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36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36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36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36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36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44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36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36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36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36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36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36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36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36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36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36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36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36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36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36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36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36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229" t="str">
        <f ca="1">+IF(OFFSET('Water Data'!$D$27,0,10*ROW('Water Data'!D29))="","",OFFSET('Water Data'!$D$27,0,10*ROW('Water Data'!D29)))</f>
        <v/>
      </c>
      <c r="BT35" s="229" t="str">
        <f ca="1">+IF(OFFSET('Water Data'!$D$28,0,10*ROW('Water Data'!D29))="","",OFFSET('Water Data'!$D$28,0,10*ROW('Water Data'!D29)))</f>
        <v/>
      </c>
      <c r="BU35" s="229" t="str">
        <f ca="1">+IF(OFFSET('Water Data'!$D$29,0,10*ROW('Water Data'!D29))="","",OFFSET('Water Data'!$D$29,0,10*ROW('Water Data'!D29)))</f>
        <v/>
      </c>
      <c r="BV35" s="229" t="str">
        <f ca="1">+IF(OFFSET('Water Data'!$E$27,0,10*ROW('Water Data'!E29))="","",OFFSET('Water Data'!$E$27,0,10*ROW('Water Data'!E29)))</f>
        <v/>
      </c>
      <c r="BW35" s="229" t="str">
        <f ca="1">+IF(OFFSET('Water Data'!$E$28,0,10*ROW('Water Data'!E29))="","",OFFSET('Water Data'!$E$28,0,10*ROW('Water Data'!E29)))</f>
        <v/>
      </c>
      <c r="BX35" s="229" t="str">
        <f ca="1">+IF(OFFSET('Water Data'!$E$29,0,10*ROW('Water Data'!E29))="","",OFFSET('Water Data'!$E$29,0,10*ROW('Water Data'!E29)))</f>
        <v/>
      </c>
      <c r="BY35" s="229" t="str">
        <f ca="1">+IF(OFFSET('Water Data'!$F$27,0,10*ROW('Water Data'!F29))="","",OFFSET('Water Data'!$F$27,0,10*ROW('Water Data'!F29)))</f>
        <v/>
      </c>
      <c r="BZ35" s="229" t="str">
        <f ca="1">+IF(OFFSET('Water Data'!$F$28,0,10*ROW('Water Data'!F29))="","",OFFSET('Water Data'!$F$28,0,10*ROW('Water Data'!F29)))</f>
        <v/>
      </c>
      <c r="CA35" s="229" t="str">
        <f ca="1">+IF(OFFSET('Water Data'!$F$29,0,10*ROW('Water Data'!F29))="","",OFFSET('Water Data'!$F$29,0,10*ROW('Water Data'!F29)))</f>
        <v/>
      </c>
      <c r="CB35" s="229" t="str">
        <f ca="1">+IF(OFFSET('Water Data'!$G$27,0,10*ROW('Water Data'!G29))="","",OFFSET('Water Data'!$G$27,0,10*ROW('Water Data'!G29)))</f>
        <v/>
      </c>
      <c r="CC35" s="229" t="str">
        <f ca="1">+IF(OFFSET('Water Data'!$G$28,0,10*ROW('Water Data'!G29))="","",OFFSET('Water Data'!$G$28,0,10*ROW('Water Data'!G29)))</f>
        <v/>
      </c>
      <c r="CD35" s="229" t="str">
        <f ca="1">+IF(OFFSET('Water Data'!$G$29,0,10*ROW('Water Data'!G29))="","",OFFSET('Water Data'!$G$29,0,10*ROW('Water Data'!G29)))</f>
        <v/>
      </c>
      <c r="CE35" s="229" t="str">
        <f ca="1">+IF(OFFSET('Water Data'!$H$27,0,10*ROW('Water Data'!H29))="","",OFFSET('Water Data'!$H$27,0,10*ROW('Water Data'!H29)))</f>
        <v/>
      </c>
      <c r="CF35" s="229" t="str">
        <f ca="1">+IF(OFFSET('Water Data'!$H$28,0,10*ROW('Water Data'!H29))="","",OFFSET('Water Data'!$H$28,0,10*ROW('Water Data'!H29)))</f>
        <v/>
      </c>
      <c r="CG35" s="229" t="str">
        <f ca="1">+IF(OFFSET('Water Data'!$H$29,0,10*ROW('Water Data'!H29))="","",OFFSET('Water Data'!$H$29,0,10*ROW('Water Data'!H29)))</f>
        <v/>
      </c>
      <c r="CH35" s="229" t="str">
        <f ca="1">+IF(OFFSET('Water Data'!$I$27,0,10*ROW('Water Data'!I29))="","",OFFSET('Water Data'!$I$27,0,10*ROW('Water Data'!I29)))</f>
        <v/>
      </c>
      <c r="CI35" s="229" t="str">
        <f ca="1">+IF(OFFSET('Water Data'!$I$28,0,10*ROW('Water Data'!I29))="","",OFFSET('Water Data'!$I$28,0,10*ROW('Water Data'!I29)))</f>
        <v/>
      </c>
      <c r="CJ35" s="229" t="str">
        <f ca="1">+IF(OFFSET('Water Data'!$I$29,0,10*ROW('Water Data'!I29))="","",OFFSET('Water Data'!$I$29,0,10*ROW('Water Data'!I29)))</f>
        <v/>
      </c>
      <c r="CK35" s="229" t="str">
        <f ca="1">+IF(OFFSET('Sanitation Data'!$D$28,0,10*ROW('Sanitation Data'!D29))="","",OFFSET('Sanitation Data'!$D$28,0,10*ROW('Sanitation Data'!D29)))</f>
        <v/>
      </c>
      <c r="CL35" s="229" t="str">
        <f ca="1">+IF(OFFSET('Sanitation Data'!$D$29,0,10*ROW('Sanitation Data'!D29))="","",OFFSET('Sanitation Data'!$D$29,0,10*ROW('Sanitation Data'!D29)))</f>
        <v/>
      </c>
      <c r="CM35" s="229" t="str">
        <f ca="1">+IF(OFFSET('Sanitation Data'!$D$30,0,10*ROW('Sanitation Data'!D29))="","",OFFSET('Sanitation Data'!$D$30,0,10*ROW('Sanitation Data'!D29)))</f>
        <v/>
      </c>
      <c r="CN35" s="229" t="str">
        <f ca="1">+IF(OFFSET('Sanitation Data'!$D$31,0,10*ROW('Sanitation Data'!D29))="","",OFFSET('Sanitation Data'!$D$31,0,10*ROW('Sanitation Data'!D29)))</f>
        <v/>
      </c>
      <c r="CO35" s="229" t="str">
        <f ca="1">+IF(OFFSET('Sanitation Data'!$D$32,0,10*ROW('Sanitation Data'!D29))="","",OFFSET('Sanitation Data'!$D$32,0,10*ROW('Sanitation Data'!D29)))</f>
        <v/>
      </c>
      <c r="CP35" s="229" t="str">
        <f ca="1">+IF(OFFSET('Sanitation Data'!$E$28,0,10*ROW('Sanitation Data'!E29))="","",OFFSET('Sanitation Data'!$E$28,0,10*ROW('Sanitation Data'!E29)))</f>
        <v/>
      </c>
      <c r="CQ35" s="229" t="str">
        <f ca="1">+IF(OFFSET('Sanitation Data'!$E$29,0,10*ROW('Sanitation Data'!E29))="","",OFFSET('Sanitation Data'!$E$29,0,10*ROW('Sanitation Data'!E29)))</f>
        <v/>
      </c>
      <c r="CR35" s="229" t="str">
        <f ca="1">+IF(OFFSET('Sanitation Data'!$E$30,0,10*ROW('Sanitation Data'!E29))="","",OFFSET('Sanitation Data'!$E$30,0,10*ROW('Sanitation Data'!E29)))</f>
        <v/>
      </c>
      <c r="CS35" s="229" t="str">
        <f ca="1">+IF(OFFSET('Sanitation Data'!$E$31,0,10*ROW('Sanitation Data'!E29))="","",OFFSET('Sanitation Data'!$E$31,0,10*ROW('Sanitation Data'!E29)))</f>
        <v/>
      </c>
      <c r="CT35" s="229" t="str">
        <f ca="1">+IF(OFFSET('Sanitation Data'!$E$32,0,10*ROW('Sanitation Data'!E29))="","",OFFSET('Sanitation Data'!$E$32,0,10*ROW('Sanitation Data'!E29)))</f>
        <v/>
      </c>
      <c r="CU35" s="229" t="str">
        <f ca="1">+IF(OFFSET('Sanitation Data'!$F$28,0,10*ROW('Sanitation Data'!F29))="","",OFFSET('Sanitation Data'!$F$28,0,10*ROW('Sanitation Data'!F29)))</f>
        <v/>
      </c>
      <c r="CV35" s="229" t="str">
        <f ca="1">+IF(OFFSET('Sanitation Data'!$F$29,0,10*ROW('Sanitation Data'!F29))="","",OFFSET('Sanitation Data'!$F$29,0,10*ROW('Sanitation Data'!F29)))</f>
        <v/>
      </c>
      <c r="CW35" s="229" t="str">
        <f ca="1">+IF(OFFSET('Sanitation Data'!$F$30,0,10*ROW('Sanitation Data'!F29))="","",OFFSET('Sanitation Data'!$F$30,0,10*ROW('Sanitation Data'!F29)))</f>
        <v/>
      </c>
      <c r="CX35" s="229" t="str">
        <f ca="1">+IF(OFFSET('Sanitation Data'!$F$31,0,10*ROW('Sanitation Data'!F29))="","",OFFSET('Sanitation Data'!$F$31,0,10*ROW('Sanitation Data'!F29)))</f>
        <v/>
      </c>
      <c r="CY35" s="229" t="str">
        <f ca="1">+IF(OFFSET('Sanitation Data'!$F$32,0,10*ROW('Sanitation Data'!F29))="","",OFFSET('Sanitation Data'!$F$32,0,10*ROW('Sanitation Data'!F29)))</f>
        <v/>
      </c>
      <c r="CZ35" s="229" t="str">
        <f ca="1">+IF(OFFSET('Sanitation Data'!$G$28,0,10*ROW('Sanitation Data'!G29))="","",OFFSET('Sanitation Data'!$G$28,0,10*ROW('Sanitation Data'!G29)))</f>
        <v/>
      </c>
      <c r="DA35" s="229" t="str">
        <f ca="1">+IF(OFFSET('Sanitation Data'!$G$29,0,10*ROW('Sanitation Data'!G29))="","",OFFSET('Sanitation Data'!$G$29,0,10*ROW('Sanitation Data'!G29)))</f>
        <v/>
      </c>
      <c r="DB35" s="229" t="str">
        <f ca="1">+IF(OFFSET('Sanitation Data'!$G$30,0,10*ROW('Sanitation Data'!G29))="","",OFFSET('Sanitation Data'!$G$30,0,10*ROW('Sanitation Data'!G29)))</f>
        <v/>
      </c>
      <c r="DC35" s="229" t="str">
        <f ca="1">+IF(OFFSET('Sanitation Data'!$G$31,0,10*ROW('Sanitation Data'!G29))="","",OFFSET('Sanitation Data'!$G$31,0,10*ROW('Sanitation Data'!G29)))</f>
        <v/>
      </c>
      <c r="DD35" s="229" t="str">
        <f ca="1">+IF(OFFSET('Sanitation Data'!$G$32,0,10*ROW('Sanitation Data'!G29))="","",OFFSET('Sanitation Data'!$G$32,0,10*ROW('Sanitation Data'!G29)))</f>
        <v/>
      </c>
      <c r="DE35" s="229" t="str">
        <f ca="1">+IF(OFFSET('Sanitation Data'!$H$28,0,10*ROW('Sanitation Data'!H29))="","",OFFSET('Sanitation Data'!$H$28,0,10*ROW('Sanitation Data'!H29)))</f>
        <v/>
      </c>
      <c r="DF35" s="229" t="str">
        <f ca="1">+IF(OFFSET('Sanitation Data'!$H$29,0,10*ROW('Sanitation Data'!H29))="","",OFFSET('Sanitation Data'!$H$29,0,10*ROW('Sanitation Data'!H29)))</f>
        <v/>
      </c>
      <c r="DG35" s="229" t="str">
        <f ca="1">+IF(OFFSET('Sanitation Data'!$H$30,0,10*ROW('Sanitation Data'!H29))="","",OFFSET('Sanitation Data'!$H$30,0,10*ROW('Sanitation Data'!H29)))</f>
        <v/>
      </c>
      <c r="DH35" s="229" t="str">
        <f ca="1">+IF(OFFSET('Sanitation Data'!$H$31,0,10*ROW('Sanitation Data'!H29))="","",OFFSET('Sanitation Data'!$H$31,0,10*ROW('Sanitation Data'!H29)))</f>
        <v/>
      </c>
      <c r="DI35" s="229" t="str">
        <f ca="1">+IF(OFFSET('Sanitation Data'!$H$32,0,10*ROW('Sanitation Data'!H29))="","",OFFSET('Sanitation Data'!$H$32,0,10*ROW('Sanitation Data'!H29)))</f>
        <v/>
      </c>
      <c r="DJ35" s="229" t="str">
        <f ca="1">+IF(OFFSET('Sanitation Data'!$I$28,0,10*ROW('Sanitation Data'!I29))="","",OFFSET('Sanitation Data'!$I$28,0,10*ROW('Sanitation Data'!I29)))</f>
        <v/>
      </c>
      <c r="DK35" s="229" t="str">
        <f ca="1">+IF(OFFSET('Sanitation Data'!$I$29,0,10*ROW('Sanitation Data'!I29))="","",OFFSET('Sanitation Data'!$I$29,0,10*ROW('Sanitation Data'!I29)))</f>
        <v/>
      </c>
      <c r="DL35" s="229" t="str">
        <f ca="1">+IF(OFFSET('Sanitation Data'!$I$30,0,10*ROW('Sanitation Data'!I29))="","",OFFSET('Sanitation Data'!$I$30,0,10*ROW('Sanitation Data'!I29)))</f>
        <v/>
      </c>
      <c r="DM35" s="229" t="str">
        <f ca="1">+IF(OFFSET('Sanitation Data'!$I$31,0,10*ROW('Sanitation Data'!I29))="","",OFFSET('Sanitation Data'!$I$31,0,10*ROW('Sanitation Data'!I29)))</f>
        <v/>
      </c>
      <c r="DN35" s="229" t="str">
        <f ca="1">+IF(OFFSET('Sanitation Data'!$I$32,0,10*ROW('Sanitation Data'!I29))="","",OFFSET('Sanitation Data'!$I$32,0,10*ROW('Sanitation Data'!I29)))</f>
        <v/>
      </c>
      <c r="DO35" s="229" t="str">
        <f ca="1">+IF(OFFSET('Hygiene Data'!$D$11,0,10*ROW('Hygiene Data'!D29))="","",OFFSET('Hygiene Data'!$D$11,0,10*ROW('Hygiene Data'!D29)))</f>
        <v/>
      </c>
      <c r="DP35" s="229" t="str">
        <f ca="1">+IF(OFFSET('Hygiene Data'!$D$12,0,10*ROW('Hygiene Data'!D29))="","",OFFSET('Hygiene Data'!$D$12,0,10*ROW('Hygiene Data'!D29)))</f>
        <v/>
      </c>
      <c r="DQ35" s="229" t="str">
        <f ca="1">+IF(OFFSET('Hygiene Data'!$D$13,0,10*ROW('Hygiene Data'!D29))="","",OFFSET('Hygiene Data'!$D$13,0,10*ROW('Hygiene Data'!D29)))</f>
        <v/>
      </c>
      <c r="DR35" s="229" t="str">
        <f ca="1">+IF(OFFSET('Hygiene Data'!$E$11,0,10*ROW('Hygiene Data'!E29))="","",OFFSET('Hygiene Data'!$E$11,0,10*ROW('Hygiene Data'!E29)))</f>
        <v/>
      </c>
      <c r="DS35" s="229" t="str">
        <f ca="1">+IF(OFFSET('Hygiene Data'!$E$12,0,10*ROW('Hygiene Data'!E29))="","",OFFSET('Hygiene Data'!$E$12,0,10*ROW('Hygiene Data'!E29)))</f>
        <v/>
      </c>
      <c r="DT35" s="229" t="str">
        <f ca="1">+IF(OFFSET('Hygiene Data'!$E$13,0,10*ROW('Hygiene Data'!E29))="","",OFFSET('Hygiene Data'!$E$13,0,10*ROW('Hygiene Data'!E29)))</f>
        <v/>
      </c>
      <c r="DU35" s="229" t="str">
        <f ca="1">+IF(OFFSET('Hygiene Data'!$F$11,0,10*ROW('Hygiene Data'!F29))="","",OFFSET('Hygiene Data'!$F$11,0,10*ROW('Hygiene Data'!F29)))</f>
        <v/>
      </c>
      <c r="DV35" s="229" t="str">
        <f ca="1">+IF(OFFSET('Hygiene Data'!$F$12,0,10*ROW('Hygiene Data'!F29))="","",OFFSET('Hygiene Data'!$F$12,0,10*ROW('Hygiene Data'!F29)))</f>
        <v/>
      </c>
      <c r="DW35" s="229" t="str">
        <f ca="1">+IF(OFFSET('Hygiene Data'!$F$13,0,10*ROW('Hygiene Data'!F29))="","",OFFSET('Hygiene Data'!$F$13,0,10*ROW('Hygiene Data'!F29)))</f>
        <v/>
      </c>
      <c r="DX35" s="229" t="str">
        <f ca="1">+IF(OFFSET('Hygiene Data'!$G$11,0,10*ROW('Hygiene Data'!G29))="","",OFFSET('Hygiene Data'!$G$11,0,10*ROW('Hygiene Data'!G29)))</f>
        <v/>
      </c>
      <c r="DY35" s="229" t="str">
        <f ca="1">+IF(OFFSET('Hygiene Data'!$G$12,0,10*ROW('Hygiene Data'!G29))="","",OFFSET('Hygiene Data'!$G$12,0,10*ROW('Hygiene Data'!G29)))</f>
        <v/>
      </c>
      <c r="DZ35" s="229" t="str">
        <f ca="1">+IF(OFFSET('Hygiene Data'!$G$13,0,10*ROW('Hygiene Data'!G29))="","",OFFSET('Hygiene Data'!$G$13,0,10*ROW('Hygiene Data'!G29)))</f>
        <v/>
      </c>
      <c r="EA35" s="229" t="str">
        <f ca="1">+IF(OFFSET('Hygiene Data'!$H$11,0,10*ROW('Hygiene Data'!H29))="","",OFFSET('Hygiene Data'!$H$11,0,10*ROW('Hygiene Data'!H29)))</f>
        <v/>
      </c>
      <c r="EB35" s="229" t="str">
        <f ca="1">+IF(OFFSET('Hygiene Data'!$H$12,0,10*ROW('Hygiene Data'!H29))="","",OFFSET('Hygiene Data'!$H$12,0,10*ROW('Hygiene Data'!H29)))</f>
        <v/>
      </c>
      <c r="EC35" s="229" t="str">
        <f ca="1">+IF(OFFSET('Hygiene Data'!$H$13,0,10*ROW('Hygiene Data'!H29))="","",OFFSET('Hygiene Data'!$H$13,0,10*ROW('Hygiene Data'!H29)))</f>
        <v/>
      </c>
      <c r="ED35" s="229" t="str">
        <f ca="1">+IF(OFFSET('Hygiene Data'!$I$11,0,10*ROW('Hygiene Data'!I29))="","",OFFSET('Hygiene Data'!$I$11,0,10*ROW('Hygiene Data'!I29)))</f>
        <v/>
      </c>
      <c r="EE35" s="229" t="str">
        <f ca="1">+IF(OFFSET('Hygiene Data'!$I$12,0,10*ROW('Hygiene Data'!I29))="","",OFFSET('Hygiene Data'!$I$12,0,10*ROW('Hygiene Data'!I29)))</f>
        <v/>
      </c>
      <c r="EF35" s="229" t="str">
        <f ca="1">+IF(OFFSET('Hygiene Data'!$I$13,0,10*ROW('Hygiene Data'!I29))="","",OFFSET('Hygiene Data'!$I$13,0,10*ROW('Hygiene Data'!I29)))</f>
        <v/>
      </c>
    </row>
    <row r="36" spans="1:136" x14ac:dyDescent="0.25">
      <c r="A36" s="338" t="str">
        <f ca="1">+IF(OFFSET('Water Data'!$B$2,0,10*ROW('Water Data'!E30))="","",OFFSET('Water Data'!$B$2,0,10*ROW('Water Data'!E30)))</f>
        <v/>
      </c>
      <c r="B36" s="33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365" t="str">
        <f t="shared" ca="1" si="0"/>
        <v/>
      </c>
      <c r="D36" s="36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36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36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36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36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36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36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36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36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36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36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36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36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36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36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36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36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36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36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36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36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36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36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36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36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36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36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36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36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36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36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36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36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36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36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36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36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36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36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36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36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36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36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36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36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36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36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36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36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44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36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36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36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36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36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36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36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36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36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36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36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36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36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36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36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36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229" t="str">
        <f ca="1">+IF(OFFSET('Water Data'!$D$27,0,10*ROW('Water Data'!D30))="","",OFFSET('Water Data'!$D$27,0,10*ROW('Water Data'!D30)))</f>
        <v/>
      </c>
      <c r="BT36" s="229" t="str">
        <f ca="1">+IF(OFFSET('Water Data'!$D$28,0,10*ROW('Water Data'!D30))="","",OFFSET('Water Data'!$D$28,0,10*ROW('Water Data'!D30)))</f>
        <v/>
      </c>
      <c r="BU36" s="229" t="str">
        <f ca="1">+IF(OFFSET('Water Data'!$D$29,0,10*ROW('Water Data'!D30))="","",OFFSET('Water Data'!$D$29,0,10*ROW('Water Data'!D30)))</f>
        <v/>
      </c>
      <c r="BV36" s="229" t="str">
        <f ca="1">+IF(OFFSET('Water Data'!$E$27,0,10*ROW('Water Data'!E30))="","",OFFSET('Water Data'!$E$27,0,10*ROW('Water Data'!E30)))</f>
        <v/>
      </c>
      <c r="BW36" s="229" t="str">
        <f ca="1">+IF(OFFSET('Water Data'!$E$28,0,10*ROW('Water Data'!E30))="","",OFFSET('Water Data'!$E$28,0,10*ROW('Water Data'!E30)))</f>
        <v/>
      </c>
      <c r="BX36" s="229" t="str">
        <f ca="1">+IF(OFFSET('Water Data'!$E$29,0,10*ROW('Water Data'!E30))="","",OFFSET('Water Data'!$E$29,0,10*ROW('Water Data'!E30)))</f>
        <v/>
      </c>
      <c r="BY36" s="229" t="str">
        <f ca="1">+IF(OFFSET('Water Data'!$F$27,0,10*ROW('Water Data'!F30))="","",OFFSET('Water Data'!$F$27,0,10*ROW('Water Data'!F30)))</f>
        <v/>
      </c>
      <c r="BZ36" s="229" t="str">
        <f ca="1">+IF(OFFSET('Water Data'!$F$28,0,10*ROW('Water Data'!F30))="","",OFFSET('Water Data'!$F$28,0,10*ROW('Water Data'!F30)))</f>
        <v/>
      </c>
      <c r="CA36" s="229" t="str">
        <f ca="1">+IF(OFFSET('Water Data'!$F$29,0,10*ROW('Water Data'!F30))="","",OFFSET('Water Data'!$F$29,0,10*ROW('Water Data'!F30)))</f>
        <v/>
      </c>
      <c r="CB36" s="229" t="str">
        <f ca="1">+IF(OFFSET('Water Data'!$G$27,0,10*ROW('Water Data'!G30))="","",OFFSET('Water Data'!$G$27,0,10*ROW('Water Data'!G30)))</f>
        <v/>
      </c>
      <c r="CC36" s="229" t="str">
        <f ca="1">+IF(OFFSET('Water Data'!$G$28,0,10*ROW('Water Data'!G30))="","",OFFSET('Water Data'!$G$28,0,10*ROW('Water Data'!G30)))</f>
        <v/>
      </c>
      <c r="CD36" s="229" t="str">
        <f ca="1">+IF(OFFSET('Water Data'!$G$29,0,10*ROW('Water Data'!G30))="","",OFFSET('Water Data'!$G$29,0,10*ROW('Water Data'!G30)))</f>
        <v/>
      </c>
      <c r="CE36" s="229" t="str">
        <f ca="1">+IF(OFFSET('Water Data'!$H$27,0,10*ROW('Water Data'!H30))="","",OFFSET('Water Data'!$H$27,0,10*ROW('Water Data'!H30)))</f>
        <v/>
      </c>
      <c r="CF36" s="229" t="str">
        <f ca="1">+IF(OFFSET('Water Data'!$H$28,0,10*ROW('Water Data'!H30))="","",OFFSET('Water Data'!$H$28,0,10*ROW('Water Data'!H30)))</f>
        <v/>
      </c>
      <c r="CG36" s="229" t="str">
        <f ca="1">+IF(OFFSET('Water Data'!$H$29,0,10*ROW('Water Data'!H30))="","",OFFSET('Water Data'!$H$29,0,10*ROW('Water Data'!H30)))</f>
        <v/>
      </c>
      <c r="CH36" s="229" t="str">
        <f ca="1">+IF(OFFSET('Water Data'!$I$27,0,10*ROW('Water Data'!I30))="","",OFFSET('Water Data'!$I$27,0,10*ROW('Water Data'!I30)))</f>
        <v/>
      </c>
      <c r="CI36" s="229" t="str">
        <f ca="1">+IF(OFFSET('Water Data'!$I$28,0,10*ROW('Water Data'!I30))="","",OFFSET('Water Data'!$I$28,0,10*ROW('Water Data'!I30)))</f>
        <v/>
      </c>
      <c r="CJ36" s="229" t="str">
        <f ca="1">+IF(OFFSET('Water Data'!$I$29,0,10*ROW('Water Data'!I30))="","",OFFSET('Water Data'!$I$29,0,10*ROW('Water Data'!I30)))</f>
        <v/>
      </c>
      <c r="CK36" s="229" t="str">
        <f ca="1">+IF(OFFSET('Sanitation Data'!$D$28,0,10*ROW('Sanitation Data'!D30))="","",OFFSET('Sanitation Data'!$D$28,0,10*ROW('Sanitation Data'!D30)))</f>
        <v/>
      </c>
      <c r="CL36" s="229" t="str">
        <f ca="1">+IF(OFFSET('Sanitation Data'!$D$29,0,10*ROW('Sanitation Data'!D30))="","",OFFSET('Sanitation Data'!$D$29,0,10*ROW('Sanitation Data'!D30)))</f>
        <v/>
      </c>
      <c r="CM36" s="229" t="str">
        <f ca="1">+IF(OFFSET('Sanitation Data'!$D$30,0,10*ROW('Sanitation Data'!D30))="","",OFFSET('Sanitation Data'!$D$30,0,10*ROW('Sanitation Data'!D30)))</f>
        <v/>
      </c>
      <c r="CN36" s="229" t="str">
        <f ca="1">+IF(OFFSET('Sanitation Data'!$D$31,0,10*ROW('Sanitation Data'!D30))="","",OFFSET('Sanitation Data'!$D$31,0,10*ROW('Sanitation Data'!D30)))</f>
        <v/>
      </c>
      <c r="CO36" s="229" t="str">
        <f ca="1">+IF(OFFSET('Sanitation Data'!$D$32,0,10*ROW('Sanitation Data'!D30))="","",OFFSET('Sanitation Data'!$D$32,0,10*ROW('Sanitation Data'!D30)))</f>
        <v/>
      </c>
      <c r="CP36" s="229" t="str">
        <f ca="1">+IF(OFFSET('Sanitation Data'!$E$28,0,10*ROW('Sanitation Data'!E30))="","",OFFSET('Sanitation Data'!$E$28,0,10*ROW('Sanitation Data'!E30)))</f>
        <v/>
      </c>
      <c r="CQ36" s="229" t="str">
        <f ca="1">+IF(OFFSET('Sanitation Data'!$E$29,0,10*ROW('Sanitation Data'!E30))="","",OFFSET('Sanitation Data'!$E$29,0,10*ROW('Sanitation Data'!E30)))</f>
        <v/>
      </c>
      <c r="CR36" s="229" t="str">
        <f ca="1">+IF(OFFSET('Sanitation Data'!$E$30,0,10*ROW('Sanitation Data'!E30))="","",OFFSET('Sanitation Data'!$E$30,0,10*ROW('Sanitation Data'!E30)))</f>
        <v/>
      </c>
      <c r="CS36" s="229" t="str">
        <f ca="1">+IF(OFFSET('Sanitation Data'!$E$31,0,10*ROW('Sanitation Data'!E30))="","",OFFSET('Sanitation Data'!$E$31,0,10*ROW('Sanitation Data'!E30)))</f>
        <v/>
      </c>
      <c r="CT36" s="229" t="str">
        <f ca="1">+IF(OFFSET('Sanitation Data'!$E$32,0,10*ROW('Sanitation Data'!E30))="","",OFFSET('Sanitation Data'!$E$32,0,10*ROW('Sanitation Data'!E30)))</f>
        <v/>
      </c>
      <c r="CU36" s="229" t="str">
        <f ca="1">+IF(OFFSET('Sanitation Data'!$F$28,0,10*ROW('Sanitation Data'!F30))="","",OFFSET('Sanitation Data'!$F$28,0,10*ROW('Sanitation Data'!F30)))</f>
        <v/>
      </c>
      <c r="CV36" s="229" t="str">
        <f ca="1">+IF(OFFSET('Sanitation Data'!$F$29,0,10*ROW('Sanitation Data'!F30))="","",OFFSET('Sanitation Data'!$F$29,0,10*ROW('Sanitation Data'!F30)))</f>
        <v/>
      </c>
      <c r="CW36" s="229" t="str">
        <f ca="1">+IF(OFFSET('Sanitation Data'!$F$30,0,10*ROW('Sanitation Data'!F30))="","",OFFSET('Sanitation Data'!$F$30,0,10*ROW('Sanitation Data'!F30)))</f>
        <v/>
      </c>
      <c r="CX36" s="229" t="str">
        <f ca="1">+IF(OFFSET('Sanitation Data'!$F$31,0,10*ROW('Sanitation Data'!F30))="","",OFFSET('Sanitation Data'!$F$31,0,10*ROW('Sanitation Data'!F30)))</f>
        <v/>
      </c>
      <c r="CY36" s="229" t="str">
        <f ca="1">+IF(OFFSET('Sanitation Data'!$F$32,0,10*ROW('Sanitation Data'!F30))="","",OFFSET('Sanitation Data'!$F$32,0,10*ROW('Sanitation Data'!F30)))</f>
        <v/>
      </c>
      <c r="CZ36" s="229" t="str">
        <f ca="1">+IF(OFFSET('Sanitation Data'!$G$28,0,10*ROW('Sanitation Data'!G30))="","",OFFSET('Sanitation Data'!$G$28,0,10*ROW('Sanitation Data'!G30)))</f>
        <v/>
      </c>
      <c r="DA36" s="229" t="str">
        <f ca="1">+IF(OFFSET('Sanitation Data'!$G$29,0,10*ROW('Sanitation Data'!G30))="","",OFFSET('Sanitation Data'!$G$29,0,10*ROW('Sanitation Data'!G30)))</f>
        <v/>
      </c>
      <c r="DB36" s="229" t="str">
        <f ca="1">+IF(OFFSET('Sanitation Data'!$G$30,0,10*ROW('Sanitation Data'!G30))="","",OFFSET('Sanitation Data'!$G$30,0,10*ROW('Sanitation Data'!G30)))</f>
        <v/>
      </c>
      <c r="DC36" s="229" t="str">
        <f ca="1">+IF(OFFSET('Sanitation Data'!$G$31,0,10*ROW('Sanitation Data'!G30))="","",OFFSET('Sanitation Data'!$G$31,0,10*ROW('Sanitation Data'!G30)))</f>
        <v/>
      </c>
      <c r="DD36" s="229" t="str">
        <f ca="1">+IF(OFFSET('Sanitation Data'!$G$32,0,10*ROW('Sanitation Data'!G30))="","",OFFSET('Sanitation Data'!$G$32,0,10*ROW('Sanitation Data'!G30)))</f>
        <v/>
      </c>
      <c r="DE36" s="229" t="str">
        <f ca="1">+IF(OFFSET('Sanitation Data'!$H$28,0,10*ROW('Sanitation Data'!H30))="","",OFFSET('Sanitation Data'!$H$28,0,10*ROW('Sanitation Data'!H30)))</f>
        <v/>
      </c>
      <c r="DF36" s="229" t="str">
        <f ca="1">+IF(OFFSET('Sanitation Data'!$H$29,0,10*ROW('Sanitation Data'!H30))="","",OFFSET('Sanitation Data'!$H$29,0,10*ROW('Sanitation Data'!H30)))</f>
        <v/>
      </c>
      <c r="DG36" s="229" t="str">
        <f ca="1">+IF(OFFSET('Sanitation Data'!$H$30,0,10*ROW('Sanitation Data'!H30))="","",OFFSET('Sanitation Data'!$H$30,0,10*ROW('Sanitation Data'!H30)))</f>
        <v/>
      </c>
      <c r="DH36" s="229" t="str">
        <f ca="1">+IF(OFFSET('Sanitation Data'!$H$31,0,10*ROW('Sanitation Data'!H30))="","",OFFSET('Sanitation Data'!$H$31,0,10*ROW('Sanitation Data'!H30)))</f>
        <v/>
      </c>
      <c r="DI36" s="229" t="str">
        <f ca="1">+IF(OFFSET('Sanitation Data'!$H$32,0,10*ROW('Sanitation Data'!H30))="","",OFFSET('Sanitation Data'!$H$32,0,10*ROW('Sanitation Data'!H30)))</f>
        <v/>
      </c>
      <c r="DJ36" s="229" t="str">
        <f ca="1">+IF(OFFSET('Sanitation Data'!$I$28,0,10*ROW('Sanitation Data'!I30))="","",OFFSET('Sanitation Data'!$I$28,0,10*ROW('Sanitation Data'!I30)))</f>
        <v/>
      </c>
      <c r="DK36" s="229" t="str">
        <f ca="1">+IF(OFFSET('Sanitation Data'!$I$29,0,10*ROW('Sanitation Data'!I30))="","",OFFSET('Sanitation Data'!$I$29,0,10*ROW('Sanitation Data'!I30)))</f>
        <v/>
      </c>
      <c r="DL36" s="229" t="str">
        <f ca="1">+IF(OFFSET('Sanitation Data'!$I$30,0,10*ROW('Sanitation Data'!I30))="","",OFFSET('Sanitation Data'!$I$30,0,10*ROW('Sanitation Data'!I30)))</f>
        <v/>
      </c>
      <c r="DM36" s="229" t="str">
        <f ca="1">+IF(OFFSET('Sanitation Data'!$I$31,0,10*ROW('Sanitation Data'!I30))="","",OFFSET('Sanitation Data'!$I$31,0,10*ROW('Sanitation Data'!I30)))</f>
        <v/>
      </c>
      <c r="DN36" s="229" t="str">
        <f ca="1">+IF(OFFSET('Sanitation Data'!$I$32,0,10*ROW('Sanitation Data'!I30))="","",OFFSET('Sanitation Data'!$I$32,0,10*ROW('Sanitation Data'!I30)))</f>
        <v/>
      </c>
      <c r="DO36" s="229" t="str">
        <f ca="1">+IF(OFFSET('Hygiene Data'!$D$11,0,10*ROW('Hygiene Data'!D30))="","",OFFSET('Hygiene Data'!$D$11,0,10*ROW('Hygiene Data'!D30)))</f>
        <v/>
      </c>
      <c r="DP36" s="229" t="str">
        <f ca="1">+IF(OFFSET('Hygiene Data'!$D$12,0,10*ROW('Hygiene Data'!D30))="","",OFFSET('Hygiene Data'!$D$12,0,10*ROW('Hygiene Data'!D30)))</f>
        <v/>
      </c>
      <c r="DQ36" s="229" t="str">
        <f ca="1">+IF(OFFSET('Hygiene Data'!$D$13,0,10*ROW('Hygiene Data'!D30))="","",OFFSET('Hygiene Data'!$D$13,0,10*ROW('Hygiene Data'!D30)))</f>
        <v/>
      </c>
      <c r="DR36" s="229" t="str">
        <f ca="1">+IF(OFFSET('Hygiene Data'!$E$11,0,10*ROW('Hygiene Data'!E30))="","",OFFSET('Hygiene Data'!$E$11,0,10*ROW('Hygiene Data'!E30)))</f>
        <v/>
      </c>
      <c r="DS36" s="229" t="str">
        <f ca="1">+IF(OFFSET('Hygiene Data'!$E$12,0,10*ROW('Hygiene Data'!E30))="","",OFFSET('Hygiene Data'!$E$12,0,10*ROW('Hygiene Data'!E30)))</f>
        <v/>
      </c>
      <c r="DT36" s="229" t="str">
        <f ca="1">+IF(OFFSET('Hygiene Data'!$E$13,0,10*ROW('Hygiene Data'!E30))="","",OFFSET('Hygiene Data'!$E$13,0,10*ROW('Hygiene Data'!E30)))</f>
        <v/>
      </c>
      <c r="DU36" s="229" t="str">
        <f ca="1">+IF(OFFSET('Hygiene Data'!$F$11,0,10*ROW('Hygiene Data'!F30))="","",OFFSET('Hygiene Data'!$F$11,0,10*ROW('Hygiene Data'!F30)))</f>
        <v/>
      </c>
      <c r="DV36" s="229" t="str">
        <f ca="1">+IF(OFFSET('Hygiene Data'!$F$12,0,10*ROW('Hygiene Data'!F30))="","",OFFSET('Hygiene Data'!$F$12,0,10*ROW('Hygiene Data'!F30)))</f>
        <v/>
      </c>
      <c r="DW36" s="229" t="str">
        <f ca="1">+IF(OFFSET('Hygiene Data'!$F$13,0,10*ROW('Hygiene Data'!F30))="","",OFFSET('Hygiene Data'!$F$13,0,10*ROW('Hygiene Data'!F30)))</f>
        <v/>
      </c>
      <c r="DX36" s="229" t="str">
        <f ca="1">+IF(OFFSET('Hygiene Data'!$G$11,0,10*ROW('Hygiene Data'!G30))="","",OFFSET('Hygiene Data'!$G$11,0,10*ROW('Hygiene Data'!G30)))</f>
        <v/>
      </c>
      <c r="DY36" s="229" t="str">
        <f ca="1">+IF(OFFSET('Hygiene Data'!$G$12,0,10*ROW('Hygiene Data'!G30))="","",OFFSET('Hygiene Data'!$G$12,0,10*ROW('Hygiene Data'!G30)))</f>
        <v/>
      </c>
      <c r="DZ36" s="229" t="str">
        <f ca="1">+IF(OFFSET('Hygiene Data'!$G$13,0,10*ROW('Hygiene Data'!G30))="","",OFFSET('Hygiene Data'!$G$13,0,10*ROW('Hygiene Data'!G30)))</f>
        <v/>
      </c>
      <c r="EA36" s="229" t="str">
        <f ca="1">+IF(OFFSET('Hygiene Data'!$H$11,0,10*ROW('Hygiene Data'!H30))="","",OFFSET('Hygiene Data'!$H$11,0,10*ROW('Hygiene Data'!H30)))</f>
        <v/>
      </c>
      <c r="EB36" s="229" t="str">
        <f ca="1">+IF(OFFSET('Hygiene Data'!$H$12,0,10*ROW('Hygiene Data'!H30))="","",OFFSET('Hygiene Data'!$H$12,0,10*ROW('Hygiene Data'!H30)))</f>
        <v/>
      </c>
      <c r="EC36" s="229" t="str">
        <f ca="1">+IF(OFFSET('Hygiene Data'!$H$13,0,10*ROW('Hygiene Data'!H30))="","",OFFSET('Hygiene Data'!$H$13,0,10*ROW('Hygiene Data'!H30)))</f>
        <v/>
      </c>
      <c r="ED36" s="229" t="str">
        <f ca="1">+IF(OFFSET('Hygiene Data'!$I$11,0,10*ROW('Hygiene Data'!I30))="","",OFFSET('Hygiene Data'!$I$11,0,10*ROW('Hygiene Data'!I30)))</f>
        <v/>
      </c>
      <c r="EE36" s="229" t="str">
        <f ca="1">+IF(OFFSET('Hygiene Data'!$I$12,0,10*ROW('Hygiene Data'!I30))="","",OFFSET('Hygiene Data'!$I$12,0,10*ROW('Hygiene Data'!I30)))</f>
        <v/>
      </c>
      <c r="EF36" s="229" t="str">
        <f ca="1">+IF(OFFSET('Hygiene Data'!$I$13,0,10*ROW('Hygiene Data'!I30))="","",OFFSET('Hygiene Data'!$I$13,0,10*ROW('Hygiene Data'!I30)))</f>
        <v/>
      </c>
    </row>
    <row r="37" spans="1:136" x14ac:dyDescent="0.25">
      <c r="A37" s="338" t="str">
        <f ca="1">+IF(OFFSET('Water Data'!$B$2,0,10*ROW('Water Data'!E31))="","",OFFSET('Water Data'!$B$2,0,10*ROW('Water Data'!E31)))</f>
        <v/>
      </c>
      <c r="B37" s="33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365" t="str">
        <f t="shared" ca="1" si="0"/>
        <v/>
      </c>
      <c r="D37" s="36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36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36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36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36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36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36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36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36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36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36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36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36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36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36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36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36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36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36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36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36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36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36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36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36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36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36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36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36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36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36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36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36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36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36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36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36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36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36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36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36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36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36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36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36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36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36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36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36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44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36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36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36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36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36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36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36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36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36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36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36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36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36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36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36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36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229" t="str">
        <f ca="1">+IF(OFFSET('Water Data'!$D$27,0,10*ROW('Water Data'!D31))="","",OFFSET('Water Data'!$D$27,0,10*ROW('Water Data'!D31)))</f>
        <v/>
      </c>
      <c r="BT37" s="229" t="str">
        <f ca="1">+IF(OFFSET('Water Data'!$D$28,0,10*ROW('Water Data'!D31))="","",OFFSET('Water Data'!$D$28,0,10*ROW('Water Data'!D31)))</f>
        <v/>
      </c>
      <c r="BU37" s="229" t="str">
        <f ca="1">+IF(OFFSET('Water Data'!$D$29,0,10*ROW('Water Data'!D31))="","",OFFSET('Water Data'!$D$29,0,10*ROW('Water Data'!D31)))</f>
        <v/>
      </c>
      <c r="BV37" s="229" t="str">
        <f ca="1">+IF(OFFSET('Water Data'!$E$27,0,10*ROW('Water Data'!E31))="","",OFFSET('Water Data'!$E$27,0,10*ROW('Water Data'!E31)))</f>
        <v/>
      </c>
      <c r="BW37" s="229" t="str">
        <f ca="1">+IF(OFFSET('Water Data'!$E$28,0,10*ROW('Water Data'!E31))="","",OFFSET('Water Data'!$E$28,0,10*ROW('Water Data'!E31)))</f>
        <v/>
      </c>
      <c r="BX37" s="229" t="str">
        <f ca="1">+IF(OFFSET('Water Data'!$E$29,0,10*ROW('Water Data'!E31))="","",OFFSET('Water Data'!$E$29,0,10*ROW('Water Data'!E31)))</f>
        <v/>
      </c>
      <c r="BY37" s="229" t="str">
        <f ca="1">+IF(OFFSET('Water Data'!$F$27,0,10*ROW('Water Data'!F31))="","",OFFSET('Water Data'!$F$27,0,10*ROW('Water Data'!F31)))</f>
        <v/>
      </c>
      <c r="BZ37" s="229" t="str">
        <f ca="1">+IF(OFFSET('Water Data'!$F$28,0,10*ROW('Water Data'!F31))="","",OFFSET('Water Data'!$F$28,0,10*ROW('Water Data'!F31)))</f>
        <v/>
      </c>
      <c r="CA37" s="229" t="str">
        <f ca="1">+IF(OFFSET('Water Data'!$F$29,0,10*ROW('Water Data'!F31))="","",OFFSET('Water Data'!$F$29,0,10*ROW('Water Data'!F31)))</f>
        <v/>
      </c>
      <c r="CB37" s="229" t="str">
        <f ca="1">+IF(OFFSET('Water Data'!$G$27,0,10*ROW('Water Data'!G31))="","",OFFSET('Water Data'!$G$27,0,10*ROW('Water Data'!G31)))</f>
        <v/>
      </c>
      <c r="CC37" s="229" t="str">
        <f ca="1">+IF(OFFSET('Water Data'!$G$28,0,10*ROW('Water Data'!G31))="","",OFFSET('Water Data'!$G$28,0,10*ROW('Water Data'!G31)))</f>
        <v/>
      </c>
      <c r="CD37" s="229" t="str">
        <f ca="1">+IF(OFFSET('Water Data'!$G$29,0,10*ROW('Water Data'!G31))="","",OFFSET('Water Data'!$G$29,0,10*ROW('Water Data'!G31)))</f>
        <v/>
      </c>
      <c r="CE37" s="229" t="str">
        <f ca="1">+IF(OFFSET('Water Data'!$H$27,0,10*ROW('Water Data'!H31))="","",OFFSET('Water Data'!$H$27,0,10*ROW('Water Data'!H31)))</f>
        <v/>
      </c>
      <c r="CF37" s="229" t="str">
        <f ca="1">+IF(OFFSET('Water Data'!$H$28,0,10*ROW('Water Data'!H31))="","",OFFSET('Water Data'!$H$28,0,10*ROW('Water Data'!H31)))</f>
        <v/>
      </c>
      <c r="CG37" s="229" t="str">
        <f ca="1">+IF(OFFSET('Water Data'!$H$29,0,10*ROW('Water Data'!H31))="","",OFFSET('Water Data'!$H$29,0,10*ROW('Water Data'!H31)))</f>
        <v/>
      </c>
      <c r="CH37" s="229" t="str">
        <f ca="1">+IF(OFFSET('Water Data'!$I$27,0,10*ROW('Water Data'!I31))="","",OFFSET('Water Data'!$I$27,0,10*ROW('Water Data'!I31)))</f>
        <v/>
      </c>
      <c r="CI37" s="229" t="str">
        <f ca="1">+IF(OFFSET('Water Data'!$I$28,0,10*ROW('Water Data'!I31))="","",OFFSET('Water Data'!$I$28,0,10*ROW('Water Data'!I31)))</f>
        <v/>
      </c>
      <c r="CJ37" s="229" t="str">
        <f ca="1">+IF(OFFSET('Water Data'!$I$29,0,10*ROW('Water Data'!I31))="","",OFFSET('Water Data'!$I$29,0,10*ROW('Water Data'!I31)))</f>
        <v/>
      </c>
      <c r="CK37" s="229" t="str">
        <f ca="1">+IF(OFFSET('Sanitation Data'!$D$28,0,10*ROW('Sanitation Data'!D31))="","",OFFSET('Sanitation Data'!$D$28,0,10*ROW('Sanitation Data'!D31)))</f>
        <v/>
      </c>
      <c r="CL37" s="229" t="str">
        <f ca="1">+IF(OFFSET('Sanitation Data'!$D$29,0,10*ROW('Sanitation Data'!D31))="","",OFFSET('Sanitation Data'!$D$29,0,10*ROW('Sanitation Data'!D31)))</f>
        <v/>
      </c>
      <c r="CM37" s="229" t="str">
        <f ca="1">+IF(OFFSET('Sanitation Data'!$D$30,0,10*ROW('Sanitation Data'!D31))="","",OFFSET('Sanitation Data'!$D$30,0,10*ROW('Sanitation Data'!D31)))</f>
        <v/>
      </c>
      <c r="CN37" s="229" t="str">
        <f ca="1">+IF(OFFSET('Sanitation Data'!$D$31,0,10*ROW('Sanitation Data'!D31))="","",OFFSET('Sanitation Data'!$D$31,0,10*ROW('Sanitation Data'!D31)))</f>
        <v/>
      </c>
      <c r="CO37" s="229" t="str">
        <f ca="1">+IF(OFFSET('Sanitation Data'!$D$32,0,10*ROW('Sanitation Data'!D31))="","",OFFSET('Sanitation Data'!$D$32,0,10*ROW('Sanitation Data'!D31)))</f>
        <v/>
      </c>
      <c r="CP37" s="229" t="str">
        <f ca="1">+IF(OFFSET('Sanitation Data'!$E$28,0,10*ROW('Sanitation Data'!E31))="","",OFFSET('Sanitation Data'!$E$28,0,10*ROW('Sanitation Data'!E31)))</f>
        <v/>
      </c>
      <c r="CQ37" s="229" t="str">
        <f ca="1">+IF(OFFSET('Sanitation Data'!$E$29,0,10*ROW('Sanitation Data'!E31))="","",OFFSET('Sanitation Data'!$E$29,0,10*ROW('Sanitation Data'!E31)))</f>
        <v/>
      </c>
      <c r="CR37" s="229" t="str">
        <f ca="1">+IF(OFFSET('Sanitation Data'!$E$30,0,10*ROW('Sanitation Data'!E31))="","",OFFSET('Sanitation Data'!$E$30,0,10*ROW('Sanitation Data'!E31)))</f>
        <v/>
      </c>
      <c r="CS37" s="229" t="str">
        <f ca="1">+IF(OFFSET('Sanitation Data'!$E$31,0,10*ROW('Sanitation Data'!E31))="","",OFFSET('Sanitation Data'!$E$31,0,10*ROW('Sanitation Data'!E31)))</f>
        <v/>
      </c>
      <c r="CT37" s="229" t="str">
        <f ca="1">+IF(OFFSET('Sanitation Data'!$E$32,0,10*ROW('Sanitation Data'!E31))="","",OFFSET('Sanitation Data'!$E$32,0,10*ROW('Sanitation Data'!E31)))</f>
        <v/>
      </c>
      <c r="CU37" s="229" t="str">
        <f ca="1">+IF(OFFSET('Sanitation Data'!$F$28,0,10*ROW('Sanitation Data'!F31))="","",OFFSET('Sanitation Data'!$F$28,0,10*ROW('Sanitation Data'!F31)))</f>
        <v/>
      </c>
      <c r="CV37" s="229" t="str">
        <f ca="1">+IF(OFFSET('Sanitation Data'!$F$29,0,10*ROW('Sanitation Data'!F31))="","",OFFSET('Sanitation Data'!$F$29,0,10*ROW('Sanitation Data'!F31)))</f>
        <v/>
      </c>
      <c r="CW37" s="229" t="str">
        <f ca="1">+IF(OFFSET('Sanitation Data'!$F$30,0,10*ROW('Sanitation Data'!F31))="","",OFFSET('Sanitation Data'!$F$30,0,10*ROW('Sanitation Data'!F31)))</f>
        <v/>
      </c>
      <c r="CX37" s="229" t="str">
        <f ca="1">+IF(OFFSET('Sanitation Data'!$F$31,0,10*ROW('Sanitation Data'!F31))="","",OFFSET('Sanitation Data'!$F$31,0,10*ROW('Sanitation Data'!F31)))</f>
        <v/>
      </c>
      <c r="CY37" s="229" t="str">
        <f ca="1">+IF(OFFSET('Sanitation Data'!$F$32,0,10*ROW('Sanitation Data'!F31))="","",OFFSET('Sanitation Data'!$F$32,0,10*ROW('Sanitation Data'!F31)))</f>
        <v/>
      </c>
      <c r="CZ37" s="229" t="str">
        <f ca="1">+IF(OFFSET('Sanitation Data'!$G$28,0,10*ROW('Sanitation Data'!G31))="","",OFFSET('Sanitation Data'!$G$28,0,10*ROW('Sanitation Data'!G31)))</f>
        <v/>
      </c>
      <c r="DA37" s="229" t="str">
        <f ca="1">+IF(OFFSET('Sanitation Data'!$G$29,0,10*ROW('Sanitation Data'!G31))="","",OFFSET('Sanitation Data'!$G$29,0,10*ROW('Sanitation Data'!G31)))</f>
        <v/>
      </c>
      <c r="DB37" s="229" t="str">
        <f ca="1">+IF(OFFSET('Sanitation Data'!$G$30,0,10*ROW('Sanitation Data'!G31))="","",OFFSET('Sanitation Data'!$G$30,0,10*ROW('Sanitation Data'!G31)))</f>
        <v/>
      </c>
      <c r="DC37" s="229" t="str">
        <f ca="1">+IF(OFFSET('Sanitation Data'!$G$31,0,10*ROW('Sanitation Data'!G31))="","",OFFSET('Sanitation Data'!$G$31,0,10*ROW('Sanitation Data'!G31)))</f>
        <v/>
      </c>
      <c r="DD37" s="229" t="str">
        <f ca="1">+IF(OFFSET('Sanitation Data'!$G$32,0,10*ROW('Sanitation Data'!G31))="","",OFFSET('Sanitation Data'!$G$32,0,10*ROW('Sanitation Data'!G31)))</f>
        <v/>
      </c>
      <c r="DE37" s="229" t="str">
        <f ca="1">+IF(OFFSET('Sanitation Data'!$H$28,0,10*ROW('Sanitation Data'!H31))="","",OFFSET('Sanitation Data'!$H$28,0,10*ROW('Sanitation Data'!H31)))</f>
        <v/>
      </c>
      <c r="DF37" s="229" t="str">
        <f ca="1">+IF(OFFSET('Sanitation Data'!$H$29,0,10*ROW('Sanitation Data'!H31))="","",OFFSET('Sanitation Data'!$H$29,0,10*ROW('Sanitation Data'!H31)))</f>
        <v/>
      </c>
      <c r="DG37" s="229" t="str">
        <f ca="1">+IF(OFFSET('Sanitation Data'!$H$30,0,10*ROW('Sanitation Data'!H31))="","",OFFSET('Sanitation Data'!$H$30,0,10*ROW('Sanitation Data'!H31)))</f>
        <v/>
      </c>
      <c r="DH37" s="229" t="str">
        <f ca="1">+IF(OFFSET('Sanitation Data'!$H$31,0,10*ROW('Sanitation Data'!H31))="","",OFFSET('Sanitation Data'!$H$31,0,10*ROW('Sanitation Data'!H31)))</f>
        <v/>
      </c>
      <c r="DI37" s="229" t="str">
        <f ca="1">+IF(OFFSET('Sanitation Data'!$H$32,0,10*ROW('Sanitation Data'!H31))="","",OFFSET('Sanitation Data'!$H$32,0,10*ROW('Sanitation Data'!H31)))</f>
        <v/>
      </c>
      <c r="DJ37" s="229" t="str">
        <f ca="1">+IF(OFFSET('Sanitation Data'!$I$28,0,10*ROW('Sanitation Data'!I31))="","",OFFSET('Sanitation Data'!$I$28,0,10*ROW('Sanitation Data'!I31)))</f>
        <v/>
      </c>
      <c r="DK37" s="229" t="str">
        <f ca="1">+IF(OFFSET('Sanitation Data'!$I$29,0,10*ROW('Sanitation Data'!I31))="","",OFFSET('Sanitation Data'!$I$29,0,10*ROW('Sanitation Data'!I31)))</f>
        <v/>
      </c>
      <c r="DL37" s="229" t="str">
        <f ca="1">+IF(OFFSET('Sanitation Data'!$I$30,0,10*ROW('Sanitation Data'!I31))="","",OFFSET('Sanitation Data'!$I$30,0,10*ROW('Sanitation Data'!I31)))</f>
        <v/>
      </c>
      <c r="DM37" s="229" t="str">
        <f ca="1">+IF(OFFSET('Sanitation Data'!$I$31,0,10*ROW('Sanitation Data'!I31))="","",OFFSET('Sanitation Data'!$I$31,0,10*ROW('Sanitation Data'!I31)))</f>
        <v/>
      </c>
      <c r="DN37" s="229" t="str">
        <f ca="1">+IF(OFFSET('Sanitation Data'!$I$32,0,10*ROW('Sanitation Data'!I31))="","",OFFSET('Sanitation Data'!$I$32,0,10*ROW('Sanitation Data'!I31)))</f>
        <v/>
      </c>
      <c r="DO37" s="229" t="str">
        <f ca="1">+IF(OFFSET('Hygiene Data'!$D$11,0,10*ROW('Hygiene Data'!D31))="","",OFFSET('Hygiene Data'!$D$11,0,10*ROW('Hygiene Data'!D31)))</f>
        <v/>
      </c>
      <c r="DP37" s="229" t="str">
        <f ca="1">+IF(OFFSET('Hygiene Data'!$D$12,0,10*ROW('Hygiene Data'!D31))="","",OFFSET('Hygiene Data'!$D$12,0,10*ROW('Hygiene Data'!D31)))</f>
        <v/>
      </c>
      <c r="DQ37" s="229" t="str">
        <f ca="1">+IF(OFFSET('Hygiene Data'!$D$13,0,10*ROW('Hygiene Data'!D31))="","",OFFSET('Hygiene Data'!$D$13,0,10*ROW('Hygiene Data'!D31)))</f>
        <v/>
      </c>
      <c r="DR37" s="229" t="str">
        <f ca="1">+IF(OFFSET('Hygiene Data'!$E$11,0,10*ROW('Hygiene Data'!E31))="","",OFFSET('Hygiene Data'!$E$11,0,10*ROW('Hygiene Data'!E31)))</f>
        <v/>
      </c>
      <c r="DS37" s="229" t="str">
        <f ca="1">+IF(OFFSET('Hygiene Data'!$E$12,0,10*ROW('Hygiene Data'!E31))="","",OFFSET('Hygiene Data'!$E$12,0,10*ROW('Hygiene Data'!E31)))</f>
        <v/>
      </c>
      <c r="DT37" s="229" t="str">
        <f ca="1">+IF(OFFSET('Hygiene Data'!$E$13,0,10*ROW('Hygiene Data'!E31))="","",OFFSET('Hygiene Data'!$E$13,0,10*ROW('Hygiene Data'!E31)))</f>
        <v/>
      </c>
      <c r="DU37" s="229" t="str">
        <f ca="1">+IF(OFFSET('Hygiene Data'!$F$11,0,10*ROW('Hygiene Data'!F31))="","",OFFSET('Hygiene Data'!$F$11,0,10*ROW('Hygiene Data'!F31)))</f>
        <v/>
      </c>
      <c r="DV37" s="229" t="str">
        <f ca="1">+IF(OFFSET('Hygiene Data'!$F$12,0,10*ROW('Hygiene Data'!F31))="","",OFFSET('Hygiene Data'!$F$12,0,10*ROW('Hygiene Data'!F31)))</f>
        <v/>
      </c>
      <c r="DW37" s="229" t="str">
        <f ca="1">+IF(OFFSET('Hygiene Data'!$F$13,0,10*ROW('Hygiene Data'!F31))="","",OFFSET('Hygiene Data'!$F$13,0,10*ROW('Hygiene Data'!F31)))</f>
        <v/>
      </c>
      <c r="DX37" s="229" t="str">
        <f ca="1">+IF(OFFSET('Hygiene Data'!$G$11,0,10*ROW('Hygiene Data'!G31))="","",OFFSET('Hygiene Data'!$G$11,0,10*ROW('Hygiene Data'!G31)))</f>
        <v/>
      </c>
      <c r="DY37" s="229" t="str">
        <f ca="1">+IF(OFFSET('Hygiene Data'!$G$12,0,10*ROW('Hygiene Data'!G31))="","",OFFSET('Hygiene Data'!$G$12,0,10*ROW('Hygiene Data'!G31)))</f>
        <v/>
      </c>
      <c r="DZ37" s="229" t="str">
        <f ca="1">+IF(OFFSET('Hygiene Data'!$G$13,0,10*ROW('Hygiene Data'!G31))="","",OFFSET('Hygiene Data'!$G$13,0,10*ROW('Hygiene Data'!G31)))</f>
        <v/>
      </c>
      <c r="EA37" s="229" t="str">
        <f ca="1">+IF(OFFSET('Hygiene Data'!$H$11,0,10*ROW('Hygiene Data'!H31))="","",OFFSET('Hygiene Data'!$H$11,0,10*ROW('Hygiene Data'!H31)))</f>
        <v/>
      </c>
      <c r="EB37" s="229" t="str">
        <f ca="1">+IF(OFFSET('Hygiene Data'!$H$12,0,10*ROW('Hygiene Data'!H31))="","",OFFSET('Hygiene Data'!$H$12,0,10*ROW('Hygiene Data'!H31)))</f>
        <v/>
      </c>
      <c r="EC37" s="229" t="str">
        <f ca="1">+IF(OFFSET('Hygiene Data'!$H$13,0,10*ROW('Hygiene Data'!H31))="","",OFFSET('Hygiene Data'!$H$13,0,10*ROW('Hygiene Data'!H31)))</f>
        <v/>
      </c>
      <c r="ED37" s="229" t="str">
        <f ca="1">+IF(OFFSET('Hygiene Data'!$I$11,0,10*ROW('Hygiene Data'!I31))="","",OFFSET('Hygiene Data'!$I$11,0,10*ROW('Hygiene Data'!I31)))</f>
        <v/>
      </c>
      <c r="EE37" s="229" t="str">
        <f ca="1">+IF(OFFSET('Hygiene Data'!$I$12,0,10*ROW('Hygiene Data'!I31))="","",OFFSET('Hygiene Data'!$I$12,0,10*ROW('Hygiene Data'!I31)))</f>
        <v/>
      </c>
      <c r="EF37" s="229" t="str">
        <f ca="1">+IF(OFFSET('Hygiene Data'!$I$13,0,10*ROW('Hygiene Data'!I31))="","",OFFSET('Hygiene Data'!$I$13,0,10*ROW('Hygiene Data'!I31)))</f>
        <v/>
      </c>
    </row>
    <row r="38" spans="1:136" x14ac:dyDescent="0.25">
      <c r="A38" s="338" t="str">
        <f ca="1">+IF(OFFSET('Water Data'!$B$2,0,10*ROW('Water Data'!E32))="","",OFFSET('Water Data'!$B$2,0,10*ROW('Water Data'!E32)))</f>
        <v/>
      </c>
      <c r="B38" s="33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365" t="str">
        <f t="shared" ca="1" si="0"/>
        <v/>
      </c>
      <c r="D38" s="36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36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36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36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36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36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36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36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36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36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36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36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36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36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36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36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36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36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36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36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36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36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36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36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36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36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36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36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36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36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36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36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36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36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36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36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36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36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36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36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36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36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36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36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36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36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36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36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36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44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36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36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36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36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36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36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36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36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36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36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36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36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36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36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36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36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229" t="str">
        <f ca="1">+IF(OFFSET('Water Data'!$D$27,0,10*ROW('Water Data'!D32))="","",OFFSET('Water Data'!$D$27,0,10*ROW('Water Data'!D32)))</f>
        <v/>
      </c>
      <c r="BT38" s="229" t="str">
        <f ca="1">+IF(OFFSET('Water Data'!$D$28,0,10*ROW('Water Data'!D32))="","",OFFSET('Water Data'!$D$28,0,10*ROW('Water Data'!D32)))</f>
        <v/>
      </c>
      <c r="BU38" s="229" t="str">
        <f ca="1">+IF(OFFSET('Water Data'!$D$29,0,10*ROW('Water Data'!D32))="","",OFFSET('Water Data'!$D$29,0,10*ROW('Water Data'!D32)))</f>
        <v/>
      </c>
      <c r="BV38" s="229" t="str">
        <f ca="1">+IF(OFFSET('Water Data'!$E$27,0,10*ROW('Water Data'!E32))="","",OFFSET('Water Data'!$E$27,0,10*ROW('Water Data'!E32)))</f>
        <v/>
      </c>
      <c r="BW38" s="229" t="str">
        <f ca="1">+IF(OFFSET('Water Data'!$E$28,0,10*ROW('Water Data'!E32))="","",OFFSET('Water Data'!$E$28,0,10*ROW('Water Data'!E32)))</f>
        <v/>
      </c>
      <c r="BX38" s="229" t="str">
        <f ca="1">+IF(OFFSET('Water Data'!$E$29,0,10*ROW('Water Data'!E32))="","",OFFSET('Water Data'!$E$29,0,10*ROW('Water Data'!E32)))</f>
        <v/>
      </c>
      <c r="BY38" s="229" t="str">
        <f ca="1">+IF(OFFSET('Water Data'!$F$27,0,10*ROW('Water Data'!F32))="","",OFFSET('Water Data'!$F$27,0,10*ROW('Water Data'!F32)))</f>
        <v/>
      </c>
      <c r="BZ38" s="229" t="str">
        <f ca="1">+IF(OFFSET('Water Data'!$F$28,0,10*ROW('Water Data'!F32))="","",OFFSET('Water Data'!$F$28,0,10*ROW('Water Data'!F32)))</f>
        <v/>
      </c>
      <c r="CA38" s="229" t="str">
        <f ca="1">+IF(OFFSET('Water Data'!$F$29,0,10*ROW('Water Data'!F32))="","",OFFSET('Water Data'!$F$29,0,10*ROW('Water Data'!F32)))</f>
        <v/>
      </c>
      <c r="CB38" s="229" t="str">
        <f ca="1">+IF(OFFSET('Water Data'!$G$27,0,10*ROW('Water Data'!G32))="","",OFFSET('Water Data'!$G$27,0,10*ROW('Water Data'!G32)))</f>
        <v/>
      </c>
      <c r="CC38" s="229" t="str">
        <f ca="1">+IF(OFFSET('Water Data'!$G$28,0,10*ROW('Water Data'!G32))="","",OFFSET('Water Data'!$G$28,0,10*ROW('Water Data'!G32)))</f>
        <v/>
      </c>
      <c r="CD38" s="229" t="str">
        <f ca="1">+IF(OFFSET('Water Data'!$G$29,0,10*ROW('Water Data'!G32))="","",OFFSET('Water Data'!$G$29,0,10*ROW('Water Data'!G32)))</f>
        <v/>
      </c>
      <c r="CE38" s="229" t="str">
        <f ca="1">+IF(OFFSET('Water Data'!$H$27,0,10*ROW('Water Data'!H32))="","",OFFSET('Water Data'!$H$27,0,10*ROW('Water Data'!H32)))</f>
        <v/>
      </c>
      <c r="CF38" s="229" t="str">
        <f ca="1">+IF(OFFSET('Water Data'!$H$28,0,10*ROW('Water Data'!H32))="","",OFFSET('Water Data'!$H$28,0,10*ROW('Water Data'!H32)))</f>
        <v/>
      </c>
      <c r="CG38" s="229" t="str">
        <f ca="1">+IF(OFFSET('Water Data'!$H$29,0,10*ROW('Water Data'!H32))="","",OFFSET('Water Data'!$H$29,0,10*ROW('Water Data'!H32)))</f>
        <v/>
      </c>
      <c r="CH38" s="229" t="str">
        <f ca="1">+IF(OFFSET('Water Data'!$I$27,0,10*ROW('Water Data'!I32))="","",OFFSET('Water Data'!$I$27,0,10*ROW('Water Data'!I32)))</f>
        <v/>
      </c>
      <c r="CI38" s="229" t="str">
        <f ca="1">+IF(OFFSET('Water Data'!$I$28,0,10*ROW('Water Data'!I32))="","",OFFSET('Water Data'!$I$28,0,10*ROW('Water Data'!I32)))</f>
        <v/>
      </c>
      <c r="CJ38" s="229" t="str">
        <f ca="1">+IF(OFFSET('Water Data'!$I$29,0,10*ROW('Water Data'!I32))="","",OFFSET('Water Data'!$I$29,0,10*ROW('Water Data'!I32)))</f>
        <v/>
      </c>
      <c r="CK38" s="229" t="str">
        <f ca="1">+IF(OFFSET('Sanitation Data'!$D$28,0,10*ROW('Sanitation Data'!D32))="","",OFFSET('Sanitation Data'!$D$28,0,10*ROW('Sanitation Data'!D32)))</f>
        <v/>
      </c>
      <c r="CL38" s="229" t="str">
        <f ca="1">+IF(OFFSET('Sanitation Data'!$D$29,0,10*ROW('Sanitation Data'!D32))="","",OFFSET('Sanitation Data'!$D$29,0,10*ROW('Sanitation Data'!D32)))</f>
        <v/>
      </c>
      <c r="CM38" s="229" t="str">
        <f ca="1">+IF(OFFSET('Sanitation Data'!$D$30,0,10*ROW('Sanitation Data'!D32))="","",OFFSET('Sanitation Data'!$D$30,0,10*ROW('Sanitation Data'!D32)))</f>
        <v/>
      </c>
      <c r="CN38" s="229" t="str">
        <f ca="1">+IF(OFFSET('Sanitation Data'!$D$31,0,10*ROW('Sanitation Data'!D32))="","",OFFSET('Sanitation Data'!$D$31,0,10*ROW('Sanitation Data'!D32)))</f>
        <v/>
      </c>
      <c r="CO38" s="229" t="str">
        <f ca="1">+IF(OFFSET('Sanitation Data'!$D$32,0,10*ROW('Sanitation Data'!D32))="","",OFFSET('Sanitation Data'!$D$32,0,10*ROW('Sanitation Data'!D32)))</f>
        <v/>
      </c>
      <c r="CP38" s="229" t="str">
        <f ca="1">+IF(OFFSET('Sanitation Data'!$E$28,0,10*ROW('Sanitation Data'!E32))="","",OFFSET('Sanitation Data'!$E$28,0,10*ROW('Sanitation Data'!E32)))</f>
        <v/>
      </c>
      <c r="CQ38" s="229" t="str">
        <f ca="1">+IF(OFFSET('Sanitation Data'!$E$29,0,10*ROW('Sanitation Data'!E32))="","",OFFSET('Sanitation Data'!$E$29,0,10*ROW('Sanitation Data'!E32)))</f>
        <v/>
      </c>
      <c r="CR38" s="229" t="str">
        <f ca="1">+IF(OFFSET('Sanitation Data'!$E$30,0,10*ROW('Sanitation Data'!E32))="","",OFFSET('Sanitation Data'!$E$30,0,10*ROW('Sanitation Data'!E32)))</f>
        <v/>
      </c>
      <c r="CS38" s="229" t="str">
        <f ca="1">+IF(OFFSET('Sanitation Data'!$E$31,0,10*ROW('Sanitation Data'!E32))="","",OFFSET('Sanitation Data'!$E$31,0,10*ROW('Sanitation Data'!E32)))</f>
        <v/>
      </c>
      <c r="CT38" s="229" t="str">
        <f ca="1">+IF(OFFSET('Sanitation Data'!$E$32,0,10*ROW('Sanitation Data'!E32))="","",OFFSET('Sanitation Data'!$E$32,0,10*ROW('Sanitation Data'!E32)))</f>
        <v/>
      </c>
      <c r="CU38" s="229" t="str">
        <f ca="1">+IF(OFFSET('Sanitation Data'!$F$28,0,10*ROW('Sanitation Data'!F32))="","",OFFSET('Sanitation Data'!$F$28,0,10*ROW('Sanitation Data'!F32)))</f>
        <v/>
      </c>
      <c r="CV38" s="229" t="str">
        <f ca="1">+IF(OFFSET('Sanitation Data'!$F$29,0,10*ROW('Sanitation Data'!F32))="","",OFFSET('Sanitation Data'!$F$29,0,10*ROW('Sanitation Data'!F32)))</f>
        <v/>
      </c>
      <c r="CW38" s="229" t="str">
        <f ca="1">+IF(OFFSET('Sanitation Data'!$F$30,0,10*ROW('Sanitation Data'!F32))="","",OFFSET('Sanitation Data'!$F$30,0,10*ROW('Sanitation Data'!F32)))</f>
        <v/>
      </c>
      <c r="CX38" s="229" t="str">
        <f ca="1">+IF(OFFSET('Sanitation Data'!$F$31,0,10*ROW('Sanitation Data'!F32))="","",OFFSET('Sanitation Data'!$F$31,0,10*ROW('Sanitation Data'!F32)))</f>
        <v/>
      </c>
      <c r="CY38" s="229" t="str">
        <f ca="1">+IF(OFFSET('Sanitation Data'!$F$32,0,10*ROW('Sanitation Data'!F32))="","",OFFSET('Sanitation Data'!$F$32,0,10*ROW('Sanitation Data'!F32)))</f>
        <v/>
      </c>
      <c r="CZ38" s="229" t="str">
        <f ca="1">+IF(OFFSET('Sanitation Data'!$G$28,0,10*ROW('Sanitation Data'!G32))="","",OFFSET('Sanitation Data'!$G$28,0,10*ROW('Sanitation Data'!G32)))</f>
        <v/>
      </c>
      <c r="DA38" s="229" t="str">
        <f ca="1">+IF(OFFSET('Sanitation Data'!$G$29,0,10*ROW('Sanitation Data'!G32))="","",OFFSET('Sanitation Data'!$G$29,0,10*ROW('Sanitation Data'!G32)))</f>
        <v/>
      </c>
      <c r="DB38" s="229" t="str">
        <f ca="1">+IF(OFFSET('Sanitation Data'!$G$30,0,10*ROW('Sanitation Data'!G32))="","",OFFSET('Sanitation Data'!$G$30,0,10*ROW('Sanitation Data'!G32)))</f>
        <v/>
      </c>
      <c r="DC38" s="229" t="str">
        <f ca="1">+IF(OFFSET('Sanitation Data'!$G$31,0,10*ROW('Sanitation Data'!G32))="","",OFFSET('Sanitation Data'!$G$31,0,10*ROW('Sanitation Data'!G32)))</f>
        <v/>
      </c>
      <c r="DD38" s="229" t="str">
        <f ca="1">+IF(OFFSET('Sanitation Data'!$G$32,0,10*ROW('Sanitation Data'!G32))="","",OFFSET('Sanitation Data'!$G$32,0,10*ROW('Sanitation Data'!G32)))</f>
        <v/>
      </c>
      <c r="DE38" s="229" t="str">
        <f ca="1">+IF(OFFSET('Sanitation Data'!$H$28,0,10*ROW('Sanitation Data'!H32))="","",OFFSET('Sanitation Data'!$H$28,0,10*ROW('Sanitation Data'!H32)))</f>
        <v/>
      </c>
      <c r="DF38" s="229" t="str">
        <f ca="1">+IF(OFFSET('Sanitation Data'!$H$29,0,10*ROW('Sanitation Data'!H32))="","",OFFSET('Sanitation Data'!$H$29,0,10*ROW('Sanitation Data'!H32)))</f>
        <v/>
      </c>
      <c r="DG38" s="229" t="str">
        <f ca="1">+IF(OFFSET('Sanitation Data'!$H$30,0,10*ROW('Sanitation Data'!H32))="","",OFFSET('Sanitation Data'!$H$30,0,10*ROW('Sanitation Data'!H32)))</f>
        <v/>
      </c>
      <c r="DH38" s="229" t="str">
        <f ca="1">+IF(OFFSET('Sanitation Data'!$H$31,0,10*ROW('Sanitation Data'!H32))="","",OFFSET('Sanitation Data'!$H$31,0,10*ROW('Sanitation Data'!H32)))</f>
        <v/>
      </c>
      <c r="DI38" s="229" t="str">
        <f ca="1">+IF(OFFSET('Sanitation Data'!$H$32,0,10*ROW('Sanitation Data'!H32))="","",OFFSET('Sanitation Data'!$H$32,0,10*ROW('Sanitation Data'!H32)))</f>
        <v/>
      </c>
      <c r="DJ38" s="229" t="str">
        <f ca="1">+IF(OFFSET('Sanitation Data'!$I$28,0,10*ROW('Sanitation Data'!I32))="","",OFFSET('Sanitation Data'!$I$28,0,10*ROW('Sanitation Data'!I32)))</f>
        <v/>
      </c>
      <c r="DK38" s="229" t="str">
        <f ca="1">+IF(OFFSET('Sanitation Data'!$I$29,0,10*ROW('Sanitation Data'!I32))="","",OFFSET('Sanitation Data'!$I$29,0,10*ROW('Sanitation Data'!I32)))</f>
        <v/>
      </c>
      <c r="DL38" s="229" t="str">
        <f ca="1">+IF(OFFSET('Sanitation Data'!$I$30,0,10*ROW('Sanitation Data'!I32))="","",OFFSET('Sanitation Data'!$I$30,0,10*ROW('Sanitation Data'!I32)))</f>
        <v/>
      </c>
      <c r="DM38" s="229" t="str">
        <f ca="1">+IF(OFFSET('Sanitation Data'!$I$31,0,10*ROW('Sanitation Data'!I32))="","",OFFSET('Sanitation Data'!$I$31,0,10*ROW('Sanitation Data'!I32)))</f>
        <v/>
      </c>
      <c r="DN38" s="229" t="str">
        <f ca="1">+IF(OFFSET('Sanitation Data'!$I$32,0,10*ROW('Sanitation Data'!I32))="","",OFFSET('Sanitation Data'!$I$32,0,10*ROW('Sanitation Data'!I32)))</f>
        <v/>
      </c>
      <c r="DO38" s="229" t="str">
        <f ca="1">+IF(OFFSET('Hygiene Data'!$D$11,0,10*ROW('Hygiene Data'!D32))="","",OFFSET('Hygiene Data'!$D$11,0,10*ROW('Hygiene Data'!D32)))</f>
        <v/>
      </c>
      <c r="DP38" s="229" t="str">
        <f ca="1">+IF(OFFSET('Hygiene Data'!$D$12,0,10*ROW('Hygiene Data'!D32))="","",OFFSET('Hygiene Data'!$D$12,0,10*ROW('Hygiene Data'!D32)))</f>
        <v/>
      </c>
      <c r="DQ38" s="229" t="str">
        <f ca="1">+IF(OFFSET('Hygiene Data'!$D$13,0,10*ROW('Hygiene Data'!D32))="","",OFFSET('Hygiene Data'!$D$13,0,10*ROW('Hygiene Data'!D32)))</f>
        <v/>
      </c>
      <c r="DR38" s="229" t="str">
        <f ca="1">+IF(OFFSET('Hygiene Data'!$E$11,0,10*ROW('Hygiene Data'!E32))="","",OFFSET('Hygiene Data'!$E$11,0,10*ROW('Hygiene Data'!E32)))</f>
        <v/>
      </c>
      <c r="DS38" s="229" t="str">
        <f ca="1">+IF(OFFSET('Hygiene Data'!$E$12,0,10*ROW('Hygiene Data'!E32))="","",OFFSET('Hygiene Data'!$E$12,0,10*ROW('Hygiene Data'!E32)))</f>
        <v/>
      </c>
      <c r="DT38" s="229" t="str">
        <f ca="1">+IF(OFFSET('Hygiene Data'!$E$13,0,10*ROW('Hygiene Data'!E32))="","",OFFSET('Hygiene Data'!$E$13,0,10*ROW('Hygiene Data'!E32)))</f>
        <v/>
      </c>
      <c r="DU38" s="229" t="str">
        <f ca="1">+IF(OFFSET('Hygiene Data'!$F$11,0,10*ROW('Hygiene Data'!F32))="","",OFFSET('Hygiene Data'!$F$11,0,10*ROW('Hygiene Data'!F32)))</f>
        <v/>
      </c>
      <c r="DV38" s="229" t="str">
        <f ca="1">+IF(OFFSET('Hygiene Data'!$F$12,0,10*ROW('Hygiene Data'!F32))="","",OFFSET('Hygiene Data'!$F$12,0,10*ROW('Hygiene Data'!F32)))</f>
        <v/>
      </c>
      <c r="DW38" s="229" t="str">
        <f ca="1">+IF(OFFSET('Hygiene Data'!$F$13,0,10*ROW('Hygiene Data'!F32))="","",OFFSET('Hygiene Data'!$F$13,0,10*ROW('Hygiene Data'!F32)))</f>
        <v/>
      </c>
      <c r="DX38" s="229" t="str">
        <f ca="1">+IF(OFFSET('Hygiene Data'!$G$11,0,10*ROW('Hygiene Data'!G32))="","",OFFSET('Hygiene Data'!$G$11,0,10*ROW('Hygiene Data'!G32)))</f>
        <v/>
      </c>
      <c r="DY38" s="229" t="str">
        <f ca="1">+IF(OFFSET('Hygiene Data'!$G$12,0,10*ROW('Hygiene Data'!G32))="","",OFFSET('Hygiene Data'!$G$12,0,10*ROW('Hygiene Data'!G32)))</f>
        <v/>
      </c>
      <c r="DZ38" s="229" t="str">
        <f ca="1">+IF(OFFSET('Hygiene Data'!$G$13,0,10*ROW('Hygiene Data'!G32))="","",OFFSET('Hygiene Data'!$G$13,0,10*ROW('Hygiene Data'!G32)))</f>
        <v/>
      </c>
      <c r="EA38" s="229" t="str">
        <f ca="1">+IF(OFFSET('Hygiene Data'!$H$11,0,10*ROW('Hygiene Data'!H32))="","",OFFSET('Hygiene Data'!$H$11,0,10*ROW('Hygiene Data'!H32)))</f>
        <v/>
      </c>
      <c r="EB38" s="229" t="str">
        <f ca="1">+IF(OFFSET('Hygiene Data'!$H$12,0,10*ROW('Hygiene Data'!H32))="","",OFFSET('Hygiene Data'!$H$12,0,10*ROW('Hygiene Data'!H32)))</f>
        <v/>
      </c>
      <c r="EC38" s="229" t="str">
        <f ca="1">+IF(OFFSET('Hygiene Data'!$H$13,0,10*ROW('Hygiene Data'!H32))="","",OFFSET('Hygiene Data'!$H$13,0,10*ROW('Hygiene Data'!H32)))</f>
        <v/>
      </c>
      <c r="ED38" s="229" t="str">
        <f ca="1">+IF(OFFSET('Hygiene Data'!$I$11,0,10*ROW('Hygiene Data'!I32))="","",OFFSET('Hygiene Data'!$I$11,0,10*ROW('Hygiene Data'!I32)))</f>
        <v/>
      </c>
      <c r="EE38" s="229" t="str">
        <f ca="1">+IF(OFFSET('Hygiene Data'!$I$12,0,10*ROW('Hygiene Data'!I32))="","",OFFSET('Hygiene Data'!$I$12,0,10*ROW('Hygiene Data'!I32)))</f>
        <v/>
      </c>
      <c r="EF38" s="229" t="str">
        <f ca="1">+IF(OFFSET('Hygiene Data'!$I$13,0,10*ROW('Hygiene Data'!I32))="","",OFFSET('Hygiene Data'!$I$13,0,10*ROW('Hygiene Data'!I32)))</f>
        <v/>
      </c>
    </row>
    <row r="39" spans="1:136" x14ac:dyDescent="0.25">
      <c r="A39" s="338" t="str">
        <f ca="1">+IF(OFFSET('Water Data'!$B$2,0,10*ROW('Water Data'!E33))="","",OFFSET('Water Data'!$B$2,0,10*ROW('Water Data'!E33)))</f>
        <v/>
      </c>
      <c r="B39" s="33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365" t="str">
        <f t="shared" ca="1" si="0"/>
        <v/>
      </c>
      <c r="D39" s="36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36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36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36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36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36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36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36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36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36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36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36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36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36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36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36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36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36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36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36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36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36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36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36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36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36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36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36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36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36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36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36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36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36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36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36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36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36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36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36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36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36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36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36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36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36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36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36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36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44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36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36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36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36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36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36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36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36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36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36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36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36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36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36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36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36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229" t="str">
        <f ca="1">+IF(OFFSET('Water Data'!$D$27,0,10*ROW('Water Data'!D33))="","",OFFSET('Water Data'!$D$27,0,10*ROW('Water Data'!D33)))</f>
        <v/>
      </c>
      <c r="BT39" s="229" t="str">
        <f ca="1">+IF(OFFSET('Water Data'!$D$28,0,10*ROW('Water Data'!D33))="","",OFFSET('Water Data'!$D$28,0,10*ROW('Water Data'!D33)))</f>
        <v/>
      </c>
      <c r="BU39" s="229" t="str">
        <f ca="1">+IF(OFFSET('Water Data'!$D$29,0,10*ROW('Water Data'!D33))="","",OFFSET('Water Data'!$D$29,0,10*ROW('Water Data'!D33)))</f>
        <v/>
      </c>
      <c r="BV39" s="229" t="str">
        <f ca="1">+IF(OFFSET('Water Data'!$E$27,0,10*ROW('Water Data'!E33))="","",OFFSET('Water Data'!$E$27,0,10*ROW('Water Data'!E33)))</f>
        <v/>
      </c>
      <c r="BW39" s="229" t="str">
        <f ca="1">+IF(OFFSET('Water Data'!$E$28,0,10*ROW('Water Data'!E33))="","",OFFSET('Water Data'!$E$28,0,10*ROW('Water Data'!E33)))</f>
        <v/>
      </c>
      <c r="BX39" s="229" t="str">
        <f ca="1">+IF(OFFSET('Water Data'!$E$29,0,10*ROW('Water Data'!E33))="","",OFFSET('Water Data'!$E$29,0,10*ROW('Water Data'!E33)))</f>
        <v/>
      </c>
      <c r="BY39" s="229" t="str">
        <f ca="1">+IF(OFFSET('Water Data'!$F$27,0,10*ROW('Water Data'!F33))="","",OFFSET('Water Data'!$F$27,0,10*ROW('Water Data'!F33)))</f>
        <v/>
      </c>
      <c r="BZ39" s="229" t="str">
        <f ca="1">+IF(OFFSET('Water Data'!$F$28,0,10*ROW('Water Data'!F33))="","",OFFSET('Water Data'!$F$28,0,10*ROW('Water Data'!F33)))</f>
        <v/>
      </c>
      <c r="CA39" s="229" t="str">
        <f ca="1">+IF(OFFSET('Water Data'!$F$29,0,10*ROW('Water Data'!F33))="","",OFFSET('Water Data'!$F$29,0,10*ROW('Water Data'!F33)))</f>
        <v/>
      </c>
      <c r="CB39" s="229" t="str">
        <f ca="1">+IF(OFFSET('Water Data'!$G$27,0,10*ROW('Water Data'!G33))="","",OFFSET('Water Data'!$G$27,0,10*ROW('Water Data'!G33)))</f>
        <v/>
      </c>
      <c r="CC39" s="229" t="str">
        <f ca="1">+IF(OFFSET('Water Data'!$G$28,0,10*ROW('Water Data'!G33))="","",OFFSET('Water Data'!$G$28,0,10*ROW('Water Data'!G33)))</f>
        <v/>
      </c>
      <c r="CD39" s="229" t="str">
        <f ca="1">+IF(OFFSET('Water Data'!$G$29,0,10*ROW('Water Data'!G33))="","",OFFSET('Water Data'!$G$29,0,10*ROW('Water Data'!G33)))</f>
        <v/>
      </c>
      <c r="CE39" s="229" t="str">
        <f ca="1">+IF(OFFSET('Water Data'!$H$27,0,10*ROW('Water Data'!H33))="","",OFFSET('Water Data'!$H$27,0,10*ROW('Water Data'!H33)))</f>
        <v/>
      </c>
      <c r="CF39" s="229" t="str">
        <f ca="1">+IF(OFFSET('Water Data'!$H$28,0,10*ROW('Water Data'!H33))="","",OFFSET('Water Data'!$H$28,0,10*ROW('Water Data'!H33)))</f>
        <v/>
      </c>
      <c r="CG39" s="229" t="str">
        <f ca="1">+IF(OFFSET('Water Data'!$H$29,0,10*ROW('Water Data'!H33))="","",OFFSET('Water Data'!$H$29,0,10*ROW('Water Data'!H33)))</f>
        <v/>
      </c>
      <c r="CH39" s="229" t="str">
        <f ca="1">+IF(OFFSET('Water Data'!$I$27,0,10*ROW('Water Data'!I33))="","",OFFSET('Water Data'!$I$27,0,10*ROW('Water Data'!I33)))</f>
        <v/>
      </c>
      <c r="CI39" s="229" t="str">
        <f ca="1">+IF(OFFSET('Water Data'!$I$28,0,10*ROW('Water Data'!I33))="","",OFFSET('Water Data'!$I$28,0,10*ROW('Water Data'!I33)))</f>
        <v/>
      </c>
      <c r="CJ39" s="229" t="str">
        <f ca="1">+IF(OFFSET('Water Data'!$I$29,0,10*ROW('Water Data'!I33))="","",OFFSET('Water Data'!$I$29,0,10*ROW('Water Data'!I33)))</f>
        <v/>
      </c>
      <c r="CK39" s="229" t="str">
        <f ca="1">+IF(OFFSET('Sanitation Data'!$D$28,0,10*ROW('Sanitation Data'!D33))="","",OFFSET('Sanitation Data'!$D$28,0,10*ROW('Sanitation Data'!D33)))</f>
        <v/>
      </c>
      <c r="CL39" s="229" t="str">
        <f ca="1">+IF(OFFSET('Sanitation Data'!$D$29,0,10*ROW('Sanitation Data'!D33))="","",OFFSET('Sanitation Data'!$D$29,0,10*ROW('Sanitation Data'!D33)))</f>
        <v/>
      </c>
      <c r="CM39" s="229" t="str">
        <f ca="1">+IF(OFFSET('Sanitation Data'!$D$30,0,10*ROW('Sanitation Data'!D33))="","",OFFSET('Sanitation Data'!$D$30,0,10*ROW('Sanitation Data'!D33)))</f>
        <v/>
      </c>
      <c r="CN39" s="229" t="str">
        <f ca="1">+IF(OFFSET('Sanitation Data'!$D$31,0,10*ROW('Sanitation Data'!D33))="","",OFFSET('Sanitation Data'!$D$31,0,10*ROW('Sanitation Data'!D33)))</f>
        <v/>
      </c>
      <c r="CO39" s="229" t="str">
        <f ca="1">+IF(OFFSET('Sanitation Data'!$D$32,0,10*ROW('Sanitation Data'!D33))="","",OFFSET('Sanitation Data'!$D$32,0,10*ROW('Sanitation Data'!D33)))</f>
        <v/>
      </c>
      <c r="CP39" s="229" t="str">
        <f ca="1">+IF(OFFSET('Sanitation Data'!$E$28,0,10*ROW('Sanitation Data'!E33))="","",OFFSET('Sanitation Data'!$E$28,0,10*ROW('Sanitation Data'!E33)))</f>
        <v/>
      </c>
      <c r="CQ39" s="229" t="str">
        <f ca="1">+IF(OFFSET('Sanitation Data'!$E$29,0,10*ROW('Sanitation Data'!E33))="","",OFFSET('Sanitation Data'!$E$29,0,10*ROW('Sanitation Data'!E33)))</f>
        <v/>
      </c>
      <c r="CR39" s="229" t="str">
        <f ca="1">+IF(OFFSET('Sanitation Data'!$E$30,0,10*ROW('Sanitation Data'!E33))="","",OFFSET('Sanitation Data'!$E$30,0,10*ROW('Sanitation Data'!E33)))</f>
        <v/>
      </c>
      <c r="CS39" s="229" t="str">
        <f ca="1">+IF(OFFSET('Sanitation Data'!$E$31,0,10*ROW('Sanitation Data'!E33))="","",OFFSET('Sanitation Data'!$E$31,0,10*ROW('Sanitation Data'!E33)))</f>
        <v/>
      </c>
      <c r="CT39" s="229" t="str">
        <f ca="1">+IF(OFFSET('Sanitation Data'!$E$32,0,10*ROW('Sanitation Data'!E33))="","",OFFSET('Sanitation Data'!$E$32,0,10*ROW('Sanitation Data'!E33)))</f>
        <v/>
      </c>
      <c r="CU39" s="229" t="str">
        <f ca="1">+IF(OFFSET('Sanitation Data'!$F$28,0,10*ROW('Sanitation Data'!F33))="","",OFFSET('Sanitation Data'!$F$28,0,10*ROW('Sanitation Data'!F33)))</f>
        <v/>
      </c>
      <c r="CV39" s="229" t="str">
        <f ca="1">+IF(OFFSET('Sanitation Data'!$F$29,0,10*ROW('Sanitation Data'!F33))="","",OFFSET('Sanitation Data'!$F$29,0,10*ROW('Sanitation Data'!F33)))</f>
        <v/>
      </c>
      <c r="CW39" s="229" t="str">
        <f ca="1">+IF(OFFSET('Sanitation Data'!$F$30,0,10*ROW('Sanitation Data'!F33))="","",OFFSET('Sanitation Data'!$F$30,0,10*ROW('Sanitation Data'!F33)))</f>
        <v/>
      </c>
      <c r="CX39" s="229" t="str">
        <f ca="1">+IF(OFFSET('Sanitation Data'!$F$31,0,10*ROW('Sanitation Data'!F33))="","",OFFSET('Sanitation Data'!$F$31,0,10*ROW('Sanitation Data'!F33)))</f>
        <v/>
      </c>
      <c r="CY39" s="229" t="str">
        <f ca="1">+IF(OFFSET('Sanitation Data'!$F$32,0,10*ROW('Sanitation Data'!F33))="","",OFFSET('Sanitation Data'!$F$32,0,10*ROW('Sanitation Data'!F33)))</f>
        <v/>
      </c>
      <c r="CZ39" s="229" t="str">
        <f ca="1">+IF(OFFSET('Sanitation Data'!$G$28,0,10*ROW('Sanitation Data'!G33))="","",OFFSET('Sanitation Data'!$G$28,0,10*ROW('Sanitation Data'!G33)))</f>
        <v/>
      </c>
      <c r="DA39" s="229" t="str">
        <f ca="1">+IF(OFFSET('Sanitation Data'!$G$29,0,10*ROW('Sanitation Data'!G33))="","",OFFSET('Sanitation Data'!$G$29,0,10*ROW('Sanitation Data'!G33)))</f>
        <v/>
      </c>
      <c r="DB39" s="229" t="str">
        <f ca="1">+IF(OFFSET('Sanitation Data'!$G$30,0,10*ROW('Sanitation Data'!G33))="","",OFFSET('Sanitation Data'!$G$30,0,10*ROW('Sanitation Data'!G33)))</f>
        <v/>
      </c>
      <c r="DC39" s="229" t="str">
        <f ca="1">+IF(OFFSET('Sanitation Data'!$G$31,0,10*ROW('Sanitation Data'!G33))="","",OFFSET('Sanitation Data'!$G$31,0,10*ROW('Sanitation Data'!G33)))</f>
        <v/>
      </c>
      <c r="DD39" s="229" t="str">
        <f ca="1">+IF(OFFSET('Sanitation Data'!$G$32,0,10*ROW('Sanitation Data'!G33))="","",OFFSET('Sanitation Data'!$G$32,0,10*ROW('Sanitation Data'!G33)))</f>
        <v/>
      </c>
      <c r="DE39" s="229" t="str">
        <f ca="1">+IF(OFFSET('Sanitation Data'!$H$28,0,10*ROW('Sanitation Data'!H33))="","",OFFSET('Sanitation Data'!$H$28,0,10*ROW('Sanitation Data'!H33)))</f>
        <v/>
      </c>
      <c r="DF39" s="229" t="str">
        <f ca="1">+IF(OFFSET('Sanitation Data'!$H$29,0,10*ROW('Sanitation Data'!H33))="","",OFFSET('Sanitation Data'!$H$29,0,10*ROW('Sanitation Data'!H33)))</f>
        <v/>
      </c>
      <c r="DG39" s="229" t="str">
        <f ca="1">+IF(OFFSET('Sanitation Data'!$H$30,0,10*ROW('Sanitation Data'!H33))="","",OFFSET('Sanitation Data'!$H$30,0,10*ROW('Sanitation Data'!H33)))</f>
        <v/>
      </c>
      <c r="DH39" s="229" t="str">
        <f ca="1">+IF(OFFSET('Sanitation Data'!$H$31,0,10*ROW('Sanitation Data'!H33))="","",OFFSET('Sanitation Data'!$H$31,0,10*ROW('Sanitation Data'!H33)))</f>
        <v/>
      </c>
      <c r="DI39" s="229" t="str">
        <f ca="1">+IF(OFFSET('Sanitation Data'!$H$32,0,10*ROW('Sanitation Data'!H33))="","",OFFSET('Sanitation Data'!$H$32,0,10*ROW('Sanitation Data'!H33)))</f>
        <v/>
      </c>
      <c r="DJ39" s="229" t="str">
        <f ca="1">+IF(OFFSET('Sanitation Data'!$I$28,0,10*ROW('Sanitation Data'!I33))="","",OFFSET('Sanitation Data'!$I$28,0,10*ROW('Sanitation Data'!I33)))</f>
        <v/>
      </c>
      <c r="DK39" s="229" t="str">
        <f ca="1">+IF(OFFSET('Sanitation Data'!$I$29,0,10*ROW('Sanitation Data'!I33))="","",OFFSET('Sanitation Data'!$I$29,0,10*ROW('Sanitation Data'!I33)))</f>
        <v/>
      </c>
      <c r="DL39" s="229" t="str">
        <f ca="1">+IF(OFFSET('Sanitation Data'!$I$30,0,10*ROW('Sanitation Data'!I33))="","",OFFSET('Sanitation Data'!$I$30,0,10*ROW('Sanitation Data'!I33)))</f>
        <v/>
      </c>
      <c r="DM39" s="229" t="str">
        <f ca="1">+IF(OFFSET('Sanitation Data'!$I$31,0,10*ROW('Sanitation Data'!I33))="","",OFFSET('Sanitation Data'!$I$31,0,10*ROW('Sanitation Data'!I33)))</f>
        <v/>
      </c>
      <c r="DN39" s="229" t="str">
        <f ca="1">+IF(OFFSET('Sanitation Data'!$I$32,0,10*ROW('Sanitation Data'!I33))="","",OFFSET('Sanitation Data'!$I$32,0,10*ROW('Sanitation Data'!I33)))</f>
        <v/>
      </c>
      <c r="DO39" s="229" t="str">
        <f ca="1">+IF(OFFSET('Hygiene Data'!$D$11,0,10*ROW('Hygiene Data'!D33))="","",OFFSET('Hygiene Data'!$D$11,0,10*ROW('Hygiene Data'!D33)))</f>
        <v/>
      </c>
      <c r="DP39" s="229" t="str">
        <f ca="1">+IF(OFFSET('Hygiene Data'!$D$12,0,10*ROW('Hygiene Data'!D33))="","",OFFSET('Hygiene Data'!$D$12,0,10*ROW('Hygiene Data'!D33)))</f>
        <v/>
      </c>
      <c r="DQ39" s="229" t="str">
        <f ca="1">+IF(OFFSET('Hygiene Data'!$D$13,0,10*ROW('Hygiene Data'!D33))="","",OFFSET('Hygiene Data'!$D$13,0,10*ROW('Hygiene Data'!D33)))</f>
        <v/>
      </c>
      <c r="DR39" s="229" t="str">
        <f ca="1">+IF(OFFSET('Hygiene Data'!$E$11,0,10*ROW('Hygiene Data'!E33))="","",OFFSET('Hygiene Data'!$E$11,0,10*ROW('Hygiene Data'!E33)))</f>
        <v/>
      </c>
      <c r="DS39" s="229" t="str">
        <f ca="1">+IF(OFFSET('Hygiene Data'!$E$12,0,10*ROW('Hygiene Data'!E33))="","",OFFSET('Hygiene Data'!$E$12,0,10*ROW('Hygiene Data'!E33)))</f>
        <v/>
      </c>
      <c r="DT39" s="229" t="str">
        <f ca="1">+IF(OFFSET('Hygiene Data'!$E$13,0,10*ROW('Hygiene Data'!E33))="","",OFFSET('Hygiene Data'!$E$13,0,10*ROW('Hygiene Data'!E33)))</f>
        <v/>
      </c>
      <c r="DU39" s="229" t="str">
        <f ca="1">+IF(OFFSET('Hygiene Data'!$F$11,0,10*ROW('Hygiene Data'!F33))="","",OFFSET('Hygiene Data'!$F$11,0,10*ROW('Hygiene Data'!F33)))</f>
        <v/>
      </c>
      <c r="DV39" s="229" t="str">
        <f ca="1">+IF(OFFSET('Hygiene Data'!$F$12,0,10*ROW('Hygiene Data'!F33))="","",OFFSET('Hygiene Data'!$F$12,0,10*ROW('Hygiene Data'!F33)))</f>
        <v/>
      </c>
      <c r="DW39" s="229" t="str">
        <f ca="1">+IF(OFFSET('Hygiene Data'!$F$13,0,10*ROW('Hygiene Data'!F33))="","",OFFSET('Hygiene Data'!$F$13,0,10*ROW('Hygiene Data'!F33)))</f>
        <v/>
      </c>
      <c r="DX39" s="229" t="str">
        <f ca="1">+IF(OFFSET('Hygiene Data'!$G$11,0,10*ROW('Hygiene Data'!G33))="","",OFFSET('Hygiene Data'!$G$11,0,10*ROW('Hygiene Data'!G33)))</f>
        <v/>
      </c>
      <c r="DY39" s="229" t="str">
        <f ca="1">+IF(OFFSET('Hygiene Data'!$G$12,0,10*ROW('Hygiene Data'!G33))="","",OFFSET('Hygiene Data'!$G$12,0,10*ROW('Hygiene Data'!G33)))</f>
        <v/>
      </c>
      <c r="DZ39" s="229" t="str">
        <f ca="1">+IF(OFFSET('Hygiene Data'!$G$13,0,10*ROW('Hygiene Data'!G33))="","",OFFSET('Hygiene Data'!$G$13,0,10*ROW('Hygiene Data'!G33)))</f>
        <v/>
      </c>
      <c r="EA39" s="229" t="str">
        <f ca="1">+IF(OFFSET('Hygiene Data'!$H$11,0,10*ROW('Hygiene Data'!H33))="","",OFFSET('Hygiene Data'!$H$11,0,10*ROW('Hygiene Data'!H33)))</f>
        <v/>
      </c>
      <c r="EB39" s="229" t="str">
        <f ca="1">+IF(OFFSET('Hygiene Data'!$H$12,0,10*ROW('Hygiene Data'!H33))="","",OFFSET('Hygiene Data'!$H$12,0,10*ROW('Hygiene Data'!H33)))</f>
        <v/>
      </c>
      <c r="EC39" s="229" t="str">
        <f ca="1">+IF(OFFSET('Hygiene Data'!$H$13,0,10*ROW('Hygiene Data'!H33))="","",OFFSET('Hygiene Data'!$H$13,0,10*ROW('Hygiene Data'!H33)))</f>
        <v/>
      </c>
      <c r="ED39" s="229" t="str">
        <f ca="1">+IF(OFFSET('Hygiene Data'!$I$11,0,10*ROW('Hygiene Data'!I33))="","",OFFSET('Hygiene Data'!$I$11,0,10*ROW('Hygiene Data'!I33)))</f>
        <v/>
      </c>
      <c r="EE39" s="229" t="str">
        <f ca="1">+IF(OFFSET('Hygiene Data'!$I$12,0,10*ROW('Hygiene Data'!I33))="","",OFFSET('Hygiene Data'!$I$12,0,10*ROW('Hygiene Data'!I33)))</f>
        <v/>
      </c>
      <c r="EF39" s="229" t="str">
        <f ca="1">+IF(OFFSET('Hygiene Data'!$I$13,0,10*ROW('Hygiene Data'!I33))="","",OFFSET('Hygiene Data'!$I$13,0,10*ROW('Hygiene Data'!I33)))</f>
        <v/>
      </c>
    </row>
    <row r="40" spans="1:136" x14ac:dyDescent="0.25">
      <c r="A40" s="338" t="str">
        <f ca="1">+IF(OFFSET('Water Data'!$B$2,0,10*ROW('Water Data'!E34))="","",OFFSET('Water Data'!$B$2,0,10*ROW('Water Data'!E34)))</f>
        <v/>
      </c>
      <c r="B40" s="33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365" t="str">
        <f t="shared" ca="1" si="0"/>
        <v/>
      </c>
      <c r="D40" s="36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36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36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36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36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36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36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36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36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36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36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36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36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36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36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36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36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36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36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36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36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36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36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36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36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36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36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36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36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36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36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36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36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36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36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36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36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36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36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36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36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36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36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36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36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36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36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36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36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44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36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36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36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36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36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36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36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36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36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36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36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36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36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36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36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36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229" t="str">
        <f ca="1">+IF(OFFSET('Water Data'!$D$27,0,10*ROW('Water Data'!D34))="","",OFFSET('Water Data'!$D$27,0,10*ROW('Water Data'!D34)))</f>
        <v/>
      </c>
      <c r="BT40" s="229" t="str">
        <f ca="1">+IF(OFFSET('Water Data'!$D$28,0,10*ROW('Water Data'!D34))="","",OFFSET('Water Data'!$D$28,0,10*ROW('Water Data'!D34)))</f>
        <v/>
      </c>
      <c r="BU40" s="229" t="str">
        <f ca="1">+IF(OFFSET('Water Data'!$D$29,0,10*ROW('Water Data'!D34))="","",OFFSET('Water Data'!$D$29,0,10*ROW('Water Data'!D34)))</f>
        <v/>
      </c>
      <c r="BV40" s="229" t="str">
        <f ca="1">+IF(OFFSET('Water Data'!$E$27,0,10*ROW('Water Data'!E34))="","",OFFSET('Water Data'!$E$27,0,10*ROW('Water Data'!E34)))</f>
        <v/>
      </c>
      <c r="BW40" s="229" t="str">
        <f ca="1">+IF(OFFSET('Water Data'!$E$28,0,10*ROW('Water Data'!E34))="","",OFFSET('Water Data'!$E$28,0,10*ROW('Water Data'!E34)))</f>
        <v/>
      </c>
      <c r="BX40" s="229" t="str">
        <f ca="1">+IF(OFFSET('Water Data'!$E$29,0,10*ROW('Water Data'!E34))="","",OFFSET('Water Data'!$E$29,0,10*ROW('Water Data'!E34)))</f>
        <v/>
      </c>
      <c r="BY40" s="229" t="str">
        <f ca="1">+IF(OFFSET('Water Data'!$F$27,0,10*ROW('Water Data'!F34))="","",OFFSET('Water Data'!$F$27,0,10*ROW('Water Data'!F34)))</f>
        <v/>
      </c>
      <c r="BZ40" s="229" t="str">
        <f ca="1">+IF(OFFSET('Water Data'!$F$28,0,10*ROW('Water Data'!F34))="","",OFFSET('Water Data'!$F$28,0,10*ROW('Water Data'!F34)))</f>
        <v/>
      </c>
      <c r="CA40" s="229" t="str">
        <f ca="1">+IF(OFFSET('Water Data'!$F$29,0,10*ROW('Water Data'!F34))="","",OFFSET('Water Data'!$F$29,0,10*ROW('Water Data'!F34)))</f>
        <v/>
      </c>
      <c r="CB40" s="229" t="str">
        <f ca="1">+IF(OFFSET('Water Data'!$G$27,0,10*ROW('Water Data'!G34))="","",OFFSET('Water Data'!$G$27,0,10*ROW('Water Data'!G34)))</f>
        <v/>
      </c>
      <c r="CC40" s="229" t="str">
        <f ca="1">+IF(OFFSET('Water Data'!$G$28,0,10*ROW('Water Data'!G34))="","",OFFSET('Water Data'!$G$28,0,10*ROW('Water Data'!G34)))</f>
        <v/>
      </c>
      <c r="CD40" s="229" t="str">
        <f ca="1">+IF(OFFSET('Water Data'!$G$29,0,10*ROW('Water Data'!G34))="","",OFFSET('Water Data'!$G$29,0,10*ROW('Water Data'!G34)))</f>
        <v/>
      </c>
      <c r="CE40" s="229" t="str">
        <f ca="1">+IF(OFFSET('Water Data'!$H$27,0,10*ROW('Water Data'!H34))="","",OFFSET('Water Data'!$H$27,0,10*ROW('Water Data'!H34)))</f>
        <v/>
      </c>
      <c r="CF40" s="229" t="str">
        <f ca="1">+IF(OFFSET('Water Data'!$H$28,0,10*ROW('Water Data'!H34))="","",OFFSET('Water Data'!$H$28,0,10*ROW('Water Data'!H34)))</f>
        <v/>
      </c>
      <c r="CG40" s="229" t="str">
        <f ca="1">+IF(OFFSET('Water Data'!$H$29,0,10*ROW('Water Data'!H34))="","",OFFSET('Water Data'!$H$29,0,10*ROW('Water Data'!H34)))</f>
        <v/>
      </c>
      <c r="CH40" s="229" t="str">
        <f ca="1">+IF(OFFSET('Water Data'!$I$27,0,10*ROW('Water Data'!I34))="","",OFFSET('Water Data'!$I$27,0,10*ROW('Water Data'!I34)))</f>
        <v/>
      </c>
      <c r="CI40" s="229" t="str">
        <f ca="1">+IF(OFFSET('Water Data'!$I$28,0,10*ROW('Water Data'!I34))="","",OFFSET('Water Data'!$I$28,0,10*ROW('Water Data'!I34)))</f>
        <v/>
      </c>
      <c r="CJ40" s="229" t="str">
        <f ca="1">+IF(OFFSET('Water Data'!$I$29,0,10*ROW('Water Data'!I34))="","",OFFSET('Water Data'!$I$29,0,10*ROW('Water Data'!I34)))</f>
        <v/>
      </c>
      <c r="CK40" s="229" t="str">
        <f ca="1">+IF(OFFSET('Sanitation Data'!$D$28,0,10*ROW('Sanitation Data'!D34))="","",OFFSET('Sanitation Data'!$D$28,0,10*ROW('Sanitation Data'!D34)))</f>
        <v/>
      </c>
      <c r="CL40" s="229" t="str">
        <f ca="1">+IF(OFFSET('Sanitation Data'!$D$29,0,10*ROW('Sanitation Data'!D34))="","",OFFSET('Sanitation Data'!$D$29,0,10*ROW('Sanitation Data'!D34)))</f>
        <v/>
      </c>
      <c r="CM40" s="229" t="str">
        <f ca="1">+IF(OFFSET('Sanitation Data'!$D$30,0,10*ROW('Sanitation Data'!D34))="","",OFFSET('Sanitation Data'!$D$30,0,10*ROW('Sanitation Data'!D34)))</f>
        <v/>
      </c>
      <c r="CN40" s="229" t="str">
        <f ca="1">+IF(OFFSET('Sanitation Data'!$D$31,0,10*ROW('Sanitation Data'!D34))="","",OFFSET('Sanitation Data'!$D$31,0,10*ROW('Sanitation Data'!D34)))</f>
        <v/>
      </c>
      <c r="CO40" s="229" t="str">
        <f ca="1">+IF(OFFSET('Sanitation Data'!$D$32,0,10*ROW('Sanitation Data'!D34))="","",OFFSET('Sanitation Data'!$D$32,0,10*ROW('Sanitation Data'!D34)))</f>
        <v/>
      </c>
      <c r="CP40" s="229" t="str">
        <f ca="1">+IF(OFFSET('Sanitation Data'!$E$28,0,10*ROW('Sanitation Data'!E34))="","",OFFSET('Sanitation Data'!$E$28,0,10*ROW('Sanitation Data'!E34)))</f>
        <v/>
      </c>
      <c r="CQ40" s="229" t="str">
        <f ca="1">+IF(OFFSET('Sanitation Data'!$E$29,0,10*ROW('Sanitation Data'!E34))="","",OFFSET('Sanitation Data'!$E$29,0,10*ROW('Sanitation Data'!E34)))</f>
        <v/>
      </c>
      <c r="CR40" s="229" t="str">
        <f ca="1">+IF(OFFSET('Sanitation Data'!$E$30,0,10*ROW('Sanitation Data'!E34))="","",OFFSET('Sanitation Data'!$E$30,0,10*ROW('Sanitation Data'!E34)))</f>
        <v/>
      </c>
      <c r="CS40" s="229" t="str">
        <f ca="1">+IF(OFFSET('Sanitation Data'!$E$31,0,10*ROW('Sanitation Data'!E34))="","",OFFSET('Sanitation Data'!$E$31,0,10*ROW('Sanitation Data'!E34)))</f>
        <v/>
      </c>
      <c r="CT40" s="229" t="str">
        <f ca="1">+IF(OFFSET('Sanitation Data'!$E$32,0,10*ROW('Sanitation Data'!E34))="","",OFFSET('Sanitation Data'!$E$32,0,10*ROW('Sanitation Data'!E34)))</f>
        <v/>
      </c>
      <c r="CU40" s="229" t="str">
        <f ca="1">+IF(OFFSET('Sanitation Data'!$F$28,0,10*ROW('Sanitation Data'!F34))="","",OFFSET('Sanitation Data'!$F$28,0,10*ROW('Sanitation Data'!F34)))</f>
        <v/>
      </c>
      <c r="CV40" s="229" t="str">
        <f ca="1">+IF(OFFSET('Sanitation Data'!$F$29,0,10*ROW('Sanitation Data'!F34))="","",OFFSET('Sanitation Data'!$F$29,0,10*ROW('Sanitation Data'!F34)))</f>
        <v/>
      </c>
      <c r="CW40" s="229" t="str">
        <f ca="1">+IF(OFFSET('Sanitation Data'!$F$30,0,10*ROW('Sanitation Data'!F34))="","",OFFSET('Sanitation Data'!$F$30,0,10*ROW('Sanitation Data'!F34)))</f>
        <v/>
      </c>
      <c r="CX40" s="229" t="str">
        <f ca="1">+IF(OFFSET('Sanitation Data'!$F$31,0,10*ROW('Sanitation Data'!F34))="","",OFFSET('Sanitation Data'!$F$31,0,10*ROW('Sanitation Data'!F34)))</f>
        <v/>
      </c>
      <c r="CY40" s="229" t="str">
        <f ca="1">+IF(OFFSET('Sanitation Data'!$F$32,0,10*ROW('Sanitation Data'!F34))="","",OFFSET('Sanitation Data'!$F$32,0,10*ROW('Sanitation Data'!F34)))</f>
        <v/>
      </c>
      <c r="CZ40" s="229" t="str">
        <f ca="1">+IF(OFFSET('Sanitation Data'!$G$28,0,10*ROW('Sanitation Data'!G34))="","",OFFSET('Sanitation Data'!$G$28,0,10*ROW('Sanitation Data'!G34)))</f>
        <v/>
      </c>
      <c r="DA40" s="229" t="str">
        <f ca="1">+IF(OFFSET('Sanitation Data'!$G$29,0,10*ROW('Sanitation Data'!G34))="","",OFFSET('Sanitation Data'!$G$29,0,10*ROW('Sanitation Data'!G34)))</f>
        <v/>
      </c>
      <c r="DB40" s="229" t="str">
        <f ca="1">+IF(OFFSET('Sanitation Data'!$G$30,0,10*ROW('Sanitation Data'!G34))="","",OFFSET('Sanitation Data'!$G$30,0,10*ROW('Sanitation Data'!G34)))</f>
        <v/>
      </c>
      <c r="DC40" s="229" t="str">
        <f ca="1">+IF(OFFSET('Sanitation Data'!$G$31,0,10*ROW('Sanitation Data'!G34))="","",OFFSET('Sanitation Data'!$G$31,0,10*ROW('Sanitation Data'!G34)))</f>
        <v/>
      </c>
      <c r="DD40" s="229" t="str">
        <f ca="1">+IF(OFFSET('Sanitation Data'!$G$32,0,10*ROW('Sanitation Data'!G34))="","",OFFSET('Sanitation Data'!$G$32,0,10*ROW('Sanitation Data'!G34)))</f>
        <v/>
      </c>
      <c r="DE40" s="229" t="str">
        <f ca="1">+IF(OFFSET('Sanitation Data'!$H$28,0,10*ROW('Sanitation Data'!H34))="","",OFFSET('Sanitation Data'!$H$28,0,10*ROW('Sanitation Data'!H34)))</f>
        <v/>
      </c>
      <c r="DF40" s="229" t="str">
        <f ca="1">+IF(OFFSET('Sanitation Data'!$H$29,0,10*ROW('Sanitation Data'!H34))="","",OFFSET('Sanitation Data'!$H$29,0,10*ROW('Sanitation Data'!H34)))</f>
        <v/>
      </c>
      <c r="DG40" s="229" t="str">
        <f ca="1">+IF(OFFSET('Sanitation Data'!$H$30,0,10*ROW('Sanitation Data'!H34))="","",OFFSET('Sanitation Data'!$H$30,0,10*ROW('Sanitation Data'!H34)))</f>
        <v/>
      </c>
      <c r="DH40" s="229" t="str">
        <f ca="1">+IF(OFFSET('Sanitation Data'!$H$31,0,10*ROW('Sanitation Data'!H34))="","",OFFSET('Sanitation Data'!$H$31,0,10*ROW('Sanitation Data'!H34)))</f>
        <v/>
      </c>
      <c r="DI40" s="229" t="str">
        <f ca="1">+IF(OFFSET('Sanitation Data'!$H$32,0,10*ROW('Sanitation Data'!H34))="","",OFFSET('Sanitation Data'!$H$32,0,10*ROW('Sanitation Data'!H34)))</f>
        <v/>
      </c>
      <c r="DJ40" s="229" t="str">
        <f ca="1">+IF(OFFSET('Sanitation Data'!$I$28,0,10*ROW('Sanitation Data'!I34))="","",OFFSET('Sanitation Data'!$I$28,0,10*ROW('Sanitation Data'!I34)))</f>
        <v/>
      </c>
      <c r="DK40" s="229" t="str">
        <f ca="1">+IF(OFFSET('Sanitation Data'!$I$29,0,10*ROW('Sanitation Data'!I34))="","",OFFSET('Sanitation Data'!$I$29,0,10*ROW('Sanitation Data'!I34)))</f>
        <v/>
      </c>
      <c r="DL40" s="229" t="str">
        <f ca="1">+IF(OFFSET('Sanitation Data'!$I$30,0,10*ROW('Sanitation Data'!I34))="","",OFFSET('Sanitation Data'!$I$30,0,10*ROW('Sanitation Data'!I34)))</f>
        <v/>
      </c>
      <c r="DM40" s="229" t="str">
        <f ca="1">+IF(OFFSET('Sanitation Data'!$I$31,0,10*ROW('Sanitation Data'!I34))="","",OFFSET('Sanitation Data'!$I$31,0,10*ROW('Sanitation Data'!I34)))</f>
        <v/>
      </c>
      <c r="DN40" s="229" t="str">
        <f ca="1">+IF(OFFSET('Sanitation Data'!$I$32,0,10*ROW('Sanitation Data'!I34))="","",OFFSET('Sanitation Data'!$I$32,0,10*ROW('Sanitation Data'!I34)))</f>
        <v/>
      </c>
      <c r="DO40" s="229" t="str">
        <f ca="1">+IF(OFFSET('Hygiene Data'!$D$11,0,10*ROW('Hygiene Data'!D34))="","",OFFSET('Hygiene Data'!$D$11,0,10*ROW('Hygiene Data'!D34)))</f>
        <v/>
      </c>
      <c r="DP40" s="229" t="str">
        <f ca="1">+IF(OFFSET('Hygiene Data'!$D$12,0,10*ROW('Hygiene Data'!D34))="","",OFFSET('Hygiene Data'!$D$12,0,10*ROW('Hygiene Data'!D34)))</f>
        <v/>
      </c>
      <c r="DQ40" s="229" t="str">
        <f ca="1">+IF(OFFSET('Hygiene Data'!$D$13,0,10*ROW('Hygiene Data'!D34))="","",OFFSET('Hygiene Data'!$D$13,0,10*ROW('Hygiene Data'!D34)))</f>
        <v/>
      </c>
      <c r="DR40" s="229" t="str">
        <f ca="1">+IF(OFFSET('Hygiene Data'!$E$11,0,10*ROW('Hygiene Data'!E34))="","",OFFSET('Hygiene Data'!$E$11,0,10*ROW('Hygiene Data'!E34)))</f>
        <v/>
      </c>
      <c r="DS40" s="229" t="str">
        <f ca="1">+IF(OFFSET('Hygiene Data'!$E$12,0,10*ROW('Hygiene Data'!E34))="","",OFFSET('Hygiene Data'!$E$12,0,10*ROW('Hygiene Data'!E34)))</f>
        <v/>
      </c>
      <c r="DT40" s="229" t="str">
        <f ca="1">+IF(OFFSET('Hygiene Data'!$E$13,0,10*ROW('Hygiene Data'!E34))="","",OFFSET('Hygiene Data'!$E$13,0,10*ROW('Hygiene Data'!E34)))</f>
        <v/>
      </c>
      <c r="DU40" s="229" t="str">
        <f ca="1">+IF(OFFSET('Hygiene Data'!$F$11,0,10*ROW('Hygiene Data'!F34))="","",OFFSET('Hygiene Data'!$F$11,0,10*ROW('Hygiene Data'!F34)))</f>
        <v/>
      </c>
      <c r="DV40" s="229" t="str">
        <f ca="1">+IF(OFFSET('Hygiene Data'!$F$12,0,10*ROW('Hygiene Data'!F34))="","",OFFSET('Hygiene Data'!$F$12,0,10*ROW('Hygiene Data'!F34)))</f>
        <v/>
      </c>
      <c r="DW40" s="229" t="str">
        <f ca="1">+IF(OFFSET('Hygiene Data'!$F$13,0,10*ROW('Hygiene Data'!F34))="","",OFFSET('Hygiene Data'!$F$13,0,10*ROW('Hygiene Data'!F34)))</f>
        <v/>
      </c>
      <c r="DX40" s="229" t="str">
        <f ca="1">+IF(OFFSET('Hygiene Data'!$G$11,0,10*ROW('Hygiene Data'!G34))="","",OFFSET('Hygiene Data'!$G$11,0,10*ROW('Hygiene Data'!G34)))</f>
        <v/>
      </c>
      <c r="DY40" s="229" t="str">
        <f ca="1">+IF(OFFSET('Hygiene Data'!$G$12,0,10*ROW('Hygiene Data'!G34))="","",OFFSET('Hygiene Data'!$G$12,0,10*ROW('Hygiene Data'!G34)))</f>
        <v/>
      </c>
      <c r="DZ40" s="229" t="str">
        <f ca="1">+IF(OFFSET('Hygiene Data'!$G$13,0,10*ROW('Hygiene Data'!G34))="","",OFFSET('Hygiene Data'!$G$13,0,10*ROW('Hygiene Data'!G34)))</f>
        <v/>
      </c>
      <c r="EA40" s="229" t="str">
        <f ca="1">+IF(OFFSET('Hygiene Data'!$H$11,0,10*ROW('Hygiene Data'!H34))="","",OFFSET('Hygiene Data'!$H$11,0,10*ROW('Hygiene Data'!H34)))</f>
        <v/>
      </c>
      <c r="EB40" s="229" t="str">
        <f ca="1">+IF(OFFSET('Hygiene Data'!$H$12,0,10*ROW('Hygiene Data'!H34))="","",OFFSET('Hygiene Data'!$H$12,0,10*ROW('Hygiene Data'!H34)))</f>
        <v/>
      </c>
      <c r="EC40" s="229" t="str">
        <f ca="1">+IF(OFFSET('Hygiene Data'!$H$13,0,10*ROW('Hygiene Data'!H34))="","",OFFSET('Hygiene Data'!$H$13,0,10*ROW('Hygiene Data'!H34)))</f>
        <v/>
      </c>
      <c r="ED40" s="229" t="str">
        <f ca="1">+IF(OFFSET('Hygiene Data'!$I$11,0,10*ROW('Hygiene Data'!I34))="","",OFFSET('Hygiene Data'!$I$11,0,10*ROW('Hygiene Data'!I34)))</f>
        <v/>
      </c>
      <c r="EE40" s="229" t="str">
        <f ca="1">+IF(OFFSET('Hygiene Data'!$I$12,0,10*ROW('Hygiene Data'!I34))="","",OFFSET('Hygiene Data'!$I$12,0,10*ROW('Hygiene Data'!I34)))</f>
        <v/>
      </c>
      <c r="EF40" s="229" t="str">
        <f ca="1">+IF(OFFSET('Hygiene Data'!$I$13,0,10*ROW('Hygiene Data'!I34))="","",OFFSET('Hygiene Data'!$I$13,0,10*ROW('Hygiene Data'!I34)))</f>
        <v/>
      </c>
    </row>
    <row r="41" spans="1:136" x14ac:dyDescent="0.25">
      <c r="A41" s="338" t="str">
        <f ca="1">+IF(OFFSET('Water Data'!$B$2,0,10*ROW('Water Data'!E35))="","",OFFSET('Water Data'!$B$2,0,10*ROW('Water Data'!E35)))</f>
        <v/>
      </c>
      <c r="B41" s="33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365" t="str">
        <f t="shared" ca="1" si="0"/>
        <v/>
      </c>
      <c r="D41" s="36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36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36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36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36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36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36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36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36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36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36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36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36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36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36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36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36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36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36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36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36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36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36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36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36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36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36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36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36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36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36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36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36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36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36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36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36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36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36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36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36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36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36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36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36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36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36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36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36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44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36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36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36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36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36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36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36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36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36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36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36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36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36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36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36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36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229" t="str">
        <f ca="1">+IF(OFFSET('Water Data'!$D$27,0,10*ROW('Water Data'!D35))="","",OFFSET('Water Data'!$D$27,0,10*ROW('Water Data'!D35)))</f>
        <v/>
      </c>
      <c r="BT41" s="229" t="str">
        <f ca="1">+IF(OFFSET('Water Data'!$D$28,0,10*ROW('Water Data'!D35))="","",OFFSET('Water Data'!$D$28,0,10*ROW('Water Data'!D35)))</f>
        <v/>
      </c>
      <c r="BU41" s="229" t="str">
        <f ca="1">+IF(OFFSET('Water Data'!$D$29,0,10*ROW('Water Data'!D35))="","",OFFSET('Water Data'!$D$29,0,10*ROW('Water Data'!D35)))</f>
        <v/>
      </c>
      <c r="BV41" s="229" t="str">
        <f ca="1">+IF(OFFSET('Water Data'!$E$27,0,10*ROW('Water Data'!E35))="","",OFFSET('Water Data'!$E$27,0,10*ROW('Water Data'!E35)))</f>
        <v/>
      </c>
      <c r="BW41" s="229" t="str">
        <f ca="1">+IF(OFFSET('Water Data'!$E$28,0,10*ROW('Water Data'!E35))="","",OFFSET('Water Data'!$E$28,0,10*ROW('Water Data'!E35)))</f>
        <v/>
      </c>
      <c r="BX41" s="229" t="str">
        <f ca="1">+IF(OFFSET('Water Data'!$E$29,0,10*ROW('Water Data'!E35))="","",OFFSET('Water Data'!$E$29,0,10*ROW('Water Data'!E35)))</f>
        <v/>
      </c>
      <c r="BY41" s="229" t="str">
        <f ca="1">+IF(OFFSET('Water Data'!$F$27,0,10*ROW('Water Data'!F35))="","",OFFSET('Water Data'!$F$27,0,10*ROW('Water Data'!F35)))</f>
        <v/>
      </c>
      <c r="BZ41" s="229" t="str">
        <f ca="1">+IF(OFFSET('Water Data'!$F$28,0,10*ROW('Water Data'!F35))="","",OFFSET('Water Data'!$F$28,0,10*ROW('Water Data'!F35)))</f>
        <v/>
      </c>
      <c r="CA41" s="229" t="str">
        <f ca="1">+IF(OFFSET('Water Data'!$F$29,0,10*ROW('Water Data'!F35))="","",OFFSET('Water Data'!$F$29,0,10*ROW('Water Data'!F35)))</f>
        <v/>
      </c>
      <c r="CB41" s="229" t="str">
        <f ca="1">+IF(OFFSET('Water Data'!$G$27,0,10*ROW('Water Data'!G35))="","",OFFSET('Water Data'!$G$27,0,10*ROW('Water Data'!G35)))</f>
        <v/>
      </c>
      <c r="CC41" s="229" t="str">
        <f ca="1">+IF(OFFSET('Water Data'!$G$28,0,10*ROW('Water Data'!G35))="","",OFFSET('Water Data'!$G$28,0,10*ROW('Water Data'!G35)))</f>
        <v/>
      </c>
      <c r="CD41" s="229" t="str">
        <f ca="1">+IF(OFFSET('Water Data'!$G$29,0,10*ROW('Water Data'!G35))="","",OFFSET('Water Data'!$G$29,0,10*ROW('Water Data'!G35)))</f>
        <v/>
      </c>
      <c r="CE41" s="229" t="str">
        <f ca="1">+IF(OFFSET('Water Data'!$H$27,0,10*ROW('Water Data'!H35))="","",OFFSET('Water Data'!$H$27,0,10*ROW('Water Data'!H35)))</f>
        <v/>
      </c>
      <c r="CF41" s="229" t="str">
        <f ca="1">+IF(OFFSET('Water Data'!$H$28,0,10*ROW('Water Data'!H35))="","",OFFSET('Water Data'!$H$28,0,10*ROW('Water Data'!H35)))</f>
        <v/>
      </c>
      <c r="CG41" s="229" t="str">
        <f ca="1">+IF(OFFSET('Water Data'!$H$29,0,10*ROW('Water Data'!H35))="","",OFFSET('Water Data'!$H$29,0,10*ROW('Water Data'!H35)))</f>
        <v/>
      </c>
      <c r="CH41" s="229" t="str">
        <f ca="1">+IF(OFFSET('Water Data'!$I$27,0,10*ROW('Water Data'!I35))="","",OFFSET('Water Data'!$I$27,0,10*ROW('Water Data'!I35)))</f>
        <v/>
      </c>
      <c r="CI41" s="229" t="str">
        <f ca="1">+IF(OFFSET('Water Data'!$I$28,0,10*ROW('Water Data'!I35))="","",OFFSET('Water Data'!$I$28,0,10*ROW('Water Data'!I35)))</f>
        <v/>
      </c>
      <c r="CJ41" s="229" t="str">
        <f ca="1">+IF(OFFSET('Water Data'!$I$29,0,10*ROW('Water Data'!I35))="","",OFFSET('Water Data'!$I$29,0,10*ROW('Water Data'!I35)))</f>
        <v/>
      </c>
      <c r="CK41" s="229" t="str">
        <f ca="1">+IF(OFFSET('Sanitation Data'!$D$28,0,10*ROW('Sanitation Data'!D35))="","",OFFSET('Sanitation Data'!$D$28,0,10*ROW('Sanitation Data'!D35)))</f>
        <v/>
      </c>
      <c r="CL41" s="229" t="str">
        <f ca="1">+IF(OFFSET('Sanitation Data'!$D$29,0,10*ROW('Sanitation Data'!D35))="","",OFFSET('Sanitation Data'!$D$29,0,10*ROW('Sanitation Data'!D35)))</f>
        <v/>
      </c>
      <c r="CM41" s="229" t="str">
        <f ca="1">+IF(OFFSET('Sanitation Data'!$D$30,0,10*ROW('Sanitation Data'!D35))="","",OFFSET('Sanitation Data'!$D$30,0,10*ROW('Sanitation Data'!D35)))</f>
        <v/>
      </c>
      <c r="CN41" s="229" t="str">
        <f ca="1">+IF(OFFSET('Sanitation Data'!$D$31,0,10*ROW('Sanitation Data'!D35))="","",OFFSET('Sanitation Data'!$D$31,0,10*ROW('Sanitation Data'!D35)))</f>
        <v/>
      </c>
      <c r="CO41" s="229" t="str">
        <f ca="1">+IF(OFFSET('Sanitation Data'!$D$32,0,10*ROW('Sanitation Data'!D35))="","",OFFSET('Sanitation Data'!$D$32,0,10*ROW('Sanitation Data'!D35)))</f>
        <v/>
      </c>
      <c r="CP41" s="229" t="str">
        <f ca="1">+IF(OFFSET('Sanitation Data'!$E$28,0,10*ROW('Sanitation Data'!E35))="","",OFFSET('Sanitation Data'!$E$28,0,10*ROW('Sanitation Data'!E35)))</f>
        <v/>
      </c>
      <c r="CQ41" s="229" t="str">
        <f ca="1">+IF(OFFSET('Sanitation Data'!$E$29,0,10*ROW('Sanitation Data'!E35))="","",OFFSET('Sanitation Data'!$E$29,0,10*ROW('Sanitation Data'!E35)))</f>
        <v/>
      </c>
      <c r="CR41" s="229" t="str">
        <f ca="1">+IF(OFFSET('Sanitation Data'!$E$30,0,10*ROW('Sanitation Data'!E35))="","",OFFSET('Sanitation Data'!$E$30,0,10*ROW('Sanitation Data'!E35)))</f>
        <v/>
      </c>
      <c r="CS41" s="229" t="str">
        <f ca="1">+IF(OFFSET('Sanitation Data'!$E$31,0,10*ROW('Sanitation Data'!E35))="","",OFFSET('Sanitation Data'!$E$31,0,10*ROW('Sanitation Data'!E35)))</f>
        <v/>
      </c>
      <c r="CT41" s="229" t="str">
        <f ca="1">+IF(OFFSET('Sanitation Data'!$E$32,0,10*ROW('Sanitation Data'!E35))="","",OFFSET('Sanitation Data'!$E$32,0,10*ROW('Sanitation Data'!E35)))</f>
        <v/>
      </c>
      <c r="CU41" s="229" t="str">
        <f ca="1">+IF(OFFSET('Sanitation Data'!$F$28,0,10*ROW('Sanitation Data'!F35))="","",OFFSET('Sanitation Data'!$F$28,0,10*ROW('Sanitation Data'!F35)))</f>
        <v/>
      </c>
      <c r="CV41" s="229" t="str">
        <f ca="1">+IF(OFFSET('Sanitation Data'!$F$29,0,10*ROW('Sanitation Data'!F35))="","",OFFSET('Sanitation Data'!$F$29,0,10*ROW('Sanitation Data'!F35)))</f>
        <v/>
      </c>
      <c r="CW41" s="229" t="str">
        <f ca="1">+IF(OFFSET('Sanitation Data'!$F$30,0,10*ROW('Sanitation Data'!F35))="","",OFFSET('Sanitation Data'!$F$30,0,10*ROW('Sanitation Data'!F35)))</f>
        <v/>
      </c>
      <c r="CX41" s="229" t="str">
        <f ca="1">+IF(OFFSET('Sanitation Data'!$F$31,0,10*ROW('Sanitation Data'!F35))="","",OFFSET('Sanitation Data'!$F$31,0,10*ROW('Sanitation Data'!F35)))</f>
        <v/>
      </c>
      <c r="CY41" s="229" t="str">
        <f ca="1">+IF(OFFSET('Sanitation Data'!$F$32,0,10*ROW('Sanitation Data'!F35))="","",OFFSET('Sanitation Data'!$F$32,0,10*ROW('Sanitation Data'!F35)))</f>
        <v/>
      </c>
      <c r="CZ41" s="229" t="str">
        <f ca="1">+IF(OFFSET('Sanitation Data'!$G$28,0,10*ROW('Sanitation Data'!G35))="","",OFFSET('Sanitation Data'!$G$28,0,10*ROW('Sanitation Data'!G35)))</f>
        <v/>
      </c>
      <c r="DA41" s="229" t="str">
        <f ca="1">+IF(OFFSET('Sanitation Data'!$G$29,0,10*ROW('Sanitation Data'!G35))="","",OFFSET('Sanitation Data'!$G$29,0,10*ROW('Sanitation Data'!G35)))</f>
        <v/>
      </c>
      <c r="DB41" s="229" t="str">
        <f ca="1">+IF(OFFSET('Sanitation Data'!$G$30,0,10*ROW('Sanitation Data'!G35))="","",OFFSET('Sanitation Data'!$G$30,0,10*ROW('Sanitation Data'!G35)))</f>
        <v/>
      </c>
      <c r="DC41" s="229" t="str">
        <f ca="1">+IF(OFFSET('Sanitation Data'!$G$31,0,10*ROW('Sanitation Data'!G35))="","",OFFSET('Sanitation Data'!$G$31,0,10*ROW('Sanitation Data'!G35)))</f>
        <v/>
      </c>
      <c r="DD41" s="229" t="str">
        <f ca="1">+IF(OFFSET('Sanitation Data'!$G$32,0,10*ROW('Sanitation Data'!G35))="","",OFFSET('Sanitation Data'!$G$32,0,10*ROW('Sanitation Data'!G35)))</f>
        <v/>
      </c>
      <c r="DE41" s="229" t="str">
        <f ca="1">+IF(OFFSET('Sanitation Data'!$H$28,0,10*ROW('Sanitation Data'!H35))="","",OFFSET('Sanitation Data'!$H$28,0,10*ROW('Sanitation Data'!H35)))</f>
        <v/>
      </c>
      <c r="DF41" s="229" t="str">
        <f ca="1">+IF(OFFSET('Sanitation Data'!$H$29,0,10*ROW('Sanitation Data'!H35))="","",OFFSET('Sanitation Data'!$H$29,0,10*ROW('Sanitation Data'!H35)))</f>
        <v/>
      </c>
      <c r="DG41" s="229" t="str">
        <f ca="1">+IF(OFFSET('Sanitation Data'!$H$30,0,10*ROW('Sanitation Data'!H35))="","",OFFSET('Sanitation Data'!$H$30,0,10*ROW('Sanitation Data'!H35)))</f>
        <v/>
      </c>
      <c r="DH41" s="229" t="str">
        <f ca="1">+IF(OFFSET('Sanitation Data'!$H$31,0,10*ROW('Sanitation Data'!H35))="","",OFFSET('Sanitation Data'!$H$31,0,10*ROW('Sanitation Data'!H35)))</f>
        <v/>
      </c>
      <c r="DI41" s="229" t="str">
        <f ca="1">+IF(OFFSET('Sanitation Data'!$H$32,0,10*ROW('Sanitation Data'!H35))="","",OFFSET('Sanitation Data'!$H$32,0,10*ROW('Sanitation Data'!H35)))</f>
        <v/>
      </c>
      <c r="DJ41" s="229" t="str">
        <f ca="1">+IF(OFFSET('Sanitation Data'!$I$28,0,10*ROW('Sanitation Data'!I35))="","",OFFSET('Sanitation Data'!$I$28,0,10*ROW('Sanitation Data'!I35)))</f>
        <v/>
      </c>
      <c r="DK41" s="229" t="str">
        <f ca="1">+IF(OFFSET('Sanitation Data'!$I$29,0,10*ROW('Sanitation Data'!I35))="","",OFFSET('Sanitation Data'!$I$29,0,10*ROW('Sanitation Data'!I35)))</f>
        <v/>
      </c>
      <c r="DL41" s="229" t="str">
        <f ca="1">+IF(OFFSET('Sanitation Data'!$I$30,0,10*ROW('Sanitation Data'!I35))="","",OFFSET('Sanitation Data'!$I$30,0,10*ROW('Sanitation Data'!I35)))</f>
        <v/>
      </c>
      <c r="DM41" s="229" t="str">
        <f ca="1">+IF(OFFSET('Sanitation Data'!$I$31,0,10*ROW('Sanitation Data'!I35))="","",OFFSET('Sanitation Data'!$I$31,0,10*ROW('Sanitation Data'!I35)))</f>
        <v/>
      </c>
      <c r="DN41" s="229" t="str">
        <f ca="1">+IF(OFFSET('Sanitation Data'!$I$32,0,10*ROW('Sanitation Data'!I35))="","",OFFSET('Sanitation Data'!$I$32,0,10*ROW('Sanitation Data'!I35)))</f>
        <v/>
      </c>
      <c r="DO41" s="229" t="str">
        <f ca="1">+IF(OFFSET('Hygiene Data'!$D$11,0,10*ROW('Hygiene Data'!D35))="","",OFFSET('Hygiene Data'!$D$11,0,10*ROW('Hygiene Data'!D35)))</f>
        <v/>
      </c>
      <c r="DP41" s="229" t="str">
        <f ca="1">+IF(OFFSET('Hygiene Data'!$D$12,0,10*ROW('Hygiene Data'!D35))="","",OFFSET('Hygiene Data'!$D$12,0,10*ROW('Hygiene Data'!D35)))</f>
        <v/>
      </c>
      <c r="DQ41" s="229" t="str">
        <f ca="1">+IF(OFFSET('Hygiene Data'!$D$13,0,10*ROW('Hygiene Data'!D35))="","",OFFSET('Hygiene Data'!$D$13,0,10*ROW('Hygiene Data'!D35)))</f>
        <v/>
      </c>
      <c r="DR41" s="229" t="str">
        <f ca="1">+IF(OFFSET('Hygiene Data'!$E$11,0,10*ROW('Hygiene Data'!E35))="","",OFFSET('Hygiene Data'!$E$11,0,10*ROW('Hygiene Data'!E35)))</f>
        <v/>
      </c>
      <c r="DS41" s="229" t="str">
        <f ca="1">+IF(OFFSET('Hygiene Data'!$E$12,0,10*ROW('Hygiene Data'!E35))="","",OFFSET('Hygiene Data'!$E$12,0,10*ROW('Hygiene Data'!E35)))</f>
        <v/>
      </c>
      <c r="DT41" s="229" t="str">
        <f ca="1">+IF(OFFSET('Hygiene Data'!$E$13,0,10*ROW('Hygiene Data'!E35))="","",OFFSET('Hygiene Data'!$E$13,0,10*ROW('Hygiene Data'!E35)))</f>
        <v/>
      </c>
      <c r="DU41" s="229" t="str">
        <f ca="1">+IF(OFFSET('Hygiene Data'!$F$11,0,10*ROW('Hygiene Data'!F35))="","",OFFSET('Hygiene Data'!$F$11,0,10*ROW('Hygiene Data'!F35)))</f>
        <v/>
      </c>
      <c r="DV41" s="229" t="str">
        <f ca="1">+IF(OFFSET('Hygiene Data'!$F$12,0,10*ROW('Hygiene Data'!F35))="","",OFFSET('Hygiene Data'!$F$12,0,10*ROW('Hygiene Data'!F35)))</f>
        <v/>
      </c>
      <c r="DW41" s="229" t="str">
        <f ca="1">+IF(OFFSET('Hygiene Data'!$F$13,0,10*ROW('Hygiene Data'!F35))="","",OFFSET('Hygiene Data'!$F$13,0,10*ROW('Hygiene Data'!F35)))</f>
        <v/>
      </c>
      <c r="DX41" s="229" t="str">
        <f ca="1">+IF(OFFSET('Hygiene Data'!$G$11,0,10*ROW('Hygiene Data'!G35))="","",OFFSET('Hygiene Data'!$G$11,0,10*ROW('Hygiene Data'!G35)))</f>
        <v/>
      </c>
      <c r="DY41" s="229" t="str">
        <f ca="1">+IF(OFFSET('Hygiene Data'!$G$12,0,10*ROW('Hygiene Data'!G35))="","",OFFSET('Hygiene Data'!$G$12,0,10*ROW('Hygiene Data'!G35)))</f>
        <v/>
      </c>
      <c r="DZ41" s="229" t="str">
        <f ca="1">+IF(OFFSET('Hygiene Data'!$G$13,0,10*ROW('Hygiene Data'!G35))="","",OFFSET('Hygiene Data'!$G$13,0,10*ROW('Hygiene Data'!G35)))</f>
        <v/>
      </c>
      <c r="EA41" s="229" t="str">
        <f ca="1">+IF(OFFSET('Hygiene Data'!$H$11,0,10*ROW('Hygiene Data'!H35))="","",OFFSET('Hygiene Data'!$H$11,0,10*ROW('Hygiene Data'!H35)))</f>
        <v/>
      </c>
      <c r="EB41" s="229" t="str">
        <f ca="1">+IF(OFFSET('Hygiene Data'!$H$12,0,10*ROW('Hygiene Data'!H35))="","",OFFSET('Hygiene Data'!$H$12,0,10*ROW('Hygiene Data'!H35)))</f>
        <v/>
      </c>
      <c r="EC41" s="229" t="str">
        <f ca="1">+IF(OFFSET('Hygiene Data'!$H$13,0,10*ROW('Hygiene Data'!H35))="","",OFFSET('Hygiene Data'!$H$13,0,10*ROW('Hygiene Data'!H35)))</f>
        <v/>
      </c>
      <c r="ED41" s="229" t="str">
        <f ca="1">+IF(OFFSET('Hygiene Data'!$I$11,0,10*ROW('Hygiene Data'!I35))="","",OFFSET('Hygiene Data'!$I$11,0,10*ROW('Hygiene Data'!I35)))</f>
        <v/>
      </c>
      <c r="EE41" s="229" t="str">
        <f ca="1">+IF(OFFSET('Hygiene Data'!$I$12,0,10*ROW('Hygiene Data'!I35))="","",OFFSET('Hygiene Data'!$I$12,0,10*ROW('Hygiene Data'!I35)))</f>
        <v/>
      </c>
      <c r="EF41" s="229" t="str">
        <f ca="1">+IF(OFFSET('Hygiene Data'!$I$13,0,10*ROW('Hygiene Data'!I35))="","",OFFSET('Hygiene Data'!$I$13,0,10*ROW('Hygiene Data'!I35)))</f>
        <v/>
      </c>
    </row>
    <row r="42" spans="1:136" x14ac:dyDescent="0.25">
      <c r="A42" s="338" t="str">
        <f ca="1">+IF(OFFSET('Water Data'!$B$2,0,10*ROW('Water Data'!E36))="","",OFFSET('Water Data'!$B$2,0,10*ROW('Water Data'!E36)))</f>
        <v/>
      </c>
      <c r="B42" s="33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365" t="str">
        <f t="shared" ca="1" si="0"/>
        <v/>
      </c>
      <c r="D42" s="36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36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36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36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36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36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36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36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36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36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36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36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36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36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36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36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36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36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36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36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36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36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36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36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36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36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36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36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36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36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36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36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36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36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36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36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36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36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36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36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36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36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36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36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36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36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36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36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36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44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36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36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36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36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36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36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36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36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36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36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36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36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36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36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36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36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229" t="str">
        <f ca="1">+IF(OFFSET('Water Data'!$D$27,0,10*ROW('Water Data'!D36))="","",OFFSET('Water Data'!$D$27,0,10*ROW('Water Data'!D36)))</f>
        <v/>
      </c>
      <c r="BT42" s="229" t="str">
        <f ca="1">+IF(OFFSET('Water Data'!$D$28,0,10*ROW('Water Data'!D36))="","",OFFSET('Water Data'!$D$28,0,10*ROW('Water Data'!D36)))</f>
        <v/>
      </c>
      <c r="BU42" s="229" t="str">
        <f ca="1">+IF(OFFSET('Water Data'!$D$29,0,10*ROW('Water Data'!D36))="","",OFFSET('Water Data'!$D$29,0,10*ROW('Water Data'!D36)))</f>
        <v/>
      </c>
      <c r="BV42" s="229" t="str">
        <f ca="1">+IF(OFFSET('Water Data'!$E$27,0,10*ROW('Water Data'!E36))="","",OFFSET('Water Data'!$E$27,0,10*ROW('Water Data'!E36)))</f>
        <v/>
      </c>
      <c r="BW42" s="229" t="str">
        <f ca="1">+IF(OFFSET('Water Data'!$E$28,0,10*ROW('Water Data'!E36))="","",OFFSET('Water Data'!$E$28,0,10*ROW('Water Data'!E36)))</f>
        <v/>
      </c>
      <c r="BX42" s="229" t="str">
        <f ca="1">+IF(OFFSET('Water Data'!$E$29,0,10*ROW('Water Data'!E36))="","",OFFSET('Water Data'!$E$29,0,10*ROW('Water Data'!E36)))</f>
        <v/>
      </c>
      <c r="BY42" s="229" t="str">
        <f ca="1">+IF(OFFSET('Water Data'!$F$27,0,10*ROW('Water Data'!F36))="","",OFFSET('Water Data'!$F$27,0,10*ROW('Water Data'!F36)))</f>
        <v/>
      </c>
      <c r="BZ42" s="229" t="str">
        <f ca="1">+IF(OFFSET('Water Data'!$F$28,0,10*ROW('Water Data'!F36))="","",OFFSET('Water Data'!$F$28,0,10*ROW('Water Data'!F36)))</f>
        <v/>
      </c>
      <c r="CA42" s="229" t="str">
        <f ca="1">+IF(OFFSET('Water Data'!$F$29,0,10*ROW('Water Data'!F36))="","",OFFSET('Water Data'!$F$29,0,10*ROW('Water Data'!F36)))</f>
        <v/>
      </c>
      <c r="CB42" s="229" t="str">
        <f ca="1">+IF(OFFSET('Water Data'!$G$27,0,10*ROW('Water Data'!G36))="","",OFFSET('Water Data'!$G$27,0,10*ROW('Water Data'!G36)))</f>
        <v/>
      </c>
      <c r="CC42" s="229" t="str">
        <f ca="1">+IF(OFFSET('Water Data'!$G$28,0,10*ROW('Water Data'!G36))="","",OFFSET('Water Data'!$G$28,0,10*ROW('Water Data'!G36)))</f>
        <v/>
      </c>
      <c r="CD42" s="229" t="str">
        <f ca="1">+IF(OFFSET('Water Data'!$G$29,0,10*ROW('Water Data'!G36))="","",OFFSET('Water Data'!$G$29,0,10*ROW('Water Data'!G36)))</f>
        <v/>
      </c>
      <c r="CE42" s="229" t="str">
        <f ca="1">+IF(OFFSET('Water Data'!$H$27,0,10*ROW('Water Data'!H36))="","",OFFSET('Water Data'!$H$27,0,10*ROW('Water Data'!H36)))</f>
        <v/>
      </c>
      <c r="CF42" s="229" t="str">
        <f ca="1">+IF(OFFSET('Water Data'!$H$28,0,10*ROW('Water Data'!H36))="","",OFFSET('Water Data'!$H$28,0,10*ROW('Water Data'!H36)))</f>
        <v/>
      </c>
      <c r="CG42" s="229" t="str">
        <f ca="1">+IF(OFFSET('Water Data'!$H$29,0,10*ROW('Water Data'!H36))="","",OFFSET('Water Data'!$H$29,0,10*ROW('Water Data'!H36)))</f>
        <v/>
      </c>
      <c r="CH42" s="229" t="str">
        <f ca="1">+IF(OFFSET('Water Data'!$I$27,0,10*ROW('Water Data'!I36))="","",OFFSET('Water Data'!$I$27,0,10*ROW('Water Data'!I36)))</f>
        <v/>
      </c>
      <c r="CI42" s="229" t="str">
        <f ca="1">+IF(OFFSET('Water Data'!$I$28,0,10*ROW('Water Data'!I36))="","",OFFSET('Water Data'!$I$28,0,10*ROW('Water Data'!I36)))</f>
        <v/>
      </c>
      <c r="CJ42" s="229" t="str">
        <f ca="1">+IF(OFFSET('Water Data'!$I$29,0,10*ROW('Water Data'!I36))="","",OFFSET('Water Data'!$I$29,0,10*ROW('Water Data'!I36)))</f>
        <v/>
      </c>
      <c r="CK42" s="229" t="str">
        <f ca="1">+IF(OFFSET('Sanitation Data'!$D$28,0,10*ROW('Sanitation Data'!D36))="","",OFFSET('Sanitation Data'!$D$28,0,10*ROW('Sanitation Data'!D36)))</f>
        <v/>
      </c>
      <c r="CL42" s="229" t="str">
        <f ca="1">+IF(OFFSET('Sanitation Data'!$D$29,0,10*ROW('Sanitation Data'!D36))="","",OFFSET('Sanitation Data'!$D$29,0,10*ROW('Sanitation Data'!D36)))</f>
        <v/>
      </c>
      <c r="CM42" s="229" t="str">
        <f ca="1">+IF(OFFSET('Sanitation Data'!$D$30,0,10*ROW('Sanitation Data'!D36))="","",OFFSET('Sanitation Data'!$D$30,0,10*ROW('Sanitation Data'!D36)))</f>
        <v/>
      </c>
      <c r="CN42" s="229" t="str">
        <f ca="1">+IF(OFFSET('Sanitation Data'!$D$31,0,10*ROW('Sanitation Data'!D36))="","",OFFSET('Sanitation Data'!$D$31,0,10*ROW('Sanitation Data'!D36)))</f>
        <v/>
      </c>
      <c r="CO42" s="229" t="str">
        <f ca="1">+IF(OFFSET('Sanitation Data'!$D$32,0,10*ROW('Sanitation Data'!D36))="","",OFFSET('Sanitation Data'!$D$32,0,10*ROW('Sanitation Data'!D36)))</f>
        <v/>
      </c>
      <c r="CP42" s="229" t="str">
        <f ca="1">+IF(OFFSET('Sanitation Data'!$E$28,0,10*ROW('Sanitation Data'!E36))="","",OFFSET('Sanitation Data'!$E$28,0,10*ROW('Sanitation Data'!E36)))</f>
        <v/>
      </c>
      <c r="CQ42" s="229" t="str">
        <f ca="1">+IF(OFFSET('Sanitation Data'!$E$29,0,10*ROW('Sanitation Data'!E36))="","",OFFSET('Sanitation Data'!$E$29,0,10*ROW('Sanitation Data'!E36)))</f>
        <v/>
      </c>
      <c r="CR42" s="229" t="str">
        <f ca="1">+IF(OFFSET('Sanitation Data'!$E$30,0,10*ROW('Sanitation Data'!E36))="","",OFFSET('Sanitation Data'!$E$30,0,10*ROW('Sanitation Data'!E36)))</f>
        <v/>
      </c>
      <c r="CS42" s="229" t="str">
        <f ca="1">+IF(OFFSET('Sanitation Data'!$E$31,0,10*ROW('Sanitation Data'!E36))="","",OFFSET('Sanitation Data'!$E$31,0,10*ROW('Sanitation Data'!E36)))</f>
        <v/>
      </c>
      <c r="CT42" s="229" t="str">
        <f ca="1">+IF(OFFSET('Sanitation Data'!$E$32,0,10*ROW('Sanitation Data'!E36))="","",OFFSET('Sanitation Data'!$E$32,0,10*ROW('Sanitation Data'!E36)))</f>
        <v/>
      </c>
      <c r="CU42" s="229" t="str">
        <f ca="1">+IF(OFFSET('Sanitation Data'!$F$28,0,10*ROW('Sanitation Data'!F36))="","",OFFSET('Sanitation Data'!$F$28,0,10*ROW('Sanitation Data'!F36)))</f>
        <v/>
      </c>
      <c r="CV42" s="229" t="str">
        <f ca="1">+IF(OFFSET('Sanitation Data'!$F$29,0,10*ROW('Sanitation Data'!F36))="","",OFFSET('Sanitation Data'!$F$29,0,10*ROW('Sanitation Data'!F36)))</f>
        <v/>
      </c>
      <c r="CW42" s="229" t="str">
        <f ca="1">+IF(OFFSET('Sanitation Data'!$F$30,0,10*ROW('Sanitation Data'!F36))="","",OFFSET('Sanitation Data'!$F$30,0,10*ROW('Sanitation Data'!F36)))</f>
        <v/>
      </c>
      <c r="CX42" s="229" t="str">
        <f ca="1">+IF(OFFSET('Sanitation Data'!$F$31,0,10*ROW('Sanitation Data'!F36))="","",OFFSET('Sanitation Data'!$F$31,0,10*ROW('Sanitation Data'!F36)))</f>
        <v/>
      </c>
      <c r="CY42" s="229" t="str">
        <f ca="1">+IF(OFFSET('Sanitation Data'!$F$32,0,10*ROW('Sanitation Data'!F36))="","",OFFSET('Sanitation Data'!$F$32,0,10*ROW('Sanitation Data'!F36)))</f>
        <v/>
      </c>
      <c r="CZ42" s="229" t="str">
        <f ca="1">+IF(OFFSET('Sanitation Data'!$G$28,0,10*ROW('Sanitation Data'!G36))="","",OFFSET('Sanitation Data'!$G$28,0,10*ROW('Sanitation Data'!G36)))</f>
        <v/>
      </c>
      <c r="DA42" s="229" t="str">
        <f ca="1">+IF(OFFSET('Sanitation Data'!$G$29,0,10*ROW('Sanitation Data'!G36))="","",OFFSET('Sanitation Data'!$G$29,0,10*ROW('Sanitation Data'!G36)))</f>
        <v/>
      </c>
      <c r="DB42" s="229" t="str">
        <f ca="1">+IF(OFFSET('Sanitation Data'!$G$30,0,10*ROW('Sanitation Data'!G36))="","",OFFSET('Sanitation Data'!$G$30,0,10*ROW('Sanitation Data'!G36)))</f>
        <v/>
      </c>
      <c r="DC42" s="229" t="str">
        <f ca="1">+IF(OFFSET('Sanitation Data'!$G$31,0,10*ROW('Sanitation Data'!G36))="","",OFFSET('Sanitation Data'!$G$31,0,10*ROW('Sanitation Data'!G36)))</f>
        <v/>
      </c>
      <c r="DD42" s="229" t="str">
        <f ca="1">+IF(OFFSET('Sanitation Data'!$G$32,0,10*ROW('Sanitation Data'!G36))="","",OFFSET('Sanitation Data'!$G$32,0,10*ROW('Sanitation Data'!G36)))</f>
        <v/>
      </c>
      <c r="DE42" s="229" t="str">
        <f ca="1">+IF(OFFSET('Sanitation Data'!$H$28,0,10*ROW('Sanitation Data'!H36))="","",OFFSET('Sanitation Data'!$H$28,0,10*ROW('Sanitation Data'!H36)))</f>
        <v/>
      </c>
      <c r="DF42" s="229" t="str">
        <f ca="1">+IF(OFFSET('Sanitation Data'!$H$29,0,10*ROW('Sanitation Data'!H36))="","",OFFSET('Sanitation Data'!$H$29,0,10*ROW('Sanitation Data'!H36)))</f>
        <v/>
      </c>
      <c r="DG42" s="229" t="str">
        <f ca="1">+IF(OFFSET('Sanitation Data'!$H$30,0,10*ROW('Sanitation Data'!H36))="","",OFFSET('Sanitation Data'!$H$30,0,10*ROW('Sanitation Data'!H36)))</f>
        <v/>
      </c>
      <c r="DH42" s="229" t="str">
        <f ca="1">+IF(OFFSET('Sanitation Data'!$H$31,0,10*ROW('Sanitation Data'!H36))="","",OFFSET('Sanitation Data'!$H$31,0,10*ROW('Sanitation Data'!H36)))</f>
        <v/>
      </c>
      <c r="DI42" s="229" t="str">
        <f ca="1">+IF(OFFSET('Sanitation Data'!$H$32,0,10*ROW('Sanitation Data'!H36))="","",OFFSET('Sanitation Data'!$H$32,0,10*ROW('Sanitation Data'!H36)))</f>
        <v/>
      </c>
      <c r="DJ42" s="229" t="str">
        <f ca="1">+IF(OFFSET('Sanitation Data'!$I$28,0,10*ROW('Sanitation Data'!I36))="","",OFFSET('Sanitation Data'!$I$28,0,10*ROW('Sanitation Data'!I36)))</f>
        <v/>
      </c>
      <c r="DK42" s="229" t="str">
        <f ca="1">+IF(OFFSET('Sanitation Data'!$I$29,0,10*ROW('Sanitation Data'!I36))="","",OFFSET('Sanitation Data'!$I$29,0,10*ROW('Sanitation Data'!I36)))</f>
        <v/>
      </c>
      <c r="DL42" s="229" t="str">
        <f ca="1">+IF(OFFSET('Sanitation Data'!$I$30,0,10*ROW('Sanitation Data'!I36))="","",OFFSET('Sanitation Data'!$I$30,0,10*ROW('Sanitation Data'!I36)))</f>
        <v/>
      </c>
      <c r="DM42" s="229" t="str">
        <f ca="1">+IF(OFFSET('Sanitation Data'!$I$31,0,10*ROW('Sanitation Data'!I36))="","",OFFSET('Sanitation Data'!$I$31,0,10*ROW('Sanitation Data'!I36)))</f>
        <v/>
      </c>
      <c r="DN42" s="229" t="str">
        <f ca="1">+IF(OFFSET('Sanitation Data'!$I$32,0,10*ROW('Sanitation Data'!I36))="","",OFFSET('Sanitation Data'!$I$32,0,10*ROW('Sanitation Data'!I36)))</f>
        <v/>
      </c>
      <c r="DO42" s="229" t="str">
        <f ca="1">+IF(OFFSET('Hygiene Data'!$D$11,0,10*ROW('Hygiene Data'!D36))="","",OFFSET('Hygiene Data'!$D$11,0,10*ROW('Hygiene Data'!D36)))</f>
        <v/>
      </c>
      <c r="DP42" s="229" t="str">
        <f ca="1">+IF(OFFSET('Hygiene Data'!$D$12,0,10*ROW('Hygiene Data'!D36))="","",OFFSET('Hygiene Data'!$D$12,0,10*ROW('Hygiene Data'!D36)))</f>
        <v/>
      </c>
      <c r="DQ42" s="229" t="str">
        <f ca="1">+IF(OFFSET('Hygiene Data'!$D$13,0,10*ROW('Hygiene Data'!D36))="","",OFFSET('Hygiene Data'!$D$13,0,10*ROW('Hygiene Data'!D36)))</f>
        <v/>
      </c>
      <c r="DR42" s="229" t="str">
        <f ca="1">+IF(OFFSET('Hygiene Data'!$E$11,0,10*ROW('Hygiene Data'!E36))="","",OFFSET('Hygiene Data'!$E$11,0,10*ROW('Hygiene Data'!E36)))</f>
        <v/>
      </c>
      <c r="DS42" s="229" t="str">
        <f ca="1">+IF(OFFSET('Hygiene Data'!$E$12,0,10*ROW('Hygiene Data'!E36))="","",OFFSET('Hygiene Data'!$E$12,0,10*ROW('Hygiene Data'!E36)))</f>
        <v/>
      </c>
      <c r="DT42" s="229" t="str">
        <f ca="1">+IF(OFFSET('Hygiene Data'!$E$13,0,10*ROW('Hygiene Data'!E36))="","",OFFSET('Hygiene Data'!$E$13,0,10*ROW('Hygiene Data'!E36)))</f>
        <v/>
      </c>
      <c r="DU42" s="229" t="str">
        <f ca="1">+IF(OFFSET('Hygiene Data'!$F$11,0,10*ROW('Hygiene Data'!F36))="","",OFFSET('Hygiene Data'!$F$11,0,10*ROW('Hygiene Data'!F36)))</f>
        <v/>
      </c>
      <c r="DV42" s="229" t="str">
        <f ca="1">+IF(OFFSET('Hygiene Data'!$F$12,0,10*ROW('Hygiene Data'!F36))="","",OFFSET('Hygiene Data'!$F$12,0,10*ROW('Hygiene Data'!F36)))</f>
        <v/>
      </c>
      <c r="DW42" s="229" t="str">
        <f ca="1">+IF(OFFSET('Hygiene Data'!$F$13,0,10*ROW('Hygiene Data'!F36))="","",OFFSET('Hygiene Data'!$F$13,0,10*ROW('Hygiene Data'!F36)))</f>
        <v/>
      </c>
      <c r="DX42" s="229" t="str">
        <f ca="1">+IF(OFFSET('Hygiene Data'!$G$11,0,10*ROW('Hygiene Data'!G36))="","",OFFSET('Hygiene Data'!$G$11,0,10*ROW('Hygiene Data'!G36)))</f>
        <v/>
      </c>
      <c r="DY42" s="229" t="str">
        <f ca="1">+IF(OFFSET('Hygiene Data'!$G$12,0,10*ROW('Hygiene Data'!G36))="","",OFFSET('Hygiene Data'!$G$12,0,10*ROW('Hygiene Data'!G36)))</f>
        <v/>
      </c>
      <c r="DZ42" s="229" t="str">
        <f ca="1">+IF(OFFSET('Hygiene Data'!$G$13,0,10*ROW('Hygiene Data'!G36))="","",OFFSET('Hygiene Data'!$G$13,0,10*ROW('Hygiene Data'!G36)))</f>
        <v/>
      </c>
      <c r="EA42" s="229" t="str">
        <f ca="1">+IF(OFFSET('Hygiene Data'!$H$11,0,10*ROW('Hygiene Data'!H36))="","",OFFSET('Hygiene Data'!$H$11,0,10*ROW('Hygiene Data'!H36)))</f>
        <v/>
      </c>
      <c r="EB42" s="229" t="str">
        <f ca="1">+IF(OFFSET('Hygiene Data'!$H$12,0,10*ROW('Hygiene Data'!H36))="","",OFFSET('Hygiene Data'!$H$12,0,10*ROW('Hygiene Data'!H36)))</f>
        <v/>
      </c>
      <c r="EC42" s="229" t="str">
        <f ca="1">+IF(OFFSET('Hygiene Data'!$H$13,0,10*ROW('Hygiene Data'!H36))="","",OFFSET('Hygiene Data'!$H$13,0,10*ROW('Hygiene Data'!H36)))</f>
        <v/>
      </c>
      <c r="ED42" s="229" t="str">
        <f ca="1">+IF(OFFSET('Hygiene Data'!$I$11,0,10*ROW('Hygiene Data'!I36))="","",OFFSET('Hygiene Data'!$I$11,0,10*ROW('Hygiene Data'!I36)))</f>
        <v/>
      </c>
      <c r="EE42" s="229" t="str">
        <f ca="1">+IF(OFFSET('Hygiene Data'!$I$12,0,10*ROW('Hygiene Data'!I36))="","",OFFSET('Hygiene Data'!$I$12,0,10*ROW('Hygiene Data'!I36)))</f>
        <v/>
      </c>
      <c r="EF42" s="229" t="str">
        <f ca="1">+IF(OFFSET('Hygiene Data'!$I$13,0,10*ROW('Hygiene Data'!I36))="","",OFFSET('Hygiene Data'!$I$13,0,10*ROW('Hygiene Data'!I36)))</f>
        <v/>
      </c>
    </row>
    <row r="43" spans="1:136" x14ac:dyDescent="0.25">
      <c r="A43" s="338" t="str">
        <f ca="1">+IF(OFFSET('Water Data'!$B$2,0,10*ROW('Water Data'!E37))="","",OFFSET('Water Data'!$B$2,0,10*ROW('Water Data'!E37)))</f>
        <v/>
      </c>
      <c r="B43" s="33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365" t="str">
        <f t="shared" ca="1" si="0"/>
        <v/>
      </c>
      <c r="D43" s="36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36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36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36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36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36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36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36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36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36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36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36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36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36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36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36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36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36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36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36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36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36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36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36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36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36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36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36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36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36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36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36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36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36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36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36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36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36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36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36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36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36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36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36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36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36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36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36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36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44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36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36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36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36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36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36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36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36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36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36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36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36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36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36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36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36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229" t="str">
        <f ca="1">+IF(OFFSET('Water Data'!$D$27,0,10*ROW('Water Data'!D37))="","",OFFSET('Water Data'!$D$27,0,10*ROW('Water Data'!D37)))</f>
        <v/>
      </c>
      <c r="BT43" s="229" t="str">
        <f ca="1">+IF(OFFSET('Water Data'!$D$28,0,10*ROW('Water Data'!D37))="","",OFFSET('Water Data'!$D$28,0,10*ROW('Water Data'!D37)))</f>
        <v/>
      </c>
      <c r="BU43" s="229" t="str">
        <f ca="1">+IF(OFFSET('Water Data'!$D$29,0,10*ROW('Water Data'!D37))="","",OFFSET('Water Data'!$D$29,0,10*ROW('Water Data'!D37)))</f>
        <v/>
      </c>
      <c r="BV43" s="229" t="str">
        <f ca="1">+IF(OFFSET('Water Data'!$E$27,0,10*ROW('Water Data'!E37))="","",OFFSET('Water Data'!$E$27,0,10*ROW('Water Data'!E37)))</f>
        <v/>
      </c>
      <c r="BW43" s="229" t="str">
        <f ca="1">+IF(OFFSET('Water Data'!$E$28,0,10*ROW('Water Data'!E37))="","",OFFSET('Water Data'!$E$28,0,10*ROW('Water Data'!E37)))</f>
        <v/>
      </c>
      <c r="BX43" s="229" t="str">
        <f ca="1">+IF(OFFSET('Water Data'!$E$29,0,10*ROW('Water Data'!E37))="","",OFFSET('Water Data'!$E$29,0,10*ROW('Water Data'!E37)))</f>
        <v/>
      </c>
      <c r="BY43" s="229" t="str">
        <f ca="1">+IF(OFFSET('Water Data'!$F$27,0,10*ROW('Water Data'!F37))="","",OFFSET('Water Data'!$F$27,0,10*ROW('Water Data'!F37)))</f>
        <v/>
      </c>
      <c r="BZ43" s="229" t="str">
        <f ca="1">+IF(OFFSET('Water Data'!$F$28,0,10*ROW('Water Data'!F37))="","",OFFSET('Water Data'!$F$28,0,10*ROW('Water Data'!F37)))</f>
        <v/>
      </c>
      <c r="CA43" s="229" t="str">
        <f ca="1">+IF(OFFSET('Water Data'!$F$29,0,10*ROW('Water Data'!F37))="","",OFFSET('Water Data'!$F$29,0,10*ROW('Water Data'!F37)))</f>
        <v/>
      </c>
      <c r="CB43" s="229" t="str">
        <f ca="1">+IF(OFFSET('Water Data'!$G$27,0,10*ROW('Water Data'!G37))="","",OFFSET('Water Data'!$G$27,0,10*ROW('Water Data'!G37)))</f>
        <v/>
      </c>
      <c r="CC43" s="229" t="str">
        <f ca="1">+IF(OFFSET('Water Data'!$G$28,0,10*ROW('Water Data'!G37))="","",OFFSET('Water Data'!$G$28,0,10*ROW('Water Data'!G37)))</f>
        <v/>
      </c>
      <c r="CD43" s="229" t="str">
        <f ca="1">+IF(OFFSET('Water Data'!$G$29,0,10*ROW('Water Data'!G37))="","",OFFSET('Water Data'!$G$29,0,10*ROW('Water Data'!G37)))</f>
        <v/>
      </c>
      <c r="CE43" s="229" t="str">
        <f ca="1">+IF(OFFSET('Water Data'!$H$27,0,10*ROW('Water Data'!H37))="","",OFFSET('Water Data'!$H$27,0,10*ROW('Water Data'!H37)))</f>
        <v/>
      </c>
      <c r="CF43" s="229" t="str">
        <f ca="1">+IF(OFFSET('Water Data'!$H$28,0,10*ROW('Water Data'!H37))="","",OFFSET('Water Data'!$H$28,0,10*ROW('Water Data'!H37)))</f>
        <v/>
      </c>
      <c r="CG43" s="229" t="str">
        <f ca="1">+IF(OFFSET('Water Data'!$H$29,0,10*ROW('Water Data'!H37))="","",OFFSET('Water Data'!$H$29,0,10*ROW('Water Data'!H37)))</f>
        <v/>
      </c>
      <c r="CH43" s="229" t="str">
        <f ca="1">+IF(OFFSET('Water Data'!$I$27,0,10*ROW('Water Data'!I37))="","",OFFSET('Water Data'!$I$27,0,10*ROW('Water Data'!I37)))</f>
        <v/>
      </c>
      <c r="CI43" s="229" t="str">
        <f ca="1">+IF(OFFSET('Water Data'!$I$28,0,10*ROW('Water Data'!I37))="","",OFFSET('Water Data'!$I$28,0,10*ROW('Water Data'!I37)))</f>
        <v/>
      </c>
      <c r="CJ43" s="229" t="str">
        <f ca="1">+IF(OFFSET('Water Data'!$I$29,0,10*ROW('Water Data'!I37))="","",OFFSET('Water Data'!$I$29,0,10*ROW('Water Data'!I37)))</f>
        <v/>
      </c>
      <c r="CK43" s="229" t="str">
        <f ca="1">+IF(OFFSET('Sanitation Data'!$D$28,0,10*ROW('Sanitation Data'!D37))="","",OFFSET('Sanitation Data'!$D$28,0,10*ROW('Sanitation Data'!D37)))</f>
        <v/>
      </c>
      <c r="CL43" s="229" t="str">
        <f ca="1">+IF(OFFSET('Sanitation Data'!$D$29,0,10*ROW('Sanitation Data'!D37))="","",OFFSET('Sanitation Data'!$D$29,0,10*ROW('Sanitation Data'!D37)))</f>
        <v/>
      </c>
      <c r="CM43" s="229" t="str">
        <f ca="1">+IF(OFFSET('Sanitation Data'!$D$30,0,10*ROW('Sanitation Data'!D37))="","",OFFSET('Sanitation Data'!$D$30,0,10*ROW('Sanitation Data'!D37)))</f>
        <v/>
      </c>
      <c r="CN43" s="229" t="str">
        <f ca="1">+IF(OFFSET('Sanitation Data'!$D$31,0,10*ROW('Sanitation Data'!D37))="","",OFFSET('Sanitation Data'!$D$31,0,10*ROW('Sanitation Data'!D37)))</f>
        <v/>
      </c>
      <c r="CO43" s="229" t="str">
        <f ca="1">+IF(OFFSET('Sanitation Data'!$D$32,0,10*ROW('Sanitation Data'!D37))="","",OFFSET('Sanitation Data'!$D$32,0,10*ROW('Sanitation Data'!D37)))</f>
        <v/>
      </c>
      <c r="CP43" s="229" t="str">
        <f ca="1">+IF(OFFSET('Sanitation Data'!$E$28,0,10*ROW('Sanitation Data'!E37))="","",OFFSET('Sanitation Data'!$E$28,0,10*ROW('Sanitation Data'!E37)))</f>
        <v/>
      </c>
      <c r="CQ43" s="229" t="str">
        <f ca="1">+IF(OFFSET('Sanitation Data'!$E$29,0,10*ROW('Sanitation Data'!E37))="","",OFFSET('Sanitation Data'!$E$29,0,10*ROW('Sanitation Data'!E37)))</f>
        <v/>
      </c>
      <c r="CR43" s="229" t="str">
        <f ca="1">+IF(OFFSET('Sanitation Data'!$E$30,0,10*ROW('Sanitation Data'!E37))="","",OFFSET('Sanitation Data'!$E$30,0,10*ROW('Sanitation Data'!E37)))</f>
        <v/>
      </c>
      <c r="CS43" s="229" t="str">
        <f ca="1">+IF(OFFSET('Sanitation Data'!$E$31,0,10*ROW('Sanitation Data'!E37))="","",OFFSET('Sanitation Data'!$E$31,0,10*ROW('Sanitation Data'!E37)))</f>
        <v/>
      </c>
      <c r="CT43" s="229" t="str">
        <f ca="1">+IF(OFFSET('Sanitation Data'!$E$32,0,10*ROW('Sanitation Data'!E37))="","",OFFSET('Sanitation Data'!$E$32,0,10*ROW('Sanitation Data'!E37)))</f>
        <v/>
      </c>
      <c r="CU43" s="229" t="str">
        <f ca="1">+IF(OFFSET('Sanitation Data'!$F$28,0,10*ROW('Sanitation Data'!F37))="","",OFFSET('Sanitation Data'!$F$28,0,10*ROW('Sanitation Data'!F37)))</f>
        <v/>
      </c>
      <c r="CV43" s="229" t="str">
        <f ca="1">+IF(OFFSET('Sanitation Data'!$F$29,0,10*ROW('Sanitation Data'!F37))="","",OFFSET('Sanitation Data'!$F$29,0,10*ROW('Sanitation Data'!F37)))</f>
        <v/>
      </c>
      <c r="CW43" s="229" t="str">
        <f ca="1">+IF(OFFSET('Sanitation Data'!$F$30,0,10*ROW('Sanitation Data'!F37))="","",OFFSET('Sanitation Data'!$F$30,0,10*ROW('Sanitation Data'!F37)))</f>
        <v/>
      </c>
      <c r="CX43" s="229" t="str">
        <f ca="1">+IF(OFFSET('Sanitation Data'!$F$31,0,10*ROW('Sanitation Data'!F37))="","",OFFSET('Sanitation Data'!$F$31,0,10*ROW('Sanitation Data'!F37)))</f>
        <v/>
      </c>
      <c r="CY43" s="229" t="str">
        <f ca="1">+IF(OFFSET('Sanitation Data'!$F$32,0,10*ROW('Sanitation Data'!F37))="","",OFFSET('Sanitation Data'!$F$32,0,10*ROW('Sanitation Data'!F37)))</f>
        <v/>
      </c>
      <c r="CZ43" s="229" t="str">
        <f ca="1">+IF(OFFSET('Sanitation Data'!$G$28,0,10*ROW('Sanitation Data'!G37))="","",OFFSET('Sanitation Data'!$G$28,0,10*ROW('Sanitation Data'!G37)))</f>
        <v/>
      </c>
      <c r="DA43" s="229" t="str">
        <f ca="1">+IF(OFFSET('Sanitation Data'!$G$29,0,10*ROW('Sanitation Data'!G37))="","",OFFSET('Sanitation Data'!$G$29,0,10*ROW('Sanitation Data'!G37)))</f>
        <v/>
      </c>
      <c r="DB43" s="229" t="str">
        <f ca="1">+IF(OFFSET('Sanitation Data'!$G$30,0,10*ROW('Sanitation Data'!G37))="","",OFFSET('Sanitation Data'!$G$30,0,10*ROW('Sanitation Data'!G37)))</f>
        <v/>
      </c>
      <c r="DC43" s="229" t="str">
        <f ca="1">+IF(OFFSET('Sanitation Data'!$G$31,0,10*ROW('Sanitation Data'!G37))="","",OFFSET('Sanitation Data'!$G$31,0,10*ROW('Sanitation Data'!G37)))</f>
        <v/>
      </c>
      <c r="DD43" s="229" t="str">
        <f ca="1">+IF(OFFSET('Sanitation Data'!$G$32,0,10*ROW('Sanitation Data'!G37))="","",OFFSET('Sanitation Data'!$G$32,0,10*ROW('Sanitation Data'!G37)))</f>
        <v/>
      </c>
      <c r="DE43" s="229" t="str">
        <f ca="1">+IF(OFFSET('Sanitation Data'!$H$28,0,10*ROW('Sanitation Data'!H37))="","",OFFSET('Sanitation Data'!$H$28,0,10*ROW('Sanitation Data'!H37)))</f>
        <v/>
      </c>
      <c r="DF43" s="229" t="str">
        <f ca="1">+IF(OFFSET('Sanitation Data'!$H$29,0,10*ROW('Sanitation Data'!H37))="","",OFFSET('Sanitation Data'!$H$29,0,10*ROW('Sanitation Data'!H37)))</f>
        <v/>
      </c>
      <c r="DG43" s="229" t="str">
        <f ca="1">+IF(OFFSET('Sanitation Data'!$H$30,0,10*ROW('Sanitation Data'!H37))="","",OFFSET('Sanitation Data'!$H$30,0,10*ROW('Sanitation Data'!H37)))</f>
        <v/>
      </c>
      <c r="DH43" s="229" t="str">
        <f ca="1">+IF(OFFSET('Sanitation Data'!$H$31,0,10*ROW('Sanitation Data'!H37))="","",OFFSET('Sanitation Data'!$H$31,0,10*ROW('Sanitation Data'!H37)))</f>
        <v/>
      </c>
      <c r="DI43" s="229" t="str">
        <f ca="1">+IF(OFFSET('Sanitation Data'!$H$32,0,10*ROW('Sanitation Data'!H37))="","",OFFSET('Sanitation Data'!$H$32,0,10*ROW('Sanitation Data'!H37)))</f>
        <v/>
      </c>
      <c r="DJ43" s="229" t="str">
        <f ca="1">+IF(OFFSET('Sanitation Data'!$I$28,0,10*ROW('Sanitation Data'!I37))="","",OFFSET('Sanitation Data'!$I$28,0,10*ROW('Sanitation Data'!I37)))</f>
        <v/>
      </c>
      <c r="DK43" s="229" t="str">
        <f ca="1">+IF(OFFSET('Sanitation Data'!$I$29,0,10*ROW('Sanitation Data'!I37))="","",OFFSET('Sanitation Data'!$I$29,0,10*ROW('Sanitation Data'!I37)))</f>
        <v/>
      </c>
      <c r="DL43" s="229" t="str">
        <f ca="1">+IF(OFFSET('Sanitation Data'!$I$30,0,10*ROW('Sanitation Data'!I37))="","",OFFSET('Sanitation Data'!$I$30,0,10*ROW('Sanitation Data'!I37)))</f>
        <v/>
      </c>
      <c r="DM43" s="229" t="str">
        <f ca="1">+IF(OFFSET('Sanitation Data'!$I$31,0,10*ROW('Sanitation Data'!I37))="","",OFFSET('Sanitation Data'!$I$31,0,10*ROW('Sanitation Data'!I37)))</f>
        <v/>
      </c>
      <c r="DN43" s="229" t="str">
        <f ca="1">+IF(OFFSET('Sanitation Data'!$I$32,0,10*ROW('Sanitation Data'!I37))="","",OFFSET('Sanitation Data'!$I$32,0,10*ROW('Sanitation Data'!I37)))</f>
        <v/>
      </c>
      <c r="DO43" s="229" t="str">
        <f ca="1">+IF(OFFSET('Hygiene Data'!$D$11,0,10*ROW('Hygiene Data'!D37))="","",OFFSET('Hygiene Data'!$D$11,0,10*ROW('Hygiene Data'!D37)))</f>
        <v/>
      </c>
      <c r="DP43" s="229" t="str">
        <f ca="1">+IF(OFFSET('Hygiene Data'!$D$12,0,10*ROW('Hygiene Data'!D37))="","",OFFSET('Hygiene Data'!$D$12,0,10*ROW('Hygiene Data'!D37)))</f>
        <v/>
      </c>
      <c r="DQ43" s="229" t="str">
        <f ca="1">+IF(OFFSET('Hygiene Data'!$D$13,0,10*ROW('Hygiene Data'!D37))="","",OFFSET('Hygiene Data'!$D$13,0,10*ROW('Hygiene Data'!D37)))</f>
        <v/>
      </c>
      <c r="DR43" s="229" t="str">
        <f ca="1">+IF(OFFSET('Hygiene Data'!$E$11,0,10*ROW('Hygiene Data'!E37))="","",OFFSET('Hygiene Data'!$E$11,0,10*ROW('Hygiene Data'!E37)))</f>
        <v/>
      </c>
      <c r="DS43" s="229" t="str">
        <f ca="1">+IF(OFFSET('Hygiene Data'!$E$12,0,10*ROW('Hygiene Data'!E37))="","",OFFSET('Hygiene Data'!$E$12,0,10*ROW('Hygiene Data'!E37)))</f>
        <v/>
      </c>
      <c r="DT43" s="229" t="str">
        <f ca="1">+IF(OFFSET('Hygiene Data'!$E$13,0,10*ROW('Hygiene Data'!E37))="","",OFFSET('Hygiene Data'!$E$13,0,10*ROW('Hygiene Data'!E37)))</f>
        <v/>
      </c>
      <c r="DU43" s="229" t="str">
        <f ca="1">+IF(OFFSET('Hygiene Data'!$F$11,0,10*ROW('Hygiene Data'!F37))="","",OFFSET('Hygiene Data'!$F$11,0,10*ROW('Hygiene Data'!F37)))</f>
        <v/>
      </c>
      <c r="DV43" s="229" t="str">
        <f ca="1">+IF(OFFSET('Hygiene Data'!$F$12,0,10*ROW('Hygiene Data'!F37))="","",OFFSET('Hygiene Data'!$F$12,0,10*ROW('Hygiene Data'!F37)))</f>
        <v/>
      </c>
      <c r="DW43" s="229" t="str">
        <f ca="1">+IF(OFFSET('Hygiene Data'!$F$13,0,10*ROW('Hygiene Data'!F37))="","",OFFSET('Hygiene Data'!$F$13,0,10*ROW('Hygiene Data'!F37)))</f>
        <v/>
      </c>
      <c r="DX43" s="229" t="str">
        <f ca="1">+IF(OFFSET('Hygiene Data'!$G$11,0,10*ROW('Hygiene Data'!G37))="","",OFFSET('Hygiene Data'!$G$11,0,10*ROW('Hygiene Data'!G37)))</f>
        <v/>
      </c>
      <c r="DY43" s="229" t="str">
        <f ca="1">+IF(OFFSET('Hygiene Data'!$G$12,0,10*ROW('Hygiene Data'!G37))="","",OFFSET('Hygiene Data'!$G$12,0,10*ROW('Hygiene Data'!G37)))</f>
        <v/>
      </c>
      <c r="DZ43" s="229" t="str">
        <f ca="1">+IF(OFFSET('Hygiene Data'!$G$13,0,10*ROW('Hygiene Data'!G37))="","",OFFSET('Hygiene Data'!$G$13,0,10*ROW('Hygiene Data'!G37)))</f>
        <v/>
      </c>
      <c r="EA43" s="229" t="str">
        <f ca="1">+IF(OFFSET('Hygiene Data'!$H$11,0,10*ROW('Hygiene Data'!H37))="","",OFFSET('Hygiene Data'!$H$11,0,10*ROW('Hygiene Data'!H37)))</f>
        <v/>
      </c>
      <c r="EB43" s="229" t="str">
        <f ca="1">+IF(OFFSET('Hygiene Data'!$H$12,0,10*ROW('Hygiene Data'!H37))="","",OFFSET('Hygiene Data'!$H$12,0,10*ROW('Hygiene Data'!H37)))</f>
        <v/>
      </c>
      <c r="EC43" s="229" t="str">
        <f ca="1">+IF(OFFSET('Hygiene Data'!$H$13,0,10*ROW('Hygiene Data'!H37))="","",OFFSET('Hygiene Data'!$H$13,0,10*ROW('Hygiene Data'!H37)))</f>
        <v/>
      </c>
      <c r="ED43" s="229" t="str">
        <f ca="1">+IF(OFFSET('Hygiene Data'!$I$11,0,10*ROW('Hygiene Data'!I37))="","",OFFSET('Hygiene Data'!$I$11,0,10*ROW('Hygiene Data'!I37)))</f>
        <v/>
      </c>
      <c r="EE43" s="229" t="str">
        <f ca="1">+IF(OFFSET('Hygiene Data'!$I$12,0,10*ROW('Hygiene Data'!I37))="","",OFFSET('Hygiene Data'!$I$12,0,10*ROW('Hygiene Data'!I37)))</f>
        <v/>
      </c>
      <c r="EF43" s="229" t="str">
        <f ca="1">+IF(OFFSET('Hygiene Data'!$I$13,0,10*ROW('Hygiene Data'!I37))="","",OFFSET('Hygiene Data'!$I$13,0,10*ROW('Hygiene Data'!I37)))</f>
        <v/>
      </c>
    </row>
    <row r="44" spans="1:136" x14ac:dyDescent="0.25">
      <c r="A44" s="338" t="str">
        <f ca="1">+IF(OFFSET('Water Data'!$B$2,0,10*ROW('Water Data'!E38))="","",OFFSET('Water Data'!$B$2,0,10*ROW('Water Data'!E38)))</f>
        <v/>
      </c>
      <c r="B44" s="33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365" t="str">
        <f t="shared" ca="1" si="0"/>
        <v/>
      </c>
      <c r="D44" s="36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36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36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36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36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36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36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36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36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36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36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36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36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36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36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36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36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36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36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36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36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36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36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36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36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36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36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36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36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36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36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36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36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36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36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36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36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36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36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36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36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36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36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36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36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36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36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36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36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44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36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36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36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36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36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36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36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36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36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36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36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36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36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36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36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36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229" t="str">
        <f ca="1">+IF(OFFSET('Water Data'!$D$27,0,10*ROW('Water Data'!D38))="","",OFFSET('Water Data'!$D$27,0,10*ROW('Water Data'!D38)))</f>
        <v/>
      </c>
      <c r="BT44" s="229" t="str">
        <f ca="1">+IF(OFFSET('Water Data'!$D$28,0,10*ROW('Water Data'!D38))="","",OFFSET('Water Data'!$D$28,0,10*ROW('Water Data'!D38)))</f>
        <v/>
      </c>
      <c r="BU44" s="229" t="str">
        <f ca="1">+IF(OFFSET('Water Data'!$D$29,0,10*ROW('Water Data'!D38))="","",OFFSET('Water Data'!$D$29,0,10*ROW('Water Data'!D38)))</f>
        <v/>
      </c>
      <c r="BV44" s="229" t="str">
        <f ca="1">+IF(OFFSET('Water Data'!$E$27,0,10*ROW('Water Data'!E38))="","",OFFSET('Water Data'!$E$27,0,10*ROW('Water Data'!E38)))</f>
        <v/>
      </c>
      <c r="BW44" s="229" t="str">
        <f ca="1">+IF(OFFSET('Water Data'!$E$28,0,10*ROW('Water Data'!E38))="","",OFFSET('Water Data'!$E$28,0,10*ROW('Water Data'!E38)))</f>
        <v/>
      </c>
      <c r="BX44" s="229" t="str">
        <f ca="1">+IF(OFFSET('Water Data'!$E$29,0,10*ROW('Water Data'!E38))="","",OFFSET('Water Data'!$E$29,0,10*ROW('Water Data'!E38)))</f>
        <v/>
      </c>
      <c r="BY44" s="229" t="str">
        <f ca="1">+IF(OFFSET('Water Data'!$F$27,0,10*ROW('Water Data'!F38))="","",OFFSET('Water Data'!$F$27,0,10*ROW('Water Data'!F38)))</f>
        <v/>
      </c>
      <c r="BZ44" s="229" t="str">
        <f ca="1">+IF(OFFSET('Water Data'!$F$28,0,10*ROW('Water Data'!F38))="","",OFFSET('Water Data'!$F$28,0,10*ROW('Water Data'!F38)))</f>
        <v/>
      </c>
      <c r="CA44" s="229" t="str">
        <f ca="1">+IF(OFFSET('Water Data'!$F$29,0,10*ROW('Water Data'!F38))="","",OFFSET('Water Data'!$F$29,0,10*ROW('Water Data'!F38)))</f>
        <v/>
      </c>
      <c r="CB44" s="229" t="str">
        <f ca="1">+IF(OFFSET('Water Data'!$G$27,0,10*ROW('Water Data'!G38))="","",OFFSET('Water Data'!$G$27,0,10*ROW('Water Data'!G38)))</f>
        <v/>
      </c>
      <c r="CC44" s="229" t="str">
        <f ca="1">+IF(OFFSET('Water Data'!$G$28,0,10*ROW('Water Data'!G38))="","",OFFSET('Water Data'!$G$28,0,10*ROW('Water Data'!G38)))</f>
        <v/>
      </c>
      <c r="CD44" s="229" t="str">
        <f ca="1">+IF(OFFSET('Water Data'!$G$29,0,10*ROW('Water Data'!G38))="","",OFFSET('Water Data'!$G$29,0,10*ROW('Water Data'!G38)))</f>
        <v/>
      </c>
      <c r="CE44" s="229" t="str">
        <f ca="1">+IF(OFFSET('Water Data'!$H$27,0,10*ROW('Water Data'!H38))="","",OFFSET('Water Data'!$H$27,0,10*ROW('Water Data'!H38)))</f>
        <v/>
      </c>
      <c r="CF44" s="229" t="str">
        <f ca="1">+IF(OFFSET('Water Data'!$H$28,0,10*ROW('Water Data'!H38))="","",OFFSET('Water Data'!$H$28,0,10*ROW('Water Data'!H38)))</f>
        <v/>
      </c>
      <c r="CG44" s="229" t="str">
        <f ca="1">+IF(OFFSET('Water Data'!$H$29,0,10*ROW('Water Data'!H38))="","",OFFSET('Water Data'!$H$29,0,10*ROW('Water Data'!H38)))</f>
        <v/>
      </c>
      <c r="CH44" s="229" t="str">
        <f ca="1">+IF(OFFSET('Water Data'!$I$27,0,10*ROW('Water Data'!I38))="","",OFFSET('Water Data'!$I$27,0,10*ROW('Water Data'!I38)))</f>
        <v/>
      </c>
      <c r="CI44" s="229" t="str">
        <f ca="1">+IF(OFFSET('Water Data'!$I$28,0,10*ROW('Water Data'!I38))="","",OFFSET('Water Data'!$I$28,0,10*ROW('Water Data'!I38)))</f>
        <v/>
      </c>
      <c r="CJ44" s="229" t="str">
        <f ca="1">+IF(OFFSET('Water Data'!$I$29,0,10*ROW('Water Data'!I38))="","",OFFSET('Water Data'!$I$29,0,10*ROW('Water Data'!I38)))</f>
        <v/>
      </c>
      <c r="CK44" s="229" t="str">
        <f ca="1">+IF(OFFSET('Sanitation Data'!$D$28,0,10*ROW('Sanitation Data'!D38))="","",OFFSET('Sanitation Data'!$D$28,0,10*ROW('Sanitation Data'!D38)))</f>
        <v/>
      </c>
      <c r="CL44" s="229" t="str">
        <f ca="1">+IF(OFFSET('Sanitation Data'!$D$29,0,10*ROW('Sanitation Data'!D38))="","",OFFSET('Sanitation Data'!$D$29,0,10*ROW('Sanitation Data'!D38)))</f>
        <v/>
      </c>
      <c r="CM44" s="229" t="str">
        <f ca="1">+IF(OFFSET('Sanitation Data'!$D$30,0,10*ROW('Sanitation Data'!D38))="","",OFFSET('Sanitation Data'!$D$30,0,10*ROW('Sanitation Data'!D38)))</f>
        <v/>
      </c>
      <c r="CN44" s="229" t="str">
        <f ca="1">+IF(OFFSET('Sanitation Data'!$D$31,0,10*ROW('Sanitation Data'!D38))="","",OFFSET('Sanitation Data'!$D$31,0,10*ROW('Sanitation Data'!D38)))</f>
        <v/>
      </c>
      <c r="CO44" s="229" t="str">
        <f ca="1">+IF(OFFSET('Sanitation Data'!$D$32,0,10*ROW('Sanitation Data'!D38))="","",OFFSET('Sanitation Data'!$D$32,0,10*ROW('Sanitation Data'!D38)))</f>
        <v/>
      </c>
      <c r="CP44" s="229" t="str">
        <f ca="1">+IF(OFFSET('Sanitation Data'!$E$28,0,10*ROW('Sanitation Data'!E38))="","",OFFSET('Sanitation Data'!$E$28,0,10*ROW('Sanitation Data'!E38)))</f>
        <v/>
      </c>
      <c r="CQ44" s="229" t="str">
        <f ca="1">+IF(OFFSET('Sanitation Data'!$E$29,0,10*ROW('Sanitation Data'!E38))="","",OFFSET('Sanitation Data'!$E$29,0,10*ROW('Sanitation Data'!E38)))</f>
        <v/>
      </c>
      <c r="CR44" s="229" t="str">
        <f ca="1">+IF(OFFSET('Sanitation Data'!$E$30,0,10*ROW('Sanitation Data'!E38))="","",OFFSET('Sanitation Data'!$E$30,0,10*ROW('Sanitation Data'!E38)))</f>
        <v/>
      </c>
      <c r="CS44" s="229" t="str">
        <f ca="1">+IF(OFFSET('Sanitation Data'!$E$31,0,10*ROW('Sanitation Data'!E38))="","",OFFSET('Sanitation Data'!$E$31,0,10*ROW('Sanitation Data'!E38)))</f>
        <v/>
      </c>
      <c r="CT44" s="229" t="str">
        <f ca="1">+IF(OFFSET('Sanitation Data'!$E$32,0,10*ROW('Sanitation Data'!E38))="","",OFFSET('Sanitation Data'!$E$32,0,10*ROW('Sanitation Data'!E38)))</f>
        <v/>
      </c>
      <c r="CU44" s="229" t="str">
        <f ca="1">+IF(OFFSET('Sanitation Data'!$F$28,0,10*ROW('Sanitation Data'!F38))="","",OFFSET('Sanitation Data'!$F$28,0,10*ROW('Sanitation Data'!F38)))</f>
        <v/>
      </c>
      <c r="CV44" s="229" t="str">
        <f ca="1">+IF(OFFSET('Sanitation Data'!$F$29,0,10*ROW('Sanitation Data'!F38))="","",OFFSET('Sanitation Data'!$F$29,0,10*ROW('Sanitation Data'!F38)))</f>
        <v/>
      </c>
      <c r="CW44" s="229" t="str">
        <f ca="1">+IF(OFFSET('Sanitation Data'!$F$30,0,10*ROW('Sanitation Data'!F38))="","",OFFSET('Sanitation Data'!$F$30,0,10*ROW('Sanitation Data'!F38)))</f>
        <v/>
      </c>
      <c r="CX44" s="229" t="str">
        <f ca="1">+IF(OFFSET('Sanitation Data'!$F$31,0,10*ROW('Sanitation Data'!F38))="","",OFFSET('Sanitation Data'!$F$31,0,10*ROW('Sanitation Data'!F38)))</f>
        <v/>
      </c>
      <c r="CY44" s="229" t="str">
        <f ca="1">+IF(OFFSET('Sanitation Data'!$F$32,0,10*ROW('Sanitation Data'!F38))="","",OFFSET('Sanitation Data'!$F$32,0,10*ROW('Sanitation Data'!F38)))</f>
        <v/>
      </c>
      <c r="CZ44" s="229" t="str">
        <f ca="1">+IF(OFFSET('Sanitation Data'!$G$28,0,10*ROW('Sanitation Data'!G38))="","",OFFSET('Sanitation Data'!$G$28,0,10*ROW('Sanitation Data'!G38)))</f>
        <v/>
      </c>
      <c r="DA44" s="229" t="str">
        <f ca="1">+IF(OFFSET('Sanitation Data'!$G$29,0,10*ROW('Sanitation Data'!G38))="","",OFFSET('Sanitation Data'!$G$29,0,10*ROW('Sanitation Data'!G38)))</f>
        <v/>
      </c>
      <c r="DB44" s="229" t="str">
        <f ca="1">+IF(OFFSET('Sanitation Data'!$G$30,0,10*ROW('Sanitation Data'!G38))="","",OFFSET('Sanitation Data'!$G$30,0,10*ROW('Sanitation Data'!G38)))</f>
        <v/>
      </c>
      <c r="DC44" s="229" t="str">
        <f ca="1">+IF(OFFSET('Sanitation Data'!$G$31,0,10*ROW('Sanitation Data'!G38))="","",OFFSET('Sanitation Data'!$G$31,0,10*ROW('Sanitation Data'!G38)))</f>
        <v/>
      </c>
      <c r="DD44" s="229" t="str">
        <f ca="1">+IF(OFFSET('Sanitation Data'!$G$32,0,10*ROW('Sanitation Data'!G38))="","",OFFSET('Sanitation Data'!$G$32,0,10*ROW('Sanitation Data'!G38)))</f>
        <v/>
      </c>
      <c r="DE44" s="229" t="str">
        <f ca="1">+IF(OFFSET('Sanitation Data'!$H$28,0,10*ROW('Sanitation Data'!H38))="","",OFFSET('Sanitation Data'!$H$28,0,10*ROW('Sanitation Data'!H38)))</f>
        <v/>
      </c>
      <c r="DF44" s="229" t="str">
        <f ca="1">+IF(OFFSET('Sanitation Data'!$H$29,0,10*ROW('Sanitation Data'!H38))="","",OFFSET('Sanitation Data'!$H$29,0,10*ROW('Sanitation Data'!H38)))</f>
        <v/>
      </c>
      <c r="DG44" s="229" t="str">
        <f ca="1">+IF(OFFSET('Sanitation Data'!$H$30,0,10*ROW('Sanitation Data'!H38))="","",OFFSET('Sanitation Data'!$H$30,0,10*ROW('Sanitation Data'!H38)))</f>
        <v/>
      </c>
      <c r="DH44" s="229" t="str">
        <f ca="1">+IF(OFFSET('Sanitation Data'!$H$31,0,10*ROW('Sanitation Data'!H38))="","",OFFSET('Sanitation Data'!$H$31,0,10*ROW('Sanitation Data'!H38)))</f>
        <v/>
      </c>
      <c r="DI44" s="229" t="str">
        <f ca="1">+IF(OFFSET('Sanitation Data'!$H$32,0,10*ROW('Sanitation Data'!H38))="","",OFFSET('Sanitation Data'!$H$32,0,10*ROW('Sanitation Data'!H38)))</f>
        <v/>
      </c>
      <c r="DJ44" s="229" t="str">
        <f ca="1">+IF(OFFSET('Sanitation Data'!$I$28,0,10*ROW('Sanitation Data'!I38))="","",OFFSET('Sanitation Data'!$I$28,0,10*ROW('Sanitation Data'!I38)))</f>
        <v/>
      </c>
      <c r="DK44" s="229" t="str">
        <f ca="1">+IF(OFFSET('Sanitation Data'!$I$29,0,10*ROW('Sanitation Data'!I38))="","",OFFSET('Sanitation Data'!$I$29,0,10*ROW('Sanitation Data'!I38)))</f>
        <v/>
      </c>
      <c r="DL44" s="229" t="str">
        <f ca="1">+IF(OFFSET('Sanitation Data'!$I$30,0,10*ROW('Sanitation Data'!I38))="","",OFFSET('Sanitation Data'!$I$30,0,10*ROW('Sanitation Data'!I38)))</f>
        <v/>
      </c>
      <c r="DM44" s="229" t="str">
        <f ca="1">+IF(OFFSET('Sanitation Data'!$I$31,0,10*ROW('Sanitation Data'!I38))="","",OFFSET('Sanitation Data'!$I$31,0,10*ROW('Sanitation Data'!I38)))</f>
        <v/>
      </c>
      <c r="DN44" s="229" t="str">
        <f ca="1">+IF(OFFSET('Sanitation Data'!$I$32,0,10*ROW('Sanitation Data'!I38))="","",OFFSET('Sanitation Data'!$I$32,0,10*ROW('Sanitation Data'!I38)))</f>
        <v/>
      </c>
      <c r="DO44" s="229" t="str">
        <f ca="1">+IF(OFFSET('Hygiene Data'!$D$11,0,10*ROW('Hygiene Data'!D38))="","",OFFSET('Hygiene Data'!$D$11,0,10*ROW('Hygiene Data'!D38)))</f>
        <v/>
      </c>
      <c r="DP44" s="229" t="str">
        <f ca="1">+IF(OFFSET('Hygiene Data'!$D$12,0,10*ROW('Hygiene Data'!D38))="","",OFFSET('Hygiene Data'!$D$12,0,10*ROW('Hygiene Data'!D38)))</f>
        <v/>
      </c>
      <c r="DQ44" s="229" t="str">
        <f ca="1">+IF(OFFSET('Hygiene Data'!$D$13,0,10*ROW('Hygiene Data'!D38))="","",OFFSET('Hygiene Data'!$D$13,0,10*ROW('Hygiene Data'!D38)))</f>
        <v/>
      </c>
      <c r="DR44" s="229" t="str">
        <f ca="1">+IF(OFFSET('Hygiene Data'!$E$11,0,10*ROW('Hygiene Data'!E38))="","",OFFSET('Hygiene Data'!$E$11,0,10*ROW('Hygiene Data'!E38)))</f>
        <v/>
      </c>
      <c r="DS44" s="229" t="str">
        <f ca="1">+IF(OFFSET('Hygiene Data'!$E$12,0,10*ROW('Hygiene Data'!E38))="","",OFFSET('Hygiene Data'!$E$12,0,10*ROW('Hygiene Data'!E38)))</f>
        <v/>
      </c>
      <c r="DT44" s="229" t="str">
        <f ca="1">+IF(OFFSET('Hygiene Data'!$E$13,0,10*ROW('Hygiene Data'!E38))="","",OFFSET('Hygiene Data'!$E$13,0,10*ROW('Hygiene Data'!E38)))</f>
        <v/>
      </c>
      <c r="DU44" s="229" t="str">
        <f ca="1">+IF(OFFSET('Hygiene Data'!$F$11,0,10*ROW('Hygiene Data'!F38))="","",OFFSET('Hygiene Data'!$F$11,0,10*ROW('Hygiene Data'!F38)))</f>
        <v/>
      </c>
      <c r="DV44" s="229" t="str">
        <f ca="1">+IF(OFFSET('Hygiene Data'!$F$12,0,10*ROW('Hygiene Data'!F38))="","",OFFSET('Hygiene Data'!$F$12,0,10*ROW('Hygiene Data'!F38)))</f>
        <v/>
      </c>
      <c r="DW44" s="229" t="str">
        <f ca="1">+IF(OFFSET('Hygiene Data'!$F$13,0,10*ROW('Hygiene Data'!F38))="","",OFFSET('Hygiene Data'!$F$13,0,10*ROW('Hygiene Data'!F38)))</f>
        <v/>
      </c>
      <c r="DX44" s="229" t="str">
        <f ca="1">+IF(OFFSET('Hygiene Data'!$G$11,0,10*ROW('Hygiene Data'!G38))="","",OFFSET('Hygiene Data'!$G$11,0,10*ROW('Hygiene Data'!G38)))</f>
        <v/>
      </c>
      <c r="DY44" s="229" t="str">
        <f ca="1">+IF(OFFSET('Hygiene Data'!$G$12,0,10*ROW('Hygiene Data'!G38))="","",OFFSET('Hygiene Data'!$G$12,0,10*ROW('Hygiene Data'!G38)))</f>
        <v/>
      </c>
      <c r="DZ44" s="229" t="str">
        <f ca="1">+IF(OFFSET('Hygiene Data'!$G$13,0,10*ROW('Hygiene Data'!G38))="","",OFFSET('Hygiene Data'!$G$13,0,10*ROW('Hygiene Data'!G38)))</f>
        <v/>
      </c>
      <c r="EA44" s="229" t="str">
        <f ca="1">+IF(OFFSET('Hygiene Data'!$H$11,0,10*ROW('Hygiene Data'!H38))="","",OFFSET('Hygiene Data'!$H$11,0,10*ROW('Hygiene Data'!H38)))</f>
        <v/>
      </c>
      <c r="EB44" s="229" t="str">
        <f ca="1">+IF(OFFSET('Hygiene Data'!$H$12,0,10*ROW('Hygiene Data'!H38))="","",OFFSET('Hygiene Data'!$H$12,0,10*ROW('Hygiene Data'!H38)))</f>
        <v/>
      </c>
      <c r="EC44" s="229" t="str">
        <f ca="1">+IF(OFFSET('Hygiene Data'!$H$13,0,10*ROW('Hygiene Data'!H38))="","",OFFSET('Hygiene Data'!$H$13,0,10*ROW('Hygiene Data'!H38)))</f>
        <v/>
      </c>
      <c r="ED44" s="229" t="str">
        <f ca="1">+IF(OFFSET('Hygiene Data'!$I$11,0,10*ROW('Hygiene Data'!I38))="","",OFFSET('Hygiene Data'!$I$11,0,10*ROW('Hygiene Data'!I38)))</f>
        <v/>
      </c>
      <c r="EE44" s="229" t="str">
        <f ca="1">+IF(OFFSET('Hygiene Data'!$I$12,0,10*ROW('Hygiene Data'!I38))="","",OFFSET('Hygiene Data'!$I$12,0,10*ROW('Hygiene Data'!I38)))</f>
        <v/>
      </c>
      <c r="EF44" s="229" t="str">
        <f ca="1">+IF(OFFSET('Hygiene Data'!$I$13,0,10*ROW('Hygiene Data'!I38))="","",OFFSET('Hygiene Data'!$I$13,0,10*ROW('Hygiene Data'!I38)))</f>
        <v/>
      </c>
    </row>
    <row r="45" spans="1:136" x14ac:dyDescent="0.25">
      <c r="A45" s="338" t="str">
        <f ca="1">+IF(OFFSET('Water Data'!$B$2,0,10*ROW('Water Data'!E39))="","",OFFSET('Water Data'!$B$2,0,10*ROW('Water Data'!E39)))</f>
        <v/>
      </c>
      <c r="B45" s="33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365" t="str">
        <f t="shared" ca="1" si="0"/>
        <v/>
      </c>
      <c r="D45" s="36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36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36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36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36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36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36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36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36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36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36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36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36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36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36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36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36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36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36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36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36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36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36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36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36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36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36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36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36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36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36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36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36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36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36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36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36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36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36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36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36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36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36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36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36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36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36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36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36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44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36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36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36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36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36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36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36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36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36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36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36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36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36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36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36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36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229" t="str">
        <f ca="1">+IF(OFFSET('Water Data'!$D$27,0,10*ROW('Water Data'!D39))="","",OFFSET('Water Data'!$D$27,0,10*ROW('Water Data'!D39)))</f>
        <v/>
      </c>
      <c r="BT45" s="229" t="str">
        <f ca="1">+IF(OFFSET('Water Data'!$D$28,0,10*ROW('Water Data'!D39))="","",OFFSET('Water Data'!$D$28,0,10*ROW('Water Data'!D39)))</f>
        <v/>
      </c>
      <c r="BU45" s="229" t="str">
        <f ca="1">+IF(OFFSET('Water Data'!$D$29,0,10*ROW('Water Data'!D39))="","",OFFSET('Water Data'!$D$29,0,10*ROW('Water Data'!D39)))</f>
        <v/>
      </c>
      <c r="BV45" s="229" t="str">
        <f ca="1">+IF(OFFSET('Water Data'!$E$27,0,10*ROW('Water Data'!E39))="","",OFFSET('Water Data'!$E$27,0,10*ROW('Water Data'!E39)))</f>
        <v/>
      </c>
      <c r="BW45" s="229" t="str">
        <f ca="1">+IF(OFFSET('Water Data'!$E$28,0,10*ROW('Water Data'!E39))="","",OFFSET('Water Data'!$E$28,0,10*ROW('Water Data'!E39)))</f>
        <v/>
      </c>
      <c r="BX45" s="229" t="str">
        <f ca="1">+IF(OFFSET('Water Data'!$E$29,0,10*ROW('Water Data'!E39))="","",OFFSET('Water Data'!$E$29,0,10*ROW('Water Data'!E39)))</f>
        <v/>
      </c>
      <c r="BY45" s="229" t="str">
        <f ca="1">+IF(OFFSET('Water Data'!$F$27,0,10*ROW('Water Data'!F39))="","",OFFSET('Water Data'!$F$27,0,10*ROW('Water Data'!F39)))</f>
        <v/>
      </c>
      <c r="BZ45" s="229" t="str">
        <f ca="1">+IF(OFFSET('Water Data'!$F$28,0,10*ROW('Water Data'!F39))="","",OFFSET('Water Data'!$F$28,0,10*ROW('Water Data'!F39)))</f>
        <v/>
      </c>
      <c r="CA45" s="229" t="str">
        <f ca="1">+IF(OFFSET('Water Data'!$F$29,0,10*ROW('Water Data'!F39))="","",OFFSET('Water Data'!$F$29,0,10*ROW('Water Data'!F39)))</f>
        <v/>
      </c>
      <c r="CB45" s="229" t="str">
        <f ca="1">+IF(OFFSET('Water Data'!$G$27,0,10*ROW('Water Data'!G39))="","",OFFSET('Water Data'!$G$27,0,10*ROW('Water Data'!G39)))</f>
        <v/>
      </c>
      <c r="CC45" s="229" t="str">
        <f ca="1">+IF(OFFSET('Water Data'!$G$28,0,10*ROW('Water Data'!G39))="","",OFFSET('Water Data'!$G$28,0,10*ROW('Water Data'!G39)))</f>
        <v/>
      </c>
      <c r="CD45" s="229" t="str">
        <f ca="1">+IF(OFFSET('Water Data'!$G$29,0,10*ROW('Water Data'!G39))="","",OFFSET('Water Data'!$G$29,0,10*ROW('Water Data'!G39)))</f>
        <v/>
      </c>
      <c r="CE45" s="229" t="str">
        <f ca="1">+IF(OFFSET('Water Data'!$H$27,0,10*ROW('Water Data'!H39))="","",OFFSET('Water Data'!$H$27,0,10*ROW('Water Data'!H39)))</f>
        <v/>
      </c>
      <c r="CF45" s="229" t="str">
        <f ca="1">+IF(OFFSET('Water Data'!$H$28,0,10*ROW('Water Data'!H39))="","",OFFSET('Water Data'!$H$28,0,10*ROW('Water Data'!H39)))</f>
        <v/>
      </c>
      <c r="CG45" s="229" t="str">
        <f ca="1">+IF(OFFSET('Water Data'!$H$29,0,10*ROW('Water Data'!H39))="","",OFFSET('Water Data'!$H$29,0,10*ROW('Water Data'!H39)))</f>
        <v/>
      </c>
      <c r="CH45" s="229" t="str">
        <f ca="1">+IF(OFFSET('Water Data'!$I$27,0,10*ROW('Water Data'!I39))="","",OFFSET('Water Data'!$I$27,0,10*ROW('Water Data'!I39)))</f>
        <v/>
      </c>
      <c r="CI45" s="229" t="str">
        <f ca="1">+IF(OFFSET('Water Data'!$I$28,0,10*ROW('Water Data'!I39))="","",OFFSET('Water Data'!$I$28,0,10*ROW('Water Data'!I39)))</f>
        <v/>
      </c>
      <c r="CJ45" s="229" t="str">
        <f ca="1">+IF(OFFSET('Water Data'!$I$29,0,10*ROW('Water Data'!I39))="","",OFFSET('Water Data'!$I$29,0,10*ROW('Water Data'!I39)))</f>
        <v/>
      </c>
      <c r="CK45" s="229" t="str">
        <f ca="1">+IF(OFFSET('Sanitation Data'!$D$28,0,10*ROW('Sanitation Data'!D39))="","",OFFSET('Sanitation Data'!$D$28,0,10*ROW('Sanitation Data'!D39)))</f>
        <v/>
      </c>
      <c r="CL45" s="229" t="str">
        <f ca="1">+IF(OFFSET('Sanitation Data'!$D$29,0,10*ROW('Sanitation Data'!D39))="","",OFFSET('Sanitation Data'!$D$29,0,10*ROW('Sanitation Data'!D39)))</f>
        <v/>
      </c>
      <c r="CM45" s="229" t="str">
        <f ca="1">+IF(OFFSET('Sanitation Data'!$D$30,0,10*ROW('Sanitation Data'!D39))="","",OFFSET('Sanitation Data'!$D$30,0,10*ROW('Sanitation Data'!D39)))</f>
        <v/>
      </c>
      <c r="CN45" s="229" t="str">
        <f ca="1">+IF(OFFSET('Sanitation Data'!$D$31,0,10*ROW('Sanitation Data'!D39))="","",OFFSET('Sanitation Data'!$D$31,0,10*ROW('Sanitation Data'!D39)))</f>
        <v/>
      </c>
      <c r="CO45" s="229" t="str">
        <f ca="1">+IF(OFFSET('Sanitation Data'!$D$32,0,10*ROW('Sanitation Data'!D39))="","",OFFSET('Sanitation Data'!$D$32,0,10*ROW('Sanitation Data'!D39)))</f>
        <v/>
      </c>
      <c r="CP45" s="229" t="str">
        <f ca="1">+IF(OFFSET('Sanitation Data'!$E$28,0,10*ROW('Sanitation Data'!E39))="","",OFFSET('Sanitation Data'!$E$28,0,10*ROW('Sanitation Data'!E39)))</f>
        <v/>
      </c>
      <c r="CQ45" s="229" t="str">
        <f ca="1">+IF(OFFSET('Sanitation Data'!$E$29,0,10*ROW('Sanitation Data'!E39))="","",OFFSET('Sanitation Data'!$E$29,0,10*ROW('Sanitation Data'!E39)))</f>
        <v/>
      </c>
      <c r="CR45" s="229" t="str">
        <f ca="1">+IF(OFFSET('Sanitation Data'!$E$30,0,10*ROW('Sanitation Data'!E39))="","",OFFSET('Sanitation Data'!$E$30,0,10*ROW('Sanitation Data'!E39)))</f>
        <v/>
      </c>
      <c r="CS45" s="229" t="str">
        <f ca="1">+IF(OFFSET('Sanitation Data'!$E$31,0,10*ROW('Sanitation Data'!E39))="","",OFFSET('Sanitation Data'!$E$31,0,10*ROW('Sanitation Data'!E39)))</f>
        <v/>
      </c>
      <c r="CT45" s="229" t="str">
        <f ca="1">+IF(OFFSET('Sanitation Data'!$E$32,0,10*ROW('Sanitation Data'!E39))="","",OFFSET('Sanitation Data'!$E$32,0,10*ROW('Sanitation Data'!E39)))</f>
        <v/>
      </c>
      <c r="CU45" s="229" t="str">
        <f ca="1">+IF(OFFSET('Sanitation Data'!$F$28,0,10*ROW('Sanitation Data'!F39))="","",OFFSET('Sanitation Data'!$F$28,0,10*ROW('Sanitation Data'!F39)))</f>
        <v/>
      </c>
      <c r="CV45" s="229" t="str">
        <f ca="1">+IF(OFFSET('Sanitation Data'!$F$29,0,10*ROW('Sanitation Data'!F39))="","",OFFSET('Sanitation Data'!$F$29,0,10*ROW('Sanitation Data'!F39)))</f>
        <v/>
      </c>
      <c r="CW45" s="229" t="str">
        <f ca="1">+IF(OFFSET('Sanitation Data'!$F$30,0,10*ROW('Sanitation Data'!F39))="","",OFFSET('Sanitation Data'!$F$30,0,10*ROW('Sanitation Data'!F39)))</f>
        <v/>
      </c>
      <c r="CX45" s="229" t="str">
        <f ca="1">+IF(OFFSET('Sanitation Data'!$F$31,0,10*ROW('Sanitation Data'!F39))="","",OFFSET('Sanitation Data'!$F$31,0,10*ROW('Sanitation Data'!F39)))</f>
        <v/>
      </c>
      <c r="CY45" s="229" t="str">
        <f ca="1">+IF(OFFSET('Sanitation Data'!$F$32,0,10*ROW('Sanitation Data'!F39))="","",OFFSET('Sanitation Data'!$F$32,0,10*ROW('Sanitation Data'!F39)))</f>
        <v/>
      </c>
      <c r="CZ45" s="229" t="str">
        <f ca="1">+IF(OFFSET('Sanitation Data'!$G$28,0,10*ROW('Sanitation Data'!G39))="","",OFFSET('Sanitation Data'!$G$28,0,10*ROW('Sanitation Data'!G39)))</f>
        <v/>
      </c>
      <c r="DA45" s="229" t="str">
        <f ca="1">+IF(OFFSET('Sanitation Data'!$G$29,0,10*ROW('Sanitation Data'!G39))="","",OFFSET('Sanitation Data'!$G$29,0,10*ROW('Sanitation Data'!G39)))</f>
        <v/>
      </c>
      <c r="DB45" s="229" t="str">
        <f ca="1">+IF(OFFSET('Sanitation Data'!$G$30,0,10*ROW('Sanitation Data'!G39))="","",OFFSET('Sanitation Data'!$G$30,0,10*ROW('Sanitation Data'!G39)))</f>
        <v/>
      </c>
      <c r="DC45" s="229" t="str">
        <f ca="1">+IF(OFFSET('Sanitation Data'!$G$31,0,10*ROW('Sanitation Data'!G39))="","",OFFSET('Sanitation Data'!$G$31,0,10*ROW('Sanitation Data'!G39)))</f>
        <v/>
      </c>
      <c r="DD45" s="229" t="str">
        <f ca="1">+IF(OFFSET('Sanitation Data'!$G$32,0,10*ROW('Sanitation Data'!G39))="","",OFFSET('Sanitation Data'!$G$32,0,10*ROW('Sanitation Data'!G39)))</f>
        <v/>
      </c>
      <c r="DE45" s="229" t="str">
        <f ca="1">+IF(OFFSET('Sanitation Data'!$H$28,0,10*ROW('Sanitation Data'!H39))="","",OFFSET('Sanitation Data'!$H$28,0,10*ROW('Sanitation Data'!H39)))</f>
        <v/>
      </c>
      <c r="DF45" s="229" t="str">
        <f ca="1">+IF(OFFSET('Sanitation Data'!$H$29,0,10*ROW('Sanitation Data'!H39))="","",OFFSET('Sanitation Data'!$H$29,0,10*ROW('Sanitation Data'!H39)))</f>
        <v/>
      </c>
      <c r="DG45" s="229" t="str">
        <f ca="1">+IF(OFFSET('Sanitation Data'!$H$30,0,10*ROW('Sanitation Data'!H39))="","",OFFSET('Sanitation Data'!$H$30,0,10*ROW('Sanitation Data'!H39)))</f>
        <v/>
      </c>
      <c r="DH45" s="229" t="str">
        <f ca="1">+IF(OFFSET('Sanitation Data'!$H$31,0,10*ROW('Sanitation Data'!H39))="","",OFFSET('Sanitation Data'!$H$31,0,10*ROW('Sanitation Data'!H39)))</f>
        <v/>
      </c>
      <c r="DI45" s="229" t="str">
        <f ca="1">+IF(OFFSET('Sanitation Data'!$H$32,0,10*ROW('Sanitation Data'!H39))="","",OFFSET('Sanitation Data'!$H$32,0,10*ROW('Sanitation Data'!H39)))</f>
        <v/>
      </c>
      <c r="DJ45" s="229" t="str">
        <f ca="1">+IF(OFFSET('Sanitation Data'!$I$28,0,10*ROW('Sanitation Data'!I39))="","",OFFSET('Sanitation Data'!$I$28,0,10*ROW('Sanitation Data'!I39)))</f>
        <v/>
      </c>
      <c r="DK45" s="229" t="str">
        <f ca="1">+IF(OFFSET('Sanitation Data'!$I$29,0,10*ROW('Sanitation Data'!I39))="","",OFFSET('Sanitation Data'!$I$29,0,10*ROW('Sanitation Data'!I39)))</f>
        <v/>
      </c>
      <c r="DL45" s="229" t="str">
        <f ca="1">+IF(OFFSET('Sanitation Data'!$I$30,0,10*ROW('Sanitation Data'!I39))="","",OFFSET('Sanitation Data'!$I$30,0,10*ROW('Sanitation Data'!I39)))</f>
        <v/>
      </c>
      <c r="DM45" s="229" t="str">
        <f ca="1">+IF(OFFSET('Sanitation Data'!$I$31,0,10*ROW('Sanitation Data'!I39))="","",OFFSET('Sanitation Data'!$I$31,0,10*ROW('Sanitation Data'!I39)))</f>
        <v/>
      </c>
      <c r="DN45" s="229" t="str">
        <f ca="1">+IF(OFFSET('Sanitation Data'!$I$32,0,10*ROW('Sanitation Data'!I39))="","",OFFSET('Sanitation Data'!$I$32,0,10*ROW('Sanitation Data'!I39)))</f>
        <v/>
      </c>
      <c r="DO45" s="229" t="str">
        <f ca="1">+IF(OFFSET('Hygiene Data'!$D$11,0,10*ROW('Hygiene Data'!D39))="","",OFFSET('Hygiene Data'!$D$11,0,10*ROW('Hygiene Data'!D39)))</f>
        <v/>
      </c>
      <c r="DP45" s="229" t="str">
        <f ca="1">+IF(OFFSET('Hygiene Data'!$D$12,0,10*ROW('Hygiene Data'!D39))="","",OFFSET('Hygiene Data'!$D$12,0,10*ROW('Hygiene Data'!D39)))</f>
        <v/>
      </c>
      <c r="DQ45" s="229" t="str">
        <f ca="1">+IF(OFFSET('Hygiene Data'!$D$13,0,10*ROW('Hygiene Data'!D39))="","",OFFSET('Hygiene Data'!$D$13,0,10*ROW('Hygiene Data'!D39)))</f>
        <v/>
      </c>
      <c r="DR45" s="229" t="str">
        <f ca="1">+IF(OFFSET('Hygiene Data'!$E$11,0,10*ROW('Hygiene Data'!E39))="","",OFFSET('Hygiene Data'!$E$11,0,10*ROW('Hygiene Data'!E39)))</f>
        <v/>
      </c>
      <c r="DS45" s="229" t="str">
        <f ca="1">+IF(OFFSET('Hygiene Data'!$E$12,0,10*ROW('Hygiene Data'!E39))="","",OFFSET('Hygiene Data'!$E$12,0,10*ROW('Hygiene Data'!E39)))</f>
        <v/>
      </c>
      <c r="DT45" s="229" t="str">
        <f ca="1">+IF(OFFSET('Hygiene Data'!$E$13,0,10*ROW('Hygiene Data'!E39))="","",OFFSET('Hygiene Data'!$E$13,0,10*ROW('Hygiene Data'!E39)))</f>
        <v/>
      </c>
      <c r="DU45" s="229" t="str">
        <f ca="1">+IF(OFFSET('Hygiene Data'!$F$11,0,10*ROW('Hygiene Data'!F39))="","",OFFSET('Hygiene Data'!$F$11,0,10*ROW('Hygiene Data'!F39)))</f>
        <v/>
      </c>
      <c r="DV45" s="229" t="str">
        <f ca="1">+IF(OFFSET('Hygiene Data'!$F$12,0,10*ROW('Hygiene Data'!F39))="","",OFFSET('Hygiene Data'!$F$12,0,10*ROW('Hygiene Data'!F39)))</f>
        <v/>
      </c>
      <c r="DW45" s="229" t="str">
        <f ca="1">+IF(OFFSET('Hygiene Data'!$F$13,0,10*ROW('Hygiene Data'!F39))="","",OFFSET('Hygiene Data'!$F$13,0,10*ROW('Hygiene Data'!F39)))</f>
        <v/>
      </c>
      <c r="DX45" s="229" t="str">
        <f ca="1">+IF(OFFSET('Hygiene Data'!$G$11,0,10*ROW('Hygiene Data'!G39))="","",OFFSET('Hygiene Data'!$G$11,0,10*ROW('Hygiene Data'!G39)))</f>
        <v/>
      </c>
      <c r="DY45" s="229" t="str">
        <f ca="1">+IF(OFFSET('Hygiene Data'!$G$12,0,10*ROW('Hygiene Data'!G39))="","",OFFSET('Hygiene Data'!$G$12,0,10*ROW('Hygiene Data'!G39)))</f>
        <v/>
      </c>
      <c r="DZ45" s="229" t="str">
        <f ca="1">+IF(OFFSET('Hygiene Data'!$G$13,0,10*ROW('Hygiene Data'!G39))="","",OFFSET('Hygiene Data'!$G$13,0,10*ROW('Hygiene Data'!G39)))</f>
        <v/>
      </c>
      <c r="EA45" s="229" t="str">
        <f ca="1">+IF(OFFSET('Hygiene Data'!$H$11,0,10*ROW('Hygiene Data'!H39))="","",OFFSET('Hygiene Data'!$H$11,0,10*ROW('Hygiene Data'!H39)))</f>
        <v/>
      </c>
      <c r="EB45" s="229" t="str">
        <f ca="1">+IF(OFFSET('Hygiene Data'!$H$12,0,10*ROW('Hygiene Data'!H39))="","",OFFSET('Hygiene Data'!$H$12,0,10*ROW('Hygiene Data'!H39)))</f>
        <v/>
      </c>
      <c r="EC45" s="229" t="str">
        <f ca="1">+IF(OFFSET('Hygiene Data'!$H$13,0,10*ROW('Hygiene Data'!H39))="","",OFFSET('Hygiene Data'!$H$13,0,10*ROW('Hygiene Data'!H39)))</f>
        <v/>
      </c>
      <c r="ED45" s="229" t="str">
        <f ca="1">+IF(OFFSET('Hygiene Data'!$I$11,0,10*ROW('Hygiene Data'!I39))="","",OFFSET('Hygiene Data'!$I$11,0,10*ROW('Hygiene Data'!I39)))</f>
        <v/>
      </c>
      <c r="EE45" s="229" t="str">
        <f ca="1">+IF(OFFSET('Hygiene Data'!$I$12,0,10*ROW('Hygiene Data'!I39))="","",OFFSET('Hygiene Data'!$I$12,0,10*ROW('Hygiene Data'!I39)))</f>
        <v/>
      </c>
      <c r="EF45" s="229" t="str">
        <f ca="1">+IF(OFFSET('Hygiene Data'!$I$13,0,10*ROW('Hygiene Data'!I39))="","",OFFSET('Hygiene Data'!$I$13,0,10*ROW('Hygiene Data'!I39)))</f>
        <v/>
      </c>
    </row>
    <row r="46" spans="1:136" x14ac:dyDescent="0.25">
      <c r="A46" s="338" t="str">
        <f ca="1">+IF(OFFSET('Water Data'!$B$2,0,10*ROW('Water Data'!E40))="","",OFFSET('Water Data'!$B$2,0,10*ROW('Water Data'!E40)))</f>
        <v/>
      </c>
      <c r="B46" s="33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365" t="str">
        <f t="shared" ca="1" si="0"/>
        <v/>
      </c>
      <c r="D46" s="36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36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36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36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36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36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36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36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36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36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36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36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36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36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36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36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36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36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36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36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36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36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36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36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36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36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36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36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36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36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36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36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36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36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36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36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36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36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36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36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36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36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36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36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36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36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36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36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36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44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36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36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36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36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36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36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36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36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36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36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36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36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36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36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36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36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229" t="str">
        <f ca="1">+IF(OFFSET('Water Data'!$D$27,0,10*ROW('Water Data'!D40))="","",OFFSET('Water Data'!$D$27,0,10*ROW('Water Data'!D40)))</f>
        <v/>
      </c>
      <c r="BT46" s="229" t="str">
        <f ca="1">+IF(OFFSET('Water Data'!$D$28,0,10*ROW('Water Data'!D40))="","",OFFSET('Water Data'!$D$28,0,10*ROW('Water Data'!D40)))</f>
        <v/>
      </c>
      <c r="BU46" s="229" t="str">
        <f ca="1">+IF(OFFSET('Water Data'!$D$29,0,10*ROW('Water Data'!D40))="","",OFFSET('Water Data'!$D$29,0,10*ROW('Water Data'!D40)))</f>
        <v/>
      </c>
      <c r="BV46" s="229" t="str">
        <f ca="1">+IF(OFFSET('Water Data'!$E$27,0,10*ROW('Water Data'!E40))="","",OFFSET('Water Data'!$E$27,0,10*ROW('Water Data'!E40)))</f>
        <v/>
      </c>
      <c r="BW46" s="229" t="str">
        <f ca="1">+IF(OFFSET('Water Data'!$E$28,0,10*ROW('Water Data'!E40))="","",OFFSET('Water Data'!$E$28,0,10*ROW('Water Data'!E40)))</f>
        <v/>
      </c>
      <c r="BX46" s="229" t="str">
        <f ca="1">+IF(OFFSET('Water Data'!$E$29,0,10*ROW('Water Data'!E40))="","",OFFSET('Water Data'!$E$29,0,10*ROW('Water Data'!E40)))</f>
        <v/>
      </c>
      <c r="BY46" s="229" t="str">
        <f ca="1">+IF(OFFSET('Water Data'!$F$27,0,10*ROW('Water Data'!F40))="","",OFFSET('Water Data'!$F$27,0,10*ROW('Water Data'!F40)))</f>
        <v/>
      </c>
      <c r="BZ46" s="229" t="str">
        <f ca="1">+IF(OFFSET('Water Data'!$F$28,0,10*ROW('Water Data'!F40))="","",OFFSET('Water Data'!$F$28,0,10*ROW('Water Data'!F40)))</f>
        <v/>
      </c>
      <c r="CA46" s="229" t="str">
        <f ca="1">+IF(OFFSET('Water Data'!$F$29,0,10*ROW('Water Data'!F40))="","",OFFSET('Water Data'!$F$29,0,10*ROW('Water Data'!F40)))</f>
        <v/>
      </c>
      <c r="CB46" s="229" t="str">
        <f ca="1">+IF(OFFSET('Water Data'!$G$27,0,10*ROW('Water Data'!G40))="","",OFFSET('Water Data'!$G$27,0,10*ROW('Water Data'!G40)))</f>
        <v/>
      </c>
      <c r="CC46" s="229" t="str">
        <f ca="1">+IF(OFFSET('Water Data'!$G$28,0,10*ROW('Water Data'!G40))="","",OFFSET('Water Data'!$G$28,0,10*ROW('Water Data'!G40)))</f>
        <v/>
      </c>
      <c r="CD46" s="229" t="str">
        <f ca="1">+IF(OFFSET('Water Data'!$G$29,0,10*ROW('Water Data'!G40))="","",OFFSET('Water Data'!$G$29,0,10*ROW('Water Data'!G40)))</f>
        <v/>
      </c>
      <c r="CE46" s="229" t="str">
        <f ca="1">+IF(OFFSET('Water Data'!$H$27,0,10*ROW('Water Data'!H40))="","",OFFSET('Water Data'!$H$27,0,10*ROW('Water Data'!H40)))</f>
        <v/>
      </c>
      <c r="CF46" s="229" t="str">
        <f ca="1">+IF(OFFSET('Water Data'!$H$28,0,10*ROW('Water Data'!H40))="","",OFFSET('Water Data'!$H$28,0,10*ROW('Water Data'!H40)))</f>
        <v/>
      </c>
      <c r="CG46" s="229" t="str">
        <f ca="1">+IF(OFFSET('Water Data'!$H$29,0,10*ROW('Water Data'!H40))="","",OFFSET('Water Data'!$H$29,0,10*ROW('Water Data'!H40)))</f>
        <v/>
      </c>
      <c r="CH46" s="229" t="str">
        <f ca="1">+IF(OFFSET('Water Data'!$I$27,0,10*ROW('Water Data'!I40))="","",OFFSET('Water Data'!$I$27,0,10*ROW('Water Data'!I40)))</f>
        <v/>
      </c>
      <c r="CI46" s="229" t="str">
        <f ca="1">+IF(OFFSET('Water Data'!$I$28,0,10*ROW('Water Data'!I40))="","",OFFSET('Water Data'!$I$28,0,10*ROW('Water Data'!I40)))</f>
        <v/>
      </c>
      <c r="CJ46" s="229" t="str">
        <f ca="1">+IF(OFFSET('Water Data'!$I$29,0,10*ROW('Water Data'!I40))="","",OFFSET('Water Data'!$I$29,0,10*ROW('Water Data'!I40)))</f>
        <v/>
      </c>
      <c r="CK46" s="229" t="str">
        <f ca="1">+IF(OFFSET('Sanitation Data'!$D$28,0,10*ROW('Sanitation Data'!D40))="","",OFFSET('Sanitation Data'!$D$28,0,10*ROW('Sanitation Data'!D40)))</f>
        <v/>
      </c>
      <c r="CL46" s="229" t="str">
        <f ca="1">+IF(OFFSET('Sanitation Data'!$D$29,0,10*ROW('Sanitation Data'!D40))="","",OFFSET('Sanitation Data'!$D$29,0,10*ROW('Sanitation Data'!D40)))</f>
        <v/>
      </c>
      <c r="CM46" s="229" t="str">
        <f ca="1">+IF(OFFSET('Sanitation Data'!$D$30,0,10*ROW('Sanitation Data'!D40))="","",OFFSET('Sanitation Data'!$D$30,0,10*ROW('Sanitation Data'!D40)))</f>
        <v/>
      </c>
      <c r="CN46" s="229" t="str">
        <f ca="1">+IF(OFFSET('Sanitation Data'!$D$31,0,10*ROW('Sanitation Data'!D40))="","",OFFSET('Sanitation Data'!$D$31,0,10*ROW('Sanitation Data'!D40)))</f>
        <v/>
      </c>
      <c r="CO46" s="229" t="str">
        <f ca="1">+IF(OFFSET('Sanitation Data'!$D$32,0,10*ROW('Sanitation Data'!D40))="","",OFFSET('Sanitation Data'!$D$32,0,10*ROW('Sanitation Data'!D40)))</f>
        <v/>
      </c>
      <c r="CP46" s="229" t="str">
        <f ca="1">+IF(OFFSET('Sanitation Data'!$E$28,0,10*ROW('Sanitation Data'!E40))="","",OFFSET('Sanitation Data'!$E$28,0,10*ROW('Sanitation Data'!E40)))</f>
        <v/>
      </c>
      <c r="CQ46" s="229" t="str">
        <f ca="1">+IF(OFFSET('Sanitation Data'!$E$29,0,10*ROW('Sanitation Data'!E40))="","",OFFSET('Sanitation Data'!$E$29,0,10*ROW('Sanitation Data'!E40)))</f>
        <v/>
      </c>
      <c r="CR46" s="229" t="str">
        <f ca="1">+IF(OFFSET('Sanitation Data'!$E$30,0,10*ROW('Sanitation Data'!E40))="","",OFFSET('Sanitation Data'!$E$30,0,10*ROW('Sanitation Data'!E40)))</f>
        <v/>
      </c>
      <c r="CS46" s="229" t="str">
        <f ca="1">+IF(OFFSET('Sanitation Data'!$E$31,0,10*ROW('Sanitation Data'!E40))="","",OFFSET('Sanitation Data'!$E$31,0,10*ROW('Sanitation Data'!E40)))</f>
        <v/>
      </c>
      <c r="CT46" s="229" t="str">
        <f ca="1">+IF(OFFSET('Sanitation Data'!$E$32,0,10*ROW('Sanitation Data'!E40))="","",OFFSET('Sanitation Data'!$E$32,0,10*ROW('Sanitation Data'!E40)))</f>
        <v/>
      </c>
      <c r="CU46" s="229" t="str">
        <f ca="1">+IF(OFFSET('Sanitation Data'!$F$28,0,10*ROW('Sanitation Data'!F40))="","",OFFSET('Sanitation Data'!$F$28,0,10*ROW('Sanitation Data'!F40)))</f>
        <v/>
      </c>
      <c r="CV46" s="229" t="str">
        <f ca="1">+IF(OFFSET('Sanitation Data'!$F$29,0,10*ROW('Sanitation Data'!F40))="","",OFFSET('Sanitation Data'!$F$29,0,10*ROW('Sanitation Data'!F40)))</f>
        <v/>
      </c>
      <c r="CW46" s="229" t="str">
        <f ca="1">+IF(OFFSET('Sanitation Data'!$F$30,0,10*ROW('Sanitation Data'!F40))="","",OFFSET('Sanitation Data'!$F$30,0,10*ROW('Sanitation Data'!F40)))</f>
        <v/>
      </c>
      <c r="CX46" s="229" t="str">
        <f ca="1">+IF(OFFSET('Sanitation Data'!$F$31,0,10*ROW('Sanitation Data'!F40))="","",OFFSET('Sanitation Data'!$F$31,0,10*ROW('Sanitation Data'!F40)))</f>
        <v/>
      </c>
      <c r="CY46" s="229" t="str">
        <f ca="1">+IF(OFFSET('Sanitation Data'!$F$32,0,10*ROW('Sanitation Data'!F40))="","",OFFSET('Sanitation Data'!$F$32,0,10*ROW('Sanitation Data'!F40)))</f>
        <v/>
      </c>
      <c r="CZ46" s="229" t="str">
        <f ca="1">+IF(OFFSET('Sanitation Data'!$G$28,0,10*ROW('Sanitation Data'!G40))="","",OFFSET('Sanitation Data'!$G$28,0,10*ROW('Sanitation Data'!G40)))</f>
        <v/>
      </c>
      <c r="DA46" s="229" t="str">
        <f ca="1">+IF(OFFSET('Sanitation Data'!$G$29,0,10*ROW('Sanitation Data'!G40))="","",OFFSET('Sanitation Data'!$G$29,0,10*ROW('Sanitation Data'!G40)))</f>
        <v/>
      </c>
      <c r="DB46" s="229" t="str">
        <f ca="1">+IF(OFFSET('Sanitation Data'!$G$30,0,10*ROW('Sanitation Data'!G40))="","",OFFSET('Sanitation Data'!$G$30,0,10*ROW('Sanitation Data'!G40)))</f>
        <v/>
      </c>
      <c r="DC46" s="229" t="str">
        <f ca="1">+IF(OFFSET('Sanitation Data'!$G$31,0,10*ROW('Sanitation Data'!G40))="","",OFFSET('Sanitation Data'!$G$31,0,10*ROW('Sanitation Data'!G40)))</f>
        <v/>
      </c>
      <c r="DD46" s="229" t="str">
        <f ca="1">+IF(OFFSET('Sanitation Data'!$G$32,0,10*ROW('Sanitation Data'!G40))="","",OFFSET('Sanitation Data'!$G$32,0,10*ROW('Sanitation Data'!G40)))</f>
        <v/>
      </c>
      <c r="DE46" s="229" t="str">
        <f ca="1">+IF(OFFSET('Sanitation Data'!$H$28,0,10*ROW('Sanitation Data'!H40))="","",OFFSET('Sanitation Data'!$H$28,0,10*ROW('Sanitation Data'!H40)))</f>
        <v/>
      </c>
      <c r="DF46" s="229" t="str">
        <f ca="1">+IF(OFFSET('Sanitation Data'!$H$29,0,10*ROW('Sanitation Data'!H40))="","",OFFSET('Sanitation Data'!$H$29,0,10*ROW('Sanitation Data'!H40)))</f>
        <v/>
      </c>
      <c r="DG46" s="229" t="str">
        <f ca="1">+IF(OFFSET('Sanitation Data'!$H$30,0,10*ROW('Sanitation Data'!H40))="","",OFFSET('Sanitation Data'!$H$30,0,10*ROW('Sanitation Data'!H40)))</f>
        <v/>
      </c>
      <c r="DH46" s="229" t="str">
        <f ca="1">+IF(OFFSET('Sanitation Data'!$H$31,0,10*ROW('Sanitation Data'!H40))="","",OFFSET('Sanitation Data'!$H$31,0,10*ROW('Sanitation Data'!H40)))</f>
        <v/>
      </c>
      <c r="DI46" s="229" t="str">
        <f ca="1">+IF(OFFSET('Sanitation Data'!$H$32,0,10*ROW('Sanitation Data'!H40))="","",OFFSET('Sanitation Data'!$H$32,0,10*ROW('Sanitation Data'!H40)))</f>
        <v/>
      </c>
      <c r="DJ46" s="229" t="str">
        <f ca="1">+IF(OFFSET('Sanitation Data'!$I$28,0,10*ROW('Sanitation Data'!I40))="","",OFFSET('Sanitation Data'!$I$28,0,10*ROW('Sanitation Data'!I40)))</f>
        <v/>
      </c>
      <c r="DK46" s="229" t="str">
        <f ca="1">+IF(OFFSET('Sanitation Data'!$I$29,0,10*ROW('Sanitation Data'!I40))="","",OFFSET('Sanitation Data'!$I$29,0,10*ROW('Sanitation Data'!I40)))</f>
        <v/>
      </c>
      <c r="DL46" s="229" t="str">
        <f ca="1">+IF(OFFSET('Sanitation Data'!$I$30,0,10*ROW('Sanitation Data'!I40))="","",OFFSET('Sanitation Data'!$I$30,0,10*ROW('Sanitation Data'!I40)))</f>
        <v/>
      </c>
      <c r="DM46" s="229" t="str">
        <f ca="1">+IF(OFFSET('Sanitation Data'!$I$31,0,10*ROW('Sanitation Data'!I40))="","",OFFSET('Sanitation Data'!$I$31,0,10*ROW('Sanitation Data'!I40)))</f>
        <v/>
      </c>
      <c r="DN46" s="229" t="str">
        <f ca="1">+IF(OFFSET('Sanitation Data'!$I$32,0,10*ROW('Sanitation Data'!I40))="","",OFFSET('Sanitation Data'!$I$32,0,10*ROW('Sanitation Data'!I40)))</f>
        <v/>
      </c>
      <c r="DO46" s="229" t="str">
        <f ca="1">+IF(OFFSET('Hygiene Data'!$D$11,0,10*ROW('Hygiene Data'!D40))="","",OFFSET('Hygiene Data'!$D$11,0,10*ROW('Hygiene Data'!D40)))</f>
        <v/>
      </c>
      <c r="DP46" s="229" t="str">
        <f ca="1">+IF(OFFSET('Hygiene Data'!$D$12,0,10*ROW('Hygiene Data'!D40))="","",OFFSET('Hygiene Data'!$D$12,0,10*ROW('Hygiene Data'!D40)))</f>
        <v/>
      </c>
      <c r="DQ46" s="229" t="str">
        <f ca="1">+IF(OFFSET('Hygiene Data'!$D$13,0,10*ROW('Hygiene Data'!D40))="","",OFFSET('Hygiene Data'!$D$13,0,10*ROW('Hygiene Data'!D40)))</f>
        <v/>
      </c>
      <c r="DR46" s="229" t="str">
        <f ca="1">+IF(OFFSET('Hygiene Data'!$E$11,0,10*ROW('Hygiene Data'!E40))="","",OFFSET('Hygiene Data'!$E$11,0,10*ROW('Hygiene Data'!E40)))</f>
        <v/>
      </c>
      <c r="DS46" s="229" t="str">
        <f ca="1">+IF(OFFSET('Hygiene Data'!$E$12,0,10*ROW('Hygiene Data'!E40))="","",OFFSET('Hygiene Data'!$E$12,0,10*ROW('Hygiene Data'!E40)))</f>
        <v/>
      </c>
      <c r="DT46" s="229" t="str">
        <f ca="1">+IF(OFFSET('Hygiene Data'!$E$13,0,10*ROW('Hygiene Data'!E40))="","",OFFSET('Hygiene Data'!$E$13,0,10*ROW('Hygiene Data'!E40)))</f>
        <v/>
      </c>
      <c r="DU46" s="229" t="str">
        <f ca="1">+IF(OFFSET('Hygiene Data'!$F$11,0,10*ROW('Hygiene Data'!F40))="","",OFFSET('Hygiene Data'!$F$11,0,10*ROW('Hygiene Data'!F40)))</f>
        <v/>
      </c>
      <c r="DV46" s="229" t="str">
        <f ca="1">+IF(OFFSET('Hygiene Data'!$F$12,0,10*ROW('Hygiene Data'!F40))="","",OFFSET('Hygiene Data'!$F$12,0,10*ROW('Hygiene Data'!F40)))</f>
        <v/>
      </c>
      <c r="DW46" s="229" t="str">
        <f ca="1">+IF(OFFSET('Hygiene Data'!$F$13,0,10*ROW('Hygiene Data'!F40))="","",OFFSET('Hygiene Data'!$F$13,0,10*ROW('Hygiene Data'!F40)))</f>
        <v/>
      </c>
      <c r="DX46" s="229" t="str">
        <f ca="1">+IF(OFFSET('Hygiene Data'!$G$11,0,10*ROW('Hygiene Data'!G40))="","",OFFSET('Hygiene Data'!$G$11,0,10*ROW('Hygiene Data'!G40)))</f>
        <v/>
      </c>
      <c r="DY46" s="229" t="str">
        <f ca="1">+IF(OFFSET('Hygiene Data'!$G$12,0,10*ROW('Hygiene Data'!G40))="","",OFFSET('Hygiene Data'!$G$12,0,10*ROW('Hygiene Data'!G40)))</f>
        <v/>
      </c>
      <c r="DZ46" s="229" t="str">
        <f ca="1">+IF(OFFSET('Hygiene Data'!$G$13,0,10*ROW('Hygiene Data'!G40))="","",OFFSET('Hygiene Data'!$G$13,0,10*ROW('Hygiene Data'!G40)))</f>
        <v/>
      </c>
      <c r="EA46" s="229" t="str">
        <f ca="1">+IF(OFFSET('Hygiene Data'!$H$11,0,10*ROW('Hygiene Data'!H40))="","",OFFSET('Hygiene Data'!$H$11,0,10*ROW('Hygiene Data'!H40)))</f>
        <v/>
      </c>
      <c r="EB46" s="229" t="str">
        <f ca="1">+IF(OFFSET('Hygiene Data'!$H$12,0,10*ROW('Hygiene Data'!H40))="","",OFFSET('Hygiene Data'!$H$12,0,10*ROW('Hygiene Data'!H40)))</f>
        <v/>
      </c>
      <c r="EC46" s="229" t="str">
        <f ca="1">+IF(OFFSET('Hygiene Data'!$H$13,0,10*ROW('Hygiene Data'!H40))="","",OFFSET('Hygiene Data'!$H$13,0,10*ROW('Hygiene Data'!H40)))</f>
        <v/>
      </c>
      <c r="ED46" s="229" t="str">
        <f ca="1">+IF(OFFSET('Hygiene Data'!$I$11,0,10*ROW('Hygiene Data'!I40))="","",OFFSET('Hygiene Data'!$I$11,0,10*ROW('Hygiene Data'!I40)))</f>
        <v/>
      </c>
      <c r="EE46" s="229" t="str">
        <f ca="1">+IF(OFFSET('Hygiene Data'!$I$12,0,10*ROW('Hygiene Data'!I40))="","",OFFSET('Hygiene Data'!$I$12,0,10*ROW('Hygiene Data'!I40)))</f>
        <v/>
      </c>
      <c r="EF46" s="229" t="str">
        <f ca="1">+IF(OFFSET('Hygiene Data'!$I$13,0,10*ROW('Hygiene Data'!I40))="","",OFFSET('Hygiene Data'!$I$13,0,10*ROW('Hygiene Data'!I40)))</f>
        <v/>
      </c>
    </row>
    <row r="47" spans="1:136" x14ac:dyDescent="0.25">
      <c r="A47" s="338" t="str">
        <f ca="1">+IF(OFFSET('Water Data'!$B$2,0,10*ROW('Water Data'!E41))="","",OFFSET('Water Data'!$B$2,0,10*ROW('Water Data'!E41)))</f>
        <v/>
      </c>
      <c r="B47" s="33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365" t="str">
        <f t="shared" ca="1" si="0"/>
        <v/>
      </c>
      <c r="D47" s="36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36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36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36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36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36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36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36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36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36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36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36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36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36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36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36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36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36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36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36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36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36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36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36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36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36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36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36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36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36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36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36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36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36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36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36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36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36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36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36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36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36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36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36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36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36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36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36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36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44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36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36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36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36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36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36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36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36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36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36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36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36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36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36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36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36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229" t="str">
        <f ca="1">+IF(OFFSET('Water Data'!$D$27,0,10*ROW('Water Data'!D41))="","",OFFSET('Water Data'!$D$27,0,10*ROW('Water Data'!D41)))</f>
        <v/>
      </c>
      <c r="BT47" s="229" t="str">
        <f ca="1">+IF(OFFSET('Water Data'!$D$28,0,10*ROW('Water Data'!D41))="","",OFFSET('Water Data'!$D$28,0,10*ROW('Water Data'!D41)))</f>
        <v/>
      </c>
      <c r="BU47" s="229" t="str">
        <f ca="1">+IF(OFFSET('Water Data'!$D$29,0,10*ROW('Water Data'!D41))="","",OFFSET('Water Data'!$D$29,0,10*ROW('Water Data'!D41)))</f>
        <v/>
      </c>
      <c r="BV47" s="229" t="str">
        <f ca="1">+IF(OFFSET('Water Data'!$E$27,0,10*ROW('Water Data'!E41))="","",OFFSET('Water Data'!$E$27,0,10*ROW('Water Data'!E41)))</f>
        <v/>
      </c>
      <c r="BW47" s="229" t="str">
        <f ca="1">+IF(OFFSET('Water Data'!$E$28,0,10*ROW('Water Data'!E41))="","",OFFSET('Water Data'!$E$28,0,10*ROW('Water Data'!E41)))</f>
        <v/>
      </c>
      <c r="BX47" s="229" t="str">
        <f ca="1">+IF(OFFSET('Water Data'!$E$29,0,10*ROW('Water Data'!E41))="","",OFFSET('Water Data'!$E$29,0,10*ROW('Water Data'!E41)))</f>
        <v/>
      </c>
      <c r="BY47" s="229" t="str">
        <f ca="1">+IF(OFFSET('Water Data'!$F$27,0,10*ROW('Water Data'!F41))="","",OFFSET('Water Data'!$F$27,0,10*ROW('Water Data'!F41)))</f>
        <v/>
      </c>
      <c r="BZ47" s="229" t="str">
        <f ca="1">+IF(OFFSET('Water Data'!$F$28,0,10*ROW('Water Data'!F41))="","",OFFSET('Water Data'!$F$28,0,10*ROW('Water Data'!F41)))</f>
        <v/>
      </c>
      <c r="CA47" s="229" t="str">
        <f ca="1">+IF(OFFSET('Water Data'!$F$29,0,10*ROW('Water Data'!F41))="","",OFFSET('Water Data'!$F$29,0,10*ROW('Water Data'!F41)))</f>
        <v/>
      </c>
      <c r="CB47" s="229" t="str">
        <f ca="1">+IF(OFFSET('Water Data'!$G$27,0,10*ROW('Water Data'!G41))="","",OFFSET('Water Data'!$G$27,0,10*ROW('Water Data'!G41)))</f>
        <v/>
      </c>
      <c r="CC47" s="229" t="str">
        <f ca="1">+IF(OFFSET('Water Data'!$G$28,0,10*ROW('Water Data'!G41))="","",OFFSET('Water Data'!$G$28,0,10*ROW('Water Data'!G41)))</f>
        <v/>
      </c>
      <c r="CD47" s="229" t="str">
        <f ca="1">+IF(OFFSET('Water Data'!$G$29,0,10*ROW('Water Data'!G41))="","",OFFSET('Water Data'!$G$29,0,10*ROW('Water Data'!G41)))</f>
        <v/>
      </c>
      <c r="CE47" s="229" t="str">
        <f ca="1">+IF(OFFSET('Water Data'!$H$27,0,10*ROW('Water Data'!H41))="","",OFFSET('Water Data'!$H$27,0,10*ROW('Water Data'!H41)))</f>
        <v/>
      </c>
      <c r="CF47" s="229" t="str">
        <f ca="1">+IF(OFFSET('Water Data'!$H$28,0,10*ROW('Water Data'!H41))="","",OFFSET('Water Data'!$H$28,0,10*ROW('Water Data'!H41)))</f>
        <v/>
      </c>
      <c r="CG47" s="229" t="str">
        <f ca="1">+IF(OFFSET('Water Data'!$H$29,0,10*ROW('Water Data'!H41))="","",OFFSET('Water Data'!$H$29,0,10*ROW('Water Data'!H41)))</f>
        <v/>
      </c>
      <c r="CH47" s="229" t="str">
        <f ca="1">+IF(OFFSET('Water Data'!$I$27,0,10*ROW('Water Data'!I41))="","",OFFSET('Water Data'!$I$27,0,10*ROW('Water Data'!I41)))</f>
        <v/>
      </c>
      <c r="CI47" s="229" t="str">
        <f ca="1">+IF(OFFSET('Water Data'!$I$28,0,10*ROW('Water Data'!I41))="","",OFFSET('Water Data'!$I$28,0,10*ROW('Water Data'!I41)))</f>
        <v/>
      </c>
      <c r="CJ47" s="229" t="str">
        <f ca="1">+IF(OFFSET('Water Data'!$I$29,0,10*ROW('Water Data'!I41))="","",OFFSET('Water Data'!$I$29,0,10*ROW('Water Data'!I41)))</f>
        <v/>
      </c>
      <c r="CK47" s="229" t="str">
        <f ca="1">+IF(OFFSET('Sanitation Data'!$D$28,0,10*ROW('Sanitation Data'!D41))="","",OFFSET('Sanitation Data'!$D$28,0,10*ROW('Sanitation Data'!D41)))</f>
        <v/>
      </c>
      <c r="CL47" s="229" t="str">
        <f ca="1">+IF(OFFSET('Sanitation Data'!$D$29,0,10*ROW('Sanitation Data'!D41))="","",OFFSET('Sanitation Data'!$D$29,0,10*ROW('Sanitation Data'!D41)))</f>
        <v/>
      </c>
      <c r="CM47" s="229" t="str">
        <f ca="1">+IF(OFFSET('Sanitation Data'!$D$30,0,10*ROW('Sanitation Data'!D41))="","",OFFSET('Sanitation Data'!$D$30,0,10*ROW('Sanitation Data'!D41)))</f>
        <v/>
      </c>
      <c r="CN47" s="229" t="str">
        <f ca="1">+IF(OFFSET('Sanitation Data'!$D$31,0,10*ROW('Sanitation Data'!D41))="","",OFFSET('Sanitation Data'!$D$31,0,10*ROW('Sanitation Data'!D41)))</f>
        <v/>
      </c>
      <c r="CO47" s="229" t="str">
        <f ca="1">+IF(OFFSET('Sanitation Data'!$D$32,0,10*ROW('Sanitation Data'!D41))="","",OFFSET('Sanitation Data'!$D$32,0,10*ROW('Sanitation Data'!D41)))</f>
        <v/>
      </c>
      <c r="CP47" s="229" t="str">
        <f ca="1">+IF(OFFSET('Sanitation Data'!$E$28,0,10*ROW('Sanitation Data'!E41))="","",OFFSET('Sanitation Data'!$E$28,0,10*ROW('Sanitation Data'!E41)))</f>
        <v/>
      </c>
      <c r="CQ47" s="229" t="str">
        <f ca="1">+IF(OFFSET('Sanitation Data'!$E$29,0,10*ROW('Sanitation Data'!E41))="","",OFFSET('Sanitation Data'!$E$29,0,10*ROW('Sanitation Data'!E41)))</f>
        <v/>
      </c>
      <c r="CR47" s="229" t="str">
        <f ca="1">+IF(OFFSET('Sanitation Data'!$E$30,0,10*ROW('Sanitation Data'!E41))="","",OFFSET('Sanitation Data'!$E$30,0,10*ROW('Sanitation Data'!E41)))</f>
        <v/>
      </c>
      <c r="CS47" s="229" t="str">
        <f ca="1">+IF(OFFSET('Sanitation Data'!$E$31,0,10*ROW('Sanitation Data'!E41))="","",OFFSET('Sanitation Data'!$E$31,0,10*ROW('Sanitation Data'!E41)))</f>
        <v/>
      </c>
      <c r="CT47" s="229" t="str">
        <f ca="1">+IF(OFFSET('Sanitation Data'!$E$32,0,10*ROW('Sanitation Data'!E41))="","",OFFSET('Sanitation Data'!$E$32,0,10*ROW('Sanitation Data'!E41)))</f>
        <v/>
      </c>
      <c r="CU47" s="229" t="str">
        <f ca="1">+IF(OFFSET('Sanitation Data'!$F$28,0,10*ROW('Sanitation Data'!F41))="","",OFFSET('Sanitation Data'!$F$28,0,10*ROW('Sanitation Data'!F41)))</f>
        <v/>
      </c>
      <c r="CV47" s="229" t="str">
        <f ca="1">+IF(OFFSET('Sanitation Data'!$F$29,0,10*ROW('Sanitation Data'!F41))="","",OFFSET('Sanitation Data'!$F$29,0,10*ROW('Sanitation Data'!F41)))</f>
        <v/>
      </c>
      <c r="CW47" s="229" t="str">
        <f ca="1">+IF(OFFSET('Sanitation Data'!$F$30,0,10*ROW('Sanitation Data'!F41))="","",OFFSET('Sanitation Data'!$F$30,0,10*ROW('Sanitation Data'!F41)))</f>
        <v/>
      </c>
      <c r="CX47" s="229" t="str">
        <f ca="1">+IF(OFFSET('Sanitation Data'!$F$31,0,10*ROW('Sanitation Data'!F41))="","",OFFSET('Sanitation Data'!$F$31,0,10*ROW('Sanitation Data'!F41)))</f>
        <v/>
      </c>
      <c r="CY47" s="229" t="str">
        <f ca="1">+IF(OFFSET('Sanitation Data'!$F$32,0,10*ROW('Sanitation Data'!F41))="","",OFFSET('Sanitation Data'!$F$32,0,10*ROW('Sanitation Data'!F41)))</f>
        <v/>
      </c>
      <c r="CZ47" s="229" t="str">
        <f ca="1">+IF(OFFSET('Sanitation Data'!$G$28,0,10*ROW('Sanitation Data'!G41))="","",OFFSET('Sanitation Data'!$G$28,0,10*ROW('Sanitation Data'!G41)))</f>
        <v/>
      </c>
      <c r="DA47" s="229" t="str">
        <f ca="1">+IF(OFFSET('Sanitation Data'!$G$29,0,10*ROW('Sanitation Data'!G41))="","",OFFSET('Sanitation Data'!$G$29,0,10*ROW('Sanitation Data'!G41)))</f>
        <v/>
      </c>
      <c r="DB47" s="229" t="str">
        <f ca="1">+IF(OFFSET('Sanitation Data'!$G$30,0,10*ROW('Sanitation Data'!G41))="","",OFFSET('Sanitation Data'!$G$30,0,10*ROW('Sanitation Data'!G41)))</f>
        <v/>
      </c>
      <c r="DC47" s="229" t="str">
        <f ca="1">+IF(OFFSET('Sanitation Data'!$G$31,0,10*ROW('Sanitation Data'!G41))="","",OFFSET('Sanitation Data'!$G$31,0,10*ROW('Sanitation Data'!G41)))</f>
        <v/>
      </c>
      <c r="DD47" s="229" t="str">
        <f ca="1">+IF(OFFSET('Sanitation Data'!$G$32,0,10*ROW('Sanitation Data'!G41))="","",OFFSET('Sanitation Data'!$G$32,0,10*ROW('Sanitation Data'!G41)))</f>
        <v/>
      </c>
      <c r="DE47" s="229" t="str">
        <f ca="1">+IF(OFFSET('Sanitation Data'!$H$28,0,10*ROW('Sanitation Data'!H41))="","",OFFSET('Sanitation Data'!$H$28,0,10*ROW('Sanitation Data'!H41)))</f>
        <v/>
      </c>
      <c r="DF47" s="229" t="str">
        <f ca="1">+IF(OFFSET('Sanitation Data'!$H$29,0,10*ROW('Sanitation Data'!H41))="","",OFFSET('Sanitation Data'!$H$29,0,10*ROW('Sanitation Data'!H41)))</f>
        <v/>
      </c>
      <c r="DG47" s="229" t="str">
        <f ca="1">+IF(OFFSET('Sanitation Data'!$H$30,0,10*ROW('Sanitation Data'!H41))="","",OFFSET('Sanitation Data'!$H$30,0,10*ROW('Sanitation Data'!H41)))</f>
        <v/>
      </c>
      <c r="DH47" s="229" t="str">
        <f ca="1">+IF(OFFSET('Sanitation Data'!$H$31,0,10*ROW('Sanitation Data'!H41))="","",OFFSET('Sanitation Data'!$H$31,0,10*ROW('Sanitation Data'!H41)))</f>
        <v/>
      </c>
      <c r="DI47" s="229" t="str">
        <f ca="1">+IF(OFFSET('Sanitation Data'!$H$32,0,10*ROW('Sanitation Data'!H41))="","",OFFSET('Sanitation Data'!$H$32,0,10*ROW('Sanitation Data'!H41)))</f>
        <v/>
      </c>
      <c r="DJ47" s="229" t="str">
        <f ca="1">+IF(OFFSET('Sanitation Data'!$I$28,0,10*ROW('Sanitation Data'!I41))="","",OFFSET('Sanitation Data'!$I$28,0,10*ROW('Sanitation Data'!I41)))</f>
        <v/>
      </c>
      <c r="DK47" s="229" t="str">
        <f ca="1">+IF(OFFSET('Sanitation Data'!$I$29,0,10*ROW('Sanitation Data'!I41))="","",OFFSET('Sanitation Data'!$I$29,0,10*ROW('Sanitation Data'!I41)))</f>
        <v/>
      </c>
      <c r="DL47" s="229" t="str">
        <f ca="1">+IF(OFFSET('Sanitation Data'!$I$30,0,10*ROW('Sanitation Data'!I41))="","",OFFSET('Sanitation Data'!$I$30,0,10*ROW('Sanitation Data'!I41)))</f>
        <v/>
      </c>
      <c r="DM47" s="229" t="str">
        <f ca="1">+IF(OFFSET('Sanitation Data'!$I$31,0,10*ROW('Sanitation Data'!I41))="","",OFFSET('Sanitation Data'!$I$31,0,10*ROW('Sanitation Data'!I41)))</f>
        <v/>
      </c>
      <c r="DN47" s="229" t="str">
        <f ca="1">+IF(OFFSET('Sanitation Data'!$I$32,0,10*ROW('Sanitation Data'!I41))="","",OFFSET('Sanitation Data'!$I$32,0,10*ROW('Sanitation Data'!I41)))</f>
        <v/>
      </c>
      <c r="DO47" s="229" t="str">
        <f ca="1">+IF(OFFSET('Hygiene Data'!$D$11,0,10*ROW('Hygiene Data'!D41))="","",OFFSET('Hygiene Data'!$D$11,0,10*ROW('Hygiene Data'!D41)))</f>
        <v/>
      </c>
      <c r="DP47" s="229" t="str">
        <f ca="1">+IF(OFFSET('Hygiene Data'!$D$12,0,10*ROW('Hygiene Data'!D41))="","",OFFSET('Hygiene Data'!$D$12,0,10*ROW('Hygiene Data'!D41)))</f>
        <v/>
      </c>
      <c r="DQ47" s="229" t="str">
        <f ca="1">+IF(OFFSET('Hygiene Data'!$D$13,0,10*ROW('Hygiene Data'!D41))="","",OFFSET('Hygiene Data'!$D$13,0,10*ROW('Hygiene Data'!D41)))</f>
        <v/>
      </c>
      <c r="DR47" s="229" t="str">
        <f ca="1">+IF(OFFSET('Hygiene Data'!$E$11,0,10*ROW('Hygiene Data'!E41))="","",OFFSET('Hygiene Data'!$E$11,0,10*ROW('Hygiene Data'!E41)))</f>
        <v/>
      </c>
      <c r="DS47" s="229" t="str">
        <f ca="1">+IF(OFFSET('Hygiene Data'!$E$12,0,10*ROW('Hygiene Data'!E41))="","",OFFSET('Hygiene Data'!$E$12,0,10*ROW('Hygiene Data'!E41)))</f>
        <v/>
      </c>
      <c r="DT47" s="229" t="str">
        <f ca="1">+IF(OFFSET('Hygiene Data'!$E$13,0,10*ROW('Hygiene Data'!E41))="","",OFFSET('Hygiene Data'!$E$13,0,10*ROW('Hygiene Data'!E41)))</f>
        <v/>
      </c>
      <c r="DU47" s="229" t="str">
        <f ca="1">+IF(OFFSET('Hygiene Data'!$F$11,0,10*ROW('Hygiene Data'!F41))="","",OFFSET('Hygiene Data'!$F$11,0,10*ROW('Hygiene Data'!F41)))</f>
        <v/>
      </c>
      <c r="DV47" s="229" t="str">
        <f ca="1">+IF(OFFSET('Hygiene Data'!$F$12,0,10*ROW('Hygiene Data'!F41))="","",OFFSET('Hygiene Data'!$F$12,0,10*ROW('Hygiene Data'!F41)))</f>
        <v/>
      </c>
      <c r="DW47" s="229" t="str">
        <f ca="1">+IF(OFFSET('Hygiene Data'!$F$13,0,10*ROW('Hygiene Data'!F41))="","",OFFSET('Hygiene Data'!$F$13,0,10*ROW('Hygiene Data'!F41)))</f>
        <v/>
      </c>
      <c r="DX47" s="229" t="str">
        <f ca="1">+IF(OFFSET('Hygiene Data'!$G$11,0,10*ROW('Hygiene Data'!G41))="","",OFFSET('Hygiene Data'!$G$11,0,10*ROW('Hygiene Data'!G41)))</f>
        <v/>
      </c>
      <c r="DY47" s="229" t="str">
        <f ca="1">+IF(OFFSET('Hygiene Data'!$G$12,0,10*ROW('Hygiene Data'!G41))="","",OFFSET('Hygiene Data'!$G$12,0,10*ROW('Hygiene Data'!G41)))</f>
        <v/>
      </c>
      <c r="DZ47" s="229" t="str">
        <f ca="1">+IF(OFFSET('Hygiene Data'!$G$13,0,10*ROW('Hygiene Data'!G41))="","",OFFSET('Hygiene Data'!$G$13,0,10*ROW('Hygiene Data'!G41)))</f>
        <v/>
      </c>
      <c r="EA47" s="229" t="str">
        <f ca="1">+IF(OFFSET('Hygiene Data'!$H$11,0,10*ROW('Hygiene Data'!H41))="","",OFFSET('Hygiene Data'!$H$11,0,10*ROW('Hygiene Data'!H41)))</f>
        <v/>
      </c>
      <c r="EB47" s="229" t="str">
        <f ca="1">+IF(OFFSET('Hygiene Data'!$H$12,0,10*ROW('Hygiene Data'!H41))="","",OFFSET('Hygiene Data'!$H$12,0,10*ROW('Hygiene Data'!H41)))</f>
        <v/>
      </c>
      <c r="EC47" s="229" t="str">
        <f ca="1">+IF(OFFSET('Hygiene Data'!$H$13,0,10*ROW('Hygiene Data'!H41))="","",OFFSET('Hygiene Data'!$H$13,0,10*ROW('Hygiene Data'!H41)))</f>
        <v/>
      </c>
      <c r="ED47" s="229" t="str">
        <f ca="1">+IF(OFFSET('Hygiene Data'!$I$11,0,10*ROW('Hygiene Data'!I41))="","",OFFSET('Hygiene Data'!$I$11,0,10*ROW('Hygiene Data'!I41)))</f>
        <v/>
      </c>
      <c r="EE47" s="229" t="str">
        <f ca="1">+IF(OFFSET('Hygiene Data'!$I$12,0,10*ROW('Hygiene Data'!I41))="","",OFFSET('Hygiene Data'!$I$12,0,10*ROW('Hygiene Data'!I41)))</f>
        <v/>
      </c>
      <c r="EF47" s="229" t="str">
        <f ca="1">+IF(OFFSET('Hygiene Data'!$I$13,0,10*ROW('Hygiene Data'!I41))="","",OFFSET('Hygiene Data'!$I$13,0,10*ROW('Hygiene Data'!I41)))</f>
        <v/>
      </c>
    </row>
    <row r="48" spans="1:136" x14ac:dyDescent="0.25">
      <c r="A48" s="338" t="str">
        <f ca="1">+IF(OFFSET('Water Data'!$B$2,0,10*ROW('Water Data'!E42))="","",OFFSET('Water Data'!$B$2,0,10*ROW('Water Data'!E42)))</f>
        <v/>
      </c>
      <c r="B48" s="33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365" t="str">
        <f t="shared" ca="1" si="0"/>
        <v/>
      </c>
      <c r="D48" s="36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36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36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36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36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36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36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36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36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36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36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36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36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36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36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36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36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36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36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36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36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36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36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36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36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36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36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36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36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36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36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36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36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36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36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36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36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36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36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36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36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36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36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36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36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36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36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36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36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44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36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36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36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36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36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36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36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36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36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36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36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36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36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36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36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36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229" t="str">
        <f ca="1">+IF(OFFSET('Water Data'!$D$27,0,10*ROW('Water Data'!D42))="","",OFFSET('Water Data'!$D$27,0,10*ROW('Water Data'!D42)))</f>
        <v/>
      </c>
      <c r="BT48" s="229" t="str">
        <f ca="1">+IF(OFFSET('Water Data'!$D$28,0,10*ROW('Water Data'!D42))="","",OFFSET('Water Data'!$D$28,0,10*ROW('Water Data'!D42)))</f>
        <v/>
      </c>
      <c r="BU48" s="229" t="str">
        <f ca="1">+IF(OFFSET('Water Data'!$D$29,0,10*ROW('Water Data'!D42))="","",OFFSET('Water Data'!$D$29,0,10*ROW('Water Data'!D42)))</f>
        <v/>
      </c>
      <c r="BV48" s="229" t="str">
        <f ca="1">+IF(OFFSET('Water Data'!$E$27,0,10*ROW('Water Data'!E42))="","",OFFSET('Water Data'!$E$27,0,10*ROW('Water Data'!E42)))</f>
        <v/>
      </c>
      <c r="BW48" s="229" t="str">
        <f ca="1">+IF(OFFSET('Water Data'!$E$28,0,10*ROW('Water Data'!E42))="","",OFFSET('Water Data'!$E$28,0,10*ROW('Water Data'!E42)))</f>
        <v/>
      </c>
      <c r="BX48" s="229" t="str">
        <f ca="1">+IF(OFFSET('Water Data'!$E$29,0,10*ROW('Water Data'!E42))="","",OFFSET('Water Data'!$E$29,0,10*ROW('Water Data'!E42)))</f>
        <v/>
      </c>
      <c r="BY48" s="229" t="str">
        <f ca="1">+IF(OFFSET('Water Data'!$F$27,0,10*ROW('Water Data'!F42))="","",OFFSET('Water Data'!$F$27,0,10*ROW('Water Data'!F42)))</f>
        <v/>
      </c>
      <c r="BZ48" s="229" t="str">
        <f ca="1">+IF(OFFSET('Water Data'!$F$28,0,10*ROW('Water Data'!F42))="","",OFFSET('Water Data'!$F$28,0,10*ROW('Water Data'!F42)))</f>
        <v/>
      </c>
      <c r="CA48" s="229" t="str">
        <f ca="1">+IF(OFFSET('Water Data'!$F$29,0,10*ROW('Water Data'!F42))="","",OFFSET('Water Data'!$F$29,0,10*ROW('Water Data'!F42)))</f>
        <v/>
      </c>
      <c r="CB48" s="229" t="str">
        <f ca="1">+IF(OFFSET('Water Data'!$G$27,0,10*ROW('Water Data'!G42))="","",OFFSET('Water Data'!$G$27,0,10*ROW('Water Data'!G42)))</f>
        <v/>
      </c>
      <c r="CC48" s="229" t="str">
        <f ca="1">+IF(OFFSET('Water Data'!$G$28,0,10*ROW('Water Data'!G42))="","",OFFSET('Water Data'!$G$28,0,10*ROW('Water Data'!G42)))</f>
        <v/>
      </c>
      <c r="CD48" s="229" t="str">
        <f ca="1">+IF(OFFSET('Water Data'!$G$29,0,10*ROW('Water Data'!G42))="","",OFFSET('Water Data'!$G$29,0,10*ROW('Water Data'!G42)))</f>
        <v/>
      </c>
      <c r="CE48" s="229" t="str">
        <f ca="1">+IF(OFFSET('Water Data'!$H$27,0,10*ROW('Water Data'!H42))="","",OFFSET('Water Data'!$H$27,0,10*ROW('Water Data'!H42)))</f>
        <v/>
      </c>
      <c r="CF48" s="229" t="str">
        <f ca="1">+IF(OFFSET('Water Data'!$H$28,0,10*ROW('Water Data'!H42))="","",OFFSET('Water Data'!$H$28,0,10*ROW('Water Data'!H42)))</f>
        <v/>
      </c>
      <c r="CG48" s="229" t="str">
        <f ca="1">+IF(OFFSET('Water Data'!$H$29,0,10*ROW('Water Data'!H42))="","",OFFSET('Water Data'!$H$29,0,10*ROW('Water Data'!H42)))</f>
        <v/>
      </c>
      <c r="CH48" s="229" t="str">
        <f ca="1">+IF(OFFSET('Water Data'!$I$27,0,10*ROW('Water Data'!I42))="","",OFFSET('Water Data'!$I$27,0,10*ROW('Water Data'!I42)))</f>
        <v/>
      </c>
      <c r="CI48" s="229" t="str">
        <f ca="1">+IF(OFFSET('Water Data'!$I$28,0,10*ROW('Water Data'!I42))="","",OFFSET('Water Data'!$I$28,0,10*ROW('Water Data'!I42)))</f>
        <v/>
      </c>
      <c r="CJ48" s="229" t="str">
        <f ca="1">+IF(OFFSET('Water Data'!$I$29,0,10*ROW('Water Data'!I42))="","",OFFSET('Water Data'!$I$29,0,10*ROW('Water Data'!I42)))</f>
        <v/>
      </c>
      <c r="CK48" s="229" t="str">
        <f ca="1">+IF(OFFSET('Sanitation Data'!$D$28,0,10*ROW('Sanitation Data'!D42))="","",OFFSET('Sanitation Data'!$D$28,0,10*ROW('Sanitation Data'!D42)))</f>
        <v/>
      </c>
      <c r="CL48" s="229" t="str">
        <f ca="1">+IF(OFFSET('Sanitation Data'!$D$29,0,10*ROW('Sanitation Data'!D42))="","",OFFSET('Sanitation Data'!$D$29,0,10*ROW('Sanitation Data'!D42)))</f>
        <v/>
      </c>
      <c r="CM48" s="229" t="str">
        <f ca="1">+IF(OFFSET('Sanitation Data'!$D$30,0,10*ROW('Sanitation Data'!D42))="","",OFFSET('Sanitation Data'!$D$30,0,10*ROW('Sanitation Data'!D42)))</f>
        <v/>
      </c>
      <c r="CN48" s="229" t="str">
        <f ca="1">+IF(OFFSET('Sanitation Data'!$D$31,0,10*ROW('Sanitation Data'!D42))="","",OFFSET('Sanitation Data'!$D$31,0,10*ROW('Sanitation Data'!D42)))</f>
        <v/>
      </c>
      <c r="CO48" s="229" t="str">
        <f ca="1">+IF(OFFSET('Sanitation Data'!$D$32,0,10*ROW('Sanitation Data'!D42))="","",OFFSET('Sanitation Data'!$D$32,0,10*ROW('Sanitation Data'!D42)))</f>
        <v/>
      </c>
      <c r="CP48" s="229" t="str">
        <f ca="1">+IF(OFFSET('Sanitation Data'!$E$28,0,10*ROW('Sanitation Data'!E42))="","",OFFSET('Sanitation Data'!$E$28,0,10*ROW('Sanitation Data'!E42)))</f>
        <v/>
      </c>
      <c r="CQ48" s="229" t="str">
        <f ca="1">+IF(OFFSET('Sanitation Data'!$E$29,0,10*ROW('Sanitation Data'!E42))="","",OFFSET('Sanitation Data'!$E$29,0,10*ROW('Sanitation Data'!E42)))</f>
        <v/>
      </c>
      <c r="CR48" s="229" t="str">
        <f ca="1">+IF(OFFSET('Sanitation Data'!$E$30,0,10*ROW('Sanitation Data'!E42))="","",OFFSET('Sanitation Data'!$E$30,0,10*ROW('Sanitation Data'!E42)))</f>
        <v/>
      </c>
      <c r="CS48" s="229" t="str">
        <f ca="1">+IF(OFFSET('Sanitation Data'!$E$31,0,10*ROW('Sanitation Data'!E42))="","",OFFSET('Sanitation Data'!$E$31,0,10*ROW('Sanitation Data'!E42)))</f>
        <v/>
      </c>
      <c r="CT48" s="229" t="str">
        <f ca="1">+IF(OFFSET('Sanitation Data'!$E$32,0,10*ROW('Sanitation Data'!E42))="","",OFFSET('Sanitation Data'!$E$32,0,10*ROW('Sanitation Data'!E42)))</f>
        <v/>
      </c>
      <c r="CU48" s="229" t="str">
        <f ca="1">+IF(OFFSET('Sanitation Data'!$F$28,0,10*ROW('Sanitation Data'!F42))="","",OFFSET('Sanitation Data'!$F$28,0,10*ROW('Sanitation Data'!F42)))</f>
        <v/>
      </c>
      <c r="CV48" s="229" t="str">
        <f ca="1">+IF(OFFSET('Sanitation Data'!$F$29,0,10*ROW('Sanitation Data'!F42))="","",OFFSET('Sanitation Data'!$F$29,0,10*ROW('Sanitation Data'!F42)))</f>
        <v/>
      </c>
      <c r="CW48" s="229" t="str">
        <f ca="1">+IF(OFFSET('Sanitation Data'!$F$30,0,10*ROW('Sanitation Data'!F42))="","",OFFSET('Sanitation Data'!$F$30,0,10*ROW('Sanitation Data'!F42)))</f>
        <v/>
      </c>
      <c r="CX48" s="229" t="str">
        <f ca="1">+IF(OFFSET('Sanitation Data'!$F$31,0,10*ROW('Sanitation Data'!F42))="","",OFFSET('Sanitation Data'!$F$31,0,10*ROW('Sanitation Data'!F42)))</f>
        <v/>
      </c>
      <c r="CY48" s="229" t="str">
        <f ca="1">+IF(OFFSET('Sanitation Data'!$F$32,0,10*ROW('Sanitation Data'!F42))="","",OFFSET('Sanitation Data'!$F$32,0,10*ROW('Sanitation Data'!F42)))</f>
        <v/>
      </c>
      <c r="CZ48" s="229" t="str">
        <f ca="1">+IF(OFFSET('Sanitation Data'!$G$28,0,10*ROW('Sanitation Data'!G42))="","",OFFSET('Sanitation Data'!$G$28,0,10*ROW('Sanitation Data'!G42)))</f>
        <v/>
      </c>
      <c r="DA48" s="229" t="str">
        <f ca="1">+IF(OFFSET('Sanitation Data'!$G$29,0,10*ROW('Sanitation Data'!G42))="","",OFFSET('Sanitation Data'!$G$29,0,10*ROW('Sanitation Data'!G42)))</f>
        <v/>
      </c>
      <c r="DB48" s="229" t="str">
        <f ca="1">+IF(OFFSET('Sanitation Data'!$G$30,0,10*ROW('Sanitation Data'!G42))="","",OFFSET('Sanitation Data'!$G$30,0,10*ROW('Sanitation Data'!G42)))</f>
        <v/>
      </c>
      <c r="DC48" s="229" t="str">
        <f ca="1">+IF(OFFSET('Sanitation Data'!$G$31,0,10*ROW('Sanitation Data'!G42))="","",OFFSET('Sanitation Data'!$G$31,0,10*ROW('Sanitation Data'!G42)))</f>
        <v/>
      </c>
      <c r="DD48" s="229" t="str">
        <f ca="1">+IF(OFFSET('Sanitation Data'!$G$32,0,10*ROW('Sanitation Data'!G42))="","",OFFSET('Sanitation Data'!$G$32,0,10*ROW('Sanitation Data'!G42)))</f>
        <v/>
      </c>
      <c r="DE48" s="229" t="str">
        <f ca="1">+IF(OFFSET('Sanitation Data'!$H$28,0,10*ROW('Sanitation Data'!H42))="","",OFFSET('Sanitation Data'!$H$28,0,10*ROW('Sanitation Data'!H42)))</f>
        <v/>
      </c>
      <c r="DF48" s="229" t="str">
        <f ca="1">+IF(OFFSET('Sanitation Data'!$H$29,0,10*ROW('Sanitation Data'!H42))="","",OFFSET('Sanitation Data'!$H$29,0,10*ROW('Sanitation Data'!H42)))</f>
        <v/>
      </c>
      <c r="DG48" s="229" t="str">
        <f ca="1">+IF(OFFSET('Sanitation Data'!$H$30,0,10*ROW('Sanitation Data'!H42))="","",OFFSET('Sanitation Data'!$H$30,0,10*ROW('Sanitation Data'!H42)))</f>
        <v/>
      </c>
      <c r="DH48" s="229" t="str">
        <f ca="1">+IF(OFFSET('Sanitation Data'!$H$31,0,10*ROW('Sanitation Data'!H42))="","",OFFSET('Sanitation Data'!$H$31,0,10*ROW('Sanitation Data'!H42)))</f>
        <v/>
      </c>
      <c r="DI48" s="229" t="str">
        <f ca="1">+IF(OFFSET('Sanitation Data'!$H$32,0,10*ROW('Sanitation Data'!H42))="","",OFFSET('Sanitation Data'!$H$32,0,10*ROW('Sanitation Data'!H42)))</f>
        <v/>
      </c>
      <c r="DJ48" s="229" t="str">
        <f ca="1">+IF(OFFSET('Sanitation Data'!$I$28,0,10*ROW('Sanitation Data'!I42))="","",OFFSET('Sanitation Data'!$I$28,0,10*ROW('Sanitation Data'!I42)))</f>
        <v/>
      </c>
      <c r="DK48" s="229" t="str">
        <f ca="1">+IF(OFFSET('Sanitation Data'!$I$29,0,10*ROW('Sanitation Data'!I42))="","",OFFSET('Sanitation Data'!$I$29,0,10*ROW('Sanitation Data'!I42)))</f>
        <v/>
      </c>
      <c r="DL48" s="229" t="str">
        <f ca="1">+IF(OFFSET('Sanitation Data'!$I$30,0,10*ROW('Sanitation Data'!I42))="","",OFFSET('Sanitation Data'!$I$30,0,10*ROW('Sanitation Data'!I42)))</f>
        <v/>
      </c>
      <c r="DM48" s="229" t="str">
        <f ca="1">+IF(OFFSET('Sanitation Data'!$I$31,0,10*ROW('Sanitation Data'!I42))="","",OFFSET('Sanitation Data'!$I$31,0,10*ROW('Sanitation Data'!I42)))</f>
        <v/>
      </c>
      <c r="DN48" s="229" t="str">
        <f ca="1">+IF(OFFSET('Sanitation Data'!$I$32,0,10*ROW('Sanitation Data'!I42))="","",OFFSET('Sanitation Data'!$I$32,0,10*ROW('Sanitation Data'!I42)))</f>
        <v/>
      </c>
      <c r="DO48" s="229" t="str">
        <f ca="1">+IF(OFFSET('Hygiene Data'!$D$11,0,10*ROW('Hygiene Data'!D42))="","",OFFSET('Hygiene Data'!$D$11,0,10*ROW('Hygiene Data'!D42)))</f>
        <v/>
      </c>
      <c r="DP48" s="229" t="str">
        <f ca="1">+IF(OFFSET('Hygiene Data'!$D$12,0,10*ROW('Hygiene Data'!D42))="","",OFFSET('Hygiene Data'!$D$12,0,10*ROW('Hygiene Data'!D42)))</f>
        <v/>
      </c>
      <c r="DQ48" s="229" t="str">
        <f ca="1">+IF(OFFSET('Hygiene Data'!$D$13,0,10*ROW('Hygiene Data'!D42))="","",OFFSET('Hygiene Data'!$D$13,0,10*ROW('Hygiene Data'!D42)))</f>
        <v/>
      </c>
      <c r="DR48" s="229" t="str">
        <f ca="1">+IF(OFFSET('Hygiene Data'!$E$11,0,10*ROW('Hygiene Data'!E42))="","",OFFSET('Hygiene Data'!$E$11,0,10*ROW('Hygiene Data'!E42)))</f>
        <v/>
      </c>
      <c r="DS48" s="229" t="str">
        <f ca="1">+IF(OFFSET('Hygiene Data'!$E$12,0,10*ROW('Hygiene Data'!E42))="","",OFFSET('Hygiene Data'!$E$12,0,10*ROW('Hygiene Data'!E42)))</f>
        <v/>
      </c>
      <c r="DT48" s="229" t="str">
        <f ca="1">+IF(OFFSET('Hygiene Data'!$E$13,0,10*ROW('Hygiene Data'!E42))="","",OFFSET('Hygiene Data'!$E$13,0,10*ROW('Hygiene Data'!E42)))</f>
        <v/>
      </c>
      <c r="DU48" s="229" t="str">
        <f ca="1">+IF(OFFSET('Hygiene Data'!$F$11,0,10*ROW('Hygiene Data'!F42))="","",OFFSET('Hygiene Data'!$F$11,0,10*ROW('Hygiene Data'!F42)))</f>
        <v/>
      </c>
      <c r="DV48" s="229" t="str">
        <f ca="1">+IF(OFFSET('Hygiene Data'!$F$12,0,10*ROW('Hygiene Data'!F42))="","",OFFSET('Hygiene Data'!$F$12,0,10*ROW('Hygiene Data'!F42)))</f>
        <v/>
      </c>
      <c r="DW48" s="229" t="str">
        <f ca="1">+IF(OFFSET('Hygiene Data'!$F$13,0,10*ROW('Hygiene Data'!F42))="","",OFFSET('Hygiene Data'!$F$13,0,10*ROW('Hygiene Data'!F42)))</f>
        <v/>
      </c>
      <c r="DX48" s="229" t="str">
        <f ca="1">+IF(OFFSET('Hygiene Data'!$G$11,0,10*ROW('Hygiene Data'!G42))="","",OFFSET('Hygiene Data'!$G$11,0,10*ROW('Hygiene Data'!G42)))</f>
        <v/>
      </c>
      <c r="DY48" s="229" t="str">
        <f ca="1">+IF(OFFSET('Hygiene Data'!$G$12,0,10*ROW('Hygiene Data'!G42))="","",OFFSET('Hygiene Data'!$G$12,0,10*ROW('Hygiene Data'!G42)))</f>
        <v/>
      </c>
      <c r="DZ48" s="229" t="str">
        <f ca="1">+IF(OFFSET('Hygiene Data'!$G$13,0,10*ROW('Hygiene Data'!G42))="","",OFFSET('Hygiene Data'!$G$13,0,10*ROW('Hygiene Data'!G42)))</f>
        <v/>
      </c>
      <c r="EA48" s="229" t="str">
        <f ca="1">+IF(OFFSET('Hygiene Data'!$H$11,0,10*ROW('Hygiene Data'!H42))="","",OFFSET('Hygiene Data'!$H$11,0,10*ROW('Hygiene Data'!H42)))</f>
        <v/>
      </c>
      <c r="EB48" s="229" t="str">
        <f ca="1">+IF(OFFSET('Hygiene Data'!$H$12,0,10*ROW('Hygiene Data'!H42))="","",OFFSET('Hygiene Data'!$H$12,0,10*ROW('Hygiene Data'!H42)))</f>
        <v/>
      </c>
      <c r="EC48" s="229" t="str">
        <f ca="1">+IF(OFFSET('Hygiene Data'!$H$13,0,10*ROW('Hygiene Data'!H42))="","",OFFSET('Hygiene Data'!$H$13,0,10*ROW('Hygiene Data'!H42)))</f>
        <v/>
      </c>
      <c r="ED48" s="229" t="str">
        <f ca="1">+IF(OFFSET('Hygiene Data'!$I$11,0,10*ROW('Hygiene Data'!I42))="","",OFFSET('Hygiene Data'!$I$11,0,10*ROW('Hygiene Data'!I42)))</f>
        <v/>
      </c>
      <c r="EE48" s="229" t="str">
        <f ca="1">+IF(OFFSET('Hygiene Data'!$I$12,0,10*ROW('Hygiene Data'!I42))="","",OFFSET('Hygiene Data'!$I$12,0,10*ROW('Hygiene Data'!I42)))</f>
        <v/>
      </c>
      <c r="EF48" s="229" t="str">
        <f ca="1">+IF(OFFSET('Hygiene Data'!$I$13,0,10*ROW('Hygiene Data'!I42))="","",OFFSET('Hygiene Data'!$I$13,0,10*ROW('Hygiene Data'!I42)))</f>
        <v/>
      </c>
    </row>
    <row r="49" spans="1:136" x14ac:dyDescent="0.25">
      <c r="A49" s="338" t="str">
        <f ca="1">+IF(OFFSET('Water Data'!$B$2,0,10*ROW('Water Data'!E43))="","",OFFSET('Water Data'!$B$2,0,10*ROW('Water Data'!E43)))</f>
        <v/>
      </c>
      <c r="B49" s="33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365" t="str">
        <f t="shared" ca="1" si="0"/>
        <v/>
      </c>
      <c r="D49" s="36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36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36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36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36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36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36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36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36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36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36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36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36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36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36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36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36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36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36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36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36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36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36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36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36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36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36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36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36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36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36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36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36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36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36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36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36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36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36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36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36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36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36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36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36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36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36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36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36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44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36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36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36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36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36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36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36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36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36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36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36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36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36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36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36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36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229" t="str">
        <f ca="1">+IF(OFFSET('Water Data'!$D$27,0,10*ROW('Water Data'!D43))="","",OFFSET('Water Data'!$D$27,0,10*ROW('Water Data'!D43)))</f>
        <v/>
      </c>
      <c r="BT49" s="229" t="str">
        <f ca="1">+IF(OFFSET('Water Data'!$D$28,0,10*ROW('Water Data'!D43))="","",OFFSET('Water Data'!$D$28,0,10*ROW('Water Data'!D43)))</f>
        <v/>
      </c>
      <c r="BU49" s="229" t="str">
        <f ca="1">+IF(OFFSET('Water Data'!$D$29,0,10*ROW('Water Data'!D43))="","",OFFSET('Water Data'!$D$29,0,10*ROW('Water Data'!D43)))</f>
        <v/>
      </c>
      <c r="BV49" s="229" t="str">
        <f ca="1">+IF(OFFSET('Water Data'!$E$27,0,10*ROW('Water Data'!E43))="","",OFFSET('Water Data'!$E$27,0,10*ROW('Water Data'!E43)))</f>
        <v/>
      </c>
      <c r="BW49" s="229" t="str">
        <f ca="1">+IF(OFFSET('Water Data'!$E$28,0,10*ROW('Water Data'!E43))="","",OFFSET('Water Data'!$E$28,0,10*ROW('Water Data'!E43)))</f>
        <v/>
      </c>
      <c r="BX49" s="229" t="str">
        <f ca="1">+IF(OFFSET('Water Data'!$E$29,0,10*ROW('Water Data'!E43))="","",OFFSET('Water Data'!$E$29,0,10*ROW('Water Data'!E43)))</f>
        <v/>
      </c>
      <c r="BY49" s="229" t="str">
        <f ca="1">+IF(OFFSET('Water Data'!$F$27,0,10*ROW('Water Data'!F43))="","",OFFSET('Water Data'!$F$27,0,10*ROW('Water Data'!F43)))</f>
        <v/>
      </c>
      <c r="BZ49" s="229" t="str">
        <f ca="1">+IF(OFFSET('Water Data'!$F$28,0,10*ROW('Water Data'!F43))="","",OFFSET('Water Data'!$F$28,0,10*ROW('Water Data'!F43)))</f>
        <v/>
      </c>
      <c r="CA49" s="229" t="str">
        <f ca="1">+IF(OFFSET('Water Data'!$F$29,0,10*ROW('Water Data'!F43))="","",OFFSET('Water Data'!$F$29,0,10*ROW('Water Data'!F43)))</f>
        <v/>
      </c>
      <c r="CB49" s="229" t="str">
        <f ca="1">+IF(OFFSET('Water Data'!$G$27,0,10*ROW('Water Data'!G43))="","",OFFSET('Water Data'!$G$27,0,10*ROW('Water Data'!G43)))</f>
        <v/>
      </c>
      <c r="CC49" s="229" t="str">
        <f ca="1">+IF(OFFSET('Water Data'!$G$28,0,10*ROW('Water Data'!G43))="","",OFFSET('Water Data'!$G$28,0,10*ROW('Water Data'!G43)))</f>
        <v/>
      </c>
      <c r="CD49" s="229" t="str">
        <f ca="1">+IF(OFFSET('Water Data'!$G$29,0,10*ROW('Water Data'!G43))="","",OFFSET('Water Data'!$G$29,0,10*ROW('Water Data'!G43)))</f>
        <v/>
      </c>
      <c r="CE49" s="229" t="str">
        <f ca="1">+IF(OFFSET('Water Data'!$H$27,0,10*ROW('Water Data'!H43))="","",OFFSET('Water Data'!$H$27,0,10*ROW('Water Data'!H43)))</f>
        <v/>
      </c>
      <c r="CF49" s="229" t="str">
        <f ca="1">+IF(OFFSET('Water Data'!$H$28,0,10*ROW('Water Data'!H43))="","",OFFSET('Water Data'!$H$28,0,10*ROW('Water Data'!H43)))</f>
        <v/>
      </c>
      <c r="CG49" s="229" t="str">
        <f ca="1">+IF(OFFSET('Water Data'!$H$29,0,10*ROW('Water Data'!H43))="","",OFFSET('Water Data'!$H$29,0,10*ROW('Water Data'!H43)))</f>
        <v/>
      </c>
      <c r="CH49" s="229" t="str">
        <f ca="1">+IF(OFFSET('Water Data'!$I$27,0,10*ROW('Water Data'!I43))="","",OFFSET('Water Data'!$I$27,0,10*ROW('Water Data'!I43)))</f>
        <v/>
      </c>
      <c r="CI49" s="229" t="str">
        <f ca="1">+IF(OFFSET('Water Data'!$I$28,0,10*ROW('Water Data'!I43))="","",OFFSET('Water Data'!$I$28,0,10*ROW('Water Data'!I43)))</f>
        <v/>
      </c>
      <c r="CJ49" s="229" t="str">
        <f ca="1">+IF(OFFSET('Water Data'!$I$29,0,10*ROW('Water Data'!I43))="","",OFFSET('Water Data'!$I$29,0,10*ROW('Water Data'!I43)))</f>
        <v/>
      </c>
      <c r="CK49" s="229" t="str">
        <f ca="1">+IF(OFFSET('Sanitation Data'!$D$28,0,10*ROW('Sanitation Data'!D43))="","",OFFSET('Sanitation Data'!$D$28,0,10*ROW('Sanitation Data'!D43)))</f>
        <v/>
      </c>
      <c r="CL49" s="229" t="str">
        <f ca="1">+IF(OFFSET('Sanitation Data'!$D$29,0,10*ROW('Sanitation Data'!D43))="","",OFFSET('Sanitation Data'!$D$29,0,10*ROW('Sanitation Data'!D43)))</f>
        <v/>
      </c>
      <c r="CM49" s="229" t="str">
        <f ca="1">+IF(OFFSET('Sanitation Data'!$D$30,0,10*ROW('Sanitation Data'!D43))="","",OFFSET('Sanitation Data'!$D$30,0,10*ROW('Sanitation Data'!D43)))</f>
        <v/>
      </c>
      <c r="CN49" s="229" t="str">
        <f ca="1">+IF(OFFSET('Sanitation Data'!$D$31,0,10*ROW('Sanitation Data'!D43))="","",OFFSET('Sanitation Data'!$D$31,0,10*ROW('Sanitation Data'!D43)))</f>
        <v/>
      </c>
      <c r="CO49" s="229" t="str">
        <f ca="1">+IF(OFFSET('Sanitation Data'!$D$32,0,10*ROW('Sanitation Data'!D43))="","",OFFSET('Sanitation Data'!$D$32,0,10*ROW('Sanitation Data'!D43)))</f>
        <v/>
      </c>
      <c r="CP49" s="229" t="str">
        <f ca="1">+IF(OFFSET('Sanitation Data'!$E$28,0,10*ROW('Sanitation Data'!E43))="","",OFFSET('Sanitation Data'!$E$28,0,10*ROW('Sanitation Data'!E43)))</f>
        <v/>
      </c>
      <c r="CQ49" s="229" t="str">
        <f ca="1">+IF(OFFSET('Sanitation Data'!$E$29,0,10*ROW('Sanitation Data'!E43))="","",OFFSET('Sanitation Data'!$E$29,0,10*ROW('Sanitation Data'!E43)))</f>
        <v/>
      </c>
      <c r="CR49" s="229" t="str">
        <f ca="1">+IF(OFFSET('Sanitation Data'!$E$30,0,10*ROW('Sanitation Data'!E43))="","",OFFSET('Sanitation Data'!$E$30,0,10*ROW('Sanitation Data'!E43)))</f>
        <v/>
      </c>
      <c r="CS49" s="229" t="str">
        <f ca="1">+IF(OFFSET('Sanitation Data'!$E$31,0,10*ROW('Sanitation Data'!E43))="","",OFFSET('Sanitation Data'!$E$31,0,10*ROW('Sanitation Data'!E43)))</f>
        <v/>
      </c>
      <c r="CT49" s="229" t="str">
        <f ca="1">+IF(OFFSET('Sanitation Data'!$E$32,0,10*ROW('Sanitation Data'!E43))="","",OFFSET('Sanitation Data'!$E$32,0,10*ROW('Sanitation Data'!E43)))</f>
        <v/>
      </c>
      <c r="CU49" s="229" t="str">
        <f ca="1">+IF(OFFSET('Sanitation Data'!$F$28,0,10*ROW('Sanitation Data'!F43))="","",OFFSET('Sanitation Data'!$F$28,0,10*ROW('Sanitation Data'!F43)))</f>
        <v/>
      </c>
      <c r="CV49" s="229" t="str">
        <f ca="1">+IF(OFFSET('Sanitation Data'!$F$29,0,10*ROW('Sanitation Data'!F43))="","",OFFSET('Sanitation Data'!$F$29,0,10*ROW('Sanitation Data'!F43)))</f>
        <v/>
      </c>
      <c r="CW49" s="229" t="str">
        <f ca="1">+IF(OFFSET('Sanitation Data'!$F$30,0,10*ROW('Sanitation Data'!F43))="","",OFFSET('Sanitation Data'!$F$30,0,10*ROW('Sanitation Data'!F43)))</f>
        <v/>
      </c>
      <c r="CX49" s="229" t="str">
        <f ca="1">+IF(OFFSET('Sanitation Data'!$F$31,0,10*ROW('Sanitation Data'!F43))="","",OFFSET('Sanitation Data'!$F$31,0,10*ROW('Sanitation Data'!F43)))</f>
        <v/>
      </c>
      <c r="CY49" s="229" t="str">
        <f ca="1">+IF(OFFSET('Sanitation Data'!$F$32,0,10*ROW('Sanitation Data'!F43))="","",OFFSET('Sanitation Data'!$F$32,0,10*ROW('Sanitation Data'!F43)))</f>
        <v/>
      </c>
      <c r="CZ49" s="229" t="str">
        <f ca="1">+IF(OFFSET('Sanitation Data'!$G$28,0,10*ROW('Sanitation Data'!G43))="","",OFFSET('Sanitation Data'!$G$28,0,10*ROW('Sanitation Data'!G43)))</f>
        <v/>
      </c>
      <c r="DA49" s="229" t="str">
        <f ca="1">+IF(OFFSET('Sanitation Data'!$G$29,0,10*ROW('Sanitation Data'!G43))="","",OFFSET('Sanitation Data'!$G$29,0,10*ROW('Sanitation Data'!G43)))</f>
        <v/>
      </c>
      <c r="DB49" s="229" t="str">
        <f ca="1">+IF(OFFSET('Sanitation Data'!$G$30,0,10*ROW('Sanitation Data'!G43))="","",OFFSET('Sanitation Data'!$G$30,0,10*ROW('Sanitation Data'!G43)))</f>
        <v/>
      </c>
      <c r="DC49" s="229" t="str">
        <f ca="1">+IF(OFFSET('Sanitation Data'!$G$31,0,10*ROW('Sanitation Data'!G43))="","",OFFSET('Sanitation Data'!$G$31,0,10*ROW('Sanitation Data'!G43)))</f>
        <v/>
      </c>
      <c r="DD49" s="229" t="str">
        <f ca="1">+IF(OFFSET('Sanitation Data'!$G$32,0,10*ROW('Sanitation Data'!G43))="","",OFFSET('Sanitation Data'!$G$32,0,10*ROW('Sanitation Data'!G43)))</f>
        <v/>
      </c>
      <c r="DE49" s="229" t="str">
        <f ca="1">+IF(OFFSET('Sanitation Data'!$H$28,0,10*ROW('Sanitation Data'!H43))="","",OFFSET('Sanitation Data'!$H$28,0,10*ROW('Sanitation Data'!H43)))</f>
        <v/>
      </c>
      <c r="DF49" s="229" t="str">
        <f ca="1">+IF(OFFSET('Sanitation Data'!$H$29,0,10*ROW('Sanitation Data'!H43))="","",OFFSET('Sanitation Data'!$H$29,0,10*ROW('Sanitation Data'!H43)))</f>
        <v/>
      </c>
      <c r="DG49" s="229" t="str">
        <f ca="1">+IF(OFFSET('Sanitation Data'!$H$30,0,10*ROW('Sanitation Data'!H43))="","",OFFSET('Sanitation Data'!$H$30,0,10*ROW('Sanitation Data'!H43)))</f>
        <v/>
      </c>
      <c r="DH49" s="229" t="str">
        <f ca="1">+IF(OFFSET('Sanitation Data'!$H$31,0,10*ROW('Sanitation Data'!H43))="","",OFFSET('Sanitation Data'!$H$31,0,10*ROW('Sanitation Data'!H43)))</f>
        <v/>
      </c>
      <c r="DI49" s="229" t="str">
        <f ca="1">+IF(OFFSET('Sanitation Data'!$H$32,0,10*ROW('Sanitation Data'!H43))="","",OFFSET('Sanitation Data'!$H$32,0,10*ROW('Sanitation Data'!H43)))</f>
        <v/>
      </c>
      <c r="DJ49" s="229" t="str">
        <f ca="1">+IF(OFFSET('Sanitation Data'!$I$28,0,10*ROW('Sanitation Data'!I43))="","",OFFSET('Sanitation Data'!$I$28,0,10*ROW('Sanitation Data'!I43)))</f>
        <v/>
      </c>
      <c r="DK49" s="229" t="str">
        <f ca="1">+IF(OFFSET('Sanitation Data'!$I$29,0,10*ROW('Sanitation Data'!I43))="","",OFFSET('Sanitation Data'!$I$29,0,10*ROW('Sanitation Data'!I43)))</f>
        <v/>
      </c>
      <c r="DL49" s="229" t="str">
        <f ca="1">+IF(OFFSET('Sanitation Data'!$I$30,0,10*ROW('Sanitation Data'!I43))="","",OFFSET('Sanitation Data'!$I$30,0,10*ROW('Sanitation Data'!I43)))</f>
        <v/>
      </c>
      <c r="DM49" s="229" t="str">
        <f ca="1">+IF(OFFSET('Sanitation Data'!$I$31,0,10*ROW('Sanitation Data'!I43))="","",OFFSET('Sanitation Data'!$I$31,0,10*ROW('Sanitation Data'!I43)))</f>
        <v/>
      </c>
      <c r="DN49" s="229" t="str">
        <f ca="1">+IF(OFFSET('Sanitation Data'!$I$32,0,10*ROW('Sanitation Data'!I43))="","",OFFSET('Sanitation Data'!$I$32,0,10*ROW('Sanitation Data'!I43)))</f>
        <v/>
      </c>
      <c r="DO49" s="229" t="str">
        <f ca="1">+IF(OFFSET('Hygiene Data'!$D$11,0,10*ROW('Hygiene Data'!D43))="","",OFFSET('Hygiene Data'!$D$11,0,10*ROW('Hygiene Data'!D43)))</f>
        <v/>
      </c>
      <c r="DP49" s="229" t="str">
        <f ca="1">+IF(OFFSET('Hygiene Data'!$D$12,0,10*ROW('Hygiene Data'!D43))="","",OFFSET('Hygiene Data'!$D$12,0,10*ROW('Hygiene Data'!D43)))</f>
        <v/>
      </c>
      <c r="DQ49" s="229" t="str">
        <f ca="1">+IF(OFFSET('Hygiene Data'!$D$13,0,10*ROW('Hygiene Data'!D43))="","",OFFSET('Hygiene Data'!$D$13,0,10*ROW('Hygiene Data'!D43)))</f>
        <v/>
      </c>
      <c r="DR49" s="229" t="str">
        <f ca="1">+IF(OFFSET('Hygiene Data'!$E$11,0,10*ROW('Hygiene Data'!E43))="","",OFFSET('Hygiene Data'!$E$11,0,10*ROW('Hygiene Data'!E43)))</f>
        <v/>
      </c>
      <c r="DS49" s="229" t="str">
        <f ca="1">+IF(OFFSET('Hygiene Data'!$E$12,0,10*ROW('Hygiene Data'!E43))="","",OFFSET('Hygiene Data'!$E$12,0,10*ROW('Hygiene Data'!E43)))</f>
        <v/>
      </c>
      <c r="DT49" s="229" t="str">
        <f ca="1">+IF(OFFSET('Hygiene Data'!$E$13,0,10*ROW('Hygiene Data'!E43))="","",OFFSET('Hygiene Data'!$E$13,0,10*ROW('Hygiene Data'!E43)))</f>
        <v/>
      </c>
      <c r="DU49" s="229" t="str">
        <f ca="1">+IF(OFFSET('Hygiene Data'!$F$11,0,10*ROW('Hygiene Data'!F43))="","",OFFSET('Hygiene Data'!$F$11,0,10*ROW('Hygiene Data'!F43)))</f>
        <v/>
      </c>
      <c r="DV49" s="229" t="str">
        <f ca="1">+IF(OFFSET('Hygiene Data'!$F$12,0,10*ROW('Hygiene Data'!F43))="","",OFFSET('Hygiene Data'!$F$12,0,10*ROW('Hygiene Data'!F43)))</f>
        <v/>
      </c>
      <c r="DW49" s="229" t="str">
        <f ca="1">+IF(OFFSET('Hygiene Data'!$F$13,0,10*ROW('Hygiene Data'!F43))="","",OFFSET('Hygiene Data'!$F$13,0,10*ROW('Hygiene Data'!F43)))</f>
        <v/>
      </c>
      <c r="DX49" s="229" t="str">
        <f ca="1">+IF(OFFSET('Hygiene Data'!$G$11,0,10*ROW('Hygiene Data'!G43))="","",OFFSET('Hygiene Data'!$G$11,0,10*ROW('Hygiene Data'!G43)))</f>
        <v/>
      </c>
      <c r="DY49" s="229" t="str">
        <f ca="1">+IF(OFFSET('Hygiene Data'!$G$12,0,10*ROW('Hygiene Data'!G43))="","",OFFSET('Hygiene Data'!$G$12,0,10*ROW('Hygiene Data'!G43)))</f>
        <v/>
      </c>
      <c r="DZ49" s="229" t="str">
        <f ca="1">+IF(OFFSET('Hygiene Data'!$G$13,0,10*ROW('Hygiene Data'!G43))="","",OFFSET('Hygiene Data'!$G$13,0,10*ROW('Hygiene Data'!G43)))</f>
        <v/>
      </c>
      <c r="EA49" s="229" t="str">
        <f ca="1">+IF(OFFSET('Hygiene Data'!$H$11,0,10*ROW('Hygiene Data'!H43))="","",OFFSET('Hygiene Data'!$H$11,0,10*ROW('Hygiene Data'!H43)))</f>
        <v/>
      </c>
      <c r="EB49" s="229" t="str">
        <f ca="1">+IF(OFFSET('Hygiene Data'!$H$12,0,10*ROW('Hygiene Data'!H43))="","",OFFSET('Hygiene Data'!$H$12,0,10*ROW('Hygiene Data'!H43)))</f>
        <v/>
      </c>
      <c r="EC49" s="229" t="str">
        <f ca="1">+IF(OFFSET('Hygiene Data'!$H$13,0,10*ROW('Hygiene Data'!H43))="","",OFFSET('Hygiene Data'!$H$13,0,10*ROW('Hygiene Data'!H43)))</f>
        <v/>
      </c>
      <c r="ED49" s="229" t="str">
        <f ca="1">+IF(OFFSET('Hygiene Data'!$I$11,0,10*ROW('Hygiene Data'!I43))="","",OFFSET('Hygiene Data'!$I$11,0,10*ROW('Hygiene Data'!I43)))</f>
        <v/>
      </c>
      <c r="EE49" s="229" t="str">
        <f ca="1">+IF(OFFSET('Hygiene Data'!$I$12,0,10*ROW('Hygiene Data'!I43))="","",OFFSET('Hygiene Data'!$I$12,0,10*ROW('Hygiene Data'!I43)))</f>
        <v/>
      </c>
      <c r="EF49" s="229" t="str">
        <f ca="1">+IF(OFFSET('Hygiene Data'!$I$13,0,10*ROW('Hygiene Data'!I43))="","",OFFSET('Hygiene Data'!$I$13,0,10*ROW('Hygiene Data'!I43)))</f>
        <v/>
      </c>
    </row>
    <row r="50" spans="1:136" x14ac:dyDescent="0.25">
      <c r="A50" s="338" t="str">
        <f ca="1">+IF(OFFSET('Water Data'!$B$2,0,10*ROW('Water Data'!E44))="","",OFFSET('Water Data'!$B$2,0,10*ROW('Water Data'!E44)))</f>
        <v/>
      </c>
      <c r="B50" s="33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365" t="str">
        <f t="shared" ca="1" si="0"/>
        <v/>
      </c>
      <c r="D50" s="36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36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36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36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36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36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36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36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36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36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36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36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36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36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36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36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36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36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36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36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36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36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36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36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36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36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36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36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36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36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36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36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36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36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36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36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36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36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36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36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36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36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36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36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36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36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36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36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36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44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36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36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36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36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36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36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36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36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36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36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36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36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36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36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36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36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229" t="str">
        <f ca="1">+IF(OFFSET('Water Data'!$D$27,0,10*ROW('Water Data'!D44))="","",OFFSET('Water Data'!$D$27,0,10*ROW('Water Data'!D44)))</f>
        <v/>
      </c>
      <c r="BT50" s="229" t="str">
        <f ca="1">+IF(OFFSET('Water Data'!$D$28,0,10*ROW('Water Data'!D44))="","",OFFSET('Water Data'!$D$28,0,10*ROW('Water Data'!D44)))</f>
        <v/>
      </c>
      <c r="BU50" s="229" t="str">
        <f ca="1">+IF(OFFSET('Water Data'!$D$29,0,10*ROW('Water Data'!D44))="","",OFFSET('Water Data'!$D$29,0,10*ROW('Water Data'!D44)))</f>
        <v/>
      </c>
      <c r="BV50" s="229" t="str">
        <f ca="1">+IF(OFFSET('Water Data'!$E$27,0,10*ROW('Water Data'!E44))="","",OFFSET('Water Data'!$E$27,0,10*ROW('Water Data'!E44)))</f>
        <v/>
      </c>
      <c r="BW50" s="229" t="str">
        <f ca="1">+IF(OFFSET('Water Data'!$E$28,0,10*ROW('Water Data'!E44))="","",OFFSET('Water Data'!$E$28,0,10*ROW('Water Data'!E44)))</f>
        <v/>
      </c>
      <c r="BX50" s="229" t="str">
        <f ca="1">+IF(OFFSET('Water Data'!$E$29,0,10*ROW('Water Data'!E44))="","",OFFSET('Water Data'!$E$29,0,10*ROW('Water Data'!E44)))</f>
        <v/>
      </c>
      <c r="BY50" s="229" t="str">
        <f ca="1">+IF(OFFSET('Water Data'!$F$27,0,10*ROW('Water Data'!F44))="","",OFFSET('Water Data'!$F$27,0,10*ROW('Water Data'!F44)))</f>
        <v/>
      </c>
      <c r="BZ50" s="229" t="str">
        <f ca="1">+IF(OFFSET('Water Data'!$F$28,0,10*ROW('Water Data'!F44))="","",OFFSET('Water Data'!$F$28,0,10*ROW('Water Data'!F44)))</f>
        <v/>
      </c>
      <c r="CA50" s="229" t="str">
        <f ca="1">+IF(OFFSET('Water Data'!$F$29,0,10*ROW('Water Data'!F44))="","",OFFSET('Water Data'!$F$29,0,10*ROW('Water Data'!F44)))</f>
        <v/>
      </c>
      <c r="CB50" s="229" t="str">
        <f ca="1">+IF(OFFSET('Water Data'!$G$27,0,10*ROW('Water Data'!G44))="","",OFFSET('Water Data'!$G$27,0,10*ROW('Water Data'!G44)))</f>
        <v/>
      </c>
      <c r="CC50" s="229" t="str">
        <f ca="1">+IF(OFFSET('Water Data'!$G$28,0,10*ROW('Water Data'!G44))="","",OFFSET('Water Data'!$G$28,0,10*ROW('Water Data'!G44)))</f>
        <v/>
      </c>
      <c r="CD50" s="229" t="str">
        <f ca="1">+IF(OFFSET('Water Data'!$G$29,0,10*ROW('Water Data'!G44))="","",OFFSET('Water Data'!$G$29,0,10*ROW('Water Data'!G44)))</f>
        <v/>
      </c>
      <c r="CE50" s="229" t="str">
        <f ca="1">+IF(OFFSET('Water Data'!$H$27,0,10*ROW('Water Data'!H44))="","",OFFSET('Water Data'!$H$27,0,10*ROW('Water Data'!H44)))</f>
        <v/>
      </c>
      <c r="CF50" s="229" t="str">
        <f ca="1">+IF(OFFSET('Water Data'!$H$28,0,10*ROW('Water Data'!H44))="","",OFFSET('Water Data'!$H$28,0,10*ROW('Water Data'!H44)))</f>
        <v/>
      </c>
      <c r="CG50" s="229" t="str">
        <f ca="1">+IF(OFFSET('Water Data'!$H$29,0,10*ROW('Water Data'!H44))="","",OFFSET('Water Data'!$H$29,0,10*ROW('Water Data'!H44)))</f>
        <v/>
      </c>
      <c r="CH50" s="229" t="str">
        <f ca="1">+IF(OFFSET('Water Data'!$I$27,0,10*ROW('Water Data'!I44))="","",OFFSET('Water Data'!$I$27,0,10*ROW('Water Data'!I44)))</f>
        <v/>
      </c>
      <c r="CI50" s="229" t="str">
        <f ca="1">+IF(OFFSET('Water Data'!$I$28,0,10*ROW('Water Data'!I44))="","",OFFSET('Water Data'!$I$28,0,10*ROW('Water Data'!I44)))</f>
        <v/>
      </c>
      <c r="CJ50" s="229" t="str">
        <f ca="1">+IF(OFFSET('Water Data'!$I$29,0,10*ROW('Water Data'!I44))="","",OFFSET('Water Data'!$I$29,0,10*ROW('Water Data'!I44)))</f>
        <v/>
      </c>
      <c r="CK50" s="229" t="str">
        <f ca="1">+IF(OFFSET('Sanitation Data'!$D$28,0,10*ROW('Sanitation Data'!D44))="","",OFFSET('Sanitation Data'!$D$28,0,10*ROW('Sanitation Data'!D44)))</f>
        <v/>
      </c>
      <c r="CL50" s="229" t="str">
        <f ca="1">+IF(OFFSET('Sanitation Data'!$D$29,0,10*ROW('Sanitation Data'!D44))="","",OFFSET('Sanitation Data'!$D$29,0,10*ROW('Sanitation Data'!D44)))</f>
        <v/>
      </c>
      <c r="CM50" s="229" t="str">
        <f ca="1">+IF(OFFSET('Sanitation Data'!$D$30,0,10*ROW('Sanitation Data'!D44))="","",OFFSET('Sanitation Data'!$D$30,0,10*ROW('Sanitation Data'!D44)))</f>
        <v/>
      </c>
      <c r="CN50" s="229" t="str">
        <f ca="1">+IF(OFFSET('Sanitation Data'!$D$31,0,10*ROW('Sanitation Data'!D44))="","",OFFSET('Sanitation Data'!$D$31,0,10*ROW('Sanitation Data'!D44)))</f>
        <v/>
      </c>
      <c r="CO50" s="229" t="str">
        <f ca="1">+IF(OFFSET('Sanitation Data'!$D$32,0,10*ROW('Sanitation Data'!D44))="","",OFFSET('Sanitation Data'!$D$32,0,10*ROW('Sanitation Data'!D44)))</f>
        <v/>
      </c>
      <c r="CP50" s="229" t="str">
        <f ca="1">+IF(OFFSET('Sanitation Data'!$E$28,0,10*ROW('Sanitation Data'!E44))="","",OFFSET('Sanitation Data'!$E$28,0,10*ROW('Sanitation Data'!E44)))</f>
        <v/>
      </c>
      <c r="CQ50" s="229" t="str">
        <f ca="1">+IF(OFFSET('Sanitation Data'!$E$29,0,10*ROW('Sanitation Data'!E44))="","",OFFSET('Sanitation Data'!$E$29,0,10*ROW('Sanitation Data'!E44)))</f>
        <v/>
      </c>
      <c r="CR50" s="229" t="str">
        <f ca="1">+IF(OFFSET('Sanitation Data'!$E$30,0,10*ROW('Sanitation Data'!E44))="","",OFFSET('Sanitation Data'!$E$30,0,10*ROW('Sanitation Data'!E44)))</f>
        <v/>
      </c>
      <c r="CS50" s="229" t="str">
        <f ca="1">+IF(OFFSET('Sanitation Data'!$E$31,0,10*ROW('Sanitation Data'!E44))="","",OFFSET('Sanitation Data'!$E$31,0,10*ROW('Sanitation Data'!E44)))</f>
        <v/>
      </c>
      <c r="CT50" s="229" t="str">
        <f ca="1">+IF(OFFSET('Sanitation Data'!$E$32,0,10*ROW('Sanitation Data'!E44))="","",OFFSET('Sanitation Data'!$E$32,0,10*ROW('Sanitation Data'!E44)))</f>
        <v/>
      </c>
      <c r="CU50" s="229" t="str">
        <f ca="1">+IF(OFFSET('Sanitation Data'!$F$28,0,10*ROW('Sanitation Data'!F44))="","",OFFSET('Sanitation Data'!$F$28,0,10*ROW('Sanitation Data'!F44)))</f>
        <v/>
      </c>
      <c r="CV50" s="229" t="str">
        <f ca="1">+IF(OFFSET('Sanitation Data'!$F$29,0,10*ROW('Sanitation Data'!F44))="","",OFFSET('Sanitation Data'!$F$29,0,10*ROW('Sanitation Data'!F44)))</f>
        <v/>
      </c>
      <c r="CW50" s="229" t="str">
        <f ca="1">+IF(OFFSET('Sanitation Data'!$F$30,0,10*ROW('Sanitation Data'!F44))="","",OFFSET('Sanitation Data'!$F$30,0,10*ROW('Sanitation Data'!F44)))</f>
        <v/>
      </c>
      <c r="CX50" s="229" t="str">
        <f ca="1">+IF(OFFSET('Sanitation Data'!$F$31,0,10*ROW('Sanitation Data'!F44))="","",OFFSET('Sanitation Data'!$F$31,0,10*ROW('Sanitation Data'!F44)))</f>
        <v/>
      </c>
      <c r="CY50" s="229" t="str">
        <f ca="1">+IF(OFFSET('Sanitation Data'!$F$32,0,10*ROW('Sanitation Data'!F44))="","",OFFSET('Sanitation Data'!$F$32,0,10*ROW('Sanitation Data'!F44)))</f>
        <v/>
      </c>
      <c r="CZ50" s="229" t="str">
        <f ca="1">+IF(OFFSET('Sanitation Data'!$G$28,0,10*ROW('Sanitation Data'!G44))="","",OFFSET('Sanitation Data'!$G$28,0,10*ROW('Sanitation Data'!G44)))</f>
        <v/>
      </c>
      <c r="DA50" s="229" t="str">
        <f ca="1">+IF(OFFSET('Sanitation Data'!$G$29,0,10*ROW('Sanitation Data'!G44))="","",OFFSET('Sanitation Data'!$G$29,0,10*ROW('Sanitation Data'!G44)))</f>
        <v/>
      </c>
      <c r="DB50" s="229" t="str">
        <f ca="1">+IF(OFFSET('Sanitation Data'!$G$30,0,10*ROW('Sanitation Data'!G44))="","",OFFSET('Sanitation Data'!$G$30,0,10*ROW('Sanitation Data'!G44)))</f>
        <v/>
      </c>
      <c r="DC50" s="229" t="str">
        <f ca="1">+IF(OFFSET('Sanitation Data'!$G$31,0,10*ROW('Sanitation Data'!G44))="","",OFFSET('Sanitation Data'!$G$31,0,10*ROW('Sanitation Data'!G44)))</f>
        <v/>
      </c>
      <c r="DD50" s="229" t="str">
        <f ca="1">+IF(OFFSET('Sanitation Data'!$G$32,0,10*ROW('Sanitation Data'!G44))="","",OFFSET('Sanitation Data'!$G$32,0,10*ROW('Sanitation Data'!G44)))</f>
        <v/>
      </c>
      <c r="DE50" s="229" t="str">
        <f ca="1">+IF(OFFSET('Sanitation Data'!$H$28,0,10*ROW('Sanitation Data'!H44))="","",OFFSET('Sanitation Data'!$H$28,0,10*ROW('Sanitation Data'!H44)))</f>
        <v/>
      </c>
      <c r="DF50" s="229" t="str">
        <f ca="1">+IF(OFFSET('Sanitation Data'!$H$29,0,10*ROW('Sanitation Data'!H44))="","",OFFSET('Sanitation Data'!$H$29,0,10*ROW('Sanitation Data'!H44)))</f>
        <v/>
      </c>
      <c r="DG50" s="229" t="str">
        <f ca="1">+IF(OFFSET('Sanitation Data'!$H$30,0,10*ROW('Sanitation Data'!H44))="","",OFFSET('Sanitation Data'!$H$30,0,10*ROW('Sanitation Data'!H44)))</f>
        <v/>
      </c>
      <c r="DH50" s="229" t="str">
        <f ca="1">+IF(OFFSET('Sanitation Data'!$H$31,0,10*ROW('Sanitation Data'!H44))="","",OFFSET('Sanitation Data'!$H$31,0,10*ROW('Sanitation Data'!H44)))</f>
        <v/>
      </c>
      <c r="DI50" s="229" t="str">
        <f ca="1">+IF(OFFSET('Sanitation Data'!$H$32,0,10*ROW('Sanitation Data'!H44))="","",OFFSET('Sanitation Data'!$H$32,0,10*ROW('Sanitation Data'!H44)))</f>
        <v/>
      </c>
      <c r="DJ50" s="229" t="str">
        <f ca="1">+IF(OFFSET('Sanitation Data'!$I$28,0,10*ROW('Sanitation Data'!I44))="","",OFFSET('Sanitation Data'!$I$28,0,10*ROW('Sanitation Data'!I44)))</f>
        <v/>
      </c>
      <c r="DK50" s="229" t="str">
        <f ca="1">+IF(OFFSET('Sanitation Data'!$I$29,0,10*ROW('Sanitation Data'!I44))="","",OFFSET('Sanitation Data'!$I$29,0,10*ROW('Sanitation Data'!I44)))</f>
        <v/>
      </c>
      <c r="DL50" s="229" t="str">
        <f ca="1">+IF(OFFSET('Sanitation Data'!$I$30,0,10*ROW('Sanitation Data'!I44))="","",OFFSET('Sanitation Data'!$I$30,0,10*ROW('Sanitation Data'!I44)))</f>
        <v/>
      </c>
      <c r="DM50" s="229" t="str">
        <f ca="1">+IF(OFFSET('Sanitation Data'!$I$31,0,10*ROW('Sanitation Data'!I44))="","",OFFSET('Sanitation Data'!$I$31,0,10*ROW('Sanitation Data'!I44)))</f>
        <v/>
      </c>
      <c r="DN50" s="229" t="str">
        <f ca="1">+IF(OFFSET('Sanitation Data'!$I$32,0,10*ROW('Sanitation Data'!I44))="","",OFFSET('Sanitation Data'!$I$32,0,10*ROW('Sanitation Data'!I44)))</f>
        <v/>
      </c>
      <c r="DO50" s="229" t="str">
        <f ca="1">+IF(OFFSET('Hygiene Data'!$D$11,0,10*ROW('Hygiene Data'!D44))="","",OFFSET('Hygiene Data'!$D$11,0,10*ROW('Hygiene Data'!D44)))</f>
        <v/>
      </c>
      <c r="DP50" s="229" t="str">
        <f ca="1">+IF(OFFSET('Hygiene Data'!$D$12,0,10*ROW('Hygiene Data'!D44))="","",OFFSET('Hygiene Data'!$D$12,0,10*ROW('Hygiene Data'!D44)))</f>
        <v/>
      </c>
      <c r="DQ50" s="229" t="str">
        <f ca="1">+IF(OFFSET('Hygiene Data'!$D$13,0,10*ROW('Hygiene Data'!D44))="","",OFFSET('Hygiene Data'!$D$13,0,10*ROW('Hygiene Data'!D44)))</f>
        <v/>
      </c>
      <c r="DR50" s="229" t="str">
        <f ca="1">+IF(OFFSET('Hygiene Data'!$E$11,0,10*ROW('Hygiene Data'!E44))="","",OFFSET('Hygiene Data'!$E$11,0,10*ROW('Hygiene Data'!E44)))</f>
        <v/>
      </c>
      <c r="DS50" s="229" t="str">
        <f ca="1">+IF(OFFSET('Hygiene Data'!$E$12,0,10*ROW('Hygiene Data'!E44))="","",OFFSET('Hygiene Data'!$E$12,0,10*ROW('Hygiene Data'!E44)))</f>
        <v/>
      </c>
      <c r="DT50" s="229" t="str">
        <f ca="1">+IF(OFFSET('Hygiene Data'!$E$13,0,10*ROW('Hygiene Data'!E44))="","",OFFSET('Hygiene Data'!$E$13,0,10*ROW('Hygiene Data'!E44)))</f>
        <v/>
      </c>
      <c r="DU50" s="229" t="str">
        <f ca="1">+IF(OFFSET('Hygiene Data'!$F$11,0,10*ROW('Hygiene Data'!F44))="","",OFFSET('Hygiene Data'!$F$11,0,10*ROW('Hygiene Data'!F44)))</f>
        <v/>
      </c>
      <c r="DV50" s="229" t="str">
        <f ca="1">+IF(OFFSET('Hygiene Data'!$F$12,0,10*ROW('Hygiene Data'!F44))="","",OFFSET('Hygiene Data'!$F$12,0,10*ROW('Hygiene Data'!F44)))</f>
        <v/>
      </c>
      <c r="DW50" s="229" t="str">
        <f ca="1">+IF(OFFSET('Hygiene Data'!$F$13,0,10*ROW('Hygiene Data'!F44))="","",OFFSET('Hygiene Data'!$F$13,0,10*ROW('Hygiene Data'!F44)))</f>
        <v/>
      </c>
      <c r="DX50" s="229" t="str">
        <f ca="1">+IF(OFFSET('Hygiene Data'!$G$11,0,10*ROW('Hygiene Data'!G44))="","",OFFSET('Hygiene Data'!$G$11,0,10*ROW('Hygiene Data'!G44)))</f>
        <v/>
      </c>
      <c r="DY50" s="229" t="str">
        <f ca="1">+IF(OFFSET('Hygiene Data'!$G$12,0,10*ROW('Hygiene Data'!G44))="","",OFFSET('Hygiene Data'!$G$12,0,10*ROW('Hygiene Data'!G44)))</f>
        <v/>
      </c>
      <c r="DZ50" s="229" t="str">
        <f ca="1">+IF(OFFSET('Hygiene Data'!$G$13,0,10*ROW('Hygiene Data'!G44))="","",OFFSET('Hygiene Data'!$G$13,0,10*ROW('Hygiene Data'!G44)))</f>
        <v/>
      </c>
      <c r="EA50" s="229" t="str">
        <f ca="1">+IF(OFFSET('Hygiene Data'!$H$11,0,10*ROW('Hygiene Data'!H44))="","",OFFSET('Hygiene Data'!$H$11,0,10*ROW('Hygiene Data'!H44)))</f>
        <v/>
      </c>
      <c r="EB50" s="229" t="str">
        <f ca="1">+IF(OFFSET('Hygiene Data'!$H$12,0,10*ROW('Hygiene Data'!H44))="","",OFFSET('Hygiene Data'!$H$12,0,10*ROW('Hygiene Data'!H44)))</f>
        <v/>
      </c>
      <c r="EC50" s="229" t="str">
        <f ca="1">+IF(OFFSET('Hygiene Data'!$H$13,0,10*ROW('Hygiene Data'!H44))="","",OFFSET('Hygiene Data'!$H$13,0,10*ROW('Hygiene Data'!H44)))</f>
        <v/>
      </c>
      <c r="ED50" s="229" t="str">
        <f ca="1">+IF(OFFSET('Hygiene Data'!$I$11,0,10*ROW('Hygiene Data'!I44))="","",OFFSET('Hygiene Data'!$I$11,0,10*ROW('Hygiene Data'!I44)))</f>
        <v/>
      </c>
      <c r="EE50" s="229" t="str">
        <f ca="1">+IF(OFFSET('Hygiene Data'!$I$12,0,10*ROW('Hygiene Data'!I44))="","",OFFSET('Hygiene Data'!$I$12,0,10*ROW('Hygiene Data'!I44)))</f>
        <v/>
      </c>
      <c r="EF50" s="229" t="str">
        <f ca="1">+IF(OFFSET('Hygiene Data'!$I$13,0,10*ROW('Hygiene Data'!I44))="","",OFFSET('Hygiene Data'!$I$13,0,10*ROW('Hygiene Data'!I44)))</f>
        <v/>
      </c>
    </row>
    <row r="51" spans="1:136" x14ac:dyDescent="0.25">
      <c r="A51" s="338" t="str">
        <f ca="1">+IF(OFFSET('Water Data'!$B$2,0,10*ROW('Water Data'!E45))="","",OFFSET('Water Data'!$B$2,0,10*ROW('Water Data'!E45)))</f>
        <v/>
      </c>
      <c r="B51" s="33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365" t="str">
        <f t="shared" ca="1" si="0"/>
        <v/>
      </c>
      <c r="D51" s="36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36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36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36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36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36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36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36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36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36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36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36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36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36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36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36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36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36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36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36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36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36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36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36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36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36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36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36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36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36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36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36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36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36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36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36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36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36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36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36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36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36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36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36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36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36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36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36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36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44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36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36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36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36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36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36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36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36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36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36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36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36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36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36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36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36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229" t="str">
        <f ca="1">+IF(OFFSET('Water Data'!$D$27,0,10*ROW('Water Data'!D45))="","",OFFSET('Water Data'!$D$27,0,10*ROW('Water Data'!D45)))</f>
        <v/>
      </c>
      <c r="BT51" s="229" t="str">
        <f ca="1">+IF(OFFSET('Water Data'!$D$28,0,10*ROW('Water Data'!D45))="","",OFFSET('Water Data'!$D$28,0,10*ROW('Water Data'!D45)))</f>
        <v/>
      </c>
      <c r="BU51" s="229" t="str">
        <f ca="1">+IF(OFFSET('Water Data'!$D$29,0,10*ROW('Water Data'!D45))="","",OFFSET('Water Data'!$D$29,0,10*ROW('Water Data'!D45)))</f>
        <v/>
      </c>
      <c r="BV51" s="229" t="str">
        <f ca="1">+IF(OFFSET('Water Data'!$E$27,0,10*ROW('Water Data'!E45))="","",OFFSET('Water Data'!$E$27,0,10*ROW('Water Data'!E45)))</f>
        <v/>
      </c>
      <c r="BW51" s="229" t="str">
        <f ca="1">+IF(OFFSET('Water Data'!$E$28,0,10*ROW('Water Data'!E45))="","",OFFSET('Water Data'!$E$28,0,10*ROW('Water Data'!E45)))</f>
        <v/>
      </c>
      <c r="BX51" s="229" t="str">
        <f ca="1">+IF(OFFSET('Water Data'!$E$29,0,10*ROW('Water Data'!E45))="","",OFFSET('Water Data'!$E$29,0,10*ROW('Water Data'!E45)))</f>
        <v/>
      </c>
      <c r="BY51" s="229" t="str">
        <f ca="1">+IF(OFFSET('Water Data'!$F$27,0,10*ROW('Water Data'!F45))="","",OFFSET('Water Data'!$F$27,0,10*ROW('Water Data'!F45)))</f>
        <v/>
      </c>
      <c r="BZ51" s="229" t="str">
        <f ca="1">+IF(OFFSET('Water Data'!$F$28,0,10*ROW('Water Data'!F45))="","",OFFSET('Water Data'!$F$28,0,10*ROW('Water Data'!F45)))</f>
        <v/>
      </c>
      <c r="CA51" s="229" t="str">
        <f ca="1">+IF(OFFSET('Water Data'!$F$29,0,10*ROW('Water Data'!F45))="","",OFFSET('Water Data'!$F$29,0,10*ROW('Water Data'!F45)))</f>
        <v/>
      </c>
      <c r="CB51" s="229" t="str">
        <f ca="1">+IF(OFFSET('Water Data'!$G$27,0,10*ROW('Water Data'!G45))="","",OFFSET('Water Data'!$G$27,0,10*ROW('Water Data'!G45)))</f>
        <v/>
      </c>
      <c r="CC51" s="229" t="str">
        <f ca="1">+IF(OFFSET('Water Data'!$G$28,0,10*ROW('Water Data'!G45))="","",OFFSET('Water Data'!$G$28,0,10*ROW('Water Data'!G45)))</f>
        <v/>
      </c>
      <c r="CD51" s="229" t="str">
        <f ca="1">+IF(OFFSET('Water Data'!$G$29,0,10*ROW('Water Data'!G45))="","",OFFSET('Water Data'!$G$29,0,10*ROW('Water Data'!G45)))</f>
        <v/>
      </c>
      <c r="CE51" s="229" t="str">
        <f ca="1">+IF(OFFSET('Water Data'!$H$27,0,10*ROW('Water Data'!H45))="","",OFFSET('Water Data'!$H$27,0,10*ROW('Water Data'!H45)))</f>
        <v/>
      </c>
      <c r="CF51" s="229" t="str">
        <f ca="1">+IF(OFFSET('Water Data'!$H$28,0,10*ROW('Water Data'!H45))="","",OFFSET('Water Data'!$H$28,0,10*ROW('Water Data'!H45)))</f>
        <v/>
      </c>
      <c r="CG51" s="229" t="str">
        <f ca="1">+IF(OFFSET('Water Data'!$H$29,0,10*ROW('Water Data'!H45))="","",OFFSET('Water Data'!$H$29,0,10*ROW('Water Data'!H45)))</f>
        <v/>
      </c>
      <c r="CH51" s="229" t="str">
        <f ca="1">+IF(OFFSET('Water Data'!$I$27,0,10*ROW('Water Data'!I45))="","",OFFSET('Water Data'!$I$27,0,10*ROW('Water Data'!I45)))</f>
        <v/>
      </c>
      <c r="CI51" s="229" t="str">
        <f ca="1">+IF(OFFSET('Water Data'!$I$28,0,10*ROW('Water Data'!I45))="","",OFFSET('Water Data'!$I$28,0,10*ROW('Water Data'!I45)))</f>
        <v/>
      </c>
      <c r="CJ51" s="229" t="str">
        <f ca="1">+IF(OFFSET('Water Data'!$I$29,0,10*ROW('Water Data'!I45))="","",OFFSET('Water Data'!$I$29,0,10*ROW('Water Data'!I45)))</f>
        <v/>
      </c>
      <c r="CK51" s="229" t="str">
        <f ca="1">+IF(OFFSET('Sanitation Data'!$D$28,0,10*ROW('Sanitation Data'!D45))="","",OFFSET('Sanitation Data'!$D$28,0,10*ROW('Sanitation Data'!D45)))</f>
        <v/>
      </c>
      <c r="CL51" s="229" t="str">
        <f ca="1">+IF(OFFSET('Sanitation Data'!$D$29,0,10*ROW('Sanitation Data'!D45))="","",OFFSET('Sanitation Data'!$D$29,0,10*ROW('Sanitation Data'!D45)))</f>
        <v/>
      </c>
      <c r="CM51" s="229" t="str">
        <f ca="1">+IF(OFFSET('Sanitation Data'!$D$30,0,10*ROW('Sanitation Data'!D45))="","",OFFSET('Sanitation Data'!$D$30,0,10*ROW('Sanitation Data'!D45)))</f>
        <v/>
      </c>
      <c r="CN51" s="229" t="str">
        <f ca="1">+IF(OFFSET('Sanitation Data'!$D$31,0,10*ROW('Sanitation Data'!D45))="","",OFFSET('Sanitation Data'!$D$31,0,10*ROW('Sanitation Data'!D45)))</f>
        <v/>
      </c>
      <c r="CO51" s="229" t="str">
        <f ca="1">+IF(OFFSET('Sanitation Data'!$D$32,0,10*ROW('Sanitation Data'!D45))="","",OFFSET('Sanitation Data'!$D$32,0,10*ROW('Sanitation Data'!D45)))</f>
        <v/>
      </c>
      <c r="CP51" s="229" t="str">
        <f ca="1">+IF(OFFSET('Sanitation Data'!$E$28,0,10*ROW('Sanitation Data'!E45))="","",OFFSET('Sanitation Data'!$E$28,0,10*ROW('Sanitation Data'!E45)))</f>
        <v/>
      </c>
      <c r="CQ51" s="229" t="str">
        <f ca="1">+IF(OFFSET('Sanitation Data'!$E$29,0,10*ROW('Sanitation Data'!E45))="","",OFFSET('Sanitation Data'!$E$29,0,10*ROW('Sanitation Data'!E45)))</f>
        <v/>
      </c>
      <c r="CR51" s="229" t="str">
        <f ca="1">+IF(OFFSET('Sanitation Data'!$E$30,0,10*ROW('Sanitation Data'!E45))="","",OFFSET('Sanitation Data'!$E$30,0,10*ROW('Sanitation Data'!E45)))</f>
        <v/>
      </c>
      <c r="CS51" s="229" t="str">
        <f ca="1">+IF(OFFSET('Sanitation Data'!$E$31,0,10*ROW('Sanitation Data'!E45))="","",OFFSET('Sanitation Data'!$E$31,0,10*ROW('Sanitation Data'!E45)))</f>
        <v/>
      </c>
      <c r="CT51" s="229" t="str">
        <f ca="1">+IF(OFFSET('Sanitation Data'!$E$32,0,10*ROW('Sanitation Data'!E45))="","",OFFSET('Sanitation Data'!$E$32,0,10*ROW('Sanitation Data'!E45)))</f>
        <v/>
      </c>
      <c r="CU51" s="229" t="str">
        <f ca="1">+IF(OFFSET('Sanitation Data'!$F$28,0,10*ROW('Sanitation Data'!F45))="","",OFFSET('Sanitation Data'!$F$28,0,10*ROW('Sanitation Data'!F45)))</f>
        <v/>
      </c>
      <c r="CV51" s="229" t="str">
        <f ca="1">+IF(OFFSET('Sanitation Data'!$F$29,0,10*ROW('Sanitation Data'!F45))="","",OFFSET('Sanitation Data'!$F$29,0,10*ROW('Sanitation Data'!F45)))</f>
        <v/>
      </c>
      <c r="CW51" s="229" t="str">
        <f ca="1">+IF(OFFSET('Sanitation Data'!$F$30,0,10*ROW('Sanitation Data'!F45))="","",OFFSET('Sanitation Data'!$F$30,0,10*ROW('Sanitation Data'!F45)))</f>
        <v/>
      </c>
      <c r="CX51" s="229" t="str">
        <f ca="1">+IF(OFFSET('Sanitation Data'!$F$31,0,10*ROW('Sanitation Data'!F45))="","",OFFSET('Sanitation Data'!$F$31,0,10*ROW('Sanitation Data'!F45)))</f>
        <v/>
      </c>
      <c r="CY51" s="229" t="str">
        <f ca="1">+IF(OFFSET('Sanitation Data'!$F$32,0,10*ROW('Sanitation Data'!F45))="","",OFFSET('Sanitation Data'!$F$32,0,10*ROW('Sanitation Data'!F45)))</f>
        <v/>
      </c>
      <c r="CZ51" s="229" t="str">
        <f ca="1">+IF(OFFSET('Sanitation Data'!$G$28,0,10*ROW('Sanitation Data'!G45))="","",OFFSET('Sanitation Data'!$G$28,0,10*ROW('Sanitation Data'!G45)))</f>
        <v/>
      </c>
      <c r="DA51" s="229" t="str">
        <f ca="1">+IF(OFFSET('Sanitation Data'!$G$29,0,10*ROW('Sanitation Data'!G45))="","",OFFSET('Sanitation Data'!$G$29,0,10*ROW('Sanitation Data'!G45)))</f>
        <v/>
      </c>
      <c r="DB51" s="229" t="str">
        <f ca="1">+IF(OFFSET('Sanitation Data'!$G$30,0,10*ROW('Sanitation Data'!G45))="","",OFFSET('Sanitation Data'!$G$30,0,10*ROW('Sanitation Data'!G45)))</f>
        <v/>
      </c>
      <c r="DC51" s="229" t="str">
        <f ca="1">+IF(OFFSET('Sanitation Data'!$G$31,0,10*ROW('Sanitation Data'!G45))="","",OFFSET('Sanitation Data'!$G$31,0,10*ROW('Sanitation Data'!G45)))</f>
        <v/>
      </c>
      <c r="DD51" s="229" t="str">
        <f ca="1">+IF(OFFSET('Sanitation Data'!$G$32,0,10*ROW('Sanitation Data'!G45))="","",OFFSET('Sanitation Data'!$G$32,0,10*ROW('Sanitation Data'!G45)))</f>
        <v/>
      </c>
      <c r="DE51" s="229" t="str">
        <f ca="1">+IF(OFFSET('Sanitation Data'!$H$28,0,10*ROW('Sanitation Data'!H45))="","",OFFSET('Sanitation Data'!$H$28,0,10*ROW('Sanitation Data'!H45)))</f>
        <v/>
      </c>
      <c r="DF51" s="229" t="str">
        <f ca="1">+IF(OFFSET('Sanitation Data'!$H$29,0,10*ROW('Sanitation Data'!H45))="","",OFFSET('Sanitation Data'!$H$29,0,10*ROW('Sanitation Data'!H45)))</f>
        <v/>
      </c>
      <c r="DG51" s="229" t="str">
        <f ca="1">+IF(OFFSET('Sanitation Data'!$H$30,0,10*ROW('Sanitation Data'!H45))="","",OFFSET('Sanitation Data'!$H$30,0,10*ROW('Sanitation Data'!H45)))</f>
        <v/>
      </c>
      <c r="DH51" s="229" t="str">
        <f ca="1">+IF(OFFSET('Sanitation Data'!$H$31,0,10*ROW('Sanitation Data'!H45))="","",OFFSET('Sanitation Data'!$H$31,0,10*ROW('Sanitation Data'!H45)))</f>
        <v/>
      </c>
      <c r="DI51" s="229" t="str">
        <f ca="1">+IF(OFFSET('Sanitation Data'!$H$32,0,10*ROW('Sanitation Data'!H45))="","",OFFSET('Sanitation Data'!$H$32,0,10*ROW('Sanitation Data'!H45)))</f>
        <v/>
      </c>
      <c r="DJ51" s="229" t="str">
        <f ca="1">+IF(OFFSET('Sanitation Data'!$I$28,0,10*ROW('Sanitation Data'!I45))="","",OFFSET('Sanitation Data'!$I$28,0,10*ROW('Sanitation Data'!I45)))</f>
        <v/>
      </c>
      <c r="DK51" s="229" t="str">
        <f ca="1">+IF(OFFSET('Sanitation Data'!$I$29,0,10*ROW('Sanitation Data'!I45))="","",OFFSET('Sanitation Data'!$I$29,0,10*ROW('Sanitation Data'!I45)))</f>
        <v/>
      </c>
      <c r="DL51" s="229" t="str">
        <f ca="1">+IF(OFFSET('Sanitation Data'!$I$30,0,10*ROW('Sanitation Data'!I45))="","",OFFSET('Sanitation Data'!$I$30,0,10*ROW('Sanitation Data'!I45)))</f>
        <v/>
      </c>
      <c r="DM51" s="229" t="str">
        <f ca="1">+IF(OFFSET('Sanitation Data'!$I$31,0,10*ROW('Sanitation Data'!I45))="","",OFFSET('Sanitation Data'!$I$31,0,10*ROW('Sanitation Data'!I45)))</f>
        <v/>
      </c>
      <c r="DN51" s="229" t="str">
        <f ca="1">+IF(OFFSET('Sanitation Data'!$I$32,0,10*ROW('Sanitation Data'!I45))="","",OFFSET('Sanitation Data'!$I$32,0,10*ROW('Sanitation Data'!I45)))</f>
        <v/>
      </c>
      <c r="DO51" s="229" t="str">
        <f ca="1">+IF(OFFSET('Hygiene Data'!$D$11,0,10*ROW('Hygiene Data'!D45))="","",OFFSET('Hygiene Data'!$D$11,0,10*ROW('Hygiene Data'!D45)))</f>
        <v/>
      </c>
      <c r="DP51" s="229" t="str">
        <f ca="1">+IF(OFFSET('Hygiene Data'!$D$12,0,10*ROW('Hygiene Data'!D45))="","",OFFSET('Hygiene Data'!$D$12,0,10*ROW('Hygiene Data'!D45)))</f>
        <v/>
      </c>
      <c r="DQ51" s="229" t="str">
        <f ca="1">+IF(OFFSET('Hygiene Data'!$D$13,0,10*ROW('Hygiene Data'!D45))="","",OFFSET('Hygiene Data'!$D$13,0,10*ROW('Hygiene Data'!D45)))</f>
        <v/>
      </c>
      <c r="DR51" s="229" t="str">
        <f ca="1">+IF(OFFSET('Hygiene Data'!$E$11,0,10*ROW('Hygiene Data'!E45))="","",OFFSET('Hygiene Data'!$E$11,0,10*ROW('Hygiene Data'!E45)))</f>
        <v/>
      </c>
      <c r="DS51" s="229" t="str">
        <f ca="1">+IF(OFFSET('Hygiene Data'!$E$12,0,10*ROW('Hygiene Data'!E45))="","",OFFSET('Hygiene Data'!$E$12,0,10*ROW('Hygiene Data'!E45)))</f>
        <v/>
      </c>
      <c r="DT51" s="229" t="str">
        <f ca="1">+IF(OFFSET('Hygiene Data'!$E$13,0,10*ROW('Hygiene Data'!E45))="","",OFFSET('Hygiene Data'!$E$13,0,10*ROW('Hygiene Data'!E45)))</f>
        <v/>
      </c>
      <c r="DU51" s="229" t="str">
        <f ca="1">+IF(OFFSET('Hygiene Data'!$F$11,0,10*ROW('Hygiene Data'!F45))="","",OFFSET('Hygiene Data'!$F$11,0,10*ROW('Hygiene Data'!F45)))</f>
        <v/>
      </c>
      <c r="DV51" s="229" t="str">
        <f ca="1">+IF(OFFSET('Hygiene Data'!$F$12,0,10*ROW('Hygiene Data'!F45))="","",OFFSET('Hygiene Data'!$F$12,0,10*ROW('Hygiene Data'!F45)))</f>
        <v/>
      </c>
      <c r="DW51" s="229" t="str">
        <f ca="1">+IF(OFFSET('Hygiene Data'!$F$13,0,10*ROW('Hygiene Data'!F45))="","",OFFSET('Hygiene Data'!$F$13,0,10*ROW('Hygiene Data'!F45)))</f>
        <v/>
      </c>
      <c r="DX51" s="229" t="str">
        <f ca="1">+IF(OFFSET('Hygiene Data'!$G$11,0,10*ROW('Hygiene Data'!G45))="","",OFFSET('Hygiene Data'!$G$11,0,10*ROW('Hygiene Data'!G45)))</f>
        <v/>
      </c>
      <c r="DY51" s="229" t="str">
        <f ca="1">+IF(OFFSET('Hygiene Data'!$G$12,0,10*ROW('Hygiene Data'!G45))="","",OFFSET('Hygiene Data'!$G$12,0,10*ROW('Hygiene Data'!G45)))</f>
        <v/>
      </c>
      <c r="DZ51" s="229" t="str">
        <f ca="1">+IF(OFFSET('Hygiene Data'!$G$13,0,10*ROW('Hygiene Data'!G45))="","",OFFSET('Hygiene Data'!$G$13,0,10*ROW('Hygiene Data'!G45)))</f>
        <v/>
      </c>
      <c r="EA51" s="229" t="str">
        <f ca="1">+IF(OFFSET('Hygiene Data'!$H$11,0,10*ROW('Hygiene Data'!H45))="","",OFFSET('Hygiene Data'!$H$11,0,10*ROW('Hygiene Data'!H45)))</f>
        <v/>
      </c>
      <c r="EB51" s="229" t="str">
        <f ca="1">+IF(OFFSET('Hygiene Data'!$H$12,0,10*ROW('Hygiene Data'!H45))="","",OFFSET('Hygiene Data'!$H$12,0,10*ROW('Hygiene Data'!H45)))</f>
        <v/>
      </c>
      <c r="EC51" s="229" t="str">
        <f ca="1">+IF(OFFSET('Hygiene Data'!$H$13,0,10*ROW('Hygiene Data'!H45))="","",OFFSET('Hygiene Data'!$H$13,0,10*ROW('Hygiene Data'!H45)))</f>
        <v/>
      </c>
      <c r="ED51" s="229" t="str">
        <f ca="1">+IF(OFFSET('Hygiene Data'!$I$11,0,10*ROW('Hygiene Data'!I45))="","",OFFSET('Hygiene Data'!$I$11,0,10*ROW('Hygiene Data'!I45)))</f>
        <v/>
      </c>
      <c r="EE51" s="229" t="str">
        <f ca="1">+IF(OFFSET('Hygiene Data'!$I$12,0,10*ROW('Hygiene Data'!I45))="","",OFFSET('Hygiene Data'!$I$12,0,10*ROW('Hygiene Data'!I45)))</f>
        <v/>
      </c>
      <c r="EF51" s="229" t="str">
        <f ca="1">+IF(OFFSET('Hygiene Data'!$I$13,0,10*ROW('Hygiene Data'!I45))="","",OFFSET('Hygiene Data'!$I$13,0,10*ROW('Hygiene Data'!I45)))</f>
        <v/>
      </c>
    </row>
    <row r="52" spans="1:136" x14ac:dyDescent="0.25">
      <c r="A52" s="338" t="str">
        <f ca="1">+IF(OFFSET('Water Data'!$B$2,0,10*ROW('Water Data'!E46))="","",OFFSET('Water Data'!$B$2,0,10*ROW('Water Data'!E46)))</f>
        <v/>
      </c>
      <c r="B52" s="33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365" t="str">
        <f t="shared" ca="1" si="0"/>
        <v/>
      </c>
      <c r="D52" s="36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36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36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36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36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36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36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36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36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36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36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36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36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36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36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36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36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36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36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36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36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36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36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36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36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36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36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36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36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36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36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36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36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36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36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36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36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36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36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36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36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36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36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36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36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36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36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36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36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44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36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36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36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36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36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36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36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36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36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36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36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36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36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36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36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36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229" t="str">
        <f ca="1">+IF(OFFSET('Water Data'!$D$27,0,10*ROW('Water Data'!D46))="","",OFFSET('Water Data'!$D$27,0,10*ROW('Water Data'!D46)))</f>
        <v/>
      </c>
      <c r="BT52" s="229" t="str">
        <f ca="1">+IF(OFFSET('Water Data'!$D$28,0,10*ROW('Water Data'!D46))="","",OFFSET('Water Data'!$D$28,0,10*ROW('Water Data'!D46)))</f>
        <v/>
      </c>
      <c r="BU52" s="229" t="str">
        <f ca="1">+IF(OFFSET('Water Data'!$D$29,0,10*ROW('Water Data'!D46))="","",OFFSET('Water Data'!$D$29,0,10*ROW('Water Data'!D46)))</f>
        <v/>
      </c>
      <c r="BV52" s="229" t="str">
        <f ca="1">+IF(OFFSET('Water Data'!$E$27,0,10*ROW('Water Data'!E46))="","",OFFSET('Water Data'!$E$27,0,10*ROW('Water Data'!E46)))</f>
        <v/>
      </c>
      <c r="BW52" s="229" t="str">
        <f ca="1">+IF(OFFSET('Water Data'!$E$28,0,10*ROW('Water Data'!E46))="","",OFFSET('Water Data'!$E$28,0,10*ROW('Water Data'!E46)))</f>
        <v/>
      </c>
      <c r="BX52" s="229" t="str">
        <f ca="1">+IF(OFFSET('Water Data'!$E$29,0,10*ROW('Water Data'!E46))="","",OFFSET('Water Data'!$E$29,0,10*ROW('Water Data'!E46)))</f>
        <v/>
      </c>
      <c r="BY52" s="229" t="str">
        <f ca="1">+IF(OFFSET('Water Data'!$F$27,0,10*ROW('Water Data'!F46))="","",OFFSET('Water Data'!$F$27,0,10*ROW('Water Data'!F46)))</f>
        <v/>
      </c>
      <c r="BZ52" s="229" t="str">
        <f ca="1">+IF(OFFSET('Water Data'!$F$28,0,10*ROW('Water Data'!F46))="","",OFFSET('Water Data'!$F$28,0,10*ROW('Water Data'!F46)))</f>
        <v/>
      </c>
      <c r="CA52" s="229" t="str">
        <f ca="1">+IF(OFFSET('Water Data'!$F$29,0,10*ROW('Water Data'!F46))="","",OFFSET('Water Data'!$F$29,0,10*ROW('Water Data'!F46)))</f>
        <v/>
      </c>
      <c r="CB52" s="229" t="str">
        <f ca="1">+IF(OFFSET('Water Data'!$G$27,0,10*ROW('Water Data'!G46))="","",OFFSET('Water Data'!$G$27,0,10*ROW('Water Data'!G46)))</f>
        <v/>
      </c>
      <c r="CC52" s="229" t="str">
        <f ca="1">+IF(OFFSET('Water Data'!$G$28,0,10*ROW('Water Data'!G46))="","",OFFSET('Water Data'!$G$28,0,10*ROW('Water Data'!G46)))</f>
        <v/>
      </c>
      <c r="CD52" s="229" t="str">
        <f ca="1">+IF(OFFSET('Water Data'!$G$29,0,10*ROW('Water Data'!G46))="","",OFFSET('Water Data'!$G$29,0,10*ROW('Water Data'!G46)))</f>
        <v/>
      </c>
      <c r="CE52" s="229" t="str">
        <f ca="1">+IF(OFFSET('Water Data'!$H$27,0,10*ROW('Water Data'!H46))="","",OFFSET('Water Data'!$H$27,0,10*ROW('Water Data'!H46)))</f>
        <v/>
      </c>
      <c r="CF52" s="229" t="str">
        <f ca="1">+IF(OFFSET('Water Data'!$H$28,0,10*ROW('Water Data'!H46))="","",OFFSET('Water Data'!$H$28,0,10*ROW('Water Data'!H46)))</f>
        <v/>
      </c>
      <c r="CG52" s="229" t="str">
        <f ca="1">+IF(OFFSET('Water Data'!$H$29,0,10*ROW('Water Data'!H46))="","",OFFSET('Water Data'!$H$29,0,10*ROW('Water Data'!H46)))</f>
        <v/>
      </c>
      <c r="CH52" s="229" t="str">
        <f ca="1">+IF(OFFSET('Water Data'!$I$27,0,10*ROW('Water Data'!I46))="","",OFFSET('Water Data'!$I$27,0,10*ROW('Water Data'!I46)))</f>
        <v/>
      </c>
      <c r="CI52" s="229" t="str">
        <f ca="1">+IF(OFFSET('Water Data'!$I$28,0,10*ROW('Water Data'!I46))="","",OFFSET('Water Data'!$I$28,0,10*ROW('Water Data'!I46)))</f>
        <v/>
      </c>
      <c r="CJ52" s="229" t="str">
        <f ca="1">+IF(OFFSET('Water Data'!$I$29,0,10*ROW('Water Data'!I46))="","",OFFSET('Water Data'!$I$29,0,10*ROW('Water Data'!I46)))</f>
        <v/>
      </c>
      <c r="CK52" s="229" t="str">
        <f ca="1">+IF(OFFSET('Sanitation Data'!$D$28,0,10*ROW('Sanitation Data'!D46))="","",OFFSET('Sanitation Data'!$D$28,0,10*ROW('Sanitation Data'!D46)))</f>
        <v/>
      </c>
      <c r="CL52" s="229" t="str">
        <f ca="1">+IF(OFFSET('Sanitation Data'!$D$29,0,10*ROW('Sanitation Data'!D46))="","",OFFSET('Sanitation Data'!$D$29,0,10*ROW('Sanitation Data'!D46)))</f>
        <v/>
      </c>
      <c r="CM52" s="229" t="str">
        <f ca="1">+IF(OFFSET('Sanitation Data'!$D$30,0,10*ROW('Sanitation Data'!D46))="","",OFFSET('Sanitation Data'!$D$30,0,10*ROW('Sanitation Data'!D46)))</f>
        <v/>
      </c>
      <c r="CN52" s="229" t="str">
        <f ca="1">+IF(OFFSET('Sanitation Data'!$D$31,0,10*ROW('Sanitation Data'!D46))="","",OFFSET('Sanitation Data'!$D$31,0,10*ROW('Sanitation Data'!D46)))</f>
        <v/>
      </c>
      <c r="CO52" s="229" t="str">
        <f ca="1">+IF(OFFSET('Sanitation Data'!$D$32,0,10*ROW('Sanitation Data'!D46))="","",OFFSET('Sanitation Data'!$D$32,0,10*ROW('Sanitation Data'!D46)))</f>
        <v/>
      </c>
      <c r="CP52" s="229" t="str">
        <f ca="1">+IF(OFFSET('Sanitation Data'!$E$28,0,10*ROW('Sanitation Data'!E46))="","",OFFSET('Sanitation Data'!$E$28,0,10*ROW('Sanitation Data'!E46)))</f>
        <v/>
      </c>
      <c r="CQ52" s="229" t="str">
        <f ca="1">+IF(OFFSET('Sanitation Data'!$E$29,0,10*ROW('Sanitation Data'!E46))="","",OFFSET('Sanitation Data'!$E$29,0,10*ROW('Sanitation Data'!E46)))</f>
        <v/>
      </c>
      <c r="CR52" s="229" t="str">
        <f ca="1">+IF(OFFSET('Sanitation Data'!$E$30,0,10*ROW('Sanitation Data'!E46))="","",OFFSET('Sanitation Data'!$E$30,0,10*ROW('Sanitation Data'!E46)))</f>
        <v/>
      </c>
      <c r="CS52" s="229" t="str">
        <f ca="1">+IF(OFFSET('Sanitation Data'!$E$31,0,10*ROW('Sanitation Data'!E46))="","",OFFSET('Sanitation Data'!$E$31,0,10*ROW('Sanitation Data'!E46)))</f>
        <v/>
      </c>
      <c r="CT52" s="229" t="str">
        <f ca="1">+IF(OFFSET('Sanitation Data'!$E$32,0,10*ROW('Sanitation Data'!E46))="","",OFFSET('Sanitation Data'!$E$32,0,10*ROW('Sanitation Data'!E46)))</f>
        <v/>
      </c>
      <c r="CU52" s="229" t="str">
        <f ca="1">+IF(OFFSET('Sanitation Data'!$F$28,0,10*ROW('Sanitation Data'!F46))="","",OFFSET('Sanitation Data'!$F$28,0,10*ROW('Sanitation Data'!F46)))</f>
        <v/>
      </c>
      <c r="CV52" s="229" t="str">
        <f ca="1">+IF(OFFSET('Sanitation Data'!$F$29,0,10*ROW('Sanitation Data'!F46))="","",OFFSET('Sanitation Data'!$F$29,0,10*ROW('Sanitation Data'!F46)))</f>
        <v/>
      </c>
      <c r="CW52" s="229" t="str">
        <f ca="1">+IF(OFFSET('Sanitation Data'!$F$30,0,10*ROW('Sanitation Data'!F46))="","",OFFSET('Sanitation Data'!$F$30,0,10*ROW('Sanitation Data'!F46)))</f>
        <v/>
      </c>
      <c r="CX52" s="229" t="str">
        <f ca="1">+IF(OFFSET('Sanitation Data'!$F$31,0,10*ROW('Sanitation Data'!F46))="","",OFFSET('Sanitation Data'!$F$31,0,10*ROW('Sanitation Data'!F46)))</f>
        <v/>
      </c>
      <c r="CY52" s="229" t="str">
        <f ca="1">+IF(OFFSET('Sanitation Data'!$F$32,0,10*ROW('Sanitation Data'!F46))="","",OFFSET('Sanitation Data'!$F$32,0,10*ROW('Sanitation Data'!F46)))</f>
        <v/>
      </c>
      <c r="CZ52" s="229" t="str">
        <f ca="1">+IF(OFFSET('Sanitation Data'!$G$28,0,10*ROW('Sanitation Data'!G46))="","",OFFSET('Sanitation Data'!$G$28,0,10*ROW('Sanitation Data'!G46)))</f>
        <v/>
      </c>
      <c r="DA52" s="229" t="str">
        <f ca="1">+IF(OFFSET('Sanitation Data'!$G$29,0,10*ROW('Sanitation Data'!G46))="","",OFFSET('Sanitation Data'!$G$29,0,10*ROW('Sanitation Data'!G46)))</f>
        <v/>
      </c>
      <c r="DB52" s="229" t="str">
        <f ca="1">+IF(OFFSET('Sanitation Data'!$G$30,0,10*ROW('Sanitation Data'!G46))="","",OFFSET('Sanitation Data'!$G$30,0,10*ROW('Sanitation Data'!G46)))</f>
        <v/>
      </c>
      <c r="DC52" s="229" t="str">
        <f ca="1">+IF(OFFSET('Sanitation Data'!$G$31,0,10*ROW('Sanitation Data'!G46))="","",OFFSET('Sanitation Data'!$G$31,0,10*ROW('Sanitation Data'!G46)))</f>
        <v/>
      </c>
      <c r="DD52" s="229" t="str">
        <f ca="1">+IF(OFFSET('Sanitation Data'!$G$32,0,10*ROW('Sanitation Data'!G46))="","",OFFSET('Sanitation Data'!$G$32,0,10*ROW('Sanitation Data'!G46)))</f>
        <v/>
      </c>
      <c r="DE52" s="229" t="str">
        <f ca="1">+IF(OFFSET('Sanitation Data'!$H$28,0,10*ROW('Sanitation Data'!H46))="","",OFFSET('Sanitation Data'!$H$28,0,10*ROW('Sanitation Data'!H46)))</f>
        <v/>
      </c>
      <c r="DF52" s="229" t="str">
        <f ca="1">+IF(OFFSET('Sanitation Data'!$H$29,0,10*ROW('Sanitation Data'!H46))="","",OFFSET('Sanitation Data'!$H$29,0,10*ROW('Sanitation Data'!H46)))</f>
        <v/>
      </c>
      <c r="DG52" s="229" t="str">
        <f ca="1">+IF(OFFSET('Sanitation Data'!$H$30,0,10*ROW('Sanitation Data'!H46))="","",OFFSET('Sanitation Data'!$H$30,0,10*ROW('Sanitation Data'!H46)))</f>
        <v/>
      </c>
      <c r="DH52" s="229" t="str">
        <f ca="1">+IF(OFFSET('Sanitation Data'!$H$31,0,10*ROW('Sanitation Data'!H46))="","",OFFSET('Sanitation Data'!$H$31,0,10*ROW('Sanitation Data'!H46)))</f>
        <v/>
      </c>
      <c r="DI52" s="229" t="str">
        <f ca="1">+IF(OFFSET('Sanitation Data'!$H$32,0,10*ROW('Sanitation Data'!H46))="","",OFFSET('Sanitation Data'!$H$32,0,10*ROW('Sanitation Data'!H46)))</f>
        <v/>
      </c>
      <c r="DJ52" s="229" t="str">
        <f ca="1">+IF(OFFSET('Sanitation Data'!$I$28,0,10*ROW('Sanitation Data'!I46))="","",OFFSET('Sanitation Data'!$I$28,0,10*ROW('Sanitation Data'!I46)))</f>
        <v/>
      </c>
      <c r="DK52" s="229" t="str">
        <f ca="1">+IF(OFFSET('Sanitation Data'!$I$29,0,10*ROW('Sanitation Data'!I46))="","",OFFSET('Sanitation Data'!$I$29,0,10*ROW('Sanitation Data'!I46)))</f>
        <v/>
      </c>
      <c r="DL52" s="229" t="str">
        <f ca="1">+IF(OFFSET('Sanitation Data'!$I$30,0,10*ROW('Sanitation Data'!I46))="","",OFFSET('Sanitation Data'!$I$30,0,10*ROW('Sanitation Data'!I46)))</f>
        <v/>
      </c>
      <c r="DM52" s="229" t="str">
        <f ca="1">+IF(OFFSET('Sanitation Data'!$I$31,0,10*ROW('Sanitation Data'!I46))="","",OFFSET('Sanitation Data'!$I$31,0,10*ROW('Sanitation Data'!I46)))</f>
        <v/>
      </c>
      <c r="DN52" s="229" t="str">
        <f ca="1">+IF(OFFSET('Sanitation Data'!$I$32,0,10*ROW('Sanitation Data'!I46))="","",OFFSET('Sanitation Data'!$I$32,0,10*ROW('Sanitation Data'!I46)))</f>
        <v/>
      </c>
      <c r="DO52" s="229" t="str">
        <f ca="1">+IF(OFFSET('Hygiene Data'!$D$11,0,10*ROW('Hygiene Data'!D46))="","",OFFSET('Hygiene Data'!$D$11,0,10*ROW('Hygiene Data'!D46)))</f>
        <v/>
      </c>
      <c r="DP52" s="229" t="str">
        <f ca="1">+IF(OFFSET('Hygiene Data'!$D$12,0,10*ROW('Hygiene Data'!D46))="","",OFFSET('Hygiene Data'!$D$12,0,10*ROW('Hygiene Data'!D46)))</f>
        <v/>
      </c>
      <c r="DQ52" s="229" t="str">
        <f ca="1">+IF(OFFSET('Hygiene Data'!$D$13,0,10*ROW('Hygiene Data'!D46))="","",OFFSET('Hygiene Data'!$D$13,0,10*ROW('Hygiene Data'!D46)))</f>
        <v/>
      </c>
      <c r="DR52" s="229" t="str">
        <f ca="1">+IF(OFFSET('Hygiene Data'!$E$11,0,10*ROW('Hygiene Data'!E46))="","",OFFSET('Hygiene Data'!$E$11,0,10*ROW('Hygiene Data'!E46)))</f>
        <v/>
      </c>
      <c r="DS52" s="229" t="str">
        <f ca="1">+IF(OFFSET('Hygiene Data'!$E$12,0,10*ROW('Hygiene Data'!E46))="","",OFFSET('Hygiene Data'!$E$12,0,10*ROW('Hygiene Data'!E46)))</f>
        <v/>
      </c>
      <c r="DT52" s="229" t="str">
        <f ca="1">+IF(OFFSET('Hygiene Data'!$E$13,0,10*ROW('Hygiene Data'!E46))="","",OFFSET('Hygiene Data'!$E$13,0,10*ROW('Hygiene Data'!E46)))</f>
        <v/>
      </c>
      <c r="DU52" s="229" t="str">
        <f ca="1">+IF(OFFSET('Hygiene Data'!$F$11,0,10*ROW('Hygiene Data'!F46))="","",OFFSET('Hygiene Data'!$F$11,0,10*ROW('Hygiene Data'!F46)))</f>
        <v/>
      </c>
      <c r="DV52" s="229" t="str">
        <f ca="1">+IF(OFFSET('Hygiene Data'!$F$12,0,10*ROW('Hygiene Data'!F46))="","",OFFSET('Hygiene Data'!$F$12,0,10*ROW('Hygiene Data'!F46)))</f>
        <v/>
      </c>
      <c r="DW52" s="229" t="str">
        <f ca="1">+IF(OFFSET('Hygiene Data'!$F$13,0,10*ROW('Hygiene Data'!F46))="","",OFFSET('Hygiene Data'!$F$13,0,10*ROW('Hygiene Data'!F46)))</f>
        <v/>
      </c>
      <c r="DX52" s="229" t="str">
        <f ca="1">+IF(OFFSET('Hygiene Data'!$G$11,0,10*ROW('Hygiene Data'!G46))="","",OFFSET('Hygiene Data'!$G$11,0,10*ROW('Hygiene Data'!G46)))</f>
        <v/>
      </c>
      <c r="DY52" s="229" t="str">
        <f ca="1">+IF(OFFSET('Hygiene Data'!$G$12,0,10*ROW('Hygiene Data'!G46))="","",OFFSET('Hygiene Data'!$G$12,0,10*ROW('Hygiene Data'!G46)))</f>
        <v/>
      </c>
      <c r="DZ52" s="229" t="str">
        <f ca="1">+IF(OFFSET('Hygiene Data'!$G$13,0,10*ROW('Hygiene Data'!G46))="","",OFFSET('Hygiene Data'!$G$13,0,10*ROW('Hygiene Data'!G46)))</f>
        <v/>
      </c>
      <c r="EA52" s="229" t="str">
        <f ca="1">+IF(OFFSET('Hygiene Data'!$H$11,0,10*ROW('Hygiene Data'!H46))="","",OFFSET('Hygiene Data'!$H$11,0,10*ROW('Hygiene Data'!H46)))</f>
        <v/>
      </c>
      <c r="EB52" s="229" t="str">
        <f ca="1">+IF(OFFSET('Hygiene Data'!$H$12,0,10*ROW('Hygiene Data'!H46))="","",OFFSET('Hygiene Data'!$H$12,0,10*ROW('Hygiene Data'!H46)))</f>
        <v/>
      </c>
      <c r="EC52" s="229" t="str">
        <f ca="1">+IF(OFFSET('Hygiene Data'!$H$13,0,10*ROW('Hygiene Data'!H46))="","",OFFSET('Hygiene Data'!$H$13,0,10*ROW('Hygiene Data'!H46)))</f>
        <v/>
      </c>
      <c r="ED52" s="229" t="str">
        <f ca="1">+IF(OFFSET('Hygiene Data'!$I$11,0,10*ROW('Hygiene Data'!I46))="","",OFFSET('Hygiene Data'!$I$11,0,10*ROW('Hygiene Data'!I46)))</f>
        <v/>
      </c>
      <c r="EE52" s="229" t="str">
        <f ca="1">+IF(OFFSET('Hygiene Data'!$I$12,0,10*ROW('Hygiene Data'!I46))="","",OFFSET('Hygiene Data'!$I$12,0,10*ROW('Hygiene Data'!I46)))</f>
        <v/>
      </c>
      <c r="EF52" s="229" t="str">
        <f ca="1">+IF(OFFSET('Hygiene Data'!$I$13,0,10*ROW('Hygiene Data'!I46))="","",OFFSET('Hygiene Data'!$I$13,0,10*ROW('Hygiene Data'!I46)))</f>
        <v/>
      </c>
    </row>
    <row r="53" spans="1:136" x14ac:dyDescent="0.25">
      <c r="A53" s="338" t="str">
        <f ca="1">+IF(OFFSET('Water Data'!$B$2,0,10*ROW('Water Data'!E47))="","",OFFSET('Water Data'!$B$2,0,10*ROW('Water Data'!E47)))</f>
        <v/>
      </c>
      <c r="B53" s="33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365" t="str">
        <f t="shared" ca="1" si="0"/>
        <v/>
      </c>
      <c r="D53" s="36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36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36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36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36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36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36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36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36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36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36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36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36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36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36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36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36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36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36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36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36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36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36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36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36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36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36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36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36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36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36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36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36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36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36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36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36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36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36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36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36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36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36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36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36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36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36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36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36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44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36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36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36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36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36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36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36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36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36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36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36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36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36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36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36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36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229" t="str">
        <f ca="1">+IF(OFFSET('Water Data'!$D$27,0,10*ROW('Water Data'!D47))="","",OFFSET('Water Data'!$D$27,0,10*ROW('Water Data'!D47)))</f>
        <v/>
      </c>
      <c r="BT53" s="229" t="str">
        <f ca="1">+IF(OFFSET('Water Data'!$D$28,0,10*ROW('Water Data'!D47))="","",OFFSET('Water Data'!$D$28,0,10*ROW('Water Data'!D47)))</f>
        <v/>
      </c>
      <c r="BU53" s="229" t="str">
        <f ca="1">+IF(OFFSET('Water Data'!$D$29,0,10*ROW('Water Data'!D47))="","",OFFSET('Water Data'!$D$29,0,10*ROW('Water Data'!D47)))</f>
        <v/>
      </c>
      <c r="BV53" s="229" t="str">
        <f ca="1">+IF(OFFSET('Water Data'!$E$27,0,10*ROW('Water Data'!E47))="","",OFFSET('Water Data'!$E$27,0,10*ROW('Water Data'!E47)))</f>
        <v/>
      </c>
      <c r="BW53" s="229" t="str">
        <f ca="1">+IF(OFFSET('Water Data'!$E$28,0,10*ROW('Water Data'!E47))="","",OFFSET('Water Data'!$E$28,0,10*ROW('Water Data'!E47)))</f>
        <v/>
      </c>
      <c r="BX53" s="229" t="str">
        <f ca="1">+IF(OFFSET('Water Data'!$E$29,0,10*ROW('Water Data'!E47))="","",OFFSET('Water Data'!$E$29,0,10*ROW('Water Data'!E47)))</f>
        <v/>
      </c>
      <c r="BY53" s="229" t="str">
        <f ca="1">+IF(OFFSET('Water Data'!$F$27,0,10*ROW('Water Data'!F47))="","",OFFSET('Water Data'!$F$27,0,10*ROW('Water Data'!F47)))</f>
        <v/>
      </c>
      <c r="BZ53" s="229" t="str">
        <f ca="1">+IF(OFFSET('Water Data'!$F$28,0,10*ROW('Water Data'!F47))="","",OFFSET('Water Data'!$F$28,0,10*ROW('Water Data'!F47)))</f>
        <v/>
      </c>
      <c r="CA53" s="229" t="str">
        <f ca="1">+IF(OFFSET('Water Data'!$F$29,0,10*ROW('Water Data'!F47))="","",OFFSET('Water Data'!$F$29,0,10*ROW('Water Data'!F47)))</f>
        <v/>
      </c>
      <c r="CB53" s="229" t="str">
        <f ca="1">+IF(OFFSET('Water Data'!$G$27,0,10*ROW('Water Data'!G47))="","",OFFSET('Water Data'!$G$27,0,10*ROW('Water Data'!G47)))</f>
        <v/>
      </c>
      <c r="CC53" s="229" t="str">
        <f ca="1">+IF(OFFSET('Water Data'!$G$28,0,10*ROW('Water Data'!G47))="","",OFFSET('Water Data'!$G$28,0,10*ROW('Water Data'!G47)))</f>
        <v/>
      </c>
      <c r="CD53" s="229" t="str">
        <f ca="1">+IF(OFFSET('Water Data'!$G$29,0,10*ROW('Water Data'!G47))="","",OFFSET('Water Data'!$G$29,0,10*ROW('Water Data'!G47)))</f>
        <v/>
      </c>
      <c r="CE53" s="229" t="str">
        <f ca="1">+IF(OFFSET('Water Data'!$H$27,0,10*ROW('Water Data'!H47))="","",OFFSET('Water Data'!$H$27,0,10*ROW('Water Data'!H47)))</f>
        <v/>
      </c>
      <c r="CF53" s="229" t="str">
        <f ca="1">+IF(OFFSET('Water Data'!$H$28,0,10*ROW('Water Data'!H47))="","",OFFSET('Water Data'!$H$28,0,10*ROW('Water Data'!H47)))</f>
        <v/>
      </c>
      <c r="CG53" s="229" t="str">
        <f ca="1">+IF(OFFSET('Water Data'!$H$29,0,10*ROW('Water Data'!H47))="","",OFFSET('Water Data'!$H$29,0,10*ROW('Water Data'!H47)))</f>
        <v/>
      </c>
      <c r="CH53" s="229" t="str">
        <f ca="1">+IF(OFFSET('Water Data'!$I$27,0,10*ROW('Water Data'!I47))="","",OFFSET('Water Data'!$I$27,0,10*ROW('Water Data'!I47)))</f>
        <v/>
      </c>
      <c r="CI53" s="229" t="str">
        <f ca="1">+IF(OFFSET('Water Data'!$I$28,0,10*ROW('Water Data'!I47))="","",OFFSET('Water Data'!$I$28,0,10*ROW('Water Data'!I47)))</f>
        <v/>
      </c>
      <c r="CJ53" s="229" t="str">
        <f ca="1">+IF(OFFSET('Water Data'!$I$29,0,10*ROW('Water Data'!I47))="","",OFFSET('Water Data'!$I$29,0,10*ROW('Water Data'!I47)))</f>
        <v/>
      </c>
      <c r="CK53" s="229" t="str">
        <f ca="1">+IF(OFFSET('Sanitation Data'!$D$28,0,10*ROW('Sanitation Data'!D47))="","",OFFSET('Sanitation Data'!$D$28,0,10*ROW('Sanitation Data'!D47)))</f>
        <v/>
      </c>
      <c r="CL53" s="229" t="str">
        <f ca="1">+IF(OFFSET('Sanitation Data'!$D$29,0,10*ROW('Sanitation Data'!D47))="","",OFFSET('Sanitation Data'!$D$29,0,10*ROW('Sanitation Data'!D47)))</f>
        <v/>
      </c>
      <c r="CM53" s="229" t="str">
        <f ca="1">+IF(OFFSET('Sanitation Data'!$D$30,0,10*ROW('Sanitation Data'!D47))="","",OFFSET('Sanitation Data'!$D$30,0,10*ROW('Sanitation Data'!D47)))</f>
        <v/>
      </c>
      <c r="CN53" s="229" t="str">
        <f ca="1">+IF(OFFSET('Sanitation Data'!$D$31,0,10*ROW('Sanitation Data'!D47))="","",OFFSET('Sanitation Data'!$D$31,0,10*ROW('Sanitation Data'!D47)))</f>
        <v/>
      </c>
      <c r="CO53" s="229" t="str">
        <f ca="1">+IF(OFFSET('Sanitation Data'!$D$32,0,10*ROW('Sanitation Data'!D47))="","",OFFSET('Sanitation Data'!$D$32,0,10*ROW('Sanitation Data'!D47)))</f>
        <v/>
      </c>
      <c r="CP53" s="229" t="str">
        <f ca="1">+IF(OFFSET('Sanitation Data'!$E$28,0,10*ROW('Sanitation Data'!E47))="","",OFFSET('Sanitation Data'!$E$28,0,10*ROW('Sanitation Data'!E47)))</f>
        <v/>
      </c>
      <c r="CQ53" s="229" t="str">
        <f ca="1">+IF(OFFSET('Sanitation Data'!$E$29,0,10*ROW('Sanitation Data'!E47))="","",OFFSET('Sanitation Data'!$E$29,0,10*ROW('Sanitation Data'!E47)))</f>
        <v/>
      </c>
      <c r="CR53" s="229" t="str">
        <f ca="1">+IF(OFFSET('Sanitation Data'!$E$30,0,10*ROW('Sanitation Data'!E47))="","",OFFSET('Sanitation Data'!$E$30,0,10*ROW('Sanitation Data'!E47)))</f>
        <v/>
      </c>
      <c r="CS53" s="229" t="str">
        <f ca="1">+IF(OFFSET('Sanitation Data'!$E$31,0,10*ROW('Sanitation Data'!E47))="","",OFFSET('Sanitation Data'!$E$31,0,10*ROW('Sanitation Data'!E47)))</f>
        <v/>
      </c>
      <c r="CT53" s="229" t="str">
        <f ca="1">+IF(OFFSET('Sanitation Data'!$E$32,0,10*ROW('Sanitation Data'!E47))="","",OFFSET('Sanitation Data'!$E$32,0,10*ROW('Sanitation Data'!E47)))</f>
        <v/>
      </c>
      <c r="CU53" s="229" t="str">
        <f ca="1">+IF(OFFSET('Sanitation Data'!$F$28,0,10*ROW('Sanitation Data'!F47))="","",OFFSET('Sanitation Data'!$F$28,0,10*ROW('Sanitation Data'!F47)))</f>
        <v/>
      </c>
      <c r="CV53" s="229" t="str">
        <f ca="1">+IF(OFFSET('Sanitation Data'!$F$29,0,10*ROW('Sanitation Data'!F47))="","",OFFSET('Sanitation Data'!$F$29,0,10*ROW('Sanitation Data'!F47)))</f>
        <v/>
      </c>
      <c r="CW53" s="229" t="str">
        <f ca="1">+IF(OFFSET('Sanitation Data'!$F$30,0,10*ROW('Sanitation Data'!F47))="","",OFFSET('Sanitation Data'!$F$30,0,10*ROW('Sanitation Data'!F47)))</f>
        <v/>
      </c>
      <c r="CX53" s="229" t="str">
        <f ca="1">+IF(OFFSET('Sanitation Data'!$F$31,0,10*ROW('Sanitation Data'!F47))="","",OFFSET('Sanitation Data'!$F$31,0,10*ROW('Sanitation Data'!F47)))</f>
        <v/>
      </c>
      <c r="CY53" s="229" t="str">
        <f ca="1">+IF(OFFSET('Sanitation Data'!$F$32,0,10*ROW('Sanitation Data'!F47))="","",OFFSET('Sanitation Data'!$F$32,0,10*ROW('Sanitation Data'!F47)))</f>
        <v/>
      </c>
      <c r="CZ53" s="229" t="str">
        <f ca="1">+IF(OFFSET('Sanitation Data'!$G$28,0,10*ROW('Sanitation Data'!G47))="","",OFFSET('Sanitation Data'!$G$28,0,10*ROW('Sanitation Data'!G47)))</f>
        <v/>
      </c>
      <c r="DA53" s="229" t="str">
        <f ca="1">+IF(OFFSET('Sanitation Data'!$G$29,0,10*ROW('Sanitation Data'!G47))="","",OFFSET('Sanitation Data'!$G$29,0,10*ROW('Sanitation Data'!G47)))</f>
        <v/>
      </c>
      <c r="DB53" s="229" t="str">
        <f ca="1">+IF(OFFSET('Sanitation Data'!$G$30,0,10*ROW('Sanitation Data'!G47))="","",OFFSET('Sanitation Data'!$G$30,0,10*ROW('Sanitation Data'!G47)))</f>
        <v/>
      </c>
      <c r="DC53" s="229" t="str">
        <f ca="1">+IF(OFFSET('Sanitation Data'!$G$31,0,10*ROW('Sanitation Data'!G47))="","",OFFSET('Sanitation Data'!$G$31,0,10*ROW('Sanitation Data'!G47)))</f>
        <v/>
      </c>
      <c r="DD53" s="229" t="str">
        <f ca="1">+IF(OFFSET('Sanitation Data'!$G$32,0,10*ROW('Sanitation Data'!G47))="","",OFFSET('Sanitation Data'!$G$32,0,10*ROW('Sanitation Data'!G47)))</f>
        <v/>
      </c>
      <c r="DE53" s="229" t="str">
        <f ca="1">+IF(OFFSET('Sanitation Data'!$H$28,0,10*ROW('Sanitation Data'!H47))="","",OFFSET('Sanitation Data'!$H$28,0,10*ROW('Sanitation Data'!H47)))</f>
        <v/>
      </c>
      <c r="DF53" s="229" t="str">
        <f ca="1">+IF(OFFSET('Sanitation Data'!$H$29,0,10*ROW('Sanitation Data'!H47))="","",OFFSET('Sanitation Data'!$H$29,0,10*ROW('Sanitation Data'!H47)))</f>
        <v/>
      </c>
      <c r="DG53" s="229" t="str">
        <f ca="1">+IF(OFFSET('Sanitation Data'!$H$30,0,10*ROW('Sanitation Data'!H47))="","",OFFSET('Sanitation Data'!$H$30,0,10*ROW('Sanitation Data'!H47)))</f>
        <v/>
      </c>
      <c r="DH53" s="229" t="str">
        <f ca="1">+IF(OFFSET('Sanitation Data'!$H$31,0,10*ROW('Sanitation Data'!H47))="","",OFFSET('Sanitation Data'!$H$31,0,10*ROW('Sanitation Data'!H47)))</f>
        <v/>
      </c>
      <c r="DI53" s="229" t="str">
        <f ca="1">+IF(OFFSET('Sanitation Data'!$H$32,0,10*ROW('Sanitation Data'!H47))="","",OFFSET('Sanitation Data'!$H$32,0,10*ROW('Sanitation Data'!H47)))</f>
        <v/>
      </c>
      <c r="DJ53" s="229" t="str">
        <f ca="1">+IF(OFFSET('Sanitation Data'!$I$28,0,10*ROW('Sanitation Data'!I47))="","",OFFSET('Sanitation Data'!$I$28,0,10*ROW('Sanitation Data'!I47)))</f>
        <v/>
      </c>
      <c r="DK53" s="229" t="str">
        <f ca="1">+IF(OFFSET('Sanitation Data'!$I$29,0,10*ROW('Sanitation Data'!I47))="","",OFFSET('Sanitation Data'!$I$29,0,10*ROW('Sanitation Data'!I47)))</f>
        <v/>
      </c>
      <c r="DL53" s="229" t="str">
        <f ca="1">+IF(OFFSET('Sanitation Data'!$I$30,0,10*ROW('Sanitation Data'!I47))="","",OFFSET('Sanitation Data'!$I$30,0,10*ROW('Sanitation Data'!I47)))</f>
        <v/>
      </c>
      <c r="DM53" s="229" t="str">
        <f ca="1">+IF(OFFSET('Sanitation Data'!$I$31,0,10*ROW('Sanitation Data'!I47))="","",OFFSET('Sanitation Data'!$I$31,0,10*ROW('Sanitation Data'!I47)))</f>
        <v/>
      </c>
      <c r="DN53" s="229" t="str">
        <f ca="1">+IF(OFFSET('Sanitation Data'!$I$32,0,10*ROW('Sanitation Data'!I47))="","",OFFSET('Sanitation Data'!$I$32,0,10*ROW('Sanitation Data'!I47)))</f>
        <v/>
      </c>
      <c r="DO53" s="229" t="str">
        <f ca="1">+IF(OFFSET('Hygiene Data'!$D$11,0,10*ROW('Hygiene Data'!D47))="","",OFFSET('Hygiene Data'!$D$11,0,10*ROW('Hygiene Data'!D47)))</f>
        <v/>
      </c>
      <c r="DP53" s="229" t="str">
        <f ca="1">+IF(OFFSET('Hygiene Data'!$D$12,0,10*ROW('Hygiene Data'!D47))="","",OFFSET('Hygiene Data'!$D$12,0,10*ROW('Hygiene Data'!D47)))</f>
        <v/>
      </c>
      <c r="DQ53" s="229" t="str">
        <f ca="1">+IF(OFFSET('Hygiene Data'!$D$13,0,10*ROW('Hygiene Data'!D47))="","",OFFSET('Hygiene Data'!$D$13,0,10*ROW('Hygiene Data'!D47)))</f>
        <v/>
      </c>
      <c r="DR53" s="229" t="str">
        <f ca="1">+IF(OFFSET('Hygiene Data'!$E$11,0,10*ROW('Hygiene Data'!E47))="","",OFFSET('Hygiene Data'!$E$11,0,10*ROW('Hygiene Data'!E47)))</f>
        <v/>
      </c>
      <c r="DS53" s="229" t="str">
        <f ca="1">+IF(OFFSET('Hygiene Data'!$E$12,0,10*ROW('Hygiene Data'!E47))="","",OFFSET('Hygiene Data'!$E$12,0,10*ROW('Hygiene Data'!E47)))</f>
        <v/>
      </c>
      <c r="DT53" s="229" t="str">
        <f ca="1">+IF(OFFSET('Hygiene Data'!$E$13,0,10*ROW('Hygiene Data'!E47))="","",OFFSET('Hygiene Data'!$E$13,0,10*ROW('Hygiene Data'!E47)))</f>
        <v/>
      </c>
      <c r="DU53" s="229" t="str">
        <f ca="1">+IF(OFFSET('Hygiene Data'!$F$11,0,10*ROW('Hygiene Data'!F47))="","",OFFSET('Hygiene Data'!$F$11,0,10*ROW('Hygiene Data'!F47)))</f>
        <v/>
      </c>
      <c r="DV53" s="229" t="str">
        <f ca="1">+IF(OFFSET('Hygiene Data'!$F$12,0,10*ROW('Hygiene Data'!F47))="","",OFFSET('Hygiene Data'!$F$12,0,10*ROW('Hygiene Data'!F47)))</f>
        <v/>
      </c>
      <c r="DW53" s="229" t="str">
        <f ca="1">+IF(OFFSET('Hygiene Data'!$F$13,0,10*ROW('Hygiene Data'!F47))="","",OFFSET('Hygiene Data'!$F$13,0,10*ROW('Hygiene Data'!F47)))</f>
        <v/>
      </c>
      <c r="DX53" s="229" t="str">
        <f ca="1">+IF(OFFSET('Hygiene Data'!$G$11,0,10*ROW('Hygiene Data'!G47))="","",OFFSET('Hygiene Data'!$G$11,0,10*ROW('Hygiene Data'!G47)))</f>
        <v/>
      </c>
      <c r="DY53" s="229" t="str">
        <f ca="1">+IF(OFFSET('Hygiene Data'!$G$12,0,10*ROW('Hygiene Data'!G47))="","",OFFSET('Hygiene Data'!$G$12,0,10*ROW('Hygiene Data'!G47)))</f>
        <v/>
      </c>
      <c r="DZ53" s="229" t="str">
        <f ca="1">+IF(OFFSET('Hygiene Data'!$G$13,0,10*ROW('Hygiene Data'!G47))="","",OFFSET('Hygiene Data'!$G$13,0,10*ROW('Hygiene Data'!G47)))</f>
        <v/>
      </c>
      <c r="EA53" s="229" t="str">
        <f ca="1">+IF(OFFSET('Hygiene Data'!$H$11,0,10*ROW('Hygiene Data'!H47))="","",OFFSET('Hygiene Data'!$H$11,0,10*ROW('Hygiene Data'!H47)))</f>
        <v/>
      </c>
      <c r="EB53" s="229" t="str">
        <f ca="1">+IF(OFFSET('Hygiene Data'!$H$12,0,10*ROW('Hygiene Data'!H47))="","",OFFSET('Hygiene Data'!$H$12,0,10*ROW('Hygiene Data'!H47)))</f>
        <v/>
      </c>
      <c r="EC53" s="229" t="str">
        <f ca="1">+IF(OFFSET('Hygiene Data'!$H$13,0,10*ROW('Hygiene Data'!H47))="","",OFFSET('Hygiene Data'!$H$13,0,10*ROW('Hygiene Data'!H47)))</f>
        <v/>
      </c>
      <c r="ED53" s="229" t="str">
        <f ca="1">+IF(OFFSET('Hygiene Data'!$I$11,0,10*ROW('Hygiene Data'!I47))="","",OFFSET('Hygiene Data'!$I$11,0,10*ROW('Hygiene Data'!I47)))</f>
        <v/>
      </c>
      <c r="EE53" s="229" t="str">
        <f ca="1">+IF(OFFSET('Hygiene Data'!$I$12,0,10*ROW('Hygiene Data'!I47))="","",OFFSET('Hygiene Data'!$I$12,0,10*ROW('Hygiene Data'!I47)))</f>
        <v/>
      </c>
      <c r="EF53" s="229" t="str">
        <f ca="1">+IF(OFFSET('Hygiene Data'!$I$13,0,10*ROW('Hygiene Data'!I47))="","",OFFSET('Hygiene Data'!$I$13,0,10*ROW('Hygiene Data'!I47)))</f>
        <v/>
      </c>
    </row>
    <row r="54" spans="1:136" x14ac:dyDescent="0.25">
      <c r="A54" s="338" t="str">
        <f ca="1">+IF(OFFSET('Water Data'!$B$2,0,10*ROW('Water Data'!E48))="","",OFFSET('Water Data'!$B$2,0,10*ROW('Water Data'!E48)))</f>
        <v/>
      </c>
      <c r="B54" s="33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365" t="str">
        <f t="shared" ca="1" si="0"/>
        <v/>
      </c>
      <c r="D54" s="36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36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36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36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36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36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36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36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36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36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36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36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36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36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36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36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36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36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36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36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36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36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36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36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36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36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36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36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36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36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36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36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36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36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36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36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36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36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36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36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36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36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36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36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36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36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36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36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36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44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36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36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36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36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36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36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36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36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36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36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36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36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36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36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36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36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229" t="str">
        <f ca="1">+IF(OFFSET('Water Data'!$D$27,0,10*ROW('Water Data'!D48))="","",OFFSET('Water Data'!$D$27,0,10*ROW('Water Data'!D48)))</f>
        <v/>
      </c>
      <c r="BT54" s="229" t="str">
        <f ca="1">+IF(OFFSET('Water Data'!$D$28,0,10*ROW('Water Data'!D48))="","",OFFSET('Water Data'!$D$28,0,10*ROW('Water Data'!D48)))</f>
        <v/>
      </c>
      <c r="BU54" s="229" t="str">
        <f ca="1">+IF(OFFSET('Water Data'!$D$29,0,10*ROW('Water Data'!D48))="","",OFFSET('Water Data'!$D$29,0,10*ROW('Water Data'!D48)))</f>
        <v/>
      </c>
      <c r="BV54" s="229" t="str">
        <f ca="1">+IF(OFFSET('Water Data'!$E$27,0,10*ROW('Water Data'!E48))="","",OFFSET('Water Data'!$E$27,0,10*ROW('Water Data'!E48)))</f>
        <v/>
      </c>
      <c r="BW54" s="229" t="str">
        <f ca="1">+IF(OFFSET('Water Data'!$E$28,0,10*ROW('Water Data'!E48))="","",OFFSET('Water Data'!$E$28,0,10*ROW('Water Data'!E48)))</f>
        <v/>
      </c>
      <c r="BX54" s="229" t="str">
        <f ca="1">+IF(OFFSET('Water Data'!$E$29,0,10*ROW('Water Data'!E48))="","",OFFSET('Water Data'!$E$29,0,10*ROW('Water Data'!E48)))</f>
        <v/>
      </c>
      <c r="BY54" s="229" t="str">
        <f ca="1">+IF(OFFSET('Water Data'!$F$27,0,10*ROW('Water Data'!F48))="","",OFFSET('Water Data'!$F$27,0,10*ROW('Water Data'!F48)))</f>
        <v/>
      </c>
      <c r="BZ54" s="229" t="str">
        <f ca="1">+IF(OFFSET('Water Data'!$F$28,0,10*ROW('Water Data'!F48))="","",OFFSET('Water Data'!$F$28,0,10*ROW('Water Data'!F48)))</f>
        <v/>
      </c>
      <c r="CA54" s="229" t="str">
        <f ca="1">+IF(OFFSET('Water Data'!$F$29,0,10*ROW('Water Data'!F48))="","",OFFSET('Water Data'!$F$29,0,10*ROW('Water Data'!F48)))</f>
        <v/>
      </c>
      <c r="CB54" s="229" t="str">
        <f ca="1">+IF(OFFSET('Water Data'!$G$27,0,10*ROW('Water Data'!G48))="","",OFFSET('Water Data'!$G$27,0,10*ROW('Water Data'!G48)))</f>
        <v/>
      </c>
      <c r="CC54" s="229" t="str">
        <f ca="1">+IF(OFFSET('Water Data'!$G$28,0,10*ROW('Water Data'!G48))="","",OFFSET('Water Data'!$G$28,0,10*ROW('Water Data'!G48)))</f>
        <v/>
      </c>
      <c r="CD54" s="229" t="str">
        <f ca="1">+IF(OFFSET('Water Data'!$G$29,0,10*ROW('Water Data'!G48))="","",OFFSET('Water Data'!$G$29,0,10*ROW('Water Data'!G48)))</f>
        <v/>
      </c>
      <c r="CE54" s="229" t="str">
        <f ca="1">+IF(OFFSET('Water Data'!$H$27,0,10*ROW('Water Data'!H48))="","",OFFSET('Water Data'!$H$27,0,10*ROW('Water Data'!H48)))</f>
        <v/>
      </c>
      <c r="CF54" s="229" t="str">
        <f ca="1">+IF(OFFSET('Water Data'!$H$28,0,10*ROW('Water Data'!H48))="","",OFFSET('Water Data'!$H$28,0,10*ROW('Water Data'!H48)))</f>
        <v/>
      </c>
      <c r="CG54" s="229" t="str">
        <f ca="1">+IF(OFFSET('Water Data'!$H$29,0,10*ROW('Water Data'!H48))="","",OFFSET('Water Data'!$H$29,0,10*ROW('Water Data'!H48)))</f>
        <v/>
      </c>
      <c r="CH54" s="229" t="str">
        <f ca="1">+IF(OFFSET('Water Data'!$I$27,0,10*ROW('Water Data'!I48))="","",OFFSET('Water Data'!$I$27,0,10*ROW('Water Data'!I48)))</f>
        <v/>
      </c>
      <c r="CI54" s="229" t="str">
        <f ca="1">+IF(OFFSET('Water Data'!$I$28,0,10*ROW('Water Data'!I48))="","",OFFSET('Water Data'!$I$28,0,10*ROW('Water Data'!I48)))</f>
        <v/>
      </c>
      <c r="CJ54" s="229" t="str">
        <f ca="1">+IF(OFFSET('Water Data'!$I$29,0,10*ROW('Water Data'!I48))="","",OFFSET('Water Data'!$I$29,0,10*ROW('Water Data'!I48)))</f>
        <v/>
      </c>
      <c r="CK54" s="229" t="str">
        <f ca="1">+IF(OFFSET('Sanitation Data'!$D$28,0,10*ROW('Sanitation Data'!D48))="","",OFFSET('Sanitation Data'!$D$28,0,10*ROW('Sanitation Data'!D48)))</f>
        <v/>
      </c>
      <c r="CL54" s="229" t="str">
        <f ca="1">+IF(OFFSET('Sanitation Data'!$D$29,0,10*ROW('Sanitation Data'!D48))="","",OFFSET('Sanitation Data'!$D$29,0,10*ROW('Sanitation Data'!D48)))</f>
        <v/>
      </c>
      <c r="CM54" s="229" t="str">
        <f ca="1">+IF(OFFSET('Sanitation Data'!$D$30,0,10*ROW('Sanitation Data'!D48))="","",OFFSET('Sanitation Data'!$D$30,0,10*ROW('Sanitation Data'!D48)))</f>
        <v/>
      </c>
      <c r="CN54" s="229" t="str">
        <f ca="1">+IF(OFFSET('Sanitation Data'!$D$31,0,10*ROW('Sanitation Data'!D48))="","",OFFSET('Sanitation Data'!$D$31,0,10*ROW('Sanitation Data'!D48)))</f>
        <v/>
      </c>
      <c r="CO54" s="229" t="str">
        <f ca="1">+IF(OFFSET('Sanitation Data'!$D$32,0,10*ROW('Sanitation Data'!D48))="","",OFFSET('Sanitation Data'!$D$32,0,10*ROW('Sanitation Data'!D48)))</f>
        <v/>
      </c>
      <c r="CP54" s="229" t="str">
        <f ca="1">+IF(OFFSET('Sanitation Data'!$E$28,0,10*ROW('Sanitation Data'!E48))="","",OFFSET('Sanitation Data'!$E$28,0,10*ROW('Sanitation Data'!E48)))</f>
        <v/>
      </c>
      <c r="CQ54" s="229" t="str">
        <f ca="1">+IF(OFFSET('Sanitation Data'!$E$29,0,10*ROW('Sanitation Data'!E48))="","",OFFSET('Sanitation Data'!$E$29,0,10*ROW('Sanitation Data'!E48)))</f>
        <v/>
      </c>
      <c r="CR54" s="229" t="str">
        <f ca="1">+IF(OFFSET('Sanitation Data'!$E$30,0,10*ROW('Sanitation Data'!E48))="","",OFFSET('Sanitation Data'!$E$30,0,10*ROW('Sanitation Data'!E48)))</f>
        <v/>
      </c>
      <c r="CS54" s="229" t="str">
        <f ca="1">+IF(OFFSET('Sanitation Data'!$E$31,0,10*ROW('Sanitation Data'!E48))="","",OFFSET('Sanitation Data'!$E$31,0,10*ROW('Sanitation Data'!E48)))</f>
        <v/>
      </c>
      <c r="CT54" s="229" t="str">
        <f ca="1">+IF(OFFSET('Sanitation Data'!$E$32,0,10*ROW('Sanitation Data'!E48))="","",OFFSET('Sanitation Data'!$E$32,0,10*ROW('Sanitation Data'!E48)))</f>
        <v/>
      </c>
      <c r="CU54" s="229" t="str">
        <f ca="1">+IF(OFFSET('Sanitation Data'!$F$28,0,10*ROW('Sanitation Data'!F48))="","",OFFSET('Sanitation Data'!$F$28,0,10*ROW('Sanitation Data'!F48)))</f>
        <v/>
      </c>
      <c r="CV54" s="229" t="str">
        <f ca="1">+IF(OFFSET('Sanitation Data'!$F$29,0,10*ROW('Sanitation Data'!F48))="","",OFFSET('Sanitation Data'!$F$29,0,10*ROW('Sanitation Data'!F48)))</f>
        <v/>
      </c>
      <c r="CW54" s="229" t="str">
        <f ca="1">+IF(OFFSET('Sanitation Data'!$F$30,0,10*ROW('Sanitation Data'!F48))="","",OFFSET('Sanitation Data'!$F$30,0,10*ROW('Sanitation Data'!F48)))</f>
        <v/>
      </c>
      <c r="CX54" s="229" t="str">
        <f ca="1">+IF(OFFSET('Sanitation Data'!$F$31,0,10*ROW('Sanitation Data'!F48))="","",OFFSET('Sanitation Data'!$F$31,0,10*ROW('Sanitation Data'!F48)))</f>
        <v/>
      </c>
      <c r="CY54" s="229" t="str">
        <f ca="1">+IF(OFFSET('Sanitation Data'!$F$32,0,10*ROW('Sanitation Data'!F48))="","",OFFSET('Sanitation Data'!$F$32,0,10*ROW('Sanitation Data'!F48)))</f>
        <v/>
      </c>
      <c r="CZ54" s="229" t="str">
        <f ca="1">+IF(OFFSET('Sanitation Data'!$G$28,0,10*ROW('Sanitation Data'!G48))="","",OFFSET('Sanitation Data'!$G$28,0,10*ROW('Sanitation Data'!G48)))</f>
        <v/>
      </c>
      <c r="DA54" s="229" t="str">
        <f ca="1">+IF(OFFSET('Sanitation Data'!$G$29,0,10*ROW('Sanitation Data'!G48))="","",OFFSET('Sanitation Data'!$G$29,0,10*ROW('Sanitation Data'!G48)))</f>
        <v/>
      </c>
      <c r="DB54" s="229" t="str">
        <f ca="1">+IF(OFFSET('Sanitation Data'!$G$30,0,10*ROW('Sanitation Data'!G48))="","",OFFSET('Sanitation Data'!$G$30,0,10*ROW('Sanitation Data'!G48)))</f>
        <v/>
      </c>
      <c r="DC54" s="229" t="str">
        <f ca="1">+IF(OFFSET('Sanitation Data'!$G$31,0,10*ROW('Sanitation Data'!G48))="","",OFFSET('Sanitation Data'!$G$31,0,10*ROW('Sanitation Data'!G48)))</f>
        <v/>
      </c>
      <c r="DD54" s="229" t="str">
        <f ca="1">+IF(OFFSET('Sanitation Data'!$G$32,0,10*ROW('Sanitation Data'!G48))="","",OFFSET('Sanitation Data'!$G$32,0,10*ROW('Sanitation Data'!G48)))</f>
        <v/>
      </c>
      <c r="DE54" s="229" t="str">
        <f ca="1">+IF(OFFSET('Sanitation Data'!$H$28,0,10*ROW('Sanitation Data'!H48))="","",OFFSET('Sanitation Data'!$H$28,0,10*ROW('Sanitation Data'!H48)))</f>
        <v/>
      </c>
      <c r="DF54" s="229" t="str">
        <f ca="1">+IF(OFFSET('Sanitation Data'!$H$29,0,10*ROW('Sanitation Data'!H48))="","",OFFSET('Sanitation Data'!$H$29,0,10*ROW('Sanitation Data'!H48)))</f>
        <v/>
      </c>
      <c r="DG54" s="229" t="str">
        <f ca="1">+IF(OFFSET('Sanitation Data'!$H$30,0,10*ROW('Sanitation Data'!H48))="","",OFFSET('Sanitation Data'!$H$30,0,10*ROW('Sanitation Data'!H48)))</f>
        <v/>
      </c>
      <c r="DH54" s="229" t="str">
        <f ca="1">+IF(OFFSET('Sanitation Data'!$H$31,0,10*ROW('Sanitation Data'!H48))="","",OFFSET('Sanitation Data'!$H$31,0,10*ROW('Sanitation Data'!H48)))</f>
        <v/>
      </c>
      <c r="DI54" s="229" t="str">
        <f ca="1">+IF(OFFSET('Sanitation Data'!$H$32,0,10*ROW('Sanitation Data'!H48))="","",OFFSET('Sanitation Data'!$H$32,0,10*ROW('Sanitation Data'!H48)))</f>
        <v/>
      </c>
      <c r="DJ54" s="229" t="str">
        <f ca="1">+IF(OFFSET('Sanitation Data'!$I$28,0,10*ROW('Sanitation Data'!I48))="","",OFFSET('Sanitation Data'!$I$28,0,10*ROW('Sanitation Data'!I48)))</f>
        <v/>
      </c>
      <c r="DK54" s="229" t="str">
        <f ca="1">+IF(OFFSET('Sanitation Data'!$I$29,0,10*ROW('Sanitation Data'!I48))="","",OFFSET('Sanitation Data'!$I$29,0,10*ROW('Sanitation Data'!I48)))</f>
        <v/>
      </c>
      <c r="DL54" s="229" t="str">
        <f ca="1">+IF(OFFSET('Sanitation Data'!$I$30,0,10*ROW('Sanitation Data'!I48))="","",OFFSET('Sanitation Data'!$I$30,0,10*ROW('Sanitation Data'!I48)))</f>
        <v/>
      </c>
      <c r="DM54" s="229" t="str">
        <f ca="1">+IF(OFFSET('Sanitation Data'!$I$31,0,10*ROW('Sanitation Data'!I48))="","",OFFSET('Sanitation Data'!$I$31,0,10*ROW('Sanitation Data'!I48)))</f>
        <v/>
      </c>
      <c r="DN54" s="229" t="str">
        <f ca="1">+IF(OFFSET('Sanitation Data'!$I$32,0,10*ROW('Sanitation Data'!I48))="","",OFFSET('Sanitation Data'!$I$32,0,10*ROW('Sanitation Data'!I48)))</f>
        <v/>
      </c>
      <c r="DO54" s="229" t="str">
        <f ca="1">+IF(OFFSET('Hygiene Data'!$D$11,0,10*ROW('Hygiene Data'!D48))="","",OFFSET('Hygiene Data'!$D$11,0,10*ROW('Hygiene Data'!D48)))</f>
        <v/>
      </c>
      <c r="DP54" s="229" t="str">
        <f ca="1">+IF(OFFSET('Hygiene Data'!$D$12,0,10*ROW('Hygiene Data'!D48))="","",OFFSET('Hygiene Data'!$D$12,0,10*ROW('Hygiene Data'!D48)))</f>
        <v/>
      </c>
      <c r="DQ54" s="229" t="str">
        <f ca="1">+IF(OFFSET('Hygiene Data'!$D$13,0,10*ROW('Hygiene Data'!D48))="","",OFFSET('Hygiene Data'!$D$13,0,10*ROW('Hygiene Data'!D48)))</f>
        <v/>
      </c>
      <c r="DR54" s="229" t="str">
        <f ca="1">+IF(OFFSET('Hygiene Data'!$E$11,0,10*ROW('Hygiene Data'!E48))="","",OFFSET('Hygiene Data'!$E$11,0,10*ROW('Hygiene Data'!E48)))</f>
        <v/>
      </c>
      <c r="DS54" s="229" t="str">
        <f ca="1">+IF(OFFSET('Hygiene Data'!$E$12,0,10*ROW('Hygiene Data'!E48))="","",OFFSET('Hygiene Data'!$E$12,0,10*ROW('Hygiene Data'!E48)))</f>
        <v/>
      </c>
      <c r="DT54" s="229" t="str">
        <f ca="1">+IF(OFFSET('Hygiene Data'!$E$13,0,10*ROW('Hygiene Data'!E48))="","",OFFSET('Hygiene Data'!$E$13,0,10*ROW('Hygiene Data'!E48)))</f>
        <v/>
      </c>
      <c r="DU54" s="229" t="str">
        <f ca="1">+IF(OFFSET('Hygiene Data'!$F$11,0,10*ROW('Hygiene Data'!F48))="","",OFFSET('Hygiene Data'!$F$11,0,10*ROW('Hygiene Data'!F48)))</f>
        <v/>
      </c>
      <c r="DV54" s="229" t="str">
        <f ca="1">+IF(OFFSET('Hygiene Data'!$F$12,0,10*ROW('Hygiene Data'!F48))="","",OFFSET('Hygiene Data'!$F$12,0,10*ROW('Hygiene Data'!F48)))</f>
        <v/>
      </c>
      <c r="DW54" s="229" t="str">
        <f ca="1">+IF(OFFSET('Hygiene Data'!$F$13,0,10*ROW('Hygiene Data'!F48))="","",OFFSET('Hygiene Data'!$F$13,0,10*ROW('Hygiene Data'!F48)))</f>
        <v/>
      </c>
      <c r="DX54" s="229" t="str">
        <f ca="1">+IF(OFFSET('Hygiene Data'!$G$11,0,10*ROW('Hygiene Data'!G48))="","",OFFSET('Hygiene Data'!$G$11,0,10*ROW('Hygiene Data'!G48)))</f>
        <v/>
      </c>
      <c r="DY54" s="229" t="str">
        <f ca="1">+IF(OFFSET('Hygiene Data'!$G$12,0,10*ROW('Hygiene Data'!G48))="","",OFFSET('Hygiene Data'!$G$12,0,10*ROW('Hygiene Data'!G48)))</f>
        <v/>
      </c>
      <c r="DZ54" s="229" t="str">
        <f ca="1">+IF(OFFSET('Hygiene Data'!$G$13,0,10*ROW('Hygiene Data'!G48))="","",OFFSET('Hygiene Data'!$G$13,0,10*ROW('Hygiene Data'!G48)))</f>
        <v/>
      </c>
      <c r="EA54" s="229" t="str">
        <f ca="1">+IF(OFFSET('Hygiene Data'!$H$11,0,10*ROW('Hygiene Data'!H48))="","",OFFSET('Hygiene Data'!$H$11,0,10*ROW('Hygiene Data'!H48)))</f>
        <v/>
      </c>
      <c r="EB54" s="229" t="str">
        <f ca="1">+IF(OFFSET('Hygiene Data'!$H$12,0,10*ROW('Hygiene Data'!H48))="","",OFFSET('Hygiene Data'!$H$12,0,10*ROW('Hygiene Data'!H48)))</f>
        <v/>
      </c>
      <c r="EC54" s="229" t="str">
        <f ca="1">+IF(OFFSET('Hygiene Data'!$H$13,0,10*ROW('Hygiene Data'!H48))="","",OFFSET('Hygiene Data'!$H$13,0,10*ROW('Hygiene Data'!H48)))</f>
        <v/>
      </c>
      <c r="ED54" s="229" t="str">
        <f ca="1">+IF(OFFSET('Hygiene Data'!$I$11,0,10*ROW('Hygiene Data'!I48))="","",OFFSET('Hygiene Data'!$I$11,0,10*ROW('Hygiene Data'!I48)))</f>
        <v/>
      </c>
      <c r="EE54" s="229" t="str">
        <f ca="1">+IF(OFFSET('Hygiene Data'!$I$12,0,10*ROW('Hygiene Data'!I48))="","",OFFSET('Hygiene Data'!$I$12,0,10*ROW('Hygiene Data'!I48)))</f>
        <v/>
      </c>
      <c r="EF54" s="229" t="str">
        <f ca="1">+IF(OFFSET('Hygiene Data'!$I$13,0,10*ROW('Hygiene Data'!I48))="","",OFFSET('Hygiene Data'!$I$13,0,10*ROW('Hygiene Data'!I48)))</f>
        <v/>
      </c>
    </row>
    <row r="55" spans="1:136" x14ac:dyDescent="0.25">
      <c r="A55" s="338" t="str">
        <f ca="1">+IF(OFFSET('Water Data'!$B$2,0,10*ROW('Water Data'!E49))="","",OFFSET('Water Data'!$B$2,0,10*ROW('Water Data'!E49)))</f>
        <v/>
      </c>
      <c r="B55" s="33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365" t="str">
        <f t="shared" ca="1" si="0"/>
        <v/>
      </c>
      <c r="D55" s="36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36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36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36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36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36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36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36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36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36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36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36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36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36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36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36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36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36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36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36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36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36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36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36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36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36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36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36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36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36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36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36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36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36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36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36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36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36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36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36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36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36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36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36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36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36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36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36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36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44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36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36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36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36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36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36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36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36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36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36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36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36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36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36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36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36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229" t="str">
        <f ca="1">+IF(OFFSET('Water Data'!$D$27,0,10*ROW('Water Data'!D49))="","",OFFSET('Water Data'!$D$27,0,10*ROW('Water Data'!D49)))</f>
        <v/>
      </c>
      <c r="BT55" s="229" t="str">
        <f ca="1">+IF(OFFSET('Water Data'!$D$28,0,10*ROW('Water Data'!D49))="","",OFFSET('Water Data'!$D$28,0,10*ROW('Water Data'!D49)))</f>
        <v/>
      </c>
      <c r="BU55" s="229" t="str">
        <f ca="1">+IF(OFFSET('Water Data'!$D$29,0,10*ROW('Water Data'!D49))="","",OFFSET('Water Data'!$D$29,0,10*ROW('Water Data'!D49)))</f>
        <v/>
      </c>
      <c r="BV55" s="229" t="str">
        <f ca="1">+IF(OFFSET('Water Data'!$E$27,0,10*ROW('Water Data'!E49))="","",OFFSET('Water Data'!$E$27,0,10*ROW('Water Data'!E49)))</f>
        <v/>
      </c>
      <c r="BW55" s="229" t="str">
        <f ca="1">+IF(OFFSET('Water Data'!$E$28,0,10*ROW('Water Data'!E49))="","",OFFSET('Water Data'!$E$28,0,10*ROW('Water Data'!E49)))</f>
        <v/>
      </c>
      <c r="BX55" s="229" t="str">
        <f ca="1">+IF(OFFSET('Water Data'!$E$29,0,10*ROW('Water Data'!E49))="","",OFFSET('Water Data'!$E$29,0,10*ROW('Water Data'!E49)))</f>
        <v/>
      </c>
      <c r="BY55" s="229" t="str">
        <f ca="1">+IF(OFFSET('Water Data'!$F$27,0,10*ROW('Water Data'!F49))="","",OFFSET('Water Data'!$F$27,0,10*ROW('Water Data'!F49)))</f>
        <v/>
      </c>
      <c r="BZ55" s="229" t="str">
        <f ca="1">+IF(OFFSET('Water Data'!$F$28,0,10*ROW('Water Data'!F49))="","",OFFSET('Water Data'!$F$28,0,10*ROW('Water Data'!F49)))</f>
        <v/>
      </c>
      <c r="CA55" s="229" t="str">
        <f ca="1">+IF(OFFSET('Water Data'!$F$29,0,10*ROW('Water Data'!F49))="","",OFFSET('Water Data'!$F$29,0,10*ROW('Water Data'!F49)))</f>
        <v/>
      </c>
      <c r="CB55" s="229" t="str">
        <f ca="1">+IF(OFFSET('Water Data'!$G$27,0,10*ROW('Water Data'!G49))="","",OFFSET('Water Data'!$G$27,0,10*ROW('Water Data'!G49)))</f>
        <v/>
      </c>
      <c r="CC55" s="229" t="str">
        <f ca="1">+IF(OFFSET('Water Data'!$G$28,0,10*ROW('Water Data'!G49))="","",OFFSET('Water Data'!$G$28,0,10*ROW('Water Data'!G49)))</f>
        <v/>
      </c>
      <c r="CD55" s="229" t="str">
        <f ca="1">+IF(OFFSET('Water Data'!$G$29,0,10*ROW('Water Data'!G49))="","",OFFSET('Water Data'!$G$29,0,10*ROW('Water Data'!G49)))</f>
        <v/>
      </c>
      <c r="CE55" s="229" t="str">
        <f ca="1">+IF(OFFSET('Water Data'!$H$27,0,10*ROW('Water Data'!H49))="","",OFFSET('Water Data'!$H$27,0,10*ROW('Water Data'!H49)))</f>
        <v/>
      </c>
      <c r="CF55" s="229" t="str">
        <f ca="1">+IF(OFFSET('Water Data'!$H$28,0,10*ROW('Water Data'!H49))="","",OFFSET('Water Data'!$H$28,0,10*ROW('Water Data'!H49)))</f>
        <v/>
      </c>
      <c r="CG55" s="229" t="str">
        <f ca="1">+IF(OFFSET('Water Data'!$H$29,0,10*ROW('Water Data'!H49))="","",OFFSET('Water Data'!$H$29,0,10*ROW('Water Data'!H49)))</f>
        <v/>
      </c>
      <c r="CH55" s="229" t="str">
        <f ca="1">+IF(OFFSET('Water Data'!$I$27,0,10*ROW('Water Data'!I49))="","",OFFSET('Water Data'!$I$27,0,10*ROW('Water Data'!I49)))</f>
        <v/>
      </c>
      <c r="CI55" s="229" t="str">
        <f ca="1">+IF(OFFSET('Water Data'!$I$28,0,10*ROW('Water Data'!I49))="","",OFFSET('Water Data'!$I$28,0,10*ROW('Water Data'!I49)))</f>
        <v/>
      </c>
      <c r="CJ55" s="229" t="str">
        <f ca="1">+IF(OFFSET('Water Data'!$I$29,0,10*ROW('Water Data'!I49))="","",OFFSET('Water Data'!$I$29,0,10*ROW('Water Data'!I49)))</f>
        <v/>
      </c>
      <c r="CK55" s="229" t="str">
        <f ca="1">+IF(OFFSET('Sanitation Data'!$D$28,0,10*ROW('Sanitation Data'!D49))="","",OFFSET('Sanitation Data'!$D$28,0,10*ROW('Sanitation Data'!D49)))</f>
        <v/>
      </c>
      <c r="CL55" s="229" t="str">
        <f ca="1">+IF(OFFSET('Sanitation Data'!$D$29,0,10*ROW('Sanitation Data'!D49))="","",OFFSET('Sanitation Data'!$D$29,0,10*ROW('Sanitation Data'!D49)))</f>
        <v/>
      </c>
      <c r="CM55" s="229" t="str">
        <f ca="1">+IF(OFFSET('Sanitation Data'!$D$30,0,10*ROW('Sanitation Data'!D49))="","",OFFSET('Sanitation Data'!$D$30,0,10*ROW('Sanitation Data'!D49)))</f>
        <v/>
      </c>
      <c r="CN55" s="229" t="str">
        <f ca="1">+IF(OFFSET('Sanitation Data'!$D$31,0,10*ROW('Sanitation Data'!D49))="","",OFFSET('Sanitation Data'!$D$31,0,10*ROW('Sanitation Data'!D49)))</f>
        <v/>
      </c>
      <c r="CO55" s="229" t="str">
        <f ca="1">+IF(OFFSET('Sanitation Data'!$D$32,0,10*ROW('Sanitation Data'!D49))="","",OFFSET('Sanitation Data'!$D$32,0,10*ROW('Sanitation Data'!D49)))</f>
        <v/>
      </c>
      <c r="CP55" s="229" t="str">
        <f ca="1">+IF(OFFSET('Sanitation Data'!$E$28,0,10*ROW('Sanitation Data'!E49))="","",OFFSET('Sanitation Data'!$E$28,0,10*ROW('Sanitation Data'!E49)))</f>
        <v/>
      </c>
      <c r="CQ55" s="229" t="str">
        <f ca="1">+IF(OFFSET('Sanitation Data'!$E$29,0,10*ROW('Sanitation Data'!E49))="","",OFFSET('Sanitation Data'!$E$29,0,10*ROW('Sanitation Data'!E49)))</f>
        <v/>
      </c>
      <c r="CR55" s="229" t="str">
        <f ca="1">+IF(OFFSET('Sanitation Data'!$E$30,0,10*ROW('Sanitation Data'!E49))="","",OFFSET('Sanitation Data'!$E$30,0,10*ROW('Sanitation Data'!E49)))</f>
        <v/>
      </c>
      <c r="CS55" s="229" t="str">
        <f ca="1">+IF(OFFSET('Sanitation Data'!$E$31,0,10*ROW('Sanitation Data'!E49))="","",OFFSET('Sanitation Data'!$E$31,0,10*ROW('Sanitation Data'!E49)))</f>
        <v/>
      </c>
      <c r="CT55" s="229" t="str">
        <f ca="1">+IF(OFFSET('Sanitation Data'!$E$32,0,10*ROW('Sanitation Data'!E49))="","",OFFSET('Sanitation Data'!$E$32,0,10*ROW('Sanitation Data'!E49)))</f>
        <v/>
      </c>
      <c r="CU55" s="229" t="str">
        <f ca="1">+IF(OFFSET('Sanitation Data'!$F$28,0,10*ROW('Sanitation Data'!F49))="","",OFFSET('Sanitation Data'!$F$28,0,10*ROW('Sanitation Data'!F49)))</f>
        <v/>
      </c>
      <c r="CV55" s="229" t="str">
        <f ca="1">+IF(OFFSET('Sanitation Data'!$F$29,0,10*ROW('Sanitation Data'!F49))="","",OFFSET('Sanitation Data'!$F$29,0,10*ROW('Sanitation Data'!F49)))</f>
        <v/>
      </c>
      <c r="CW55" s="229" t="str">
        <f ca="1">+IF(OFFSET('Sanitation Data'!$F$30,0,10*ROW('Sanitation Data'!F49))="","",OFFSET('Sanitation Data'!$F$30,0,10*ROW('Sanitation Data'!F49)))</f>
        <v/>
      </c>
      <c r="CX55" s="229" t="str">
        <f ca="1">+IF(OFFSET('Sanitation Data'!$F$31,0,10*ROW('Sanitation Data'!F49))="","",OFFSET('Sanitation Data'!$F$31,0,10*ROW('Sanitation Data'!F49)))</f>
        <v/>
      </c>
      <c r="CY55" s="229" t="str">
        <f ca="1">+IF(OFFSET('Sanitation Data'!$F$32,0,10*ROW('Sanitation Data'!F49))="","",OFFSET('Sanitation Data'!$F$32,0,10*ROW('Sanitation Data'!F49)))</f>
        <v/>
      </c>
      <c r="CZ55" s="229" t="str">
        <f ca="1">+IF(OFFSET('Sanitation Data'!$G$28,0,10*ROW('Sanitation Data'!G49))="","",OFFSET('Sanitation Data'!$G$28,0,10*ROW('Sanitation Data'!G49)))</f>
        <v/>
      </c>
      <c r="DA55" s="229" t="str">
        <f ca="1">+IF(OFFSET('Sanitation Data'!$G$29,0,10*ROW('Sanitation Data'!G49))="","",OFFSET('Sanitation Data'!$G$29,0,10*ROW('Sanitation Data'!G49)))</f>
        <v/>
      </c>
      <c r="DB55" s="229" t="str">
        <f ca="1">+IF(OFFSET('Sanitation Data'!$G$30,0,10*ROW('Sanitation Data'!G49))="","",OFFSET('Sanitation Data'!$G$30,0,10*ROW('Sanitation Data'!G49)))</f>
        <v/>
      </c>
      <c r="DC55" s="229" t="str">
        <f ca="1">+IF(OFFSET('Sanitation Data'!$G$31,0,10*ROW('Sanitation Data'!G49))="","",OFFSET('Sanitation Data'!$G$31,0,10*ROW('Sanitation Data'!G49)))</f>
        <v/>
      </c>
      <c r="DD55" s="229" t="str">
        <f ca="1">+IF(OFFSET('Sanitation Data'!$G$32,0,10*ROW('Sanitation Data'!G49))="","",OFFSET('Sanitation Data'!$G$32,0,10*ROW('Sanitation Data'!G49)))</f>
        <v/>
      </c>
      <c r="DE55" s="229" t="str">
        <f ca="1">+IF(OFFSET('Sanitation Data'!$H$28,0,10*ROW('Sanitation Data'!H49))="","",OFFSET('Sanitation Data'!$H$28,0,10*ROW('Sanitation Data'!H49)))</f>
        <v/>
      </c>
      <c r="DF55" s="229" t="str">
        <f ca="1">+IF(OFFSET('Sanitation Data'!$H$29,0,10*ROW('Sanitation Data'!H49))="","",OFFSET('Sanitation Data'!$H$29,0,10*ROW('Sanitation Data'!H49)))</f>
        <v/>
      </c>
      <c r="DG55" s="229" t="str">
        <f ca="1">+IF(OFFSET('Sanitation Data'!$H$30,0,10*ROW('Sanitation Data'!H49))="","",OFFSET('Sanitation Data'!$H$30,0,10*ROW('Sanitation Data'!H49)))</f>
        <v/>
      </c>
      <c r="DH55" s="229" t="str">
        <f ca="1">+IF(OFFSET('Sanitation Data'!$H$31,0,10*ROW('Sanitation Data'!H49))="","",OFFSET('Sanitation Data'!$H$31,0,10*ROW('Sanitation Data'!H49)))</f>
        <v/>
      </c>
      <c r="DI55" s="229" t="str">
        <f ca="1">+IF(OFFSET('Sanitation Data'!$H$32,0,10*ROW('Sanitation Data'!H49))="","",OFFSET('Sanitation Data'!$H$32,0,10*ROW('Sanitation Data'!H49)))</f>
        <v/>
      </c>
      <c r="DJ55" s="229" t="str">
        <f ca="1">+IF(OFFSET('Sanitation Data'!$I$28,0,10*ROW('Sanitation Data'!I49))="","",OFFSET('Sanitation Data'!$I$28,0,10*ROW('Sanitation Data'!I49)))</f>
        <v/>
      </c>
      <c r="DK55" s="229" t="str">
        <f ca="1">+IF(OFFSET('Sanitation Data'!$I$29,0,10*ROW('Sanitation Data'!I49))="","",OFFSET('Sanitation Data'!$I$29,0,10*ROW('Sanitation Data'!I49)))</f>
        <v/>
      </c>
      <c r="DL55" s="229" t="str">
        <f ca="1">+IF(OFFSET('Sanitation Data'!$I$30,0,10*ROW('Sanitation Data'!I49))="","",OFFSET('Sanitation Data'!$I$30,0,10*ROW('Sanitation Data'!I49)))</f>
        <v/>
      </c>
      <c r="DM55" s="229" t="str">
        <f ca="1">+IF(OFFSET('Sanitation Data'!$I$31,0,10*ROW('Sanitation Data'!I49))="","",OFFSET('Sanitation Data'!$I$31,0,10*ROW('Sanitation Data'!I49)))</f>
        <v/>
      </c>
      <c r="DN55" s="229" t="str">
        <f ca="1">+IF(OFFSET('Sanitation Data'!$I$32,0,10*ROW('Sanitation Data'!I49))="","",OFFSET('Sanitation Data'!$I$32,0,10*ROW('Sanitation Data'!I49)))</f>
        <v/>
      </c>
      <c r="DO55" s="229" t="str">
        <f ca="1">+IF(OFFSET('Hygiene Data'!$D$11,0,10*ROW('Hygiene Data'!D49))="","",OFFSET('Hygiene Data'!$D$11,0,10*ROW('Hygiene Data'!D49)))</f>
        <v/>
      </c>
      <c r="DP55" s="229" t="str">
        <f ca="1">+IF(OFFSET('Hygiene Data'!$D$12,0,10*ROW('Hygiene Data'!D49))="","",OFFSET('Hygiene Data'!$D$12,0,10*ROW('Hygiene Data'!D49)))</f>
        <v/>
      </c>
      <c r="DQ55" s="229" t="str">
        <f ca="1">+IF(OFFSET('Hygiene Data'!$D$13,0,10*ROW('Hygiene Data'!D49))="","",OFFSET('Hygiene Data'!$D$13,0,10*ROW('Hygiene Data'!D49)))</f>
        <v/>
      </c>
      <c r="DR55" s="229" t="str">
        <f ca="1">+IF(OFFSET('Hygiene Data'!$E$11,0,10*ROW('Hygiene Data'!E49))="","",OFFSET('Hygiene Data'!$E$11,0,10*ROW('Hygiene Data'!E49)))</f>
        <v/>
      </c>
      <c r="DS55" s="229" t="str">
        <f ca="1">+IF(OFFSET('Hygiene Data'!$E$12,0,10*ROW('Hygiene Data'!E49))="","",OFFSET('Hygiene Data'!$E$12,0,10*ROW('Hygiene Data'!E49)))</f>
        <v/>
      </c>
      <c r="DT55" s="229" t="str">
        <f ca="1">+IF(OFFSET('Hygiene Data'!$E$13,0,10*ROW('Hygiene Data'!E49))="","",OFFSET('Hygiene Data'!$E$13,0,10*ROW('Hygiene Data'!E49)))</f>
        <v/>
      </c>
      <c r="DU55" s="229" t="str">
        <f ca="1">+IF(OFFSET('Hygiene Data'!$F$11,0,10*ROW('Hygiene Data'!F49))="","",OFFSET('Hygiene Data'!$F$11,0,10*ROW('Hygiene Data'!F49)))</f>
        <v/>
      </c>
      <c r="DV55" s="229" t="str">
        <f ca="1">+IF(OFFSET('Hygiene Data'!$F$12,0,10*ROW('Hygiene Data'!F49))="","",OFFSET('Hygiene Data'!$F$12,0,10*ROW('Hygiene Data'!F49)))</f>
        <v/>
      </c>
      <c r="DW55" s="229" t="str">
        <f ca="1">+IF(OFFSET('Hygiene Data'!$F$13,0,10*ROW('Hygiene Data'!F49))="","",OFFSET('Hygiene Data'!$F$13,0,10*ROW('Hygiene Data'!F49)))</f>
        <v/>
      </c>
      <c r="DX55" s="229" t="str">
        <f ca="1">+IF(OFFSET('Hygiene Data'!$G$11,0,10*ROW('Hygiene Data'!G49))="","",OFFSET('Hygiene Data'!$G$11,0,10*ROW('Hygiene Data'!G49)))</f>
        <v/>
      </c>
      <c r="DY55" s="229" t="str">
        <f ca="1">+IF(OFFSET('Hygiene Data'!$G$12,0,10*ROW('Hygiene Data'!G49))="","",OFFSET('Hygiene Data'!$G$12,0,10*ROW('Hygiene Data'!G49)))</f>
        <v/>
      </c>
      <c r="DZ55" s="229" t="str">
        <f ca="1">+IF(OFFSET('Hygiene Data'!$G$13,0,10*ROW('Hygiene Data'!G49))="","",OFFSET('Hygiene Data'!$G$13,0,10*ROW('Hygiene Data'!G49)))</f>
        <v/>
      </c>
      <c r="EA55" s="229" t="str">
        <f ca="1">+IF(OFFSET('Hygiene Data'!$H$11,0,10*ROW('Hygiene Data'!H49))="","",OFFSET('Hygiene Data'!$H$11,0,10*ROW('Hygiene Data'!H49)))</f>
        <v/>
      </c>
      <c r="EB55" s="229" t="str">
        <f ca="1">+IF(OFFSET('Hygiene Data'!$H$12,0,10*ROW('Hygiene Data'!H49))="","",OFFSET('Hygiene Data'!$H$12,0,10*ROW('Hygiene Data'!H49)))</f>
        <v/>
      </c>
      <c r="EC55" s="229" t="str">
        <f ca="1">+IF(OFFSET('Hygiene Data'!$H$13,0,10*ROW('Hygiene Data'!H49))="","",OFFSET('Hygiene Data'!$H$13,0,10*ROW('Hygiene Data'!H49)))</f>
        <v/>
      </c>
      <c r="ED55" s="229" t="str">
        <f ca="1">+IF(OFFSET('Hygiene Data'!$I$11,0,10*ROW('Hygiene Data'!I49))="","",OFFSET('Hygiene Data'!$I$11,0,10*ROW('Hygiene Data'!I49)))</f>
        <v/>
      </c>
      <c r="EE55" s="229" t="str">
        <f ca="1">+IF(OFFSET('Hygiene Data'!$I$12,0,10*ROW('Hygiene Data'!I49))="","",OFFSET('Hygiene Data'!$I$12,0,10*ROW('Hygiene Data'!I49)))</f>
        <v/>
      </c>
      <c r="EF55" s="229" t="str">
        <f ca="1">+IF(OFFSET('Hygiene Data'!$I$13,0,10*ROW('Hygiene Data'!I49))="","",OFFSET('Hygiene Data'!$I$13,0,10*ROW('Hygiene Data'!I49)))</f>
        <v/>
      </c>
    </row>
    <row r="56" spans="1:136" x14ac:dyDescent="0.25">
      <c r="A56" s="338" t="str">
        <f ca="1">+IF(OFFSET('Water Data'!$B$2,0,10*ROW('Water Data'!E50))="","",OFFSET('Water Data'!$B$2,0,10*ROW('Water Data'!E50)))</f>
        <v/>
      </c>
      <c r="B56" s="33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365" t="str">
        <f t="shared" ca="1" si="0"/>
        <v/>
      </c>
      <c r="D56" s="36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36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36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36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36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36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36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36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36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36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36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36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36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36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36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36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36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36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36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36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36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36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36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36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36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36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36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36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36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36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36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36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36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36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36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36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36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36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36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36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36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36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36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36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36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36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36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36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36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44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36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36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36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36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36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36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36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36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36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36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36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36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36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36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36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36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229" t="str">
        <f ca="1">+IF(OFFSET('Water Data'!$D$27,0,10*ROW('Water Data'!D50))="","",OFFSET('Water Data'!$D$27,0,10*ROW('Water Data'!D50)))</f>
        <v/>
      </c>
      <c r="BT56" s="229" t="str">
        <f ca="1">+IF(OFFSET('Water Data'!$D$28,0,10*ROW('Water Data'!D50))="","",OFFSET('Water Data'!$D$28,0,10*ROW('Water Data'!D50)))</f>
        <v/>
      </c>
      <c r="BU56" s="229" t="str">
        <f ca="1">+IF(OFFSET('Water Data'!$D$29,0,10*ROW('Water Data'!D50))="","",OFFSET('Water Data'!$D$29,0,10*ROW('Water Data'!D50)))</f>
        <v/>
      </c>
      <c r="BV56" s="229" t="str">
        <f ca="1">+IF(OFFSET('Water Data'!$E$27,0,10*ROW('Water Data'!E50))="","",OFFSET('Water Data'!$E$27,0,10*ROW('Water Data'!E50)))</f>
        <v/>
      </c>
      <c r="BW56" s="229" t="str">
        <f ca="1">+IF(OFFSET('Water Data'!$E$28,0,10*ROW('Water Data'!E50))="","",OFFSET('Water Data'!$E$28,0,10*ROW('Water Data'!E50)))</f>
        <v/>
      </c>
      <c r="BX56" s="229" t="str">
        <f ca="1">+IF(OFFSET('Water Data'!$E$29,0,10*ROW('Water Data'!E50))="","",OFFSET('Water Data'!$E$29,0,10*ROW('Water Data'!E50)))</f>
        <v/>
      </c>
      <c r="BY56" s="229" t="str">
        <f ca="1">+IF(OFFSET('Water Data'!$F$27,0,10*ROW('Water Data'!F50))="","",OFFSET('Water Data'!$F$27,0,10*ROW('Water Data'!F50)))</f>
        <v/>
      </c>
      <c r="BZ56" s="229" t="str">
        <f ca="1">+IF(OFFSET('Water Data'!$F$28,0,10*ROW('Water Data'!F50))="","",OFFSET('Water Data'!$F$28,0,10*ROW('Water Data'!F50)))</f>
        <v/>
      </c>
      <c r="CA56" s="229" t="str">
        <f ca="1">+IF(OFFSET('Water Data'!$F$29,0,10*ROW('Water Data'!F50))="","",OFFSET('Water Data'!$F$29,0,10*ROW('Water Data'!F50)))</f>
        <v/>
      </c>
      <c r="CB56" s="229" t="str">
        <f ca="1">+IF(OFFSET('Water Data'!$G$27,0,10*ROW('Water Data'!G50))="","",OFFSET('Water Data'!$G$27,0,10*ROW('Water Data'!G50)))</f>
        <v/>
      </c>
      <c r="CC56" s="229" t="str">
        <f ca="1">+IF(OFFSET('Water Data'!$G$28,0,10*ROW('Water Data'!G50))="","",OFFSET('Water Data'!$G$28,0,10*ROW('Water Data'!G50)))</f>
        <v/>
      </c>
      <c r="CD56" s="229" t="str">
        <f ca="1">+IF(OFFSET('Water Data'!$G$29,0,10*ROW('Water Data'!G50))="","",OFFSET('Water Data'!$G$29,0,10*ROW('Water Data'!G50)))</f>
        <v/>
      </c>
      <c r="CE56" s="229" t="str">
        <f ca="1">+IF(OFFSET('Water Data'!$H$27,0,10*ROW('Water Data'!H50))="","",OFFSET('Water Data'!$H$27,0,10*ROW('Water Data'!H50)))</f>
        <v/>
      </c>
      <c r="CF56" s="229" t="str">
        <f ca="1">+IF(OFFSET('Water Data'!$H$28,0,10*ROW('Water Data'!H50))="","",OFFSET('Water Data'!$H$28,0,10*ROW('Water Data'!H50)))</f>
        <v/>
      </c>
      <c r="CG56" s="229" t="str">
        <f ca="1">+IF(OFFSET('Water Data'!$H$29,0,10*ROW('Water Data'!H50))="","",OFFSET('Water Data'!$H$29,0,10*ROW('Water Data'!H50)))</f>
        <v/>
      </c>
      <c r="CH56" s="229" t="str">
        <f ca="1">+IF(OFFSET('Water Data'!$I$27,0,10*ROW('Water Data'!I50))="","",OFFSET('Water Data'!$I$27,0,10*ROW('Water Data'!I50)))</f>
        <v/>
      </c>
      <c r="CI56" s="229" t="str">
        <f ca="1">+IF(OFFSET('Water Data'!$I$28,0,10*ROW('Water Data'!I50))="","",OFFSET('Water Data'!$I$28,0,10*ROW('Water Data'!I50)))</f>
        <v/>
      </c>
      <c r="CJ56" s="229" t="str">
        <f ca="1">+IF(OFFSET('Water Data'!$I$29,0,10*ROW('Water Data'!I50))="","",OFFSET('Water Data'!$I$29,0,10*ROW('Water Data'!I50)))</f>
        <v/>
      </c>
      <c r="CK56" s="229" t="str">
        <f ca="1">+IF(OFFSET('Sanitation Data'!$D$28,0,10*ROW('Sanitation Data'!D50))="","",OFFSET('Sanitation Data'!$D$28,0,10*ROW('Sanitation Data'!D50)))</f>
        <v/>
      </c>
      <c r="CL56" s="229" t="str">
        <f ca="1">+IF(OFFSET('Sanitation Data'!$D$29,0,10*ROW('Sanitation Data'!D50))="","",OFFSET('Sanitation Data'!$D$29,0,10*ROW('Sanitation Data'!D50)))</f>
        <v/>
      </c>
      <c r="CM56" s="229" t="str">
        <f ca="1">+IF(OFFSET('Sanitation Data'!$D$30,0,10*ROW('Sanitation Data'!D50))="","",OFFSET('Sanitation Data'!$D$30,0,10*ROW('Sanitation Data'!D50)))</f>
        <v/>
      </c>
      <c r="CN56" s="229" t="str">
        <f ca="1">+IF(OFFSET('Sanitation Data'!$D$31,0,10*ROW('Sanitation Data'!D50))="","",OFFSET('Sanitation Data'!$D$31,0,10*ROW('Sanitation Data'!D50)))</f>
        <v/>
      </c>
      <c r="CO56" s="229" t="str">
        <f ca="1">+IF(OFFSET('Sanitation Data'!$D$32,0,10*ROW('Sanitation Data'!D50))="","",OFFSET('Sanitation Data'!$D$32,0,10*ROW('Sanitation Data'!D50)))</f>
        <v/>
      </c>
      <c r="CP56" s="229" t="str">
        <f ca="1">+IF(OFFSET('Sanitation Data'!$E$28,0,10*ROW('Sanitation Data'!E50))="","",OFFSET('Sanitation Data'!$E$28,0,10*ROW('Sanitation Data'!E50)))</f>
        <v/>
      </c>
      <c r="CQ56" s="229" t="str">
        <f ca="1">+IF(OFFSET('Sanitation Data'!$E$29,0,10*ROW('Sanitation Data'!E50))="","",OFFSET('Sanitation Data'!$E$29,0,10*ROW('Sanitation Data'!E50)))</f>
        <v/>
      </c>
      <c r="CR56" s="229" t="str">
        <f ca="1">+IF(OFFSET('Sanitation Data'!$E$30,0,10*ROW('Sanitation Data'!E50))="","",OFFSET('Sanitation Data'!$E$30,0,10*ROW('Sanitation Data'!E50)))</f>
        <v/>
      </c>
      <c r="CS56" s="229" t="str">
        <f ca="1">+IF(OFFSET('Sanitation Data'!$E$31,0,10*ROW('Sanitation Data'!E50))="","",OFFSET('Sanitation Data'!$E$31,0,10*ROW('Sanitation Data'!E50)))</f>
        <v/>
      </c>
      <c r="CT56" s="229" t="str">
        <f ca="1">+IF(OFFSET('Sanitation Data'!$E$32,0,10*ROW('Sanitation Data'!E50))="","",OFFSET('Sanitation Data'!$E$32,0,10*ROW('Sanitation Data'!E50)))</f>
        <v/>
      </c>
      <c r="CU56" s="229" t="str">
        <f ca="1">+IF(OFFSET('Sanitation Data'!$F$28,0,10*ROW('Sanitation Data'!F50))="","",OFFSET('Sanitation Data'!$F$28,0,10*ROW('Sanitation Data'!F50)))</f>
        <v/>
      </c>
      <c r="CV56" s="229" t="str">
        <f ca="1">+IF(OFFSET('Sanitation Data'!$F$29,0,10*ROW('Sanitation Data'!F50))="","",OFFSET('Sanitation Data'!$F$29,0,10*ROW('Sanitation Data'!F50)))</f>
        <v/>
      </c>
      <c r="CW56" s="229" t="str">
        <f ca="1">+IF(OFFSET('Sanitation Data'!$F$30,0,10*ROW('Sanitation Data'!F50))="","",OFFSET('Sanitation Data'!$F$30,0,10*ROW('Sanitation Data'!F50)))</f>
        <v/>
      </c>
      <c r="CX56" s="229" t="str">
        <f ca="1">+IF(OFFSET('Sanitation Data'!$F$31,0,10*ROW('Sanitation Data'!F50))="","",OFFSET('Sanitation Data'!$F$31,0,10*ROW('Sanitation Data'!F50)))</f>
        <v/>
      </c>
      <c r="CY56" s="229" t="str">
        <f ca="1">+IF(OFFSET('Sanitation Data'!$F$32,0,10*ROW('Sanitation Data'!F50))="","",OFFSET('Sanitation Data'!$F$32,0,10*ROW('Sanitation Data'!F50)))</f>
        <v/>
      </c>
      <c r="CZ56" s="229" t="str">
        <f ca="1">+IF(OFFSET('Sanitation Data'!$G$28,0,10*ROW('Sanitation Data'!G50))="","",OFFSET('Sanitation Data'!$G$28,0,10*ROW('Sanitation Data'!G50)))</f>
        <v/>
      </c>
      <c r="DA56" s="229" t="str">
        <f ca="1">+IF(OFFSET('Sanitation Data'!$G$29,0,10*ROW('Sanitation Data'!G50))="","",OFFSET('Sanitation Data'!$G$29,0,10*ROW('Sanitation Data'!G50)))</f>
        <v/>
      </c>
      <c r="DB56" s="229" t="str">
        <f ca="1">+IF(OFFSET('Sanitation Data'!$G$30,0,10*ROW('Sanitation Data'!G50))="","",OFFSET('Sanitation Data'!$G$30,0,10*ROW('Sanitation Data'!G50)))</f>
        <v/>
      </c>
      <c r="DC56" s="229" t="str">
        <f ca="1">+IF(OFFSET('Sanitation Data'!$G$31,0,10*ROW('Sanitation Data'!G50))="","",OFFSET('Sanitation Data'!$G$31,0,10*ROW('Sanitation Data'!G50)))</f>
        <v/>
      </c>
      <c r="DD56" s="229" t="str">
        <f ca="1">+IF(OFFSET('Sanitation Data'!$G$32,0,10*ROW('Sanitation Data'!G50))="","",OFFSET('Sanitation Data'!$G$32,0,10*ROW('Sanitation Data'!G50)))</f>
        <v/>
      </c>
      <c r="DE56" s="229" t="str">
        <f ca="1">+IF(OFFSET('Sanitation Data'!$H$28,0,10*ROW('Sanitation Data'!H50))="","",OFFSET('Sanitation Data'!$H$28,0,10*ROW('Sanitation Data'!H50)))</f>
        <v/>
      </c>
      <c r="DF56" s="229" t="str">
        <f ca="1">+IF(OFFSET('Sanitation Data'!$H$29,0,10*ROW('Sanitation Data'!H50))="","",OFFSET('Sanitation Data'!$H$29,0,10*ROW('Sanitation Data'!H50)))</f>
        <v/>
      </c>
      <c r="DG56" s="229" t="str">
        <f ca="1">+IF(OFFSET('Sanitation Data'!$H$30,0,10*ROW('Sanitation Data'!H50))="","",OFFSET('Sanitation Data'!$H$30,0,10*ROW('Sanitation Data'!H50)))</f>
        <v/>
      </c>
      <c r="DH56" s="229" t="str">
        <f ca="1">+IF(OFFSET('Sanitation Data'!$H$31,0,10*ROW('Sanitation Data'!H50))="","",OFFSET('Sanitation Data'!$H$31,0,10*ROW('Sanitation Data'!H50)))</f>
        <v/>
      </c>
      <c r="DI56" s="229" t="str">
        <f ca="1">+IF(OFFSET('Sanitation Data'!$H$32,0,10*ROW('Sanitation Data'!H50))="","",OFFSET('Sanitation Data'!$H$32,0,10*ROW('Sanitation Data'!H50)))</f>
        <v/>
      </c>
      <c r="DJ56" s="229" t="str">
        <f ca="1">+IF(OFFSET('Sanitation Data'!$I$28,0,10*ROW('Sanitation Data'!I50))="","",OFFSET('Sanitation Data'!$I$28,0,10*ROW('Sanitation Data'!I50)))</f>
        <v/>
      </c>
      <c r="DK56" s="229" t="str">
        <f ca="1">+IF(OFFSET('Sanitation Data'!$I$29,0,10*ROW('Sanitation Data'!I50))="","",OFFSET('Sanitation Data'!$I$29,0,10*ROW('Sanitation Data'!I50)))</f>
        <v/>
      </c>
      <c r="DL56" s="229" t="str">
        <f ca="1">+IF(OFFSET('Sanitation Data'!$I$30,0,10*ROW('Sanitation Data'!I50))="","",OFFSET('Sanitation Data'!$I$30,0,10*ROW('Sanitation Data'!I50)))</f>
        <v/>
      </c>
      <c r="DM56" s="229" t="str">
        <f ca="1">+IF(OFFSET('Sanitation Data'!$I$31,0,10*ROW('Sanitation Data'!I50))="","",OFFSET('Sanitation Data'!$I$31,0,10*ROW('Sanitation Data'!I50)))</f>
        <v/>
      </c>
      <c r="DN56" s="229" t="str">
        <f ca="1">+IF(OFFSET('Sanitation Data'!$I$32,0,10*ROW('Sanitation Data'!I50))="","",OFFSET('Sanitation Data'!$I$32,0,10*ROW('Sanitation Data'!I50)))</f>
        <v/>
      </c>
      <c r="DO56" s="229" t="str">
        <f ca="1">+IF(OFFSET('Hygiene Data'!$D$11,0,10*ROW('Hygiene Data'!D50))="","",OFFSET('Hygiene Data'!$D$11,0,10*ROW('Hygiene Data'!D50)))</f>
        <v/>
      </c>
      <c r="DP56" s="229" t="str">
        <f ca="1">+IF(OFFSET('Hygiene Data'!$D$12,0,10*ROW('Hygiene Data'!D50))="","",OFFSET('Hygiene Data'!$D$12,0,10*ROW('Hygiene Data'!D50)))</f>
        <v/>
      </c>
      <c r="DQ56" s="229" t="str">
        <f ca="1">+IF(OFFSET('Hygiene Data'!$D$13,0,10*ROW('Hygiene Data'!D50))="","",OFFSET('Hygiene Data'!$D$13,0,10*ROW('Hygiene Data'!D50)))</f>
        <v/>
      </c>
      <c r="DR56" s="229" t="str">
        <f ca="1">+IF(OFFSET('Hygiene Data'!$E$11,0,10*ROW('Hygiene Data'!E50))="","",OFFSET('Hygiene Data'!$E$11,0,10*ROW('Hygiene Data'!E50)))</f>
        <v/>
      </c>
      <c r="DS56" s="229" t="str">
        <f ca="1">+IF(OFFSET('Hygiene Data'!$E$12,0,10*ROW('Hygiene Data'!E50))="","",OFFSET('Hygiene Data'!$E$12,0,10*ROW('Hygiene Data'!E50)))</f>
        <v/>
      </c>
      <c r="DT56" s="229" t="str">
        <f ca="1">+IF(OFFSET('Hygiene Data'!$E$13,0,10*ROW('Hygiene Data'!E50))="","",OFFSET('Hygiene Data'!$E$13,0,10*ROW('Hygiene Data'!E50)))</f>
        <v/>
      </c>
      <c r="DU56" s="229" t="str">
        <f ca="1">+IF(OFFSET('Hygiene Data'!$F$11,0,10*ROW('Hygiene Data'!F50))="","",OFFSET('Hygiene Data'!$F$11,0,10*ROW('Hygiene Data'!F50)))</f>
        <v/>
      </c>
      <c r="DV56" s="229" t="str">
        <f ca="1">+IF(OFFSET('Hygiene Data'!$F$12,0,10*ROW('Hygiene Data'!F50))="","",OFFSET('Hygiene Data'!$F$12,0,10*ROW('Hygiene Data'!F50)))</f>
        <v/>
      </c>
      <c r="DW56" s="229" t="str">
        <f ca="1">+IF(OFFSET('Hygiene Data'!$F$13,0,10*ROW('Hygiene Data'!F50))="","",OFFSET('Hygiene Data'!$F$13,0,10*ROW('Hygiene Data'!F50)))</f>
        <v/>
      </c>
      <c r="DX56" s="229" t="str">
        <f ca="1">+IF(OFFSET('Hygiene Data'!$G$11,0,10*ROW('Hygiene Data'!G50))="","",OFFSET('Hygiene Data'!$G$11,0,10*ROW('Hygiene Data'!G50)))</f>
        <v/>
      </c>
      <c r="DY56" s="229" t="str">
        <f ca="1">+IF(OFFSET('Hygiene Data'!$G$12,0,10*ROW('Hygiene Data'!G50))="","",OFFSET('Hygiene Data'!$G$12,0,10*ROW('Hygiene Data'!G50)))</f>
        <v/>
      </c>
      <c r="DZ56" s="229" t="str">
        <f ca="1">+IF(OFFSET('Hygiene Data'!$G$13,0,10*ROW('Hygiene Data'!G50))="","",OFFSET('Hygiene Data'!$G$13,0,10*ROW('Hygiene Data'!G50)))</f>
        <v/>
      </c>
      <c r="EA56" s="229" t="str">
        <f ca="1">+IF(OFFSET('Hygiene Data'!$H$11,0,10*ROW('Hygiene Data'!H50))="","",OFFSET('Hygiene Data'!$H$11,0,10*ROW('Hygiene Data'!H50)))</f>
        <v/>
      </c>
      <c r="EB56" s="229" t="str">
        <f ca="1">+IF(OFFSET('Hygiene Data'!$H$12,0,10*ROW('Hygiene Data'!H50))="","",OFFSET('Hygiene Data'!$H$12,0,10*ROW('Hygiene Data'!H50)))</f>
        <v/>
      </c>
      <c r="EC56" s="229" t="str">
        <f ca="1">+IF(OFFSET('Hygiene Data'!$H$13,0,10*ROW('Hygiene Data'!H50))="","",OFFSET('Hygiene Data'!$H$13,0,10*ROW('Hygiene Data'!H50)))</f>
        <v/>
      </c>
      <c r="ED56" s="229" t="str">
        <f ca="1">+IF(OFFSET('Hygiene Data'!$I$11,0,10*ROW('Hygiene Data'!I50))="","",OFFSET('Hygiene Data'!$I$11,0,10*ROW('Hygiene Data'!I50)))</f>
        <v/>
      </c>
      <c r="EE56" s="229" t="str">
        <f ca="1">+IF(OFFSET('Hygiene Data'!$I$12,0,10*ROW('Hygiene Data'!I50))="","",OFFSET('Hygiene Data'!$I$12,0,10*ROW('Hygiene Data'!I50)))</f>
        <v/>
      </c>
      <c r="EF56" s="229" t="str">
        <f ca="1">+IF(OFFSET('Hygiene Data'!$I$13,0,10*ROW('Hygiene Data'!I50))="","",OFFSET('Hygiene Data'!$I$13,0,10*ROW('Hygiene Data'!I50)))</f>
        <v/>
      </c>
    </row>
    <row r="57" spans="1:136" x14ac:dyDescent="0.25">
      <c r="A57" s="338" t="str">
        <f ca="1">+IF(OFFSET('Water Data'!$B$2,0,10*ROW('Water Data'!E51))="","",OFFSET('Water Data'!$B$2,0,10*ROW('Water Data'!E51)))</f>
        <v/>
      </c>
      <c r="B57" s="33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365" t="str">
        <f t="shared" ca="1" si="0"/>
        <v/>
      </c>
      <c r="D57" s="36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36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36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36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36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36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36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36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36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36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36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36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36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36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36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36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36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36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36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36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36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36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36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36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36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36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36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36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36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36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36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36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36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36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36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36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36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36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36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36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36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36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36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36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36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36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36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36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36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44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36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36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36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36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36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36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36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36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36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36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36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36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36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36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36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36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229" t="str">
        <f ca="1">+IF(OFFSET('Water Data'!$D$27,0,10*ROW('Water Data'!D51))="","",OFFSET('Water Data'!$D$27,0,10*ROW('Water Data'!D51)))</f>
        <v/>
      </c>
      <c r="BT57" s="229" t="str">
        <f ca="1">+IF(OFFSET('Water Data'!$D$28,0,10*ROW('Water Data'!D51))="","",OFFSET('Water Data'!$D$28,0,10*ROW('Water Data'!D51)))</f>
        <v/>
      </c>
      <c r="BU57" s="229" t="str">
        <f ca="1">+IF(OFFSET('Water Data'!$D$29,0,10*ROW('Water Data'!D51))="","",OFFSET('Water Data'!$D$29,0,10*ROW('Water Data'!D51)))</f>
        <v/>
      </c>
      <c r="BV57" s="229" t="str">
        <f ca="1">+IF(OFFSET('Water Data'!$E$27,0,10*ROW('Water Data'!E51))="","",OFFSET('Water Data'!$E$27,0,10*ROW('Water Data'!E51)))</f>
        <v/>
      </c>
      <c r="BW57" s="229" t="str">
        <f ca="1">+IF(OFFSET('Water Data'!$E$28,0,10*ROW('Water Data'!E51))="","",OFFSET('Water Data'!$E$28,0,10*ROW('Water Data'!E51)))</f>
        <v/>
      </c>
      <c r="BX57" s="229" t="str">
        <f ca="1">+IF(OFFSET('Water Data'!$E$29,0,10*ROW('Water Data'!E51))="","",OFFSET('Water Data'!$E$29,0,10*ROW('Water Data'!E51)))</f>
        <v/>
      </c>
      <c r="BY57" s="229" t="str">
        <f ca="1">+IF(OFFSET('Water Data'!$F$27,0,10*ROW('Water Data'!F51))="","",OFFSET('Water Data'!$F$27,0,10*ROW('Water Data'!F51)))</f>
        <v/>
      </c>
      <c r="BZ57" s="229" t="str">
        <f ca="1">+IF(OFFSET('Water Data'!$F$28,0,10*ROW('Water Data'!F51))="","",OFFSET('Water Data'!$F$28,0,10*ROW('Water Data'!F51)))</f>
        <v/>
      </c>
      <c r="CA57" s="229" t="str">
        <f ca="1">+IF(OFFSET('Water Data'!$F$29,0,10*ROW('Water Data'!F51))="","",OFFSET('Water Data'!$F$29,0,10*ROW('Water Data'!F51)))</f>
        <v/>
      </c>
      <c r="CB57" s="229" t="str">
        <f ca="1">+IF(OFFSET('Water Data'!$G$27,0,10*ROW('Water Data'!G51))="","",OFFSET('Water Data'!$G$27,0,10*ROW('Water Data'!G51)))</f>
        <v/>
      </c>
      <c r="CC57" s="229" t="str">
        <f ca="1">+IF(OFFSET('Water Data'!$G$28,0,10*ROW('Water Data'!G51))="","",OFFSET('Water Data'!$G$28,0,10*ROW('Water Data'!G51)))</f>
        <v/>
      </c>
      <c r="CD57" s="229" t="str">
        <f ca="1">+IF(OFFSET('Water Data'!$G$29,0,10*ROW('Water Data'!G51))="","",OFFSET('Water Data'!$G$29,0,10*ROW('Water Data'!G51)))</f>
        <v/>
      </c>
      <c r="CE57" s="229" t="str">
        <f ca="1">+IF(OFFSET('Water Data'!$H$27,0,10*ROW('Water Data'!H51))="","",OFFSET('Water Data'!$H$27,0,10*ROW('Water Data'!H51)))</f>
        <v/>
      </c>
      <c r="CF57" s="229" t="str">
        <f ca="1">+IF(OFFSET('Water Data'!$H$28,0,10*ROW('Water Data'!H51))="","",OFFSET('Water Data'!$H$28,0,10*ROW('Water Data'!H51)))</f>
        <v/>
      </c>
      <c r="CG57" s="229" t="str">
        <f ca="1">+IF(OFFSET('Water Data'!$H$29,0,10*ROW('Water Data'!H51))="","",OFFSET('Water Data'!$H$29,0,10*ROW('Water Data'!H51)))</f>
        <v/>
      </c>
      <c r="CH57" s="229" t="str">
        <f ca="1">+IF(OFFSET('Water Data'!$I$27,0,10*ROW('Water Data'!I51))="","",OFFSET('Water Data'!$I$27,0,10*ROW('Water Data'!I51)))</f>
        <v/>
      </c>
      <c r="CI57" s="229" t="str">
        <f ca="1">+IF(OFFSET('Water Data'!$I$28,0,10*ROW('Water Data'!I51))="","",OFFSET('Water Data'!$I$28,0,10*ROW('Water Data'!I51)))</f>
        <v/>
      </c>
      <c r="CJ57" s="229" t="str">
        <f ca="1">+IF(OFFSET('Water Data'!$I$29,0,10*ROW('Water Data'!I51))="","",OFFSET('Water Data'!$I$29,0,10*ROW('Water Data'!I51)))</f>
        <v/>
      </c>
      <c r="CK57" s="229" t="str">
        <f ca="1">+IF(OFFSET('Sanitation Data'!$D$28,0,10*ROW('Sanitation Data'!D51))="","",OFFSET('Sanitation Data'!$D$28,0,10*ROW('Sanitation Data'!D51)))</f>
        <v/>
      </c>
      <c r="CL57" s="229" t="str">
        <f ca="1">+IF(OFFSET('Sanitation Data'!$D$29,0,10*ROW('Sanitation Data'!D51))="","",OFFSET('Sanitation Data'!$D$29,0,10*ROW('Sanitation Data'!D51)))</f>
        <v/>
      </c>
      <c r="CM57" s="229" t="str">
        <f ca="1">+IF(OFFSET('Sanitation Data'!$D$30,0,10*ROW('Sanitation Data'!D51))="","",OFFSET('Sanitation Data'!$D$30,0,10*ROW('Sanitation Data'!D51)))</f>
        <v/>
      </c>
      <c r="CN57" s="229" t="str">
        <f ca="1">+IF(OFFSET('Sanitation Data'!$D$31,0,10*ROW('Sanitation Data'!D51))="","",OFFSET('Sanitation Data'!$D$31,0,10*ROW('Sanitation Data'!D51)))</f>
        <v/>
      </c>
      <c r="CO57" s="229" t="str">
        <f ca="1">+IF(OFFSET('Sanitation Data'!$D$32,0,10*ROW('Sanitation Data'!D51))="","",OFFSET('Sanitation Data'!$D$32,0,10*ROW('Sanitation Data'!D51)))</f>
        <v/>
      </c>
      <c r="CP57" s="229" t="str">
        <f ca="1">+IF(OFFSET('Sanitation Data'!$E$28,0,10*ROW('Sanitation Data'!E51))="","",OFFSET('Sanitation Data'!$E$28,0,10*ROW('Sanitation Data'!E51)))</f>
        <v/>
      </c>
      <c r="CQ57" s="229" t="str">
        <f ca="1">+IF(OFFSET('Sanitation Data'!$E$29,0,10*ROW('Sanitation Data'!E51))="","",OFFSET('Sanitation Data'!$E$29,0,10*ROW('Sanitation Data'!E51)))</f>
        <v/>
      </c>
      <c r="CR57" s="229" t="str">
        <f ca="1">+IF(OFFSET('Sanitation Data'!$E$30,0,10*ROW('Sanitation Data'!E51))="","",OFFSET('Sanitation Data'!$E$30,0,10*ROW('Sanitation Data'!E51)))</f>
        <v/>
      </c>
      <c r="CS57" s="229" t="str">
        <f ca="1">+IF(OFFSET('Sanitation Data'!$E$31,0,10*ROW('Sanitation Data'!E51))="","",OFFSET('Sanitation Data'!$E$31,0,10*ROW('Sanitation Data'!E51)))</f>
        <v/>
      </c>
      <c r="CT57" s="229" t="str">
        <f ca="1">+IF(OFFSET('Sanitation Data'!$E$32,0,10*ROW('Sanitation Data'!E51))="","",OFFSET('Sanitation Data'!$E$32,0,10*ROW('Sanitation Data'!E51)))</f>
        <v/>
      </c>
      <c r="CU57" s="229" t="str">
        <f ca="1">+IF(OFFSET('Sanitation Data'!$F$28,0,10*ROW('Sanitation Data'!F51))="","",OFFSET('Sanitation Data'!$F$28,0,10*ROW('Sanitation Data'!F51)))</f>
        <v/>
      </c>
      <c r="CV57" s="229" t="str">
        <f ca="1">+IF(OFFSET('Sanitation Data'!$F$29,0,10*ROW('Sanitation Data'!F51))="","",OFFSET('Sanitation Data'!$F$29,0,10*ROW('Sanitation Data'!F51)))</f>
        <v/>
      </c>
      <c r="CW57" s="229" t="str">
        <f ca="1">+IF(OFFSET('Sanitation Data'!$F$30,0,10*ROW('Sanitation Data'!F51))="","",OFFSET('Sanitation Data'!$F$30,0,10*ROW('Sanitation Data'!F51)))</f>
        <v/>
      </c>
      <c r="CX57" s="229" t="str">
        <f ca="1">+IF(OFFSET('Sanitation Data'!$F$31,0,10*ROW('Sanitation Data'!F51))="","",OFFSET('Sanitation Data'!$F$31,0,10*ROW('Sanitation Data'!F51)))</f>
        <v/>
      </c>
      <c r="CY57" s="229" t="str">
        <f ca="1">+IF(OFFSET('Sanitation Data'!$F$32,0,10*ROW('Sanitation Data'!F51))="","",OFFSET('Sanitation Data'!$F$32,0,10*ROW('Sanitation Data'!F51)))</f>
        <v/>
      </c>
      <c r="CZ57" s="229" t="str">
        <f ca="1">+IF(OFFSET('Sanitation Data'!$G$28,0,10*ROW('Sanitation Data'!G51))="","",OFFSET('Sanitation Data'!$G$28,0,10*ROW('Sanitation Data'!G51)))</f>
        <v/>
      </c>
      <c r="DA57" s="229" t="str">
        <f ca="1">+IF(OFFSET('Sanitation Data'!$G$29,0,10*ROW('Sanitation Data'!G51))="","",OFFSET('Sanitation Data'!$G$29,0,10*ROW('Sanitation Data'!G51)))</f>
        <v/>
      </c>
      <c r="DB57" s="229" t="str">
        <f ca="1">+IF(OFFSET('Sanitation Data'!$G$30,0,10*ROW('Sanitation Data'!G51))="","",OFFSET('Sanitation Data'!$G$30,0,10*ROW('Sanitation Data'!G51)))</f>
        <v/>
      </c>
      <c r="DC57" s="229" t="str">
        <f ca="1">+IF(OFFSET('Sanitation Data'!$G$31,0,10*ROW('Sanitation Data'!G51))="","",OFFSET('Sanitation Data'!$G$31,0,10*ROW('Sanitation Data'!G51)))</f>
        <v/>
      </c>
      <c r="DD57" s="229" t="str">
        <f ca="1">+IF(OFFSET('Sanitation Data'!$G$32,0,10*ROW('Sanitation Data'!G51))="","",OFFSET('Sanitation Data'!$G$32,0,10*ROW('Sanitation Data'!G51)))</f>
        <v/>
      </c>
      <c r="DE57" s="229" t="str">
        <f ca="1">+IF(OFFSET('Sanitation Data'!$H$28,0,10*ROW('Sanitation Data'!H51))="","",OFFSET('Sanitation Data'!$H$28,0,10*ROW('Sanitation Data'!H51)))</f>
        <v/>
      </c>
      <c r="DF57" s="229" t="str">
        <f ca="1">+IF(OFFSET('Sanitation Data'!$H$29,0,10*ROW('Sanitation Data'!H51))="","",OFFSET('Sanitation Data'!$H$29,0,10*ROW('Sanitation Data'!H51)))</f>
        <v/>
      </c>
      <c r="DG57" s="229" t="str">
        <f ca="1">+IF(OFFSET('Sanitation Data'!$H$30,0,10*ROW('Sanitation Data'!H51))="","",OFFSET('Sanitation Data'!$H$30,0,10*ROW('Sanitation Data'!H51)))</f>
        <v/>
      </c>
      <c r="DH57" s="229" t="str">
        <f ca="1">+IF(OFFSET('Sanitation Data'!$H$31,0,10*ROW('Sanitation Data'!H51))="","",OFFSET('Sanitation Data'!$H$31,0,10*ROW('Sanitation Data'!H51)))</f>
        <v/>
      </c>
      <c r="DI57" s="229" t="str">
        <f ca="1">+IF(OFFSET('Sanitation Data'!$H$32,0,10*ROW('Sanitation Data'!H51))="","",OFFSET('Sanitation Data'!$H$32,0,10*ROW('Sanitation Data'!H51)))</f>
        <v/>
      </c>
      <c r="DJ57" s="229" t="str">
        <f ca="1">+IF(OFFSET('Sanitation Data'!$I$28,0,10*ROW('Sanitation Data'!I51))="","",OFFSET('Sanitation Data'!$I$28,0,10*ROW('Sanitation Data'!I51)))</f>
        <v/>
      </c>
      <c r="DK57" s="229" t="str">
        <f ca="1">+IF(OFFSET('Sanitation Data'!$I$29,0,10*ROW('Sanitation Data'!I51))="","",OFFSET('Sanitation Data'!$I$29,0,10*ROW('Sanitation Data'!I51)))</f>
        <v/>
      </c>
      <c r="DL57" s="229" t="str">
        <f ca="1">+IF(OFFSET('Sanitation Data'!$I$30,0,10*ROW('Sanitation Data'!I51))="","",OFFSET('Sanitation Data'!$I$30,0,10*ROW('Sanitation Data'!I51)))</f>
        <v/>
      </c>
      <c r="DM57" s="229" t="str">
        <f ca="1">+IF(OFFSET('Sanitation Data'!$I$31,0,10*ROW('Sanitation Data'!I51))="","",OFFSET('Sanitation Data'!$I$31,0,10*ROW('Sanitation Data'!I51)))</f>
        <v/>
      </c>
      <c r="DN57" s="229" t="str">
        <f ca="1">+IF(OFFSET('Sanitation Data'!$I$32,0,10*ROW('Sanitation Data'!I51))="","",OFFSET('Sanitation Data'!$I$32,0,10*ROW('Sanitation Data'!I51)))</f>
        <v/>
      </c>
      <c r="DO57" s="229" t="str">
        <f ca="1">+IF(OFFSET('Hygiene Data'!$D$11,0,10*ROW('Hygiene Data'!D51))="","",OFFSET('Hygiene Data'!$D$11,0,10*ROW('Hygiene Data'!D51)))</f>
        <v/>
      </c>
      <c r="DP57" s="229" t="str">
        <f ca="1">+IF(OFFSET('Hygiene Data'!$D$12,0,10*ROW('Hygiene Data'!D51))="","",OFFSET('Hygiene Data'!$D$12,0,10*ROW('Hygiene Data'!D51)))</f>
        <v/>
      </c>
      <c r="DQ57" s="229" t="str">
        <f ca="1">+IF(OFFSET('Hygiene Data'!$D$13,0,10*ROW('Hygiene Data'!D51))="","",OFFSET('Hygiene Data'!$D$13,0,10*ROW('Hygiene Data'!D51)))</f>
        <v/>
      </c>
      <c r="DR57" s="229" t="str">
        <f ca="1">+IF(OFFSET('Hygiene Data'!$E$11,0,10*ROW('Hygiene Data'!E51))="","",OFFSET('Hygiene Data'!$E$11,0,10*ROW('Hygiene Data'!E51)))</f>
        <v/>
      </c>
      <c r="DS57" s="229" t="str">
        <f ca="1">+IF(OFFSET('Hygiene Data'!$E$12,0,10*ROW('Hygiene Data'!E51))="","",OFFSET('Hygiene Data'!$E$12,0,10*ROW('Hygiene Data'!E51)))</f>
        <v/>
      </c>
      <c r="DT57" s="229" t="str">
        <f ca="1">+IF(OFFSET('Hygiene Data'!$E$13,0,10*ROW('Hygiene Data'!E51))="","",OFFSET('Hygiene Data'!$E$13,0,10*ROW('Hygiene Data'!E51)))</f>
        <v/>
      </c>
      <c r="DU57" s="229" t="str">
        <f ca="1">+IF(OFFSET('Hygiene Data'!$F$11,0,10*ROW('Hygiene Data'!F51))="","",OFFSET('Hygiene Data'!$F$11,0,10*ROW('Hygiene Data'!F51)))</f>
        <v/>
      </c>
      <c r="DV57" s="229" t="str">
        <f ca="1">+IF(OFFSET('Hygiene Data'!$F$12,0,10*ROW('Hygiene Data'!F51))="","",OFFSET('Hygiene Data'!$F$12,0,10*ROW('Hygiene Data'!F51)))</f>
        <v/>
      </c>
      <c r="DW57" s="229" t="str">
        <f ca="1">+IF(OFFSET('Hygiene Data'!$F$13,0,10*ROW('Hygiene Data'!F51))="","",OFFSET('Hygiene Data'!$F$13,0,10*ROW('Hygiene Data'!F51)))</f>
        <v/>
      </c>
      <c r="DX57" s="229" t="str">
        <f ca="1">+IF(OFFSET('Hygiene Data'!$G$11,0,10*ROW('Hygiene Data'!G51))="","",OFFSET('Hygiene Data'!$G$11,0,10*ROW('Hygiene Data'!G51)))</f>
        <v/>
      </c>
      <c r="DY57" s="229" t="str">
        <f ca="1">+IF(OFFSET('Hygiene Data'!$G$12,0,10*ROW('Hygiene Data'!G51))="","",OFFSET('Hygiene Data'!$G$12,0,10*ROW('Hygiene Data'!G51)))</f>
        <v/>
      </c>
      <c r="DZ57" s="229" t="str">
        <f ca="1">+IF(OFFSET('Hygiene Data'!$G$13,0,10*ROW('Hygiene Data'!G51))="","",OFFSET('Hygiene Data'!$G$13,0,10*ROW('Hygiene Data'!G51)))</f>
        <v/>
      </c>
      <c r="EA57" s="229" t="str">
        <f ca="1">+IF(OFFSET('Hygiene Data'!$H$11,0,10*ROW('Hygiene Data'!H51))="","",OFFSET('Hygiene Data'!$H$11,0,10*ROW('Hygiene Data'!H51)))</f>
        <v/>
      </c>
      <c r="EB57" s="229" t="str">
        <f ca="1">+IF(OFFSET('Hygiene Data'!$H$12,0,10*ROW('Hygiene Data'!H51))="","",OFFSET('Hygiene Data'!$H$12,0,10*ROW('Hygiene Data'!H51)))</f>
        <v/>
      </c>
      <c r="EC57" s="229" t="str">
        <f ca="1">+IF(OFFSET('Hygiene Data'!$H$13,0,10*ROW('Hygiene Data'!H51))="","",OFFSET('Hygiene Data'!$H$13,0,10*ROW('Hygiene Data'!H51)))</f>
        <v/>
      </c>
      <c r="ED57" s="229" t="str">
        <f ca="1">+IF(OFFSET('Hygiene Data'!$I$11,0,10*ROW('Hygiene Data'!I51))="","",OFFSET('Hygiene Data'!$I$11,0,10*ROW('Hygiene Data'!I51)))</f>
        <v/>
      </c>
      <c r="EE57" s="229" t="str">
        <f ca="1">+IF(OFFSET('Hygiene Data'!$I$12,0,10*ROW('Hygiene Data'!I51))="","",OFFSET('Hygiene Data'!$I$12,0,10*ROW('Hygiene Data'!I51)))</f>
        <v/>
      </c>
      <c r="EF57" s="229" t="str">
        <f ca="1">+IF(OFFSET('Hygiene Data'!$I$13,0,10*ROW('Hygiene Data'!I51))="","",OFFSET('Hygiene Data'!$I$13,0,10*ROW('Hygiene Data'!I51)))</f>
        <v/>
      </c>
    </row>
    <row r="58" spans="1:136" x14ac:dyDescent="0.25">
      <c r="A58" s="338" t="str">
        <f ca="1">+IF(OFFSET('Water Data'!$B$2,0,10*ROW('Water Data'!E52))="","",OFFSET('Water Data'!$B$2,0,10*ROW('Water Data'!E52)))</f>
        <v/>
      </c>
      <c r="B58" s="33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365" t="str">
        <f t="shared" ca="1" si="0"/>
        <v/>
      </c>
      <c r="D58" s="36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36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36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36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36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36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36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36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36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36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36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36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36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36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36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36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36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36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36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36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36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36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36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36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36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36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36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36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36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36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36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36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36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36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36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36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36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36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36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36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36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36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36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36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36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36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36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36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36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44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36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36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36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36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36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36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36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36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36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36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36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36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36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36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36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36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229" t="str">
        <f ca="1">+IF(OFFSET('Water Data'!$D$27,0,10*ROW('Water Data'!D52))="","",OFFSET('Water Data'!$D$27,0,10*ROW('Water Data'!D52)))</f>
        <v/>
      </c>
      <c r="BT58" s="229" t="str">
        <f ca="1">+IF(OFFSET('Water Data'!$D$28,0,10*ROW('Water Data'!D52))="","",OFFSET('Water Data'!$D$28,0,10*ROW('Water Data'!D52)))</f>
        <v/>
      </c>
      <c r="BU58" s="229" t="str">
        <f ca="1">+IF(OFFSET('Water Data'!$D$29,0,10*ROW('Water Data'!D52))="","",OFFSET('Water Data'!$D$29,0,10*ROW('Water Data'!D52)))</f>
        <v/>
      </c>
      <c r="BV58" s="229" t="str">
        <f ca="1">+IF(OFFSET('Water Data'!$E$27,0,10*ROW('Water Data'!E52))="","",OFFSET('Water Data'!$E$27,0,10*ROW('Water Data'!E52)))</f>
        <v/>
      </c>
      <c r="BW58" s="229" t="str">
        <f ca="1">+IF(OFFSET('Water Data'!$E$28,0,10*ROW('Water Data'!E52))="","",OFFSET('Water Data'!$E$28,0,10*ROW('Water Data'!E52)))</f>
        <v/>
      </c>
      <c r="BX58" s="229" t="str">
        <f ca="1">+IF(OFFSET('Water Data'!$E$29,0,10*ROW('Water Data'!E52))="","",OFFSET('Water Data'!$E$29,0,10*ROW('Water Data'!E52)))</f>
        <v/>
      </c>
      <c r="BY58" s="229" t="str">
        <f ca="1">+IF(OFFSET('Water Data'!$F$27,0,10*ROW('Water Data'!F52))="","",OFFSET('Water Data'!$F$27,0,10*ROW('Water Data'!F52)))</f>
        <v/>
      </c>
      <c r="BZ58" s="229" t="str">
        <f ca="1">+IF(OFFSET('Water Data'!$F$28,0,10*ROW('Water Data'!F52))="","",OFFSET('Water Data'!$F$28,0,10*ROW('Water Data'!F52)))</f>
        <v/>
      </c>
      <c r="CA58" s="229" t="str">
        <f ca="1">+IF(OFFSET('Water Data'!$F$29,0,10*ROW('Water Data'!F52))="","",OFFSET('Water Data'!$F$29,0,10*ROW('Water Data'!F52)))</f>
        <v/>
      </c>
      <c r="CB58" s="229" t="str">
        <f ca="1">+IF(OFFSET('Water Data'!$G$27,0,10*ROW('Water Data'!G52))="","",OFFSET('Water Data'!$G$27,0,10*ROW('Water Data'!G52)))</f>
        <v/>
      </c>
      <c r="CC58" s="229" t="str">
        <f ca="1">+IF(OFFSET('Water Data'!$G$28,0,10*ROW('Water Data'!G52))="","",OFFSET('Water Data'!$G$28,0,10*ROW('Water Data'!G52)))</f>
        <v/>
      </c>
      <c r="CD58" s="229" t="str">
        <f ca="1">+IF(OFFSET('Water Data'!$G$29,0,10*ROW('Water Data'!G52))="","",OFFSET('Water Data'!$G$29,0,10*ROW('Water Data'!G52)))</f>
        <v/>
      </c>
      <c r="CE58" s="229" t="str">
        <f ca="1">+IF(OFFSET('Water Data'!$H$27,0,10*ROW('Water Data'!H52))="","",OFFSET('Water Data'!$H$27,0,10*ROW('Water Data'!H52)))</f>
        <v/>
      </c>
      <c r="CF58" s="229" t="str">
        <f ca="1">+IF(OFFSET('Water Data'!$H$28,0,10*ROW('Water Data'!H52))="","",OFFSET('Water Data'!$H$28,0,10*ROW('Water Data'!H52)))</f>
        <v/>
      </c>
      <c r="CG58" s="229" t="str">
        <f ca="1">+IF(OFFSET('Water Data'!$H$29,0,10*ROW('Water Data'!H52))="","",OFFSET('Water Data'!$H$29,0,10*ROW('Water Data'!H52)))</f>
        <v/>
      </c>
      <c r="CH58" s="229" t="str">
        <f ca="1">+IF(OFFSET('Water Data'!$I$27,0,10*ROW('Water Data'!I52))="","",OFFSET('Water Data'!$I$27,0,10*ROW('Water Data'!I52)))</f>
        <v/>
      </c>
      <c r="CI58" s="229" t="str">
        <f ca="1">+IF(OFFSET('Water Data'!$I$28,0,10*ROW('Water Data'!I52))="","",OFFSET('Water Data'!$I$28,0,10*ROW('Water Data'!I52)))</f>
        <v/>
      </c>
      <c r="CJ58" s="229" t="str">
        <f ca="1">+IF(OFFSET('Water Data'!$I$29,0,10*ROW('Water Data'!I52))="","",OFFSET('Water Data'!$I$29,0,10*ROW('Water Data'!I52)))</f>
        <v/>
      </c>
      <c r="CK58" s="229" t="str">
        <f ca="1">+IF(OFFSET('Sanitation Data'!$D$28,0,10*ROW('Sanitation Data'!D52))="","",OFFSET('Sanitation Data'!$D$28,0,10*ROW('Sanitation Data'!D52)))</f>
        <v/>
      </c>
      <c r="CL58" s="229" t="str">
        <f ca="1">+IF(OFFSET('Sanitation Data'!$D$29,0,10*ROW('Sanitation Data'!D52))="","",OFFSET('Sanitation Data'!$D$29,0,10*ROW('Sanitation Data'!D52)))</f>
        <v/>
      </c>
      <c r="CM58" s="229" t="str">
        <f ca="1">+IF(OFFSET('Sanitation Data'!$D$30,0,10*ROW('Sanitation Data'!D52))="","",OFFSET('Sanitation Data'!$D$30,0,10*ROW('Sanitation Data'!D52)))</f>
        <v/>
      </c>
      <c r="CN58" s="229" t="str">
        <f ca="1">+IF(OFFSET('Sanitation Data'!$D$31,0,10*ROW('Sanitation Data'!D52))="","",OFFSET('Sanitation Data'!$D$31,0,10*ROW('Sanitation Data'!D52)))</f>
        <v/>
      </c>
      <c r="CO58" s="229" t="str">
        <f ca="1">+IF(OFFSET('Sanitation Data'!$D$32,0,10*ROW('Sanitation Data'!D52))="","",OFFSET('Sanitation Data'!$D$32,0,10*ROW('Sanitation Data'!D52)))</f>
        <v/>
      </c>
      <c r="CP58" s="229" t="str">
        <f ca="1">+IF(OFFSET('Sanitation Data'!$E$28,0,10*ROW('Sanitation Data'!E52))="","",OFFSET('Sanitation Data'!$E$28,0,10*ROW('Sanitation Data'!E52)))</f>
        <v/>
      </c>
      <c r="CQ58" s="229" t="str">
        <f ca="1">+IF(OFFSET('Sanitation Data'!$E$29,0,10*ROW('Sanitation Data'!E52))="","",OFFSET('Sanitation Data'!$E$29,0,10*ROW('Sanitation Data'!E52)))</f>
        <v/>
      </c>
      <c r="CR58" s="229" t="str">
        <f ca="1">+IF(OFFSET('Sanitation Data'!$E$30,0,10*ROW('Sanitation Data'!E52))="","",OFFSET('Sanitation Data'!$E$30,0,10*ROW('Sanitation Data'!E52)))</f>
        <v/>
      </c>
      <c r="CS58" s="229" t="str">
        <f ca="1">+IF(OFFSET('Sanitation Data'!$E$31,0,10*ROW('Sanitation Data'!E52))="","",OFFSET('Sanitation Data'!$E$31,0,10*ROW('Sanitation Data'!E52)))</f>
        <v/>
      </c>
      <c r="CT58" s="229" t="str">
        <f ca="1">+IF(OFFSET('Sanitation Data'!$E$32,0,10*ROW('Sanitation Data'!E52))="","",OFFSET('Sanitation Data'!$E$32,0,10*ROW('Sanitation Data'!E52)))</f>
        <v/>
      </c>
      <c r="CU58" s="229" t="str">
        <f ca="1">+IF(OFFSET('Sanitation Data'!$F$28,0,10*ROW('Sanitation Data'!F52))="","",OFFSET('Sanitation Data'!$F$28,0,10*ROW('Sanitation Data'!F52)))</f>
        <v/>
      </c>
      <c r="CV58" s="229" t="str">
        <f ca="1">+IF(OFFSET('Sanitation Data'!$F$29,0,10*ROW('Sanitation Data'!F52))="","",OFFSET('Sanitation Data'!$F$29,0,10*ROW('Sanitation Data'!F52)))</f>
        <v/>
      </c>
      <c r="CW58" s="229" t="str">
        <f ca="1">+IF(OFFSET('Sanitation Data'!$F$30,0,10*ROW('Sanitation Data'!F52))="","",OFFSET('Sanitation Data'!$F$30,0,10*ROW('Sanitation Data'!F52)))</f>
        <v/>
      </c>
      <c r="CX58" s="229" t="str">
        <f ca="1">+IF(OFFSET('Sanitation Data'!$F$31,0,10*ROW('Sanitation Data'!F52))="","",OFFSET('Sanitation Data'!$F$31,0,10*ROW('Sanitation Data'!F52)))</f>
        <v/>
      </c>
      <c r="CY58" s="229" t="str">
        <f ca="1">+IF(OFFSET('Sanitation Data'!$F$32,0,10*ROW('Sanitation Data'!F52))="","",OFFSET('Sanitation Data'!$F$32,0,10*ROW('Sanitation Data'!F52)))</f>
        <v/>
      </c>
      <c r="CZ58" s="229" t="str">
        <f ca="1">+IF(OFFSET('Sanitation Data'!$G$28,0,10*ROW('Sanitation Data'!G52))="","",OFFSET('Sanitation Data'!$G$28,0,10*ROW('Sanitation Data'!G52)))</f>
        <v/>
      </c>
      <c r="DA58" s="229" t="str">
        <f ca="1">+IF(OFFSET('Sanitation Data'!$G$29,0,10*ROW('Sanitation Data'!G52))="","",OFFSET('Sanitation Data'!$G$29,0,10*ROW('Sanitation Data'!G52)))</f>
        <v/>
      </c>
      <c r="DB58" s="229" t="str">
        <f ca="1">+IF(OFFSET('Sanitation Data'!$G$30,0,10*ROW('Sanitation Data'!G52))="","",OFFSET('Sanitation Data'!$G$30,0,10*ROW('Sanitation Data'!G52)))</f>
        <v/>
      </c>
      <c r="DC58" s="229" t="str">
        <f ca="1">+IF(OFFSET('Sanitation Data'!$G$31,0,10*ROW('Sanitation Data'!G52))="","",OFFSET('Sanitation Data'!$G$31,0,10*ROW('Sanitation Data'!G52)))</f>
        <v/>
      </c>
      <c r="DD58" s="229" t="str">
        <f ca="1">+IF(OFFSET('Sanitation Data'!$G$32,0,10*ROW('Sanitation Data'!G52))="","",OFFSET('Sanitation Data'!$G$32,0,10*ROW('Sanitation Data'!G52)))</f>
        <v/>
      </c>
      <c r="DE58" s="229" t="str">
        <f ca="1">+IF(OFFSET('Sanitation Data'!$H$28,0,10*ROW('Sanitation Data'!H52))="","",OFFSET('Sanitation Data'!$H$28,0,10*ROW('Sanitation Data'!H52)))</f>
        <v/>
      </c>
      <c r="DF58" s="229" t="str">
        <f ca="1">+IF(OFFSET('Sanitation Data'!$H$29,0,10*ROW('Sanitation Data'!H52))="","",OFFSET('Sanitation Data'!$H$29,0,10*ROW('Sanitation Data'!H52)))</f>
        <v/>
      </c>
      <c r="DG58" s="229" t="str">
        <f ca="1">+IF(OFFSET('Sanitation Data'!$H$30,0,10*ROW('Sanitation Data'!H52))="","",OFFSET('Sanitation Data'!$H$30,0,10*ROW('Sanitation Data'!H52)))</f>
        <v/>
      </c>
      <c r="DH58" s="229" t="str">
        <f ca="1">+IF(OFFSET('Sanitation Data'!$H$31,0,10*ROW('Sanitation Data'!H52))="","",OFFSET('Sanitation Data'!$H$31,0,10*ROW('Sanitation Data'!H52)))</f>
        <v/>
      </c>
      <c r="DI58" s="229" t="str">
        <f ca="1">+IF(OFFSET('Sanitation Data'!$H$32,0,10*ROW('Sanitation Data'!H52))="","",OFFSET('Sanitation Data'!$H$32,0,10*ROW('Sanitation Data'!H52)))</f>
        <v/>
      </c>
      <c r="DJ58" s="229" t="str">
        <f ca="1">+IF(OFFSET('Sanitation Data'!$I$28,0,10*ROW('Sanitation Data'!I52))="","",OFFSET('Sanitation Data'!$I$28,0,10*ROW('Sanitation Data'!I52)))</f>
        <v/>
      </c>
      <c r="DK58" s="229" t="str">
        <f ca="1">+IF(OFFSET('Sanitation Data'!$I$29,0,10*ROW('Sanitation Data'!I52))="","",OFFSET('Sanitation Data'!$I$29,0,10*ROW('Sanitation Data'!I52)))</f>
        <v/>
      </c>
      <c r="DL58" s="229" t="str">
        <f ca="1">+IF(OFFSET('Sanitation Data'!$I$30,0,10*ROW('Sanitation Data'!I52))="","",OFFSET('Sanitation Data'!$I$30,0,10*ROW('Sanitation Data'!I52)))</f>
        <v/>
      </c>
      <c r="DM58" s="229" t="str">
        <f ca="1">+IF(OFFSET('Sanitation Data'!$I$31,0,10*ROW('Sanitation Data'!I52))="","",OFFSET('Sanitation Data'!$I$31,0,10*ROW('Sanitation Data'!I52)))</f>
        <v/>
      </c>
      <c r="DN58" s="229" t="str">
        <f ca="1">+IF(OFFSET('Sanitation Data'!$I$32,0,10*ROW('Sanitation Data'!I52))="","",OFFSET('Sanitation Data'!$I$32,0,10*ROW('Sanitation Data'!I52)))</f>
        <v/>
      </c>
      <c r="DO58" s="229" t="str">
        <f ca="1">+IF(OFFSET('Hygiene Data'!$D$11,0,10*ROW('Hygiene Data'!D52))="","",OFFSET('Hygiene Data'!$D$11,0,10*ROW('Hygiene Data'!D52)))</f>
        <v/>
      </c>
      <c r="DP58" s="229" t="str">
        <f ca="1">+IF(OFFSET('Hygiene Data'!$D$12,0,10*ROW('Hygiene Data'!D52))="","",OFFSET('Hygiene Data'!$D$12,0,10*ROW('Hygiene Data'!D52)))</f>
        <v/>
      </c>
      <c r="DQ58" s="229" t="str">
        <f ca="1">+IF(OFFSET('Hygiene Data'!$D$13,0,10*ROW('Hygiene Data'!D52))="","",OFFSET('Hygiene Data'!$D$13,0,10*ROW('Hygiene Data'!D52)))</f>
        <v/>
      </c>
      <c r="DR58" s="229" t="str">
        <f ca="1">+IF(OFFSET('Hygiene Data'!$E$11,0,10*ROW('Hygiene Data'!E52))="","",OFFSET('Hygiene Data'!$E$11,0,10*ROW('Hygiene Data'!E52)))</f>
        <v/>
      </c>
      <c r="DS58" s="229" t="str">
        <f ca="1">+IF(OFFSET('Hygiene Data'!$E$12,0,10*ROW('Hygiene Data'!E52))="","",OFFSET('Hygiene Data'!$E$12,0,10*ROW('Hygiene Data'!E52)))</f>
        <v/>
      </c>
      <c r="DT58" s="229" t="str">
        <f ca="1">+IF(OFFSET('Hygiene Data'!$E$13,0,10*ROW('Hygiene Data'!E52))="","",OFFSET('Hygiene Data'!$E$13,0,10*ROW('Hygiene Data'!E52)))</f>
        <v/>
      </c>
      <c r="DU58" s="229" t="str">
        <f ca="1">+IF(OFFSET('Hygiene Data'!$F$11,0,10*ROW('Hygiene Data'!F52))="","",OFFSET('Hygiene Data'!$F$11,0,10*ROW('Hygiene Data'!F52)))</f>
        <v/>
      </c>
      <c r="DV58" s="229" t="str">
        <f ca="1">+IF(OFFSET('Hygiene Data'!$F$12,0,10*ROW('Hygiene Data'!F52))="","",OFFSET('Hygiene Data'!$F$12,0,10*ROW('Hygiene Data'!F52)))</f>
        <v/>
      </c>
      <c r="DW58" s="229" t="str">
        <f ca="1">+IF(OFFSET('Hygiene Data'!$F$13,0,10*ROW('Hygiene Data'!F52))="","",OFFSET('Hygiene Data'!$F$13,0,10*ROW('Hygiene Data'!F52)))</f>
        <v/>
      </c>
      <c r="DX58" s="229" t="str">
        <f ca="1">+IF(OFFSET('Hygiene Data'!$G$11,0,10*ROW('Hygiene Data'!G52))="","",OFFSET('Hygiene Data'!$G$11,0,10*ROW('Hygiene Data'!G52)))</f>
        <v/>
      </c>
      <c r="DY58" s="229" t="str">
        <f ca="1">+IF(OFFSET('Hygiene Data'!$G$12,0,10*ROW('Hygiene Data'!G52))="","",OFFSET('Hygiene Data'!$G$12,0,10*ROW('Hygiene Data'!G52)))</f>
        <v/>
      </c>
      <c r="DZ58" s="229" t="str">
        <f ca="1">+IF(OFFSET('Hygiene Data'!$G$13,0,10*ROW('Hygiene Data'!G52))="","",OFFSET('Hygiene Data'!$G$13,0,10*ROW('Hygiene Data'!G52)))</f>
        <v/>
      </c>
      <c r="EA58" s="229" t="str">
        <f ca="1">+IF(OFFSET('Hygiene Data'!$H$11,0,10*ROW('Hygiene Data'!H52))="","",OFFSET('Hygiene Data'!$H$11,0,10*ROW('Hygiene Data'!H52)))</f>
        <v/>
      </c>
      <c r="EB58" s="229" t="str">
        <f ca="1">+IF(OFFSET('Hygiene Data'!$H$12,0,10*ROW('Hygiene Data'!H52))="","",OFFSET('Hygiene Data'!$H$12,0,10*ROW('Hygiene Data'!H52)))</f>
        <v/>
      </c>
      <c r="EC58" s="229" t="str">
        <f ca="1">+IF(OFFSET('Hygiene Data'!$H$13,0,10*ROW('Hygiene Data'!H52))="","",OFFSET('Hygiene Data'!$H$13,0,10*ROW('Hygiene Data'!H52)))</f>
        <v/>
      </c>
      <c r="ED58" s="229" t="str">
        <f ca="1">+IF(OFFSET('Hygiene Data'!$I$11,0,10*ROW('Hygiene Data'!I52))="","",OFFSET('Hygiene Data'!$I$11,0,10*ROW('Hygiene Data'!I52)))</f>
        <v/>
      </c>
      <c r="EE58" s="229" t="str">
        <f ca="1">+IF(OFFSET('Hygiene Data'!$I$12,0,10*ROW('Hygiene Data'!I52))="","",OFFSET('Hygiene Data'!$I$12,0,10*ROW('Hygiene Data'!I52)))</f>
        <v/>
      </c>
      <c r="EF58" s="229" t="str">
        <f ca="1">+IF(OFFSET('Hygiene Data'!$I$13,0,10*ROW('Hygiene Data'!I52))="","",OFFSET('Hygiene Data'!$I$13,0,10*ROW('Hygiene Data'!I52)))</f>
        <v/>
      </c>
    </row>
    <row r="59" spans="1:136" x14ac:dyDescent="0.25">
      <c r="A59" s="338" t="str">
        <f ca="1">+IF(OFFSET('Water Data'!$B$2,0,10*ROW('Water Data'!E53))="","",OFFSET('Water Data'!$B$2,0,10*ROW('Water Data'!E53)))</f>
        <v/>
      </c>
      <c r="B59" s="33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365" t="str">
        <f t="shared" ca="1" si="0"/>
        <v/>
      </c>
      <c r="D59" s="36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36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36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36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36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36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36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36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36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36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36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36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36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36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36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36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36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36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36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36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36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36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36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36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36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36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36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36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36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36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36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36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36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36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36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36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36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36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36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36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36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36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36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36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36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36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36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36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36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44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36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36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36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36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36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36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36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36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36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36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36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36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36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36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36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36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229" t="str">
        <f ca="1">+IF(OFFSET('Water Data'!$D$27,0,10*ROW('Water Data'!D53))="","",OFFSET('Water Data'!$D$27,0,10*ROW('Water Data'!D53)))</f>
        <v/>
      </c>
      <c r="BT59" s="229" t="str">
        <f ca="1">+IF(OFFSET('Water Data'!$D$28,0,10*ROW('Water Data'!D53))="","",OFFSET('Water Data'!$D$28,0,10*ROW('Water Data'!D53)))</f>
        <v/>
      </c>
      <c r="BU59" s="229" t="str">
        <f ca="1">+IF(OFFSET('Water Data'!$D$29,0,10*ROW('Water Data'!D53))="","",OFFSET('Water Data'!$D$29,0,10*ROW('Water Data'!D53)))</f>
        <v/>
      </c>
      <c r="BV59" s="229" t="str">
        <f ca="1">+IF(OFFSET('Water Data'!$E$27,0,10*ROW('Water Data'!E53))="","",OFFSET('Water Data'!$E$27,0,10*ROW('Water Data'!E53)))</f>
        <v/>
      </c>
      <c r="BW59" s="229" t="str">
        <f ca="1">+IF(OFFSET('Water Data'!$E$28,0,10*ROW('Water Data'!E53))="","",OFFSET('Water Data'!$E$28,0,10*ROW('Water Data'!E53)))</f>
        <v/>
      </c>
      <c r="BX59" s="229" t="str">
        <f ca="1">+IF(OFFSET('Water Data'!$E$29,0,10*ROW('Water Data'!E53))="","",OFFSET('Water Data'!$E$29,0,10*ROW('Water Data'!E53)))</f>
        <v/>
      </c>
      <c r="BY59" s="229" t="str">
        <f ca="1">+IF(OFFSET('Water Data'!$F$27,0,10*ROW('Water Data'!F53))="","",OFFSET('Water Data'!$F$27,0,10*ROW('Water Data'!F53)))</f>
        <v/>
      </c>
      <c r="BZ59" s="229" t="str">
        <f ca="1">+IF(OFFSET('Water Data'!$F$28,0,10*ROW('Water Data'!F53))="","",OFFSET('Water Data'!$F$28,0,10*ROW('Water Data'!F53)))</f>
        <v/>
      </c>
      <c r="CA59" s="229" t="str">
        <f ca="1">+IF(OFFSET('Water Data'!$F$29,0,10*ROW('Water Data'!F53))="","",OFFSET('Water Data'!$F$29,0,10*ROW('Water Data'!F53)))</f>
        <v/>
      </c>
      <c r="CB59" s="229" t="str">
        <f ca="1">+IF(OFFSET('Water Data'!$G$27,0,10*ROW('Water Data'!G53))="","",OFFSET('Water Data'!$G$27,0,10*ROW('Water Data'!G53)))</f>
        <v/>
      </c>
      <c r="CC59" s="229" t="str">
        <f ca="1">+IF(OFFSET('Water Data'!$G$28,0,10*ROW('Water Data'!G53))="","",OFFSET('Water Data'!$G$28,0,10*ROW('Water Data'!G53)))</f>
        <v/>
      </c>
      <c r="CD59" s="229" t="str">
        <f ca="1">+IF(OFFSET('Water Data'!$G$29,0,10*ROW('Water Data'!G53))="","",OFFSET('Water Data'!$G$29,0,10*ROW('Water Data'!G53)))</f>
        <v/>
      </c>
      <c r="CE59" s="229" t="str">
        <f ca="1">+IF(OFFSET('Water Data'!$H$27,0,10*ROW('Water Data'!H53))="","",OFFSET('Water Data'!$H$27,0,10*ROW('Water Data'!H53)))</f>
        <v/>
      </c>
      <c r="CF59" s="229" t="str">
        <f ca="1">+IF(OFFSET('Water Data'!$H$28,0,10*ROW('Water Data'!H53))="","",OFFSET('Water Data'!$H$28,0,10*ROW('Water Data'!H53)))</f>
        <v/>
      </c>
      <c r="CG59" s="229" t="str">
        <f ca="1">+IF(OFFSET('Water Data'!$H$29,0,10*ROW('Water Data'!H53))="","",OFFSET('Water Data'!$H$29,0,10*ROW('Water Data'!H53)))</f>
        <v/>
      </c>
      <c r="CH59" s="229" t="str">
        <f ca="1">+IF(OFFSET('Water Data'!$I$27,0,10*ROW('Water Data'!I53))="","",OFFSET('Water Data'!$I$27,0,10*ROW('Water Data'!I53)))</f>
        <v/>
      </c>
      <c r="CI59" s="229" t="str">
        <f ca="1">+IF(OFFSET('Water Data'!$I$28,0,10*ROW('Water Data'!I53))="","",OFFSET('Water Data'!$I$28,0,10*ROW('Water Data'!I53)))</f>
        <v/>
      </c>
      <c r="CJ59" s="229" t="str">
        <f ca="1">+IF(OFFSET('Water Data'!$I$29,0,10*ROW('Water Data'!I53))="","",OFFSET('Water Data'!$I$29,0,10*ROW('Water Data'!I53)))</f>
        <v/>
      </c>
      <c r="CK59" s="229" t="str">
        <f ca="1">+IF(OFFSET('Sanitation Data'!$D$28,0,10*ROW('Sanitation Data'!D53))="","",OFFSET('Sanitation Data'!$D$28,0,10*ROW('Sanitation Data'!D53)))</f>
        <v/>
      </c>
      <c r="CL59" s="229" t="str">
        <f ca="1">+IF(OFFSET('Sanitation Data'!$D$29,0,10*ROW('Sanitation Data'!D53))="","",OFFSET('Sanitation Data'!$D$29,0,10*ROW('Sanitation Data'!D53)))</f>
        <v/>
      </c>
      <c r="CM59" s="229" t="str">
        <f ca="1">+IF(OFFSET('Sanitation Data'!$D$30,0,10*ROW('Sanitation Data'!D53))="","",OFFSET('Sanitation Data'!$D$30,0,10*ROW('Sanitation Data'!D53)))</f>
        <v/>
      </c>
      <c r="CN59" s="229" t="str">
        <f ca="1">+IF(OFFSET('Sanitation Data'!$D$31,0,10*ROW('Sanitation Data'!D53))="","",OFFSET('Sanitation Data'!$D$31,0,10*ROW('Sanitation Data'!D53)))</f>
        <v/>
      </c>
      <c r="CO59" s="229" t="str">
        <f ca="1">+IF(OFFSET('Sanitation Data'!$D$32,0,10*ROW('Sanitation Data'!D53))="","",OFFSET('Sanitation Data'!$D$32,0,10*ROW('Sanitation Data'!D53)))</f>
        <v/>
      </c>
      <c r="CP59" s="229" t="str">
        <f ca="1">+IF(OFFSET('Sanitation Data'!$E$28,0,10*ROW('Sanitation Data'!E53))="","",OFFSET('Sanitation Data'!$E$28,0,10*ROW('Sanitation Data'!E53)))</f>
        <v/>
      </c>
      <c r="CQ59" s="229" t="str">
        <f ca="1">+IF(OFFSET('Sanitation Data'!$E$29,0,10*ROW('Sanitation Data'!E53))="","",OFFSET('Sanitation Data'!$E$29,0,10*ROW('Sanitation Data'!E53)))</f>
        <v/>
      </c>
      <c r="CR59" s="229" t="str">
        <f ca="1">+IF(OFFSET('Sanitation Data'!$E$30,0,10*ROW('Sanitation Data'!E53))="","",OFFSET('Sanitation Data'!$E$30,0,10*ROW('Sanitation Data'!E53)))</f>
        <v/>
      </c>
      <c r="CS59" s="229" t="str">
        <f ca="1">+IF(OFFSET('Sanitation Data'!$E$31,0,10*ROW('Sanitation Data'!E53))="","",OFFSET('Sanitation Data'!$E$31,0,10*ROW('Sanitation Data'!E53)))</f>
        <v/>
      </c>
      <c r="CT59" s="229" t="str">
        <f ca="1">+IF(OFFSET('Sanitation Data'!$E$32,0,10*ROW('Sanitation Data'!E53))="","",OFFSET('Sanitation Data'!$E$32,0,10*ROW('Sanitation Data'!E53)))</f>
        <v/>
      </c>
      <c r="CU59" s="229" t="str">
        <f ca="1">+IF(OFFSET('Sanitation Data'!$F$28,0,10*ROW('Sanitation Data'!F53))="","",OFFSET('Sanitation Data'!$F$28,0,10*ROW('Sanitation Data'!F53)))</f>
        <v/>
      </c>
      <c r="CV59" s="229" t="str">
        <f ca="1">+IF(OFFSET('Sanitation Data'!$F$29,0,10*ROW('Sanitation Data'!F53))="","",OFFSET('Sanitation Data'!$F$29,0,10*ROW('Sanitation Data'!F53)))</f>
        <v/>
      </c>
      <c r="CW59" s="229" t="str">
        <f ca="1">+IF(OFFSET('Sanitation Data'!$F$30,0,10*ROW('Sanitation Data'!F53))="","",OFFSET('Sanitation Data'!$F$30,0,10*ROW('Sanitation Data'!F53)))</f>
        <v/>
      </c>
      <c r="CX59" s="229" t="str">
        <f ca="1">+IF(OFFSET('Sanitation Data'!$F$31,0,10*ROW('Sanitation Data'!F53))="","",OFFSET('Sanitation Data'!$F$31,0,10*ROW('Sanitation Data'!F53)))</f>
        <v/>
      </c>
      <c r="CY59" s="229" t="str">
        <f ca="1">+IF(OFFSET('Sanitation Data'!$F$32,0,10*ROW('Sanitation Data'!F53))="","",OFFSET('Sanitation Data'!$F$32,0,10*ROW('Sanitation Data'!F53)))</f>
        <v/>
      </c>
      <c r="CZ59" s="229" t="str">
        <f ca="1">+IF(OFFSET('Sanitation Data'!$G$28,0,10*ROW('Sanitation Data'!G53))="","",OFFSET('Sanitation Data'!$G$28,0,10*ROW('Sanitation Data'!G53)))</f>
        <v/>
      </c>
      <c r="DA59" s="229" t="str">
        <f ca="1">+IF(OFFSET('Sanitation Data'!$G$29,0,10*ROW('Sanitation Data'!G53))="","",OFFSET('Sanitation Data'!$G$29,0,10*ROW('Sanitation Data'!G53)))</f>
        <v/>
      </c>
      <c r="DB59" s="229" t="str">
        <f ca="1">+IF(OFFSET('Sanitation Data'!$G$30,0,10*ROW('Sanitation Data'!G53))="","",OFFSET('Sanitation Data'!$G$30,0,10*ROW('Sanitation Data'!G53)))</f>
        <v/>
      </c>
      <c r="DC59" s="229" t="str">
        <f ca="1">+IF(OFFSET('Sanitation Data'!$G$31,0,10*ROW('Sanitation Data'!G53))="","",OFFSET('Sanitation Data'!$G$31,0,10*ROW('Sanitation Data'!G53)))</f>
        <v/>
      </c>
      <c r="DD59" s="229" t="str">
        <f ca="1">+IF(OFFSET('Sanitation Data'!$G$32,0,10*ROW('Sanitation Data'!G53))="","",OFFSET('Sanitation Data'!$G$32,0,10*ROW('Sanitation Data'!G53)))</f>
        <v/>
      </c>
      <c r="DE59" s="229" t="str">
        <f ca="1">+IF(OFFSET('Sanitation Data'!$H$28,0,10*ROW('Sanitation Data'!H53))="","",OFFSET('Sanitation Data'!$H$28,0,10*ROW('Sanitation Data'!H53)))</f>
        <v/>
      </c>
      <c r="DF59" s="229" t="str">
        <f ca="1">+IF(OFFSET('Sanitation Data'!$H$29,0,10*ROW('Sanitation Data'!H53))="","",OFFSET('Sanitation Data'!$H$29,0,10*ROW('Sanitation Data'!H53)))</f>
        <v/>
      </c>
      <c r="DG59" s="229" t="str">
        <f ca="1">+IF(OFFSET('Sanitation Data'!$H$30,0,10*ROW('Sanitation Data'!H53))="","",OFFSET('Sanitation Data'!$H$30,0,10*ROW('Sanitation Data'!H53)))</f>
        <v/>
      </c>
      <c r="DH59" s="229" t="str">
        <f ca="1">+IF(OFFSET('Sanitation Data'!$H$31,0,10*ROW('Sanitation Data'!H53))="","",OFFSET('Sanitation Data'!$H$31,0,10*ROW('Sanitation Data'!H53)))</f>
        <v/>
      </c>
      <c r="DI59" s="229" t="str">
        <f ca="1">+IF(OFFSET('Sanitation Data'!$H$32,0,10*ROW('Sanitation Data'!H53))="","",OFFSET('Sanitation Data'!$H$32,0,10*ROW('Sanitation Data'!H53)))</f>
        <v/>
      </c>
      <c r="DJ59" s="229" t="str">
        <f ca="1">+IF(OFFSET('Sanitation Data'!$I$28,0,10*ROW('Sanitation Data'!I53))="","",OFFSET('Sanitation Data'!$I$28,0,10*ROW('Sanitation Data'!I53)))</f>
        <v/>
      </c>
      <c r="DK59" s="229" t="str">
        <f ca="1">+IF(OFFSET('Sanitation Data'!$I$29,0,10*ROW('Sanitation Data'!I53))="","",OFFSET('Sanitation Data'!$I$29,0,10*ROW('Sanitation Data'!I53)))</f>
        <v/>
      </c>
      <c r="DL59" s="229" t="str">
        <f ca="1">+IF(OFFSET('Sanitation Data'!$I$30,0,10*ROW('Sanitation Data'!I53))="","",OFFSET('Sanitation Data'!$I$30,0,10*ROW('Sanitation Data'!I53)))</f>
        <v/>
      </c>
      <c r="DM59" s="229" t="str">
        <f ca="1">+IF(OFFSET('Sanitation Data'!$I$31,0,10*ROW('Sanitation Data'!I53))="","",OFFSET('Sanitation Data'!$I$31,0,10*ROW('Sanitation Data'!I53)))</f>
        <v/>
      </c>
      <c r="DN59" s="229" t="str">
        <f ca="1">+IF(OFFSET('Sanitation Data'!$I$32,0,10*ROW('Sanitation Data'!I53))="","",OFFSET('Sanitation Data'!$I$32,0,10*ROW('Sanitation Data'!I53)))</f>
        <v/>
      </c>
      <c r="DO59" s="229" t="str">
        <f ca="1">+IF(OFFSET('Hygiene Data'!$D$11,0,10*ROW('Hygiene Data'!D53))="","",OFFSET('Hygiene Data'!$D$11,0,10*ROW('Hygiene Data'!D53)))</f>
        <v/>
      </c>
      <c r="DP59" s="229" t="str">
        <f ca="1">+IF(OFFSET('Hygiene Data'!$D$12,0,10*ROW('Hygiene Data'!D53))="","",OFFSET('Hygiene Data'!$D$12,0,10*ROW('Hygiene Data'!D53)))</f>
        <v/>
      </c>
      <c r="DQ59" s="229" t="str">
        <f ca="1">+IF(OFFSET('Hygiene Data'!$D$13,0,10*ROW('Hygiene Data'!D53))="","",OFFSET('Hygiene Data'!$D$13,0,10*ROW('Hygiene Data'!D53)))</f>
        <v/>
      </c>
      <c r="DR59" s="229" t="str">
        <f ca="1">+IF(OFFSET('Hygiene Data'!$E$11,0,10*ROW('Hygiene Data'!E53))="","",OFFSET('Hygiene Data'!$E$11,0,10*ROW('Hygiene Data'!E53)))</f>
        <v/>
      </c>
      <c r="DS59" s="229" t="str">
        <f ca="1">+IF(OFFSET('Hygiene Data'!$E$12,0,10*ROW('Hygiene Data'!E53))="","",OFFSET('Hygiene Data'!$E$12,0,10*ROW('Hygiene Data'!E53)))</f>
        <v/>
      </c>
      <c r="DT59" s="229" t="str">
        <f ca="1">+IF(OFFSET('Hygiene Data'!$E$13,0,10*ROW('Hygiene Data'!E53))="","",OFFSET('Hygiene Data'!$E$13,0,10*ROW('Hygiene Data'!E53)))</f>
        <v/>
      </c>
      <c r="DU59" s="229" t="str">
        <f ca="1">+IF(OFFSET('Hygiene Data'!$F$11,0,10*ROW('Hygiene Data'!F53))="","",OFFSET('Hygiene Data'!$F$11,0,10*ROW('Hygiene Data'!F53)))</f>
        <v/>
      </c>
      <c r="DV59" s="229" t="str">
        <f ca="1">+IF(OFFSET('Hygiene Data'!$F$12,0,10*ROW('Hygiene Data'!F53))="","",OFFSET('Hygiene Data'!$F$12,0,10*ROW('Hygiene Data'!F53)))</f>
        <v/>
      </c>
      <c r="DW59" s="229" t="str">
        <f ca="1">+IF(OFFSET('Hygiene Data'!$F$13,0,10*ROW('Hygiene Data'!F53))="","",OFFSET('Hygiene Data'!$F$13,0,10*ROW('Hygiene Data'!F53)))</f>
        <v/>
      </c>
      <c r="DX59" s="229" t="str">
        <f ca="1">+IF(OFFSET('Hygiene Data'!$G$11,0,10*ROW('Hygiene Data'!G53))="","",OFFSET('Hygiene Data'!$G$11,0,10*ROW('Hygiene Data'!G53)))</f>
        <v/>
      </c>
      <c r="DY59" s="229" t="str">
        <f ca="1">+IF(OFFSET('Hygiene Data'!$G$12,0,10*ROW('Hygiene Data'!G53))="","",OFFSET('Hygiene Data'!$G$12,0,10*ROW('Hygiene Data'!G53)))</f>
        <v/>
      </c>
      <c r="DZ59" s="229" t="str">
        <f ca="1">+IF(OFFSET('Hygiene Data'!$G$13,0,10*ROW('Hygiene Data'!G53))="","",OFFSET('Hygiene Data'!$G$13,0,10*ROW('Hygiene Data'!G53)))</f>
        <v/>
      </c>
      <c r="EA59" s="229" t="str">
        <f ca="1">+IF(OFFSET('Hygiene Data'!$H$11,0,10*ROW('Hygiene Data'!H53))="","",OFFSET('Hygiene Data'!$H$11,0,10*ROW('Hygiene Data'!H53)))</f>
        <v/>
      </c>
      <c r="EB59" s="229" t="str">
        <f ca="1">+IF(OFFSET('Hygiene Data'!$H$12,0,10*ROW('Hygiene Data'!H53))="","",OFFSET('Hygiene Data'!$H$12,0,10*ROW('Hygiene Data'!H53)))</f>
        <v/>
      </c>
      <c r="EC59" s="229" t="str">
        <f ca="1">+IF(OFFSET('Hygiene Data'!$H$13,0,10*ROW('Hygiene Data'!H53))="","",OFFSET('Hygiene Data'!$H$13,0,10*ROW('Hygiene Data'!H53)))</f>
        <v/>
      </c>
      <c r="ED59" s="229" t="str">
        <f ca="1">+IF(OFFSET('Hygiene Data'!$I$11,0,10*ROW('Hygiene Data'!I53))="","",OFFSET('Hygiene Data'!$I$11,0,10*ROW('Hygiene Data'!I53)))</f>
        <v/>
      </c>
      <c r="EE59" s="229" t="str">
        <f ca="1">+IF(OFFSET('Hygiene Data'!$I$12,0,10*ROW('Hygiene Data'!I53))="","",OFFSET('Hygiene Data'!$I$12,0,10*ROW('Hygiene Data'!I53)))</f>
        <v/>
      </c>
      <c r="EF59" s="229" t="str">
        <f ca="1">+IF(OFFSET('Hygiene Data'!$I$13,0,10*ROW('Hygiene Data'!I53))="","",OFFSET('Hygiene Data'!$I$13,0,10*ROW('Hygiene Data'!I53)))</f>
        <v/>
      </c>
    </row>
    <row r="60" spans="1:136" x14ac:dyDescent="0.25">
      <c r="A60" s="338" t="str">
        <f ca="1">+IF(OFFSET('Water Data'!$B$2,0,10*ROW('Water Data'!E54))="","",OFFSET('Water Data'!$B$2,0,10*ROW('Water Data'!E54)))</f>
        <v/>
      </c>
      <c r="B60" s="33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365" t="str">
        <f t="shared" ca="1" si="0"/>
        <v/>
      </c>
      <c r="D60" s="36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36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36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36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36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36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36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36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36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36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36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36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36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36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36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36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36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36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36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36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36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36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36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36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36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36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36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36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36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36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36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36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36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36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36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36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36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36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36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36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36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36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36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36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36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36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36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36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36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44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36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36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36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36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36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36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36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36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36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36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36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36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36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36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36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36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229" t="str">
        <f ca="1">+IF(OFFSET('Water Data'!$D$27,0,10*ROW('Water Data'!D54))="","",OFFSET('Water Data'!$D$27,0,10*ROW('Water Data'!D54)))</f>
        <v/>
      </c>
      <c r="BT60" s="229" t="str">
        <f ca="1">+IF(OFFSET('Water Data'!$D$28,0,10*ROW('Water Data'!D54))="","",OFFSET('Water Data'!$D$28,0,10*ROW('Water Data'!D54)))</f>
        <v/>
      </c>
      <c r="BU60" s="229" t="str">
        <f ca="1">+IF(OFFSET('Water Data'!$D$29,0,10*ROW('Water Data'!D54))="","",OFFSET('Water Data'!$D$29,0,10*ROW('Water Data'!D54)))</f>
        <v/>
      </c>
      <c r="BV60" s="229" t="str">
        <f ca="1">+IF(OFFSET('Water Data'!$E$27,0,10*ROW('Water Data'!E54))="","",OFFSET('Water Data'!$E$27,0,10*ROW('Water Data'!E54)))</f>
        <v/>
      </c>
      <c r="BW60" s="229" t="str">
        <f ca="1">+IF(OFFSET('Water Data'!$E$28,0,10*ROW('Water Data'!E54))="","",OFFSET('Water Data'!$E$28,0,10*ROW('Water Data'!E54)))</f>
        <v/>
      </c>
      <c r="BX60" s="229" t="str">
        <f ca="1">+IF(OFFSET('Water Data'!$E$29,0,10*ROW('Water Data'!E54))="","",OFFSET('Water Data'!$E$29,0,10*ROW('Water Data'!E54)))</f>
        <v/>
      </c>
      <c r="BY60" s="229" t="str">
        <f ca="1">+IF(OFFSET('Water Data'!$F$27,0,10*ROW('Water Data'!F54))="","",OFFSET('Water Data'!$F$27,0,10*ROW('Water Data'!F54)))</f>
        <v/>
      </c>
      <c r="BZ60" s="229" t="str">
        <f ca="1">+IF(OFFSET('Water Data'!$F$28,0,10*ROW('Water Data'!F54))="","",OFFSET('Water Data'!$F$28,0,10*ROW('Water Data'!F54)))</f>
        <v/>
      </c>
      <c r="CA60" s="229" t="str">
        <f ca="1">+IF(OFFSET('Water Data'!$F$29,0,10*ROW('Water Data'!F54))="","",OFFSET('Water Data'!$F$29,0,10*ROW('Water Data'!F54)))</f>
        <v/>
      </c>
      <c r="CB60" s="229" t="str">
        <f ca="1">+IF(OFFSET('Water Data'!$G$27,0,10*ROW('Water Data'!G54))="","",OFFSET('Water Data'!$G$27,0,10*ROW('Water Data'!G54)))</f>
        <v/>
      </c>
      <c r="CC60" s="229" t="str">
        <f ca="1">+IF(OFFSET('Water Data'!$G$28,0,10*ROW('Water Data'!G54))="","",OFFSET('Water Data'!$G$28,0,10*ROW('Water Data'!G54)))</f>
        <v/>
      </c>
      <c r="CD60" s="229" t="str">
        <f ca="1">+IF(OFFSET('Water Data'!$G$29,0,10*ROW('Water Data'!G54))="","",OFFSET('Water Data'!$G$29,0,10*ROW('Water Data'!G54)))</f>
        <v/>
      </c>
      <c r="CE60" s="229" t="str">
        <f ca="1">+IF(OFFSET('Water Data'!$H$27,0,10*ROW('Water Data'!H54))="","",OFFSET('Water Data'!$H$27,0,10*ROW('Water Data'!H54)))</f>
        <v/>
      </c>
      <c r="CF60" s="229" t="str">
        <f ca="1">+IF(OFFSET('Water Data'!$H$28,0,10*ROW('Water Data'!H54))="","",OFFSET('Water Data'!$H$28,0,10*ROW('Water Data'!H54)))</f>
        <v/>
      </c>
      <c r="CG60" s="229" t="str">
        <f ca="1">+IF(OFFSET('Water Data'!$H$29,0,10*ROW('Water Data'!H54))="","",OFFSET('Water Data'!$H$29,0,10*ROW('Water Data'!H54)))</f>
        <v/>
      </c>
      <c r="CH60" s="229" t="str">
        <f ca="1">+IF(OFFSET('Water Data'!$I$27,0,10*ROW('Water Data'!I54))="","",OFFSET('Water Data'!$I$27,0,10*ROW('Water Data'!I54)))</f>
        <v/>
      </c>
      <c r="CI60" s="229" t="str">
        <f ca="1">+IF(OFFSET('Water Data'!$I$28,0,10*ROW('Water Data'!I54))="","",OFFSET('Water Data'!$I$28,0,10*ROW('Water Data'!I54)))</f>
        <v/>
      </c>
      <c r="CJ60" s="229" t="str">
        <f ca="1">+IF(OFFSET('Water Data'!$I$29,0,10*ROW('Water Data'!I54))="","",OFFSET('Water Data'!$I$29,0,10*ROW('Water Data'!I54)))</f>
        <v/>
      </c>
      <c r="CK60" s="229" t="str">
        <f ca="1">+IF(OFFSET('Sanitation Data'!$D$28,0,10*ROW('Sanitation Data'!D54))="","",OFFSET('Sanitation Data'!$D$28,0,10*ROW('Sanitation Data'!D54)))</f>
        <v/>
      </c>
      <c r="CL60" s="229" t="str">
        <f ca="1">+IF(OFFSET('Sanitation Data'!$D$29,0,10*ROW('Sanitation Data'!D54))="","",OFFSET('Sanitation Data'!$D$29,0,10*ROW('Sanitation Data'!D54)))</f>
        <v/>
      </c>
      <c r="CM60" s="229" t="str">
        <f ca="1">+IF(OFFSET('Sanitation Data'!$D$30,0,10*ROW('Sanitation Data'!D54))="","",OFFSET('Sanitation Data'!$D$30,0,10*ROW('Sanitation Data'!D54)))</f>
        <v/>
      </c>
      <c r="CN60" s="229" t="str">
        <f ca="1">+IF(OFFSET('Sanitation Data'!$D$31,0,10*ROW('Sanitation Data'!D54))="","",OFFSET('Sanitation Data'!$D$31,0,10*ROW('Sanitation Data'!D54)))</f>
        <v/>
      </c>
      <c r="CO60" s="229" t="str">
        <f ca="1">+IF(OFFSET('Sanitation Data'!$D$32,0,10*ROW('Sanitation Data'!D54))="","",OFFSET('Sanitation Data'!$D$32,0,10*ROW('Sanitation Data'!D54)))</f>
        <v/>
      </c>
      <c r="CP60" s="229" t="str">
        <f ca="1">+IF(OFFSET('Sanitation Data'!$E$28,0,10*ROW('Sanitation Data'!E54))="","",OFFSET('Sanitation Data'!$E$28,0,10*ROW('Sanitation Data'!E54)))</f>
        <v/>
      </c>
      <c r="CQ60" s="229" t="str">
        <f ca="1">+IF(OFFSET('Sanitation Data'!$E$29,0,10*ROW('Sanitation Data'!E54))="","",OFFSET('Sanitation Data'!$E$29,0,10*ROW('Sanitation Data'!E54)))</f>
        <v/>
      </c>
      <c r="CR60" s="229" t="str">
        <f ca="1">+IF(OFFSET('Sanitation Data'!$E$30,0,10*ROW('Sanitation Data'!E54))="","",OFFSET('Sanitation Data'!$E$30,0,10*ROW('Sanitation Data'!E54)))</f>
        <v/>
      </c>
      <c r="CS60" s="229" t="str">
        <f ca="1">+IF(OFFSET('Sanitation Data'!$E$31,0,10*ROW('Sanitation Data'!E54))="","",OFFSET('Sanitation Data'!$E$31,0,10*ROW('Sanitation Data'!E54)))</f>
        <v/>
      </c>
      <c r="CT60" s="229" t="str">
        <f ca="1">+IF(OFFSET('Sanitation Data'!$E$32,0,10*ROW('Sanitation Data'!E54))="","",OFFSET('Sanitation Data'!$E$32,0,10*ROW('Sanitation Data'!E54)))</f>
        <v/>
      </c>
      <c r="CU60" s="229" t="str">
        <f ca="1">+IF(OFFSET('Sanitation Data'!$F$28,0,10*ROW('Sanitation Data'!F54))="","",OFFSET('Sanitation Data'!$F$28,0,10*ROW('Sanitation Data'!F54)))</f>
        <v/>
      </c>
      <c r="CV60" s="229" t="str">
        <f ca="1">+IF(OFFSET('Sanitation Data'!$F$29,0,10*ROW('Sanitation Data'!F54))="","",OFFSET('Sanitation Data'!$F$29,0,10*ROW('Sanitation Data'!F54)))</f>
        <v/>
      </c>
      <c r="CW60" s="229" t="str">
        <f ca="1">+IF(OFFSET('Sanitation Data'!$F$30,0,10*ROW('Sanitation Data'!F54))="","",OFFSET('Sanitation Data'!$F$30,0,10*ROW('Sanitation Data'!F54)))</f>
        <v/>
      </c>
      <c r="CX60" s="229" t="str">
        <f ca="1">+IF(OFFSET('Sanitation Data'!$F$31,0,10*ROW('Sanitation Data'!F54))="","",OFFSET('Sanitation Data'!$F$31,0,10*ROW('Sanitation Data'!F54)))</f>
        <v/>
      </c>
      <c r="CY60" s="229" t="str">
        <f ca="1">+IF(OFFSET('Sanitation Data'!$F$32,0,10*ROW('Sanitation Data'!F54))="","",OFFSET('Sanitation Data'!$F$32,0,10*ROW('Sanitation Data'!F54)))</f>
        <v/>
      </c>
      <c r="CZ60" s="229" t="str">
        <f ca="1">+IF(OFFSET('Sanitation Data'!$G$28,0,10*ROW('Sanitation Data'!G54))="","",OFFSET('Sanitation Data'!$G$28,0,10*ROW('Sanitation Data'!G54)))</f>
        <v/>
      </c>
      <c r="DA60" s="229" t="str">
        <f ca="1">+IF(OFFSET('Sanitation Data'!$G$29,0,10*ROW('Sanitation Data'!G54))="","",OFFSET('Sanitation Data'!$G$29,0,10*ROW('Sanitation Data'!G54)))</f>
        <v/>
      </c>
      <c r="DB60" s="229" t="str">
        <f ca="1">+IF(OFFSET('Sanitation Data'!$G$30,0,10*ROW('Sanitation Data'!G54))="","",OFFSET('Sanitation Data'!$G$30,0,10*ROW('Sanitation Data'!G54)))</f>
        <v/>
      </c>
      <c r="DC60" s="229" t="str">
        <f ca="1">+IF(OFFSET('Sanitation Data'!$G$31,0,10*ROW('Sanitation Data'!G54))="","",OFFSET('Sanitation Data'!$G$31,0,10*ROW('Sanitation Data'!G54)))</f>
        <v/>
      </c>
      <c r="DD60" s="229" t="str">
        <f ca="1">+IF(OFFSET('Sanitation Data'!$G$32,0,10*ROW('Sanitation Data'!G54))="","",OFFSET('Sanitation Data'!$G$32,0,10*ROW('Sanitation Data'!G54)))</f>
        <v/>
      </c>
      <c r="DE60" s="229" t="str">
        <f ca="1">+IF(OFFSET('Sanitation Data'!$H$28,0,10*ROW('Sanitation Data'!H54))="","",OFFSET('Sanitation Data'!$H$28,0,10*ROW('Sanitation Data'!H54)))</f>
        <v/>
      </c>
      <c r="DF60" s="229" t="str">
        <f ca="1">+IF(OFFSET('Sanitation Data'!$H$29,0,10*ROW('Sanitation Data'!H54))="","",OFFSET('Sanitation Data'!$H$29,0,10*ROW('Sanitation Data'!H54)))</f>
        <v/>
      </c>
      <c r="DG60" s="229" t="str">
        <f ca="1">+IF(OFFSET('Sanitation Data'!$H$30,0,10*ROW('Sanitation Data'!H54))="","",OFFSET('Sanitation Data'!$H$30,0,10*ROW('Sanitation Data'!H54)))</f>
        <v/>
      </c>
      <c r="DH60" s="229" t="str">
        <f ca="1">+IF(OFFSET('Sanitation Data'!$H$31,0,10*ROW('Sanitation Data'!H54))="","",OFFSET('Sanitation Data'!$H$31,0,10*ROW('Sanitation Data'!H54)))</f>
        <v/>
      </c>
      <c r="DI60" s="229" t="str">
        <f ca="1">+IF(OFFSET('Sanitation Data'!$H$32,0,10*ROW('Sanitation Data'!H54))="","",OFFSET('Sanitation Data'!$H$32,0,10*ROW('Sanitation Data'!H54)))</f>
        <v/>
      </c>
      <c r="DJ60" s="229" t="str">
        <f ca="1">+IF(OFFSET('Sanitation Data'!$I$28,0,10*ROW('Sanitation Data'!I54))="","",OFFSET('Sanitation Data'!$I$28,0,10*ROW('Sanitation Data'!I54)))</f>
        <v/>
      </c>
      <c r="DK60" s="229" t="str">
        <f ca="1">+IF(OFFSET('Sanitation Data'!$I$29,0,10*ROW('Sanitation Data'!I54))="","",OFFSET('Sanitation Data'!$I$29,0,10*ROW('Sanitation Data'!I54)))</f>
        <v/>
      </c>
      <c r="DL60" s="229" t="str">
        <f ca="1">+IF(OFFSET('Sanitation Data'!$I$30,0,10*ROW('Sanitation Data'!I54))="","",OFFSET('Sanitation Data'!$I$30,0,10*ROW('Sanitation Data'!I54)))</f>
        <v/>
      </c>
      <c r="DM60" s="229" t="str">
        <f ca="1">+IF(OFFSET('Sanitation Data'!$I$31,0,10*ROW('Sanitation Data'!I54))="","",OFFSET('Sanitation Data'!$I$31,0,10*ROW('Sanitation Data'!I54)))</f>
        <v/>
      </c>
      <c r="DN60" s="229" t="str">
        <f ca="1">+IF(OFFSET('Sanitation Data'!$I$32,0,10*ROW('Sanitation Data'!I54))="","",OFFSET('Sanitation Data'!$I$32,0,10*ROW('Sanitation Data'!I54)))</f>
        <v/>
      </c>
      <c r="DO60" s="229" t="str">
        <f ca="1">+IF(OFFSET('Hygiene Data'!$D$11,0,10*ROW('Hygiene Data'!D54))="","",OFFSET('Hygiene Data'!$D$11,0,10*ROW('Hygiene Data'!D54)))</f>
        <v/>
      </c>
      <c r="DP60" s="229" t="str">
        <f ca="1">+IF(OFFSET('Hygiene Data'!$D$12,0,10*ROW('Hygiene Data'!D54))="","",OFFSET('Hygiene Data'!$D$12,0,10*ROW('Hygiene Data'!D54)))</f>
        <v/>
      </c>
      <c r="DQ60" s="229" t="str">
        <f ca="1">+IF(OFFSET('Hygiene Data'!$D$13,0,10*ROW('Hygiene Data'!D54))="","",OFFSET('Hygiene Data'!$D$13,0,10*ROW('Hygiene Data'!D54)))</f>
        <v/>
      </c>
      <c r="DR60" s="229" t="str">
        <f ca="1">+IF(OFFSET('Hygiene Data'!$E$11,0,10*ROW('Hygiene Data'!E54))="","",OFFSET('Hygiene Data'!$E$11,0,10*ROW('Hygiene Data'!E54)))</f>
        <v/>
      </c>
      <c r="DS60" s="229" t="str">
        <f ca="1">+IF(OFFSET('Hygiene Data'!$E$12,0,10*ROW('Hygiene Data'!E54))="","",OFFSET('Hygiene Data'!$E$12,0,10*ROW('Hygiene Data'!E54)))</f>
        <v/>
      </c>
      <c r="DT60" s="229" t="str">
        <f ca="1">+IF(OFFSET('Hygiene Data'!$E$13,0,10*ROW('Hygiene Data'!E54))="","",OFFSET('Hygiene Data'!$E$13,0,10*ROW('Hygiene Data'!E54)))</f>
        <v/>
      </c>
      <c r="DU60" s="229" t="str">
        <f ca="1">+IF(OFFSET('Hygiene Data'!$F$11,0,10*ROW('Hygiene Data'!F54))="","",OFFSET('Hygiene Data'!$F$11,0,10*ROW('Hygiene Data'!F54)))</f>
        <v/>
      </c>
      <c r="DV60" s="229" t="str">
        <f ca="1">+IF(OFFSET('Hygiene Data'!$F$12,0,10*ROW('Hygiene Data'!F54))="","",OFFSET('Hygiene Data'!$F$12,0,10*ROW('Hygiene Data'!F54)))</f>
        <v/>
      </c>
      <c r="DW60" s="229" t="str">
        <f ca="1">+IF(OFFSET('Hygiene Data'!$F$13,0,10*ROW('Hygiene Data'!F54))="","",OFFSET('Hygiene Data'!$F$13,0,10*ROW('Hygiene Data'!F54)))</f>
        <v/>
      </c>
      <c r="DX60" s="229" t="str">
        <f ca="1">+IF(OFFSET('Hygiene Data'!$G$11,0,10*ROW('Hygiene Data'!G54))="","",OFFSET('Hygiene Data'!$G$11,0,10*ROW('Hygiene Data'!G54)))</f>
        <v/>
      </c>
      <c r="DY60" s="229" t="str">
        <f ca="1">+IF(OFFSET('Hygiene Data'!$G$12,0,10*ROW('Hygiene Data'!G54))="","",OFFSET('Hygiene Data'!$G$12,0,10*ROW('Hygiene Data'!G54)))</f>
        <v/>
      </c>
      <c r="DZ60" s="229" t="str">
        <f ca="1">+IF(OFFSET('Hygiene Data'!$G$13,0,10*ROW('Hygiene Data'!G54))="","",OFFSET('Hygiene Data'!$G$13,0,10*ROW('Hygiene Data'!G54)))</f>
        <v/>
      </c>
      <c r="EA60" s="229" t="str">
        <f ca="1">+IF(OFFSET('Hygiene Data'!$H$11,0,10*ROW('Hygiene Data'!H54))="","",OFFSET('Hygiene Data'!$H$11,0,10*ROW('Hygiene Data'!H54)))</f>
        <v/>
      </c>
      <c r="EB60" s="229" t="str">
        <f ca="1">+IF(OFFSET('Hygiene Data'!$H$12,0,10*ROW('Hygiene Data'!H54))="","",OFFSET('Hygiene Data'!$H$12,0,10*ROW('Hygiene Data'!H54)))</f>
        <v/>
      </c>
      <c r="EC60" s="229" t="str">
        <f ca="1">+IF(OFFSET('Hygiene Data'!$H$13,0,10*ROW('Hygiene Data'!H54))="","",OFFSET('Hygiene Data'!$H$13,0,10*ROW('Hygiene Data'!H54)))</f>
        <v/>
      </c>
      <c r="ED60" s="229" t="str">
        <f ca="1">+IF(OFFSET('Hygiene Data'!$I$11,0,10*ROW('Hygiene Data'!I54))="","",OFFSET('Hygiene Data'!$I$11,0,10*ROW('Hygiene Data'!I54)))</f>
        <v/>
      </c>
      <c r="EE60" s="229" t="str">
        <f ca="1">+IF(OFFSET('Hygiene Data'!$I$12,0,10*ROW('Hygiene Data'!I54))="","",OFFSET('Hygiene Data'!$I$12,0,10*ROW('Hygiene Data'!I54)))</f>
        <v/>
      </c>
      <c r="EF60" s="229" t="str">
        <f ca="1">+IF(OFFSET('Hygiene Data'!$I$13,0,10*ROW('Hygiene Data'!I54))="","",OFFSET('Hygiene Data'!$I$13,0,10*ROW('Hygiene Data'!I54)))</f>
        <v/>
      </c>
    </row>
    <row r="61" spans="1:136" x14ac:dyDescent="0.25">
      <c r="A61" s="338" t="str">
        <f ca="1">+IF(OFFSET('Water Data'!$B$2,0,10*ROW('Water Data'!E55))="","",OFFSET('Water Data'!$B$2,0,10*ROW('Water Data'!E55)))</f>
        <v/>
      </c>
      <c r="B61" s="33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365" t="str">
        <f t="shared" ca="1" si="0"/>
        <v/>
      </c>
      <c r="D61" s="36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36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36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36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36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36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36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36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36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36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36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36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36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36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36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36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36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36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36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36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36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36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36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36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36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36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36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36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36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36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36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36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36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36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36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36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36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36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36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36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36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36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36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36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36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36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36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36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36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44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36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36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36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36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36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36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36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36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36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36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36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36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36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36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36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36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229" t="str">
        <f ca="1">+IF(OFFSET('Water Data'!$D$27,0,10*ROW('Water Data'!D55))="","",OFFSET('Water Data'!$D$27,0,10*ROW('Water Data'!D55)))</f>
        <v/>
      </c>
      <c r="BT61" s="229" t="str">
        <f ca="1">+IF(OFFSET('Water Data'!$D$28,0,10*ROW('Water Data'!D55))="","",OFFSET('Water Data'!$D$28,0,10*ROW('Water Data'!D55)))</f>
        <v/>
      </c>
      <c r="BU61" s="229" t="str">
        <f ca="1">+IF(OFFSET('Water Data'!$D$29,0,10*ROW('Water Data'!D55))="","",OFFSET('Water Data'!$D$29,0,10*ROW('Water Data'!D55)))</f>
        <v/>
      </c>
      <c r="BV61" s="229" t="str">
        <f ca="1">+IF(OFFSET('Water Data'!$E$27,0,10*ROW('Water Data'!E55))="","",OFFSET('Water Data'!$E$27,0,10*ROW('Water Data'!E55)))</f>
        <v/>
      </c>
      <c r="BW61" s="229" t="str">
        <f ca="1">+IF(OFFSET('Water Data'!$E$28,0,10*ROW('Water Data'!E55))="","",OFFSET('Water Data'!$E$28,0,10*ROW('Water Data'!E55)))</f>
        <v/>
      </c>
      <c r="BX61" s="229" t="str">
        <f ca="1">+IF(OFFSET('Water Data'!$E$29,0,10*ROW('Water Data'!E55))="","",OFFSET('Water Data'!$E$29,0,10*ROW('Water Data'!E55)))</f>
        <v/>
      </c>
      <c r="BY61" s="229" t="str">
        <f ca="1">+IF(OFFSET('Water Data'!$F$27,0,10*ROW('Water Data'!F55))="","",OFFSET('Water Data'!$F$27,0,10*ROW('Water Data'!F55)))</f>
        <v/>
      </c>
      <c r="BZ61" s="229" t="str">
        <f ca="1">+IF(OFFSET('Water Data'!$F$28,0,10*ROW('Water Data'!F55))="","",OFFSET('Water Data'!$F$28,0,10*ROW('Water Data'!F55)))</f>
        <v/>
      </c>
      <c r="CA61" s="229" t="str">
        <f ca="1">+IF(OFFSET('Water Data'!$F$29,0,10*ROW('Water Data'!F55))="","",OFFSET('Water Data'!$F$29,0,10*ROW('Water Data'!F55)))</f>
        <v/>
      </c>
      <c r="CB61" s="229" t="str">
        <f ca="1">+IF(OFFSET('Water Data'!$G$27,0,10*ROW('Water Data'!G55))="","",OFFSET('Water Data'!$G$27,0,10*ROW('Water Data'!G55)))</f>
        <v/>
      </c>
      <c r="CC61" s="229" t="str">
        <f ca="1">+IF(OFFSET('Water Data'!$G$28,0,10*ROW('Water Data'!G55))="","",OFFSET('Water Data'!$G$28,0,10*ROW('Water Data'!G55)))</f>
        <v/>
      </c>
      <c r="CD61" s="229" t="str">
        <f ca="1">+IF(OFFSET('Water Data'!$G$29,0,10*ROW('Water Data'!G55))="","",OFFSET('Water Data'!$G$29,0,10*ROW('Water Data'!G55)))</f>
        <v/>
      </c>
      <c r="CE61" s="229" t="str">
        <f ca="1">+IF(OFFSET('Water Data'!$H$27,0,10*ROW('Water Data'!H55))="","",OFFSET('Water Data'!$H$27,0,10*ROW('Water Data'!H55)))</f>
        <v/>
      </c>
      <c r="CF61" s="229" t="str">
        <f ca="1">+IF(OFFSET('Water Data'!$H$28,0,10*ROW('Water Data'!H55))="","",OFFSET('Water Data'!$H$28,0,10*ROW('Water Data'!H55)))</f>
        <v/>
      </c>
      <c r="CG61" s="229" t="str">
        <f ca="1">+IF(OFFSET('Water Data'!$H$29,0,10*ROW('Water Data'!H55))="","",OFFSET('Water Data'!$H$29,0,10*ROW('Water Data'!H55)))</f>
        <v/>
      </c>
      <c r="CH61" s="229" t="str">
        <f ca="1">+IF(OFFSET('Water Data'!$I$27,0,10*ROW('Water Data'!I55))="","",OFFSET('Water Data'!$I$27,0,10*ROW('Water Data'!I55)))</f>
        <v/>
      </c>
      <c r="CI61" s="229" t="str">
        <f ca="1">+IF(OFFSET('Water Data'!$I$28,0,10*ROW('Water Data'!I55))="","",OFFSET('Water Data'!$I$28,0,10*ROW('Water Data'!I55)))</f>
        <v/>
      </c>
      <c r="CJ61" s="229" t="str">
        <f ca="1">+IF(OFFSET('Water Data'!$I$29,0,10*ROW('Water Data'!I55))="","",OFFSET('Water Data'!$I$29,0,10*ROW('Water Data'!I55)))</f>
        <v/>
      </c>
      <c r="CK61" s="229" t="str">
        <f ca="1">+IF(OFFSET('Sanitation Data'!$D$28,0,10*ROW('Sanitation Data'!D55))="","",OFFSET('Sanitation Data'!$D$28,0,10*ROW('Sanitation Data'!D55)))</f>
        <v/>
      </c>
      <c r="CL61" s="229" t="str">
        <f ca="1">+IF(OFFSET('Sanitation Data'!$D$29,0,10*ROW('Sanitation Data'!D55))="","",OFFSET('Sanitation Data'!$D$29,0,10*ROW('Sanitation Data'!D55)))</f>
        <v/>
      </c>
      <c r="CM61" s="229" t="str">
        <f ca="1">+IF(OFFSET('Sanitation Data'!$D$30,0,10*ROW('Sanitation Data'!D55))="","",OFFSET('Sanitation Data'!$D$30,0,10*ROW('Sanitation Data'!D55)))</f>
        <v/>
      </c>
      <c r="CN61" s="229" t="str">
        <f ca="1">+IF(OFFSET('Sanitation Data'!$D$31,0,10*ROW('Sanitation Data'!D55))="","",OFFSET('Sanitation Data'!$D$31,0,10*ROW('Sanitation Data'!D55)))</f>
        <v/>
      </c>
      <c r="CO61" s="229" t="str">
        <f ca="1">+IF(OFFSET('Sanitation Data'!$D$32,0,10*ROW('Sanitation Data'!D55))="","",OFFSET('Sanitation Data'!$D$32,0,10*ROW('Sanitation Data'!D55)))</f>
        <v/>
      </c>
      <c r="CP61" s="229" t="str">
        <f ca="1">+IF(OFFSET('Sanitation Data'!$E$28,0,10*ROW('Sanitation Data'!E55))="","",OFFSET('Sanitation Data'!$E$28,0,10*ROW('Sanitation Data'!E55)))</f>
        <v/>
      </c>
      <c r="CQ61" s="229" t="str">
        <f ca="1">+IF(OFFSET('Sanitation Data'!$E$29,0,10*ROW('Sanitation Data'!E55))="","",OFFSET('Sanitation Data'!$E$29,0,10*ROW('Sanitation Data'!E55)))</f>
        <v/>
      </c>
      <c r="CR61" s="229" t="str">
        <f ca="1">+IF(OFFSET('Sanitation Data'!$E$30,0,10*ROW('Sanitation Data'!E55))="","",OFFSET('Sanitation Data'!$E$30,0,10*ROW('Sanitation Data'!E55)))</f>
        <v/>
      </c>
      <c r="CS61" s="229" t="str">
        <f ca="1">+IF(OFFSET('Sanitation Data'!$E$31,0,10*ROW('Sanitation Data'!E55))="","",OFFSET('Sanitation Data'!$E$31,0,10*ROW('Sanitation Data'!E55)))</f>
        <v/>
      </c>
      <c r="CT61" s="229" t="str">
        <f ca="1">+IF(OFFSET('Sanitation Data'!$E$32,0,10*ROW('Sanitation Data'!E55))="","",OFFSET('Sanitation Data'!$E$32,0,10*ROW('Sanitation Data'!E55)))</f>
        <v/>
      </c>
      <c r="CU61" s="229" t="str">
        <f ca="1">+IF(OFFSET('Sanitation Data'!$F$28,0,10*ROW('Sanitation Data'!F55))="","",OFFSET('Sanitation Data'!$F$28,0,10*ROW('Sanitation Data'!F55)))</f>
        <v/>
      </c>
      <c r="CV61" s="229" t="str">
        <f ca="1">+IF(OFFSET('Sanitation Data'!$F$29,0,10*ROW('Sanitation Data'!F55))="","",OFFSET('Sanitation Data'!$F$29,0,10*ROW('Sanitation Data'!F55)))</f>
        <v/>
      </c>
      <c r="CW61" s="229" t="str">
        <f ca="1">+IF(OFFSET('Sanitation Data'!$F$30,0,10*ROW('Sanitation Data'!F55))="","",OFFSET('Sanitation Data'!$F$30,0,10*ROW('Sanitation Data'!F55)))</f>
        <v/>
      </c>
      <c r="CX61" s="229" t="str">
        <f ca="1">+IF(OFFSET('Sanitation Data'!$F$31,0,10*ROW('Sanitation Data'!F55))="","",OFFSET('Sanitation Data'!$F$31,0,10*ROW('Sanitation Data'!F55)))</f>
        <v/>
      </c>
      <c r="CY61" s="229" t="str">
        <f ca="1">+IF(OFFSET('Sanitation Data'!$F$32,0,10*ROW('Sanitation Data'!F55))="","",OFFSET('Sanitation Data'!$F$32,0,10*ROW('Sanitation Data'!F55)))</f>
        <v/>
      </c>
      <c r="CZ61" s="229" t="str">
        <f ca="1">+IF(OFFSET('Sanitation Data'!$G$28,0,10*ROW('Sanitation Data'!G55))="","",OFFSET('Sanitation Data'!$G$28,0,10*ROW('Sanitation Data'!G55)))</f>
        <v/>
      </c>
      <c r="DA61" s="229" t="str">
        <f ca="1">+IF(OFFSET('Sanitation Data'!$G$29,0,10*ROW('Sanitation Data'!G55))="","",OFFSET('Sanitation Data'!$G$29,0,10*ROW('Sanitation Data'!G55)))</f>
        <v/>
      </c>
      <c r="DB61" s="229" t="str">
        <f ca="1">+IF(OFFSET('Sanitation Data'!$G$30,0,10*ROW('Sanitation Data'!G55))="","",OFFSET('Sanitation Data'!$G$30,0,10*ROW('Sanitation Data'!G55)))</f>
        <v/>
      </c>
      <c r="DC61" s="229" t="str">
        <f ca="1">+IF(OFFSET('Sanitation Data'!$G$31,0,10*ROW('Sanitation Data'!G55))="","",OFFSET('Sanitation Data'!$G$31,0,10*ROW('Sanitation Data'!G55)))</f>
        <v/>
      </c>
      <c r="DD61" s="229" t="str">
        <f ca="1">+IF(OFFSET('Sanitation Data'!$G$32,0,10*ROW('Sanitation Data'!G55))="","",OFFSET('Sanitation Data'!$G$32,0,10*ROW('Sanitation Data'!G55)))</f>
        <v/>
      </c>
      <c r="DE61" s="229" t="str">
        <f ca="1">+IF(OFFSET('Sanitation Data'!$H$28,0,10*ROW('Sanitation Data'!H55))="","",OFFSET('Sanitation Data'!$H$28,0,10*ROW('Sanitation Data'!H55)))</f>
        <v/>
      </c>
      <c r="DF61" s="229" t="str">
        <f ca="1">+IF(OFFSET('Sanitation Data'!$H$29,0,10*ROW('Sanitation Data'!H55))="","",OFFSET('Sanitation Data'!$H$29,0,10*ROW('Sanitation Data'!H55)))</f>
        <v/>
      </c>
      <c r="DG61" s="229" t="str">
        <f ca="1">+IF(OFFSET('Sanitation Data'!$H$30,0,10*ROW('Sanitation Data'!H55))="","",OFFSET('Sanitation Data'!$H$30,0,10*ROW('Sanitation Data'!H55)))</f>
        <v/>
      </c>
      <c r="DH61" s="229" t="str">
        <f ca="1">+IF(OFFSET('Sanitation Data'!$H$31,0,10*ROW('Sanitation Data'!H55))="","",OFFSET('Sanitation Data'!$H$31,0,10*ROW('Sanitation Data'!H55)))</f>
        <v/>
      </c>
      <c r="DI61" s="229" t="str">
        <f ca="1">+IF(OFFSET('Sanitation Data'!$H$32,0,10*ROW('Sanitation Data'!H55))="","",OFFSET('Sanitation Data'!$H$32,0,10*ROW('Sanitation Data'!H55)))</f>
        <v/>
      </c>
      <c r="DJ61" s="229" t="str">
        <f ca="1">+IF(OFFSET('Sanitation Data'!$I$28,0,10*ROW('Sanitation Data'!I55))="","",OFFSET('Sanitation Data'!$I$28,0,10*ROW('Sanitation Data'!I55)))</f>
        <v/>
      </c>
      <c r="DK61" s="229" t="str">
        <f ca="1">+IF(OFFSET('Sanitation Data'!$I$29,0,10*ROW('Sanitation Data'!I55))="","",OFFSET('Sanitation Data'!$I$29,0,10*ROW('Sanitation Data'!I55)))</f>
        <v/>
      </c>
      <c r="DL61" s="229" t="str">
        <f ca="1">+IF(OFFSET('Sanitation Data'!$I$30,0,10*ROW('Sanitation Data'!I55))="","",OFFSET('Sanitation Data'!$I$30,0,10*ROW('Sanitation Data'!I55)))</f>
        <v/>
      </c>
      <c r="DM61" s="229" t="str">
        <f ca="1">+IF(OFFSET('Sanitation Data'!$I$31,0,10*ROW('Sanitation Data'!I55))="","",OFFSET('Sanitation Data'!$I$31,0,10*ROW('Sanitation Data'!I55)))</f>
        <v/>
      </c>
      <c r="DN61" s="229" t="str">
        <f ca="1">+IF(OFFSET('Sanitation Data'!$I$32,0,10*ROW('Sanitation Data'!I55))="","",OFFSET('Sanitation Data'!$I$32,0,10*ROW('Sanitation Data'!I55)))</f>
        <v/>
      </c>
      <c r="DO61" s="229" t="str">
        <f ca="1">+IF(OFFSET('Hygiene Data'!$D$11,0,10*ROW('Hygiene Data'!D55))="","",OFFSET('Hygiene Data'!$D$11,0,10*ROW('Hygiene Data'!D55)))</f>
        <v/>
      </c>
      <c r="DP61" s="229" t="str">
        <f ca="1">+IF(OFFSET('Hygiene Data'!$D$12,0,10*ROW('Hygiene Data'!D55))="","",OFFSET('Hygiene Data'!$D$12,0,10*ROW('Hygiene Data'!D55)))</f>
        <v/>
      </c>
      <c r="DQ61" s="229" t="str">
        <f ca="1">+IF(OFFSET('Hygiene Data'!$D$13,0,10*ROW('Hygiene Data'!D55))="","",OFFSET('Hygiene Data'!$D$13,0,10*ROW('Hygiene Data'!D55)))</f>
        <v/>
      </c>
      <c r="DR61" s="229" t="str">
        <f ca="1">+IF(OFFSET('Hygiene Data'!$E$11,0,10*ROW('Hygiene Data'!E55))="","",OFFSET('Hygiene Data'!$E$11,0,10*ROW('Hygiene Data'!E55)))</f>
        <v/>
      </c>
      <c r="DS61" s="229" t="str">
        <f ca="1">+IF(OFFSET('Hygiene Data'!$E$12,0,10*ROW('Hygiene Data'!E55))="","",OFFSET('Hygiene Data'!$E$12,0,10*ROW('Hygiene Data'!E55)))</f>
        <v/>
      </c>
      <c r="DT61" s="229" t="str">
        <f ca="1">+IF(OFFSET('Hygiene Data'!$E$13,0,10*ROW('Hygiene Data'!E55))="","",OFFSET('Hygiene Data'!$E$13,0,10*ROW('Hygiene Data'!E55)))</f>
        <v/>
      </c>
      <c r="DU61" s="229" t="str">
        <f ca="1">+IF(OFFSET('Hygiene Data'!$F$11,0,10*ROW('Hygiene Data'!F55))="","",OFFSET('Hygiene Data'!$F$11,0,10*ROW('Hygiene Data'!F55)))</f>
        <v/>
      </c>
      <c r="DV61" s="229" t="str">
        <f ca="1">+IF(OFFSET('Hygiene Data'!$F$12,0,10*ROW('Hygiene Data'!F55))="","",OFFSET('Hygiene Data'!$F$12,0,10*ROW('Hygiene Data'!F55)))</f>
        <v/>
      </c>
      <c r="DW61" s="229" t="str">
        <f ca="1">+IF(OFFSET('Hygiene Data'!$F$13,0,10*ROW('Hygiene Data'!F55))="","",OFFSET('Hygiene Data'!$F$13,0,10*ROW('Hygiene Data'!F55)))</f>
        <v/>
      </c>
      <c r="DX61" s="229" t="str">
        <f ca="1">+IF(OFFSET('Hygiene Data'!$G$11,0,10*ROW('Hygiene Data'!G55))="","",OFFSET('Hygiene Data'!$G$11,0,10*ROW('Hygiene Data'!G55)))</f>
        <v/>
      </c>
      <c r="DY61" s="229" t="str">
        <f ca="1">+IF(OFFSET('Hygiene Data'!$G$12,0,10*ROW('Hygiene Data'!G55))="","",OFFSET('Hygiene Data'!$G$12,0,10*ROW('Hygiene Data'!G55)))</f>
        <v/>
      </c>
      <c r="DZ61" s="229" t="str">
        <f ca="1">+IF(OFFSET('Hygiene Data'!$G$13,0,10*ROW('Hygiene Data'!G55))="","",OFFSET('Hygiene Data'!$G$13,0,10*ROW('Hygiene Data'!G55)))</f>
        <v/>
      </c>
      <c r="EA61" s="229" t="str">
        <f ca="1">+IF(OFFSET('Hygiene Data'!$H$11,0,10*ROW('Hygiene Data'!H55))="","",OFFSET('Hygiene Data'!$H$11,0,10*ROW('Hygiene Data'!H55)))</f>
        <v/>
      </c>
      <c r="EB61" s="229" t="str">
        <f ca="1">+IF(OFFSET('Hygiene Data'!$H$12,0,10*ROW('Hygiene Data'!H55))="","",OFFSET('Hygiene Data'!$H$12,0,10*ROW('Hygiene Data'!H55)))</f>
        <v/>
      </c>
      <c r="EC61" s="229" t="str">
        <f ca="1">+IF(OFFSET('Hygiene Data'!$H$13,0,10*ROW('Hygiene Data'!H55))="","",OFFSET('Hygiene Data'!$H$13,0,10*ROW('Hygiene Data'!H55)))</f>
        <v/>
      </c>
      <c r="ED61" s="229" t="str">
        <f ca="1">+IF(OFFSET('Hygiene Data'!$I$11,0,10*ROW('Hygiene Data'!I55))="","",OFFSET('Hygiene Data'!$I$11,0,10*ROW('Hygiene Data'!I55)))</f>
        <v/>
      </c>
      <c r="EE61" s="229" t="str">
        <f ca="1">+IF(OFFSET('Hygiene Data'!$I$12,0,10*ROW('Hygiene Data'!I55))="","",OFFSET('Hygiene Data'!$I$12,0,10*ROW('Hygiene Data'!I55)))</f>
        <v/>
      </c>
      <c r="EF61" s="229" t="str">
        <f ca="1">+IF(OFFSET('Hygiene Data'!$I$13,0,10*ROW('Hygiene Data'!I55))="","",OFFSET('Hygiene Data'!$I$13,0,10*ROW('Hygiene Data'!I55)))</f>
        <v/>
      </c>
    </row>
    <row r="62" spans="1:136" x14ac:dyDescent="0.25">
      <c r="A62" s="338" t="str">
        <f ca="1">+IF(OFFSET('Water Data'!$B$2,0,10*ROW('Water Data'!E56))="","",OFFSET('Water Data'!$B$2,0,10*ROW('Water Data'!E56)))</f>
        <v/>
      </c>
      <c r="B62" s="33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365" t="str">
        <f t="shared" ca="1" si="0"/>
        <v/>
      </c>
      <c r="D62" s="36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36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36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36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36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36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36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36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36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36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36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36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36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36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36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36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36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36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36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36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36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36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36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36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36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36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36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36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36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36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36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36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36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36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36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36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36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36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36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36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36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36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36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36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36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36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36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36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36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44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36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36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36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36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36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36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36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36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36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36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36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36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36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36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36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36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229" t="str">
        <f ca="1">+IF(OFFSET('Water Data'!$D$27,0,10*ROW('Water Data'!D56))="","",OFFSET('Water Data'!$D$27,0,10*ROW('Water Data'!D56)))</f>
        <v/>
      </c>
      <c r="BT62" s="229" t="str">
        <f ca="1">+IF(OFFSET('Water Data'!$D$28,0,10*ROW('Water Data'!D56))="","",OFFSET('Water Data'!$D$28,0,10*ROW('Water Data'!D56)))</f>
        <v/>
      </c>
      <c r="BU62" s="229" t="str">
        <f ca="1">+IF(OFFSET('Water Data'!$D$29,0,10*ROW('Water Data'!D56))="","",OFFSET('Water Data'!$D$29,0,10*ROW('Water Data'!D56)))</f>
        <v/>
      </c>
      <c r="BV62" s="229" t="str">
        <f ca="1">+IF(OFFSET('Water Data'!$E$27,0,10*ROW('Water Data'!E56))="","",OFFSET('Water Data'!$E$27,0,10*ROW('Water Data'!E56)))</f>
        <v/>
      </c>
      <c r="BW62" s="229" t="str">
        <f ca="1">+IF(OFFSET('Water Data'!$E$28,0,10*ROW('Water Data'!E56))="","",OFFSET('Water Data'!$E$28,0,10*ROW('Water Data'!E56)))</f>
        <v/>
      </c>
      <c r="BX62" s="229" t="str">
        <f ca="1">+IF(OFFSET('Water Data'!$E$29,0,10*ROW('Water Data'!E56))="","",OFFSET('Water Data'!$E$29,0,10*ROW('Water Data'!E56)))</f>
        <v/>
      </c>
      <c r="BY62" s="229" t="str">
        <f ca="1">+IF(OFFSET('Water Data'!$F$27,0,10*ROW('Water Data'!F56))="","",OFFSET('Water Data'!$F$27,0,10*ROW('Water Data'!F56)))</f>
        <v/>
      </c>
      <c r="BZ62" s="229" t="str">
        <f ca="1">+IF(OFFSET('Water Data'!$F$28,0,10*ROW('Water Data'!F56))="","",OFFSET('Water Data'!$F$28,0,10*ROW('Water Data'!F56)))</f>
        <v/>
      </c>
      <c r="CA62" s="229" t="str">
        <f ca="1">+IF(OFFSET('Water Data'!$F$29,0,10*ROW('Water Data'!F56))="","",OFFSET('Water Data'!$F$29,0,10*ROW('Water Data'!F56)))</f>
        <v/>
      </c>
      <c r="CB62" s="229" t="str">
        <f ca="1">+IF(OFFSET('Water Data'!$G$27,0,10*ROW('Water Data'!G56))="","",OFFSET('Water Data'!$G$27,0,10*ROW('Water Data'!G56)))</f>
        <v/>
      </c>
      <c r="CC62" s="229" t="str">
        <f ca="1">+IF(OFFSET('Water Data'!$G$28,0,10*ROW('Water Data'!G56))="","",OFFSET('Water Data'!$G$28,0,10*ROW('Water Data'!G56)))</f>
        <v/>
      </c>
      <c r="CD62" s="229" t="str">
        <f ca="1">+IF(OFFSET('Water Data'!$G$29,0,10*ROW('Water Data'!G56))="","",OFFSET('Water Data'!$G$29,0,10*ROW('Water Data'!G56)))</f>
        <v/>
      </c>
      <c r="CE62" s="229" t="str">
        <f ca="1">+IF(OFFSET('Water Data'!$H$27,0,10*ROW('Water Data'!H56))="","",OFFSET('Water Data'!$H$27,0,10*ROW('Water Data'!H56)))</f>
        <v/>
      </c>
      <c r="CF62" s="229" t="str">
        <f ca="1">+IF(OFFSET('Water Data'!$H$28,0,10*ROW('Water Data'!H56))="","",OFFSET('Water Data'!$H$28,0,10*ROW('Water Data'!H56)))</f>
        <v/>
      </c>
      <c r="CG62" s="229" t="str">
        <f ca="1">+IF(OFFSET('Water Data'!$H$29,0,10*ROW('Water Data'!H56))="","",OFFSET('Water Data'!$H$29,0,10*ROW('Water Data'!H56)))</f>
        <v/>
      </c>
      <c r="CH62" s="229" t="str">
        <f ca="1">+IF(OFFSET('Water Data'!$I$27,0,10*ROW('Water Data'!I56))="","",OFFSET('Water Data'!$I$27,0,10*ROW('Water Data'!I56)))</f>
        <v/>
      </c>
      <c r="CI62" s="229" t="str">
        <f ca="1">+IF(OFFSET('Water Data'!$I$28,0,10*ROW('Water Data'!I56))="","",OFFSET('Water Data'!$I$28,0,10*ROW('Water Data'!I56)))</f>
        <v/>
      </c>
      <c r="CJ62" s="229" t="str">
        <f ca="1">+IF(OFFSET('Water Data'!$I$29,0,10*ROW('Water Data'!I56))="","",OFFSET('Water Data'!$I$29,0,10*ROW('Water Data'!I56)))</f>
        <v/>
      </c>
      <c r="CK62" s="229" t="str">
        <f ca="1">+IF(OFFSET('Sanitation Data'!$D$28,0,10*ROW('Sanitation Data'!D56))="","",OFFSET('Sanitation Data'!$D$28,0,10*ROW('Sanitation Data'!D56)))</f>
        <v/>
      </c>
      <c r="CL62" s="229" t="str">
        <f ca="1">+IF(OFFSET('Sanitation Data'!$D$29,0,10*ROW('Sanitation Data'!D56))="","",OFFSET('Sanitation Data'!$D$29,0,10*ROW('Sanitation Data'!D56)))</f>
        <v/>
      </c>
      <c r="CM62" s="229" t="str">
        <f ca="1">+IF(OFFSET('Sanitation Data'!$D$30,0,10*ROW('Sanitation Data'!D56))="","",OFFSET('Sanitation Data'!$D$30,0,10*ROW('Sanitation Data'!D56)))</f>
        <v/>
      </c>
      <c r="CN62" s="229" t="str">
        <f ca="1">+IF(OFFSET('Sanitation Data'!$D$31,0,10*ROW('Sanitation Data'!D56))="","",OFFSET('Sanitation Data'!$D$31,0,10*ROW('Sanitation Data'!D56)))</f>
        <v/>
      </c>
      <c r="CO62" s="229" t="str">
        <f ca="1">+IF(OFFSET('Sanitation Data'!$D$32,0,10*ROW('Sanitation Data'!D56))="","",OFFSET('Sanitation Data'!$D$32,0,10*ROW('Sanitation Data'!D56)))</f>
        <v/>
      </c>
      <c r="CP62" s="229" t="str">
        <f ca="1">+IF(OFFSET('Sanitation Data'!$E$28,0,10*ROW('Sanitation Data'!E56))="","",OFFSET('Sanitation Data'!$E$28,0,10*ROW('Sanitation Data'!E56)))</f>
        <v/>
      </c>
      <c r="CQ62" s="229" t="str">
        <f ca="1">+IF(OFFSET('Sanitation Data'!$E$29,0,10*ROW('Sanitation Data'!E56))="","",OFFSET('Sanitation Data'!$E$29,0,10*ROW('Sanitation Data'!E56)))</f>
        <v/>
      </c>
      <c r="CR62" s="229" t="str">
        <f ca="1">+IF(OFFSET('Sanitation Data'!$E$30,0,10*ROW('Sanitation Data'!E56))="","",OFFSET('Sanitation Data'!$E$30,0,10*ROW('Sanitation Data'!E56)))</f>
        <v/>
      </c>
      <c r="CS62" s="229" t="str">
        <f ca="1">+IF(OFFSET('Sanitation Data'!$E$31,0,10*ROW('Sanitation Data'!E56))="","",OFFSET('Sanitation Data'!$E$31,0,10*ROW('Sanitation Data'!E56)))</f>
        <v/>
      </c>
      <c r="CT62" s="229" t="str">
        <f ca="1">+IF(OFFSET('Sanitation Data'!$E$32,0,10*ROW('Sanitation Data'!E56))="","",OFFSET('Sanitation Data'!$E$32,0,10*ROW('Sanitation Data'!E56)))</f>
        <v/>
      </c>
      <c r="CU62" s="229" t="str">
        <f ca="1">+IF(OFFSET('Sanitation Data'!$F$28,0,10*ROW('Sanitation Data'!F56))="","",OFFSET('Sanitation Data'!$F$28,0,10*ROW('Sanitation Data'!F56)))</f>
        <v/>
      </c>
      <c r="CV62" s="229" t="str">
        <f ca="1">+IF(OFFSET('Sanitation Data'!$F$29,0,10*ROW('Sanitation Data'!F56))="","",OFFSET('Sanitation Data'!$F$29,0,10*ROW('Sanitation Data'!F56)))</f>
        <v/>
      </c>
      <c r="CW62" s="229" t="str">
        <f ca="1">+IF(OFFSET('Sanitation Data'!$F$30,0,10*ROW('Sanitation Data'!F56))="","",OFFSET('Sanitation Data'!$F$30,0,10*ROW('Sanitation Data'!F56)))</f>
        <v/>
      </c>
      <c r="CX62" s="229" t="str">
        <f ca="1">+IF(OFFSET('Sanitation Data'!$F$31,0,10*ROW('Sanitation Data'!F56))="","",OFFSET('Sanitation Data'!$F$31,0,10*ROW('Sanitation Data'!F56)))</f>
        <v/>
      </c>
      <c r="CY62" s="229" t="str">
        <f ca="1">+IF(OFFSET('Sanitation Data'!$F$32,0,10*ROW('Sanitation Data'!F56))="","",OFFSET('Sanitation Data'!$F$32,0,10*ROW('Sanitation Data'!F56)))</f>
        <v/>
      </c>
      <c r="CZ62" s="229" t="str">
        <f ca="1">+IF(OFFSET('Sanitation Data'!$G$28,0,10*ROW('Sanitation Data'!G56))="","",OFFSET('Sanitation Data'!$G$28,0,10*ROW('Sanitation Data'!G56)))</f>
        <v/>
      </c>
      <c r="DA62" s="229" t="str">
        <f ca="1">+IF(OFFSET('Sanitation Data'!$G$29,0,10*ROW('Sanitation Data'!G56))="","",OFFSET('Sanitation Data'!$G$29,0,10*ROW('Sanitation Data'!G56)))</f>
        <v/>
      </c>
      <c r="DB62" s="229" t="str">
        <f ca="1">+IF(OFFSET('Sanitation Data'!$G$30,0,10*ROW('Sanitation Data'!G56))="","",OFFSET('Sanitation Data'!$G$30,0,10*ROW('Sanitation Data'!G56)))</f>
        <v/>
      </c>
      <c r="DC62" s="229" t="str">
        <f ca="1">+IF(OFFSET('Sanitation Data'!$G$31,0,10*ROW('Sanitation Data'!G56))="","",OFFSET('Sanitation Data'!$G$31,0,10*ROW('Sanitation Data'!G56)))</f>
        <v/>
      </c>
      <c r="DD62" s="229" t="str">
        <f ca="1">+IF(OFFSET('Sanitation Data'!$G$32,0,10*ROW('Sanitation Data'!G56))="","",OFFSET('Sanitation Data'!$G$32,0,10*ROW('Sanitation Data'!G56)))</f>
        <v/>
      </c>
      <c r="DE62" s="229" t="str">
        <f ca="1">+IF(OFFSET('Sanitation Data'!$H$28,0,10*ROW('Sanitation Data'!H56))="","",OFFSET('Sanitation Data'!$H$28,0,10*ROW('Sanitation Data'!H56)))</f>
        <v/>
      </c>
      <c r="DF62" s="229" t="str">
        <f ca="1">+IF(OFFSET('Sanitation Data'!$H$29,0,10*ROW('Sanitation Data'!H56))="","",OFFSET('Sanitation Data'!$H$29,0,10*ROW('Sanitation Data'!H56)))</f>
        <v/>
      </c>
      <c r="DG62" s="229" t="str">
        <f ca="1">+IF(OFFSET('Sanitation Data'!$H$30,0,10*ROW('Sanitation Data'!H56))="","",OFFSET('Sanitation Data'!$H$30,0,10*ROW('Sanitation Data'!H56)))</f>
        <v/>
      </c>
      <c r="DH62" s="229" t="str">
        <f ca="1">+IF(OFFSET('Sanitation Data'!$H$31,0,10*ROW('Sanitation Data'!H56))="","",OFFSET('Sanitation Data'!$H$31,0,10*ROW('Sanitation Data'!H56)))</f>
        <v/>
      </c>
      <c r="DI62" s="229" t="str">
        <f ca="1">+IF(OFFSET('Sanitation Data'!$H$32,0,10*ROW('Sanitation Data'!H56))="","",OFFSET('Sanitation Data'!$H$32,0,10*ROW('Sanitation Data'!H56)))</f>
        <v/>
      </c>
      <c r="DJ62" s="229" t="str">
        <f ca="1">+IF(OFFSET('Sanitation Data'!$I$28,0,10*ROW('Sanitation Data'!I56))="","",OFFSET('Sanitation Data'!$I$28,0,10*ROW('Sanitation Data'!I56)))</f>
        <v/>
      </c>
      <c r="DK62" s="229" t="str">
        <f ca="1">+IF(OFFSET('Sanitation Data'!$I$29,0,10*ROW('Sanitation Data'!I56))="","",OFFSET('Sanitation Data'!$I$29,0,10*ROW('Sanitation Data'!I56)))</f>
        <v/>
      </c>
      <c r="DL62" s="229" t="str">
        <f ca="1">+IF(OFFSET('Sanitation Data'!$I$30,0,10*ROW('Sanitation Data'!I56))="","",OFFSET('Sanitation Data'!$I$30,0,10*ROW('Sanitation Data'!I56)))</f>
        <v/>
      </c>
      <c r="DM62" s="229" t="str">
        <f ca="1">+IF(OFFSET('Sanitation Data'!$I$31,0,10*ROW('Sanitation Data'!I56))="","",OFFSET('Sanitation Data'!$I$31,0,10*ROW('Sanitation Data'!I56)))</f>
        <v/>
      </c>
      <c r="DN62" s="229" t="str">
        <f ca="1">+IF(OFFSET('Sanitation Data'!$I$32,0,10*ROW('Sanitation Data'!I56))="","",OFFSET('Sanitation Data'!$I$32,0,10*ROW('Sanitation Data'!I56)))</f>
        <v/>
      </c>
      <c r="DO62" s="229" t="str">
        <f ca="1">+IF(OFFSET('Hygiene Data'!$D$11,0,10*ROW('Hygiene Data'!D56))="","",OFFSET('Hygiene Data'!$D$11,0,10*ROW('Hygiene Data'!D56)))</f>
        <v/>
      </c>
      <c r="DP62" s="229" t="str">
        <f ca="1">+IF(OFFSET('Hygiene Data'!$D$12,0,10*ROW('Hygiene Data'!D56))="","",OFFSET('Hygiene Data'!$D$12,0,10*ROW('Hygiene Data'!D56)))</f>
        <v/>
      </c>
      <c r="DQ62" s="229" t="str">
        <f ca="1">+IF(OFFSET('Hygiene Data'!$D$13,0,10*ROW('Hygiene Data'!D56))="","",OFFSET('Hygiene Data'!$D$13,0,10*ROW('Hygiene Data'!D56)))</f>
        <v/>
      </c>
      <c r="DR62" s="229" t="str">
        <f ca="1">+IF(OFFSET('Hygiene Data'!$E$11,0,10*ROW('Hygiene Data'!E56))="","",OFFSET('Hygiene Data'!$E$11,0,10*ROW('Hygiene Data'!E56)))</f>
        <v/>
      </c>
      <c r="DS62" s="229" t="str">
        <f ca="1">+IF(OFFSET('Hygiene Data'!$E$12,0,10*ROW('Hygiene Data'!E56))="","",OFFSET('Hygiene Data'!$E$12,0,10*ROW('Hygiene Data'!E56)))</f>
        <v/>
      </c>
      <c r="DT62" s="229" t="str">
        <f ca="1">+IF(OFFSET('Hygiene Data'!$E$13,0,10*ROW('Hygiene Data'!E56))="","",OFFSET('Hygiene Data'!$E$13,0,10*ROW('Hygiene Data'!E56)))</f>
        <v/>
      </c>
      <c r="DU62" s="229" t="str">
        <f ca="1">+IF(OFFSET('Hygiene Data'!$F$11,0,10*ROW('Hygiene Data'!F56))="","",OFFSET('Hygiene Data'!$F$11,0,10*ROW('Hygiene Data'!F56)))</f>
        <v/>
      </c>
      <c r="DV62" s="229" t="str">
        <f ca="1">+IF(OFFSET('Hygiene Data'!$F$12,0,10*ROW('Hygiene Data'!F56))="","",OFFSET('Hygiene Data'!$F$12,0,10*ROW('Hygiene Data'!F56)))</f>
        <v/>
      </c>
      <c r="DW62" s="229" t="str">
        <f ca="1">+IF(OFFSET('Hygiene Data'!$F$13,0,10*ROW('Hygiene Data'!F56))="","",OFFSET('Hygiene Data'!$F$13,0,10*ROW('Hygiene Data'!F56)))</f>
        <v/>
      </c>
      <c r="DX62" s="229" t="str">
        <f ca="1">+IF(OFFSET('Hygiene Data'!$G$11,0,10*ROW('Hygiene Data'!G56))="","",OFFSET('Hygiene Data'!$G$11,0,10*ROW('Hygiene Data'!G56)))</f>
        <v/>
      </c>
      <c r="DY62" s="229" t="str">
        <f ca="1">+IF(OFFSET('Hygiene Data'!$G$12,0,10*ROW('Hygiene Data'!G56))="","",OFFSET('Hygiene Data'!$G$12,0,10*ROW('Hygiene Data'!G56)))</f>
        <v/>
      </c>
      <c r="DZ62" s="229" t="str">
        <f ca="1">+IF(OFFSET('Hygiene Data'!$G$13,0,10*ROW('Hygiene Data'!G56))="","",OFFSET('Hygiene Data'!$G$13,0,10*ROW('Hygiene Data'!G56)))</f>
        <v/>
      </c>
      <c r="EA62" s="229" t="str">
        <f ca="1">+IF(OFFSET('Hygiene Data'!$H$11,0,10*ROW('Hygiene Data'!H56))="","",OFFSET('Hygiene Data'!$H$11,0,10*ROW('Hygiene Data'!H56)))</f>
        <v/>
      </c>
      <c r="EB62" s="229" t="str">
        <f ca="1">+IF(OFFSET('Hygiene Data'!$H$12,0,10*ROW('Hygiene Data'!H56))="","",OFFSET('Hygiene Data'!$H$12,0,10*ROW('Hygiene Data'!H56)))</f>
        <v/>
      </c>
      <c r="EC62" s="229" t="str">
        <f ca="1">+IF(OFFSET('Hygiene Data'!$H$13,0,10*ROW('Hygiene Data'!H56))="","",OFFSET('Hygiene Data'!$H$13,0,10*ROW('Hygiene Data'!H56)))</f>
        <v/>
      </c>
      <c r="ED62" s="229" t="str">
        <f ca="1">+IF(OFFSET('Hygiene Data'!$I$11,0,10*ROW('Hygiene Data'!I56))="","",OFFSET('Hygiene Data'!$I$11,0,10*ROW('Hygiene Data'!I56)))</f>
        <v/>
      </c>
      <c r="EE62" s="229" t="str">
        <f ca="1">+IF(OFFSET('Hygiene Data'!$I$12,0,10*ROW('Hygiene Data'!I56))="","",OFFSET('Hygiene Data'!$I$12,0,10*ROW('Hygiene Data'!I56)))</f>
        <v/>
      </c>
      <c r="EF62" s="229" t="str">
        <f ca="1">+IF(OFFSET('Hygiene Data'!$I$13,0,10*ROW('Hygiene Data'!I56))="","",OFFSET('Hygiene Data'!$I$13,0,10*ROW('Hygiene Data'!I56)))</f>
        <v/>
      </c>
    </row>
    <row r="63" spans="1:136" x14ac:dyDescent="0.25">
      <c r="A63" s="338" t="str">
        <f ca="1">+IF(OFFSET('Water Data'!$B$2,0,10*ROW('Water Data'!E57))="","",OFFSET('Water Data'!$B$2,0,10*ROW('Water Data'!E57)))</f>
        <v/>
      </c>
      <c r="B63" s="33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365" t="str">
        <f t="shared" ca="1" si="0"/>
        <v/>
      </c>
      <c r="D63" s="36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36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36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36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36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36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36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36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36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36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36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36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36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36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36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36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36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36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36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36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36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36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36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36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36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36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36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36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36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36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36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36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36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36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36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36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36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36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36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36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36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36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36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36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36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36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36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36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36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44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36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36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36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36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36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36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36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36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36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36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36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36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36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36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36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36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229" t="str">
        <f ca="1">+IF(OFFSET('Water Data'!$D$27,0,10*ROW('Water Data'!D57))="","",OFFSET('Water Data'!$D$27,0,10*ROW('Water Data'!D57)))</f>
        <v/>
      </c>
      <c r="BT63" s="229" t="str">
        <f ca="1">+IF(OFFSET('Water Data'!$D$28,0,10*ROW('Water Data'!D57))="","",OFFSET('Water Data'!$D$28,0,10*ROW('Water Data'!D57)))</f>
        <v/>
      </c>
      <c r="BU63" s="229" t="str">
        <f ca="1">+IF(OFFSET('Water Data'!$D$29,0,10*ROW('Water Data'!D57))="","",OFFSET('Water Data'!$D$29,0,10*ROW('Water Data'!D57)))</f>
        <v/>
      </c>
      <c r="BV63" s="229" t="str">
        <f ca="1">+IF(OFFSET('Water Data'!$E$27,0,10*ROW('Water Data'!E57))="","",OFFSET('Water Data'!$E$27,0,10*ROW('Water Data'!E57)))</f>
        <v/>
      </c>
      <c r="BW63" s="229" t="str">
        <f ca="1">+IF(OFFSET('Water Data'!$E$28,0,10*ROW('Water Data'!E57))="","",OFFSET('Water Data'!$E$28,0,10*ROW('Water Data'!E57)))</f>
        <v/>
      </c>
      <c r="BX63" s="229" t="str">
        <f ca="1">+IF(OFFSET('Water Data'!$E$29,0,10*ROW('Water Data'!E57))="","",OFFSET('Water Data'!$E$29,0,10*ROW('Water Data'!E57)))</f>
        <v/>
      </c>
      <c r="BY63" s="229" t="str">
        <f ca="1">+IF(OFFSET('Water Data'!$F$27,0,10*ROW('Water Data'!F57))="","",OFFSET('Water Data'!$F$27,0,10*ROW('Water Data'!F57)))</f>
        <v/>
      </c>
      <c r="BZ63" s="229" t="str">
        <f ca="1">+IF(OFFSET('Water Data'!$F$28,0,10*ROW('Water Data'!F57))="","",OFFSET('Water Data'!$F$28,0,10*ROW('Water Data'!F57)))</f>
        <v/>
      </c>
      <c r="CA63" s="229" t="str">
        <f ca="1">+IF(OFFSET('Water Data'!$F$29,0,10*ROW('Water Data'!F57))="","",OFFSET('Water Data'!$F$29,0,10*ROW('Water Data'!F57)))</f>
        <v/>
      </c>
      <c r="CB63" s="229" t="str">
        <f ca="1">+IF(OFFSET('Water Data'!$G$27,0,10*ROW('Water Data'!G57))="","",OFFSET('Water Data'!$G$27,0,10*ROW('Water Data'!G57)))</f>
        <v/>
      </c>
      <c r="CC63" s="229" t="str">
        <f ca="1">+IF(OFFSET('Water Data'!$G$28,0,10*ROW('Water Data'!G57))="","",OFFSET('Water Data'!$G$28,0,10*ROW('Water Data'!G57)))</f>
        <v/>
      </c>
      <c r="CD63" s="229" t="str">
        <f ca="1">+IF(OFFSET('Water Data'!$G$29,0,10*ROW('Water Data'!G57))="","",OFFSET('Water Data'!$G$29,0,10*ROW('Water Data'!G57)))</f>
        <v/>
      </c>
      <c r="CE63" s="229" t="str">
        <f ca="1">+IF(OFFSET('Water Data'!$H$27,0,10*ROW('Water Data'!H57))="","",OFFSET('Water Data'!$H$27,0,10*ROW('Water Data'!H57)))</f>
        <v/>
      </c>
      <c r="CF63" s="229" t="str">
        <f ca="1">+IF(OFFSET('Water Data'!$H$28,0,10*ROW('Water Data'!H57))="","",OFFSET('Water Data'!$H$28,0,10*ROW('Water Data'!H57)))</f>
        <v/>
      </c>
      <c r="CG63" s="229" t="str">
        <f ca="1">+IF(OFFSET('Water Data'!$H$29,0,10*ROW('Water Data'!H57))="","",OFFSET('Water Data'!$H$29,0,10*ROW('Water Data'!H57)))</f>
        <v/>
      </c>
      <c r="CH63" s="229" t="str">
        <f ca="1">+IF(OFFSET('Water Data'!$I$27,0,10*ROW('Water Data'!I57))="","",OFFSET('Water Data'!$I$27,0,10*ROW('Water Data'!I57)))</f>
        <v/>
      </c>
      <c r="CI63" s="229" t="str">
        <f ca="1">+IF(OFFSET('Water Data'!$I$28,0,10*ROW('Water Data'!I57))="","",OFFSET('Water Data'!$I$28,0,10*ROW('Water Data'!I57)))</f>
        <v/>
      </c>
      <c r="CJ63" s="229" t="str">
        <f ca="1">+IF(OFFSET('Water Data'!$I$29,0,10*ROW('Water Data'!I57))="","",OFFSET('Water Data'!$I$29,0,10*ROW('Water Data'!I57)))</f>
        <v/>
      </c>
      <c r="CK63" s="229" t="str">
        <f ca="1">+IF(OFFSET('Sanitation Data'!$D$28,0,10*ROW('Sanitation Data'!D57))="","",OFFSET('Sanitation Data'!$D$28,0,10*ROW('Sanitation Data'!D57)))</f>
        <v/>
      </c>
      <c r="CL63" s="229" t="str">
        <f ca="1">+IF(OFFSET('Sanitation Data'!$D$29,0,10*ROW('Sanitation Data'!D57))="","",OFFSET('Sanitation Data'!$D$29,0,10*ROW('Sanitation Data'!D57)))</f>
        <v/>
      </c>
      <c r="CM63" s="229" t="str">
        <f ca="1">+IF(OFFSET('Sanitation Data'!$D$30,0,10*ROW('Sanitation Data'!D57))="","",OFFSET('Sanitation Data'!$D$30,0,10*ROW('Sanitation Data'!D57)))</f>
        <v/>
      </c>
      <c r="CN63" s="229" t="str">
        <f ca="1">+IF(OFFSET('Sanitation Data'!$D$31,0,10*ROW('Sanitation Data'!D57))="","",OFFSET('Sanitation Data'!$D$31,0,10*ROW('Sanitation Data'!D57)))</f>
        <v/>
      </c>
      <c r="CO63" s="229" t="str">
        <f ca="1">+IF(OFFSET('Sanitation Data'!$D$32,0,10*ROW('Sanitation Data'!D57))="","",OFFSET('Sanitation Data'!$D$32,0,10*ROW('Sanitation Data'!D57)))</f>
        <v/>
      </c>
      <c r="CP63" s="229" t="str">
        <f ca="1">+IF(OFFSET('Sanitation Data'!$E$28,0,10*ROW('Sanitation Data'!E57))="","",OFFSET('Sanitation Data'!$E$28,0,10*ROW('Sanitation Data'!E57)))</f>
        <v/>
      </c>
      <c r="CQ63" s="229" t="str">
        <f ca="1">+IF(OFFSET('Sanitation Data'!$E$29,0,10*ROW('Sanitation Data'!E57))="","",OFFSET('Sanitation Data'!$E$29,0,10*ROW('Sanitation Data'!E57)))</f>
        <v/>
      </c>
      <c r="CR63" s="229" t="str">
        <f ca="1">+IF(OFFSET('Sanitation Data'!$E$30,0,10*ROW('Sanitation Data'!E57))="","",OFFSET('Sanitation Data'!$E$30,0,10*ROW('Sanitation Data'!E57)))</f>
        <v/>
      </c>
      <c r="CS63" s="229" t="str">
        <f ca="1">+IF(OFFSET('Sanitation Data'!$E$31,0,10*ROW('Sanitation Data'!E57))="","",OFFSET('Sanitation Data'!$E$31,0,10*ROW('Sanitation Data'!E57)))</f>
        <v/>
      </c>
      <c r="CT63" s="229" t="str">
        <f ca="1">+IF(OFFSET('Sanitation Data'!$E$32,0,10*ROW('Sanitation Data'!E57))="","",OFFSET('Sanitation Data'!$E$32,0,10*ROW('Sanitation Data'!E57)))</f>
        <v/>
      </c>
      <c r="CU63" s="229" t="str">
        <f ca="1">+IF(OFFSET('Sanitation Data'!$F$28,0,10*ROW('Sanitation Data'!F57))="","",OFFSET('Sanitation Data'!$F$28,0,10*ROW('Sanitation Data'!F57)))</f>
        <v/>
      </c>
      <c r="CV63" s="229" t="str">
        <f ca="1">+IF(OFFSET('Sanitation Data'!$F$29,0,10*ROW('Sanitation Data'!F57))="","",OFFSET('Sanitation Data'!$F$29,0,10*ROW('Sanitation Data'!F57)))</f>
        <v/>
      </c>
      <c r="CW63" s="229" t="str">
        <f ca="1">+IF(OFFSET('Sanitation Data'!$F$30,0,10*ROW('Sanitation Data'!F57))="","",OFFSET('Sanitation Data'!$F$30,0,10*ROW('Sanitation Data'!F57)))</f>
        <v/>
      </c>
      <c r="CX63" s="229" t="str">
        <f ca="1">+IF(OFFSET('Sanitation Data'!$F$31,0,10*ROW('Sanitation Data'!F57))="","",OFFSET('Sanitation Data'!$F$31,0,10*ROW('Sanitation Data'!F57)))</f>
        <v/>
      </c>
      <c r="CY63" s="229" t="str">
        <f ca="1">+IF(OFFSET('Sanitation Data'!$F$32,0,10*ROW('Sanitation Data'!F57))="","",OFFSET('Sanitation Data'!$F$32,0,10*ROW('Sanitation Data'!F57)))</f>
        <v/>
      </c>
      <c r="CZ63" s="229" t="str">
        <f ca="1">+IF(OFFSET('Sanitation Data'!$G$28,0,10*ROW('Sanitation Data'!G57))="","",OFFSET('Sanitation Data'!$G$28,0,10*ROW('Sanitation Data'!G57)))</f>
        <v/>
      </c>
      <c r="DA63" s="229" t="str">
        <f ca="1">+IF(OFFSET('Sanitation Data'!$G$29,0,10*ROW('Sanitation Data'!G57))="","",OFFSET('Sanitation Data'!$G$29,0,10*ROW('Sanitation Data'!G57)))</f>
        <v/>
      </c>
      <c r="DB63" s="229" t="str">
        <f ca="1">+IF(OFFSET('Sanitation Data'!$G$30,0,10*ROW('Sanitation Data'!G57))="","",OFFSET('Sanitation Data'!$G$30,0,10*ROW('Sanitation Data'!G57)))</f>
        <v/>
      </c>
      <c r="DC63" s="229" t="str">
        <f ca="1">+IF(OFFSET('Sanitation Data'!$G$31,0,10*ROW('Sanitation Data'!G57))="","",OFFSET('Sanitation Data'!$G$31,0,10*ROW('Sanitation Data'!G57)))</f>
        <v/>
      </c>
      <c r="DD63" s="229" t="str">
        <f ca="1">+IF(OFFSET('Sanitation Data'!$G$32,0,10*ROW('Sanitation Data'!G57))="","",OFFSET('Sanitation Data'!$G$32,0,10*ROW('Sanitation Data'!G57)))</f>
        <v/>
      </c>
      <c r="DE63" s="229" t="str">
        <f ca="1">+IF(OFFSET('Sanitation Data'!$H$28,0,10*ROW('Sanitation Data'!H57))="","",OFFSET('Sanitation Data'!$H$28,0,10*ROW('Sanitation Data'!H57)))</f>
        <v/>
      </c>
      <c r="DF63" s="229" t="str">
        <f ca="1">+IF(OFFSET('Sanitation Data'!$H$29,0,10*ROW('Sanitation Data'!H57))="","",OFFSET('Sanitation Data'!$H$29,0,10*ROW('Sanitation Data'!H57)))</f>
        <v/>
      </c>
      <c r="DG63" s="229" t="str">
        <f ca="1">+IF(OFFSET('Sanitation Data'!$H$30,0,10*ROW('Sanitation Data'!H57))="","",OFFSET('Sanitation Data'!$H$30,0,10*ROW('Sanitation Data'!H57)))</f>
        <v/>
      </c>
      <c r="DH63" s="229" t="str">
        <f ca="1">+IF(OFFSET('Sanitation Data'!$H$31,0,10*ROW('Sanitation Data'!H57))="","",OFFSET('Sanitation Data'!$H$31,0,10*ROW('Sanitation Data'!H57)))</f>
        <v/>
      </c>
      <c r="DI63" s="229" t="str">
        <f ca="1">+IF(OFFSET('Sanitation Data'!$H$32,0,10*ROW('Sanitation Data'!H57))="","",OFFSET('Sanitation Data'!$H$32,0,10*ROW('Sanitation Data'!H57)))</f>
        <v/>
      </c>
      <c r="DJ63" s="229" t="str">
        <f ca="1">+IF(OFFSET('Sanitation Data'!$I$28,0,10*ROW('Sanitation Data'!I57))="","",OFFSET('Sanitation Data'!$I$28,0,10*ROW('Sanitation Data'!I57)))</f>
        <v/>
      </c>
      <c r="DK63" s="229" t="str">
        <f ca="1">+IF(OFFSET('Sanitation Data'!$I$29,0,10*ROW('Sanitation Data'!I57))="","",OFFSET('Sanitation Data'!$I$29,0,10*ROW('Sanitation Data'!I57)))</f>
        <v/>
      </c>
      <c r="DL63" s="229" t="str">
        <f ca="1">+IF(OFFSET('Sanitation Data'!$I$30,0,10*ROW('Sanitation Data'!I57))="","",OFFSET('Sanitation Data'!$I$30,0,10*ROW('Sanitation Data'!I57)))</f>
        <v/>
      </c>
      <c r="DM63" s="229" t="str">
        <f ca="1">+IF(OFFSET('Sanitation Data'!$I$31,0,10*ROW('Sanitation Data'!I57))="","",OFFSET('Sanitation Data'!$I$31,0,10*ROW('Sanitation Data'!I57)))</f>
        <v/>
      </c>
      <c r="DN63" s="229" t="str">
        <f ca="1">+IF(OFFSET('Sanitation Data'!$I$32,0,10*ROW('Sanitation Data'!I57))="","",OFFSET('Sanitation Data'!$I$32,0,10*ROW('Sanitation Data'!I57)))</f>
        <v/>
      </c>
      <c r="DO63" s="229" t="str">
        <f ca="1">+IF(OFFSET('Hygiene Data'!$D$11,0,10*ROW('Hygiene Data'!D57))="","",OFFSET('Hygiene Data'!$D$11,0,10*ROW('Hygiene Data'!D57)))</f>
        <v/>
      </c>
      <c r="DP63" s="229" t="str">
        <f ca="1">+IF(OFFSET('Hygiene Data'!$D$12,0,10*ROW('Hygiene Data'!D57))="","",OFFSET('Hygiene Data'!$D$12,0,10*ROW('Hygiene Data'!D57)))</f>
        <v/>
      </c>
      <c r="DQ63" s="229" t="str">
        <f ca="1">+IF(OFFSET('Hygiene Data'!$D$13,0,10*ROW('Hygiene Data'!D57))="","",OFFSET('Hygiene Data'!$D$13,0,10*ROW('Hygiene Data'!D57)))</f>
        <v/>
      </c>
      <c r="DR63" s="229" t="str">
        <f ca="1">+IF(OFFSET('Hygiene Data'!$E$11,0,10*ROW('Hygiene Data'!E57))="","",OFFSET('Hygiene Data'!$E$11,0,10*ROW('Hygiene Data'!E57)))</f>
        <v/>
      </c>
      <c r="DS63" s="229" t="str">
        <f ca="1">+IF(OFFSET('Hygiene Data'!$E$12,0,10*ROW('Hygiene Data'!E57))="","",OFFSET('Hygiene Data'!$E$12,0,10*ROW('Hygiene Data'!E57)))</f>
        <v/>
      </c>
      <c r="DT63" s="229" t="str">
        <f ca="1">+IF(OFFSET('Hygiene Data'!$E$13,0,10*ROW('Hygiene Data'!E57))="","",OFFSET('Hygiene Data'!$E$13,0,10*ROW('Hygiene Data'!E57)))</f>
        <v/>
      </c>
      <c r="DU63" s="229" t="str">
        <f ca="1">+IF(OFFSET('Hygiene Data'!$F$11,0,10*ROW('Hygiene Data'!F57))="","",OFFSET('Hygiene Data'!$F$11,0,10*ROW('Hygiene Data'!F57)))</f>
        <v/>
      </c>
      <c r="DV63" s="229" t="str">
        <f ca="1">+IF(OFFSET('Hygiene Data'!$F$12,0,10*ROW('Hygiene Data'!F57))="","",OFFSET('Hygiene Data'!$F$12,0,10*ROW('Hygiene Data'!F57)))</f>
        <v/>
      </c>
      <c r="DW63" s="229" t="str">
        <f ca="1">+IF(OFFSET('Hygiene Data'!$F$13,0,10*ROW('Hygiene Data'!F57))="","",OFFSET('Hygiene Data'!$F$13,0,10*ROW('Hygiene Data'!F57)))</f>
        <v/>
      </c>
      <c r="DX63" s="229" t="str">
        <f ca="1">+IF(OFFSET('Hygiene Data'!$G$11,0,10*ROW('Hygiene Data'!G57))="","",OFFSET('Hygiene Data'!$G$11,0,10*ROW('Hygiene Data'!G57)))</f>
        <v/>
      </c>
      <c r="DY63" s="229" t="str">
        <f ca="1">+IF(OFFSET('Hygiene Data'!$G$12,0,10*ROW('Hygiene Data'!G57))="","",OFFSET('Hygiene Data'!$G$12,0,10*ROW('Hygiene Data'!G57)))</f>
        <v/>
      </c>
      <c r="DZ63" s="229" t="str">
        <f ca="1">+IF(OFFSET('Hygiene Data'!$G$13,0,10*ROW('Hygiene Data'!G57))="","",OFFSET('Hygiene Data'!$G$13,0,10*ROW('Hygiene Data'!G57)))</f>
        <v/>
      </c>
      <c r="EA63" s="229" t="str">
        <f ca="1">+IF(OFFSET('Hygiene Data'!$H$11,0,10*ROW('Hygiene Data'!H57))="","",OFFSET('Hygiene Data'!$H$11,0,10*ROW('Hygiene Data'!H57)))</f>
        <v/>
      </c>
      <c r="EB63" s="229" t="str">
        <f ca="1">+IF(OFFSET('Hygiene Data'!$H$12,0,10*ROW('Hygiene Data'!H57))="","",OFFSET('Hygiene Data'!$H$12,0,10*ROW('Hygiene Data'!H57)))</f>
        <v/>
      </c>
      <c r="EC63" s="229" t="str">
        <f ca="1">+IF(OFFSET('Hygiene Data'!$H$13,0,10*ROW('Hygiene Data'!H57))="","",OFFSET('Hygiene Data'!$H$13,0,10*ROW('Hygiene Data'!H57)))</f>
        <v/>
      </c>
      <c r="ED63" s="229" t="str">
        <f ca="1">+IF(OFFSET('Hygiene Data'!$I$11,0,10*ROW('Hygiene Data'!I57))="","",OFFSET('Hygiene Data'!$I$11,0,10*ROW('Hygiene Data'!I57)))</f>
        <v/>
      </c>
      <c r="EE63" s="229" t="str">
        <f ca="1">+IF(OFFSET('Hygiene Data'!$I$12,0,10*ROW('Hygiene Data'!I57))="","",OFFSET('Hygiene Data'!$I$12,0,10*ROW('Hygiene Data'!I57)))</f>
        <v/>
      </c>
      <c r="EF63" s="229" t="str">
        <f ca="1">+IF(OFFSET('Hygiene Data'!$I$13,0,10*ROW('Hygiene Data'!I57))="","",OFFSET('Hygiene Data'!$I$13,0,10*ROW('Hygiene Data'!I57)))</f>
        <v/>
      </c>
    </row>
    <row r="64" spans="1:136" x14ac:dyDescent="0.25">
      <c r="A64" s="338" t="str">
        <f ca="1">+IF(OFFSET('Water Data'!$B$2,0,10*ROW('Water Data'!E58))="","",OFFSET('Water Data'!$B$2,0,10*ROW('Water Data'!E58)))</f>
        <v/>
      </c>
      <c r="B64" s="33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365" t="str">
        <f t="shared" ca="1" si="0"/>
        <v/>
      </c>
      <c r="D64" s="36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36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36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36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36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36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36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36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36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36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36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36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36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36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36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36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36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36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36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36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36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36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36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36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36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36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36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36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36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36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36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36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36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36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36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36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36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36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36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36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36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36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36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36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36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36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36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36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36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44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36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36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36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36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36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36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36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36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36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36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36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36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36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36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36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36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229" t="str">
        <f ca="1">+IF(OFFSET('Water Data'!$D$27,0,10*ROW('Water Data'!D58))="","",OFFSET('Water Data'!$D$27,0,10*ROW('Water Data'!D58)))</f>
        <v/>
      </c>
      <c r="BT64" s="229" t="str">
        <f ca="1">+IF(OFFSET('Water Data'!$D$28,0,10*ROW('Water Data'!D58))="","",OFFSET('Water Data'!$D$28,0,10*ROW('Water Data'!D58)))</f>
        <v/>
      </c>
      <c r="BU64" s="229" t="str">
        <f ca="1">+IF(OFFSET('Water Data'!$D$29,0,10*ROW('Water Data'!D58))="","",OFFSET('Water Data'!$D$29,0,10*ROW('Water Data'!D58)))</f>
        <v/>
      </c>
      <c r="BV64" s="229" t="str">
        <f ca="1">+IF(OFFSET('Water Data'!$E$27,0,10*ROW('Water Data'!E58))="","",OFFSET('Water Data'!$E$27,0,10*ROW('Water Data'!E58)))</f>
        <v/>
      </c>
      <c r="BW64" s="229" t="str">
        <f ca="1">+IF(OFFSET('Water Data'!$E$28,0,10*ROW('Water Data'!E58))="","",OFFSET('Water Data'!$E$28,0,10*ROW('Water Data'!E58)))</f>
        <v/>
      </c>
      <c r="BX64" s="229" t="str">
        <f ca="1">+IF(OFFSET('Water Data'!$E$29,0,10*ROW('Water Data'!E58))="","",OFFSET('Water Data'!$E$29,0,10*ROW('Water Data'!E58)))</f>
        <v/>
      </c>
      <c r="BY64" s="229" t="str">
        <f ca="1">+IF(OFFSET('Water Data'!$F$27,0,10*ROW('Water Data'!F58))="","",OFFSET('Water Data'!$F$27,0,10*ROW('Water Data'!F58)))</f>
        <v/>
      </c>
      <c r="BZ64" s="229" t="str">
        <f ca="1">+IF(OFFSET('Water Data'!$F$28,0,10*ROW('Water Data'!F58))="","",OFFSET('Water Data'!$F$28,0,10*ROW('Water Data'!F58)))</f>
        <v/>
      </c>
      <c r="CA64" s="229" t="str">
        <f ca="1">+IF(OFFSET('Water Data'!$F$29,0,10*ROW('Water Data'!F58))="","",OFFSET('Water Data'!$F$29,0,10*ROW('Water Data'!F58)))</f>
        <v/>
      </c>
      <c r="CB64" s="229" t="str">
        <f ca="1">+IF(OFFSET('Water Data'!$G$27,0,10*ROW('Water Data'!G58))="","",OFFSET('Water Data'!$G$27,0,10*ROW('Water Data'!G58)))</f>
        <v/>
      </c>
      <c r="CC64" s="229" t="str">
        <f ca="1">+IF(OFFSET('Water Data'!$G$28,0,10*ROW('Water Data'!G58))="","",OFFSET('Water Data'!$G$28,0,10*ROW('Water Data'!G58)))</f>
        <v/>
      </c>
      <c r="CD64" s="229" t="str">
        <f ca="1">+IF(OFFSET('Water Data'!$G$29,0,10*ROW('Water Data'!G58))="","",OFFSET('Water Data'!$G$29,0,10*ROW('Water Data'!G58)))</f>
        <v/>
      </c>
      <c r="CE64" s="229" t="str">
        <f ca="1">+IF(OFFSET('Water Data'!$H$27,0,10*ROW('Water Data'!H58))="","",OFFSET('Water Data'!$H$27,0,10*ROW('Water Data'!H58)))</f>
        <v/>
      </c>
      <c r="CF64" s="229" t="str">
        <f ca="1">+IF(OFFSET('Water Data'!$H$28,0,10*ROW('Water Data'!H58))="","",OFFSET('Water Data'!$H$28,0,10*ROW('Water Data'!H58)))</f>
        <v/>
      </c>
      <c r="CG64" s="229" t="str">
        <f ca="1">+IF(OFFSET('Water Data'!$H$29,0,10*ROW('Water Data'!H58))="","",OFFSET('Water Data'!$H$29,0,10*ROW('Water Data'!H58)))</f>
        <v/>
      </c>
      <c r="CH64" s="229" t="str">
        <f ca="1">+IF(OFFSET('Water Data'!$I$27,0,10*ROW('Water Data'!I58))="","",OFFSET('Water Data'!$I$27,0,10*ROW('Water Data'!I58)))</f>
        <v/>
      </c>
      <c r="CI64" s="229" t="str">
        <f ca="1">+IF(OFFSET('Water Data'!$I$28,0,10*ROW('Water Data'!I58))="","",OFFSET('Water Data'!$I$28,0,10*ROW('Water Data'!I58)))</f>
        <v/>
      </c>
      <c r="CJ64" s="229" t="str">
        <f ca="1">+IF(OFFSET('Water Data'!$I$29,0,10*ROW('Water Data'!I58))="","",OFFSET('Water Data'!$I$29,0,10*ROW('Water Data'!I58)))</f>
        <v/>
      </c>
      <c r="CK64" s="229" t="str">
        <f ca="1">+IF(OFFSET('Sanitation Data'!$D$28,0,10*ROW('Sanitation Data'!D58))="","",OFFSET('Sanitation Data'!$D$28,0,10*ROW('Sanitation Data'!D58)))</f>
        <v/>
      </c>
      <c r="CL64" s="229" t="str">
        <f ca="1">+IF(OFFSET('Sanitation Data'!$D$29,0,10*ROW('Sanitation Data'!D58))="","",OFFSET('Sanitation Data'!$D$29,0,10*ROW('Sanitation Data'!D58)))</f>
        <v/>
      </c>
      <c r="CM64" s="229" t="str">
        <f ca="1">+IF(OFFSET('Sanitation Data'!$D$30,0,10*ROW('Sanitation Data'!D58))="","",OFFSET('Sanitation Data'!$D$30,0,10*ROW('Sanitation Data'!D58)))</f>
        <v/>
      </c>
      <c r="CN64" s="229" t="str">
        <f ca="1">+IF(OFFSET('Sanitation Data'!$D$31,0,10*ROW('Sanitation Data'!D58))="","",OFFSET('Sanitation Data'!$D$31,0,10*ROW('Sanitation Data'!D58)))</f>
        <v/>
      </c>
      <c r="CO64" s="229" t="str">
        <f ca="1">+IF(OFFSET('Sanitation Data'!$D$32,0,10*ROW('Sanitation Data'!D58))="","",OFFSET('Sanitation Data'!$D$32,0,10*ROW('Sanitation Data'!D58)))</f>
        <v/>
      </c>
      <c r="CP64" s="229" t="str">
        <f ca="1">+IF(OFFSET('Sanitation Data'!$E$28,0,10*ROW('Sanitation Data'!E58))="","",OFFSET('Sanitation Data'!$E$28,0,10*ROW('Sanitation Data'!E58)))</f>
        <v/>
      </c>
      <c r="CQ64" s="229" t="str">
        <f ca="1">+IF(OFFSET('Sanitation Data'!$E$29,0,10*ROW('Sanitation Data'!E58))="","",OFFSET('Sanitation Data'!$E$29,0,10*ROW('Sanitation Data'!E58)))</f>
        <v/>
      </c>
      <c r="CR64" s="229" t="str">
        <f ca="1">+IF(OFFSET('Sanitation Data'!$E$30,0,10*ROW('Sanitation Data'!E58))="","",OFFSET('Sanitation Data'!$E$30,0,10*ROW('Sanitation Data'!E58)))</f>
        <v/>
      </c>
      <c r="CS64" s="229" t="str">
        <f ca="1">+IF(OFFSET('Sanitation Data'!$E$31,0,10*ROW('Sanitation Data'!E58))="","",OFFSET('Sanitation Data'!$E$31,0,10*ROW('Sanitation Data'!E58)))</f>
        <v/>
      </c>
      <c r="CT64" s="229" t="str">
        <f ca="1">+IF(OFFSET('Sanitation Data'!$E$32,0,10*ROW('Sanitation Data'!E58))="","",OFFSET('Sanitation Data'!$E$32,0,10*ROW('Sanitation Data'!E58)))</f>
        <v/>
      </c>
      <c r="CU64" s="229" t="str">
        <f ca="1">+IF(OFFSET('Sanitation Data'!$F$28,0,10*ROW('Sanitation Data'!F58))="","",OFFSET('Sanitation Data'!$F$28,0,10*ROW('Sanitation Data'!F58)))</f>
        <v/>
      </c>
      <c r="CV64" s="229" t="str">
        <f ca="1">+IF(OFFSET('Sanitation Data'!$F$29,0,10*ROW('Sanitation Data'!F58))="","",OFFSET('Sanitation Data'!$F$29,0,10*ROW('Sanitation Data'!F58)))</f>
        <v/>
      </c>
      <c r="CW64" s="229" t="str">
        <f ca="1">+IF(OFFSET('Sanitation Data'!$F$30,0,10*ROW('Sanitation Data'!F58))="","",OFFSET('Sanitation Data'!$F$30,0,10*ROW('Sanitation Data'!F58)))</f>
        <v/>
      </c>
      <c r="CX64" s="229" t="str">
        <f ca="1">+IF(OFFSET('Sanitation Data'!$F$31,0,10*ROW('Sanitation Data'!F58))="","",OFFSET('Sanitation Data'!$F$31,0,10*ROW('Sanitation Data'!F58)))</f>
        <v/>
      </c>
      <c r="CY64" s="229" t="str">
        <f ca="1">+IF(OFFSET('Sanitation Data'!$F$32,0,10*ROW('Sanitation Data'!F58))="","",OFFSET('Sanitation Data'!$F$32,0,10*ROW('Sanitation Data'!F58)))</f>
        <v/>
      </c>
      <c r="CZ64" s="229" t="str">
        <f ca="1">+IF(OFFSET('Sanitation Data'!$G$28,0,10*ROW('Sanitation Data'!G58))="","",OFFSET('Sanitation Data'!$G$28,0,10*ROW('Sanitation Data'!G58)))</f>
        <v/>
      </c>
      <c r="DA64" s="229" t="str">
        <f ca="1">+IF(OFFSET('Sanitation Data'!$G$29,0,10*ROW('Sanitation Data'!G58))="","",OFFSET('Sanitation Data'!$G$29,0,10*ROW('Sanitation Data'!G58)))</f>
        <v/>
      </c>
      <c r="DB64" s="229" t="str">
        <f ca="1">+IF(OFFSET('Sanitation Data'!$G$30,0,10*ROW('Sanitation Data'!G58))="","",OFFSET('Sanitation Data'!$G$30,0,10*ROW('Sanitation Data'!G58)))</f>
        <v/>
      </c>
      <c r="DC64" s="229" t="str">
        <f ca="1">+IF(OFFSET('Sanitation Data'!$G$31,0,10*ROW('Sanitation Data'!G58))="","",OFFSET('Sanitation Data'!$G$31,0,10*ROW('Sanitation Data'!G58)))</f>
        <v/>
      </c>
      <c r="DD64" s="229" t="str">
        <f ca="1">+IF(OFFSET('Sanitation Data'!$G$32,0,10*ROW('Sanitation Data'!G58))="","",OFFSET('Sanitation Data'!$G$32,0,10*ROW('Sanitation Data'!G58)))</f>
        <v/>
      </c>
      <c r="DE64" s="229" t="str">
        <f ca="1">+IF(OFFSET('Sanitation Data'!$H$28,0,10*ROW('Sanitation Data'!H58))="","",OFFSET('Sanitation Data'!$H$28,0,10*ROW('Sanitation Data'!H58)))</f>
        <v/>
      </c>
      <c r="DF64" s="229" t="str">
        <f ca="1">+IF(OFFSET('Sanitation Data'!$H$29,0,10*ROW('Sanitation Data'!H58))="","",OFFSET('Sanitation Data'!$H$29,0,10*ROW('Sanitation Data'!H58)))</f>
        <v/>
      </c>
      <c r="DG64" s="229" t="str">
        <f ca="1">+IF(OFFSET('Sanitation Data'!$H$30,0,10*ROW('Sanitation Data'!H58))="","",OFFSET('Sanitation Data'!$H$30,0,10*ROW('Sanitation Data'!H58)))</f>
        <v/>
      </c>
      <c r="DH64" s="229" t="str">
        <f ca="1">+IF(OFFSET('Sanitation Data'!$H$31,0,10*ROW('Sanitation Data'!H58))="","",OFFSET('Sanitation Data'!$H$31,0,10*ROW('Sanitation Data'!H58)))</f>
        <v/>
      </c>
      <c r="DI64" s="229" t="str">
        <f ca="1">+IF(OFFSET('Sanitation Data'!$H$32,0,10*ROW('Sanitation Data'!H58))="","",OFFSET('Sanitation Data'!$H$32,0,10*ROW('Sanitation Data'!H58)))</f>
        <v/>
      </c>
      <c r="DJ64" s="229" t="str">
        <f ca="1">+IF(OFFSET('Sanitation Data'!$I$28,0,10*ROW('Sanitation Data'!I58))="","",OFFSET('Sanitation Data'!$I$28,0,10*ROW('Sanitation Data'!I58)))</f>
        <v/>
      </c>
      <c r="DK64" s="229" t="str">
        <f ca="1">+IF(OFFSET('Sanitation Data'!$I$29,0,10*ROW('Sanitation Data'!I58))="","",OFFSET('Sanitation Data'!$I$29,0,10*ROW('Sanitation Data'!I58)))</f>
        <v/>
      </c>
      <c r="DL64" s="229" t="str">
        <f ca="1">+IF(OFFSET('Sanitation Data'!$I$30,0,10*ROW('Sanitation Data'!I58))="","",OFFSET('Sanitation Data'!$I$30,0,10*ROW('Sanitation Data'!I58)))</f>
        <v/>
      </c>
      <c r="DM64" s="229" t="str">
        <f ca="1">+IF(OFFSET('Sanitation Data'!$I$31,0,10*ROW('Sanitation Data'!I58))="","",OFFSET('Sanitation Data'!$I$31,0,10*ROW('Sanitation Data'!I58)))</f>
        <v/>
      </c>
      <c r="DN64" s="229" t="str">
        <f ca="1">+IF(OFFSET('Sanitation Data'!$I$32,0,10*ROW('Sanitation Data'!I58))="","",OFFSET('Sanitation Data'!$I$32,0,10*ROW('Sanitation Data'!I58)))</f>
        <v/>
      </c>
      <c r="DO64" s="229" t="str">
        <f ca="1">+IF(OFFSET('Hygiene Data'!$D$11,0,10*ROW('Hygiene Data'!D58))="","",OFFSET('Hygiene Data'!$D$11,0,10*ROW('Hygiene Data'!D58)))</f>
        <v/>
      </c>
      <c r="DP64" s="229" t="str">
        <f ca="1">+IF(OFFSET('Hygiene Data'!$D$12,0,10*ROW('Hygiene Data'!D58))="","",OFFSET('Hygiene Data'!$D$12,0,10*ROW('Hygiene Data'!D58)))</f>
        <v/>
      </c>
      <c r="DQ64" s="229" t="str">
        <f ca="1">+IF(OFFSET('Hygiene Data'!$D$13,0,10*ROW('Hygiene Data'!D58))="","",OFFSET('Hygiene Data'!$D$13,0,10*ROW('Hygiene Data'!D58)))</f>
        <v/>
      </c>
      <c r="DR64" s="229" t="str">
        <f ca="1">+IF(OFFSET('Hygiene Data'!$E$11,0,10*ROW('Hygiene Data'!E58))="","",OFFSET('Hygiene Data'!$E$11,0,10*ROW('Hygiene Data'!E58)))</f>
        <v/>
      </c>
      <c r="DS64" s="229" t="str">
        <f ca="1">+IF(OFFSET('Hygiene Data'!$E$12,0,10*ROW('Hygiene Data'!E58))="","",OFFSET('Hygiene Data'!$E$12,0,10*ROW('Hygiene Data'!E58)))</f>
        <v/>
      </c>
      <c r="DT64" s="229" t="str">
        <f ca="1">+IF(OFFSET('Hygiene Data'!$E$13,0,10*ROW('Hygiene Data'!E58))="","",OFFSET('Hygiene Data'!$E$13,0,10*ROW('Hygiene Data'!E58)))</f>
        <v/>
      </c>
      <c r="DU64" s="229" t="str">
        <f ca="1">+IF(OFFSET('Hygiene Data'!$F$11,0,10*ROW('Hygiene Data'!F58))="","",OFFSET('Hygiene Data'!$F$11,0,10*ROW('Hygiene Data'!F58)))</f>
        <v/>
      </c>
      <c r="DV64" s="229" t="str">
        <f ca="1">+IF(OFFSET('Hygiene Data'!$F$12,0,10*ROW('Hygiene Data'!F58))="","",OFFSET('Hygiene Data'!$F$12,0,10*ROW('Hygiene Data'!F58)))</f>
        <v/>
      </c>
      <c r="DW64" s="229" t="str">
        <f ca="1">+IF(OFFSET('Hygiene Data'!$F$13,0,10*ROW('Hygiene Data'!F58))="","",OFFSET('Hygiene Data'!$F$13,0,10*ROW('Hygiene Data'!F58)))</f>
        <v/>
      </c>
      <c r="DX64" s="229" t="str">
        <f ca="1">+IF(OFFSET('Hygiene Data'!$G$11,0,10*ROW('Hygiene Data'!G58))="","",OFFSET('Hygiene Data'!$G$11,0,10*ROW('Hygiene Data'!G58)))</f>
        <v/>
      </c>
      <c r="DY64" s="229" t="str">
        <f ca="1">+IF(OFFSET('Hygiene Data'!$G$12,0,10*ROW('Hygiene Data'!G58))="","",OFFSET('Hygiene Data'!$G$12,0,10*ROW('Hygiene Data'!G58)))</f>
        <v/>
      </c>
      <c r="DZ64" s="229" t="str">
        <f ca="1">+IF(OFFSET('Hygiene Data'!$G$13,0,10*ROW('Hygiene Data'!G58))="","",OFFSET('Hygiene Data'!$G$13,0,10*ROW('Hygiene Data'!G58)))</f>
        <v/>
      </c>
      <c r="EA64" s="229" t="str">
        <f ca="1">+IF(OFFSET('Hygiene Data'!$H$11,0,10*ROW('Hygiene Data'!H58))="","",OFFSET('Hygiene Data'!$H$11,0,10*ROW('Hygiene Data'!H58)))</f>
        <v/>
      </c>
      <c r="EB64" s="229" t="str">
        <f ca="1">+IF(OFFSET('Hygiene Data'!$H$12,0,10*ROW('Hygiene Data'!H58))="","",OFFSET('Hygiene Data'!$H$12,0,10*ROW('Hygiene Data'!H58)))</f>
        <v/>
      </c>
      <c r="EC64" s="229" t="str">
        <f ca="1">+IF(OFFSET('Hygiene Data'!$H$13,0,10*ROW('Hygiene Data'!H58))="","",OFFSET('Hygiene Data'!$H$13,0,10*ROW('Hygiene Data'!H58)))</f>
        <v/>
      </c>
      <c r="ED64" s="229" t="str">
        <f ca="1">+IF(OFFSET('Hygiene Data'!$I$11,0,10*ROW('Hygiene Data'!I58))="","",OFFSET('Hygiene Data'!$I$11,0,10*ROW('Hygiene Data'!I58)))</f>
        <v/>
      </c>
      <c r="EE64" s="229" t="str">
        <f ca="1">+IF(OFFSET('Hygiene Data'!$I$12,0,10*ROW('Hygiene Data'!I58))="","",OFFSET('Hygiene Data'!$I$12,0,10*ROW('Hygiene Data'!I58)))</f>
        <v/>
      </c>
      <c r="EF64" s="229" t="str">
        <f ca="1">+IF(OFFSET('Hygiene Data'!$I$13,0,10*ROW('Hygiene Data'!I58))="","",OFFSET('Hygiene Data'!$I$13,0,10*ROW('Hygiene Data'!I58)))</f>
        <v/>
      </c>
    </row>
    <row r="65" spans="1:136" x14ac:dyDescent="0.25">
      <c r="A65" s="338" t="str">
        <f ca="1">+IF(OFFSET('Water Data'!$B$2,0,10*ROW('Water Data'!E59))="","",OFFSET('Water Data'!$B$2,0,10*ROW('Water Data'!E59)))</f>
        <v/>
      </c>
      <c r="B65" s="33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365" t="str">
        <f t="shared" ca="1" si="0"/>
        <v/>
      </c>
      <c r="D65" s="36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36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36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36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36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36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36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36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36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36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36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36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36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36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36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36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36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36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36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36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36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36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36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36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36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36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36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36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36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36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36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36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36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36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36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36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36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36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36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36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36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36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36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36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36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36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36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36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36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44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36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36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36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36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36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36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36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36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36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36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36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36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36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36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36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36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229" t="str">
        <f ca="1">+IF(OFFSET('Water Data'!$D$27,0,10*ROW('Water Data'!D59))="","",OFFSET('Water Data'!$D$27,0,10*ROW('Water Data'!D59)))</f>
        <v/>
      </c>
      <c r="BT65" s="229" t="str">
        <f ca="1">+IF(OFFSET('Water Data'!$D$28,0,10*ROW('Water Data'!D59))="","",OFFSET('Water Data'!$D$28,0,10*ROW('Water Data'!D59)))</f>
        <v/>
      </c>
      <c r="BU65" s="229" t="str">
        <f ca="1">+IF(OFFSET('Water Data'!$D$29,0,10*ROW('Water Data'!D59))="","",OFFSET('Water Data'!$D$29,0,10*ROW('Water Data'!D59)))</f>
        <v/>
      </c>
      <c r="BV65" s="229" t="str">
        <f ca="1">+IF(OFFSET('Water Data'!$E$27,0,10*ROW('Water Data'!E59))="","",OFFSET('Water Data'!$E$27,0,10*ROW('Water Data'!E59)))</f>
        <v/>
      </c>
      <c r="BW65" s="229" t="str">
        <f ca="1">+IF(OFFSET('Water Data'!$E$28,0,10*ROW('Water Data'!E59))="","",OFFSET('Water Data'!$E$28,0,10*ROW('Water Data'!E59)))</f>
        <v/>
      </c>
      <c r="BX65" s="229" t="str">
        <f ca="1">+IF(OFFSET('Water Data'!$E$29,0,10*ROW('Water Data'!E59))="","",OFFSET('Water Data'!$E$29,0,10*ROW('Water Data'!E59)))</f>
        <v/>
      </c>
      <c r="BY65" s="229" t="str">
        <f ca="1">+IF(OFFSET('Water Data'!$F$27,0,10*ROW('Water Data'!F59))="","",OFFSET('Water Data'!$F$27,0,10*ROW('Water Data'!F59)))</f>
        <v/>
      </c>
      <c r="BZ65" s="229" t="str">
        <f ca="1">+IF(OFFSET('Water Data'!$F$28,0,10*ROW('Water Data'!F59))="","",OFFSET('Water Data'!$F$28,0,10*ROW('Water Data'!F59)))</f>
        <v/>
      </c>
      <c r="CA65" s="229" t="str">
        <f ca="1">+IF(OFFSET('Water Data'!$F$29,0,10*ROW('Water Data'!F59))="","",OFFSET('Water Data'!$F$29,0,10*ROW('Water Data'!F59)))</f>
        <v/>
      </c>
      <c r="CB65" s="229" t="str">
        <f ca="1">+IF(OFFSET('Water Data'!$G$27,0,10*ROW('Water Data'!G59))="","",OFFSET('Water Data'!$G$27,0,10*ROW('Water Data'!G59)))</f>
        <v/>
      </c>
      <c r="CC65" s="229" t="str">
        <f ca="1">+IF(OFFSET('Water Data'!$G$28,0,10*ROW('Water Data'!G59))="","",OFFSET('Water Data'!$G$28,0,10*ROW('Water Data'!G59)))</f>
        <v/>
      </c>
      <c r="CD65" s="229" t="str">
        <f ca="1">+IF(OFFSET('Water Data'!$G$29,0,10*ROW('Water Data'!G59))="","",OFFSET('Water Data'!$G$29,0,10*ROW('Water Data'!G59)))</f>
        <v/>
      </c>
      <c r="CE65" s="229" t="str">
        <f ca="1">+IF(OFFSET('Water Data'!$H$27,0,10*ROW('Water Data'!H59))="","",OFFSET('Water Data'!$H$27,0,10*ROW('Water Data'!H59)))</f>
        <v/>
      </c>
      <c r="CF65" s="229" t="str">
        <f ca="1">+IF(OFFSET('Water Data'!$H$28,0,10*ROW('Water Data'!H59))="","",OFFSET('Water Data'!$H$28,0,10*ROW('Water Data'!H59)))</f>
        <v/>
      </c>
      <c r="CG65" s="229" t="str">
        <f ca="1">+IF(OFFSET('Water Data'!$H$29,0,10*ROW('Water Data'!H59))="","",OFFSET('Water Data'!$H$29,0,10*ROW('Water Data'!H59)))</f>
        <v/>
      </c>
      <c r="CH65" s="229" t="str">
        <f ca="1">+IF(OFFSET('Water Data'!$I$27,0,10*ROW('Water Data'!I59))="","",OFFSET('Water Data'!$I$27,0,10*ROW('Water Data'!I59)))</f>
        <v/>
      </c>
      <c r="CI65" s="229" t="str">
        <f ca="1">+IF(OFFSET('Water Data'!$I$28,0,10*ROW('Water Data'!I59))="","",OFFSET('Water Data'!$I$28,0,10*ROW('Water Data'!I59)))</f>
        <v/>
      </c>
      <c r="CJ65" s="229" t="str">
        <f ca="1">+IF(OFFSET('Water Data'!$I$29,0,10*ROW('Water Data'!I59))="","",OFFSET('Water Data'!$I$29,0,10*ROW('Water Data'!I59)))</f>
        <v/>
      </c>
      <c r="CK65" s="229" t="str">
        <f ca="1">+IF(OFFSET('Sanitation Data'!$D$28,0,10*ROW('Sanitation Data'!D59))="","",OFFSET('Sanitation Data'!$D$28,0,10*ROW('Sanitation Data'!D59)))</f>
        <v/>
      </c>
      <c r="CL65" s="229" t="str">
        <f ca="1">+IF(OFFSET('Sanitation Data'!$D$29,0,10*ROW('Sanitation Data'!D59))="","",OFFSET('Sanitation Data'!$D$29,0,10*ROW('Sanitation Data'!D59)))</f>
        <v/>
      </c>
      <c r="CM65" s="229" t="str">
        <f ca="1">+IF(OFFSET('Sanitation Data'!$D$30,0,10*ROW('Sanitation Data'!D59))="","",OFFSET('Sanitation Data'!$D$30,0,10*ROW('Sanitation Data'!D59)))</f>
        <v/>
      </c>
      <c r="CN65" s="229" t="str">
        <f ca="1">+IF(OFFSET('Sanitation Data'!$D$31,0,10*ROW('Sanitation Data'!D59))="","",OFFSET('Sanitation Data'!$D$31,0,10*ROW('Sanitation Data'!D59)))</f>
        <v/>
      </c>
      <c r="CO65" s="229" t="str">
        <f ca="1">+IF(OFFSET('Sanitation Data'!$D$32,0,10*ROW('Sanitation Data'!D59))="","",OFFSET('Sanitation Data'!$D$32,0,10*ROW('Sanitation Data'!D59)))</f>
        <v/>
      </c>
      <c r="CP65" s="229" t="str">
        <f ca="1">+IF(OFFSET('Sanitation Data'!$E$28,0,10*ROW('Sanitation Data'!E59))="","",OFFSET('Sanitation Data'!$E$28,0,10*ROW('Sanitation Data'!E59)))</f>
        <v/>
      </c>
      <c r="CQ65" s="229" t="str">
        <f ca="1">+IF(OFFSET('Sanitation Data'!$E$29,0,10*ROW('Sanitation Data'!E59))="","",OFFSET('Sanitation Data'!$E$29,0,10*ROW('Sanitation Data'!E59)))</f>
        <v/>
      </c>
      <c r="CR65" s="229" t="str">
        <f ca="1">+IF(OFFSET('Sanitation Data'!$E$30,0,10*ROW('Sanitation Data'!E59))="","",OFFSET('Sanitation Data'!$E$30,0,10*ROW('Sanitation Data'!E59)))</f>
        <v/>
      </c>
      <c r="CS65" s="229" t="str">
        <f ca="1">+IF(OFFSET('Sanitation Data'!$E$31,0,10*ROW('Sanitation Data'!E59))="","",OFFSET('Sanitation Data'!$E$31,0,10*ROW('Sanitation Data'!E59)))</f>
        <v/>
      </c>
      <c r="CT65" s="229" t="str">
        <f ca="1">+IF(OFFSET('Sanitation Data'!$E$32,0,10*ROW('Sanitation Data'!E59))="","",OFFSET('Sanitation Data'!$E$32,0,10*ROW('Sanitation Data'!E59)))</f>
        <v/>
      </c>
      <c r="CU65" s="229" t="str">
        <f ca="1">+IF(OFFSET('Sanitation Data'!$F$28,0,10*ROW('Sanitation Data'!F59))="","",OFFSET('Sanitation Data'!$F$28,0,10*ROW('Sanitation Data'!F59)))</f>
        <v/>
      </c>
      <c r="CV65" s="229" t="str">
        <f ca="1">+IF(OFFSET('Sanitation Data'!$F$29,0,10*ROW('Sanitation Data'!F59))="","",OFFSET('Sanitation Data'!$F$29,0,10*ROW('Sanitation Data'!F59)))</f>
        <v/>
      </c>
      <c r="CW65" s="229" t="str">
        <f ca="1">+IF(OFFSET('Sanitation Data'!$F$30,0,10*ROW('Sanitation Data'!F59))="","",OFFSET('Sanitation Data'!$F$30,0,10*ROW('Sanitation Data'!F59)))</f>
        <v/>
      </c>
      <c r="CX65" s="229" t="str">
        <f ca="1">+IF(OFFSET('Sanitation Data'!$F$31,0,10*ROW('Sanitation Data'!F59))="","",OFFSET('Sanitation Data'!$F$31,0,10*ROW('Sanitation Data'!F59)))</f>
        <v/>
      </c>
      <c r="CY65" s="229" t="str">
        <f ca="1">+IF(OFFSET('Sanitation Data'!$F$32,0,10*ROW('Sanitation Data'!F59))="","",OFFSET('Sanitation Data'!$F$32,0,10*ROW('Sanitation Data'!F59)))</f>
        <v/>
      </c>
      <c r="CZ65" s="229" t="str">
        <f ca="1">+IF(OFFSET('Sanitation Data'!$G$28,0,10*ROW('Sanitation Data'!G59))="","",OFFSET('Sanitation Data'!$G$28,0,10*ROW('Sanitation Data'!G59)))</f>
        <v/>
      </c>
      <c r="DA65" s="229" t="str">
        <f ca="1">+IF(OFFSET('Sanitation Data'!$G$29,0,10*ROW('Sanitation Data'!G59))="","",OFFSET('Sanitation Data'!$G$29,0,10*ROW('Sanitation Data'!G59)))</f>
        <v/>
      </c>
      <c r="DB65" s="229" t="str">
        <f ca="1">+IF(OFFSET('Sanitation Data'!$G$30,0,10*ROW('Sanitation Data'!G59))="","",OFFSET('Sanitation Data'!$G$30,0,10*ROW('Sanitation Data'!G59)))</f>
        <v/>
      </c>
      <c r="DC65" s="229" t="str">
        <f ca="1">+IF(OFFSET('Sanitation Data'!$G$31,0,10*ROW('Sanitation Data'!G59))="","",OFFSET('Sanitation Data'!$G$31,0,10*ROW('Sanitation Data'!G59)))</f>
        <v/>
      </c>
      <c r="DD65" s="229" t="str">
        <f ca="1">+IF(OFFSET('Sanitation Data'!$G$32,0,10*ROW('Sanitation Data'!G59))="","",OFFSET('Sanitation Data'!$G$32,0,10*ROW('Sanitation Data'!G59)))</f>
        <v/>
      </c>
      <c r="DE65" s="229" t="str">
        <f ca="1">+IF(OFFSET('Sanitation Data'!$H$28,0,10*ROW('Sanitation Data'!H59))="","",OFFSET('Sanitation Data'!$H$28,0,10*ROW('Sanitation Data'!H59)))</f>
        <v/>
      </c>
      <c r="DF65" s="229" t="str">
        <f ca="1">+IF(OFFSET('Sanitation Data'!$H$29,0,10*ROW('Sanitation Data'!H59))="","",OFFSET('Sanitation Data'!$H$29,0,10*ROW('Sanitation Data'!H59)))</f>
        <v/>
      </c>
      <c r="DG65" s="229" t="str">
        <f ca="1">+IF(OFFSET('Sanitation Data'!$H$30,0,10*ROW('Sanitation Data'!H59))="","",OFFSET('Sanitation Data'!$H$30,0,10*ROW('Sanitation Data'!H59)))</f>
        <v/>
      </c>
      <c r="DH65" s="229" t="str">
        <f ca="1">+IF(OFFSET('Sanitation Data'!$H$31,0,10*ROW('Sanitation Data'!H59))="","",OFFSET('Sanitation Data'!$H$31,0,10*ROW('Sanitation Data'!H59)))</f>
        <v/>
      </c>
      <c r="DI65" s="229" t="str">
        <f ca="1">+IF(OFFSET('Sanitation Data'!$H$32,0,10*ROW('Sanitation Data'!H59))="","",OFFSET('Sanitation Data'!$H$32,0,10*ROW('Sanitation Data'!H59)))</f>
        <v/>
      </c>
      <c r="DJ65" s="229" t="str">
        <f ca="1">+IF(OFFSET('Sanitation Data'!$I$28,0,10*ROW('Sanitation Data'!I59))="","",OFFSET('Sanitation Data'!$I$28,0,10*ROW('Sanitation Data'!I59)))</f>
        <v/>
      </c>
      <c r="DK65" s="229" t="str">
        <f ca="1">+IF(OFFSET('Sanitation Data'!$I$29,0,10*ROW('Sanitation Data'!I59))="","",OFFSET('Sanitation Data'!$I$29,0,10*ROW('Sanitation Data'!I59)))</f>
        <v/>
      </c>
      <c r="DL65" s="229" t="str">
        <f ca="1">+IF(OFFSET('Sanitation Data'!$I$30,0,10*ROW('Sanitation Data'!I59))="","",OFFSET('Sanitation Data'!$I$30,0,10*ROW('Sanitation Data'!I59)))</f>
        <v/>
      </c>
      <c r="DM65" s="229" t="str">
        <f ca="1">+IF(OFFSET('Sanitation Data'!$I$31,0,10*ROW('Sanitation Data'!I59))="","",OFFSET('Sanitation Data'!$I$31,0,10*ROW('Sanitation Data'!I59)))</f>
        <v/>
      </c>
      <c r="DN65" s="229" t="str">
        <f ca="1">+IF(OFFSET('Sanitation Data'!$I$32,0,10*ROW('Sanitation Data'!I59))="","",OFFSET('Sanitation Data'!$I$32,0,10*ROW('Sanitation Data'!I59)))</f>
        <v/>
      </c>
      <c r="DO65" s="229" t="str">
        <f ca="1">+IF(OFFSET('Hygiene Data'!$D$11,0,10*ROW('Hygiene Data'!D59))="","",OFFSET('Hygiene Data'!$D$11,0,10*ROW('Hygiene Data'!D59)))</f>
        <v/>
      </c>
      <c r="DP65" s="229" t="str">
        <f ca="1">+IF(OFFSET('Hygiene Data'!$D$12,0,10*ROW('Hygiene Data'!D59))="","",OFFSET('Hygiene Data'!$D$12,0,10*ROW('Hygiene Data'!D59)))</f>
        <v/>
      </c>
      <c r="DQ65" s="229" t="str">
        <f ca="1">+IF(OFFSET('Hygiene Data'!$D$13,0,10*ROW('Hygiene Data'!D59))="","",OFFSET('Hygiene Data'!$D$13,0,10*ROW('Hygiene Data'!D59)))</f>
        <v/>
      </c>
      <c r="DR65" s="229" t="str">
        <f ca="1">+IF(OFFSET('Hygiene Data'!$E$11,0,10*ROW('Hygiene Data'!E59))="","",OFFSET('Hygiene Data'!$E$11,0,10*ROW('Hygiene Data'!E59)))</f>
        <v/>
      </c>
      <c r="DS65" s="229" t="str">
        <f ca="1">+IF(OFFSET('Hygiene Data'!$E$12,0,10*ROW('Hygiene Data'!E59))="","",OFFSET('Hygiene Data'!$E$12,0,10*ROW('Hygiene Data'!E59)))</f>
        <v/>
      </c>
      <c r="DT65" s="229" t="str">
        <f ca="1">+IF(OFFSET('Hygiene Data'!$E$13,0,10*ROW('Hygiene Data'!E59))="","",OFFSET('Hygiene Data'!$E$13,0,10*ROW('Hygiene Data'!E59)))</f>
        <v/>
      </c>
      <c r="DU65" s="229" t="str">
        <f ca="1">+IF(OFFSET('Hygiene Data'!$F$11,0,10*ROW('Hygiene Data'!F59))="","",OFFSET('Hygiene Data'!$F$11,0,10*ROW('Hygiene Data'!F59)))</f>
        <v/>
      </c>
      <c r="DV65" s="229" t="str">
        <f ca="1">+IF(OFFSET('Hygiene Data'!$F$12,0,10*ROW('Hygiene Data'!F59))="","",OFFSET('Hygiene Data'!$F$12,0,10*ROW('Hygiene Data'!F59)))</f>
        <v/>
      </c>
      <c r="DW65" s="229" t="str">
        <f ca="1">+IF(OFFSET('Hygiene Data'!$F$13,0,10*ROW('Hygiene Data'!F59))="","",OFFSET('Hygiene Data'!$F$13,0,10*ROW('Hygiene Data'!F59)))</f>
        <v/>
      </c>
      <c r="DX65" s="229" t="str">
        <f ca="1">+IF(OFFSET('Hygiene Data'!$G$11,0,10*ROW('Hygiene Data'!G59))="","",OFFSET('Hygiene Data'!$G$11,0,10*ROW('Hygiene Data'!G59)))</f>
        <v/>
      </c>
      <c r="DY65" s="229" t="str">
        <f ca="1">+IF(OFFSET('Hygiene Data'!$G$12,0,10*ROW('Hygiene Data'!G59))="","",OFFSET('Hygiene Data'!$G$12,0,10*ROW('Hygiene Data'!G59)))</f>
        <v/>
      </c>
      <c r="DZ65" s="229" t="str">
        <f ca="1">+IF(OFFSET('Hygiene Data'!$G$13,0,10*ROW('Hygiene Data'!G59))="","",OFFSET('Hygiene Data'!$G$13,0,10*ROW('Hygiene Data'!G59)))</f>
        <v/>
      </c>
      <c r="EA65" s="229" t="str">
        <f ca="1">+IF(OFFSET('Hygiene Data'!$H$11,0,10*ROW('Hygiene Data'!H59))="","",OFFSET('Hygiene Data'!$H$11,0,10*ROW('Hygiene Data'!H59)))</f>
        <v/>
      </c>
      <c r="EB65" s="229" t="str">
        <f ca="1">+IF(OFFSET('Hygiene Data'!$H$12,0,10*ROW('Hygiene Data'!H59))="","",OFFSET('Hygiene Data'!$H$12,0,10*ROW('Hygiene Data'!H59)))</f>
        <v/>
      </c>
      <c r="EC65" s="229" t="str">
        <f ca="1">+IF(OFFSET('Hygiene Data'!$H$13,0,10*ROW('Hygiene Data'!H59))="","",OFFSET('Hygiene Data'!$H$13,0,10*ROW('Hygiene Data'!H59)))</f>
        <v/>
      </c>
      <c r="ED65" s="229" t="str">
        <f ca="1">+IF(OFFSET('Hygiene Data'!$I$11,0,10*ROW('Hygiene Data'!I59))="","",OFFSET('Hygiene Data'!$I$11,0,10*ROW('Hygiene Data'!I59)))</f>
        <v/>
      </c>
      <c r="EE65" s="229" t="str">
        <f ca="1">+IF(OFFSET('Hygiene Data'!$I$12,0,10*ROW('Hygiene Data'!I59))="","",OFFSET('Hygiene Data'!$I$12,0,10*ROW('Hygiene Data'!I59)))</f>
        <v/>
      </c>
      <c r="EF65" s="229" t="str">
        <f ca="1">+IF(OFFSET('Hygiene Data'!$I$13,0,10*ROW('Hygiene Data'!I59))="","",OFFSET('Hygiene Data'!$I$13,0,10*ROW('Hygiene Data'!I59)))</f>
        <v/>
      </c>
    </row>
    <row r="66" spans="1:136" x14ac:dyDescent="0.25">
      <c r="A66" s="338" t="str">
        <f ca="1">+IF(OFFSET('Water Data'!$B$2,0,10*ROW('Water Data'!E60))="","",OFFSET('Water Data'!$B$2,0,10*ROW('Water Data'!E60)))</f>
        <v/>
      </c>
      <c r="B66" s="33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365" t="str">
        <f t="shared" ca="1" si="0"/>
        <v/>
      </c>
      <c r="D66" s="36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36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36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36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36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36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36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36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36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36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36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36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36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36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36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36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36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36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36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36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36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36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36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36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36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36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36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36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36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36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36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36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36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36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36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36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36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36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36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36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36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36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36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36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36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36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36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36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36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44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36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36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36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36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36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36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36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36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36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36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36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36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36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36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36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36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229" t="str">
        <f ca="1">+IF(OFFSET('Water Data'!$D$27,0,10*ROW('Water Data'!D60))="","",OFFSET('Water Data'!$D$27,0,10*ROW('Water Data'!D60)))</f>
        <v/>
      </c>
      <c r="BT66" s="229" t="str">
        <f ca="1">+IF(OFFSET('Water Data'!$D$28,0,10*ROW('Water Data'!D60))="","",OFFSET('Water Data'!$D$28,0,10*ROW('Water Data'!D60)))</f>
        <v/>
      </c>
      <c r="BU66" s="229" t="str">
        <f ca="1">+IF(OFFSET('Water Data'!$D$29,0,10*ROW('Water Data'!D60))="","",OFFSET('Water Data'!$D$29,0,10*ROW('Water Data'!D60)))</f>
        <v/>
      </c>
      <c r="BV66" s="229" t="str">
        <f ca="1">+IF(OFFSET('Water Data'!$E$27,0,10*ROW('Water Data'!E60))="","",OFFSET('Water Data'!$E$27,0,10*ROW('Water Data'!E60)))</f>
        <v/>
      </c>
      <c r="BW66" s="229" t="str">
        <f ca="1">+IF(OFFSET('Water Data'!$E$28,0,10*ROW('Water Data'!E60))="","",OFFSET('Water Data'!$E$28,0,10*ROW('Water Data'!E60)))</f>
        <v/>
      </c>
      <c r="BX66" s="229" t="str">
        <f ca="1">+IF(OFFSET('Water Data'!$E$29,0,10*ROW('Water Data'!E60))="","",OFFSET('Water Data'!$E$29,0,10*ROW('Water Data'!E60)))</f>
        <v/>
      </c>
      <c r="BY66" s="229" t="str">
        <f ca="1">+IF(OFFSET('Water Data'!$F$27,0,10*ROW('Water Data'!F60))="","",OFFSET('Water Data'!$F$27,0,10*ROW('Water Data'!F60)))</f>
        <v/>
      </c>
      <c r="BZ66" s="229" t="str">
        <f ca="1">+IF(OFFSET('Water Data'!$F$28,0,10*ROW('Water Data'!F60))="","",OFFSET('Water Data'!$F$28,0,10*ROW('Water Data'!F60)))</f>
        <v/>
      </c>
      <c r="CA66" s="229" t="str">
        <f ca="1">+IF(OFFSET('Water Data'!$F$29,0,10*ROW('Water Data'!F60))="","",OFFSET('Water Data'!$F$29,0,10*ROW('Water Data'!F60)))</f>
        <v/>
      </c>
      <c r="CB66" s="229" t="str">
        <f ca="1">+IF(OFFSET('Water Data'!$G$27,0,10*ROW('Water Data'!G60))="","",OFFSET('Water Data'!$G$27,0,10*ROW('Water Data'!G60)))</f>
        <v/>
      </c>
      <c r="CC66" s="229" t="str">
        <f ca="1">+IF(OFFSET('Water Data'!$G$28,0,10*ROW('Water Data'!G60))="","",OFFSET('Water Data'!$G$28,0,10*ROW('Water Data'!G60)))</f>
        <v/>
      </c>
      <c r="CD66" s="229" t="str">
        <f ca="1">+IF(OFFSET('Water Data'!$G$29,0,10*ROW('Water Data'!G60))="","",OFFSET('Water Data'!$G$29,0,10*ROW('Water Data'!G60)))</f>
        <v/>
      </c>
      <c r="CE66" s="229" t="str">
        <f ca="1">+IF(OFFSET('Water Data'!$H$27,0,10*ROW('Water Data'!H60))="","",OFFSET('Water Data'!$H$27,0,10*ROW('Water Data'!H60)))</f>
        <v/>
      </c>
      <c r="CF66" s="229" t="str">
        <f ca="1">+IF(OFFSET('Water Data'!$H$28,0,10*ROW('Water Data'!H60))="","",OFFSET('Water Data'!$H$28,0,10*ROW('Water Data'!H60)))</f>
        <v/>
      </c>
      <c r="CG66" s="229" t="str">
        <f ca="1">+IF(OFFSET('Water Data'!$H$29,0,10*ROW('Water Data'!H60))="","",OFFSET('Water Data'!$H$29,0,10*ROW('Water Data'!H60)))</f>
        <v/>
      </c>
      <c r="CH66" s="229" t="str">
        <f ca="1">+IF(OFFSET('Water Data'!$I$27,0,10*ROW('Water Data'!I60))="","",OFFSET('Water Data'!$I$27,0,10*ROW('Water Data'!I60)))</f>
        <v/>
      </c>
      <c r="CI66" s="229" t="str">
        <f ca="1">+IF(OFFSET('Water Data'!$I$28,0,10*ROW('Water Data'!I60))="","",OFFSET('Water Data'!$I$28,0,10*ROW('Water Data'!I60)))</f>
        <v/>
      </c>
      <c r="CJ66" s="229" t="str">
        <f ca="1">+IF(OFFSET('Water Data'!$I$29,0,10*ROW('Water Data'!I60))="","",OFFSET('Water Data'!$I$29,0,10*ROW('Water Data'!I60)))</f>
        <v/>
      </c>
      <c r="CK66" s="229" t="str">
        <f ca="1">+IF(OFFSET('Sanitation Data'!$D$28,0,10*ROW('Sanitation Data'!D60))="","",OFFSET('Sanitation Data'!$D$28,0,10*ROW('Sanitation Data'!D60)))</f>
        <v/>
      </c>
      <c r="CL66" s="229" t="str">
        <f ca="1">+IF(OFFSET('Sanitation Data'!$D$29,0,10*ROW('Sanitation Data'!D60))="","",OFFSET('Sanitation Data'!$D$29,0,10*ROW('Sanitation Data'!D60)))</f>
        <v/>
      </c>
      <c r="CM66" s="229" t="str">
        <f ca="1">+IF(OFFSET('Sanitation Data'!$D$30,0,10*ROW('Sanitation Data'!D60))="","",OFFSET('Sanitation Data'!$D$30,0,10*ROW('Sanitation Data'!D60)))</f>
        <v/>
      </c>
      <c r="CN66" s="229" t="str">
        <f ca="1">+IF(OFFSET('Sanitation Data'!$D$31,0,10*ROW('Sanitation Data'!D60))="","",OFFSET('Sanitation Data'!$D$31,0,10*ROW('Sanitation Data'!D60)))</f>
        <v/>
      </c>
      <c r="CO66" s="229" t="str">
        <f ca="1">+IF(OFFSET('Sanitation Data'!$D$32,0,10*ROW('Sanitation Data'!D60))="","",OFFSET('Sanitation Data'!$D$32,0,10*ROW('Sanitation Data'!D60)))</f>
        <v/>
      </c>
      <c r="CP66" s="229" t="str">
        <f ca="1">+IF(OFFSET('Sanitation Data'!$E$28,0,10*ROW('Sanitation Data'!E60))="","",OFFSET('Sanitation Data'!$E$28,0,10*ROW('Sanitation Data'!E60)))</f>
        <v/>
      </c>
      <c r="CQ66" s="229" t="str">
        <f ca="1">+IF(OFFSET('Sanitation Data'!$E$29,0,10*ROW('Sanitation Data'!E60))="","",OFFSET('Sanitation Data'!$E$29,0,10*ROW('Sanitation Data'!E60)))</f>
        <v/>
      </c>
      <c r="CR66" s="229" t="str">
        <f ca="1">+IF(OFFSET('Sanitation Data'!$E$30,0,10*ROW('Sanitation Data'!E60))="","",OFFSET('Sanitation Data'!$E$30,0,10*ROW('Sanitation Data'!E60)))</f>
        <v/>
      </c>
      <c r="CS66" s="229" t="str">
        <f ca="1">+IF(OFFSET('Sanitation Data'!$E$31,0,10*ROW('Sanitation Data'!E60))="","",OFFSET('Sanitation Data'!$E$31,0,10*ROW('Sanitation Data'!E60)))</f>
        <v/>
      </c>
      <c r="CT66" s="229" t="str">
        <f ca="1">+IF(OFFSET('Sanitation Data'!$E$32,0,10*ROW('Sanitation Data'!E60))="","",OFFSET('Sanitation Data'!$E$32,0,10*ROW('Sanitation Data'!E60)))</f>
        <v/>
      </c>
      <c r="CU66" s="229" t="str">
        <f ca="1">+IF(OFFSET('Sanitation Data'!$F$28,0,10*ROW('Sanitation Data'!F60))="","",OFFSET('Sanitation Data'!$F$28,0,10*ROW('Sanitation Data'!F60)))</f>
        <v/>
      </c>
      <c r="CV66" s="229" t="str">
        <f ca="1">+IF(OFFSET('Sanitation Data'!$F$29,0,10*ROW('Sanitation Data'!F60))="","",OFFSET('Sanitation Data'!$F$29,0,10*ROW('Sanitation Data'!F60)))</f>
        <v/>
      </c>
      <c r="CW66" s="229" t="str">
        <f ca="1">+IF(OFFSET('Sanitation Data'!$F$30,0,10*ROW('Sanitation Data'!F60))="","",OFFSET('Sanitation Data'!$F$30,0,10*ROW('Sanitation Data'!F60)))</f>
        <v/>
      </c>
      <c r="CX66" s="229" t="str">
        <f ca="1">+IF(OFFSET('Sanitation Data'!$F$31,0,10*ROW('Sanitation Data'!F60))="","",OFFSET('Sanitation Data'!$F$31,0,10*ROW('Sanitation Data'!F60)))</f>
        <v/>
      </c>
      <c r="CY66" s="229" t="str">
        <f ca="1">+IF(OFFSET('Sanitation Data'!$F$32,0,10*ROW('Sanitation Data'!F60))="","",OFFSET('Sanitation Data'!$F$32,0,10*ROW('Sanitation Data'!F60)))</f>
        <v/>
      </c>
      <c r="CZ66" s="229" t="str">
        <f ca="1">+IF(OFFSET('Sanitation Data'!$G$28,0,10*ROW('Sanitation Data'!G60))="","",OFFSET('Sanitation Data'!$G$28,0,10*ROW('Sanitation Data'!G60)))</f>
        <v/>
      </c>
      <c r="DA66" s="229" t="str">
        <f ca="1">+IF(OFFSET('Sanitation Data'!$G$29,0,10*ROW('Sanitation Data'!G60))="","",OFFSET('Sanitation Data'!$G$29,0,10*ROW('Sanitation Data'!G60)))</f>
        <v/>
      </c>
      <c r="DB66" s="229" t="str">
        <f ca="1">+IF(OFFSET('Sanitation Data'!$G$30,0,10*ROW('Sanitation Data'!G60))="","",OFFSET('Sanitation Data'!$G$30,0,10*ROW('Sanitation Data'!G60)))</f>
        <v/>
      </c>
      <c r="DC66" s="229" t="str">
        <f ca="1">+IF(OFFSET('Sanitation Data'!$G$31,0,10*ROW('Sanitation Data'!G60))="","",OFFSET('Sanitation Data'!$G$31,0,10*ROW('Sanitation Data'!G60)))</f>
        <v/>
      </c>
      <c r="DD66" s="229" t="str">
        <f ca="1">+IF(OFFSET('Sanitation Data'!$G$32,0,10*ROW('Sanitation Data'!G60))="","",OFFSET('Sanitation Data'!$G$32,0,10*ROW('Sanitation Data'!G60)))</f>
        <v/>
      </c>
      <c r="DE66" s="229" t="str">
        <f ca="1">+IF(OFFSET('Sanitation Data'!$H$28,0,10*ROW('Sanitation Data'!H60))="","",OFFSET('Sanitation Data'!$H$28,0,10*ROW('Sanitation Data'!H60)))</f>
        <v/>
      </c>
      <c r="DF66" s="229" t="str">
        <f ca="1">+IF(OFFSET('Sanitation Data'!$H$29,0,10*ROW('Sanitation Data'!H60))="","",OFFSET('Sanitation Data'!$H$29,0,10*ROW('Sanitation Data'!H60)))</f>
        <v/>
      </c>
      <c r="DG66" s="229" t="str">
        <f ca="1">+IF(OFFSET('Sanitation Data'!$H$30,0,10*ROW('Sanitation Data'!H60))="","",OFFSET('Sanitation Data'!$H$30,0,10*ROW('Sanitation Data'!H60)))</f>
        <v/>
      </c>
      <c r="DH66" s="229" t="str">
        <f ca="1">+IF(OFFSET('Sanitation Data'!$H$31,0,10*ROW('Sanitation Data'!H60))="","",OFFSET('Sanitation Data'!$H$31,0,10*ROW('Sanitation Data'!H60)))</f>
        <v/>
      </c>
      <c r="DI66" s="229" t="str">
        <f ca="1">+IF(OFFSET('Sanitation Data'!$H$32,0,10*ROW('Sanitation Data'!H60))="","",OFFSET('Sanitation Data'!$H$32,0,10*ROW('Sanitation Data'!H60)))</f>
        <v/>
      </c>
      <c r="DJ66" s="229" t="str">
        <f ca="1">+IF(OFFSET('Sanitation Data'!$I$28,0,10*ROW('Sanitation Data'!I60))="","",OFFSET('Sanitation Data'!$I$28,0,10*ROW('Sanitation Data'!I60)))</f>
        <v/>
      </c>
      <c r="DK66" s="229" t="str">
        <f ca="1">+IF(OFFSET('Sanitation Data'!$I$29,0,10*ROW('Sanitation Data'!I60))="","",OFFSET('Sanitation Data'!$I$29,0,10*ROW('Sanitation Data'!I60)))</f>
        <v/>
      </c>
      <c r="DL66" s="229" t="str">
        <f ca="1">+IF(OFFSET('Sanitation Data'!$I$30,0,10*ROW('Sanitation Data'!I60))="","",OFFSET('Sanitation Data'!$I$30,0,10*ROW('Sanitation Data'!I60)))</f>
        <v/>
      </c>
      <c r="DM66" s="229" t="str">
        <f ca="1">+IF(OFFSET('Sanitation Data'!$I$31,0,10*ROW('Sanitation Data'!I60))="","",OFFSET('Sanitation Data'!$I$31,0,10*ROW('Sanitation Data'!I60)))</f>
        <v/>
      </c>
      <c r="DN66" s="229" t="str">
        <f ca="1">+IF(OFFSET('Sanitation Data'!$I$32,0,10*ROW('Sanitation Data'!I60))="","",OFFSET('Sanitation Data'!$I$32,0,10*ROW('Sanitation Data'!I60)))</f>
        <v/>
      </c>
      <c r="DO66" s="229" t="str">
        <f ca="1">+IF(OFFSET('Hygiene Data'!$D$11,0,10*ROW('Hygiene Data'!D60))="","",OFFSET('Hygiene Data'!$D$11,0,10*ROW('Hygiene Data'!D60)))</f>
        <v/>
      </c>
      <c r="DP66" s="229" t="str">
        <f ca="1">+IF(OFFSET('Hygiene Data'!$D$12,0,10*ROW('Hygiene Data'!D60))="","",OFFSET('Hygiene Data'!$D$12,0,10*ROW('Hygiene Data'!D60)))</f>
        <v/>
      </c>
      <c r="DQ66" s="229" t="str">
        <f ca="1">+IF(OFFSET('Hygiene Data'!$D$13,0,10*ROW('Hygiene Data'!D60))="","",OFFSET('Hygiene Data'!$D$13,0,10*ROW('Hygiene Data'!D60)))</f>
        <v/>
      </c>
      <c r="DR66" s="229" t="str">
        <f ca="1">+IF(OFFSET('Hygiene Data'!$E$11,0,10*ROW('Hygiene Data'!E60))="","",OFFSET('Hygiene Data'!$E$11,0,10*ROW('Hygiene Data'!E60)))</f>
        <v/>
      </c>
      <c r="DS66" s="229" t="str">
        <f ca="1">+IF(OFFSET('Hygiene Data'!$E$12,0,10*ROW('Hygiene Data'!E60))="","",OFFSET('Hygiene Data'!$E$12,0,10*ROW('Hygiene Data'!E60)))</f>
        <v/>
      </c>
      <c r="DT66" s="229" t="str">
        <f ca="1">+IF(OFFSET('Hygiene Data'!$E$13,0,10*ROW('Hygiene Data'!E60))="","",OFFSET('Hygiene Data'!$E$13,0,10*ROW('Hygiene Data'!E60)))</f>
        <v/>
      </c>
      <c r="DU66" s="229" t="str">
        <f ca="1">+IF(OFFSET('Hygiene Data'!$F$11,0,10*ROW('Hygiene Data'!F60))="","",OFFSET('Hygiene Data'!$F$11,0,10*ROW('Hygiene Data'!F60)))</f>
        <v/>
      </c>
      <c r="DV66" s="229" t="str">
        <f ca="1">+IF(OFFSET('Hygiene Data'!$F$12,0,10*ROW('Hygiene Data'!F60))="","",OFFSET('Hygiene Data'!$F$12,0,10*ROW('Hygiene Data'!F60)))</f>
        <v/>
      </c>
      <c r="DW66" s="229" t="str">
        <f ca="1">+IF(OFFSET('Hygiene Data'!$F$13,0,10*ROW('Hygiene Data'!F60))="","",OFFSET('Hygiene Data'!$F$13,0,10*ROW('Hygiene Data'!F60)))</f>
        <v/>
      </c>
      <c r="DX66" s="229" t="str">
        <f ca="1">+IF(OFFSET('Hygiene Data'!$G$11,0,10*ROW('Hygiene Data'!G60))="","",OFFSET('Hygiene Data'!$G$11,0,10*ROW('Hygiene Data'!G60)))</f>
        <v/>
      </c>
      <c r="DY66" s="229" t="str">
        <f ca="1">+IF(OFFSET('Hygiene Data'!$G$12,0,10*ROW('Hygiene Data'!G60))="","",OFFSET('Hygiene Data'!$G$12,0,10*ROW('Hygiene Data'!G60)))</f>
        <v/>
      </c>
      <c r="DZ66" s="229" t="str">
        <f ca="1">+IF(OFFSET('Hygiene Data'!$G$13,0,10*ROW('Hygiene Data'!G60))="","",OFFSET('Hygiene Data'!$G$13,0,10*ROW('Hygiene Data'!G60)))</f>
        <v/>
      </c>
      <c r="EA66" s="229" t="str">
        <f ca="1">+IF(OFFSET('Hygiene Data'!$H$11,0,10*ROW('Hygiene Data'!H60))="","",OFFSET('Hygiene Data'!$H$11,0,10*ROW('Hygiene Data'!H60)))</f>
        <v/>
      </c>
      <c r="EB66" s="229" t="str">
        <f ca="1">+IF(OFFSET('Hygiene Data'!$H$12,0,10*ROW('Hygiene Data'!H60))="","",OFFSET('Hygiene Data'!$H$12,0,10*ROW('Hygiene Data'!H60)))</f>
        <v/>
      </c>
      <c r="EC66" s="229" t="str">
        <f ca="1">+IF(OFFSET('Hygiene Data'!$H$13,0,10*ROW('Hygiene Data'!H60))="","",OFFSET('Hygiene Data'!$H$13,0,10*ROW('Hygiene Data'!H60)))</f>
        <v/>
      </c>
      <c r="ED66" s="229" t="str">
        <f ca="1">+IF(OFFSET('Hygiene Data'!$I$11,0,10*ROW('Hygiene Data'!I60))="","",OFFSET('Hygiene Data'!$I$11,0,10*ROW('Hygiene Data'!I60)))</f>
        <v/>
      </c>
      <c r="EE66" s="229" t="str">
        <f ca="1">+IF(OFFSET('Hygiene Data'!$I$12,0,10*ROW('Hygiene Data'!I60))="","",OFFSET('Hygiene Data'!$I$12,0,10*ROW('Hygiene Data'!I60)))</f>
        <v/>
      </c>
      <c r="EF66" s="229" t="str">
        <f ca="1">+IF(OFFSET('Hygiene Data'!$I$13,0,10*ROW('Hygiene Data'!I60))="","",OFFSET('Hygiene Data'!$I$13,0,10*ROW('Hygiene Data'!I60)))</f>
        <v/>
      </c>
    </row>
    <row r="67" spans="1:136" x14ac:dyDescent="0.25">
      <c r="A67" s="338" t="str">
        <f ca="1">+IF(OFFSET('Water Data'!$B$2,0,10*ROW('Water Data'!E61))="","",OFFSET('Water Data'!$B$2,0,10*ROW('Water Data'!E61)))</f>
        <v/>
      </c>
      <c r="B67" s="33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365" t="str">
        <f t="shared" ca="1" si="0"/>
        <v/>
      </c>
      <c r="D67" s="36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36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36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36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36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36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36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36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36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36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36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36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36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36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36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36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36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36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36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36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36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36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36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36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36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36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36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36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36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36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36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36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36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36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36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36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36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36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36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36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36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36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36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36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36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36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36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36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36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44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36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36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36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36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36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36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36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36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36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36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36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36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36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36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36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36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229" t="str">
        <f ca="1">+IF(OFFSET('Water Data'!$D$27,0,10*ROW('Water Data'!D61))="","",OFFSET('Water Data'!$D$27,0,10*ROW('Water Data'!D61)))</f>
        <v/>
      </c>
      <c r="BT67" s="229" t="str">
        <f ca="1">+IF(OFFSET('Water Data'!$D$28,0,10*ROW('Water Data'!D61))="","",OFFSET('Water Data'!$D$28,0,10*ROW('Water Data'!D61)))</f>
        <v/>
      </c>
      <c r="BU67" s="229" t="str">
        <f ca="1">+IF(OFFSET('Water Data'!$D$29,0,10*ROW('Water Data'!D61))="","",OFFSET('Water Data'!$D$29,0,10*ROW('Water Data'!D61)))</f>
        <v/>
      </c>
      <c r="BV67" s="229" t="str">
        <f ca="1">+IF(OFFSET('Water Data'!$E$27,0,10*ROW('Water Data'!E61))="","",OFFSET('Water Data'!$E$27,0,10*ROW('Water Data'!E61)))</f>
        <v/>
      </c>
      <c r="BW67" s="229" t="str">
        <f ca="1">+IF(OFFSET('Water Data'!$E$28,0,10*ROW('Water Data'!E61))="","",OFFSET('Water Data'!$E$28,0,10*ROW('Water Data'!E61)))</f>
        <v/>
      </c>
      <c r="BX67" s="229" t="str">
        <f ca="1">+IF(OFFSET('Water Data'!$E$29,0,10*ROW('Water Data'!E61))="","",OFFSET('Water Data'!$E$29,0,10*ROW('Water Data'!E61)))</f>
        <v/>
      </c>
      <c r="BY67" s="229" t="str">
        <f ca="1">+IF(OFFSET('Water Data'!$F$27,0,10*ROW('Water Data'!F61))="","",OFFSET('Water Data'!$F$27,0,10*ROW('Water Data'!F61)))</f>
        <v/>
      </c>
      <c r="BZ67" s="229" t="str">
        <f ca="1">+IF(OFFSET('Water Data'!$F$28,0,10*ROW('Water Data'!F61))="","",OFFSET('Water Data'!$F$28,0,10*ROW('Water Data'!F61)))</f>
        <v/>
      </c>
      <c r="CA67" s="229" t="str">
        <f ca="1">+IF(OFFSET('Water Data'!$F$29,0,10*ROW('Water Data'!F61))="","",OFFSET('Water Data'!$F$29,0,10*ROW('Water Data'!F61)))</f>
        <v/>
      </c>
      <c r="CB67" s="229" t="str">
        <f ca="1">+IF(OFFSET('Water Data'!$G$27,0,10*ROW('Water Data'!G61))="","",OFFSET('Water Data'!$G$27,0,10*ROW('Water Data'!G61)))</f>
        <v/>
      </c>
      <c r="CC67" s="229" t="str">
        <f ca="1">+IF(OFFSET('Water Data'!$G$28,0,10*ROW('Water Data'!G61))="","",OFFSET('Water Data'!$G$28,0,10*ROW('Water Data'!G61)))</f>
        <v/>
      </c>
      <c r="CD67" s="229" t="str">
        <f ca="1">+IF(OFFSET('Water Data'!$G$29,0,10*ROW('Water Data'!G61))="","",OFFSET('Water Data'!$G$29,0,10*ROW('Water Data'!G61)))</f>
        <v/>
      </c>
      <c r="CE67" s="229" t="str">
        <f ca="1">+IF(OFFSET('Water Data'!$H$27,0,10*ROW('Water Data'!H61))="","",OFFSET('Water Data'!$H$27,0,10*ROW('Water Data'!H61)))</f>
        <v/>
      </c>
      <c r="CF67" s="229" t="str">
        <f ca="1">+IF(OFFSET('Water Data'!$H$28,0,10*ROW('Water Data'!H61))="","",OFFSET('Water Data'!$H$28,0,10*ROW('Water Data'!H61)))</f>
        <v/>
      </c>
      <c r="CG67" s="229" t="str">
        <f ca="1">+IF(OFFSET('Water Data'!$H$29,0,10*ROW('Water Data'!H61))="","",OFFSET('Water Data'!$H$29,0,10*ROW('Water Data'!H61)))</f>
        <v/>
      </c>
      <c r="CH67" s="229" t="str">
        <f ca="1">+IF(OFFSET('Water Data'!$I$27,0,10*ROW('Water Data'!I61))="","",OFFSET('Water Data'!$I$27,0,10*ROW('Water Data'!I61)))</f>
        <v/>
      </c>
      <c r="CI67" s="229" t="str">
        <f ca="1">+IF(OFFSET('Water Data'!$I$28,0,10*ROW('Water Data'!I61))="","",OFFSET('Water Data'!$I$28,0,10*ROW('Water Data'!I61)))</f>
        <v/>
      </c>
      <c r="CJ67" s="229" t="str">
        <f ca="1">+IF(OFFSET('Water Data'!$I$29,0,10*ROW('Water Data'!I61))="","",OFFSET('Water Data'!$I$29,0,10*ROW('Water Data'!I61)))</f>
        <v/>
      </c>
      <c r="CK67" s="229" t="str">
        <f ca="1">+IF(OFFSET('Sanitation Data'!$D$28,0,10*ROW('Sanitation Data'!D61))="","",OFFSET('Sanitation Data'!$D$28,0,10*ROW('Sanitation Data'!D61)))</f>
        <v/>
      </c>
      <c r="CL67" s="229" t="str">
        <f ca="1">+IF(OFFSET('Sanitation Data'!$D$29,0,10*ROW('Sanitation Data'!D61))="","",OFFSET('Sanitation Data'!$D$29,0,10*ROW('Sanitation Data'!D61)))</f>
        <v/>
      </c>
      <c r="CM67" s="229" t="str">
        <f ca="1">+IF(OFFSET('Sanitation Data'!$D$30,0,10*ROW('Sanitation Data'!D61))="","",OFFSET('Sanitation Data'!$D$30,0,10*ROW('Sanitation Data'!D61)))</f>
        <v/>
      </c>
      <c r="CN67" s="229" t="str">
        <f ca="1">+IF(OFFSET('Sanitation Data'!$D$31,0,10*ROW('Sanitation Data'!D61))="","",OFFSET('Sanitation Data'!$D$31,0,10*ROW('Sanitation Data'!D61)))</f>
        <v/>
      </c>
      <c r="CO67" s="229" t="str">
        <f ca="1">+IF(OFFSET('Sanitation Data'!$D$32,0,10*ROW('Sanitation Data'!D61))="","",OFFSET('Sanitation Data'!$D$32,0,10*ROW('Sanitation Data'!D61)))</f>
        <v/>
      </c>
      <c r="CP67" s="229" t="str">
        <f ca="1">+IF(OFFSET('Sanitation Data'!$E$28,0,10*ROW('Sanitation Data'!E61))="","",OFFSET('Sanitation Data'!$E$28,0,10*ROW('Sanitation Data'!E61)))</f>
        <v/>
      </c>
      <c r="CQ67" s="229" t="str">
        <f ca="1">+IF(OFFSET('Sanitation Data'!$E$29,0,10*ROW('Sanitation Data'!E61))="","",OFFSET('Sanitation Data'!$E$29,0,10*ROW('Sanitation Data'!E61)))</f>
        <v/>
      </c>
      <c r="CR67" s="229" t="str">
        <f ca="1">+IF(OFFSET('Sanitation Data'!$E$30,0,10*ROW('Sanitation Data'!E61))="","",OFFSET('Sanitation Data'!$E$30,0,10*ROW('Sanitation Data'!E61)))</f>
        <v/>
      </c>
      <c r="CS67" s="229" t="str">
        <f ca="1">+IF(OFFSET('Sanitation Data'!$E$31,0,10*ROW('Sanitation Data'!E61))="","",OFFSET('Sanitation Data'!$E$31,0,10*ROW('Sanitation Data'!E61)))</f>
        <v/>
      </c>
      <c r="CT67" s="229" t="str">
        <f ca="1">+IF(OFFSET('Sanitation Data'!$E$32,0,10*ROW('Sanitation Data'!E61))="","",OFFSET('Sanitation Data'!$E$32,0,10*ROW('Sanitation Data'!E61)))</f>
        <v/>
      </c>
      <c r="CU67" s="229" t="str">
        <f ca="1">+IF(OFFSET('Sanitation Data'!$F$28,0,10*ROW('Sanitation Data'!F61))="","",OFFSET('Sanitation Data'!$F$28,0,10*ROW('Sanitation Data'!F61)))</f>
        <v/>
      </c>
      <c r="CV67" s="229" t="str">
        <f ca="1">+IF(OFFSET('Sanitation Data'!$F$29,0,10*ROW('Sanitation Data'!F61))="","",OFFSET('Sanitation Data'!$F$29,0,10*ROW('Sanitation Data'!F61)))</f>
        <v/>
      </c>
      <c r="CW67" s="229" t="str">
        <f ca="1">+IF(OFFSET('Sanitation Data'!$F$30,0,10*ROW('Sanitation Data'!F61))="","",OFFSET('Sanitation Data'!$F$30,0,10*ROW('Sanitation Data'!F61)))</f>
        <v/>
      </c>
      <c r="CX67" s="229" t="str">
        <f ca="1">+IF(OFFSET('Sanitation Data'!$F$31,0,10*ROW('Sanitation Data'!F61))="","",OFFSET('Sanitation Data'!$F$31,0,10*ROW('Sanitation Data'!F61)))</f>
        <v/>
      </c>
      <c r="CY67" s="229" t="str">
        <f ca="1">+IF(OFFSET('Sanitation Data'!$F$32,0,10*ROW('Sanitation Data'!F61))="","",OFFSET('Sanitation Data'!$F$32,0,10*ROW('Sanitation Data'!F61)))</f>
        <v/>
      </c>
      <c r="CZ67" s="229" t="str">
        <f ca="1">+IF(OFFSET('Sanitation Data'!$G$28,0,10*ROW('Sanitation Data'!G61))="","",OFFSET('Sanitation Data'!$G$28,0,10*ROW('Sanitation Data'!G61)))</f>
        <v/>
      </c>
      <c r="DA67" s="229" t="str">
        <f ca="1">+IF(OFFSET('Sanitation Data'!$G$29,0,10*ROW('Sanitation Data'!G61))="","",OFFSET('Sanitation Data'!$G$29,0,10*ROW('Sanitation Data'!G61)))</f>
        <v/>
      </c>
      <c r="DB67" s="229" t="str">
        <f ca="1">+IF(OFFSET('Sanitation Data'!$G$30,0,10*ROW('Sanitation Data'!G61))="","",OFFSET('Sanitation Data'!$G$30,0,10*ROW('Sanitation Data'!G61)))</f>
        <v/>
      </c>
      <c r="DC67" s="229" t="str">
        <f ca="1">+IF(OFFSET('Sanitation Data'!$G$31,0,10*ROW('Sanitation Data'!G61))="","",OFFSET('Sanitation Data'!$G$31,0,10*ROW('Sanitation Data'!G61)))</f>
        <v/>
      </c>
      <c r="DD67" s="229" t="str">
        <f ca="1">+IF(OFFSET('Sanitation Data'!$G$32,0,10*ROW('Sanitation Data'!G61))="","",OFFSET('Sanitation Data'!$G$32,0,10*ROW('Sanitation Data'!G61)))</f>
        <v/>
      </c>
      <c r="DE67" s="229" t="str">
        <f ca="1">+IF(OFFSET('Sanitation Data'!$H$28,0,10*ROW('Sanitation Data'!H61))="","",OFFSET('Sanitation Data'!$H$28,0,10*ROW('Sanitation Data'!H61)))</f>
        <v/>
      </c>
      <c r="DF67" s="229" t="str">
        <f ca="1">+IF(OFFSET('Sanitation Data'!$H$29,0,10*ROW('Sanitation Data'!H61))="","",OFFSET('Sanitation Data'!$H$29,0,10*ROW('Sanitation Data'!H61)))</f>
        <v/>
      </c>
      <c r="DG67" s="229" t="str">
        <f ca="1">+IF(OFFSET('Sanitation Data'!$H$30,0,10*ROW('Sanitation Data'!H61))="","",OFFSET('Sanitation Data'!$H$30,0,10*ROW('Sanitation Data'!H61)))</f>
        <v/>
      </c>
      <c r="DH67" s="229" t="str">
        <f ca="1">+IF(OFFSET('Sanitation Data'!$H$31,0,10*ROW('Sanitation Data'!H61))="","",OFFSET('Sanitation Data'!$H$31,0,10*ROW('Sanitation Data'!H61)))</f>
        <v/>
      </c>
      <c r="DI67" s="229" t="str">
        <f ca="1">+IF(OFFSET('Sanitation Data'!$H$32,0,10*ROW('Sanitation Data'!H61))="","",OFFSET('Sanitation Data'!$H$32,0,10*ROW('Sanitation Data'!H61)))</f>
        <v/>
      </c>
      <c r="DJ67" s="229" t="str">
        <f ca="1">+IF(OFFSET('Sanitation Data'!$I$28,0,10*ROW('Sanitation Data'!I61))="","",OFFSET('Sanitation Data'!$I$28,0,10*ROW('Sanitation Data'!I61)))</f>
        <v/>
      </c>
      <c r="DK67" s="229" t="str">
        <f ca="1">+IF(OFFSET('Sanitation Data'!$I$29,0,10*ROW('Sanitation Data'!I61))="","",OFFSET('Sanitation Data'!$I$29,0,10*ROW('Sanitation Data'!I61)))</f>
        <v/>
      </c>
      <c r="DL67" s="229" t="str">
        <f ca="1">+IF(OFFSET('Sanitation Data'!$I$30,0,10*ROW('Sanitation Data'!I61))="","",OFFSET('Sanitation Data'!$I$30,0,10*ROW('Sanitation Data'!I61)))</f>
        <v/>
      </c>
      <c r="DM67" s="229" t="str">
        <f ca="1">+IF(OFFSET('Sanitation Data'!$I$31,0,10*ROW('Sanitation Data'!I61))="","",OFFSET('Sanitation Data'!$I$31,0,10*ROW('Sanitation Data'!I61)))</f>
        <v/>
      </c>
      <c r="DN67" s="229" t="str">
        <f ca="1">+IF(OFFSET('Sanitation Data'!$I$32,0,10*ROW('Sanitation Data'!I61))="","",OFFSET('Sanitation Data'!$I$32,0,10*ROW('Sanitation Data'!I61)))</f>
        <v/>
      </c>
      <c r="DO67" s="229" t="str">
        <f ca="1">+IF(OFFSET('Hygiene Data'!$D$11,0,10*ROW('Hygiene Data'!D61))="","",OFFSET('Hygiene Data'!$D$11,0,10*ROW('Hygiene Data'!D61)))</f>
        <v/>
      </c>
      <c r="DP67" s="229" t="str">
        <f ca="1">+IF(OFFSET('Hygiene Data'!$D$12,0,10*ROW('Hygiene Data'!D61))="","",OFFSET('Hygiene Data'!$D$12,0,10*ROW('Hygiene Data'!D61)))</f>
        <v/>
      </c>
      <c r="DQ67" s="229" t="str">
        <f ca="1">+IF(OFFSET('Hygiene Data'!$D$13,0,10*ROW('Hygiene Data'!D61))="","",OFFSET('Hygiene Data'!$D$13,0,10*ROW('Hygiene Data'!D61)))</f>
        <v/>
      </c>
      <c r="DR67" s="229" t="str">
        <f ca="1">+IF(OFFSET('Hygiene Data'!$E$11,0,10*ROW('Hygiene Data'!E61))="","",OFFSET('Hygiene Data'!$E$11,0,10*ROW('Hygiene Data'!E61)))</f>
        <v/>
      </c>
      <c r="DS67" s="229" t="str">
        <f ca="1">+IF(OFFSET('Hygiene Data'!$E$12,0,10*ROW('Hygiene Data'!E61))="","",OFFSET('Hygiene Data'!$E$12,0,10*ROW('Hygiene Data'!E61)))</f>
        <v/>
      </c>
      <c r="DT67" s="229" t="str">
        <f ca="1">+IF(OFFSET('Hygiene Data'!$E$13,0,10*ROW('Hygiene Data'!E61))="","",OFFSET('Hygiene Data'!$E$13,0,10*ROW('Hygiene Data'!E61)))</f>
        <v/>
      </c>
      <c r="DU67" s="229" t="str">
        <f ca="1">+IF(OFFSET('Hygiene Data'!$F$11,0,10*ROW('Hygiene Data'!F61))="","",OFFSET('Hygiene Data'!$F$11,0,10*ROW('Hygiene Data'!F61)))</f>
        <v/>
      </c>
      <c r="DV67" s="229" t="str">
        <f ca="1">+IF(OFFSET('Hygiene Data'!$F$12,0,10*ROW('Hygiene Data'!F61))="","",OFFSET('Hygiene Data'!$F$12,0,10*ROW('Hygiene Data'!F61)))</f>
        <v/>
      </c>
      <c r="DW67" s="229" t="str">
        <f ca="1">+IF(OFFSET('Hygiene Data'!$F$13,0,10*ROW('Hygiene Data'!F61))="","",OFFSET('Hygiene Data'!$F$13,0,10*ROW('Hygiene Data'!F61)))</f>
        <v/>
      </c>
      <c r="DX67" s="229" t="str">
        <f ca="1">+IF(OFFSET('Hygiene Data'!$G$11,0,10*ROW('Hygiene Data'!G61))="","",OFFSET('Hygiene Data'!$G$11,0,10*ROW('Hygiene Data'!G61)))</f>
        <v/>
      </c>
      <c r="DY67" s="229" t="str">
        <f ca="1">+IF(OFFSET('Hygiene Data'!$G$12,0,10*ROW('Hygiene Data'!G61))="","",OFFSET('Hygiene Data'!$G$12,0,10*ROW('Hygiene Data'!G61)))</f>
        <v/>
      </c>
      <c r="DZ67" s="229" t="str">
        <f ca="1">+IF(OFFSET('Hygiene Data'!$G$13,0,10*ROW('Hygiene Data'!G61))="","",OFFSET('Hygiene Data'!$G$13,0,10*ROW('Hygiene Data'!G61)))</f>
        <v/>
      </c>
      <c r="EA67" s="229" t="str">
        <f ca="1">+IF(OFFSET('Hygiene Data'!$H$11,0,10*ROW('Hygiene Data'!H61))="","",OFFSET('Hygiene Data'!$H$11,0,10*ROW('Hygiene Data'!H61)))</f>
        <v/>
      </c>
      <c r="EB67" s="229" t="str">
        <f ca="1">+IF(OFFSET('Hygiene Data'!$H$12,0,10*ROW('Hygiene Data'!H61))="","",OFFSET('Hygiene Data'!$H$12,0,10*ROW('Hygiene Data'!H61)))</f>
        <v/>
      </c>
      <c r="EC67" s="229" t="str">
        <f ca="1">+IF(OFFSET('Hygiene Data'!$H$13,0,10*ROW('Hygiene Data'!H61))="","",OFFSET('Hygiene Data'!$H$13,0,10*ROW('Hygiene Data'!H61)))</f>
        <v/>
      </c>
      <c r="ED67" s="229" t="str">
        <f ca="1">+IF(OFFSET('Hygiene Data'!$I$11,0,10*ROW('Hygiene Data'!I61))="","",OFFSET('Hygiene Data'!$I$11,0,10*ROW('Hygiene Data'!I61)))</f>
        <v/>
      </c>
      <c r="EE67" s="229" t="str">
        <f ca="1">+IF(OFFSET('Hygiene Data'!$I$12,0,10*ROW('Hygiene Data'!I61))="","",OFFSET('Hygiene Data'!$I$12,0,10*ROW('Hygiene Data'!I61)))</f>
        <v/>
      </c>
      <c r="EF67" s="229" t="str">
        <f ca="1">+IF(OFFSET('Hygiene Data'!$I$13,0,10*ROW('Hygiene Data'!I61))="","",OFFSET('Hygiene Data'!$I$13,0,10*ROW('Hygiene Data'!I61)))</f>
        <v/>
      </c>
    </row>
    <row r="68" spans="1:136" x14ac:dyDescent="0.25">
      <c r="A68" s="338" t="str">
        <f ca="1">+IF(OFFSET('Water Data'!$B$2,0,10*ROW('Water Data'!E62))="","",OFFSET('Water Data'!$B$2,0,10*ROW('Water Data'!E62)))</f>
        <v/>
      </c>
      <c r="B68" s="33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365" t="str">
        <f t="shared" ca="1" si="0"/>
        <v/>
      </c>
      <c r="D68" s="36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36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36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36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36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36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36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36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36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36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36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36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36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36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36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36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36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36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36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36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36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36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36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36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36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36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36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36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36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36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36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36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36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36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36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36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36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36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36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36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36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36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36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36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36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36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36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36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36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44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36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36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36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36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36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36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36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36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36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36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36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36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36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36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36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36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229" t="str">
        <f ca="1">+IF(OFFSET('Water Data'!$D$27,0,10*ROW('Water Data'!D62))="","",OFFSET('Water Data'!$D$27,0,10*ROW('Water Data'!D62)))</f>
        <v/>
      </c>
      <c r="BT68" s="229" t="str">
        <f ca="1">+IF(OFFSET('Water Data'!$D$28,0,10*ROW('Water Data'!D62))="","",OFFSET('Water Data'!$D$28,0,10*ROW('Water Data'!D62)))</f>
        <v/>
      </c>
      <c r="BU68" s="229" t="str">
        <f ca="1">+IF(OFFSET('Water Data'!$D$29,0,10*ROW('Water Data'!D62))="","",OFFSET('Water Data'!$D$29,0,10*ROW('Water Data'!D62)))</f>
        <v/>
      </c>
      <c r="BV68" s="229" t="str">
        <f ca="1">+IF(OFFSET('Water Data'!$E$27,0,10*ROW('Water Data'!E62))="","",OFFSET('Water Data'!$E$27,0,10*ROW('Water Data'!E62)))</f>
        <v/>
      </c>
      <c r="BW68" s="229" t="str">
        <f ca="1">+IF(OFFSET('Water Data'!$E$28,0,10*ROW('Water Data'!E62))="","",OFFSET('Water Data'!$E$28,0,10*ROW('Water Data'!E62)))</f>
        <v/>
      </c>
      <c r="BX68" s="229" t="str">
        <f ca="1">+IF(OFFSET('Water Data'!$E$29,0,10*ROW('Water Data'!E62))="","",OFFSET('Water Data'!$E$29,0,10*ROW('Water Data'!E62)))</f>
        <v/>
      </c>
      <c r="BY68" s="229" t="str">
        <f ca="1">+IF(OFFSET('Water Data'!$F$27,0,10*ROW('Water Data'!F62))="","",OFFSET('Water Data'!$F$27,0,10*ROW('Water Data'!F62)))</f>
        <v/>
      </c>
      <c r="BZ68" s="229" t="str">
        <f ca="1">+IF(OFFSET('Water Data'!$F$28,0,10*ROW('Water Data'!F62))="","",OFFSET('Water Data'!$F$28,0,10*ROW('Water Data'!F62)))</f>
        <v/>
      </c>
      <c r="CA68" s="229" t="str">
        <f ca="1">+IF(OFFSET('Water Data'!$F$29,0,10*ROW('Water Data'!F62))="","",OFFSET('Water Data'!$F$29,0,10*ROW('Water Data'!F62)))</f>
        <v/>
      </c>
      <c r="CB68" s="229" t="str">
        <f ca="1">+IF(OFFSET('Water Data'!$G$27,0,10*ROW('Water Data'!G62))="","",OFFSET('Water Data'!$G$27,0,10*ROW('Water Data'!G62)))</f>
        <v/>
      </c>
      <c r="CC68" s="229" t="str">
        <f ca="1">+IF(OFFSET('Water Data'!$G$28,0,10*ROW('Water Data'!G62))="","",OFFSET('Water Data'!$G$28,0,10*ROW('Water Data'!G62)))</f>
        <v/>
      </c>
      <c r="CD68" s="229" t="str">
        <f ca="1">+IF(OFFSET('Water Data'!$G$29,0,10*ROW('Water Data'!G62))="","",OFFSET('Water Data'!$G$29,0,10*ROW('Water Data'!G62)))</f>
        <v/>
      </c>
      <c r="CE68" s="229" t="str">
        <f ca="1">+IF(OFFSET('Water Data'!$H$27,0,10*ROW('Water Data'!H62))="","",OFFSET('Water Data'!$H$27,0,10*ROW('Water Data'!H62)))</f>
        <v/>
      </c>
      <c r="CF68" s="229" t="str">
        <f ca="1">+IF(OFFSET('Water Data'!$H$28,0,10*ROW('Water Data'!H62))="","",OFFSET('Water Data'!$H$28,0,10*ROW('Water Data'!H62)))</f>
        <v/>
      </c>
      <c r="CG68" s="229" t="str">
        <f ca="1">+IF(OFFSET('Water Data'!$H$29,0,10*ROW('Water Data'!H62))="","",OFFSET('Water Data'!$H$29,0,10*ROW('Water Data'!H62)))</f>
        <v/>
      </c>
      <c r="CH68" s="229" t="str">
        <f ca="1">+IF(OFFSET('Water Data'!$I$27,0,10*ROW('Water Data'!I62))="","",OFFSET('Water Data'!$I$27,0,10*ROW('Water Data'!I62)))</f>
        <v/>
      </c>
      <c r="CI68" s="229" t="str">
        <f ca="1">+IF(OFFSET('Water Data'!$I$28,0,10*ROW('Water Data'!I62))="","",OFFSET('Water Data'!$I$28,0,10*ROW('Water Data'!I62)))</f>
        <v/>
      </c>
      <c r="CJ68" s="229" t="str">
        <f ca="1">+IF(OFFSET('Water Data'!$I$29,0,10*ROW('Water Data'!I62))="","",OFFSET('Water Data'!$I$29,0,10*ROW('Water Data'!I62)))</f>
        <v/>
      </c>
      <c r="CK68" s="229" t="str">
        <f ca="1">+IF(OFFSET('Sanitation Data'!$D$28,0,10*ROW('Sanitation Data'!D62))="","",OFFSET('Sanitation Data'!$D$28,0,10*ROW('Sanitation Data'!D62)))</f>
        <v/>
      </c>
      <c r="CL68" s="229" t="str">
        <f ca="1">+IF(OFFSET('Sanitation Data'!$D$29,0,10*ROW('Sanitation Data'!D62))="","",OFFSET('Sanitation Data'!$D$29,0,10*ROW('Sanitation Data'!D62)))</f>
        <v/>
      </c>
      <c r="CM68" s="229" t="str">
        <f ca="1">+IF(OFFSET('Sanitation Data'!$D$30,0,10*ROW('Sanitation Data'!D62))="","",OFFSET('Sanitation Data'!$D$30,0,10*ROW('Sanitation Data'!D62)))</f>
        <v/>
      </c>
      <c r="CN68" s="229" t="str">
        <f ca="1">+IF(OFFSET('Sanitation Data'!$D$31,0,10*ROW('Sanitation Data'!D62))="","",OFFSET('Sanitation Data'!$D$31,0,10*ROW('Sanitation Data'!D62)))</f>
        <v/>
      </c>
      <c r="CO68" s="229" t="str">
        <f ca="1">+IF(OFFSET('Sanitation Data'!$D$32,0,10*ROW('Sanitation Data'!D62))="","",OFFSET('Sanitation Data'!$D$32,0,10*ROW('Sanitation Data'!D62)))</f>
        <v/>
      </c>
      <c r="CP68" s="229" t="str">
        <f ca="1">+IF(OFFSET('Sanitation Data'!$E$28,0,10*ROW('Sanitation Data'!E62))="","",OFFSET('Sanitation Data'!$E$28,0,10*ROW('Sanitation Data'!E62)))</f>
        <v/>
      </c>
      <c r="CQ68" s="229" t="str">
        <f ca="1">+IF(OFFSET('Sanitation Data'!$E$29,0,10*ROW('Sanitation Data'!E62))="","",OFFSET('Sanitation Data'!$E$29,0,10*ROW('Sanitation Data'!E62)))</f>
        <v/>
      </c>
      <c r="CR68" s="229" t="str">
        <f ca="1">+IF(OFFSET('Sanitation Data'!$E$30,0,10*ROW('Sanitation Data'!E62))="","",OFFSET('Sanitation Data'!$E$30,0,10*ROW('Sanitation Data'!E62)))</f>
        <v/>
      </c>
      <c r="CS68" s="229" t="str">
        <f ca="1">+IF(OFFSET('Sanitation Data'!$E$31,0,10*ROW('Sanitation Data'!E62))="","",OFFSET('Sanitation Data'!$E$31,0,10*ROW('Sanitation Data'!E62)))</f>
        <v/>
      </c>
      <c r="CT68" s="229" t="str">
        <f ca="1">+IF(OFFSET('Sanitation Data'!$E$32,0,10*ROW('Sanitation Data'!E62))="","",OFFSET('Sanitation Data'!$E$32,0,10*ROW('Sanitation Data'!E62)))</f>
        <v/>
      </c>
      <c r="CU68" s="229" t="str">
        <f ca="1">+IF(OFFSET('Sanitation Data'!$F$28,0,10*ROW('Sanitation Data'!F62))="","",OFFSET('Sanitation Data'!$F$28,0,10*ROW('Sanitation Data'!F62)))</f>
        <v/>
      </c>
      <c r="CV68" s="229" t="str">
        <f ca="1">+IF(OFFSET('Sanitation Data'!$F$29,0,10*ROW('Sanitation Data'!F62))="","",OFFSET('Sanitation Data'!$F$29,0,10*ROW('Sanitation Data'!F62)))</f>
        <v/>
      </c>
      <c r="CW68" s="229" t="str">
        <f ca="1">+IF(OFFSET('Sanitation Data'!$F$30,0,10*ROW('Sanitation Data'!F62))="","",OFFSET('Sanitation Data'!$F$30,0,10*ROW('Sanitation Data'!F62)))</f>
        <v/>
      </c>
      <c r="CX68" s="229" t="str">
        <f ca="1">+IF(OFFSET('Sanitation Data'!$F$31,0,10*ROW('Sanitation Data'!F62))="","",OFFSET('Sanitation Data'!$F$31,0,10*ROW('Sanitation Data'!F62)))</f>
        <v/>
      </c>
      <c r="CY68" s="229" t="str">
        <f ca="1">+IF(OFFSET('Sanitation Data'!$F$32,0,10*ROW('Sanitation Data'!F62))="","",OFFSET('Sanitation Data'!$F$32,0,10*ROW('Sanitation Data'!F62)))</f>
        <v/>
      </c>
      <c r="CZ68" s="229" t="str">
        <f ca="1">+IF(OFFSET('Sanitation Data'!$G$28,0,10*ROW('Sanitation Data'!G62))="","",OFFSET('Sanitation Data'!$G$28,0,10*ROW('Sanitation Data'!G62)))</f>
        <v/>
      </c>
      <c r="DA68" s="229" t="str">
        <f ca="1">+IF(OFFSET('Sanitation Data'!$G$29,0,10*ROW('Sanitation Data'!G62))="","",OFFSET('Sanitation Data'!$G$29,0,10*ROW('Sanitation Data'!G62)))</f>
        <v/>
      </c>
      <c r="DB68" s="229" t="str">
        <f ca="1">+IF(OFFSET('Sanitation Data'!$G$30,0,10*ROW('Sanitation Data'!G62))="","",OFFSET('Sanitation Data'!$G$30,0,10*ROW('Sanitation Data'!G62)))</f>
        <v/>
      </c>
      <c r="DC68" s="229" t="str">
        <f ca="1">+IF(OFFSET('Sanitation Data'!$G$31,0,10*ROW('Sanitation Data'!G62))="","",OFFSET('Sanitation Data'!$G$31,0,10*ROW('Sanitation Data'!G62)))</f>
        <v/>
      </c>
      <c r="DD68" s="229" t="str">
        <f ca="1">+IF(OFFSET('Sanitation Data'!$G$32,0,10*ROW('Sanitation Data'!G62))="","",OFFSET('Sanitation Data'!$G$32,0,10*ROW('Sanitation Data'!G62)))</f>
        <v/>
      </c>
      <c r="DE68" s="229" t="str">
        <f ca="1">+IF(OFFSET('Sanitation Data'!$H$28,0,10*ROW('Sanitation Data'!H62))="","",OFFSET('Sanitation Data'!$H$28,0,10*ROW('Sanitation Data'!H62)))</f>
        <v/>
      </c>
      <c r="DF68" s="229" t="str">
        <f ca="1">+IF(OFFSET('Sanitation Data'!$H$29,0,10*ROW('Sanitation Data'!H62))="","",OFFSET('Sanitation Data'!$H$29,0,10*ROW('Sanitation Data'!H62)))</f>
        <v/>
      </c>
      <c r="DG68" s="229" t="str">
        <f ca="1">+IF(OFFSET('Sanitation Data'!$H$30,0,10*ROW('Sanitation Data'!H62))="","",OFFSET('Sanitation Data'!$H$30,0,10*ROW('Sanitation Data'!H62)))</f>
        <v/>
      </c>
      <c r="DH68" s="229" t="str">
        <f ca="1">+IF(OFFSET('Sanitation Data'!$H$31,0,10*ROW('Sanitation Data'!H62))="","",OFFSET('Sanitation Data'!$H$31,0,10*ROW('Sanitation Data'!H62)))</f>
        <v/>
      </c>
      <c r="DI68" s="229" t="str">
        <f ca="1">+IF(OFFSET('Sanitation Data'!$H$32,0,10*ROW('Sanitation Data'!H62))="","",OFFSET('Sanitation Data'!$H$32,0,10*ROW('Sanitation Data'!H62)))</f>
        <v/>
      </c>
      <c r="DJ68" s="229" t="str">
        <f ca="1">+IF(OFFSET('Sanitation Data'!$I$28,0,10*ROW('Sanitation Data'!I62))="","",OFFSET('Sanitation Data'!$I$28,0,10*ROW('Sanitation Data'!I62)))</f>
        <v/>
      </c>
      <c r="DK68" s="229" t="str">
        <f ca="1">+IF(OFFSET('Sanitation Data'!$I$29,0,10*ROW('Sanitation Data'!I62))="","",OFFSET('Sanitation Data'!$I$29,0,10*ROW('Sanitation Data'!I62)))</f>
        <v/>
      </c>
      <c r="DL68" s="229" t="str">
        <f ca="1">+IF(OFFSET('Sanitation Data'!$I$30,0,10*ROW('Sanitation Data'!I62))="","",OFFSET('Sanitation Data'!$I$30,0,10*ROW('Sanitation Data'!I62)))</f>
        <v/>
      </c>
      <c r="DM68" s="229" t="str">
        <f ca="1">+IF(OFFSET('Sanitation Data'!$I$31,0,10*ROW('Sanitation Data'!I62))="","",OFFSET('Sanitation Data'!$I$31,0,10*ROW('Sanitation Data'!I62)))</f>
        <v/>
      </c>
      <c r="DN68" s="229" t="str">
        <f ca="1">+IF(OFFSET('Sanitation Data'!$I$32,0,10*ROW('Sanitation Data'!I62))="","",OFFSET('Sanitation Data'!$I$32,0,10*ROW('Sanitation Data'!I62)))</f>
        <v/>
      </c>
      <c r="DO68" s="229" t="str">
        <f ca="1">+IF(OFFSET('Hygiene Data'!$D$11,0,10*ROW('Hygiene Data'!D62))="","",OFFSET('Hygiene Data'!$D$11,0,10*ROW('Hygiene Data'!D62)))</f>
        <v/>
      </c>
      <c r="DP68" s="229" t="str">
        <f ca="1">+IF(OFFSET('Hygiene Data'!$D$12,0,10*ROW('Hygiene Data'!D62))="","",OFFSET('Hygiene Data'!$D$12,0,10*ROW('Hygiene Data'!D62)))</f>
        <v/>
      </c>
      <c r="DQ68" s="229" t="str">
        <f ca="1">+IF(OFFSET('Hygiene Data'!$D$13,0,10*ROW('Hygiene Data'!D62))="","",OFFSET('Hygiene Data'!$D$13,0,10*ROW('Hygiene Data'!D62)))</f>
        <v/>
      </c>
      <c r="DR68" s="229" t="str">
        <f ca="1">+IF(OFFSET('Hygiene Data'!$E$11,0,10*ROW('Hygiene Data'!E62))="","",OFFSET('Hygiene Data'!$E$11,0,10*ROW('Hygiene Data'!E62)))</f>
        <v/>
      </c>
      <c r="DS68" s="229" t="str">
        <f ca="1">+IF(OFFSET('Hygiene Data'!$E$12,0,10*ROW('Hygiene Data'!E62))="","",OFFSET('Hygiene Data'!$E$12,0,10*ROW('Hygiene Data'!E62)))</f>
        <v/>
      </c>
      <c r="DT68" s="229" t="str">
        <f ca="1">+IF(OFFSET('Hygiene Data'!$E$13,0,10*ROW('Hygiene Data'!E62))="","",OFFSET('Hygiene Data'!$E$13,0,10*ROW('Hygiene Data'!E62)))</f>
        <v/>
      </c>
      <c r="DU68" s="229" t="str">
        <f ca="1">+IF(OFFSET('Hygiene Data'!$F$11,0,10*ROW('Hygiene Data'!F62))="","",OFFSET('Hygiene Data'!$F$11,0,10*ROW('Hygiene Data'!F62)))</f>
        <v/>
      </c>
      <c r="DV68" s="229" t="str">
        <f ca="1">+IF(OFFSET('Hygiene Data'!$F$12,0,10*ROW('Hygiene Data'!F62))="","",OFFSET('Hygiene Data'!$F$12,0,10*ROW('Hygiene Data'!F62)))</f>
        <v/>
      </c>
      <c r="DW68" s="229" t="str">
        <f ca="1">+IF(OFFSET('Hygiene Data'!$F$13,0,10*ROW('Hygiene Data'!F62))="","",OFFSET('Hygiene Data'!$F$13,0,10*ROW('Hygiene Data'!F62)))</f>
        <v/>
      </c>
      <c r="DX68" s="229" t="str">
        <f ca="1">+IF(OFFSET('Hygiene Data'!$G$11,0,10*ROW('Hygiene Data'!G62))="","",OFFSET('Hygiene Data'!$G$11,0,10*ROW('Hygiene Data'!G62)))</f>
        <v/>
      </c>
      <c r="DY68" s="229" t="str">
        <f ca="1">+IF(OFFSET('Hygiene Data'!$G$12,0,10*ROW('Hygiene Data'!G62))="","",OFFSET('Hygiene Data'!$G$12,0,10*ROW('Hygiene Data'!G62)))</f>
        <v/>
      </c>
      <c r="DZ68" s="229" t="str">
        <f ca="1">+IF(OFFSET('Hygiene Data'!$G$13,0,10*ROW('Hygiene Data'!G62))="","",OFFSET('Hygiene Data'!$G$13,0,10*ROW('Hygiene Data'!G62)))</f>
        <v/>
      </c>
      <c r="EA68" s="229" t="str">
        <f ca="1">+IF(OFFSET('Hygiene Data'!$H$11,0,10*ROW('Hygiene Data'!H62))="","",OFFSET('Hygiene Data'!$H$11,0,10*ROW('Hygiene Data'!H62)))</f>
        <v/>
      </c>
      <c r="EB68" s="229" t="str">
        <f ca="1">+IF(OFFSET('Hygiene Data'!$H$12,0,10*ROW('Hygiene Data'!H62))="","",OFFSET('Hygiene Data'!$H$12,0,10*ROW('Hygiene Data'!H62)))</f>
        <v/>
      </c>
      <c r="EC68" s="229" t="str">
        <f ca="1">+IF(OFFSET('Hygiene Data'!$H$13,0,10*ROW('Hygiene Data'!H62))="","",OFFSET('Hygiene Data'!$H$13,0,10*ROW('Hygiene Data'!H62)))</f>
        <v/>
      </c>
      <c r="ED68" s="229" t="str">
        <f ca="1">+IF(OFFSET('Hygiene Data'!$I$11,0,10*ROW('Hygiene Data'!I62))="","",OFFSET('Hygiene Data'!$I$11,0,10*ROW('Hygiene Data'!I62)))</f>
        <v/>
      </c>
      <c r="EE68" s="229" t="str">
        <f ca="1">+IF(OFFSET('Hygiene Data'!$I$12,0,10*ROW('Hygiene Data'!I62))="","",OFFSET('Hygiene Data'!$I$12,0,10*ROW('Hygiene Data'!I62)))</f>
        <v/>
      </c>
      <c r="EF68" s="229" t="str">
        <f ca="1">+IF(OFFSET('Hygiene Data'!$I$13,0,10*ROW('Hygiene Data'!I62))="","",OFFSET('Hygiene Data'!$I$13,0,10*ROW('Hygiene Data'!I62)))</f>
        <v/>
      </c>
    </row>
    <row r="69" spans="1:136" x14ac:dyDescent="0.25">
      <c r="A69" s="338" t="str">
        <f ca="1">+IF(OFFSET('Water Data'!$B$2,0,10*ROW('Water Data'!E63))="","",OFFSET('Water Data'!$B$2,0,10*ROW('Water Data'!E63)))</f>
        <v/>
      </c>
      <c r="B69" s="33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365" t="str">
        <f t="shared" ca="1" si="0"/>
        <v/>
      </c>
      <c r="D69" s="36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36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36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36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36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36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36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36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36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36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36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36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36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36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36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36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36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36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36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36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36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36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36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36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36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36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36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36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36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36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36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36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36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36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36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36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36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36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36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36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36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36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36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36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36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36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36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36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36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44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36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36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36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36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36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36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36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36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36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36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36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36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36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36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36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36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229" t="str">
        <f ca="1">+IF(OFFSET('Water Data'!$D$27,0,10*ROW('Water Data'!D63))="","",OFFSET('Water Data'!$D$27,0,10*ROW('Water Data'!D63)))</f>
        <v/>
      </c>
      <c r="BT69" s="229" t="str">
        <f ca="1">+IF(OFFSET('Water Data'!$D$28,0,10*ROW('Water Data'!D63))="","",OFFSET('Water Data'!$D$28,0,10*ROW('Water Data'!D63)))</f>
        <v/>
      </c>
      <c r="BU69" s="229" t="str">
        <f ca="1">+IF(OFFSET('Water Data'!$D$29,0,10*ROW('Water Data'!D63))="","",OFFSET('Water Data'!$D$29,0,10*ROW('Water Data'!D63)))</f>
        <v/>
      </c>
      <c r="BV69" s="229" t="str">
        <f ca="1">+IF(OFFSET('Water Data'!$E$27,0,10*ROW('Water Data'!E63))="","",OFFSET('Water Data'!$E$27,0,10*ROW('Water Data'!E63)))</f>
        <v/>
      </c>
      <c r="BW69" s="229" t="str">
        <f ca="1">+IF(OFFSET('Water Data'!$E$28,0,10*ROW('Water Data'!E63))="","",OFFSET('Water Data'!$E$28,0,10*ROW('Water Data'!E63)))</f>
        <v/>
      </c>
      <c r="BX69" s="229" t="str">
        <f ca="1">+IF(OFFSET('Water Data'!$E$29,0,10*ROW('Water Data'!E63))="","",OFFSET('Water Data'!$E$29,0,10*ROW('Water Data'!E63)))</f>
        <v/>
      </c>
      <c r="BY69" s="229" t="str">
        <f ca="1">+IF(OFFSET('Water Data'!$F$27,0,10*ROW('Water Data'!F63))="","",OFFSET('Water Data'!$F$27,0,10*ROW('Water Data'!F63)))</f>
        <v/>
      </c>
      <c r="BZ69" s="229" t="str">
        <f ca="1">+IF(OFFSET('Water Data'!$F$28,0,10*ROW('Water Data'!F63))="","",OFFSET('Water Data'!$F$28,0,10*ROW('Water Data'!F63)))</f>
        <v/>
      </c>
      <c r="CA69" s="229" t="str">
        <f ca="1">+IF(OFFSET('Water Data'!$F$29,0,10*ROW('Water Data'!F63))="","",OFFSET('Water Data'!$F$29,0,10*ROW('Water Data'!F63)))</f>
        <v/>
      </c>
      <c r="CB69" s="229" t="str">
        <f ca="1">+IF(OFFSET('Water Data'!$G$27,0,10*ROW('Water Data'!G63))="","",OFFSET('Water Data'!$G$27,0,10*ROW('Water Data'!G63)))</f>
        <v/>
      </c>
      <c r="CC69" s="229" t="str">
        <f ca="1">+IF(OFFSET('Water Data'!$G$28,0,10*ROW('Water Data'!G63))="","",OFFSET('Water Data'!$G$28,0,10*ROW('Water Data'!G63)))</f>
        <v/>
      </c>
      <c r="CD69" s="229" t="str">
        <f ca="1">+IF(OFFSET('Water Data'!$G$29,0,10*ROW('Water Data'!G63))="","",OFFSET('Water Data'!$G$29,0,10*ROW('Water Data'!G63)))</f>
        <v/>
      </c>
      <c r="CE69" s="229" t="str">
        <f ca="1">+IF(OFFSET('Water Data'!$H$27,0,10*ROW('Water Data'!H63))="","",OFFSET('Water Data'!$H$27,0,10*ROW('Water Data'!H63)))</f>
        <v/>
      </c>
      <c r="CF69" s="229" t="str">
        <f ca="1">+IF(OFFSET('Water Data'!$H$28,0,10*ROW('Water Data'!H63))="","",OFFSET('Water Data'!$H$28,0,10*ROW('Water Data'!H63)))</f>
        <v/>
      </c>
      <c r="CG69" s="229" t="str">
        <f ca="1">+IF(OFFSET('Water Data'!$H$29,0,10*ROW('Water Data'!H63))="","",OFFSET('Water Data'!$H$29,0,10*ROW('Water Data'!H63)))</f>
        <v/>
      </c>
      <c r="CH69" s="229" t="str">
        <f ca="1">+IF(OFFSET('Water Data'!$I$27,0,10*ROW('Water Data'!I63))="","",OFFSET('Water Data'!$I$27,0,10*ROW('Water Data'!I63)))</f>
        <v/>
      </c>
      <c r="CI69" s="229" t="str">
        <f ca="1">+IF(OFFSET('Water Data'!$I$28,0,10*ROW('Water Data'!I63))="","",OFFSET('Water Data'!$I$28,0,10*ROW('Water Data'!I63)))</f>
        <v/>
      </c>
      <c r="CJ69" s="229" t="str">
        <f ca="1">+IF(OFFSET('Water Data'!$I$29,0,10*ROW('Water Data'!I63))="","",OFFSET('Water Data'!$I$29,0,10*ROW('Water Data'!I63)))</f>
        <v/>
      </c>
      <c r="CK69" s="229" t="str">
        <f ca="1">+IF(OFFSET('Sanitation Data'!$D$28,0,10*ROW('Sanitation Data'!D63))="","",OFFSET('Sanitation Data'!$D$28,0,10*ROW('Sanitation Data'!D63)))</f>
        <v/>
      </c>
      <c r="CL69" s="229" t="str">
        <f ca="1">+IF(OFFSET('Sanitation Data'!$D$29,0,10*ROW('Sanitation Data'!D63))="","",OFFSET('Sanitation Data'!$D$29,0,10*ROW('Sanitation Data'!D63)))</f>
        <v/>
      </c>
      <c r="CM69" s="229" t="str">
        <f ca="1">+IF(OFFSET('Sanitation Data'!$D$30,0,10*ROW('Sanitation Data'!D63))="","",OFFSET('Sanitation Data'!$D$30,0,10*ROW('Sanitation Data'!D63)))</f>
        <v/>
      </c>
      <c r="CN69" s="229" t="str">
        <f ca="1">+IF(OFFSET('Sanitation Data'!$D$31,0,10*ROW('Sanitation Data'!D63))="","",OFFSET('Sanitation Data'!$D$31,0,10*ROW('Sanitation Data'!D63)))</f>
        <v/>
      </c>
      <c r="CO69" s="229" t="str">
        <f ca="1">+IF(OFFSET('Sanitation Data'!$D$32,0,10*ROW('Sanitation Data'!D63))="","",OFFSET('Sanitation Data'!$D$32,0,10*ROW('Sanitation Data'!D63)))</f>
        <v/>
      </c>
      <c r="CP69" s="229" t="str">
        <f ca="1">+IF(OFFSET('Sanitation Data'!$E$28,0,10*ROW('Sanitation Data'!E63))="","",OFFSET('Sanitation Data'!$E$28,0,10*ROW('Sanitation Data'!E63)))</f>
        <v/>
      </c>
      <c r="CQ69" s="229" t="str">
        <f ca="1">+IF(OFFSET('Sanitation Data'!$E$29,0,10*ROW('Sanitation Data'!E63))="","",OFFSET('Sanitation Data'!$E$29,0,10*ROW('Sanitation Data'!E63)))</f>
        <v/>
      </c>
      <c r="CR69" s="229" t="str">
        <f ca="1">+IF(OFFSET('Sanitation Data'!$E$30,0,10*ROW('Sanitation Data'!E63))="","",OFFSET('Sanitation Data'!$E$30,0,10*ROW('Sanitation Data'!E63)))</f>
        <v/>
      </c>
      <c r="CS69" s="229" t="str">
        <f ca="1">+IF(OFFSET('Sanitation Data'!$E$31,0,10*ROW('Sanitation Data'!E63))="","",OFFSET('Sanitation Data'!$E$31,0,10*ROW('Sanitation Data'!E63)))</f>
        <v/>
      </c>
      <c r="CT69" s="229" t="str">
        <f ca="1">+IF(OFFSET('Sanitation Data'!$E$32,0,10*ROW('Sanitation Data'!E63))="","",OFFSET('Sanitation Data'!$E$32,0,10*ROW('Sanitation Data'!E63)))</f>
        <v/>
      </c>
      <c r="CU69" s="229" t="str">
        <f ca="1">+IF(OFFSET('Sanitation Data'!$F$28,0,10*ROW('Sanitation Data'!F63))="","",OFFSET('Sanitation Data'!$F$28,0,10*ROW('Sanitation Data'!F63)))</f>
        <v/>
      </c>
      <c r="CV69" s="229" t="str">
        <f ca="1">+IF(OFFSET('Sanitation Data'!$F$29,0,10*ROW('Sanitation Data'!F63))="","",OFFSET('Sanitation Data'!$F$29,0,10*ROW('Sanitation Data'!F63)))</f>
        <v/>
      </c>
      <c r="CW69" s="229" t="str">
        <f ca="1">+IF(OFFSET('Sanitation Data'!$F$30,0,10*ROW('Sanitation Data'!F63))="","",OFFSET('Sanitation Data'!$F$30,0,10*ROW('Sanitation Data'!F63)))</f>
        <v/>
      </c>
      <c r="CX69" s="229" t="str">
        <f ca="1">+IF(OFFSET('Sanitation Data'!$F$31,0,10*ROW('Sanitation Data'!F63))="","",OFFSET('Sanitation Data'!$F$31,0,10*ROW('Sanitation Data'!F63)))</f>
        <v/>
      </c>
      <c r="CY69" s="229" t="str">
        <f ca="1">+IF(OFFSET('Sanitation Data'!$F$32,0,10*ROW('Sanitation Data'!F63))="","",OFFSET('Sanitation Data'!$F$32,0,10*ROW('Sanitation Data'!F63)))</f>
        <v/>
      </c>
      <c r="CZ69" s="229" t="str">
        <f ca="1">+IF(OFFSET('Sanitation Data'!$G$28,0,10*ROW('Sanitation Data'!G63))="","",OFFSET('Sanitation Data'!$G$28,0,10*ROW('Sanitation Data'!G63)))</f>
        <v/>
      </c>
      <c r="DA69" s="229" t="str">
        <f ca="1">+IF(OFFSET('Sanitation Data'!$G$29,0,10*ROW('Sanitation Data'!G63))="","",OFFSET('Sanitation Data'!$G$29,0,10*ROW('Sanitation Data'!G63)))</f>
        <v/>
      </c>
      <c r="DB69" s="229" t="str">
        <f ca="1">+IF(OFFSET('Sanitation Data'!$G$30,0,10*ROW('Sanitation Data'!G63))="","",OFFSET('Sanitation Data'!$G$30,0,10*ROW('Sanitation Data'!G63)))</f>
        <v/>
      </c>
      <c r="DC69" s="229" t="str">
        <f ca="1">+IF(OFFSET('Sanitation Data'!$G$31,0,10*ROW('Sanitation Data'!G63))="","",OFFSET('Sanitation Data'!$G$31,0,10*ROW('Sanitation Data'!G63)))</f>
        <v/>
      </c>
      <c r="DD69" s="229" t="str">
        <f ca="1">+IF(OFFSET('Sanitation Data'!$G$32,0,10*ROW('Sanitation Data'!G63))="","",OFFSET('Sanitation Data'!$G$32,0,10*ROW('Sanitation Data'!G63)))</f>
        <v/>
      </c>
      <c r="DE69" s="229" t="str">
        <f ca="1">+IF(OFFSET('Sanitation Data'!$H$28,0,10*ROW('Sanitation Data'!H63))="","",OFFSET('Sanitation Data'!$H$28,0,10*ROW('Sanitation Data'!H63)))</f>
        <v/>
      </c>
      <c r="DF69" s="229" t="str">
        <f ca="1">+IF(OFFSET('Sanitation Data'!$H$29,0,10*ROW('Sanitation Data'!H63))="","",OFFSET('Sanitation Data'!$H$29,0,10*ROW('Sanitation Data'!H63)))</f>
        <v/>
      </c>
      <c r="DG69" s="229" t="str">
        <f ca="1">+IF(OFFSET('Sanitation Data'!$H$30,0,10*ROW('Sanitation Data'!H63))="","",OFFSET('Sanitation Data'!$H$30,0,10*ROW('Sanitation Data'!H63)))</f>
        <v/>
      </c>
      <c r="DH69" s="229" t="str">
        <f ca="1">+IF(OFFSET('Sanitation Data'!$H$31,0,10*ROW('Sanitation Data'!H63))="","",OFFSET('Sanitation Data'!$H$31,0,10*ROW('Sanitation Data'!H63)))</f>
        <v/>
      </c>
      <c r="DI69" s="229" t="str">
        <f ca="1">+IF(OFFSET('Sanitation Data'!$H$32,0,10*ROW('Sanitation Data'!H63))="","",OFFSET('Sanitation Data'!$H$32,0,10*ROW('Sanitation Data'!H63)))</f>
        <v/>
      </c>
      <c r="DJ69" s="229" t="str">
        <f ca="1">+IF(OFFSET('Sanitation Data'!$I$28,0,10*ROW('Sanitation Data'!I63))="","",OFFSET('Sanitation Data'!$I$28,0,10*ROW('Sanitation Data'!I63)))</f>
        <v/>
      </c>
      <c r="DK69" s="229" t="str">
        <f ca="1">+IF(OFFSET('Sanitation Data'!$I$29,0,10*ROW('Sanitation Data'!I63))="","",OFFSET('Sanitation Data'!$I$29,0,10*ROW('Sanitation Data'!I63)))</f>
        <v/>
      </c>
      <c r="DL69" s="229" t="str">
        <f ca="1">+IF(OFFSET('Sanitation Data'!$I$30,0,10*ROW('Sanitation Data'!I63))="","",OFFSET('Sanitation Data'!$I$30,0,10*ROW('Sanitation Data'!I63)))</f>
        <v/>
      </c>
      <c r="DM69" s="229" t="str">
        <f ca="1">+IF(OFFSET('Sanitation Data'!$I$31,0,10*ROW('Sanitation Data'!I63))="","",OFFSET('Sanitation Data'!$I$31,0,10*ROW('Sanitation Data'!I63)))</f>
        <v/>
      </c>
      <c r="DN69" s="229" t="str">
        <f ca="1">+IF(OFFSET('Sanitation Data'!$I$32,0,10*ROW('Sanitation Data'!I63))="","",OFFSET('Sanitation Data'!$I$32,0,10*ROW('Sanitation Data'!I63)))</f>
        <v/>
      </c>
      <c r="DO69" s="229" t="str">
        <f ca="1">+IF(OFFSET('Hygiene Data'!$D$11,0,10*ROW('Hygiene Data'!D63))="","",OFFSET('Hygiene Data'!$D$11,0,10*ROW('Hygiene Data'!D63)))</f>
        <v/>
      </c>
      <c r="DP69" s="229" t="str">
        <f ca="1">+IF(OFFSET('Hygiene Data'!$D$12,0,10*ROW('Hygiene Data'!D63))="","",OFFSET('Hygiene Data'!$D$12,0,10*ROW('Hygiene Data'!D63)))</f>
        <v/>
      </c>
      <c r="DQ69" s="229" t="str">
        <f ca="1">+IF(OFFSET('Hygiene Data'!$D$13,0,10*ROW('Hygiene Data'!D63))="","",OFFSET('Hygiene Data'!$D$13,0,10*ROW('Hygiene Data'!D63)))</f>
        <v/>
      </c>
      <c r="DR69" s="229" t="str">
        <f ca="1">+IF(OFFSET('Hygiene Data'!$E$11,0,10*ROW('Hygiene Data'!E63))="","",OFFSET('Hygiene Data'!$E$11,0,10*ROW('Hygiene Data'!E63)))</f>
        <v/>
      </c>
      <c r="DS69" s="229" t="str">
        <f ca="1">+IF(OFFSET('Hygiene Data'!$E$12,0,10*ROW('Hygiene Data'!E63))="","",OFFSET('Hygiene Data'!$E$12,0,10*ROW('Hygiene Data'!E63)))</f>
        <v/>
      </c>
      <c r="DT69" s="229" t="str">
        <f ca="1">+IF(OFFSET('Hygiene Data'!$E$13,0,10*ROW('Hygiene Data'!E63))="","",OFFSET('Hygiene Data'!$E$13,0,10*ROW('Hygiene Data'!E63)))</f>
        <v/>
      </c>
      <c r="DU69" s="229" t="str">
        <f ca="1">+IF(OFFSET('Hygiene Data'!$F$11,0,10*ROW('Hygiene Data'!F63))="","",OFFSET('Hygiene Data'!$F$11,0,10*ROW('Hygiene Data'!F63)))</f>
        <v/>
      </c>
      <c r="DV69" s="229" t="str">
        <f ca="1">+IF(OFFSET('Hygiene Data'!$F$12,0,10*ROW('Hygiene Data'!F63))="","",OFFSET('Hygiene Data'!$F$12,0,10*ROW('Hygiene Data'!F63)))</f>
        <v/>
      </c>
      <c r="DW69" s="229" t="str">
        <f ca="1">+IF(OFFSET('Hygiene Data'!$F$13,0,10*ROW('Hygiene Data'!F63))="","",OFFSET('Hygiene Data'!$F$13,0,10*ROW('Hygiene Data'!F63)))</f>
        <v/>
      </c>
      <c r="DX69" s="229" t="str">
        <f ca="1">+IF(OFFSET('Hygiene Data'!$G$11,0,10*ROW('Hygiene Data'!G63))="","",OFFSET('Hygiene Data'!$G$11,0,10*ROW('Hygiene Data'!G63)))</f>
        <v/>
      </c>
      <c r="DY69" s="229" t="str">
        <f ca="1">+IF(OFFSET('Hygiene Data'!$G$12,0,10*ROW('Hygiene Data'!G63))="","",OFFSET('Hygiene Data'!$G$12,0,10*ROW('Hygiene Data'!G63)))</f>
        <v/>
      </c>
      <c r="DZ69" s="229" t="str">
        <f ca="1">+IF(OFFSET('Hygiene Data'!$G$13,0,10*ROW('Hygiene Data'!G63))="","",OFFSET('Hygiene Data'!$G$13,0,10*ROW('Hygiene Data'!G63)))</f>
        <v/>
      </c>
      <c r="EA69" s="229" t="str">
        <f ca="1">+IF(OFFSET('Hygiene Data'!$H$11,0,10*ROW('Hygiene Data'!H63))="","",OFFSET('Hygiene Data'!$H$11,0,10*ROW('Hygiene Data'!H63)))</f>
        <v/>
      </c>
      <c r="EB69" s="229" t="str">
        <f ca="1">+IF(OFFSET('Hygiene Data'!$H$12,0,10*ROW('Hygiene Data'!H63))="","",OFFSET('Hygiene Data'!$H$12,0,10*ROW('Hygiene Data'!H63)))</f>
        <v/>
      </c>
      <c r="EC69" s="229" t="str">
        <f ca="1">+IF(OFFSET('Hygiene Data'!$H$13,0,10*ROW('Hygiene Data'!H63))="","",OFFSET('Hygiene Data'!$H$13,0,10*ROW('Hygiene Data'!H63)))</f>
        <v/>
      </c>
      <c r="ED69" s="229" t="str">
        <f ca="1">+IF(OFFSET('Hygiene Data'!$I$11,0,10*ROW('Hygiene Data'!I63))="","",OFFSET('Hygiene Data'!$I$11,0,10*ROW('Hygiene Data'!I63)))</f>
        <v/>
      </c>
      <c r="EE69" s="229" t="str">
        <f ca="1">+IF(OFFSET('Hygiene Data'!$I$12,0,10*ROW('Hygiene Data'!I63))="","",OFFSET('Hygiene Data'!$I$12,0,10*ROW('Hygiene Data'!I63)))</f>
        <v/>
      </c>
      <c r="EF69" s="229" t="str">
        <f ca="1">+IF(OFFSET('Hygiene Data'!$I$13,0,10*ROW('Hygiene Data'!I63))="","",OFFSET('Hygiene Data'!$I$13,0,10*ROW('Hygiene Data'!I63)))</f>
        <v/>
      </c>
    </row>
    <row r="70" spans="1:136" x14ac:dyDescent="0.25">
      <c r="A70" s="338" t="str">
        <f ca="1">+IF(OFFSET('Water Data'!$B$2,0,10*ROW('Water Data'!E64))="","",OFFSET('Water Data'!$B$2,0,10*ROW('Water Data'!E64)))</f>
        <v/>
      </c>
      <c r="B70" s="33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365" t="str">
        <f t="shared" ca="1" si="0"/>
        <v/>
      </c>
      <c r="D70" s="36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36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36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36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36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36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36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36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36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36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36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36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36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36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36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36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36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36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36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36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36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36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36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36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36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36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36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36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36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36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36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36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36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36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36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36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36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36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36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36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36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36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36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36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36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36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36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36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36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44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36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36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36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36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36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36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36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36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36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36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36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36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36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36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36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36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229" t="str">
        <f ca="1">+IF(OFFSET('Water Data'!$D$27,0,10*ROW('Water Data'!D64))="","",OFFSET('Water Data'!$D$27,0,10*ROW('Water Data'!D64)))</f>
        <v/>
      </c>
      <c r="BT70" s="229" t="str">
        <f ca="1">+IF(OFFSET('Water Data'!$D$28,0,10*ROW('Water Data'!D64))="","",OFFSET('Water Data'!$D$28,0,10*ROW('Water Data'!D64)))</f>
        <v/>
      </c>
      <c r="BU70" s="229" t="str">
        <f ca="1">+IF(OFFSET('Water Data'!$D$29,0,10*ROW('Water Data'!D64))="","",OFFSET('Water Data'!$D$29,0,10*ROW('Water Data'!D64)))</f>
        <v/>
      </c>
      <c r="BV70" s="229" t="str">
        <f ca="1">+IF(OFFSET('Water Data'!$E$27,0,10*ROW('Water Data'!E64))="","",OFFSET('Water Data'!$E$27,0,10*ROW('Water Data'!E64)))</f>
        <v/>
      </c>
      <c r="BW70" s="229" t="str">
        <f ca="1">+IF(OFFSET('Water Data'!$E$28,0,10*ROW('Water Data'!E64))="","",OFFSET('Water Data'!$E$28,0,10*ROW('Water Data'!E64)))</f>
        <v/>
      </c>
      <c r="BX70" s="229" t="str">
        <f ca="1">+IF(OFFSET('Water Data'!$E$29,0,10*ROW('Water Data'!E64))="","",OFFSET('Water Data'!$E$29,0,10*ROW('Water Data'!E64)))</f>
        <v/>
      </c>
      <c r="BY70" s="229" t="str">
        <f ca="1">+IF(OFFSET('Water Data'!$F$27,0,10*ROW('Water Data'!F64))="","",OFFSET('Water Data'!$F$27,0,10*ROW('Water Data'!F64)))</f>
        <v/>
      </c>
      <c r="BZ70" s="229" t="str">
        <f ca="1">+IF(OFFSET('Water Data'!$F$28,0,10*ROW('Water Data'!F64))="","",OFFSET('Water Data'!$F$28,0,10*ROW('Water Data'!F64)))</f>
        <v/>
      </c>
      <c r="CA70" s="229" t="str">
        <f ca="1">+IF(OFFSET('Water Data'!$F$29,0,10*ROW('Water Data'!F64))="","",OFFSET('Water Data'!$F$29,0,10*ROW('Water Data'!F64)))</f>
        <v/>
      </c>
      <c r="CB70" s="229" t="str">
        <f ca="1">+IF(OFFSET('Water Data'!$G$27,0,10*ROW('Water Data'!G64))="","",OFFSET('Water Data'!$G$27,0,10*ROW('Water Data'!G64)))</f>
        <v/>
      </c>
      <c r="CC70" s="229" t="str">
        <f ca="1">+IF(OFFSET('Water Data'!$G$28,0,10*ROW('Water Data'!G64))="","",OFFSET('Water Data'!$G$28,0,10*ROW('Water Data'!G64)))</f>
        <v/>
      </c>
      <c r="CD70" s="229" t="str">
        <f ca="1">+IF(OFFSET('Water Data'!$G$29,0,10*ROW('Water Data'!G64))="","",OFFSET('Water Data'!$G$29,0,10*ROW('Water Data'!G64)))</f>
        <v/>
      </c>
      <c r="CE70" s="229" t="str">
        <f ca="1">+IF(OFFSET('Water Data'!$H$27,0,10*ROW('Water Data'!H64))="","",OFFSET('Water Data'!$H$27,0,10*ROW('Water Data'!H64)))</f>
        <v/>
      </c>
      <c r="CF70" s="229" t="str">
        <f ca="1">+IF(OFFSET('Water Data'!$H$28,0,10*ROW('Water Data'!H64))="","",OFFSET('Water Data'!$H$28,0,10*ROW('Water Data'!H64)))</f>
        <v/>
      </c>
      <c r="CG70" s="229" t="str">
        <f ca="1">+IF(OFFSET('Water Data'!$H$29,0,10*ROW('Water Data'!H64))="","",OFFSET('Water Data'!$H$29,0,10*ROW('Water Data'!H64)))</f>
        <v/>
      </c>
      <c r="CH70" s="229" t="str">
        <f ca="1">+IF(OFFSET('Water Data'!$I$27,0,10*ROW('Water Data'!I64))="","",OFFSET('Water Data'!$I$27,0,10*ROW('Water Data'!I64)))</f>
        <v/>
      </c>
      <c r="CI70" s="229" t="str">
        <f ca="1">+IF(OFFSET('Water Data'!$I$28,0,10*ROW('Water Data'!I64))="","",OFFSET('Water Data'!$I$28,0,10*ROW('Water Data'!I64)))</f>
        <v/>
      </c>
      <c r="CJ70" s="229" t="str">
        <f ca="1">+IF(OFFSET('Water Data'!$I$29,0,10*ROW('Water Data'!I64))="","",OFFSET('Water Data'!$I$29,0,10*ROW('Water Data'!I64)))</f>
        <v/>
      </c>
      <c r="CK70" s="229" t="str">
        <f ca="1">+IF(OFFSET('Sanitation Data'!$D$28,0,10*ROW('Sanitation Data'!D64))="","",OFFSET('Sanitation Data'!$D$28,0,10*ROW('Sanitation Data'!D64)))</f>
        <v/>
      </c>
      <c r="CL70" s="229" t="str">
        <f ca="1">+IF(OFFSET('Sanitation Data'!$D$29,0,10*ROW('Sanitation Data'!D64))="","",OFFSET('Sanitation Data'!$D$29,0,10*ROW('Sanitation Data'!D64)))</f>
        <v/>
      </c>
      <c r="CM70" s="229" t="str">
        <f ca="1">+IF(OFFSET('Sanitation Data'!$D$30,0,10*ROW('Sanitation Data'!D64))="","",OFFSET('Sanitation Data'!$D$30,0,10*ROW('Sanitation Data'!D64)))</f>
        <v/>
      </c>
      <c r="CN70" s="229" t="str">
        <f ca="1">+IF(OFFSET('Sanitation Data'!$D$31,0,10*ROW('Sanitation Data'!D64))="","",OFFSET('Sanitation Data'!$D$31,0,10*ROW('Sanitation Data'!D64)))</f>
        <v/>
      </c>
      <c r="CO70" s="229" t="str">
        <f ca="1">+IF(OFFSET('Sanitation Data'!$D$32,0,10*ROW('Sanitation Data'!D64))="","",OFFSET('Sanitation Data'!$D$32,0,10*ROW('Sanitation Data'!D64)))</f>
        <v/>
      </c>
      <c r="CP70" s="229" t="str">
        <f ca="1">+IF(OFFSET('Sanitation Data'!$E$28,0,10*ROW('Sanitation Data'!E64))="","",OFFSET('Sanitation Data'!$E$28,0,10*ROW('Sanitation Data'!E64)))</f>
        <v/>
      </c>
      <c r="CQ70" s="229" t="str">
        <f ca="1">+IF(OFFSET('Sanitation Data'!$E$29,0,10*ROW('Sanitation Data'!E64))="","",OFFSET('Sanitation Data'!$E$29,0,10*ROW('Sanitation Data'!E64)))</f>
        <v/>
      </c>
      <c r="CR70" s="229" t="str">
        <f ca="1">+IF(OFFSET('Sanitation Data'!$E$30,0,10*ROW('Sanitation Data'!E64))="","",OFFSET('Sanitation Data'!$E$30,0,10*ROW('Sanitation Data'!E64)))</f>
        <v/>
      </c>
      <c r="CS70" s="229" t="str">
        <f ca="1">+IF(OFFSET('Sanitation Data'!$E$31,0,10*ROW('Sanitation Data'!E64))="","",OFFSET('Sanitation Data'!$E$31,0,10*ROW('Sanitation Data'!E64)))</f>
        <v/>
      </c>
      <c r="CT70" s="229" t="str">
        <f ca="1">+IF(OFFSET('Sanitation Data'!$E$32,0,10*ROW('Sanitation Data'!E64))="","",OFFSET('Sanitation Data'!$E$32,0,10*ROW('Sanitation Data'!E64)))</f>
        <v/>
      </c>
      <c r="CU70" s="229" t="str">
        <f ca="1">+IF(OFFSET('Sanitation Data'!$F$28,0,10*ROW('Sanitation Data'!F64))="","",OFFSET('Sanitation Data'!$F$28,0,10*ROW('Sanitation Data'!F64)))</f>
        <v/>
      </c>
      <c r="CV70" s="229" t="str">
        <f ca="1">+IF(OFFSET('Sanitation Data'!$F$29,0,10*ROW('Sanitation Data'!F64))="","",OFFSET('Sanitation Data'!$F$29,0,10*ROW('Sanitation Data'!F64)))</f>
        <v/>
      </c>
      <c r="CW70" s="229" t="str">
        <f ca="1">+IF(OFFSET('Sanitation Data'!$F$30,0,10*ROW('Sanitation Data'!F64))="","",OFFSET('Sanitation Data'!$F$30,0,10*ROW('Sanitation Data'!F64)))</f>
        <v/>
      </c>
      <c r="CX70" s="229" t="str">
        <f ca="1">+IF(OFFSET('Sanitation Data'!$F$31,0,10*ROW('Sanitation Data'!F64))="","",OFFSET('Sanitation Data'!$F$31,0,10*ROW('Sanitation Data'!F64)))</f>
        <v/>
      </c>
      <c r="CY70" s="229" t="str">
        <f ca="1">+IF(OFFSET('Sanitation Data'!$F$32,0,10*ROW('Sanitation Data'!F64))="","",OFFSET('Sanitation Data'!$F$32,0,10*ROW('Sanitation Data'!F64)))</f>
        <v/>
      </c>
      <c r="CZ70" s="229" t="str">
        <f ca="1">+IF(OFFSET('Sanitation Data'!$G$28,0,10*ROW('Sanitation Data'!G64))="","",OFFSET('Sanitation Data'!$G$28,0,10*ROW('Sanitation Data'!G64)))</f>
        <v/>
      </c>
      <c r="DA70" s="229" t="str">
        <f ca="1">+IF(OFFSET('Sanitation Data'!$G$29,0,10*ROW('Sanitation Data'!G64))="","",OFFSET('Sanitation Data'!$G$29,0,10*ROW('Sanitation Data'!G64)))</f>
        <v/>
      </c>
      <c r="DB70" s="229" t="str">
        <f ca="1">+IF(OFFSET('Sanitation Data'!$G$30,0,10*ROW('Sanitation Data'!G64))="","",OFFSET('Sanitation Data'!$G$30,0,10*ROW('Sanitation Data'!G64)))</f>
        <v/>
      </c>
      <c r="DC70" s="229" t="str">
        <f ca="1">+IF(OFFSET('Sanitation Data'!$G$31,0,10*ROW('Sanitation Data'!G64))="","",OFFSET('Sanitation Data'!$G$31,0,10*ROW('Sanitation Data'!G64)))</f>
        <v/>
      </c>
      <c r="DD70" s="229" t="str">
        <f ca="1">+IF(OFFSET('Sanitation Data'!$G$32,0,10*ROW('Sanitation Data'!G64))="","",OFFSET('Sanitation Data'!$G$32,0,10*ROW('Sanitation Data'!G64)))</f>
        <v/>
      </c>
      <c r="DE70" s="229" t="str">
        <f ca="1">+IF(OFFSET('Sanitation Data'!$H$28,0,10*ROW('Sanitation Data'!H64))="","",OFFSET('Sanitation Data'!$H$28,0,10*ROW('Sanitation Data'!H64)))</f>
        <v/>
      </c>
      <c r="DF70" s="229" t="str">
        <f ca="1">+IF(OFFSET('Sanitation Data'!$H$29,0,10*ROW('Sanitation Data'!H64))="","",OFFSET('Sanitation Data'!$H$29,0,10*ROW('Sanitation Data'!H64)))</f>
        <v/>
      </c>
      <c r="DG70" s="229" t="str">
        <f ca="1">+IF(OFFSET('Sanitation Data'!$H$30,0,10*ROW('Sanitation Data'!H64))="","",OFFSET('Sanitation Data'!$H$30,0,10*ROW('Sanitation Data'!H64)))</f>
        <v/>
      </c>
      <c r="DH70" s="229" t="str">
        <f ca="1">+IF(OFFSET('Sanitation Data'!$H$31,0,10*ROW('Sanitation Data'!H64))="","",OFFSET('Sanitation Data'!$H$31,0,10*ROW('Sanitation Data'!H64)))</f>
        <v/>
      </c>
      <c r="DI70" s="229" t="str">
        <f ca="1">+IF(OFFSET('Sanitation Data'!$H$32,0,10*ROW('Sanitation Data'!H64))="","",OFFSET('Sanitation Data'!$H$32,0,10*ROW('Sanitation Data'!H64)))</f>
        <v/>
      </c>
      <c r="DJ70" s="229" t="str">
        <f ca="1">+IF(OFFSET('Sanitation Data'!$I$28,0,10*ROW('Sanitation Data'!I64))="","",OFFSET('Sanitation Data'!$I$28,0,10*ROW('Sanitation Data'!I64)))</f>
        <v/>
      </c>
      <c r="DK70" s="229" t="str">
        <f ca="1">+IF(OFFSET('Sanitation Data'!$I$29,0,10*ROW('Sanitation Data'!I64))="","",OFFSET('Sanitation Data'!$I$29,0,10*ROW('Sanitation Data'!I64)))</f>
        <v/>
      </c>
      <c r="DL70" s="229" t="str">
        <f ca="1">+IF(OFFSET('Sanitation Data'!$I$30,0,10*ROW('Sanitation Data'!I64))="","",OFFSET('Sanitation Data'!$I$30,0,10*ROW('Sanitation Data'!I64)))</f>
        <v/>
      </c>
      <c r="DM70" s="229" t="str">
        <f ca="1">+IF(OFFSET('Sanitation Data'!$I$31,0,10*ROW('Sanitation Data'!I64))="","",OFFSET('Sanitation Data'!$I$31,0,10*ROW('Sanitation Data'!I64)))</f>
        <v/>
      </c>
      <c r="DN70" s="229" t="str">
        <f ca="1">+IF(OFFSET('Sanitation Data'!$I$32,0,10*ROW('Sanitation Data'!I64))="","",OFFSET('Sanitation Data'!$I$32,0,10*ROW('Sanitation Data'!I64)))</f>
        <v/>
      </c>
      <c r="DO70" s="229" t="str">
        <f ca="1">+IF(OFFSET('Hygiene Data'!$D$11,0,10*ROW('Hygiene Data'!D64))="","",OFFSET('Hygiene Data'!$D$11,0,10*ROW('Hygiene Data'!D64)))</f>
        <v/>
      </c>
      <c r="DP70" s="229" t="str">
        <f ca="1">+IF(OFFSET('Hygiene Data'!$D$12,0,10*ROW('Hygiene Data'!D64))="","",OFFSET('Hygiene Data'!$D$12,0,10*ROW('Hygiene Data'!D64)))</f>
        <v/>
      </c>
      <c r="DQ70" s="229" t="str">
        <f ca="1">+IF(OFFSET('Hygiene Data'!$D$13,0,10*ROW('Hygiene Data'!D64))="","",OFFSET('Hygiene Data'!$D$13,0,10*ROW('Hygiene Data'!D64)))</f>
        <v/>
      </c>
      <c r="DR70" s="229" t="str">
        <f ca="1">+IF(OFFSET('Hygiene Data'!$E$11,0,10*ROW('Hygiene Data'!E64))="","",OFFSET('Hygiene Data'!$E$11,0,10*ROW('Hygiene Data'!E64)))</f>
        <v/>
      </c>
      <c r="DS70" s="229" t="str">
        <f ca="1">+IF(OFFSET('Hygiene Data'!$E$12,0,10*ROW('Hygiene Data'!E64))="","",OFFSET('Hygiene Data'!$E$12,0,10*ROW('Hygiene Data'!E64)))</f>
        <v/>
      </c>
      <c r="DT70" s="229" t="str">
        <f ca="1">+IF(OFFSET('Hygiene Data'!$E$13,0,10*ROW('Hygiene Data'!E64))="","",OFFSET('Hygiene Data'!$E$13,0,10*ROW('Hygiene Data'!E64)))</f>
        <v/>
      </c>
      <c r="DU70" s="229" t="str">
        <f ca="1">+IF(OFFSET('Hygiene Data'!$F$11,0,10*ROW('Hygiene Data'!F64))="","",OFFSET('Hygiene Data'!$F$11,0,10*ROW('Hygiene Data'!F64)))</f>
        <v/>
      </c>
      <c r="DV70" s="229" t="str">
        <f ca="1">+IF(OFFSET('Hygiene Data'!$F$12,0,10*ROW('Hygiene Data'!F64))="","",OFFSET('Hygiene Data'!$F$12,0,10*ROW('Hygiene Data'!F64)))</f>
        <v/>
      </c>
      <c r="DW70" s="229" t="str">
        <f ca="1">+IF(OFFSET('Hygiene Data'!$F$13,0,10*ROW('Hygiene Data'!F64))="","",OFFSET('Hygiene Data'!$F$13,0,10*ROW('Hygiene Data'!F64)))</f>
        <v/>
      </c>
      <c r="DX70" s="229" t="str">
        <f ca="1">+IF(OFFSET('Hygiene Data'!$G$11,0,10*ROW('Hygiene Data'!G64))="","",OFFSET('Hygiene Data'!$G$11,0,10*ROW('Hygiene Data'!G64)))</f>
        <v/>
      </c>
      <c r="DY70" s="229" t="str">
        <f ca="1">+IF(OFFSET('Hygiene Data'!$G$12,0,10*ROW('Hygiene Data'!G64))="","",OFFSET('Hygiene Data'!$G$12,0,10*ROW('Hygiene Data'!G64)))</f>
        <v/>
      </c>
      <c r="DZ70" s="229" t="str">
        <f ca="1">+IF(OFFSET('Hygiene Data'!$G$13,0,10*ROW('Hygiene Data'!G64))="","",OFFSET('Hygiene Data'!$G$13,0,10*ROW('Hygiene Data'!G64)))</f>
        <v/>
      </c>
      <c r="EA70" s="229" t="str">
        <f ca="1">+IF(OFFSET('Hygiene Data'!$H$11,0,10*ROW('Hygiene Data'!H64))="","",OFFSET('Hygiene Data'!$H$11,0,10*ROW('Hygiene Data'!H64)))</f>
        <v/>
      </c>
      <c r="EB70" s="229" t="str">
        <f ca="1">+IF(OFFSET('Hygiene Data'!$H$12,0,10*ROW('Hygiene Data'!H64))="","",OFFSET('Hygiene Data'!$H$12,0,10*ROW('Hygiene Data'!H64)))</f>
        <v/>
      </c>
      <c r="EC70" s="229" t="str">
        <f ca="1">+IF(OFFSET('Hygiene Data'!$H$13,0,10*ROW('Hygiene Data'!H64))="","",OFFSET('Hygiene Data'!$H$13,0,10*ROW('Hygiene Data'!H64)))</f>
        <v/>
      </c>
      <c r="ED70" s="229" t="str">
        <f ca="1">+IF(OFFSET('Hygiene Data'!$I$11,0,10*ROW('Hygiene Data'!I64))="","",OFFSET('Hygiene Data'!$I$11,0,10*ROW('Hygiene Data'!I64)))</f>
        <v/>
      </c>
      <c r="EE70" s="229" t="str">
        <f ca="1">+IF(OFFSET('Hygiene Data'!$I$12,0,10*ROW('Hygiene Data'!I64))="","",OFFSET('Hygiene Data'!$I$12,0,10*ROW('Hygiene Data'!I64)))</f>
        <v/>
      </c>
      <c r="EF70" s="229" t="str">
        <f ca="1">+IF(OFFSET('Hygiene Data'!$I$13,0,10*ROW('Hygiene Data'!I64))="","",OFFSET('Hygiene Data'!$I$13,0,10*ROW('Hygiene Data'!I64)))</f>
        <v/>
      </c>
    </row>
    <row r="71" spans="1:136" x14ac:dyDescent="0.25">
      <c r="A71" s="338" t="str">
        <f ca="1">+IF(OFFSET('Water Data'!$B$2,0,10*ROW('Water Data'!E65))="","",OFFSET('Water Data'!$B$2,0,10*ROW('Water Data'!E65)))</f>
        <v/>
      </c>
      <c r="B71" s="33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365" t="str">
        <f t="shared" ref="C71:C134" ca="1" si="1">+IF(ISNUMBER(VALUE(MID(A71,5,4))), VALUE(MID(A71, 5,4)),"")</f>
        <v/>
      </c>
      <c r="D71" s="36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36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36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36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36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36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36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36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36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36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36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36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36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36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36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36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36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36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36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36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36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36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36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36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36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36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36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36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36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36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36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36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36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36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36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36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36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36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36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36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36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36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36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36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36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36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36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36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36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44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36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36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36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36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36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36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36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36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36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36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36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36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36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36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36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36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229" t="str">
        <f ca="1">+IF(OFFSET('Water Data'!$D$27,0,10*ROW('Water Data'!D65))="","",OFFSET('Water Data'!$D$27,0,10*ROW('Water Data'!D65)))</f>
        <v/>
      </c>
      <c r="BT71" s="229" t="str">
        <f ca="1">+IF(OFFSET('Water Data'!$D$28,0,10*ROW('Water Data'!D65))="","",OFFSET('Water Data'!$D$28,0,10*ROW('Water Data'!D65)))</f>
        <v/>
      </c>
      <c r="BU71" s="229" t="str">
        <f ca="1">+IF(OFFSET('Water Data'!$D$29,0,10*ROW('Water Data'!D65))="","",OFFSET('Water Data'!$D$29,0,10*ROW('Water Data'!D65)))</f>
        <v/>
      </c>
      <c r="BV71" s="229" t="str">
        <f ca="1">+IF(OFFSET('Water Data'!$E$27,0,10*ROW('Water Data'!E65))="","",OFFSET('Water Data'!$E$27,0,10*ROW('Water Data'!E65)))</f>
        <v/>
      </c>
      <c r="BW71" s="229" t="str">
        <f ca="1">+IF(OFFSET('Water Data'!$E$28,0,10*ROW('Water Data'!E65))="","",OFFSET('Water Data'!$E$28,0,10*ROW('Water Data'!E65)))</f>
        <v/>
      </c>
      <c r="BX71" s="229" t="str">
        <f ca="1">+IF(OFFSET('Water Data'!$E$29,0,10*ROW('Water Data'!E65))="","",OFFSET('Water Data'!$E$29,0,10*ROW('Water Data'!E65)))</f>
        <v/>
      </c>
      <c r="BY71" s="229" t="str">
        <f ca="1">+IF(OFFSET('Water Data'!$F$27,0,10*ROW('Water Data'!F65))="","",OFFSET('Water Data'!$F$27,0,10*ROW('Water Data'!F65)))</f>
        <v/>
      </c>
      <c r="BZ71" s="229" t="str">
        <f ca="1">+IF(OFFSET('Water Data'!$F$28,0,10*ROW('Water Data'!F65))="","",OFFSET('Water Data'!$F$28,0,10*ROW('Water Data'!F65)))</f>
        <v/>
      </c>
      <c r="CA71" s="229" t="str">
        <f ca="1">+IF(OFFSET('Water Data'!$F$29,0,10*ROW('Water Data'!F65))="","",OFFSET('Water Data'!$F$29,0,10*ROW('Water Data'!F65)))</f>
        <v/>
      </c>
      <c r="CB71" s="229" t="str">
        <f ca="1">+IF(OFFSET('Water Data'!$G$27,0,10*ROW('Water Data'!G65))="","",OFFSET('Water Data'!$G$27,0,10*ROW('Water Data'!G65)))</f>
        <v/>
      </c>
      <c r="CC71" s="229" t="str">
        <f ca="1">+IF(OFFSET('Water Data'!$G$28,0,10*ROW('Water Data'!G65))="","",OFFSET('Water Data'!$G$28,0,10*ROW('Water Data'!G65)))</f>
        <v/>
      </c>
      <c r="CD71" s="229" t="str">
        <f ca="1">+IF(OFFSET('Water Data'!$G$29,0,10*ROW('Water Data'!G65))="","",OFFSET('Water Data'!$G$29,0,10*ROW('Water Data'!G65)))</f>
        <v/>
      </c>
      <c r="CE71" s="229" t="str">
        <f ca="1">+IF(OFFSET('Water Data'!$H$27,0,10*ROW('Water Data'!H65))="","",OFFSET('Water Data'!$H$27,0,10*ROW('Water Data'!H65)))</f>
        <v/>
      </c>
      <c r="CF71" s="229" t="str">
        <f ca="1">+IF(OFFSET('Water Data'!$H$28,0,10*ROW('Water Data'!H65))="","",OFFSET('Water Data'!$H$28,0,10*ROW('Water Data'!H65)))</f>
        <v/>
      </c>
      <c r="CG71" s="229" t="str">
        <f ca="1">+IF(OFFSET('Water Data'!$H$29,0,10*ROW('Water Data'!H65))="","",OFFSET('Water Data'!$H$29,0,10*ROW('Water Data'!H65)))</f>
        <v/>
      </c>
      <c r="CH71" s="229" t="str">
        <f ca="1">+IF(OFFSET('Water Data'!$I$27,0,10*ROW('Water Data'!I65))="","",OFFSET('Water Data'!$I$27,0,10*ROW('Water Data'!I65)))</f>
        <v/>
      </c>
      <c r="CI71" s="229" t="str">
        <f ca="1">+IF(OFFSET('Water Data'!$I$28,0,10*ROW('Water Data'!I65))="","",OFFSET('Water Data'!$I$28,0,10*ROW('Water Data'!I65)))</f>
        <v/>
      </c>
      <c r="CJ71" s="229" t="str">
        <f ca="1">+IF(OFFSET('Water Data'!$I$29,0,10*ROW('Water Data'!I65))="","",OFFSET('Water Data'!$I$29,0,10*ROW('Water Data'!I65)))</f>
        <v/>
      </c>
      <c r="CK71" s="229" t="str">
        <f ca="1">+IF(OFFSET('Sanitation Data'!$D$28,0,10*ROW('Sanitation Data'!D65))="","",OFFSET('Sanitation Data'!$D$28,0,10*ROW('Sanitation Data'!D65)))</f>
        <v/>
      </c>
      <c r="CL71" s="229" t="str">
        <f ca="1">+IF(OFFSET('Sanitation Data'!$D$29,0,10*ROW('Sanitation Data'!D65))="","",OFFSET('Sanitation Data'!$D$29,0,10*ROW('Sanitation Data'!D65)))</f>
        <v/>
      </c>
      <c r="CM71" s="229" t="str">
        <f ca="1">+IF(OFFSET('Sanitation Data'!$D$30,0,10*ROW('Sanitation Data'!D65))="","",OFFSET('Sanitation Data'!$D$30,0,10*ROW('Sanitation Data'!D65)))</f>
        <v/>
      </c>
      <c r="CN71" s="229" t="str">
        <f ca="1">+IF(OFFSET('Sanitation Data'!$D$31,0,10*ROW('Sanitation Data'!D65))="","",OFFSET('Sanitation Data'!$D$31,0,10*ROW('Sanitation Data'!D65)))</f>
        <v/>
      </c>
      <c r="CO71" s="229" t="str">
        <f ca="1">+IF(OFFSET('Sanitation Data'!$D$32,0,10*ROW('Sanitation Data'!D65))="","",OFFSET('Sanitation Data'!$D$32,0,10*ROW('Sanitation Data'!D65)))</f>
        <v/>
      </c>
      <c r="CP71" s="229" t="str">
        <f ca="1">+IF(OFFSET('Sanitation Data'!$E$28,0,10*ROW('Sanitation Data'!E65))="","",OFFSET('Sanitation Data'!$E$28,0,10*ROW('Sanitation Data'!E65)))</f>
        <v/>
      </c>
      <c r="CQ71" s="229" t="str">
        <f ca="1">+IF(OFFSET('Sanitation Data'!$E$29,0,10*ROW('Sanitation Data'!E65))="","",OFFSET('Sanitation Data'!$E$29,0,10*ROW('Sanitation Data'!E65)))</f>
        <v/>
      </c>
      <c r="CR71" s="229" t="str">
        <f ca="1">+IF(OFFSET('Sanitation Data'!$E$30,0,10*ROW('Sanitation Data'!E65))="","",OFFSET('Sanitation Data'!$E$30,0,10*ROW('Sanitation Data'!E65)))</f>
        <v/>
      </c>
      <c r="CS71" s="229" t="str">
        <f ca="1">+IF(OFFSET('Sanitation Data'!$E$31,0,10*ROW('Sanitation Data'!E65))="","",OFFSET('Sanitation Data'!$E$31,0,10*ROW('Sanitation Data'!E65)))</f>
        <v/>
      </c>
      <c r="CT71" s="229" t="str">
        <f ca="1">+IF(OFFSET('Sanitation Data'!$E$32,0,10*ROW('Sanitation Data'!E65))="","",OFFSET('Sanitation Data'!$E$32,0,10*ROW('Sanitation Data'!E65)))</f>
        <v/>
      </c>
      <c r="CU71" s="229" t="str">
        <f ca="1">+IF(OFFSET('Sanitation Data'!$F$28,0,10*ROW('Sanitation Data'!F65))="","",OFFSET('Sanitation Data'!$F$28,0,10*ROW('Sanitation Data'!F65)))</f>
        <v/>
      </c>
      <c r="CV71" s="229" t="str">
        <f ca="1">+IF(OFFSET('Sanitation Data'!$F$29,0,10*ROW('Sanitation Data'!F65))="","",OFFSET('Sanitation Data'!$F$29,0,10*ROW('Sanitation Data'!F65)))</f>
        <v/>
      </c>
      <c r="CW71" s="229" t="str">
        <f ca="1">+IF(OFFSET('Sanitation Data'!$F$30,0,10*ROW('Sanitation Data'!F65))="","",OFFSET('Sanitation Data'!$F$30,0,10*ROW('Sanitation Data'!F65)))</f>
        <v/>
      </c>
      <c r="CX71" s="229" t="str">
        <f ca="1">+IF(OFFSET('Sanitation Data'!$F$31,0,10*ROW('Sanitation Data'!F65))="","",OFFSET('Sanitation Data'!$F$31,0,10*ROW('Sanitation Data'!F65)))</f>
        <v/>
      </c>
      <c r="CY71" s="229" t="str">
        <f ca="1">+IF(OFFSET('Sanitation Data'!$F$32,0,10*ROW('Sanitation Data'!F65))="","",OFFSET('Sanitation Data'!$F$32,0,10*ROW('Sanitation Data'!F65)))</f>
        <v/>
      </c>
      <c r="CZ71" s="229" t="str">
        <f ca="1">+IF(OFFSET('Sanitation Data'!$G$28,0,10*ROW('Sanitation Data'!G65))="","",OFFSET('Sanitation Data'!$G$28,0,10*ROW('Sanitation Data'!G65)))</f>
        <v/>
      </c>
      <c r="DA71" s="229" t="str">
        <f ca="1">+IF(OFFSET('Sanitation Data'!$G$29,0,10*ROW('Sanitation Data'!G65))="","",OFFSET('Sanitation Data'!$G$29,0,10*ROW('Sanitation Data'!G65)))</f>
        <v/>
      </c>
      <c r="DB71" s="229" t="str">
        <f ca="1">+IF(OFFSET('Sanitation Data'!$G$30,0,10*ROW('Sanitation Data'!G65))="","",OFFSET('Sanitation Data'!$G$30,0,10*ROW('Sanitation Data'!G65)))</f>
        <v/>
      </c>
      <c r="DC71" s="229" t="str">
        <f ca="1">+IF(OFFSET('Sanitation Data'!$G$31,0,10*ROW('Sanitation Data'!G65))="","",OFFSET('Sanitation Data'!$G$31,0,10*ROW('Sanitation Data'!G65)))</f>
        <v/>
      </c>
      <c r="DD71" s="229" t="str">
        <f ca="1">+IF(OFFSET('Sanitation Data'!$G$32,0,10*ROW('Sanitation Data'!G65))="","",OFFSET('Sanitation Data'!$G$32,0,10*ROW('Sanitation Data'!G65)))</f>
        <v/>
      </c>
      <c r="DE71" s="229" t="str">
        <f ca="1">+IF(OFFSET('Sanitation Data'!$H$28,0,10*ROW('Sanitation Data'!H65))="","",OFFSET('Sanitation Data'!$H$28,0,10*ROW('Sanitation Data'!H65)))</f>
        <v/>
      </c>
      <c r="DF71" s="229" t="str">
        <f ca="1">+IF(OFFSET('Sanitation Data'!$H$29,0,10*ROW('Sanitation Data'!H65))="","",OFFSET('Sanitation Data'!$H$29,0,10*ROW('Sanitation Data'!H65)))</f>
        <v/>
      </c>
      <c r="DG71" s="229" t="str">
        <f ca="1">+IF(OFFSET('Sanitation Data'!$H$30,0,10*ROW('Sanitation Data'!H65))="","",OFFSET('Sanitation Data'!$H$30,0,10*ROW('Sanitation Data'!H65)))</f>
        <v/>
      </c>
      <c r="DH71" s="229" t="str">
        <f ca="1">+IF(OFFSET('Sanitation Data'!$H$31,0,10*ROW('Sanitation Data'!H65))="","",OFFSET('Sanitation Data'!$H$31,0,10*ROW('Sanitation Data'!H65)))</f>
        <v/>
      </c>
      <c r="DI71" s="229" t="str">
        <f ca="1">+IF(OFFSET('Sanitation Data'!$H$32,0,10*ROW('Sanitation Data'!H65))="","",OFFSET('Sanitation Data'!$H$32,0,10*ROW('Sanitation Data'!H65)))</f>
        <v/>
      </c>
      <c r="DJ71" s="229" t="str">
        <f ca="1">+IF(OFFSET('Sanitation Data'!$I$28,0,10*ROW('Sanitation Data'!I65))="","",OFFSET('Sanitation Data'!$I$28,0,10*ROW('Sanitation Data'!I65)))</f>
        <v/>
      </c>
      <c r="DK71" s="229" t="str">
        <f ca="1">+IF(OFFSET('Sanitation Data'!$I$29,0,10*ROW('Sanitation Data'!I65))="","",OFFSET('Sanitation Data'!$I$29,0,10*ROW('Sanitation Data'!I65)))</f>
        <v/>
      </c>
      <c r="DL71" s="229" t="str">
        <f ca="1">+IF(OFFSET('Sanitation Data'!$I$30,0,10*ROW('Sanitation Data'!I65))="","",OFFSET('Sanitation Data'!$I$30,0,10*ROW('Sanitation Data'!I65)))</f>
        <v/>
      </c>
      <c r="DM71" s="229" t="str">
        <f ca="1">+IF(OFFSET('Sanitation Data'!$I$31,0,10*ROW('Sanitation Data'!I65))="","",OFFSET('Sanitation Data'!$I$31,0,10*ROW('Sanitation Data'!I65)))</f>
        <v/>
      </c>
      <c r="DN71" s="229" t="str">
        <f ca="1">+IF(OFFSET('Sanitation Data'!$I$32,0,10*ROW('Sanitation Data'!I65))="","",OFFSET('Sanitation Data'!$I$32,0,10*ROW('Sanitation Data'!I65)))</f>
        <v/>
      </c>
      <c r="DO71" s="229" t="str">
        <f ca="1">+IF(OFFSET('Hygiene Data'!$D$11,0,10*ROW('Hygiene Data'!D65))="","",OFFSET('Hygiene Data'!$D$11,0,10*ROW('Hygiene Data'!D65)))</f>
        <v/>
      </c>
      <c r="DP71" s="229" t="str">
        <f ca="1">+IF(OFFSET('Hygiene Data'!$D$12,0,10*ROW('Hygiene Data'!D65))="","",OFFSET('Hygiene Data'!$D$12,0,10*ROW('Hygiene Data'!D65)))</f>
        <v/>
      </c>
      <c r="DQ71" s="229" t="str">
        <f ca="1">+IF(OFFSET('Hygiene Data'!$D$13,0,10*ROW('Hygiene Data'!D65))="","",OFFSET('Hygiene Data'!$D$13,0,10*ROW('Hygiene Data'!D65)))</f>
        <v/>
      </c>
      <c r="DR71" s="229" t="str">
        <f ca="1">+IF(OFFSET('Hygiene Data'!$E$11,0,10*ROW('Hygiene Data'!E65))="","",OFFSET('Hygiene Data'!$E$11,0,10*ROW('Hygiene Data'!E65)))</f>
        <v/>
      </c>
      <c r="DS71" s="229" t="str">
        <f ca="1">+IF(OFFSET('Hygiene Data'!$E$12,0,10*ROW('Hygiene Data'!E65))="","",OFFSET('Hygiene Data'!$E$12,0,10*ROW('Hygiene Data'!E65)))</f>
        <v/>
      </c>
      <c r="DT71" s="229" t="str">
        <f ca="1">+IF(OFFSET('Hygiene Data'!$E$13,0,10*ROW('Hygiene Data'!E65))="","",OFFSET('Hygiene Data'!$E$13,0,10*ROW('Hygiene Data'!E65)))</f>
        <v/>
      </c>
      <c r="DU71" s="229" t="str">
        <f ca="1">+IF(OFFSET('Hygiene Data'!$F$11,0,10*ROW('Hygiene Data'!F65))="","",OFFSET('Hygiene Data'!$F$11,0,10*ROW('Hygiene Data'!F65)))</f>
        <v/>
      </c>
      <c r="DV71" s="229" t="str">
        <f ca="1">+IF(OFFSET('Hygiene Data'!$F$12,0,10*ROW('Hygiene Data'!F65))="","",OFFSET('Hygiene Data'!$F$12,0,10*ROW('Hygiene Data'!F65)))</f>
        <v/>
      </c>
      <c r="DW71" s="229" t="str">
        <f ca="1">+IF(OFFSET('Hygiene Data'!$F$13,0,10*ROW('Hygiene Data'!F65))="","",OFFSET('Hygiene Data'!$F$13,0,10*ROW('Hygiene Data'!F65)))</f>
        <v/>
      </c>
      <c r="DX71" s="229" t="str">
        <f ca="1">+IF(OFFSET('Hygiene Data'!$G$11,0,10*ROW('Hygiene Data'!G65))="","",OFFSET('Hygiene Data'!$G$11,0,10*ROW('Hygiene Data'!G65)))</f>
        <v/>
      </c>
      <c r="DY71" s="229" t="str">
        <f ca="1">+IF(OFFSET('Hygiene Data'!$G$12,0,10*ROW('Hygiene Data'!G65))="","",OFFSET('Hygiene Data'!$G$12,0,10*ROW('Hygiene Data'!G65)))</f>
        <v/>
      </c>
      <c r="DZ71" s="229" t="str">
        <f ca="1">+IF(OFFSET('Hygiene Data'!$G$13,0,10*ROW('Hygiene Data'!G65))="","",OFFSET('Hygiene Data'!$G$13,0,10*ROW('Hygiene Data'!G65)))</f>
        <v/>
      </c>
      <c r="EA71" s="229" t="str">
        <f ca="1">+IF(OFFSET('Hygiene Data'!$H$11,0,10*ROW('Hygiene Data'!H65))="","",OFFSET('Hygiene Data'!$H$11,0,10*ROW('Hygiene Data'!H65)))</f>
        <v/>
      </c>
      <c r="EB71" s="229" t="str">
        <f ca="1">+IF(OFFSET('Hygiene Data'!$H$12,0,10*ROW('Hygiene Data'!H65))="","",OFFSET('Hygiene Data'!$H$12,0,10*ROW('Hygiene Data'!H65)))</f>
        <v/>
      </c>
      <c r="EC71" s="229" t="str">
        <f ca="1">+IF(OFFSET('Hygiene Data'!$H$13,0,10*ROW('Hygiene Data'!H65))="","",OFFSET('Hygiene Data'!$H$13,0,10*ROW('Hygiene Data'!H65)))</f>
        <v/>
      </c>
      <c r="ED71" s="229" t="str">
        <f ca="1">+IF(OFFSET('Hygiene Data'!$I$11,0,10*ROW('Hygiene Data'!I65))="","",OFFSET('Hygiene Data'!$I$11,0,10*ROW('Hygiene Data'!I65)))</f>
        <v/>
      </c>
      <c r="EE71" s="229" t="str">
        <f ca="1">+IF(OFFSET('Hygiene Data'!$I$12,0,10*ROW('Hygiene Data'!I65))="","",OFFSET('Hygiene Data'!$I$12,0,10*ROW('Hygiene Data'!I65)))</f>
        <v/>
      </c>
      <c r="EF71" s="229" t="str">
        <f ca="1">+IF(OFFSET('Hygiene Data'!$I$13,0,10*ROW('Hygiene Data'!I65))="","",OFFSET('Hygiene Data'!$I$13,0,10*ROW('Hygiene Data'!I65)))</f>
        <v/>
      </c>
    </row>
    <row r="72" spans="1:136" x14ac:dyDescent="0.25">
      <c r="A72" s="338" t="str">
        <f ca="1">+IF(OFFSET('Water Data'!$B$2,0,10*ROW('Water Data'!E66))="","",OFFSET('Water Data'!$B$2,0,10*ROW('Water Data'!E66)))</f>
        <v/>
      </c>
      <c r="B72" s="33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365" t="str">
        <f t="shared" ca="1" si="1"/>
        <v/>
      </c>
      <c r="D72" s="36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36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36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36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36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36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36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36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36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36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36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36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36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36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36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36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36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36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36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36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36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36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36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36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36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36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36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36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36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36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36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36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36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36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36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36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36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36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36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36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36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36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36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36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36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36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36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36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36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44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36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36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36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36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36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36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36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36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36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36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36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36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36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36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36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36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229" t="str">
        <f ca="1">+IF(OFFSET('Water Data'!$D$27,0,10*ROW('Water Data'!D66))="","",OFFSET('Water Data'!$D$27,0,10*ROW('Water Data'!D66)))</f>
        <v/>
      </c>
      <c r="BT72" s="229" t="str">
        <f ca="1">+IF(OFFSET('Water Data'!$D$28,0,10*ROW('Water Data'!D66))="","",OFFSET('Water Data'!$D$28,0,10*ROW('Water Data'!D66)))</f>
        <v/>
      </c>
      <c r="BU72" s="229" t="str">
        <f ca="1">+IF(OFFSET('Water Data'!$D$29,0,10*ROW('Water Data'!D66))="","",OFFSET('Water Data'!$D$29,0,10*ROW('Water Data'!D66)))</f>
        <v/>
      </c>
      <c r="BV72" s="229" t="str">
        <f ca="1">+IF(OFFSET('Water Data'!$E$27,0,10*ROW('Water Data'!E66))="","",OFFSET('Water Data'!$E$27,0,10*ROW('Water Data'!E66)))</f>
        <v/>
      </c>
      <c r="BW72" s="229" t="str">
        <f ca="1">+IF(OFFSET('Water Data'!$E$28,0,10*ROW('Water Data'!E66))="","",OFFSET('Water Data'!$E$28,0,10*ROW('Water Data'!E66)))</f>
        <v/>
      </c>
      <c r="BX72" s="229" t="str">
        <f ca="1">+IF(OFFSET('Water Data'!$E$29,0,10*ROW('Water Data'!E66))="","",OFFSET('Water Data'!$E$29,0,10*ROW('Water Data'!E66)))</f>
        <v/>
      </c>
      <c r="BY72" s="229" t="str">
        <f ca="1">+IF(OFFSET('Water Data'!$F$27,0,10*ROW('Water Data'!F66))="","",OFFSET('Water Data'!$F$27,0,10*ROW('Water Data'!F66)))</f>
        <v/>
      </c>
      <c r="BZ72" s="229" t="str">
        <f ca="1">+IF(OFFSET('Water Data'!$F$28,0,10*ROW('Water Data'!F66))="","",OFFSET('Water Data'!$F$28,0,10*ROW('Water Data'!F66)))</f>
        <v/>
      </c>
      <c r="CA72" s="229" t="str">
        <f ca="1">+IF(OFFSET('Water Data'!$F$29,0,10*ROW('Water Data'!F66))="","",OFFSET('Water Data'!$F$29,0,10*ROW('Water Data'!F66)))</f>
        <v/>
      </c>
      <c r="CB72" s="229" t="str">
        <f ca="1">+IF(OFFSET('Water Data'!$G$27,0,10*ROW('Water Data'!G66))="","",OFFSET('Water Data'!$G$27,0,10*ROW('Water Data'!G66)))</f>
        <v/>
      </c>
      <c r="CC72" s="229" t="str">
        <f ca="1">+IF(OFFSET('Water Data'!$G$28,0,10*ROW('Water Data'!G66))="","",OFFSET('Water Data'!$G$28,0,10*ROW('Water Data'!G66)))</f>
        <v/>
      </c>
      <c r="CD72" s="229" t="str">
        <f ca="1">+IF(OFFSET('Water Data'!$G$29,0,10*ROW('Water Data'!G66))="","",OFFSET('Water Data'!$G$29,0,10*ROW('Water Data'!G66)))</f>
        <v/>
      </c>
      <c r="CE72" s="229" t="str">
        <f ca="1">+IF(OFFSET('Water Data'!$H$27,0,10*ROW('Water Data'!H66))="","",OFFSET('Water Data'!$H$27,0,10*ROW('Water Data'!H66)))</f>
        <v/>
      </c>
      <c r="CF72" s="229" t="str">
        <f ca="1">+IF(OFFSET('Water Data'!$H$28,0,10*ROW('Water Data'!H66))="","",OFFSET('Water Data'!$H$28,0,10*ROW('Water Data'!H66)))</f>
        <v/>
      </c>
      <c r="CG72" s="229" t="str">
        <f ca="1">+IF(OFFSET('Water Data'!$H$29,0,10*ROW('Water Data'!H66))="","",OFFSET('Water Data'!$H$29,0,10*ROW('Water Data'!H66)))</f>
        <v/>
      </c>
      <c r="CH72" s="229" t="str">
        <f ca="1">+IF(OFFSET('Water Data'!$I$27,0,10*ROW('Water Data'!I66))="","",OFFSET('Water Data'!$I$27,0,10*ROW('Water Data'!I66)))</f>
        <v/>
      </c>
      <c r="CI72" s="229" t="str">
        <f ca="1">+IF(OFFSET('Water Data'!$I$28,0,10*ROW('Water Data'!I66))="","",OFFSET('Water Data'!$I$28,0,10*ROW('Water Data'!I66)))</f>
        <v/>
      </c>
      <c r="CJ72" s="229" t="str">
        <f ca="1">+IF(OFFSET('Water Data'!$I$29,0,10*ROW('Water Data'!I66))="","",OFFSET('Water Data'!$I$29,0,10*ROW('Water Data'!I66)))</f>
        <v/>
      </c>
      <c r="CK72" s="229" t="str">
        <f ca="1">+IF(OFFSET('Sanitation Data'!$D$28,0,10*ROW('Sanitation Data'!D66))="","",OFFSET('Sanitation Data'!$D$28,0,10*ROW('Sanitation Data'!D66)))</f>
        <v/>
      </c>
      <c r="CL72" s="229" t="str">
        <f ca="1">+IF(OFFSET('Sanitation Data'!$D$29,0,10*ROW('Sanitation Data'!D66))="","",OFFSET('Sanitation Data'!$D$29,0,10*ROW('Sanitation Data'!D66)))</f>
        <v/>
      </c>
      <c r="CM72" s="229" t="str">
        <f ca="1">+IF(OFFSET('Sanitation Data'!$D$30,0,10*ROW('Sanitation Data'!D66))="","",OFFSET('Sanitation Data'!$D$30,0,10*ROW('Sanitation Data'!D66)))</f>
        <v/>
      </c>
      <c r="CN72" s="229" t="str">
        <f ca="1">+IF(OFFSET('Sanitation Data'!$D$31,0,10*ROW('Sanitation Data'!D66))="","",OFFSET('Sanitation Data'!$D$31,0,10*ROW('Sanitation Data'!D66)))</f>
        <v/>
      </c>
      <c r="CO72" s="229" t="str">
        <f ca="1">+IF(OFFSET('Sanitation Data'!$D$32,0,10*ROW('Sanitation Data'!D66))="","",OFFSET('Sanitation Data'!$D$32,0,10*ROW('Sanitation Data'!D66)))</f>
        <v/>
      </c>
      <c r="CP72" s="229" t="str">
        <f ca="1">+IF(OFFSET('Sanitation Data'!$E$28,0,10*ROW('Sanitation Data'!E66))="","",OFFSET('Sanitation Data'!$E$28,0,10*ROW('Sanitation Data'!E66)))</f>
        <v/>
      </c>
      <c r="CQ72" s="229" t="str">
        <f ca="1">+IF(OFFSET('Sanitation Data'!$E$29,0,10*ROW('Sanitation Data'!E66))="","",OFFSET('Sanitation Data'!$E$29,0,10*ROW('Sanitation Data'!E66)))</f>
        <v/>
      </c>
      <c r="CR72" s="229" t="str">
        <f ca="1">+IF(OFFSET('Sanitation Data'!$E$30,0,10*ROW('Sanitation Data'!E66))="","",OFFSET('Sanitation Data'!$E$30,0,10*ROW('Sanitation Data'!E66)))</f>
        <v/>
      </c>
      <c r="CS72" s="229" t="str">
        <f ca="1">+IF(OFFSET('Sanitation Data'!$E$31,0,10*ROW('Sanitation Data'!E66))="","",OFFSET('Sanitation Data'!$E$31,0,10*ROW('Sanitation Data'!E66)))</f>
        <v/>
      </c>
      <c r="CT72" s="229" t="str">
        <f ca="1">+IF(OFFSET('Sanitation Data'!$E$32,0,10*ROW('Sanitation Data'!E66))="","",OFFSET('Sanitation Data'!$E$32,0,10*ROW('Sanitation Data'!E66)))</f>
        <v/>
      </c>
      <c r="CU72" s="229" t="str">
        <f ca="1">+IF(OFFSET('Sanitation Data'!$F$28,0,10*ROW('Sanitation Data'!F66))="","",OFFSET('Sanitation Data'!$F$28,0,10*ROW('Sanitation Data'!F66)))</f>
        <v/>
      </c>
      <c r="CV72" s="229" t="str">
        <f ca="1">+IF(OFFSET('Sanitation Data'!$F$29,0,10*ROW('Sanitation Data'!F66))="","",OFFSET('Sanitation Data'!$F$29,0,10*ROW('Sanitation Data'!F66)))</f>
        <v/>
      </c>
      <c r="CW72" s="229" t="str">
        <f ca="1">+IF(OFFSET('Sanitation Data'!$F$30,0,10*ROW('Sanitation Data'!F66))="","",OFFSET('Sanitation Data'!$F$30,0,10*ROW('Sanitation Data'!F66)))</f>
        <v/>
      </c>
      <c r="CX72" s="229" t="str">
        <f ca="1">+IF(OFFSET('Sanitation Data'!$F$31,0,10*ROW('Sanitation Data'!F66))="","",OFFSET('Sanitation Data'!$F$31,0,10*ROW('Sanitation Data'!F66)))</f>
        <v/>
      </c>
      <c r="CY72" s="229" t="str">
        <f ca="1">+IF(OFFSET('Sanitation Data'!$F$32,0,10*ROW('Sanitation Data'!F66))="","",OFFSET('Sanitation Data'!$F$32,0,10*ROW('Sanitation Data'!F66)))</f>
        <v/>
      </c>
      <c r="CZ72" s="229" t="str">
        <f ca="1">+IF(OFFSET('Sanitation Data'!$G$28,0,10*ROW('Sanitation Data'!G66))="","",OFFSET('Sanitation Data'!$G$28,0,10*ROW('Sanitation Data'!G66)))</f>
        <v/>
      </c>
      <c r="DA72" s="229" t="str">
        <f ca="1">+IF(OFFSET('Sanitation Data'!$G$29,0,10*ROW('Sanitation Data'!G66))="","",OFFSET('Sanitation Data'!$G$29,0,10*ROW('Sanitation Data'!G66)))</f>
        <v/>
      </c>
      <c r="DB72" s="229" t="str">
        <f ca="1">+IF(OFFSET('Sanitation Data'!$G$30,0,10*ROW('Sanitation Data'!G66))="","",OFFSET('Sanitation Data'!$G$30,0,10*ROW('Sanitation Data'!G66)))</f>
        <v/>
      </c>
      <c r="DC72" s="229" t="str">
        <f ca="1">+IF(OFFSET('Sanitation Data'!$G$31,0,10*ROW('Sanitation Data'!G66))="","",OFFSET('Sanitation Data'!$G$31,0,10*ROW('Sanitation Data'!G66)))</f>
        <v/>
      </c>
      <c r="DD72" s="229" t="str">
        <f ca="1">+IF(OFFSET('Sanitation Data'!$G$32,0,10*ROW('Sanitation Data'!G66))="","",OFFSET('Sanitation Data'!$G$32,0,10*ROW('Sanitation Data'!G66)))</f>
        <v/>
      </c>
      <c r="DE72" s="229" t="str">
        <f ca="1">+IF(OFFSET('Sanitation Data'!$H$28,0,10*ROW('Sanitation Data'!H66))="","",OFFSET('Sanitation Data'!$H$28,0,10*ROW('Sanitation Data'!H66)))</f>
        <v/>
      </c>
      <c r="DF72" s="229" t="str">
        <f ca="1">+IF(OFFSET('Sanitation Data'!$H$29,0,10*ROW('Sanitation Data'!H66))="","",OFFSET('Sanitation Data'!$H$29,0,10*ROW('Sanitation Data'!H66)))</f>
        <v/>
      </c>
      <c r="DG72" s="229" t="str">
        <f ca="1">+IF(OFFSET('Sanitation Data'!$H$30,0,10*ROW('Sanitation Data'!H66))="","",OFFSET('Sanitation Data'!$H$30,0,10*ROW('Sanitation Data'!H66)))</f>
        <v/>
      </c>
      <c r="DH72" s="229" t="str">
        <f ca="1">+IF(OFFSET('Sanitation Data'!$H$31,0,10*ROW('Sanitation Data'!H66))="","",OFFSET('Sanitation Data'!$H$31,0,10*ROW('Sanitation Data'!H66)))</f>
        <v/>
      </c>
      <c r="DI72" s="229" t="str">
        <f ca="1">+IF(OFFSET('Sanitation Data'!$H$32,0,10*ROW('Sanitation Data'!H66))="","",OFFSET('Sanitation Data'!$H$32,0,10*ROW('Sanitation Data'!H66)))</f>
        <v/>
      </c>
      <c r="DJ72" s="229" t="str">
        <f ca="1">+IF(OFFSET('Sanitation Data'!$I$28,0,10*ROW('Sanitation Data'!I66))="","",OFFSET('Sanitation Data'!$I$28,0,10*ROW('Sanitation Data'!I66)))</f>
        <v/>
      </c>
      <c r="DK72" s="229" t="str">
        <f ca="1">+IF(OFFSET('Sanitation Data'!$I$29,0,10*ROW('Sanitation Data'!I66))="","",OFFSET('Sanitation Data'!$I$29,0,10*ROW('Sanitation Data'!I66)))</f>
        <v/>
      </c>
      <c r="DL72" s="229" t="str">
        <f ca="1">+IF(OFFSET('Sanitation Data'!$I$30,0,10*ROW('Sanitation Data'!I66))="","",OFFSET('Sanitation Data'!$I$30,0,10*ROW('Sanitation Data'!I66)))</f>
        <v/>
      </c>
      <c r="DM72" s="229" t="str">
        <f ca="1">+IF(OFFSET('Sanitation Data'!$I$31,0,10*ROW('Sanitation Data'!I66))="","",OFFSET('Sanitation Data'!$I$31,0,10*ROW('Sanitation Data'!I66)))</f>
        <v/>
      </c>
      <c r="DN72" s="229" t="str">
        <f ca="1">+IF(OFFSET('Sanitation Data'!$I$32,0,10*ROW('Sanitation Data'!I66))="","",OFFSET('Sanitation Data'!$I$32,0,10*ROW('Sanitation Data'!I66)))</f>
        <v/>
      </c>
      <c r="DO72" s="229" t="str">
        <f ca="1">+IF(OFFSET('Hygiene Data'!$D$11,0,10*ROW('Hygiene Data'!D66))="","",OFFSET('Hygiene Data'!$D$11,0,10*ROW('Hygiene Data'!D66)))</f>
        <v/>
      </c>
      <c r="DP72" s="229" t="str">
        <f ca="1">+IF(OFFSET('Hygiene Data'!$D$12,0,10*ROW('Hygiene Data'!D66))="","",OFFSET('Hygiene Data'!$D$12,0,10*ROW('Hygiene Data'!D66)))</f>
        <v/>
      </c>
      <c r="DQ72" s="229" t="str">
        <f ca="1">+IF(OFFSET('Hygiene Data'!$D$13,0,10*ROW('Hygiene Data'!D66))="","",OFFSET('Hygiene Data'!$D$13,0,10*ROW('Hygiene Data'!D66)))</f>
        <v/>
      </c>
      <c r="DR72" s="229" t="str">
        <f ca="1">+IF(OFFSET('Hygiene Data'!$E$11,0,10*ROW('Hygiene Data'!E66))="","",OFFSET('Hygiene Data'!$E$11,0,10*ROW('Hygiene Data'!E66)))</f>
        <v/>
      </c>
      <c r="DS72" s="229" t="str">
        <f ca="1">+IF(OFFSET('Hygiene Data'!$E$12,0,10*ROW('Hygiene Data'!E66))="","",OFFSET('Hygiene Data'!$E$12,0,10*ROW('Hygiene Data'!E66)))</f>
        <v/>
      </c>
      <c r="DT72" s="229" t="str">
        <f ca="1">+IF(OFFSET('Hygiene Data'!$E$13,0,10*ROW('Hygiene Data'!E66))="","",OFFSET('Hygiene Data'!$E$13,0,10*ROW('Hygiene Data'!E66)))</f>
        <v/>
      </c>
      <c r="DU72" s="229" t="str">
        <f ca="1">+IF(OFFSET('Hygiene Data'!$F$11,0,10*ROW('Hygiene Data'!F66))="","",OFFSET('Hygiene Data'!$F$11,0,10*ROW('Hygiene Data'!F66)))</f>
        <v/>
      </c>
      <c r="DV72" s="229" t="str">
        <f ca="1">+IF(OFFSET('Hygiene Data'!$F$12,0,10*ROW('Hygiene Data'!F66))="","",OFFSET('Hygiene Data'!$F$12,0,10*ROW('Hygiene Data'!F66)))</f>
        <v/>
      </c>
      <c r="DW72" s="229" t="str">
        <f ca="1">+IF(OFFSET('Hygiene Data'!$F$13,0,10*ROW('Hygiene Data'!F66))="","",OFFSET('Hygiene Data'!$F$13,0,10*ROW('Hygiene Data'!F66)))</f>
        <v/>
      </c>
      <c r="DX72" s="229" t="str">
        <f ca="1">+IF(OFFSET('Hygiene Data'!$G$11,0,10*ROW('Hygiene Data'!G66))="","",OFFSET('Hygiene Data'!$G$11,0,10*ROW('Hygiene Data'!G66)))</f>
        <v/>
      </c>
      <c r="DY72" s="229" t="str">
        <f ca="1">+IF(OFFSET('Hygiene Data'!$G$12,0,10*ROW('Hygiene Data'!G66))="","",OFFSET('Hygiene Data'!$G$12,0,10*ROW('Hygiene Data'!G66)))</f>
        <v/>
      </c>
      <c r="DZ72" s="229" t="str">
        <f ca="1">+IF(OFFSET('Hygiene Data'!$G$13,0,10*ROW('Hygiene Data'!G66))="","",OFFSET('Hygiene Data'!$G$13,0,10*ROW('Hygiene Data'!G66)))</f>
        <v/>
      </c>
      <c r="EA72" s="229" t="str">
        <f ca="1">+IF(OFFSET('Hygiene Data'!$H$11,0,10*ROW('Hygiene Data'!H66))="","",OFFSET('Hygiene Data'!$H$11,0,10*ROW('Hygiene Data'!H66)))</f>
        <v/>
      </c>
      <c r="EB72" s="229" t="str">
        <f ca="1">+IF(OFFSET('Hygiene Data'!$H$12,0,10*ROW('Hygiene Data'!H66))="","",OFFSET('Hygiene Data'!$H$12,0,10*ROW('Hygiene Data'!H66)))</f>
        <v/>
      </c>
      <c r="EC72" s="229" t="str">
        <f ca="1">+IF(OFFSET('Hygiene Data'!$H$13,0,10*ROW('Hygiene Data'!H66))="","",OFFSET('Hygiene Data'!$H$13,0,10*ROW('Hygiene Data'!H66)))</f>
        <v/>
      </c>
      <c r="ED72" s="229" t="str">
        <f ca="1">+IF(OFFSET('Hygiene Data'!$I$11,0,10*ROW('Hygiene Data'!I66))="","",OFFSET('Hygiene Data'!$I$11,0,10*ROW('Hygiene Data'!I66)))</f>
        <v/>
      </c>
      <c r="EE72" s="229" t="str">
        <f ca="1">+IF(OFFSET('Hygiene Data'!$I$12,0,10*ROW('Hygiene Data'!I66))="","",OFFSET('Hygiene Data'!$I$12,0,10*ROW('Hygiene Data'!I66)))</f>
        <v/>
      </c>
      <c r="EF72" s="229" t="str">
        <f ca="1">+IF(OFFSET('Hygiene Data'!$I$13,0,10*ROW('Hygiene Data'!I66))="","",OFFSET('Hygiene Data'!$I$13,0,10*ROW('Hygiene Data'!I66)))</f>
        <v/>
      </c>
    </row>
    <row r="73" spans="1:136" x14ac:dyDescent="0.25">
      <c r="A73" s="338" t="str">
        <f ca="1">+IF(OFFSET('Water Data'!$B$2,0,10*ROW('Water Data'!E67))="","",OFFSET('Water Data'!$B$2,0,10*ROW('Water Data'!E67)))</f>
        <v/>
      </c>
      <c r="B73" s="33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365" t="str">
        <f t="shared" ca="1" si="1"/>
        <v/>
      </c>
      <c r="D73" s="36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36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36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36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36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36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36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36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36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36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36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36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36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36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36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36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36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36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36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36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36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36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36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36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36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36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36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36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36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36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36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36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36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36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36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36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36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36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36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36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36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36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36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36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36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36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36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36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36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44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36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36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36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36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36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36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36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36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36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36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36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36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36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36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36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36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229" t="str">
        <f ca="1">+IF(OFFSET('Water Data'!$D$27,0,10*ROW('Water Data'!D67))="","",OFFSET('Water Data'!$D$27,0,10*ROW('Water Data'!D67)))</f>
        <v/>
      </c>
      <c r="BT73" s="229" t="str">
        <f ca="1">+IF(OFFSET('Water Data'!$D$28,0,10*ROW('Water Data'!D67))="","",OFFSET('Water Data'!$D$28,0,10*ROW('Water Data'!D67)))</f>
        <v/>
      </c>
      <c r="BU73" s="229" t="str">
        <f ca="1">+IF(OFFSET('Water Data'!$D$29,0,10*ROW('Water Data'!D67))="","",OFFSET('Water Data'!$D$29,0,10*ROW('Water Data'!D67)))</f>
        <v/>
      </c>
      <c r="BV73" s="229" t="str">
        <f ca="1">+IF(OFFSET('Water Data'!$E$27,0,10*ROW('Water Data'!E67))="","",OFFSET('Water Data'!$E$27,0,10*ROW('Water Data'!E67)))</f>
        <v/>
      </c>
      <c r="BW73" s="229" t="str">
        <f ca="1">+IF(OFFSET('Water Data'!$E$28,0,10*ROW('Water Data'!E67))="","",OFFSET('Water Data'!$E$28,0,10*ROW('Water Data'!E67)))</f>
        <v/>
      </c>
      <c r="BX73" s="229" t="str">
        <f ca="1">+IF(OFFSET('Water Data'!$E$29,0,10*ROW('Water Data'!E67))="","",OFFSET('Water Data'!$E$29,0,10*ROW('Water Data'!E67)))</f>
        <v/>
      </c>
      <c r="BY73" s="229" t="str">
        <f ca="1">+IF(OFFSET('Water Data'!$F$27,0,10*ROW('Water Data'!F67))="","",OFFSET('Water Data'!$F$27,0,10*ROW('Water Data'!F67)))</f>
        <v/>
      </c>
      <c r="BZ73" s="229" t="str">
        <f ca="1">+IF(OFFSET('Water Data'!$F$28,0,10*ROW('Water Data'!F67))="","",OFFSET('Water Data'!$F$28,0,10*ROW('Water Data'!F67)))</f>
        <v/>
      </c>
      <c r="CA73" s="229" t="str">
        <f ca="1">+IF(OFFSET('Water Data'!$F$29,0,10*ROW('Water Data'!F67))="","",OFFSET('Water Data'!$F$29,0,10*ROW('Water Data'!F67)))</f>
        <v/>
      </c>
      <c r="CB73" s="229" t="str">
        <f ca="1">+IF(OFFSET('Water Data'!$G$27,0,10*ROW('Water Data'!G67))="","",OFFSET('Water Data'!$G$27,0,10*ROW('Water Data'!G67)))</f>
        <v/>
      </c>
      <c r="CC73" s="229" t="str">
        <f ca="1">+IF(OFFSET('Water Data'!$G$28,0,10*ROW('Water Data'!G67))="","",OFFSET('Water Data'!$G$28,0,10*ROW('Water Data'!G67)))</f>
        <v/>
      </c>
      <c r="CD73" s="229" t="str">
        <f ca="1">+IF(OFFSET('Water Data'!$G$29,0,10*ROW('Water Data'!G67))="","",OFFSET('Water Data'!$G$29,0,10*ROW('Water Data'!G67)))</f>
        <v/>
      </c>
      <c r="CE73" s="229" t="str">
        <f ca="1">+IF(OFFSET('Water Data'!$H$27,0,10*ROW('Water Data'!H67))="","",OFFSET('Water Data'!$H$27,0,10*ROW('Water Data'!H67)))</f>
        <v/>
      </c>
      <c r="CF73" s="229" t="str">
        <f ca="1">+IF(OFFSET('Water Data'!$H$28,0,10*ROW('Water Data'!H67))="","",OFFSET('Water Data'!$H$28,0,10*ROW('Water Data'!H67)))</f>
        <v/>
      </c>
      <c r="CG73" s="229" t="str">
        <f ca="1">+IF(OFFSET('Water Data'!$H$29,0,10*ROW('Water Data'!H67))="","",OFFSET('Water Data'!$H$29,0,10*ROW('Water Data'!H67)))</f>
        <v/>
      </c>
      <c r="CH73" s="229" t="str">
        <f ca="1">+IF(OFFSET('Water Data'!$I$27,0,10*ROW('Water Data'!I67))="","",OFFSET('Water Data'!$I$27,0,10*ROW('Water Data'!I67)))</f>
        <v/>
      </c>
      <c r="CI73" s="229" t="str">
        <f ca="1">+IF(OFFSET('Water Data'!$I$28,0,10*ROW('Water Data'!I67))="","",OFFSET('Water Data'!$I$28,0,10*ROW('Water Data'!I67)))</f>
        <v/>
      </c>
      <c r="CJ73" s="229" t="str">
        <f ca="1">+IF(OFFSET('Water Data'!$I$29,0,10*ROW('Water Data'!I67))="","",OFFSET('Water Data'!$I$29,0,10*ROW('Water Data'!I67)))</f>
        <v/>
      </c>
      <c r="CK73" s="229" t="str">
        <f ca="1">+IF(OFFSET('Sanitation Data'!$D$28,0,10*ROW('Sanitation Data'!D67))="","",OFFSET('Sanitation Data'!$D$28,0,10*ROW('Sanitation Data'!D67)))</f>
        <v/>
      </c>
      <c r="CL73" s="229" t="str">
        <f ca="1">+IF(OFFSET('Sanitation Data'!$D$29,0,10*ROW('Sanitation Data'!D67))="","",OFFSET('Sanitation Data'!$D$29,0,10*ROW('Sanitation Data'!D67)))</f>
        <v/>
      </c>
      <c r="CM73" s="229" t="str">
        <f ca="1">+IF(OFFSET('Sanitation Data'!$D$30,0,10*ROW('Sanitation Data'!D67))="","",OFFSET('Sanitation Data'!$D$30,0,10*ROW('Sanitation Data'!D67)))</f>
        <v/>
      </c>
      <c r="CN73" s="229" t="str">
        <f ca="1">+IF(OFFSET('Sanitation Data'!$D$31,0,10*ROW('Sanitation Data'!D67))="","",OFFSET('Sanitation Data'!$D$31,0,10*ROW('Sanitation Data'!D67)))</f>
        <v/>
      </c>
      <c r="CO73" s="229" t="str">
        <f ca="1">+IF(OFFSET('Sanitation Data'!$D$32,0,10*ROW('Sanitation Data'!D67))="","",OFFSET('Sanitation Data'!$D$32,0,10*ROW('Sanitation Data'!D67)))</f>
        <v/>
      </c>
      <c r="CP73" s="229" t="str">
        <f ca="1">+IF(OFFSET('Sanitation Data'!$E$28,0,10*ROW('Sanitation Data'!E67))="","",OFFSET('Sanitation Data'!$E$28,0,10*ROW('Sanitation Data'!E67)))</f>
        <v/>
      </c>
      <c r="CQ73" s="229" t="str">
        <f ca="1">+IF(OFFSET('Sanitation Data'!$E$29,0,10*ROW('Sanitation Data'!E67))="","",OFFSET('Sanitation Data'!$E$29,0,10*ROW('Sanitation Data'!E67)))</f>
        <v/>
      </c>
      <c r="CR73" s="229" t="str">
        <f ca="1">+IF(OFFSET('Sanitation Data'!$E$30,0,10*ROW('Sanitation Data'!E67))="","",OFFSET('Sanitation Data'!$E$30,0,10*ROW('Sanitation Data'!E67)))</f>
        <v/>
      </c>
      <c r="CS73" s="229" t="str">
        <f ca="1">+IF(OFFSET('Sanitation Data'!$E$31,0,10*ROW('Sanitation Data'!E67))="","",OFFSET('Sanitation Data'!$E$31,0,10*ROW('Sanitation Data'!E67)))</f>
        <v/>
      </c>
      <c r="CT73" s="229" t="str">
        <f ca="1">+IF(OFFSET('Sanitation Data'!$E$32,0,10*ROW('Sanitation Data'!E67))="","",OFFSET('Sanitation Data'!$E$32,0,10*ROW('Sanitation Data'!E67)))</f>
        <v/>
      </c>
      <c r="CU73" s="229" t="str">
        <f ca="1">+IF(OFFSET('Sanitation Data'!$F$28,0,10*ROW('Sanitation Data'!F67))="","",OFFSET('Sanitation Data'!$F$28,0,10*ROW('Sanitation Data'!F67)))</f>
        <v/>
      </c>
      <c r="CV73" s="229" t="str">
        <f ca="1">+IF(OFFSET('Sanitation Data'!$F$29,0,10*ROW('Sanitation Data'!F67))="","",OFFSET('Sanitation Data'!$F$29,0,10*ROW('Sanitation Data'!F67)))</f>
        <v/>
      </c>
      <c r="CW73" s="229" t="str">
        <f ca="1">+IF(OFFSET('Sanitation Data'!$F$30,0,10*ROW('Sanitation Data'!F67))="","",OFFSET('Sanitation Data'!$F$30,0,10*ROW('Sanitation Data'!F67)))</f>
        <v/>
      </c>
      <c r="CX73" s="229" t="str">
        <f ca="1">+IF(OFFSET('Sanitation Data'!$F$31,0,10*ROW('Sanitation Data'!F67))="","",OFFSET('Sanitation Data'!$F$31,0,10*ROW('Sanitation Data'!F67)))</f>
        <v/>
      </c>
      <c r="CY73" s="229" t="str">
        <f ca="1">+IF(OFFSET('Sanitation Data'!$F$32,0,10*ROW('Sanitation Data'!F67))="","",OFFSET('Sanitation Data'!$F$32,0,10*ROW('Sanitation Data'!F67)))</f>
        <v/>
      </c>
      <c r="CZ73" s="229" t="str">
        <f ca="1">+IF(OFFSET('Sanitation Data'!$G$28,0,10*ROW('Sanitation Data'!G67))="","",OFFSET('Sanitation Data'!$G$28,0,10*ROW('Sanitation Data'!G67)))</f>
        <v/>
      </c>
      <c r="DA73" s="229" t="str">
        <f ca="1">+IF(OFFSET('Sanitation Data'!$G$29,0,10*ROW('Sanitation Data'!G67))="","",OFFSET('Sanitation Data'!$G$29,0,10*ROW('Sanitation Data'!G67)))</f>
        <v/>
      </c>
      <c r="DB73" s="229" t="str">
        <f ca="1">+IF(OFFSET('Sanitation Data'!$G$30,0,10*ROW('Sanitation Data'!G67))="","",OFFSET('Sanitation Data'!$G$30,0,10*ROW('Sanitation Data'!G67)))</f>
        <v/>
      </c>
      <c r="DC73" s="229" t="str">
        <f ca="1">+IF(OFFSET('Sanitation Data'!$G$31,0,10*ROW('Sanitation Data'!G67))="","",OFFSET('Sanitation Data'!$G$31,0,10*ROW('Sanitation Data'!G67)))</f>
        <v/>
      </c>
      <c r="DD73" s="229" t="str">
        <f ca="1">+IF(OFFSET('Sanitation Data'!$G$32,0,10*ROW('Sanitation Data'!G67))="","",OFFSET('Sanitation Data'!$G$32,0,10*ROW('Sanitation Data'!G67)))</f>
        <v/>
      </c>
      <c r="DE73" s="229" t="str">
        <f ca="1">+IF(OFFSET('Sanitation Data'!$H$28,0,10*ROW('Sanitation Data'!H67))="","",OFFSET('Sanitation Data'!$H$28,0,10*ROW('Sanitation Data'!H67)))</f>
        <v/>
      </c>
      <c r="DF73" s="229" t="str">
        <f ca="1">+IF(OFFSET('Sanitation Data'!$H$29,0,10*ROW('Sanitation Data'!H67))="","",OFFSET('Sanitation Data'!$H$29,0,10*ROW('Sanitation Data'!H67)))</f>
        <v/>
      </c>
      <c r="DG73" s="229" t="str">
        <f ca="1">+IF(OFFSET('Sanitation Data'!$H$30,0,10*ROW('Sanitation Data'!H67))="","",OFFSET('Sanitation Data'!$H$30,0,10*ROW('Sanitation Data'!H67)))</f>
        <v/>
      </c>
      <c r="DH73" s="229" t="str">
        <f ca="1">+IF(OFFSET('Sanitation Data'!$H$31,0,10*ROW('Sanitation Data'!H67))="","",OFFSET('Sanitation Data'!$H$31,0,10*ROW('Sanitation Data'!H67)))</f>
        <v/>
      </c>
      <c r="DI73" s="229" t="str">
        <f ca="1">+IF(OFFSET('Sanitation Data'!$H$32,0,10*ROW('Sanitation Data'!H67))="","",OFFSET('Sanitation Data'!$H$32,0,10*ROW('Sanitation Data'!H67)))</f>
        <v/>
      </c>
      <c r="DJ73" s="229" t="str">
        <f ca="1">+IF(OFFSET('Sanitation Data'!$I$28,0,10*ROW('Sanitation Data'!I67))="","",OFFSET('Sanitation Data'!$I$28,0,10*ROW('Sanitation Data'!I67)))</f>
        <v/>
      </c>
      <c r="DK73" s="229" t="str">
        <f ca="1">+IF(OFFSET('Sanitation Data'!$I$29,0,10*ROW('Sanitation Data'!I67))="","",OFFSET('Sanitation Data'!$I$29,0,10*ROW('Sanitation Data'!I67)))</f>
        <v/>
      </c>
      <c r="DL73" s="229" t="str">
        <f ca="1">+IF(OFFSET('Sanitation Data'!$I$30,0,10*ROW('Sanitation Data'!I67))="","",OFFSET('Sanitation Data'!$I$30,0,10*ROW('Sanitation Data'!I67)))</f>
        <v/>
      </c>
      <c r="DM73" s="229" t="str">
        <f ca="1">+IF(OFFSET('Sanitation Data'!$I$31,0,10*ROW('Sanitation Data'!I67))="","",OFFSET('Sanitation Data'!$I$31,0,10*ROW('Sanitation Data'!I67)))</f>
        <v/>
      </c>
      <c r="DN73" s="229" t="str">
        <f ca="1">+IF(OFFSET('Sanitation Data'!$I$32,0,10*ROW('Sanitation Data'!I67))="","",OFFSET('Sanitation Data'!$I$32,0,10*ROW('Sanitation Data'!I67)))</f>
        <v/>
      </c>
      <c r="DO73" s="229" t="str">
        <f ca="1">+IF(OFFSET('Hygiene Data'!$D$11,0,10*ROW('Hygiene Data'!D67))="","",OFFSET('Hygiene Data'!$D$11,0,10*ROW('Hygiene Data'!D67)))</f>
        <v/>
      </c>
      <c r="DP73" s="229" t="str">
        <f ca="1">+IF(OFFSET('Hygiene Data'!$D$12,0,10*ROW('Hygiene Data'!D67))="","",OFFSET('Hygiene Data'!$D$12,0,10*ROW('Hygiene Data'!D67)))</f>
        <v/>
      </c>
      <c r="DQ73" s="229" t="str">
        <f ca="1">+IF(OFFSET('Hygiene Data'!$D$13,0,10*ROW('Hygiene Data'!D67))="","",OFFSET('Hygiene Data'!$D$13,0,10*ROW('Hygiene Data'!D67)))</f>
        <v/>
      </c>
      <c r="DR73" s="229" t="str">
        <f ca="1">+IF(OFFSET('Hygiene Data'!$E$11,0,10*ROW('Hygiene Data'!E67))="","",OFFSET('Hygiene Data'!$E$11,0,10*ROW('Hygiene Data'!E67)))</f>
        <v/>
      </c>
      <c r="DS73" s="229" t="str">
        <f ca="1">+IF(OFFSET('Hygiene Data'!$E$12,0,10*ROW('Hygiene Data'!E67))="","",OFFSET('Hygiene Data'!$E$12,0,10*ROW('Hygiene Data'!E67)))</f>
        <v/>
      </c>
      <c r="DT73" s="229" t="str">
        <f ca="1">+IF(OFFSET('Hygiene Data'!$E$13,0,10*ROW('Hygiene Data'!E67))="","",OFFSET('Hygiene Data'!$E$13,0,10*ROW('Hygiene Data'!E67)))</f>
        <v/>
      </c>
      <c r="DU73" s="229" t="str">
        <f ca="1">+IF(OFFSET('Hygiene Data'!$F$11,0,10*ROW('Hygiene Data'!F67))="","",OFFSET('Hygiene Data'!$F$11,0,10*ROW('Hygiene Data'!F67)))</f>
        <v/>
      </c>
      <c r="DV73" s="229" t="str">
        <f ca="1">+IF(OFFSET('Hygiene Data'!$F$12,0,10*ROW('Hygiene Data'!F67))="","",OFFSET('Hygiene Data'!$F$12,0,10*ROW('Hygiene Data'!F67)))</f>
        <v/>
      </c>
      <c r="DW73" s="229" t="str">
        <f ca="1">+IF(OFFSET('Hygiene Data'!$F$13,0,10*ROW('Hygiene Data'!F67))="","",OFFSET('Hygiene Data'!$F$13,0,10*ROW('Hygiene Data'!F67)))</f>
        <v/>
      </c>
      <c r="DX73" s="229" t="str">
        <f ca="1">+IF(OFFSET('Hygiene Data'!$G$11,0,10*ROW('Hygiene Data'!G67))="","",OFFSET('Hygiene Data'!$G$11,0,10*ROW('Hygiene Data'!G67)))</f>
        <v/>
      </c>
      <c r="DY73" s="229" t="str">
        <f ca="1">+IF(OFFSET('Hygiene Data'!$G$12,0,10*ROW('Hygiene Data'!G67))="","",OFFSET('Hygiene Data'!$G$12,0,10*ROW('Hygiene Data'!G67)))</f>
        <v/>
      </c>
      <c r="DZ73" s="229" t="str">
        <f ca="1">+IF(OFFSET('Hygiene Data'!$G$13,0,10*ROW('Hygiene Data'!G67))="","",OFFSET('Hygiene Data'!$G$13,0,10*ROW('Hygiene Data'!G67)))</f>
        <v/>
      </c>
      <c r="EA73" s="229" t="str">
        <f ca="1">+IF(OFFSET('Hygiene Data'!$H$11,0,10*ROW('Hygiene Data'!H67))="","",OFFSET('Hygiene Data'!$H$11,0,10*ROW('Hygiene Data'!H67)))</f>
        <v/>
      </c>
      <c r="EB73" s="229" t="str">
        <f ca="1">+IF(OFFSET('Hygiene Data'!$H$12,0,10*ROW('Hygiene Data'!H67))="","",OFFSET('Hygiene Data'!$H$12,0,10*ROW('Hygiene Data'!H67)))</f>
        <v/>
      </c>
      <c r="EC73" s="229" t="str">
        <f ca="1">+IF(OFFSET('Hygiene Data'!$H$13,0,10*ROW('Hygiene Data'!H67))="","",OFFSET('Hygiene Data'!$H$13,0,10*ROW('Hygiene Data'!H67)))</f>
        <v/>
      </c>
      <c r="ED73" s="229" t="str">
        <f ca="1">+IF(OFFSET('Hygiene Data'!$I$11,0,10*ROW('Hygiene Data'!I67))="","",OFFSET('Hygiene Data'!$I$11,0,10*ROW('Hygiene Data'!I67)))</f>
        <v/>
      </c>
      <c r="EE73" s="229" t="str">
        <f ca="1">+IF(OFFSET('Hygiene Data'!$I$12,0,10*ROW('Hygiene Data'!I67))="","",OFFSET('Hygiene Data'!$I$12,0,10*ROW('Hygiene Data'!I67)))</f>
        <v/>
      </c>
      <c r="EF73" s="229" t="str">
        <f ca="1">+IF(OFFSET('Hygiene Data'!$I$13,0,10*ROW('Hygiene Data'!I67))="","",OFFSET('Hygiene Data'!$I$13,0,10*ROW('Hygiene Data'!I67)))</f>
        <v/>
      </c>
    </row>
    <row r="74" spans="1:136" x14ac:dyDescent="0.25">
      <c r="A74" s="338" t="str">
        <f ca="1">+IF(OFFSET('Water Data'!$B$2,0,10*ROW('Water Data'!E68))="","",OFFSET('Water Data'!$B$2,0,10*ROW('Water Data'!E68)))</f>
        <v/>
      </c>
      <c r="B74" s="33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365" t="str">
        <f t="shared" ca="1" si="1"/>
        <v/>
      </c>
      <c r="D74" s="36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36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36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36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36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36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36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36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36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36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36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36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36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36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36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36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36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36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36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36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36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36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36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36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36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36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36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36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36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36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36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36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36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36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36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36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36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36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36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36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36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36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36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36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36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36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36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36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36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44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36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36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36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36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36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36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36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36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36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36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36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36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36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36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36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36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229" t="str">
        <f ca="1">+IF(OFFSET('Water Data'!$D$27,0,10*ROW('Water Data'!D68))="","",OFFSET('Water Data'!$D$27,0,10*ROW('Water Data'!D68)))</f>
        <v/>
      </c>
      <c r="BT74" s="229" t="str">
        <f ca="1">+IF(OFFSET('Water Data'!$D$28,0,10*ROW('Water Data'!D68))="","",OFFSET('Water Data'!$D$28,0,10*ROW('Water Data'!D68)))</f>
        <v/>
      </c>
      <c r="BU74" s="229" t="str">
        <f ca="1">+IF(OFFSET('Water Data'!$D$29,0,10*ROW('Water Data'!D68))="","",OFFSET('Water Data'!$D$29,0,10*ROW('Water Data'!D68)))</f>
        <v/>
      </c>
      <c r="BV74" s="229" t="str">
        <f ca="1">+IF(OFFSET('Water Data'!$E$27,0,10*ROW('Water Data'!E68))="","",OFFSET('Water Data'!$E$27,0,10*ROW('Water Data'!E68)))</f>
        <v/>
      </c>
      <c r="BW74" s="229" t="str">
        <f ca="1">+IF(OFFSET('Water Data'!$E$28,0,10*ROW('Water Data'!E68))="","",OFFSET('Water Data'!$E$28,0,10*ROW('Water Data'!E68)))</f>
        <v/>
      </c>
      <c r="BX74" s="229" t="str">
        <f ca="1">+IF(OFFSET('Water Data'!$E$29,0,10*ROW('Water Data'!E68))="","",OFFSET('Water Data'!$E$29,0,10*ROW('Water Data'!E68)))</f>
        <v/>
      </c>
      <c r="BY74" s="229" t="str">
        <f ca="1">+IF(OFFSET('Water Data'!$F$27,0,10*ROW('Water Data'!F68))="","",OFFSET('Water Data'!$F$27,0,10*ROW('Water Data'!F68)))</f>
        <v/>
      </c>
      <c r="BZ74" s="229" t="str">
        <f ca="1">+IF(OFFSET('Water Data'!$F$28,0,10*ROW('Water Data'!F68))="","",OFFSET('Water Data'!$F$28,0,10*ROW('Water Data'!F68)))</f>
        <v/>
      </c>
      <c r="CA74" s="229" t="str">
        <f ca="1">+IF(OFFSET('Water Data'!$F$29,0,10*ROW('Water Data'!F68))="","",OFFSET('Water Data'!$F$29,0,10*ROW('Water Data'!F68)))</f>
        <v/>
      </c>
      <c r="CB74" s="229" t="str">
        <f ca="1">+IF(OFFSET('Water Data'!$G$27,0,10*ROW('Water Data'!G68))="","",OFFSET('Water Data'!$G$27,0,10*ROW('Water Data'!G68)))</f>
        <v/>
      </c>
      <c r="CC74" s="229" t="str">
        <f ca="1">+IF(OFFSET('Water Data'!$G$28,0,10*ROW('Water Data'!G68))="","",OFFSET('Water Data'!$G$28,0,10*ROW('Water Data'!G68)))</f>
        <v/>
      </c>
      <c r="CD74" s="229" t="str">
        <f ca="1">+IF(OFFSET('Water Data'!$G$29,0,10*ROW('Water Data'!G68))="","",OFFSET('Water Data'!$G$29,0,10*ROW('Water Data'!G68)))</f>
        <v/>
      </c>
      <c r="CE74" s="229" t="str">
        <f ca="1">+IF(OFFSET('Water Data'!$H$27,0,10*ROW('Water Data'!H68))="","",OFFSET('Water Data'!$H$27,0,10*ROW('Water Data'!H68)))</f>
        <v/>
      </c>
      <c r="CF74" s="229" t="str">
        <f ca="1">+IF(OFFSET('Water Data'!$H$28,0,10*ROW('Water Data'!H68))="","",OFFSET('Water Data'!$H$28,0,10*ROW('Water Data'!H68)))</f>
        <v/>
      </c>
      <c r="CG74" s="229" t="str">
        <f ca="1">+IF(OFFSET('Water Data'!$H$29,0,10*ROW('Water Data'!H68))="","",OFFSET('Water Data'!$H$29,0,10*ROW('Water Data'!H68)))</f>
        <v/>
      </c>
      <c r="CH74" s="229" t="str">
        <f ca="1">+IF(OFFSET('Water Data'!$I$27,0,10*ROW('Water Data'!I68))="","",OFFSET('Water Data'!$I$27,0,10*ROW('Water Data'!I68)))</f>
        <v/>
      </c>
      <c r="CI74" s="229" t="str">
        <f ca="1">+IF(OFFSET('Water Data'!$I$28,0,10*ROW('Water Data'!I68))="","",OFFSET('Water Data'!$I$28,0,10*ROW('Water Data'!I68)))</f>
        <v/>
      </c>
      <c r="CJ74" s="229" t="str">
        <f ca="1">+IF(OFFSET('Water Data'!$I$29,0,10*ROW('Water Data'!I68))="","",OFFSET('Water Data'!$I$29,0,10*ROW('Water Data'!I68)))</f>
        <v/>
      </c>
      <c r="CK74" s="229" t="str">
        <f ca="1">+IF(OFFSET('Sanitation Data'!$D$28,0,10*ROW('Sanitation Data'!D68))="","",OFFSET('Sanitation Data'!$D$28,0,10*ROW('Sanitation Data'!D68)))</f>
        <v/>
      </c>
      <c r="CL74" s="229" t="str">
        <f ca="1">+IF(OFFSET('Sanitation Data'!$D$29,0,10*ROW('Sanitation Data'!D68))="","",OFFSET('Sanitation Data'!$D$29,0,10*ROW('Sanitation Data'!D68)))</f>
        <v/>
      </c>
      <c r="CM74" s="229" t="str">
        <f ca="1">+IF(OFFSET('Sanitation Data'!$D$30,0,10*ROW('Sanitation Data'!D68))="","",OFFSET('Sanitation Data'!$D$30,0,10*ROW('Sanitation Data'!D68)))</f>
        <v/>
      </c>
      <c r="CN74" s="229" t="str">
        <f ca="1">+IF(OFFSET('Sanitation Data'!$D$31,0,10*ROW('Sanitation Data'!D68))="","",OFFSET('Sanitation Data'!$D$31,0,10*ROW('Sanitation Data'!D68)))</f>
        <v/>
      </c>
      <c r="CO74" s="229" t="str">
        <f ca="1">+IF(OFFSET('Sanitation Data'!$D$32,0,10*ROW('Sanitation Data'!D68))="","",OFFSET('Sanitation Data'!$D$32,0,10*ROW('Sanitation Data'!D68)))</f>
        <v/>
      </c>
      <c r="CP74" s="229" t="str">
        <f ca="1">+IF(OFFSET('Sanitation Data'!$E$28,0,10*ROW('Sanitation Data'!E68))="","",OFFSET('Sanitation Data'!$E$28,0,10*ROW('Sanitation Data'!E68)))</f>
        <v/>
      </c>
      <c r="CQ74" s="229" t="str">
        <f ca="1">+IF(OFFSET('Sanitation Data'!$E$29,0,10*ROW('Sanitation Data'!E68))="","",OFFSET('Sanitation Data'!$E$29,0,10*ROW('Sanitation Data'!E68)))</f>
        <v/>
      </c>
      <c r="CR74" s="229" t="str">
        <f ca="1">+IF(OFFSET('Sanitation Data'!$E$30,0,10*ROW('Sanitation Data'!E68))="","",OFFSET('Sanitation Data'!$E$30,0,10*ROW('Sanitation Data'!E68)))</f>
        <v/>
      </c>
      <c r="CS74" s="229" t="str">
        <f ca="1">+IF(OFFSET('Sanitation Data'!$E$31,0,10*ROW('Sanitation Data'!E68))="","",OFFSET('Sanitation Data'!$E$31,0,10*ROW('Sanitation Data'!E68)))</f>
        <v/>
      </c>
      <c r="CT74" s="229" t="str">
        <f ca="1">+IF(OFFSET('Sanitation Data'!$E$32,0,10*ROW('Sanitation Data'!E68))="","",OFFSET('Sanitation Data'!$E$32,0,10*ROW('Sanitation Data'!E68)))</f>
        <v/>
      </c>
      <c r="CU74" s="229" t="str">
        <f ca="1">+IF(OFFSET('Sanitation Data'!$F$28,0,10*ROW('Sanitation Data'!F68))="","",OFFSET('Sanitation Data'!$F$28,0,10*ROW('Sanitation Data'!F68)))</f>
        <v/>
      </c>
      <c r="CV74" s="229" t="str">
        <f ca="1">+IF(OFFSET('Sanitation Data'!$F$29,0,10*ROW('Sanitation Data'!F68))="","",OFFSET('Sanitation Data'!$F$29,0,10*ROW('Sanitation Data'!F68)))</f>
        <v/>
      </c>
      <c r="CW74" s="229" t="str">
        <f ca="1">+IF(OFFSET('Sanitation Data'!$F$30,0,10*ROW('Sanitation Data'!F68))="","",OFFSET('Sanitation Data'!$F$30,0,10*ROW('Sanitation Data'!F68)))</f>
        <v/>
      </c>
      <c r="CX74" s="229" t="str">
        <f ca="1">+IF(OFFSET('Sanitation Data'!$F$31,0,10*ROW('Sanitation Data'!F68))="","",OFFSET('Sanitation Data'!$F$31,0,10*ROW('Sanitation Data'!F68)))</f>
        <v/>
      </c>
      <c r="CY74" s="229" t="str">
        <f ca="1">+IF(OFFSET('Sanitation Data'!$F$32,0,10*ROW('Sanitation Data'!F68))="","",OFFSET('Sanitation Data'!$F$32,0,10*ROW('Sanitation Data'!F68)))</f>
        <v/>
      </c>
      <c r="CZ74" s="229" t="str">
        <f ca="1">+IF(OFFSET('Sanitation Data'!$G$28,0,10*ROW('Sanitation Data'!G68))="","",OFFSET('Sanitation Data'!$G$28,0,10*ROW('Sanitation Data'!G68)))</f>
        <v/>
      </c>
      <c r="DA74" s="229" t="str">
        <f ca="1">+IF(OFFSET('Sanitation Data'!$G$29,0,10*ROW('Sanitation Data'!G68))="","",OFFSET('Sanitation Data'!$G$29,0,10*ROW('Sanitation Data'!G68)))</f>
        <v/>
      </c>
      <c r="DB74" s="229" t="str">
        <f ca="1">+IF(OFFSET('Sanitation Data'!$G$30,0,10*ROW('Sanitation Data'!G68))="","",OFFSET('Sanitation Data'!$G$30,0,10*ROW('Sanitation Data'!G68)))</f>
        <v/>
      </c>
      <c r="DC74" s="229" t="str">
        <f ca="1">+IF(OFFSET('Sanitation Data'!$G$31,0,10*ROW('Sanitation Data'!G68))="","",OFFSET('Sanitation Data'!$G$31,0,10*ROW('Sanitation Data'!G68)))</f>
        <v/>
      </c>
      <c r="DD74" s="229" t="str">
        <f ca="1">+IF(OFFSET('Sanitation Data'!$G$32,0,10*ROW('Sanitation Data'!G68))="","",OFFSET('Sanitation Data'!$G$32,0,10*ROW('Sanitation Data'!G68)))</f>
        <v/>
      </c>
      <c r="DE74" s="229" t="str">
        <f ca="1">+IF(OFFSET('Sanitation Data'!$H$28,0,10*ROW('Sanitation Data'!H68))="","",OFFSET('Sanitation Data'!$H$28,0,10*ROW('Sanitation Data'!H68)))</f>
        <v/>
      </c>
      <c r="DF74" s="229" t="str">
        <f ca="1">+IF(OFFSET('Sanitation Data'!$H$29,0,10*ROW('Sanitation Data'!H68))="","",OFFSET('Sanitation Data'!$H$29,0,10*ROW('Sanitation Data'!H68)))</f>
        <v/>
      </c>
      <c r="DG74" s="229" t="str">
        <f ca="1">+IF(OFFSET('Sanitation Data'!$H$30,0,10*ROW('Sanitation Data'!H68))="","",OFFSET('Sanitation Data'!$H$30,0,10*ROW('Sanitation Data'!H68)))</f>
        <v/>
      </c>
      <c r="DH74" s="229" t="str">
        <f ca="1">+IF(OFFSET('Sanitation Data'!$H$31,0,10*ROW('Sanitation Data'!H68))="","",OFFSET('Sanitation Data'!$H$31,0,10*ROW('Sanitation Data'!H68)))</f>
        <v/>
      </c>
      <c r="DI74" s="229" t="str">
        <f ca="1">+IF(OFFSET('Sanitation Data'!$H$32,0,10*ROW('Sanitation Data'!H68))="","",OFFSET('Sanitation Data'!$H$32,0,10*ROW('Sanitation Data'!H68)))</f>
        <v/>
      </c>
      <c r="DJ74" s="229" t="str">
        <f ca="1">+IF(OFFSET('Sanitation Data'!$I$28,0,10*ROW('Sanitation Data'!I68))="","",OFFSET('Sanitation Data'!$I$28,0,10*ROW('Sanitation Data'!I68)))</f>
        <v/>
      </c>
      <c r="DK74" s="229" t="str">
        <f ca="1">+IF(OFFSET('Sanitation Data'!$I$29,0,10*ROW('Sanitation Data'!I68))="","",OFFSET('Sanitation Data'!$I$29,0,10*ROW('Sanitation Data'!I68)))</f>
        <v/>
      </c>
      <c r="DL74" s="229" t="str">
        <f ca="1">+IF(OFFSET('Sanitation Data'!$I$30,0,10*ROW('Sanitation Data'!I68))="","",OFFSET('Sanitation Data'!$I$30,0,10*ROW('Sanitation Data'!I68)))</f>
        <v/>
      </c>
      <c r="DM74" s="229" t="str">
        <f ca="1">+IF(OFFSET('Sanitation Data'!$I$31,0,10*ROW('Sanitation Data'!I68))="","",OFFSET('Sanitation Data'!$I$31,0,10*ROW('Sanitation Data'!I68)))</f>
        <v/>
      </c>
      <c r="DN74" s="229" t="str">
        <f ca="1">+IF(OFFSET('Sanitation Data'!$I$32,0,10*ROW('Sanitation Data'!I68))="","",OFFSET('Sanitation Data'!$I$32,0,10*ROW('Sanitation Data'!I68)))</f>
        <v/>
      </c>
      <c r="DO74" s="229" t="str">
        <f ca="1">+IF(OFFSET('Hygiene Data'!$D$11,0,10*ROW('Hygiene Data'!D68))="","",OFFSET('Hygiene Data'!$D$11,0,10*ROW('Hygiene Data'!D68)))</f>
        <v/>
      </c>
      <c r="DP74" s="229" t="str">
        <f ca="1">+IF(OFFSET('Hygiene Data'!$D$12,0,10*ROW('Hygiene Data'!D68))="","",OFFSET('Hygiene Data'!$D$12,0,10*ROW('Hygiene Data'!D68)))</f>
        <v/>
      </c>
      <c r="DQ74" s="229" t="str">
        <f ca="1">+IF(OFFSET('Hygiene Data'!$D$13,0,10*ROW('Hygiene Data'!D68))="","",OFFSET('Hygiene Data'!$D$13,0,10*ROW('Hygiene Data'!D68)))</f>
        <v/>
      </c>
      <c r="DR74" s="229" t="str">
        <f ca="1">+IF(OFFSET('Hygiene Data'!$E$11,0,10*ROW('Hygiene Data'!E68))="","",OFFSET('Hygiene Data'!$E$11,0,10*ROW('Hygiene Data'!E68)))</f>
        <v/>
      </c>
      <c r="DS74" s="229" t="str">
        <f ca="1">+IF(OFFSET('Hygiene Data'!$E$12,0,10*ROW('Hygiene Data'!E68))="","",OFFSET('Hygiene Data'!$E$12,0,10*ROW('Hygiene Data'!E68)))</f>
        <v/>
      </c>
      <c r="DT74" s="229" t="str">
        <f ca="1">+IF(OFFSET('Hygiene Data'!$E$13,0,10*ROW('Hygiene Data'!E68))="","",OFFSET('Hygiene Data'!$E$13,0,10*ROW('Hygiene Data'!E68)))</f>
        <v/>
      </c>
      <c r="DU74" s="229" t="str">
        <f ca="1">+IF(OFFSET('Hygiene Data'!$F$11,0,10*ROW('Hygiene Data'!F68))="","",OFFSET('Hygiene Data'!$F$11,0,10*ROW('Hygiene Data'!F68)))</f>
        <v/>
      </c>
      <c r="DV74" s="229" t="str">
        <f ca="1">+IF(OFFSET('Hygiene Data'!$F$12,0,10*ROW('Hygiene Data'!F68))="","",OFFSET('Hygiene Data'!$F$12,0,10*ROW('Hygiene Data'!F68)))</f>
        <v/>
      </c>
      <c r="DW74" s="229" t="str">
        <f ca="1">+IF(OFFSET('Hygiene Data'!$F$13,0,10*ROW('Hygiene Data'!F68))="","",OFFSET('Hygiene Data'!$F$13,0,10*ROW('Hygiene Data'!F68)))</f>
        <v/>
      </c>
      <c r="DX74" s="229" t="str">
        <f ca="1">+IF(OFFSET('Hygiene Data'!$G$11,0,10*ROW('Hygiene Data'!G68))="","",OFFSET('Hygiene Data'!$G$11,0,10*ROW('Hygiene Data'!G68)))</f>
        <v/>
      </c>
      <c r="DY74" s="229" t="str">
        <f ca="1">+IF(OFFSET('Hygiene Data'!$G$12,0,10*ROW('Hygiene Data'!G68))="","",OFFSET('Hygiene Data'!$G$12,0,10*ROW('Hygiene Data'!G68)))</f>
        <v/>
      </c>
      <c r="DZ74" s="229" t="str">
        <f ca="1">+IF(OFFSET('Hygiene Data'!$G$13,0,10*ROW('Hygiene Data'!G68))="","",OFFSET('Hygiene Data'!$G$13,0,10*ROW('Hygiene Data'!G68)))</f>
        <v/>
      </c>
      <c r="EA74" s="229" t="str">
        <f ca="1">+IF(OFFSET('Hygiene Data'!$H$11,0,10*ROW('Hygiene Data'!H68))="","",OFFSET('Hygiene Data'!$H$11,0,10*ROW('Hygiene Data'!H68)))</f>
        <v/>
      </c>
      <c r="EB74" s="229" t="str">
        <f ca="1">+IF(OFFSET('Hygiene Data'!$H$12,0,10*ROW('Hygiene Data'!H68))="","",OFFSET('Hygiene Data'!$H$12,0,10*ROW('Hygiene Data'!H68)))</f>
        <v/>
      </c>
      <c r="EC74" s="229" t="str">
        <f ca="1">+IF(OFFSET('Hygiene Data'!$H$13,0,10*ROW('Hygiene Data'!H68))="","",OFFSET('Hygiene Data'!$H$13,0,10*ROW('Hygiene Data'!H68)))</f>
        <v/>
      </c>
      <c r="ED74" s="229" t="str">
        <f ca="1">+IF(OFFSET('Hygiene Data'!$I$11,0,10*ROW('Hygiene Data'!I68))="","",OFFSET('Hygiene Data'!$I$11,0,10*ROW('Hygiene Data'!I68)))</f>
        <v/>
      </c>
      <c r="EE74" s="229" t="str">
        <f ca="1">+IF(OFFSET('Hygiene Data'!$I$12,0,10*ROW('Hygiene Data'!I68))="","",OFFSET('Hygiene Data'!$I$12,0,10*ROW('Hygiene Data'!I68)))</f>
        <v/>
      </c>
      <c r="EF74" s="229" t="str">
        <f ca="1">+IF(OFFSET('Hygiene Data'!$I$13,0,10*ROW('Hygiene Data'!I68))="","",OFFSET('Hygiene Data'!$I$13,0,10*ROW('Hygiene Data'!I68)))</f>
        <v/>
      </c>
    </row>
    <row r="75" spans="1:136" x14ac:dyDescent="0.25">
      <c r="A75" s="338" t="str">
        <f ca="1">+IF(OFFSET('Water Data'!$B$2,0,10*ROW('Water Data'!E69))="","",OFFSET('Water Data'!$B$2,0,10*ROW('Water Data'!E69)))</f>
        <v/>
      </c>
      <c r="B75" s="33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365" t="str">
        <f t="shared" ca="1" si="1"/>
        <v/>
      </c>
      <c r="D75" s="36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36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36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36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36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36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36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36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36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36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36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36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36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36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36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36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36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36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36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36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36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36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36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36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36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36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36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36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36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36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36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36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36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36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36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36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36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36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36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36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36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36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36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36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36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36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36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36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36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44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36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36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36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36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36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36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36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36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36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36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36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36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36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36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36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36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229" t="str">
        <f ca="1">+IF(OFFSET('Water Data'!$D$27,0,10*ROW('Water Data'!D69))="","",OFFSET('Water Data'!$D$27,0,10*ROW('Water Data'!D69)))</f>
        <v/>
      </c>
      <c r="BT75" s="229" t="str">
        <f ca="1">+IF(OFFSET('Water Data'!$D$28,0,10*ROW('Water Data'!D69))="","",OFFSET('Water Data'!$D$28,0,10*ROW('Water Data'!D69)))</f>
        <v/>
      </c>
      <c r="BU75" s="229" t="str">
        <f ca="1">+IF(OFFSET('Water Data'!$D$29,0,10*ROW('Water Data'!D69))="","",OFFSET('Water Data'!$D$29,0,10*ROW('Water Data'!D69)))</f>
        <v/>
      </c>
      <c r="BV75" s="229" t="str">
        <f ca="1">+IF(OFFSET('Water Data'!$E$27,0,10*ROW('Water Data'!E69))="","",OFFSET('Water Data'!$E$27,0,10*ROW('Water Data'!E69)))</f>
        <v/>
      </c>
      <c r="BW75" s="229" t="str">
        <f ca="1">+IF(OFFSET('Water Data'!$E$28,0,10*ROW('Water Data'!E69))="","",OFFSET('Water Data'!$E$28,0,10*ROW('Water Data'!E69)))</f>
        <v/>
      </c>
      <c r="BX75" s="229" t="str">
        <f ca="1">+IF(OFFSET('Water Data'!$E$29,0,10*ROW('Water Data'!E69))="","",OFFSET('Water Data'!$E$29,0,10*ROW('Water Data'!E69)))</f>
        <v/>
      </c>
      <c r="BY75" s="229" t="str">
        <f ca="1">+IF(OFFSET('Water Data'!$F$27,0,10*ROW('Water Data'!F69))="","",OFFSET('Water Data'!$F$27,0,10*ROW('Water Data'!F69)))</f>
        <v/>
      </c>
      <c r="BZ75" s="229" t="str">
        <f ca="1">+IF(OFFSET('Water Data'!$F$28,0,10*ROW('Water Data'!F69))="","",OFFSET('Water Data'!$F$28,0,10*ROW('Water Data'!F69)))</f>
        <v/>
      </c>
      <c r="CA75" s="229" t="str">
        <f ca="1">+IF(OFFSET('Water Data'!$F$29,0,10*ROW('Water Data'!F69))="","",OFFSET('Water Data'!$F$29,0,10*ROW('Water Data'!F69)))</f>
        <v/>
      </c>
      <c r="CB75" s="229" t="str">
        <f ca="1">+IF(OFFSET('Water Data'!$G$27,0,10*ROW('Water Data'!G69))="","",OFFSET('Water Data'!$G$27,0,10*ROW('Water Data'!G69)))</f>
        <v/>
      </c>
      <c r="CC75" s="229" t="str">
        <f ca="1">+IF(OFFSET('Water Data'!$G$28,0,10*ROW('Water Data'!G69))="","",OFFSET('Water Data'!$G$28,0,10*ROW('Water Data'!G69)))</f>
        <v/>
      </c>
      <c r="CD75" s="229" t="str">
        <f ca="1">+IF(OFFSET('Water Data'!$G$29,0,10*ROW('Water Data'!G69))="","",OFFSET('Water Data'!$G$29,0,10*ROW('Water Data'!G69)))</f>
        <v/>
      </c>
      <c r="CE75" s="229" t="str">
        <f ca="1">+IF(OFFSET('Water Data'!$H$27,0,10*ROW('Water Data'!H69))="","",OFFSET('Water Data'!$H$27,0,10*ROW('Water Data'!H69)))</f>
        <v/>
      </c>
      <c r="CF75" s="229" t="str">
        <f ca="1">+IF(OFFSET('Water Data'!$H$28,0,10*ROW('Water Data'!H69))="","",OFFSET('Water Data'!$H$28,0,10*ROW('Water Data'!H69)))</f>
        <v/>
      </c>
      <c r="CG75" s="229" t="str">
        <f ca="1">+IF(OFFSET('Water Data'!$H$29,0,10*ROW('Water Data'!H69))="","",OFFSET('Water Data'!$H$29,0,10*ROW('Water Data'!H69)))</f>
        <v/>
      </c>
      <c r="CH75" s="229" t="str">
        <f ca="1">+IF(OFFSET('Water Data'!$I$27,0,10*ROW('Water Data'!I69))="","",OFFSET('Water Data'!$I$27,0,10*ROW('Water Data'!I69)))</f>
        <v/>
      </c>
      <c r="CI75" s="229" t="str">
        <f ca="1">+IF(OFFSET('Water Data'!$I$28,0,10*ROW('Water Data'!I69))="","",OFFSET('Water Data'!$I$28,0,10*ROW('Water Data'!I69)))</f>
        <v/>
      </c>
      <c r="CJ75" s="229" t="str">
        <f ca="1">+IF(OFFSET('Water Data'!$I$29,0,10*ROW('Water Data'!I69))="","",OFFSET('Water Data'!$I$29,0,10*ROW('Water Data'!I69)))</f>
        <v/>
      </c>
      <c r="CK75" s="229" t="str">
        <f ca="1">+IF(OFFSET('Sanitation Data'!$D$28,0,10*ROW('Sanitation Data'!D69))="","",OFFSET('Sanitation Data'!$D$28,0,10*ROW('Sanitation Data'!D69)))</f>
        <v/>
      </c>
      <c r="CL75" s="229" t="str">
        <f ca="1">+IF(OFFSET('Sanitation Data'!$D$29,0,10*ROW('Sanitation Data'!D69))="","",OFFSET('Sanitation Data'!$D$29,0,10*ROW('Sanitation Data'!D69)))</f>
        <v/>
      </c>
      <c r="CM75" s="229" t="str">
        <f ca="1">+IF(OFFSET('Sanitation Data'!$D$30,0,10*ROW('Sanitation Data'!D69))="","",OFFSET('Sanitation Data'!$D$30,0,10*ROW('Sanitation Data'!D69)))</f>
        <v/>
      </c>
      <c r="CN75" s="229" t="str">
        <f ca="1">+IF(OFFSET('Sanitation Data'!$D$31,0,10*ROW('Sanitation Data'!D69))="","",OFFSET('Sanitation Data'!$D$31,0,10*ROW('Sanitation Data'!D69)))</f>
        <v/>
      </c>
      <c r="CO75" s="229" t="str">
        <f ca="1">+IF(OFFSET('Sanitation Data'!$D$32,0,10*ROW('Sanitation Data'!D69))="","",OFFSET('Sanitation Data'!$D$32,0,10*ROW('Sanitation Data'!D69)))</f>
        <v/>
      </c>
      <c r="CP75" s="229" t="str">
        <f ca="1">+IF(OFFSET('Sanitation Data'!$E$28,0,10*ROW('Sanitation Data'!E69))="","",OFFSET('Sanitation Data'!$E$28,0,10*ROW('Sanitation Data'!E69)))</f>
        <v/>
      </c>
      <c r="CQ75" s="229" t="str">
        <f ca="1">+IF(OFFSET('Sanitation Data'!$E$29,0,10*ROW('Sanitation Data'!E69))="","",OFFSET('Sanitation Data'!$E$29,0,10*ROW('Sanitation Data'!E69)))</f>
        <v/>
      </c>
      <c r="CR75" s="229" t="str">
        <f ca="1">+IF(OFFSET('Sanitation Data'!$E$30,0,10*ROW('Sanitation Data'!E69))="","",OFFSET('Sanitation Data'!$E$30,0,10*ROW('Sanitation Data'!E69)))</f>
        <v/>
      </c>
      <c r="CS75" s="229" t="str">
        <f ca="1">+IF(OFFSET('Sanitation Data'!$E$31,0,10*ROW('Sanitation Data'!E69))="","",OFFSET('Sanitation Data'!$E$31,0,10*ROW('Sanitation Data'!E69)))</f>
        <v/>
      </c>
      <c r="CT75" s="229" t="str">
        <f ca="1">+IF(OFFSET('Sanitation Data'!$E$32,0,10*ROW('Sanitation Data'!E69))="","",OFFSET('Sanitation Data'!$E$32,0,10*ROW('Sanitation Data'!E69)))</f>
        <v/>
      </c>
      <c r="CU75" s="229" t="str">
        <f ca="1">+IF(OFFSET('Sanitation Data'!$F$28,0,10*ROW('Sanitation Data'!F69))="","",OFFSET('Sanitation Data'!$F$28,0,10*ROW('Sanitation Data'!F69)))</f>
        <v/>
      </c>
      <c r="CV75" s="229" t="str">
        <f ca="1">+IF(OFFSET('Sanitation Data'!$F$29,0,10*ROW('Sanitation Data'!F69))="","",OFFSET('Sanitation Data'!$F$29,0,10*ROW('Sanitation Data'!F69)))</f>
        <v/>
      </c>
      <c r="CW75" s="229" t="str">
        <f ca="1">+IF(OFFSET('Sanitation Data'!$F$30,0,10*ROW('Sanitation Data'!F69))="","",OFFSET('Sanitation Data'!$F$30,0,10*ROW('Sanitation Data'!F69)))</f>
        <v/>
      </c>
      <c r="CX75" s="229" t="str">
        <f ca="1">+IF(OFFSET('Sanitation Data'!$F$31,0,10*ROW('Sanitation Data'!F69))="","",OFFSET('Sanitation Data'!$F$31,0,10*ROW('Sanitation Data'!F69)))</f>
        <v/>
      </c>
      <c r="CY75" s="229" t="str">
        <f ca="1">+IF(OFFSET('Sanitation Data'!$F$32,0,10*ROW('Sanitation Data'!F69))="","",OFFSET('Sanitation Data'!$F$32,0,10*ROW('Sanitation Data'!F69)))</f>
        <v/>
      </c>
      <c r="CZ75" s="229" t="str">
        <f ca="1">+IF(OFFSET('Sanitation Data'!$G$28,0,10*ROW('Sanitation Data'!G69))="","",OFFSET('Sanitation Data'!$G$28,0,10*ROW('Sanitation Data'!G69)))</f>
        <v/>
      </c>
      <c r="DA75" s="229" t="str">
        <f ca="1">+IF(OFFSET('Sanitation Data'!$G$29,0,10*ROW('Sanitation Data'!G69))="","",OFFSET('Sanitation Data'!$G$29,0,10*ROW('Sanitation Data'!G69)))</f>
        <v/>
      </c>
      <c r="DB75" s="229" t="str">
        <f ca="1">+IF(OFFSET('Sanitation Data'!$G$30,0,10*ROW('Sanitation Data'!G69))="","",OFFSET('Sanitation Data'!$G$30,0,10*ROW('Sanitation Data'!G69)))</f>
        <v/>
      </c>
      <c r="DC75" s="229" t="str">
        <f ca="1">+IF(OFFSET('Sanitation Data'!$G$31,0,10*ROW('Sanitation Data'!G69))="","",OFFSET('Sanitation Data'!$G$31,0,10*ROW('Sanitation Data'!G69)))</f>
        <v/>
      </c>
      <c r="DD75" s="229" t="str">
        <f ca="1">+IF(OFFSET('Sanitation Data'!$G$32,0,10*ROW('Sanitation Data'!G69))="","",OFFSET('Sanitation Data'!$G$32,0,10*ROW('Sanitation Data'!G69)))</f>
        <v/>
      </c>
      <c r="DE75" s="229" t="str">
        <f ca="1">+IF(OFFSET('Sanitation Data'!$H$28,0,10*ROW('Sanitation Data'!H69))="","",OFFSET('Sanitation Data'!$H$28,0,10*ROW('Sanitation Data'!H69)))</f>
        <v/>
      </c>
      <c r="DF75" s="229" t="str">
        <f ca="1">+IF(OFFSET('Sanitation Data'!$H$29,0,10*ROW('Sanitation Data'!H69))="","",OFFSET('Sanitation Data'!$H$29,0,10*ROW('Sanitation Data'!H69)))</f>
        <v/>
      </c>
      <c r="DG75" s="229" t="str">
        <f ca="1">+IF(OFFSET('Sanitation Data'!$H$30,0,10*ROW('Sanitation Data'!H69))="","",OFFSET('Sanitation Data'!$H$30,0,10*ROW('Sanitation Data'!H69)))</f>
        <v/>
      </c>
      <c r="DH75" s="229" t="str">
        <f ca="1">+IF(OFFSET('Sanitation Data'!$H$31,0,10*ROW('Sanitation Data'!H69))="","",OFFSET('Sanitation Data'!$H$31,0,10*ROW('Sanitation Data'!H69)))</f>
        <v/>
      </c>
      <c r="DI75" s="229" t="str">
        <f ca="1">+IF(OFFSET('Sanitation Data'!$H$32,0,10*ROW('Sanitation Data'!H69))="","",OFFSET('Sanitation Data'!$H$32,0,10*ROW('Sanitation Data'!H69)))</f>
        <v/>
      </c>
      <c r="DJ75" s="229" t="str">
        <f ca="1">+IF(OFFSET('Sanitation Data'!$I$28,0,10*ROW('Sanitation Data'!I69))="","",OFFSET('Sanitation Data'!$I$28,0,10*ROW('Sanitation Data'!I69)))</f>
        <v/>
      </c>
      <c r="DK75" s="229" t="str">
        <f ca="1">+IF(OFFSET('Sanitation Data'!$I$29,0,10*ROW('Sanitation Data'!I69))="","",OFFSET('Sanitation Data'!$I$29,0,10*ROW('Sanitation Data'!I69)))</f>
        <v/>
      </c>
      <c r="DL75" s="229" t="str">
        <f ca="1">+IF(OFFSET('Sanitation Data'!$I$30,0,10*ROW('Sanitation Data'!I69))="","",OFFSET('Sanitation Data'!$I$30,0,10*ROW('Sanitation Data'!I69)))</f>
        <v/>
      </c>
      <c r="DM75" s="229" t="str">
        <f ca="1">+IF(OFFSET('Sanitation Data'!$I$31,0,10*ROW('Sanitation Data'!I69))="","",OFFSET('Sanitation Data'!$I$31,0,10*ROW('Sanitation Data'!I69)))</f>
        <v/>
      </c>
      <c r="DN75" s="229" t="str">
        <f ca="1">+IF(OFFSET('Sanitation Data'!$I$32,0,10*ROW('Sanitation Data'!I69))="","",OFFSET('Sanitation Data'!$I$32,0,10*ROW('Sanitation Data'!I69)))</f>
        <v/>
      </c>
      <c r="DO75" s="229" t="str">
        <f ca="1">+IF(OFFSET('Hygiene Data'!$D$11,0,10*ROW('Hygiene Data'!D69))="","",OFFSET('Hygiene Data'!$D$11,0,10*ROW('Hygiene Data'!D69)))</f>
        <v/>
      </c>
      <c r="DP75" s="229" t="str">
        <f ca="1">+IF(OFFSET('Hygiene Data'!$D$12,0,10*ROW('Hygiene Data'!D69))="","",OFFSET('Hygiene Data'!$D$12,0,10*ROW('Hygiene Data'!D69)))</f>
        <v/>
      </c>
      <c r="DQ75" s="229" t="str">
        <f ca="1">+IF(OFFSET('Hygiene Data'!$D$13,0,10*ROW('Hygiene Data'!D69))="","",OFFSET('Hygiene Data'!$D$13,0,10*ROW('Hygiene Data'!D69)))</f>
        <v/>
      </c>
      <c r="DR75" s="229" t="str">
        <f ca="1">+IF(OFFSET('Hygiene Data'!$E$11,0,10*ROW('Hygiene Data'!E69))="","",OFFSET('Hygiene Data'!$E$11,0,10*ROW('Hygiene Data'!E69)))</f>
        <v/>
      </c>
      <c r="DS75" s="229" t="str">
        <f ca="1">+IF(OFFSET('Hygiene Data'!$E$12,0,10*ROW('Hygiene Data'!E69))="","",OFFSET('Hygiene Data'!$E$12,0,10*ROW('Hygiene Data'!E69)))</f>
        <v/>
      </c>
      <c r="DT75" s="229" t="str">
        <f ca="1">+IF(OFFSET('Hygiene Data'!$E$13,0,10*ROW('Hygiene Data'!E69))="","",OFFSET('Hygiene Data'!$E$13,0,10*ROW('Hygiene Data'!E69)))</f>
        <v/>
      </c>
      <c r="DU75" s="229" t="str">
        <f ca="1">+IF(OFFSET('Hygiene Data'!$F$11,0,10*ROW('Hygiene Data'!F69))="","",OFFSET('Hygiene Data'!$F$11,0,10*ROW('Hygiene Data'!F69)))</f>
        <v/>
      </c>
      <c r="DV75" s="229" t="str">
        <f ca="1">+IF(OFFSET('Hygiene Data'!$F$12,0,10*ROW('Hygiene Data'!F69))="","",OFFSET('Hygiene Data'!$F$12,0,10*ROW('Hygiene Data'!F69)))</f>
        <v/>
      </c>
      <c r="DW75" s="229" t="str">
        <f ca="1">+IF(OFFSET('Hygiene Data'!$F$13,0,10*ROW('Hygiene Data'!F69))="","",OFFSET('Hygiene Data'!$F$13,0,10*ROW('Hygiene Data'!F69)))</f>
        <v/>
      </c>
      <c r="DX75" s="229" t="str">
        <f ca="1">+IF(OFFSET('Hygiene Data'!$G$11,0,10*ROW('Hygiene Data'!G69))="","",OFFSET('Hygiene Data'!$G$11,0,10*ROW('Hygiene Data'!G69)))</f>
        <v/>
      </c>
      <c r="DY75" s="229" t="str">
        <f ca="1">+IF(OFFSET('Hygiene Data'!$G$12,0,10*ROW('Hygiene Data'!G69))="","",OFFSET('Hygiene Data'!$G$12,0,10*ROW('Hygiene Data'!G69)))</f>
        <v/>
      </c>
      <c r="DZ75" s="229" t="str">
        <f ca="1">+IF(OFFSET('Hygiene Data'!$G$13,0,10*ROW('Hygiene Data'!G69))="","",OFFSET('Hygiene Data'!$G$13,0,10*ROW('Hygiene Data'!G69)))</f>
        <v/>
      </c>
      <c r="EA75" s="229" t="str">
        <f ca="1">+IF(OFFSET('Hygiene Data'!$H$11,0,10*ROW('Hygiene Data'!H69))="","",OFFSET('Hygiene Data'!$H$11,0,10*ROW('Hygiene Data'!H69)))</f>
        <v/>
      </c>
      <c r="EB75" s="229" t="str">
        <f ca="1">+IF(OFFSET('Hygiene Data'!$H$12,0,10*ROW('Hygiene Data'!H69))="","",OFFSET('Hygiene Data'!$H$12,0,10*ROW('Hygiene Data'!H69)))</f>
        <v/>
      </c>
      <c r="EC75" s="229" t="str">
        <f ca="1">+IF(OFFSET('Hygiene Data'!$H$13,0,10*ROW('Hygiene Data'!H69))="","",OFFSET('Hygiene Data'!$H$13,0,10*ROW('Hygiene Data'!H69)))</f>
        <v/>
      </c>
      <c r="ED75" s="229" t="str">
        <f ca="1">+IF(OFFSET('Hygiene Data'!$I$11,0,10*ROW('Hygiene Data'!I69))="","",OFFSET('Hygiene Data'!$I$11,0,10*ROW('Hygiene Data'!I69)))</f>
        <v/>
      </c>
      <c r="EE75" s="229" t="str">
        <f ca="1">+IF(OFFSET('Hygiene Data'!$I$12,0,10*ROW('Hygiene Data'!I69))="","",OFFSET('Hygiene Data'!$I$12,0,10*ROW('Hygiene Data'!I69)))</f>
        <v/>
      </c>
      <c r="EF75" s="229" t="str">
        <f ca="1">+IF(OFFSET('Hygiene Data'!$I$13,0,10*ROW('Hygiene Data'!I69))="","",OFFSET('Hygiene Data'!$I$13,0,10*ROW('Hygiene Data'!I69)))</f>
        <v/>
      </c>
    </row>
    <row r="76" spans="1:136" x14ac:dyDescent="0.25">
      <c r="A76" s="338" t="str">
        <f ca="1">+IF(OFFSET('Water Data'!$B$2,0,10*ROW('Water Data'!E70))="","",OFFSET('Water Data'!$B$2,0,10*ROW('Water Data'!E70)))</f>
        <v/>
      </c>
      <c r="B76" s="33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365" t="str">
        <f t="shared" ca="1" si="1"/>
        <v/>
      </c>
      <c r="D76" s="36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36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36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36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36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36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36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36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36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36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36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36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36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36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36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36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36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36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36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36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36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36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36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36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36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36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36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36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36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36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36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36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36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36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36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36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36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36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36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36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36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36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36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36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36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36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36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36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36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44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36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36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36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36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36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36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36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36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36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36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36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36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36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36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36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36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229" t="str">
        <f ca="1">+IF(OFFSET('Water Data'!$D$27,0,10*ROW('Water Data'!D70))="","",OFFSET('Water Data'!$D$27,0,10*ROW('Water Data'!D70)))</f>
        <v/>
      </c>
      <c r="BT76" s="229" t="str">
        <f ca="1">+IF(OFFSET('Water Data'!$D$28,0,10*ROW('Water Data'!D70))="","",OFFSET('Water Data'!$D$28,0,10*ROW('Water Data'!D70)))</f>
        <v/>
      </c>
      <c r="BU76" s="229" t="str">
        <f ca="1">+IF(OFFSET('Water Data'!$D$29,0,10*ROW('Water Data'!D70))="","",OFFSET('Water Data'!$D$29,0,10*ROW('Water Data'!D70)))</f>
        <v/>
      </c>
      <c r="BV76" s="229" t="str">
        <f ca="1">+IF(OFFSET('Water Data'!$E$27,0,10*ROW('Water Data'!E70))="","",OFFSET('Water Data'!$E$27,0,10*ROW('Water Data'!E70)))</f>
        <v/>
      </c>
      <c r="BW76" s="229" t="str">
        <f ca="1">+IF(OFFSET('Water Data'!$E$28,0,10*ROW('Water Data'!E70))="","",OFFSET('Water Data'!$E$28,0,10*ROW('Water Data'!E70)))</f>
        <v/>
      </c>
      <c r="BX76" s="229" t="str">
        <f ca="1">+IF(OFFSET('Water Data'!$E$29,0,10*ROW('Water Data'!E70))="","",OFFSET('Water Data'!$E$29,0,10*ROW('Water Data'!E70)))</f>
        <v/>
      </c>
      <c r="BY76" s="229" t="str">
        <f ca="1">+IF(OFFSET('Water Data'!$F$27,0,10*ROW('Water Data'!F70))="","",OFFSET('Water Data'!$F$27,0,10*ROW('Water Data'!F70)))</f>
        <v/>
      </c>
      <c r="BZ76" s="229" t="str">
        <f ca="1">+IF(OFFSET('Water Data'!$F$28,0,10*ROW('Water Data'!F70))="","",OFFSET('Water Data'!$F$28,0,10*ROW('Water Data'!F70)))</f>
        <v/>
      </c>
      <c r="CA76" s="229" t="str">
        <f ca="1">+IF(OFFSET('Water Data'!$F$29,0,10*ROW('Water Data'!F70))="","",OFFSET('Water Data'!$F$29,0,10*ROW('Water Data'!F70)))</f>
        <v/>
      </c>
      <c r="CB76" s="229" t="str">
        <f ca="1">+IF(OFFSET('Water Data'!$G$27,0,10*ROW('Water Data'!G70))="","",OFFSET('Water Data'!$G$27,0,10*ROW('Water Data'!G70)))</f>
        <v/>
      </c>
      <c r="CC76" s="229" t="str">
        <f ca="1">+IF(OFFSET('Water Data'!$G$28,0,10*ROW('Water Data'!G70))="","",OFFSET('Water Data'!$G$28,0,10*ROW('Water Data'!G70)))</f>
        <v/>
      </c>
      <c r="CD76" s="229" t="str">
        <f ca="1">+IF(OFFSET('Water Data'!$G$29,0,10*ROW('Water Data'!G70))="","",OFFSET('Water Data'!$G$29,0,10*ROW('Water Data'!G70)))</f>
        <v/>
      </c>
      <c r="CE76" s="229" t="str">
        <f ca="1">+IF(OFFSET('Water Data'!$H$27,0,10*ROW('Water Data'!H70))="","",OFFSET('Water Data'!$H$27,0,10*ROW('Water Data'!H70)))</f>
        <v/>
      </c>
      <c r="CF76" s="229" t="str">
        <f ca="1">+IF(OFFSET('Water Data'!$H$28,0,10*ROW('Water Data'!H70))="","",OFFSET('Water Data'!$H$28,0,10*ROW('Water Data'!H70)))</f>
        <v/>
      </c>
      <c r="CG76" s="229" t="str">
        <f ca="1">+IF(OFFSET('Water Data'!$H$29,0,10*ROW('Water Data'!H70))="","",OFFSET('Water Data'!$H$29,0,10*ROW('Water Data'!H70)))</f>
        <v/>
      </c>
      <c r="CH76" s="229" t="str">
        <f ca="1">+IF(OFFSET('Water Data'!$I$27,0,10*ROW('Water Data'!I70))="","",OFFSET('Water Data'!$I$27,0,10*ROW('Water Data'!I70)))</f>
        <v/>
      </c>
      <c r="CI76" s="229" t="str">
        <f ca="1">+IF(OFFSET('Water Data'!$I$28,0,10*ROW('Water Data'!I70))="","",OFFSET('Water Data'!$I$28,0,10*ROW('Water Data'!I70)))</f>
        <v/>
      </c>
      <c r="CJ76" s="229" t="str">
        <f ca="1">+IF(OFFSET('Water Data'!$I$29,0,10*ROW('Water Data'!I70))="","",OFFSET('Water Data'!$I$29,0,10*ROW('Water Data'!I70)))</f>
        <v/>
      </c>
      <c r="CK76" s="229" t="str">
        <f ca="1">+IF(OFFSET('Sanitation Data'!$D$28,0,10*ROW('Sanitation Data'!D70))="","",OFFSET('Sanitation Data'!$D$28,0,10*ROW('Sanitation Data'!D70)))</f>
        <v/>
      </c>
      <c r="CL76" s="229" t="str">
        <f ca="1">+IF(OFFSET('Sanitation Data'!$D$29,0,10*ROW('Sanitation Data'!D70))="","",OFFSET('Sanitation Data'!$D$29,0,10*ROW('Sanitation Data'!D70)))</f>
        <v/>
      </c>
      <c r="CM76" s="229" t="str">
        <f ca="1">+IF(OFFSET('Sanitation Data'!$D$30,0,10*ROW('Sanitation Data'!D70))="","",OFFSET('Sanitation Data'!$D$30,0,10*ROW('Sanitation Data'!D70)))</f>
        <v/>
      </c>
      <c r="CN76" s="229" t="str">
        <f ca="1">+IF(OFFSET('Sanitation Data'!$D$31,0,10*ROW('Sanitation Data'!D70))="","",OFFSET('Sanitation Data'!$D$31,0,10*ROW('Sanitation Data'!D70)))</f>
        <v/>
      </c>
      <c r="CO76" s="229" t="str">
        <f ca="1">+IF(OFFSET('Sanitation Data'!$D$32,0,10*ROW('Sanitation Data'!D70))="","",OFFSET('Sanitation Data'!$D$32,0,10*ROW('Sanitation Data'!D70)))</f>
        <v/>
      </c>
      <c r="CP76" s="229" t="str">
        <f ca="1">+IF(OFFSET('Sanitation Data'!$E$28,0,10*ROW('Sanitation Data'!E70))="","",OFFSET('Sanitation Data'!$E$28,0,10*ROW('Sanitation Data'!E70)))</f>
        <v/>
      </c>
      <c r="CQ76" s="229" t="str">
        <f ca="1">+IF(OFFSET('Sanitation Data'!$E$29,0,10*ROW('Sanitation Data'!E70))="","",OFFSET('Sanitation Data'!$E$29,0,10*ROW('Sanitation Data'!E70)))</f>
        <v/>
      </c>
      <c r="CR76" s="229" t="str">
        <f ca="1">+IF(OFFSET('Sanitation Data'!$E$30,0,10*ROW('Sanitation Data'!E70))="","",OFFSET('Sanitation Data'!$E$30,0,10*ROW('Sanitation Data'!E70)))</f>
        <v/>
      </c>
      <c r="CS76" s="229" t="str">
        <f ca="1">+IF(OFFSET('Sanitation Data'!$E$31,0,10*ROW('Sanitation Data'!E70))="","",OFFSET('Sanitation Data'!$E$31,0,10*ROW('Sanitation Data'!E70)))</f>
        <v/>
      </c>
      <c r="CT76" s="229" t="str">
        <f ca="1">+IF(OFFSET('Sanitation Data'!$E$32,0,10*ROW('Sanitation Data'!E70))="","",OFFSET('Sanitation Data'!$E$32,0,10*ROW('Sanitation Data'!E70)))</f>
        <v/>
      </c>
      <c r="CU76" s="229" t="str">
        <f ca="1">+IF(OFFSET('Sanitation Data'!$F$28,0,10*ROW('Sanitation Data'!F70))="","",OFFSET('Sanitation Data'!$F$28,0,10*ROW('Sanitation Data'!F70)))</f>
        <v/>
      </c>
      <c r="CV76" s="229" t="str">
        <f ca="1">+IF(OFFSET('Sanitation Data'!$F$29,0,10*ROW('Sanitation Data'!F70))="","",OFFSET('Sanitation Data'!$F$29,0,10*ROW('Sanitation Data'!F70)))</f>
        <v/>
      </c>
      <c r="CW76" s="229" t="str">
        <f ca="1">+IF(OFFSET('Sanitation Data'!$F$30,0,10*ROW('Sanitation Data'!F70))="","",OFFSET('Sanitation Data'!$F$30,0,10*ROW('Sanitation Data'!F70)))</f>
        <v/>
      </c>
      <c r="CX76" s="229" t="str">
        <f ca="1">+IF(OFFSET('Sanitation Data'!$F$31,0,10*ROW('Sanitation Data'!F70))="","",OFFSET('Sanitation Data'!$F$31,0,10*ROW('Sanitation Data'!F70)))</f>
        <v/>
      </c>
      <c r="CY76" s="229" t="str">
        <f ca="1">+IF(OFFSET('Sanitation Data'!$F$32,0,10*ROW('Sanitation Data'!F70))="","",OFFSET('Sanitation Data'!$F$32,0,10*ROW('Sanitation Data'!F70)))</f>
        <v/>
      </c>
      <c r="CZ76" s="229" t="str">
        <f ca="1">+IF(OFFSET('Sanitation Data'!$G$28,0,10*ROW('Sanitation Data'!G70))="","",OFFSET('Sanitation Data'!$G$28,0,10*ROW('Sanitation Data'!G70)))</f>
        <v/>
      </c>
      <c r="DA76" s="229" t="str">
        <f ca="1">+IF(OFFSET('Sanitation Data'!$G$29,0,10*ROW('Sanitation Data'!G70))="","",OFFSET('Sanitation Data'!$G$29,0,10*ROW('Sanitation Data'!G70)))</f>
        <v/>
      </c>
      <c r="DB76" s="229" t="str">
        <f ca="1">+IF(OFFSET('Sanitation Data'!$G$30,0,10*ROW('Sanitation Data'!G70))="","",OFFSET('Sanitation Data'!$G$30,0,10*ROW('Sanitation Data'!G70)))</f>
        <v/>
      </c>
      <c r="DC76" s="229" t="str">
        <f ca="1">+IF(OFFSET('Sanitation Data'!$G$31,0,10*ROW('Sanitation Data'!G70))="","",OFFSET('Sanitation Data'!$G$31,0,10*ROW('Sanitation Data'!G70)))</f>
        <v/>
      </c>
      <c r="DD76" s="229" t="str">
        <f ca="1">+IF(OFFSET('Sanitation Data'!$G$32,0,10*ROW('Sanitation Data'!G70))="","",OFFSET('Sanitation Data'!$G$32,0,10*ROW('Sanitation Data'!G70)))</f>
        <v/>
      </c>
      <c r="DE76" s="229" t="str">
        <f ca="1">+IF(OFFSET('Sanitation Data'!$H$28,0,10*ROW('Sanitation Data'!H70))="","",OFFSET('Sanitation Data'!$H$28,0,10*ROW('Sanitation Data'!H70)))</f>
        <v/>
      </c>
      <c r="DF76" s="229" t="str">
        <f ca="1">+IF(OFFSET('Sanitation Data'!$H$29,0,10*ROW('Sanitation Data'!H70))="","",OFFSET('Sanitation Data'!$H$29,0,10*ROW('Sanitation Data'!H70)))</f>
        <v/>
      </c>
      <c r="DG76" s="229" t="str">
        <f ca="1">+IF(OFFSET('Sanitation Data'!$H$30,0,10*ROW('Sanitation Data'!H70))="","",OFFSET('Sanitation Data'!$H$30,0,10*ROW('Sanitation Data'!H70)))</f>
        <v/>
      </c>
      <c r="DH76" s="229" t="str">
        <f ca="1">+IF(OFFSET('Sanitation Data'!$H$31,0,10*ROW('Sanitation Data'!H70))="","",OFFSET('Sanitation Data'!$H$31,0,10*ROW('Sanitation Data'!H70)))</f>
        <v/>
      </c>
      <c r="DI76" s="229" t="str">
        <f ca="1">+IF(OFFSET('Sanitation Data'!$H$32,0,10*ROW('Sanitation Data'!H70))="","",OFFSET('Sanitation Data'!$H$32,0,10*ROW('Sanitation Data'!H70)))</f>
        <v/>
      </c>
      <c r="DJ76" s="229" t="str">
        <f ca="1">+IF(OFFSET('Sanitation Data'!$I$28,0,10*ROW('Sanitation Data'!I70))="","",OFFSET('Sanitation Data'!$I$28,0,10*ROW('Sanitation Data'!I70)))</f>
        <v/>
      </c>
      <c r="DK76" s="229" t="str">
        <f ca="1">+IF(OFFSET('Sanitation Data'!$I$29,0,10*ROW('Sanitation Data'!I70))="","",OFFSET('Sanitation Data'!$I$29,0,10*ROW('Sanitation Data'!I70)))</f>
        <v/>
      </c>
      <c r="DL76" s="229" t="str">
        <f ca="1">+IF(OFFSET('Sanitation Data'!$I$30,0,10*ROW('Sanitation Data'!I70))="","",OFFSET('Sanitation Data'!$I$30,0,10*ROW('Sanitation Data'!I70)))</f>
        <v/>
      </c>
      <c r="DM76" s="229" t="str">
        <f ca="1">+IF(OFFSET('Sanitation Data'!$I$31,0,10*ROW('Sanitation Data'!I70))="","",OFFSET('Sanitation Data'!$I$31,0,10*ROW('Sanitation Data'!I70)))</f>
        <v/>
      </c>
      <c r="DN76" s="229" t="str">
        <f ca="1">+IF(OFFSET('Sanitation Data'!$I$32,0,10*ROW('Sanitation Data'!I70))="","",OFFSET('Sanitation Data'!$I$32,0,10*ROW('Sanitation Data'!I70)))</f>
        <v/>
      </c>
      <c r="DO76" s="229" t="str">
        <f ca="1">+IF(OFFSET('Hygiene Data'!$D$11,0,10*ROW('Hygiene Data'!D70))="","",OFFSET('Hygiene Data'!$D$11,0,10*ROW('Hygiene Data'!D70)))</f>
        <v/>
      </c>
      <c r="DP76" s="229" t="str">
        <f ca="1">+IF(OFFSET('Hygiene Data'!$D$12,0,10*ROW('Hygiene Data'!D70))="","",OFFSET('Hygiene Data'!$D$12,0,10*ROW('Hygiene Data'!D70)))</f>
        <v/>
      </c>
      <c r="DQ76" s="229" t="str">
        <f ca="1">+IF(OFFSET('Hygiene Data'!$D$13,0,10*ROW('Hygiene Data'!D70))="","",OFFSET('Hygiene Data'!$D$13,0,10*ROW('Hygiene Data'!D70)))</f>
        <v/>
      </c>
      <c r="DR76" s="229" t="str">
        <f ca="1">+IF(OFFSET('Hygiene Data'!$E$11,0,10*ROW('Hygiene Data'!E70))="","",OFFSET('Hygiene Data'!$E$11,0,10*ROW('Hygiene Data'!E70)))</f>
        <v/>
      </c>
      <c r="DS76" s="229" t="str">
        <f ca="1">+IF(OFFSET('Hygiene Data'!$E$12,0,10*ROW('Hygiene Data'!E70))="","",OFFSET('Hygiene Data'!$E$12,0,10*ROW('Hygiene Data'!E70)))</f>
        <v/>
      </c>
      <c r="DT76" s="229" t="str">
        <f ca="1">+IF(OFFSET('Hygiene Data'!$E$13,0,10*ROW('Hygiene Data'!E70))="","",OFFSET('Hygiene Data'!$E$13,0,10*ROW('Hygiene Data'!E70)))</f>
        <v/>
      </c>
      <c r="DU76" s="229" t="str">
        <f ca="1">+IF(OFFSET('Hygiene Data'!$F$11,0,10*ROW('Hygiene Data'!F70))="","",OFFSET('Hygiene Data'!$F$11,0,10*ROW('Hygiene Data'!F70)))</f>
        <v/>
      </c>
      <c r="DV76" s="229" t="str">
        <f ca="1">+IF(OFFSET('Hygiene Data'!$F$12,0,10*ROW('Hygiene Data'!F70))="","",OFFSET('Hygiene Data'!$F$12,0,10*ROW('Hygiene Data'!F70)))</f>
        <v/>
      </c>
      <c r="DW76" s="229" t="str">
        <f ca="1">+IF(OFFSET('Hygiene Data'!$F$13,0,10*ROW('Hygiene Data'!F70))="","",OFFSET('Hygiene Data'!$F$13,0,10*ROW('Hygiene Data'!F70)))</f>
        <v/>
      </c>
      <c r="DX76" s="229" t="str">
        <f ca="1">+IF(OFFSET('Hygiene Data'!$G$11,0,10*ROW('Hygiene Data'!G70))="","",OFFSET('Hygiene Data'!$G$11,0,10*ROW('Hygiene Data'!G70)))</f>
        <v/>
      </c>
      <c r="DY76" s="229" t="str">
        <f ca="1">+IF(OFFSET('Hygiene Data'!$G$12,0,10*ROW('Hygiene Data'!G70))="","",OFFSET('Hygiene Data'!$G$12,0,10*ROW('Hygiene Data'!G70)))</f>
        <v/>
      </c>
      <c r="DZ76" s="229" t="str">
        <f ca="1">+IF(OFFSET('Hygiene Data'!$G$13,0,10*ROW('Hygiene Data'!G70))="","",OFFSET('Hygiene Data'!$G$13,0,10*ROW('Hygiene Data'!G70)))</f>
        <v/>
      </c>
      <c r="EA76" s="229" t="str">
        <f ca="1">+IF(OFFSET('Hygiene Data'!$H$11,0,10*ROW('Hygiene Data'!H70))="","",OFFSET('Hygiene Data'!$H$11,0,10*ROW('Hygiene Data'!H70)))</f>
        <v/>
      </c>
      <c r="EB76" s="229" t="str">
        <f ca="1">+IF(OFFSET('Hygiene Data'!$H$12,0,10*ROW('Hygiene Data'!H70))="","",OFFSET('Hygiene Data'!$H$12,0,10*ROW('Hygiene Data'!H70)))</f>
        <v/>
      </c>
      <c r="EC76" s="229" t="str">
        <f ca="1">+IF(OFFSET('Hygiene Data'!$H$13,0,10*ROW('Hygiene Data'!H70))="","",OFFSET('Hygiene Data'!$H$13,0,10*ROW('Hygiene Data'!H70)))</f>
        <v/>
      </c>
      <c r="ED76" s="229" t="str">
        <f ca="1">+IF(OFFSET('Hygiene Data'!$I$11,0,10*ROW('Hygiene Data'!I70))="","",OFFSET('Hygiene Data'!$I$11,0,10*ROW('Hygiene Data'!I70)))</f>
        <v/>
      </c>
      <c r="EE76" s="229" t="str">
        <f ca="1">+IF(OFFSET('Hygiene Data'!$I$12,0,10*ROW('Hygiene Data'!I70))="","",OFFSET('Hygiene Data'!$I$12,0,10*ROW('Hygiene Data'!I70)))</f>
        <v/>
      </c>
      <c r="EF76" s="229" t="str">
        <f ca="1">+IF(OFFSET('Hygiene Data'!$I$13,0,10*ROW('Hygiene Data'!I70))="","",OFFSET('Hygiene Data'!$I$13,0,10*ROW('Hygiene Data'!I70)))</f>
        <v/>
      </c>
    </row>
    <row r="77" spans="1:136" x14ac:dyDescent="0.25">
      <c r="A77" s="338" t="str">
        <f ca="1">+IF(OFFSET('Water Data'!$B$2,0,10*ROW('Water Data'!E71))="","",OFFSET('Water Data'!$B$2,0,10*ROW('Water Data'!E71)))</f>
        <v/>
      </c>
      <c r="B77" s="33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365" t="str">
        <f t="shared" ca="1" si="1"/>
        <v/>
      </c>
      <c r="D77" s="36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36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36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36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36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36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36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36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36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36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36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36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36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36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36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36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36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36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36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36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36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36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36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36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36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36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36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36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36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36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36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36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36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36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36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36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36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36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36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36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36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36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36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36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36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36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36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36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36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44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36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36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36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36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36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36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36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36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36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36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36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36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36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36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36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36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229" t="str">
        <f ca="1">+IF(OFFSET('Water Data'!$D$27,0,10*ROW('Water Data'!D71))="","",OFFSET('Water Data'!$D$27,0,10*ROW('Water Data'!D71)))</f>
        <v/>
      </c>
      <c r="BT77" s="229" t="str">
        <f ca="1">+IF(OFFSET('Water Data'!$D$28,0,10*ROW('Water Data'!D71))="","",OFFSET('Water Data'!$D$28,0,10*ROW('Water Data'!D71)))</f>
        <v/>
      </c>
      <c r="BU77" s="229" t="str">
        <f ca="1">+IF(OFFSET('Water Data'!$D$29,0,10*ROW('Water Data'!D71))="","",OFFSET('Water Data'!$D$29,0,10*ROW('Water Data'!D71)))</f>
        <v/>
      </c>
      <c r="BV77" s="229" t="str">
        <f ca="1">+IF(OFFSET('Water Data'!$E$27,0,10*ROW('Water Data'!E71))="","",OFFSET('Water Data'!$E$27,0,10*ROW('Water Data'!E71)))</f>
        <v/>
      </c>
      <c r="BW77" s="229" t="str">
        <f ca="1">+IF(OFFSET('Water Data'!$E$28,0,10*ROW('Water Data'!E71))="","",OFFSET('Water Data'!$E$28,0,10*ROW('Water Data'!E71)))</f>
        <v/>
      </c>
      <c r="BX77" s="229" t="str">
        <f ca="1">+IF(OFFSET('Water Data'!$E$29,0,10*ROW('Water Data'!E71))="","",OFFSET('Water Data'!$E$29,0,10*ROW('Water Data'!E71)))</f>
        <v/>
      </c>
      <c r="BY77" s="229" t="str">
        <f ca="1">+IF(OFFSET('Water Data'!$F$27,0,10*ROW('Water Data'!F71))="","",OFFSET('Water Data'!$F$27,0,10*ROW('Water Data'!F71)))</f>
        <v/>
      </c>
      <c r="BZ77" s="229" t="str">
        <f ca="1">+IF(OFFSET('Water Data'!$F$28,0,10*ROW('Water Data'!F71))="","",OFFSET('Water Data'!$F$28,0,10*ROW('Water Data'!F71)))</f>
        <v/>
      </c>
      <c r="CA77" s="229" t="str">
        <f ca="1">+IF(OFFSET('Water Data'!$F$29,0,10*ROW('Water Data'!F71))="","",OFFSET('Water Data'!$F$29,0,10*ROW('Water Data'!F71)))</f>
        <v/>
      </c>
      <c r="CB77" s="229" t="str">
        <f ca="1">+IF(OFFSET('Water Data'!$G$27,0,10*ROW('Water Data'!G71))="","",OFFSET('Water Data'!$G$27,0,10*ROW('Water Data'!G71)))</f>
        <v/>
      </c>
      <c r="CC77" s="229" t="str">
        <f ca="1">+IF(OFFSET('Water Data'!$G$28,0,10*ROW('Water Data'!G71))="","",OFFSET('Water Data'!$G$28,0,10*ROW('Water Data'!G71)))</f>
        <v/>
      </c>
      <c r="CD77" s="229" t="str">
        <f ca="1">+IF(OFFSET('Water Data'!$G$29,0,10*ROW('Water Data'!G71))="","",OFFSET('Water Data'!$G$29,0,10*ROW('Water Data'!G71)))</f>
        <v/>
      </c>
      <c r="CE77" s="229" t="str">
        <f ca="1">+IF(OFFSET('Water Data'!$H$27,0,10*ROW('Water Data'!H71))="","",OFFSET('Water Data'!$H$27,0,10*ROW('Water Data'!H71)))</f>
        <v/>
      </c>
      <c r="CF77" s="229" t="str">
        <f ca="1">+IF(OFFSET('Water Data'!$H$28,0,10*ROW('Water Data'!H71))="","",OFFSET('Water Data'!$H$28,0,10*ROW('Water Data'!H71)))</f>
        <v/>
      </c>
      <c r="CG77" s="229" t="str">
        <f ca="1">+IF(OFFSET('Water Data'!$H$29,0,10*ROW('Water Data'!H71))="","",OFFSET('Water Data'!$H$29,0,10*ROW('Water Data'!H71)))</f>
        <v/>
      </c>
      <c r="CH77" s="229" t="str">
        <f ca="1">+IF(OFFSET('Water Data'!$I$27,0,10*ROW('Water Data'!I71))="","",OFFSET('Water Data'!$I$27,0,10*ROW('Water Data'!I71)))</f>
        <v/>
      </c>
      <c r="CI77" s="229" t="str">
        <f ca="1">+IF(OFFSET('Water Data'!$I$28,0,10*ROW('Water Data'!I71))="","",OFFSET('Water Data'!$I$28,0,10*ROW('Water Data'!I71)))</f>
        <v/>
      </c>
      <c r="CJ77" s="229" t="str">
        <f ca="1">+IF(OFFSET('Water Data'!$I$29,0,10*ROW('Water Data'!I71))="","",OFFSET('Water Data'!$I$29,0,10*ROW('Water Data'!I71)))</f>
        <v/>
      </c>
      <c r="CK77" s="229" t="str">
        <f ca="1">+IF(OFFSET('Sanitation Data'!$D$28,0,10*ROW('Sanitation Data'!D71))="","",OFFSET('Sanitation Data'!$D$28,0,10*ROW('Sanitation Data'!D71)))</f>
        <v/>
      </c>
      <c r="CL77" s="229" t="str">
        <f ca="1">+IF(OFFSET('Sanitation Data'!$D$29,0,10*ROW('Sanitation Data'!D71))="","",OFFSET('Sanitation Data'!$D$29,0,10*ROW('Sanitation Data'!D71)))</f>
        <v/>
      </c>
      <c r="CM77" s="229" t="str">
        <f ca="1">+IF(OFFSET('Sanitation Data'!$D$30,0,10*ROW('Sanitation Data'!D71))="","",OFFSET('Sanitation Data'!$D$30,0,10*ROW('Sanitation Data'!D71)))</f>
        <v/>
      </c>
      <c r="CN77" s="229" t="str">
        <f ca="1">+IF(OFFSET('Sanitation Data'!$D$31,0,10*ROW('Sanitation Data'!D71))="","",OFFSET('Sanitation Data'!$D$31,0,10*ROW('Sanitation Data'!D71)))</f>
        <v/>
      </c>
      <c r="CO77" s="229" t="str">
        <f ca="1">+IF(OFFSET('Sanitation Data'!$D$32,0,10*ROW('Sanitation Data'!D71))="","",OFFSET('Sanitation Data'!$D$32,0,10*ROW('Sanitation Data'!D71)))</f>
        <v/>
      </c>
      <c r="CP77" s="229" t="str">
        <f ca="1">+IF(OFFSET('Sanitation Data'!$E$28,0,10*ROW('Sanitation Data'!E71))="","",OFFSET('Sanitation Data'!$E$28,0,10*ROW('Sanitation Data'!E71)))</f>
        <v/>
      </c>
      <c r="CQ77" s="229" t="str">
        <f ca="1">+IF(OFFSET('Sanitation Data'!$E$29,0,10*ROW('Sanitation Data'!E71))="","",OFFSET('Sanitation Data'!$E$29,0,10*ROW('Sanitation Data'!E71)))</f>
        <v/>
      </c>
      <c r="CR77" s="229" t="str">
        <f ca="1">+IF(OFFSET('Sanitation Data'!$E$30,0,10*ROW('Sanitation Data'!E71))="","",OFFSET('Sanitation Data'!$E$30,0,10*ROW('Sanitation Data'!E71)))</f>
        <v/>
      </c>
      <c r="CS77" s="229" t="str">
        <f ca="1">+IF(OFFSET('Sanitation Data'!$E$31,0,10*ROW('Sanitation Data'!E71))="","",OFFSET('Sanitation Data'!$E$31,0,10*ROW('Sanitation Data'!E71)))</f>
        <v/>
      </c>
      <c r="CT77" s="229" t="str">
        <f ca="1">+IF(OFFSET('Sanitation Data'!$E$32,0,10*ROW('Sanitation Data'!E71))="","",OFFSET('Sanitation Data'!$E$32,0,10*ROW('Sanitation Data'!E71)))</f>
        <v/>
      </c>
      <c r="CU77" s="229" t="str">
        <f ca="1">+IF(OFFSET('Sanitation Data'!$F$28,0,10*ROW('Sanitation Data'!F71))="","",OFFSET('Sanitation Data'!$F$28,0,10*ROW('Sanitation Data'!F71)))</f>
        <v/>
      </c>
      <c r="CV77" s="229" t="str">
        <f ca="1">+IF(OFFSET('Sanitation Data'!$F$29,0,10*ROW('Sanitation Data'!F71))="","",OFFSET('Sanitation Data'!$F$29,0,10*ROW('Sanitation Data'!F71)))</f>
        <v/>
      </c>
      <c r="CW77" s="229" t="str">
        <f ca="1">+IF(OFFSET('Sanitation Data'!$F$30,0,10*ROW('Sanitation Data'!F71))="","",OFFSET('Sanitation Data'!$F$30,0,10*ROW('Sanitation Data'!F71)))</f>
        <v/>
      </c>
      <c r="CX77" s="229" t="str">
        <f ca="1">+IF(OFFSET('Sanitation Data'!$F$31,0,10*ROW('Sanitation Data'!F71))="","",OFFSET('Sanitation Data'!$F$31,0,10*ROW('Sanitation Data'!F71)))</f>
        <v/>
      </c>
      <c r="CY77" s="229" t="str">
        <f ca="1">+IF(OFFSET('Sanitation Data'!$F$32,0,10*ROW('Sanitation Data'!F71))="","",OFFSET('Sanitation Data'!$F$32,0,10*ROW('Sanitation Data'!F71)))</f>
        <v/>
      </c>
      <c r="CZ77" s="229" t="str">
        <f ca="1">+IF(OFFSET('Sanitation Data'!$G$28,0,10*ROW('Sanitation Data'!G71))="","",OFFSET('Sanitation Data'!$G$28,0,10*ROW('Sanitation Data'!G71)))</f>
        <v/>
      </c>
      <c r="DA77" s="229" t="str">
        <f ca="1">+IF(OFFSET('Sanitation Data'!$G$29,0,10*ROW('Sanitation Data'!G71))="","",OFFSET('Sanitation Data'!$G$29,0,10*ROW('Sanitation Data'!G71)))</f>
        <v/>
      </c>
      <c r="DB77" s="229" t="str">
        <f ca="1">+IF(OFFSET('Sanitation Data'!$G$30,0,10*ROW('Sanitation Data'!G71))="","",OFFSET('Sanitation Data'!$G$30,0,10*ROW('Sanitation Data'!G71)))</f>
        <v/>
      </c>
      <c r="DC77" s="229" t="str">
        <f ca="1">+IF(OFFSET('Sanitation Data'!$G$31,0,10*ROW('Sanitation Data'!G71))="","",OFFSET('Sanitation Data'!$G$31,0,10*ROW('Sanitation Data'!G71)))</f>
        <v/>
      </c>
      <c r="DD77" s="229" t="str">
        <f ca="1">+IF(OFFSET('Sanitation Data'!$G$32,0,10*ROW('Sanitation Data'!G71))="","",OFFSET('Sanitation Data'!$G$32,0,10*ROW('Sanitation Data'!G71)))</f>
        <v/>
      </c>
      <c r="DE77" s="229" t="str">
        <f ca="1">+IF(OFFSET('Sanitation Data'!$H$28,0,10*ROW('Sanitation Data'!H71))="","",OFFSET('Sanitation Data'!$H$28,0,10*ROW('Sanitation Data'!H71)))</f>
        <v/>
      </c>
      <c r="DF77" s="229" t="str">
        <f ca="1">+IF(OFFSET('Sanitation Data'!$H$29,0,10*ROW('Sanitation Data'!H71))="","",OFFSET('Sanitation Data'!$H$29,0,10*ROW('Sanitation Data'!H71)))</f>
        <v/>
      </c>
      <c r="DG77" s="229" t="str">
        <f ca="1">+IF(OFFSET('Sanitation Data'!$H$30,0,10*ROW('Sanitation Data'!H71))="","",OFFSET('Sanitation Data'!$H$30,0,10*ROW('Sanitation Data'!H71)))</f>
        <v/>
      </c>
      <c r="DH77" s="229" t="str">
        <f ca="1">+IF(OFFSET('Sanitation Data'!$H$31,0,10*ROW('Sanitation Data'!H71))="","",OFFSET('Sanitation Data'!$H$31,0,10*ROW('Sanitation Data'!H71)))</f>
        <v/>
      </c>
      <c r="DI77" s="229" t="str">
        <f ca="1">+IF(OFFSET('Sanitation Data'!$H$32,0,10*ROW('Sanitation Data'!H71))="","",OFFSET('Sanitation Data'!$H$32,0,10*ROW('Sanitation Data'!H71)))</f>
        <v/>
      </c>
      <c r="DJ77" s="229" t="str">
        <f ca="1">+IF(OFFSET('Sanitation Data'!$I$28,0,10*ROW('Sanitation Data'!I71))="","",OFFSET('Sanitation Data'!$I$28,0,10*ROW('Sanitation Data'!I71)))</f>
        <v/>
      </c>
      <c r="DK77" s="229" t="str">
        <f ca="1">+IF(OFFSET('Sanitation Data'!$I$29,0,10*ROW('Sanitation Data'!I71))="","",OFFSET('Sanitation Data'!$I$29,0,10*ROW('Sanitation Data'!I71)))</f>
        <v/>
      </c>
      <c r="DL77" s="229" t="str">
        <f ca="1">+IF(OFFSET('Sanitation Data'!$I$30,0,10*ROW('Sanitation Data'!I71))="","",OFFSET('Sanitation Data'!$I$30,0,10*ROW('Sanitation Data'!I71)))</f>
        <v/>
      </c>
      <c r="DM77" s="229" t="str">
        <f ca="1">+IF(OFFSET('Sanitation Data'!$I$31,0,10*ROW('Sanitation Data'!I71))="","",OFFSET('Sanitation Data'!$I$31,0,10*ROW('Sanitation Data'!I71)))</f>
        <v/>
      </c>
      <c r="DN77" s="229" t="str">
        <f ca="1">+IF(OFFSET('Sanitation Data'!$I$32,0,10*ROW('Sanitation Data'!I71))="","",OFFSET('Sanitation Data'!$I$32,0,10*ROW('Sanitation Data'!I71)))</f>
        <v/>
      </c>
      <c r="DO77" s="229" t="str">
        <f ca="1">+IF(OFFSET('Hygiene Data'!$D$11,0,10*ROW('Hygiene Data'!D71))="","",OFFSET('Hygiene Data'!$D$11,0,10*ROW('Hygiene Data'!D71)))</f>
        <v/>
      </c>
      <c r="DP77" s="229" t="str">
        <f ca="1">+IF(OFFSET('Hygiene Data'!$D$12,0,10*ROW('Hygiene Data'!D71))="","",OFFSET('Hygiene Data'!$D$12,0,10*ROW('Hygiene Data'!D71)))</f>
        <v/>
      </c>
      <c r="DQ77" s="229" t="str">
        <f ca="1">+IF(OFFSET('Hygiene Data'!$D$13,0,10*ROW('Hygiene Data'!D71))="","",OFFSET('Hygiene Data'!$D$13,0,10*ROW('Hygiene Data'!D71)))</f>
        <v/>
      </c>
      <c r="DR77" s="229" t="str">
        <f ca="1">+IF(OFFSET('Hygiene Data'!$E$11,0,10*ROW('Hygiene Data'!E71))="","",OFFSET('Hygiene Data'!$E$11,0,10*ROW('Hygiene Data'!E71)))</f>
        <v/>
      </c>
      <c r="DS77" s="229" t="str">
        <f ca="1">+IF(OFFSET('Hygiene Data'!$E$12,0,10*ROW('Hygiene Data'!E71))="","",OFFSET('Hygiene Data'!$E$12,0,10*ROW('Hygiene Data'!E71)))</f>
        <v/>
      </c>
      <c r="DT77" s="229" t="str">
        <f ca="1">+IF(OFFSET('Hygiene Data'!$E$13,0,10*ROW('Hygiene Data'!E71))="","",OFFSET('Hygiene Data'!$E$13,0,10*ROW('Hygiene Data'!E71)))</f>
        <v/>
      </c>
      <c r="DU77" s="229" t="str">
        <f ca="1">+IF(OFFSET('Hygiene Data'!$F$11,0,10*ROW('Hygiene Data'!F71))="","",OFFSET('Hygiene Data'!$F$11,0,10*ROW('Hygiene Data'!F71)))</f>
        <v/>
      </c>
      <c r="DV77" s="229" t="str">
        <f ca="1">+IF(OFFSET('Hygiene Data'!$F$12,0,10*ROW('Hygiene Data'!F71))="","",OFFSET('Hygiene Data'!$F$12,0,10*ROW('Hygiene Data'!F71)))</f>
        <v/>
      </c>
      <c r="DW77" s="229" t="str">
        <f ca="1">+IF(OFFSET('Hygiene Data'!$F$13,0,10*ROW('Hygiene Data'!F71))="","",OFFSET('Hygiene Data'!$F$13,0,10*ROW('Hygiene Data'!F71)))</f>
        <v/>
      </c>
      <c r="DX77" s="229" t="str">
        <f ca="1">+IF(OFFSET('Hygiene Data'!$G$11,0,10*ROW('Hygiene Data'!G71))="","",OFFSET('Hygiene Data'!$G$11,0,10*ROW('Hygiene Data'!G71)))</f>
        <v/>
      </c>
      <c r="DY77" s="229" t="str">
        <f ca="1">+IF(OFFSET('Hygiene Data'!$G$12,0,10*ROW('Hygiene Data'!G71))="","",OFFSET('Hygiene Data'!$G$12,0,10*ROW('Hygiene Data'!G71)))</f>
        <v/>
      </c>
      <c r="DZ77" s="229" t="str">
        <f ca="1">+IF(OFFSET('Hygiene Data'!$G$13,0,10*ROW('Hygiene Data'!G71))="","",OFFSET('Hygiene Data'!$G$13,0,10*ROW('Hygiene Data'!G71)))</f>
        <v/>
      </c>
      <c r="EA77" s="229" t="str">
        <f ca="1">+IF(OFFSET('Hygiene Data'!$H$11,0,10*ROW('Hygiene Data'!H71))="","",OFFSET('Hygiene Data'!$H$11,0,10*ROW('Hygiene Data'!H71)))</f>
        <v/>
      </c>
      <c r="EB77" s="229" t="str">
        <f ca="1">+IF(OFFSET('Hygiene Data'!$H$12,0,10*ROW('Hygiene Data'!H71))="","",OFFSET('Hygiene Data'!$H$12,0,10*ROW('Hygiene Data'!H71)))</f>
        <v/>
      </c>
      <c r="EC77" s="229" t="str">
        <f ca="1">+IF(OFFSET('Hygiene Data'!$H$13,0,10*ROW('Hygiene Data'!H71))="","",OFFSET('Hygiene Data'!$H$13,0,10*ROW('Hygiene Data'!H71)))</f>
        <v/>
      </c>
      <c r="ED77" s="229" t="str">
        <f ca="1">+IF(OFFSET('Hygiene Data'!$I$11,0,10*ROW('Hygiene Data'!I71))="","",OFFSET('Hygiene Data'!$I$11,0,10*ROW('Hygiene Data'!I71)))</f>
        <v/>
      </c>
      <c r="EE77" s="229" t="str">
        <f ca="1">+IF(OFFSET('Hygiene Data'!$I$12,0,10*ROW('Hygiene Data'!I71))="","",OFFSET('Hygiene Data'!$I$12,0,10*ROW('Hygiene Data'!I71)))</f>
        <v/>
      </c>
      <c r="EF77" s="229" t="str">
        <f ca="1">+IF(OFFSET('Hygiene Data'!$I$13,0,10*ROW('Hygiene Data'!I71))="","",OFFSET('Hygiene Data'!$I$13,0,10*ROW('Hygiene Data'!I71)))</f>
        <v/>
      </c>
    </row>
    <row r="78" spans="1:136" x14ac:dyDescent="0.25">
      <c r="A78" s="338" t="str">
        <f ca="1">+IF(OFFSET('Water Data'!$B$2,0,10*ROW('Water Data'!E72))="","",OFFSET('Water Data'!$B$2,0,10*ROW('Water Data'!E72)))</f>
        <v/>
      </c>
      <c r="B78" s="33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365" t="str">
        <f t="shared" ca="1" si="1"/>
        <v/>
      </c>
      <c r="D78" s="36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36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36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36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36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36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36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36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36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36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36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36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36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36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36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36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36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36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36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36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36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36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36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36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36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36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36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36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36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36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36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36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36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36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36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36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36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36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36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36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36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36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36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36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36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36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36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36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36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44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36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36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36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36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36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36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36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36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36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36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36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36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36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36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36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36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229" t="str">
        <f ca="1">+IF(OFFSET('Water Data'!$D$27,0,10*ROW('Water Data'!D72))="","",OFFSET('Water Data'!$D$27,0,10*ROW('Water Data'!D72)))</f>
        <v/>
      </c>
      <c r="BT78" s="229" t="str">
        <f ca="1">+IF(OFFSET('Water Data'!$D$28,0,10*ROW('Water Data'!D72))="","",OFFSET('Water Data'!$D$28,0,10*ROW('Water Data'!D72)))</f>
        <v/>
      </c>
      <c r="BU78" s="229" t="str">
        <f ca="1">+IF(OFFSET('Water Data'!$D$29,0,10*ROW('Water Data'!D72))="","",OFFSET('Water Data'!$D$29,0,10*ROW('Water Data'!D72)))</f>
        <v/>
      </c>
      <c r="BV78" s="229" t="str">
        <f ca="1">+IF(OFFSET('Water Data'!$E$27,0,10*ROW('Water Data'!E72))="","",OFFSET('Water Data'!$E$27,0,10*ROW('Water Data'!E72)))</f>
        <v/>
      </c>
      <c r="BW78" s="229" t="str">
        <f ca="1">+IF(OFFSET('Water Data'!$E$28,0,10*ROW('Water Data'!E72))="","",OFFSET('Water Data'!$E$28,0,10*ROW('Water Data'!E72)))</f>
        <v/>
      </c>
      <c r="BX78" s="229" t="str">
        <f ca="1">+IF(OFFSET('Water Data'!$E$29,0,10*ROW('Water Data'!E72))="","",OFFSET('Water Data'!$E$29,0,10*ROW('Water Data'!E72)))</f>
        <v/>
      </c>
      <c r="BY78" s="229" t="str">
        <f ca="1">+IF(OFFSET('Water Data'!$F$27,0,10*ROW('Water Data'!F72))="","",OFFSET('Water Data'!$F$27,0,10*ROW('Water Data'!F72)))</f>
        <v/>
      </c>
      <c r="BZ78" s="229" t="str">
        <f ca="1">+IF(OFFSET('Water Data'!$F$28,0,10*ROW('Water Data'!F72))="","",OFFSET('Water Data'!$F$28,0,10*ROW('Water Data'!F72)))</f>
        <v/>
      </c>
      <c r="CA78" s="229" t="str">
        <f ca="1">+IF(OFFSET('Water Data'!$F$29,0,10*ROW('Water Data'!F72))="","",OFFSET('Water Data'!$F$29,0,10*ROW('Water Data'!F72)))</f>
        <v/>
      </c>
      <c r="CB78" s="229" t="str">
        <f ca="1">+IF(OFFSET('Water Data'!$G$27,0,10*ROW('Water Data'!G72))="","",OFFSET('Water Data'!$G$27,0,10*ROW('Water Data'!G72)))</f>
        <v/>
      </c>
      <c r="CC78" s="229" t="str">
        <f ca="1">+IF(OFFSET('Water Data'!$G$28,0,10*ROW('Water Data'!G72))="","",OFFSET('Water Data'!$G$28,0,10*ROW('Water Data'!G72)))</f>
        <v/>
      </c>
      <c r="CD78" s="229" t="str">
        <f ca="1">+IF(OFFSET('Water Data'!$G$29,0,10*ROW('Water Data'!G72))="","",OFFSET('Water Data'!$G$29,0,10*ROW('Water Data'!G72)))</f>
        <v/>
      </c>
      <c r="CE78" s="229" t="str">
        <f ca="1">+IF(OFFSET('Water Data'!$H$27,0,10*ROW('Water Data'!H72))="","",OFFSET('Water Data'!$H$27,0,10*ROW('Water Data'!H72)))</f>
        <v/>
      </c>
      <c r="CF78" s="229" t="str">
        <f ca="1">+IF(OFFSET('Water Data'!$H$28,0,10*ROW('Water Data'!H72))="","",OFFSET('Water Data'!$H$28,0,10*ROW('Water Data'!H72)))</f>
        <v/>
      </c>
      <c r="CG78" s="229" t="str">
        <f ca="1">+IF(OFFSET('Water Data'!$H$29,0,10*ROW('Water Data'!H72))="","",OFFSET('Water Data'!$H$29,0,10*ROW('Water Data'!H72)))</f>
        <v/>
      </c>
      <c r="CH78" s="229" t="str">
        <f ca="1">+IF(OFFSET('Water Data'!$I$27,0,10*ROW('Water Data'!I72))="","",OFFSET('Water Data'!$I$27,0,10*ROW('Water Data'!I72)))</f>
        <v/>
      </c>
      <c r="CI78" s="229" t="str">
        <f ca="1">+IF(OFFSET('Water Data'!$I$28,0,10*ROW('Water Data'!I72))="","",OFFSET('Water Data'!$I$28,0,10*ROW('Water Data'!I72)))</f>
        <v/>
      </c>
      <c r="CJ78" s="229" t="str">
        <f ca="1">+IF(OFFSET('Water Data'!$I$29,0,10*ROW('Water Data'!I72))="","",OFFSET('Water Data'!$I$29,0,10*ROW('Water Data'!I72)))</f>
        <v/>
      </c>
      <c r="CK78" s="229" t="str">
        <f ca="1">+IF(OFFSET('Sanitation Data'!$D$28,0,10*ROW('Sanitation Data'!D72))="","",OFFSET('Sanitation Data'!$D$28,0,10*ROW('Sanitation Data'!D72)))</f>
        <v/>
      </c>
      <c r="CL78" s="229" t="str">
        <f ca="1">+IF(OFFSET('Sanitation Data'!$D$29,0,10*ROW('Sanitation Data'!D72))="","",OFFSET('Sanitation Data'!$D$29,0,10*ROW('Sanitation Data'!D72)))</f>
        <v/>
      </c>
      <c r="CM78" s="229" t="str">
        <f ca="1">+IF(OFFSET('Sanitation Data'!$D$30,0,10*ROW('Sanitation Data'!D72))="","",OFFSET('Sanitation Data'!$D$30,0,10*ROW('Sanitation Data'!D72)))</f>
        <v/>
      </c>
      <c r="CN78" s="229" t="str">
        <f ca="1">+IF(OFFSET('Sanitation Data'!$D$31,0,10*ROW('Sanitation Data'!D72))="","",OFFSET('Sanitation Data'!$D$31,0,10*ROW('Sanitation Data'!D72)))</f>
        <v/>
      </c>
      <c r="CO78" s="229" t="str">
        <f ca="1">+IF(OFFSET('Sanitation Data'!$D$32,0,10*ROW('Sanitation Data'!D72))="","",OFFSET('Sanitation Data'!$D$32,0,10*ROW('Sanitation Data'!D72)))</f>
        <v/>
      </c>
      <c r="CP78" s="229" t="str">
        <f ca="1">+IF(OFFSET('Sanitation Data'!$E$28,0,10*ROW('Sanitation Data'!E72))="","",OFFSET('Sanitation Data'!$E$28,0,10*ROW('Sanitation Data'!E72)))</f>
        <v/>
      </c>
      <c r="CQ78" s="229" t="str">
        <f ca="1">+IF(OFFSET('Sanitation Data'!$E$29,0,10*ROW('Sanitation Data'!E72))="","",OFFSET('Sanitation Data'!$E$29,0,10*ROW('Sanitation Data'!E72)))</f>
        <v/>
      </c>
      <c r="CR78" s="229" t="str">
        <f ca="1">+IF(OFFSET('Sanitation Data'!$E$30,0,10*ROW('Sanitation Data'!E72))="","",OFFSET('Sanitation Data'!$E$30,0,10*ROW('Sanitation Data'!E72)))</f>
        <v/>
      </c>
      <c r="CS78" s="229" t="str">
        <f ca="1">+IF(OFFSET('Sanitation Data'!$E$31,0,10*ROW('Sanitation Data'!E72))="","",OFFSET('Sanitation Data'!$E$31,0,10*ROW('Sanitation Data'!E72)))</f>
        <v/>
      </c>
      <c r="CT78" s="229" t="str">
        <f ca="1">+IF(OFFSET('Sanitation Data'!$E$32,0,10*ROW('Sanitation Data'!E72))="","",OFFSET('Sanitation Data'!$E$32,0,10*ROW('Sanitation Data'!E72)))</f>
        <v/>
      </c>
      <c r="CU78" s="229" t="str">
        <f ca="1">+IF(OFFSET('Sanitation Data'!$F$28,0,10*ROW('Sanitation Data'!F72))="","",OFFSET('Sanitation Data'!$F$28,0,10*ROW('Sanitation Data'!F72)))</f>
        <v/>
      </c>
      <c r="CV78" s="229" t="str">
        <f ca="1">+IF(OFFSET('Sanitation Data'!$F$29,0,10*ROW('Sanitation Data'!F72))="","",OFFSET('Sanitation Data'!$F$29,0,10*ROW('Sanitation Data'!F72)))</f>
        <v/>
      </c>
      <c r="CW78" s="229" t="str">
        <f ca="1">+IF(OFFSET('Sanitation Data'!$F$30,0,10*ROW('Sanitation Data'!F72))="","",OFFSET('Sanitation Data'!$F$30,0,10*ROW('Sanitation Data'!F72)))</f>
        <v/>
      </c>
      <c r="CX78" s="229" t="str">
        <f ca="1">+IF(OFFSET('Sanitation Data'!$F$31,0,10*ROW('Sanitation Data'!F72))="","",OFFSET('Sanitation Data'!$F$31,0,10*ROW('Sanitation Data'!F72)))</f>
        <v/>
      </c>
      <c r="CY78" s="229" t="str">
        <f ca="1">+IF(OFFSET('Sanitation Data'!$F$32,0,10*ROW('Sanitation Data'!F72))="","",OFFSET('Sanitation Data'!$F$32,0,10*ROW('Sanitation Data'!F72)))</f>
        <v/>
      </c>
      <c r="CZ78" s="229" t="str">
        <f ca="1">+IF(OFFSET('Sanitation Data'!$G$28,0,10*ROW('Sanitation Data'!G72))="","",OFFSET('Sanitation Data'!$G$28,0,10*ROW('Sanitation Data'!G72)))</f>
        <v/>
      </c>
      <c r="DA78" s="229" t="str">
        <f ca="1">+IF(OFFSET('Sanitation Data'!$G$29,0,10*ROW('Sanitation Data'!G72))="","",OFFSET('Sanitation Data'!$G$29,0,10*ROW('Sanitation Data'!G72)))</f>
        <v/>
      </c>
      <c r="DB78" s="229" t="str">
        <f ca="1">+IF(OFFSET('Sanitation Data'!$G$30,0,10*ROW('Sanitation Data'!G72))="","",OFFSET('Sanitation Data'!$G$30,0,10*ROW('Sanitation Data'!G72)))</f>
        <v/>
      </c>
      <c r="DC78" s="229" t="str">
        <f ca="1">+IF(OFFSET('Sanitation Data'!$G$31,0,10*ROW('Sanitation Data'!G72))="","",OFFSET('Sanitation Data'!$G$31,0,10*ROW('Sanitation Data'!G72)))</f>
        <v/>
      </c>
      <c r="DD78" s="229" t="str">
        <f ca="1">+IF(OFFSET('Sanitation Data'!$G$32,0,10*ROW('Sanitation Data'!G72))="","",OFFSET('Sanitation Data'!$G$32,0,10*ROW('Sanitation Data'!G72)))</f>
        <v/>
      </c>
      <c r="DE78" s="229" t="str">
        <f ca="1">+IF(OFFSET('Sanitation Data'!$H$28,0,10*ROW('Sanitation Data'!H72))="","",OFFSET('Sanitation Data'!$H$28,0,10*ROW('Sanitation Data'!H72)))</f>
        <v/>
      </c>
      <c r="DF78" s="229" t="str">
        <f ca="1">+IF(OFFSET('Sanitation Data'!$H$29,0,10*ROW('Sanitation Data'!H72))="","",OFFSET('Sanitation Data'!$H$29,0,10*ROW('Sanitation Data'!H72)))</f>
        <v/>
      </c>
      <c r="DG78" s="229" t="str">
        <f ca="1">+IF(OFFSET('Sanitation Data'!$H$30,0,10*ROW('Sanitation Data'!H72))="","",OFFSET('Sanitation Data'!$H$30,0,10*ROW('Sanitation Data'!H72)))</f>
        <v/>
      </c>
      <c r="DH78" s="229" t="str">
        <f ca="1">+IF(OFFSET('Sanitation Data'!$H$31,0,10*ROW('Sanitation Data'!H72))="","",OFFSET('Sanitation Data'!$H$31,0,10*ROW('Sanitation Data'!H72)))</f>
        <v/>
      </c>
      <c r="DI78" s="229" t="str">
        <f ca="1">+IF(OFFSET('Sanitation Data'!$H$32,0,10*ROW('Sanitation Data'!H72))="","",OFFSET('Sanitation Data'!$H$32,0,10*ROW('Sanitation Data'!H72)))</f>
        <v/>
      </c>
      <c r="DJ78" s="229" t="str">
        <f ca="1">+IF(OFFSET('Sanitation Data'!$I$28,0,10*ROW('Sanitation Data'!I72))="","",OFFSET('Sanitation Data'!$I$28,0,10*ROW('Sanitation Data'!I72)))</f>
        <v/>
      </c>
      <c r="DK78" s="229" t="str">
        <f ca="1">+IF(OFFSET('Sanitation Data'!$I$29,0,10*ROW('Sanitation Data'!I72))="","",OFFSET('Sanitation Data'!$I$29,0,10*ROW('Sanitation Data'!I72)))</f>
        <v/>
      </c>
      <c r="DL78" s="229" t="str">
        <f ca="1">+IF(OFFSET('Sanitation Data'!$I$30,0,10*ROW('Sanitation Data'!I72))="","",OFFSET('Sanitation Data'!$I$30,0,10*ROW('Sanitation Data'!I72)))</f>
        <v/>
      </c>
      <c r="DM78" s="229" t="str">
        <f ca="1">+IF(OFFSET('Sanitation Data'!$I$31,0,10*ROW('Sanitation Data'!I72))="","",OFFSET('Sanitation Data'!$I$31,0,10*ROW('Sanitation Data'!I72)))</f>
        <v/>
      </c>
      <c r="DN78" s="229" t="str">
        <f ca="1">+IF(OFFSET('Sanitation Data'!$I$32,0,10*ROW('Sanitation Data'!I72))="","",OFFSET('Sanitation Data'!$I$32,0,10*ROW('Sanitation Data'!I72)))</f>
        <v/>
      </c>
      <c r="DO78" s="229" t="str">
        <f ca="1">+IF(OFFSET('Hygiene Data'!$D$11,0,10*ROW('Hygiene Data'!D72))="","",OFFSET('Hygiene Data'!$D$11,0,10*ROW('Hygiene Data'!D72)))</f>
        <v/>
      </c>
      <c r="DP78" s="229" t="str">
        <f ca="1">+IF(OFFSET('Hygiene Data'!$D$12,0,10*ROW('Hygiene Data'!D72))="","",OFFSET('Hygiene Data'!$D$12,0,10*ROW('Hygiene Data'!D72)))</f>
        <v/>
      </c>
      <c r="DQ78" s="229" t="str">
        <f ca="1">+IF(OFFSET('Hygiene Data'!$D$13,0,10*ROW('Hygiene Data'!D72))="","",OFFSET('Hygiene Data'!$D$13,0,10*ROW('Hygiene Data'!D72)))</f>
        <v/>
      </c>
      <c r="DR78" s="229" t="str">
        <f ca="1">+IF(OFFSET('Hygiene Data'!$E$11,0,10*ROW('Hygiene Data'!E72))="","",OFFSET('Hygiene Data'!$E$11,0,10*ROW('Hygiene Data'!E72)))</f>
        <v/>
      </c>
      <c r="DS78" s="229" t="str">
        <f ca="1">+IF(OFFSET('Hygiene Data'!$E$12,0,10*ROW('Hygiene Data'!E72))="","",OFFSET('Hygiene Data'!$E$12,0,10*ROW('Hygiene Data'!E72)))</f>
        <v/>
      </c>
      <c r="DT78" s="229" t="str">
        <f ca="1">+IF(OFFSET('Hygiene Data'!$E$13,0,10*ROW('Hygiene Data'!E72))="","",OFFSET('Hygiene Data'!$E$13,0,10*ROW('Hygiene Data'!E72)))</f>
        <v/>
      </c>
      <c r="DU78" s="229" t="str">
        <f ca="1">+IF(OFFSET('Hygiene Data'!$F$11,0,10*ROW('Hygiene Data'!F72))="","",OFFSET('Hygiene Data'!$F$11,0,10*ROW('Hygiene Data'!F72)))</f>
        <v/>
      </c>
      <c r="DV78" s="229" t="str">
        <f ca="1">+IF(OFFSET('Hygiene Data'!$F$12,0,10*ROW('Hygiene Data'!F72))="","",OFFSET('Hygiene Data'!$F$12,0,10*ROW('Hygiene Data'!F72)))</f>
        <v/>
      </c>
      <c r="DW78" s="229" t="str">
        <f ca="1">+IF(OFFSET('Hygiene Data'!$F$13,0,10*ROW('Hygiene Data'!F72))="","",OFFSET('Hygiene Data'!$F$13,0,10*ROW('Hygiene Data'!F72)))</f>
        <v/>
      </c>
      <c r="DX78" s="229" t="str">
        <f ca="1">+IF(OFFSET('Hygiene Data'!$G$11,0,10*ROW('Hygiene Data'!G72))="","",OFFSET('Hygiene Data'!$G$11,0,10*ROW('Hygiene Data'!G72)))</f>
        <v/>
      </c>
      <c r="DY78" s="229" t="str">
        <f ca="1">+IF(OFFSET('Hygiene Data'!$G$12,0,10*ROW('Hygiene Data'!G72))="","",OFFSET('Hygiene Data'!$G$12,0,10*ROW('Hygiene Data'!G72)))</f>
        <v/>
      </c>
      <c r="DZ78" s="229" t="str">
        <f ca="1">+IF(OFFSET('Hygiene Data'!$G$13,0,10*ROW('Hygiene Data'!G72))="","",OFFSET('Hygiene Data'!$G$13,0,10*ROW('Hygiene Data'!G72)))</f>
        <v/>
      </c>
      <c r="EA78" s="229" t="str">
        <f ca="1">+IF(OFFSET('Hygiene Data'!$H$11,0,10*ROW('Hygiene Data'!H72))="","",OFFSET('Hygiene Data'!$H$11,0,10*ROW('Hygiene Data'!H72)))</f>
        <v/>
      </c>
      <c r="EB78" s="229" t="str">
        <f ca="1">+IF(OFFSET('Hygiene Data'!$H$12,0,10*ROW('Hygiene Data'!H72))="","",OFFSET('Hygiene Data'!$H$12,0,10*ROW('Hygiene Data'!H72)))</f>
        <v/>
      </c>
      <c r="EC78" s="229" t="str">
        <f ca="1">+IF(OFFSET('Hygiene Data'!$H$13,0,10*ROW('Hygiene Data'!H72))="","",OFFSET('Hygiene Data'!$H$13,0,10*ROW('Hygiene Data'!H72)))</f>
        <v/>
      </c>
      <c r="ED78" s="229" t="str">
        <f ca="1">+IF(OFFSET('Hygiene Data'!$I$11,0,10*ROW('Hygiene Data'!I72))="","",OFFSET('Hygiene Data'!$I$11,0,10*ROW('Hygiene Data'!I72)))</f>
        <v/>
      </c>
      <c r="EE78" s="229" t="str">
        <f ca="1">+IF(OFFSET('Hygiene Data'!$I$12,0,10*ROW('Hygiene Data'!I72))="","",OFFSET('Hygiene Data'!$I$12,0,10*ROW('Hygiene Data'!I72)))</f>
        <v/>
      </c>
      <c r="EF78" s="229" t="str">
        <f ca="1">+IF(OFFSET('Hygiene Data'!$I$13,0,10*ROW('Hygiene Data'!I72))="","",OFFSET('Hygiene Data'!$I$13,0,10*ROW('Hygiene Data'!I72)))</f>
        <v/>
      </c>
    </row>
    <row r="79" spans="1:136" x14ac:dyDescent="0.25">
      <c r="A79" s="338" t="str">
        <f ca="1">+IF(OFFSET('Water Data'!$B$2,0,10*ROW('Water Data'!E73))="","",OFFSET('Water Data'!$B$2,0,10*ROW('Water Data'!E73)))</f>
        <v/>
      </c>
      <c r="B79" s="33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365" t="str">
        <f t="shared" ca="1" si="1"/>
        <v/>
      </c>
      <c r="D79" s="36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36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36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36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36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36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36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36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36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36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36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36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36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36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36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36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36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36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36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36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36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36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36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36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36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36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36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36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36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36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36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36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36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36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36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36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36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36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36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36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36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36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36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36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36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36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36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36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36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44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36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36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36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36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36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36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36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36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36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36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36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36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36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36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36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36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229" t="str">
        <f ca="1">+IF(OFFSET('Water Data'!$D$27,0,10*ROW('Water Data'!D73))="","",OFFSET('Water Data'!$D$27,0,10*ROW('Water Data'!D73)))</f>
        <v/>
      </c>
      <c r="BT79" s="229" t="str">
        <f ca="1">+IF(OFFSET('Water Data'!$D$28,0,10*ROW('Water Data'!D73))="","",OFFSET('Water Data'!$D$28,0,10*ROW('Water Data'!D73)))</f>
        <v/>
      </c>
      <c r="BU79" s="229" t="str">
        <f ca="1">+IF(OFFSET('Water Data'!$D$29,0,10*ROW('Water Data'!D73))="","",OFFSET('Water Data'!$D$29,0,10*ROW('Water Data'!D73)))</f>
        <v/>
      </c>
      <c r="BV79" s="229" t="str">
        <f ca="1">+IF(OFFSET('Water Data'!$E$27,0,10*ROW('Water Data'!E73))="","",OFFSET('Water Data'!$E$27,0,10*ROW('Water Data'!E73)))</f>
        <v/>
      </c>
      <c r="BW79" s="229" t="str">
        <f ca="1">+IF(OFFSET('Water Data'!$E$28,0,10*ROW('Water Data'!E73))="","",OFFSET('Water Data'!$E$28,0,10*ROW('Water Data'!E73)))</f>
        <v/>
      </c>
      <c r="BX79" s="229" t="str">
        <f ca="1">+IF(OFFSET('Water Data'!$E$29,0,10*ROW('Water Data'!E73))="","",OFFSET('Water Data'!$E$29,0,10*ROW('Water Data'!E73)))</f>
        <v/>
      </c>
      <c r="BY79" s="229" t="str">
        <f ca="1">+IF(OFFSET('Water Data'!$F$27,0,10*ROW('Water Data'!F73))="","",OFFSET('Water Data'!$F$27,0,10*ROW('Water Data'!F73)))</f>
        <v/>
      </c>
      <c r="BZ79" s="229" t="str">
        <f ca="1">+IF(OFFSET('Water Data'!$F$28,0,10*ROW('Water Data'!F73))="","",OFFSET('Water Data'!$F$28,0,10*ROW('Water Data'!F73)))</f>
        <v/>
      </c>
      <c r="CA79" s="229" t="str">
        <f ca="1">+IF(OFFSET('Water Data'!$F$29,0,10*ROW('Water Data'!F73))="","",OFFSET('Water Data'!$F$29,0,10*ROW('Water Data'!F73)))</f>
        <v/>
      </c>
      <c r="CB79" s="229" t="str">
        <f ca="1">+IF(OFFSET('Water Data'!$G$27,0,10*ROW('Water Data'!G73))="","",OFFSET('Water Data'!$G$27,0,10*ROW('Water Data'!G73)))</f>
        <v/>
      </c>
      <c r="CC79" s="229" t="str">
        <f ca="1">+IF(OFFSET('Water Data'!$G$28,0,10*ROW('Water Data'!G73))="","",OFFSET('Water Data'!$G$28,0,10*ROW('Water Data'!G73)))</f>
        <v/>
      </c>
      <c r="CD79" s="229" t="str">
        <f ca="1">+IF(OFFSET('Water Data'!$G$29,0,10*ROW('Water Data'!G73))="","",OFFSET('Water Data'!$G$29,0,10*ROW('Water Data'!G73)))</f>
        <v/>
      </c>
      <c r="CE79" s="229" t="str">
        <f ca="1">+IF(OFFSET('Water Data'!$H$27,0,10*ROW('Water Data'!H73))="","",OFFSET('Water Data'!$H$27,0,10*ROW('Water Data'!H73)))</f>
        <v/>
      </c>
      <c r="CF79" s="229" t="str">
        <f ca="1">+IF(OFFSET('Water Data'!$H$28,0,10*ROW('Water Data'!H73))="","",OFFSET('Water Data'!$H$28,0,10*ROW('Water Data'!H73)))</f>
        <v/>
      </c>
      <c r="CG79" s="229" t="str">
        <f ca="1">+IF(OFFSET('Water Data'!$H$29,0,10*ROW('Water Data'!H73))="","",OFFSET('Water Data'!$H$29,0,10*ROW('Water Data'!H73)))</f>
        <v/>
      </c>
      <c r="CH79" s="229" t="str">
        <f ca="1">+IF(OFFSET('Water Data'!$I$27,0,10*ROW('Water Data'!I73))="","",OFFSET('Water Data'!$I$27,0,10*ROW('Water Data'!I73)))</f>
        <v/>
      </c>
      <c r="CI79" s="229" t="str">
        <f ca="1">+IF(OFFSET('Water Data'!$I$28,0,10*ROW('Water Data'!I73))="","",OFFSET('Water Data'!$I$28,0,10*ROW('Water Data'!I73)))</f>
        <v/>
      </c>
      <c r="CJ79" s="229" t="str">
        <f ca="1">+IF(OFFSET('Water Data'!$I$29,0,10*ROW('Water Data'!I73))="","",OFFSET('Water Data'!$I$29,0,10*ROW('Water Data'!I73)))</f>
        <v/>
      </c>
      <c r="CK79" s="229" t="str">
        <f ca="1">+IF(OFFSET('Sanitation Data'!$D$28,0,10*ROW('Sanitation Data'!D73))="","",OFFSET('Sanitation Data'!$D$28,0,10*ROW('Sanitation Data'!D73)))</f>
        <v/>
      </c>
      <c r="CL79" s="229" t="str">
        <f ca="1">+IF(OFFSET('Sanitation Data'!$D$29,0,10*ROW('Sanitation Data'!D73))="","",OFFSET('Sanitation Data'!$D$29,0,10*ROW('Sanitation Data'!D73)))</f>
        <v/>
      </c>
      <c r="CM79" s="229" t="str">
        <f ca="1">+IF(OFFSET('Sanitation Data'!$D$30,0,10*ROW('Sanitation Data'!D73))="","",OFFSET('Sanitation Data'!$D$30,0,10*ROW('Sanitation Data'!D73)))</f>
        <v/>
      </c>
      <c r="CN79" s="229" t="str">
        <f ca="1">+IF(OFFSET('Sanitation Data'!$D$31,0,10*ROW('Sanitation Data'!D73))="","",OFFSET('Sanitation Data'!$D$31,0,10*ROW('Sanitation Data'!D73)))</f>
        <v/>
      </c>
      <c r="CO79" s="229" t="str">
        <f ca="1">+IF(OFFSET('Sanitation Data'!$D$32,0,10*ROW('Sanitation Data'!D73))="","",OFFSET('Sanitation Data'!$D$32,0,10*ROW('Sanitation Data'!D73)))</f>
        <v/>
      </c>
      <c r="CP79" s="229" t="str">
        <f ca="1">+IF(OFFSET('Sanitation Data'!$E$28,0,10*ROW('Sanitation Data'!E73))="","",OFFSET('Sanitation Data'!$E$28,0,10*ROW('Sanitation Data'!E73)))</f>
        <v/>
      </c>
      <c r="CQ79" s="229" t="str">
        <f ca="1">+IF(OFFSET('Sanitation Data'!$E$29,0,10*ROW('Sanitation Data'!E73))="","",OFFSET('Sanitation Data'!$E$29,0,10*ROW('Sanitation Data'!E73)))</f>
        <v/>
      </c>
      <c r="CR79" s="229" t="str">
        <f ca="1">+IF(OFFSET('Sanitation Data'!$E$30,0,10*ROW('Sanitation Data'!E73))="","",OFFSET('Sanitation Data'!$E$30,0,10*ROW('Sanitation Data'!E73)))</f>
        <v/>
      </c>
      <c r="CS79" s="229" t="str">
        <f ca="1">+IF(OFFSET('Sanitation Data'!$E$31,0,10*ROW('Sanitation Data'!E73))="","",OFFSET('Sanitation Data'!$E$31,0,10*ROW('Sanitation Data'!E73)))</f>
        <v/>
      </c>
      <c r="CT79" s="229" t="str">
        <f ca="1">+IF(OFFSET('Sanitation Data'!$E$32,0,10*ROW('Sanitation Data'!E73))="","",OFFSET('Sanitation Data'!$E$32,0,10*ROW('Sanitation Data'!E73)))</f>
        <v/>
      </c>
      <c r="CU79" s="229" t="str">
        <f ca="1">+IF(OFFSET('Sanitation Data'!$F$28,0,10*ROW('Sanitation Data'!F73))="","",OFFSET('Sanitation Data'!$F$28,0,10*ROW('Sanitation Data'!F73)))</f>
        <v/>
      </c>
      <c r="CV79" s="229" t="str">
        <f ca="1">+IF(OFFSET('Sanitation Data'!$F$29,0,10*ROW('Sanitation Data'!F73))="","",OFFSET('Sanitation Data'!$F$29,0,10*ROW('Sanitation Data'!F73)))</f>
        <v/>
      </c>
      <c r="CW79" s="229" t="str">
        <f ca="1">+IF(OFFSET('Sanitation Data'!$F$30,0,10*ROW('Sanitation Data'!F73))="","",OFFSET('Sanitation Data'!$F$30,0,10*ROW('Sanitation Data'!F73)))</f>
        <v/>
      </c>
      <c r="CX79" s="229" t="str">
        <f ca="1">+IF(OFFSET('Sanitation Data'!$F$31,0,10*ROW('Sanitation Data'!F73))="","",OFFSET('Sanitation Data'!$F$31,0,10*ROW('Sanitation Data'!F73)))</f>
        <v/>
      </c>
      <c r="CY79" s="229" t="str">
        <f ca="1">+IF(OFFSET('Sanitation Data'!$F$32,0,10*ROW('Sanitation Data'!F73))="","",OFFSET('Sanitation Data'!$F$32,0,10*ROW('Sanitation Data'!F73)))</f>
        <v/>
      </c>
      <c r="CZ79" s="229" t="str">
        <f ca="1">+IF(OFFSET('Sanitation Data'!$G$28,0,10*ROW('Sanitation Data'!G73))="","",OFFSET('Sanitation Data'!$G$28,0,10*ROW('Sanitation Data'!G73)))</f>
        <v/>
      </c>
      <c r="DA79" s="229" t="str">
        <f ca="1">+IF(OFFSET('Sanitation Data'!$G$29,0,10*ROW('Sanitation Data'!G73))="","",OFFSET('Sanitation Data'!$G$29,0,10*ROW('Sanitation Data'!G73)))</f>
        <v/>
      </c>
      <c r="DB79" s="229" t="str">
        <f ca="1">+IF(OFFSET('Sanitation Data'!$G$30,0,10*ROW('Sanitation Data'!G73))="","",OFFSET('Sanitation Data'!$G$30,0,10*ROW('Sanitation Data'!G73)))</f>
        <v/>
      </c>
      <c r="DC79" s="229" t="str">
        <f ca="1">+IF(OFFSET('Sanitation Data'!$G$31,0,10*ROW('Sanitation Data'!G73))="","",OFFSET('Sanitation Data'!$G$31,0,10*ROW('Sanitation Data'!G73)))</f>
        <v/>
      </c>
      <c r="DD79" s="229" t="str">
        <f ca="1">+IF(OFFSET('Sanitation Data'!$G$32,0,10*ROW('Sanitation Data'!G73))="","",OFFSET('Sanitation Data'!$G$32,0,10*ROW('Sanitation Data'!G73)))</f>
        <v/>
      </c>
      <c r="DE79" s="229" t="str">
        <f ca="1">+IF(OFFSET('Sanitation Data'!$H$28,0,10*ROW('Sanitation Data'!H73))="","",OFFSET('Sanitation Data'!$H$28,0,10*ROW('Sanitation Data'!H73)))</f>
        <v/>
      </c>
      <c r="DF79" s="229" t="str">
        <f ca="1">+IF(OFFSET('Sanitation Data'!$H$29,0,10*ROW('Sanitation Data'!H73))="","",OFFSET('Sanitation Data'!$H$29,0,10*ROW('Sanitation Data'!H73)))</f>
        <v/>
      </c>
      <c r="DG79" s="229" t="str">
        <f ca="1">+IF(OFFSET('Sanitation Data'!$H$30,0,10*ROW('Sanitation Data'!H73))="","",OFFSET('Sanitation Data'!$H$30,0,10*ROW('Sanitation Data'!H73)))</f>
        <v/>
      </c>
      <c r="DH79" s="229" t="str">
        <f ca="1">+IF(OFFSET('Sanitation Data'!$H$31,0,10*ROW('Sanitation Data'!H73))="","",OFFSET('Sanitation Data'!$H$31,0,10*ROW('Sanitation Data'!H73)))</f>
        <v/>
      </c>
      <c r="DI79" s="229" t="str">
        <f ca="1">+IF(OFFSET('Sanitation Data'!$H$32,0,10*ROW('Sanitation Data'!H73))="","",OFFSET('Sanitation Data'!$H$32,0,10*ROW('Sanitation Data'!H73)))</f>
        <v/>
      </c>
      <c r="DJ79" s="229" t="str">
        <f ca="1">+IF(OFFSET('Sanitation Data'!$I$28,0,10*ROW('Sanitation Data'!I73))="","",OFFSET('Sanitation Data'!$I$28,0,10*ROW('Sanitation Data'!I73)))</f>
        <v/>
      </c>
      <c r="DK79" s="229" t="str">
        <f ca="1">+IF(OFFSET('Sanitation Data'!$I$29,0,10*ROW('Sanitation Data'!I73))="","",OFFSET('Sanitation Data'!$I$29,0,10*ROW('Sanitation Data'!I73)))</f>
        <v/>
      </c>
      <c r="DL79" s="229" t="str">
        <f ca="1">+IF(OFFSET('Sanitation Data'!$I$30,0,10*ROW('Sanitation Data'!I73))="","",OFFSET('Sanitation Data'!$I$30,0,10*ROW('Sanitation Data'!I73)))</f>
        <v/>
      </c>
      <c r="DM79" s="229" t="str">
        <f ca="1">+IF(OFFSET('Sanitation Data'!$I$31,0,10*ROW('Sanitation Data'!I73))="","",OFFSET('Sanitation Data'!$I$31,0,10*ROW('Sanitation Data'!I73)))</f>
        <v/>
      </c>
      <c r="DN79" s="229" t="str">
        <f ca="1">+IF(OFFSET('Sanitation Data'!$I$32,0,10*ROW('Sanitation Data'!I73))="","",OFFSET('Sanitation Data'!$I$32,0,10*ROW('Sanitation Data'!I73)))</f>
        <v/>
      </c>
      <c r="DO79" s="229" t="str">
        <f ca="1">+IF(OFFSET('Hygiene Data'!$D$11,0,10*ROW('Hygiene Data'!D73))="","",OFFSET('Hygiene Data'!$D$11,0,10*ROW('Hygiene Data'!D73)))</f>
        <v/>
      </c>
      <c r="DP79" s="229" t="str">
        <f ca="1">+IF(OFFSET('Hygiene Data'!$D$12,0,10*ROW('Hygiene Data'!D73))="","",OFFSET('Hygiene Data'!$D$12,0,10*ROW('Hygiene Data'!D73)))</f>
        <v/>
      </c>
      <c r="DQ79" s="229" t="str">
        <f ca="1">+IF(OFFSET('Hygiene Data'!$D$13,0,10*ROW('Hygiene Data'!D73))="","",OFFSET('Hygiene Data'!$D$13,0,10*ROW('Hygiene Data'!D73)))</f>
        <v/>
      </c>
      <c r="DR79" s="229" t="str">
        <f ca="1">+IF(OFFSET('Hygiene Data'!$E$11,0,10*ROW('Hygiene Data'!E73))="","",OFFSET('Hygiene Data'!$E$11,0,10*ROW('Hygiene Data'!E73)))</f>
        <v/>
      </c>
      <c r="DS79" s="229" t="str">
        <f ca="1">+IF(OFFSET('Hygiene Data'!$E$12,0,10*ROW('Hygiene Data'!E73))="","",OFFSET('Hygiene Data'!$E$12,0,10*ROW('Hygiene Data'!E73)))</f>
        <v/>
      </c>
      <c r="DT79" s="229" t="str">
        <f ca="1">+IF(OFFSET('Hygiene Data'!$E$13,0,10*ROW('Hygiene Data'!E73))="","",OFFSET('Hygiene Data'!$E$13,0,10*ROW('Hygiene Data'!E73)))</f>
        <v/>
      </c>
      <c r="DU79" s="229" t="str">
        <f ca="1">+IF(OFFSET('Hygiene Data'!$F$11,0,10*ROW('Hygiene Data'!F73))="","",OFFSET('Hygiene Data'!$F$11,0,10*ROW('Hygiene Data'!F73)))</f>
        <v/>
      </c>
      <c r="DV79" s="229" t="str">
        <f ca="1">+IF(OFFSET('Hygiene Data'!$F$12,0,10*ROW('Hygiene Data'!F73))="","",OFFSET('Hygiene Data'!$F$12,0,10*ROW('Hygiene Data'!F73)))</f>
        <v/>
      </c>
      <c r="DW79" s="229" t="str">
        <f ca="1">+IF(OFFSET('Hygiene Data'!$F$13,0,10*ROW('Hygiene Data'!F73))="","",OFFSET('Hygiene Data'!$F$13,0,10*ROW('Hygiene Data'!F73)))</f>
        <v/>
      </c>
      <c r="DX79" s="229" t="str">
        <f ca="1">+IF(OFFSET('Hygiene Data'!$G$11,0,10*ROW('Hygiene Data'!G73))="","",OFFSET('Hygiene Data'!$G$11,0,10*ROW('Hygiene Data'!G73)))</f>
        <v/>
      </c>
      <c r="DY79" s="229" t="str">
        <f ca="1">+IF(OFFSET('Hygiene Data'!$G$12,0,10*ROW('Hygiene Data'!G73))="","",OFFSET('Hygiene Data'!$G$12,0,10*ROW('Hygiene Data'!G73)))</f>
        <v/>
      </c>
      <c r="DZ79" s="229" t="str">
        <f ca="1">+IF(OFFSET('Hygiene Data'!$G$13,0,10*ROW('Hygiene Data'!G73))="","",OFFSET('Hygiene Data'!$G$13,0,10*ROW('Hygiene Data'!G73)))</f>
        <v/>
      </c>
      <c r="EA79" s="229" t="str">
        <f ca="1">+IF(OFFSET('Hygiene Data'!$H$11,0,10*ROW('Hygiene Data'!H73))="","",OFFSET('Hygiene Data'!$H$11,0,10*ROW('Hygiene Data'!H73)))</f>
        <v/>
      </c>
      <c r="EB79" s="229" t="str">
        <f ca="1">+IF(OFFSET('Hygiene Data'!$H$12,0,10*ROW('Hygiene Data'!H73))="","",OFFSET('Hygiene Data'!$H$12,0,10*ROW('Hygiene Data'!H73)))</f>
        <v/>
      </c>
      <c r="EC79" s="229" t="str">
        <f ca="1">+IF(OFFSET('Hygiene Data'!$H$13,0,10*ROW('Hygiene Data'!H73))="","",OFFSET('Hygiene Data'!$H$13,0,10*ROW('Hygiene Data'!H73)))</f>
        <v/>
      </c>
      <c r="ED79" s="229" t="str">
        <f ca="1">+IF(OFFSET('Hygiene Data'!$I$11,0,10*ROW('Hygiene Data'!I73))="","",OFFSET('Hygiene Data'!$I$11,0,10*ROW('Hygiene Data'!I73)))</f>
        <v/>
      </c>
      <c r="EE79" s="229" t="str">
        <f ca="1">+IF(OFFSET('Hygiene Data'!$I$12,0,10*ROW('Hygiene Data'!I73))="","",OFFSET('Hygiene Data'!$I$12,0,10*ROW('Hygiene Data'!I73)))</f>
        <v/>
      </c>
      <c r="EF79" s="229" t="str">
        <f ca="1">+IF(OFFSET('Hygiene Data'!$I$13,0,10*ROW('Hygiene Data'!I73))="","",OFFSET('Hygiene Data'!$I$13,0,10*ROW('Hygiene Data'!I73)))</f>
        <v/>
      </c>
    </row>
    <row r="80" spans="1:136" x14ac:dyDescent="0.25">
      <c r="A80" s="338" t="str">
        <f ca="1">+IF(OFFSET('Water Data'!$B$2,0,10*ROW('Water Data'!E74))="","",OFFSET('Water Data'!$B$2,0,10*ROW('Water Data'!E74)))</f>
        <v/>
      </c>
      <c r="B80" s="33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365" t="str">
        <f t="shared" ca="1" si="1"/>
        <v/>
      </c>
      <c r="D80" s="36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36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36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36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36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36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36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36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36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36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36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36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36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36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36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36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36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36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36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36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36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36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36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36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36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36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36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36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36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36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36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36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36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36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36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36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36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36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36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36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36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36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36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36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36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36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36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36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36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44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36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36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36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36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36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36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36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36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36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36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36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36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36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36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36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36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229" t="str">
        <f ca="1">+IF(OFFSET('Water Data'!$D$27,0,10*ROW('Water Data'!D74))="","",OFFSET('Water Data'!$D$27,0,10*ROW('Water Data'!D74)))</f>
        <v/>
      </c>
      <c r="BT80" s="229" t="str">
        <f ca="1">+IF(OFFSET('Water Data'!$D$28,0,10*ROW('Water Data'!D74))="","",OFFSET('Water Data'!$D$28,0,10*ROW('Water Data'!D74)))</f>
        <v/>
      </c>
      <c r="BU80" s="229" t="str">
        <f ca="1">+IF(OFFSET('Water Data'!$D$29,0,10*ROW('Water Data'!D74))="","",OFFSET('Water Data'!$D$29,0,10*ROW('Water Data'!D74)))</f>
        <v/>
      </c>
      <c r="BV80" s="229" t="str">
        <f ca="1">+IF(OFFSET('Water Data'!$E$27,0,10*ROW('Water Data'!E74))="","",OFFSET('Water Data'!$E$27,0,10*ROW('Water Data'!E74)))</f>
        <v/>
      </c>
      <c r="BW80" s="229" t="str">
        <f ca="1">+IF(OFFSET('Water Data'!$E$28,0,10*ROW('Water Data'!E74))="","",OFFSET('Water Data'!$E$28,0,10*ROW('Water Data'!E74)))</f>
        <v/>
      </c>
      <c r="BX80" s="229" t="str">
        <f ca="1">+IF(OFFSET('Water Data'!$E$29,0,10*ROW('Water Data'!E74))="","",OFFSET('Water Data'!$E$29,0,10*ROW('Water Data'!E74)))</f>
        <v/>
      </c>
      <c r="BY80" s="229" t="str">
        <f ca="1">+IF(OFFSET('Water Data'!$F$27,0,10*ROW('Water Data'!F74))="","",OFFSET('Water Data'!$F$27,0,10*ROW('Water Data'!F74)))</f>
        <v/>
      </c>
      <c r="BZ80" s="229" t="str">
        <f ca="1">+IF(OFFSET('Water Data'!$F$28,0,10*ROW('Water Data'!F74))="","",OFFSET('Water Data'!$F$28,0,10*ROW('Water Data'!F74)))</f>
        <v/>
      </c>
      <c r="CA80" s="229" t="str">
        <f ca="1">+IF(OFFSET('Water Data'!$F$29,0,10*ROW('Water Data'!F74))="","",OFFSET('Water Data'!$F$29,0,10*ROW('Water Data'!F74)))</f>
        <v/>
      </c>
      <c r="CB80" s="229" t="str">
        <f ca="1">+IF(OFFSET('Water Data'!$G$27,0,10*ROW('Water Data'!G74))="","",OFFSET('Water Data'!$G$27,0,10*ROW('Water Data'!G74)))</f>
        <v/>
      </c>
      <c r="CC80" s="229" t="str">
        <f ca="1">+IF(OFFSET('Water Data'!$G$28,0,10*ROW('Water Data'!G74))="","",OFFSET('Water Data'!$G$28,0,10*ROW('Water Data'!G74)))</f>
        <v/>
      </c>
      <c r="CD80" s="229" t="str">
        <f ca="1">+IF(OFFSET('Water Data'!$G$29,0,10*ROW('Water Data'!G74))="","",OFFSET('Water Data'!$G$29,0,10*ROW('Water Data'!G74)))</f>
        <v/>
      </c>
      <c r="CE80" s="229" t="str">
        <f ca="1">+IF(OFFSET('Water Data'!$H$27,0,10*ROW('Water Data'!H74))="","",OFFSET('Water Data'!$H$27,0,10*ROW('Water Data'!H74)))</f>
        <v/>
      </c>
      <c r="CF80" s="229" t="str">
        <f ca="1">+IF(OFFSET('Water Data'!$H$28,0,10*ROW('Water Data'!H74))="","",OFFSET('Water Data'!$H$28,0,10*ROW('Water Data'!H74)))</f>
        <v/>
      </c>
      <c r="CG80" s="229" t="str">
        <f ca="1">+IF(OFFSET('Water Data'!$H$29,0,10*ROW('Water Data'!H74))="","",OFFSET('Water Data'!$H$29,0,10*ROW('Water Data'!H74)))</f>
        <v/>
      </c>
      <c r="CH80" s="229" t="str">
        <f ca="1">+IF(OFFSET('Water Data'!$I$27,0,10*ROW('Water Data'!I74))="","",OFFSET('Water Data'!$I$27,0,10*ROW('Water Data'!I74)))</f>
        <v/>
      </c>
      <c r="CI80" s="229" t="str">
        <f ca="1">+IF(OFFSET('Water Data'!$I$28,0,10*ROW('Water Data'!I74))="","",OFFSET('Water Data'!$I$28,0,10*ROW('Water Data'!I74)))</f>
        <v/>
      </c>
      <c r="CJ80" s="229" t="str">
        <f ca="1">+IF(OFFSET('Water Data'!$I$29,0,10*ROW('Water Data'!I74))="","",OFFSET('Water Data'!$I$29,0,10*ROW('Water Data'!I74)))</f>
        <v/>
      </c>
      <c r="CK80" s="229" t="str">
        <f ca="1">+IF(OFFSET('Sanitation Data'!$D$28,0,10*ROW('Sanitation Data'!D74))="","",OFFSET('Sanitation Data'!$D$28,0,10*ROW('Sanitation Data'!D74)))</f>
        <v/>
      </c>
      <c r="CL80" s="229" t="str">
        <f ca="1">+IF(OFFSET('Sanitation Data'!$D$29,0,10*ROW('Sanitation Data'!D74))="","",OFFSET('Sanitation Data'!$D$29,0,10*ROW('Sanitation Data'!D74)))</f>
        <v/>
      </c>
      <c r="CM80" s="229" t="str">
        <f ca="1">+IF(OFFSET('Sanitation Data'!$D$30,0,10*ROW('Sanitation Data'!D74))="","",OFFSET('Sanitation Data'!$D$30,0,10*ROW('Sanitation Data'!D74)))</f>
        <v/>
      </c>
      <c r="CN80" s="229" t="str">
        <f ca="1">+IF(OFFSET('Sanitation Data'!$D$31,0,10*ROW('Sanitation Data'!D74))="","",OFFSET('Sanitation Data'!$D$31,0,10*ROW('Sanitation Data'!D74)))</f>
        <v/>
      </c>
      <c r="CO80" s="229" t="str">
        <f ca="1">+IF(OFFSET('Sanitation Data'!$D$32,0,10*ROW('Sanitation Data'!D74))="","",OFFSET('Sanitation Data'!$D$32,0,10*ROW('Sanitation Data'!D74)))</f>
        <v/>
      </c>
      <c r="CP80" s="229" t="str">
        <f ca="1">+IF(OFFSET('Sanitation Data'!$E$28,0,10*ROW('Sanitation Data'!E74))="","",OFFSET('Sanitation Data'!$E$28,0,10*ROW('Sanitation Data'!E74)))</f>
        <v/>
      </c>
      <c r="CQ80" s="229" t="str">
        <f ca="1">+IF(OFFSET('Sanitation Data'!$E$29,0,10*ROW('Sanitation Data'!E74))="","",OFFSET('Sanitation Data'!$E$29,0,10*ROW('Sanitation Data'!E74)))</f>
        <v/>
      </c>
      <c r="CR80" s="229" t="str">
        <f ca="1">+IF(OFFSET('Sanitation Data'!$E$30,0,10*ROW('Sanitation Data'!E74))="","",OFFSET('Sanitation Data'!$E$30,0,10*ROW('Sanitation Data'!E74)))</f>
        <v/>
      </c>
      <c r="CS80" s="229" t="str">
        <f ca="1">+IF(OFFSET('Sanitation Data'!$E$31,0,10*ROW('Sanitation Data'!E74))="","",OFFSET('Sanitation Data'!$E$31,0,10*ROW('Sanitation Data'!E74)))</f>
        <v/>
      </c>
      <c r="CT80" s="229" t="str">
        <f ca="1">+IF(OFFSET('Sanitation Data'!$E$32,0,10*ROW('Sanitation Data'!E74))="","",OFFSET('Sanitation Data'!$E$32,0,10*ROW('Sanitation Data'!E74)))</f>
        <v/>
      </c>
      <c r="CU80" s="229" t="str">
        <f ca="1">+IF(OFFSET('Sanitation Data'!$F$28,0,10*ROW('Sanitation Data'!F74))="","",OFFSET('Sanitation Data'!$F$28,0,10*ROW('Sanitation Data'!F74)))</f>
        <v/>
      </c>
      <c r="CV80" s="229" t="str">
        <f ca="1">+IF(OFFSET('Sanitation Data'!$F$29,0,10*ROW('Sanitation Data'!F74))="","",OFFSET('Sanitation Data'!$F$29,0,10*ROW('Sanitation Data'!F74)))</f>
        <v/>
      </c>
      <c r="CW80" s="229" t="str">
        <f ca="1">+IF(OFFSET('Sanitation Data'!$F$30,0,10*ROW('Sanitation Data'!F74))="","",OFFSET('Sanitation Data'!$F$30,0,10*ROW('Sanitation Data'!F74)))</f>
        <v/>
      </c>
      <c r="CX80" s="229" t="str">
        <f ca="1">+IF(OFFSET('Sanitation Data'!$F$31,0,10*ROW('Sanitation Data'!F74))="","",OFFSET('Sanitation Data'!$F$31,0,10*ROW('Sanitation Data'!F74)))</f>
        <v/>
      </c>
      <c r="CY80" s="229" t="str">
        <f ca="1">+IF(OFFSET('Sanitation Data'!$F$32,0,10*ROW('Sanitation Data'!F74))="","",OFFSET('Sanitation Data'!$F$32,0,10*ROW('Sanitation Data'!F74)))</f>
        <v/>
      </c>
      <c r="CZ80" s="229" t="str">
        <f ca="1">+IF(OFFSET('Sanitation Data'!$G$28,0,10*ROW('Sanitation Data'!G74))="","",OFFSET('Sanitation Data'!$G$28,0,10*ROW('Sanitation Data'!G74)))</f>
        <v/>
      </c>
      <c r="DA80" s="229" t="str">
        <f ca="1">+IF(OFFSET('Sanitation Data'!$G$29,0,10*ROW('Sanitation Data'!G74))="","",OFFSET('Sanitation Data'!$G$29,0,10*ROW('Sanitation Data'!G74)))</f>
        <v/>
      </c>
      <c r="DB80" s="229" t="str">
        <f ca="1">+IF(OFFSET('Sanitation Data'!$G$30,0,10*ROW('Sanitation Data'!G74))="","",OFFSET('Sanitation Data'!$G$30,0,10*ROW('Sanitation Data'!G74)))</f>
        <v/>
      </c>
      <c r="DC80" s="229" t="str">
        <f ca="1">+IF(OFFSET('Sanitation Data'!$G$31,0,10*ROW('Sanitation Data'!G74))="","",OFFSET('Sanitation Data'!$G$31,0,10*ROW('Sanitation Data'!G74)))</f>
        <v/>
      </c>
      <c r="DD80" s="229" t="str">
        <f ca="1">+IF(OFFSET('Sanitation Data'!$G$32,0,10*ROW('Sanitation Data'!G74))="","",OFFSET('Sanitation Data'!$G$32,0,10*ROW('Sanitation Data'!G74)))</f>
        <v/>
      </c>
      <c r="DE80" s="229" t="str">
        <f ca="1">+IF(OFFSET('Sanitation Data'!$H$28,0,10*ROW('Sanitation Data'!H74))="","",OFFSET('Sanitation Data'!$H$28,0,10*ROW('Sanitation Data'!H74)))</f>
        <v/>
      </c>
      <c r="DF80" s="229" t="str">
        <f ca="1">+IF(OFFSET('Sanitation Data'!$H$29,0,10*ROW('Sanitation Data'!H74))="","",OFFSET('Sanitation Data'!$H$29,0,10*ROW('Sanitation Data'!H74)))</f>
        <v/>
      </c>
      <c r="DG80" s="229" t="str">
        <f ca="1">+IF(OFFSET('Sanitation Data'!$H$30,0,10*ROW('Sanitation Data'!H74))="","",OFFSET('Sanitation Data'!$H$30,0,10*ROW('Sanitation Data'!H74)))</f>
        <v/>
      </c>
      <c r="DH80" s="229" t="str">
        <f ca="1">+IF(OFFSET('Sanitation Data'!$H$31,0,10*ROW('Sanitation Data'!H74))="","",OFFSET('Sanitation Data'!$H$31,0,10*ROW('Sanitation Data'!H74)))</f>
        <v/>
      </c>
      <c r="DI80" s="229" t="str">
        <f ca="1">+IF(OFFSET('Sanitation Data'!$H$32,0,10*ROW('Sanitation Data'!H74))="","",OFFSET('Sanitation Data'!$H$32,0,10*ROW('Sanitation Data'!H74)))</f>
        <v/>
      </c>
      <c r="DJ80" s="229" t="str">
        <f ca="1">+IF(OFFSET('Sanitation Data'!$I$28,0,10*ROW('Sanitation Data'!I74))="","",OFFSET('Sanitation Data'!$I$28,0,10*ROW('Sanitation Data'!I74)))</f>
        <v/>
      </c>
      <c r="DK80" s="229" t="str">
        <f ca="1">+IF(OFFSET('Sanitation Data'!$I$29,0,10*ROW('Sanitation Data'!I74))="","",OFFSET('Sanitation Data'!$I$29,0,10*ROW('Sanitation Data'!I74)))</f>
        <v/>
      </c>
      <c r="DL80" s="229" t="str">
        <f ca="1">+IF(OFFSET('Sanitation Data'!$I$30,0,10*ROW('Sanitation Data'!I74))="","",OFFSET('Sanitation Data'!$I$30,0,10*ROW('Sanitation Data'!I74)))</f>
        <v/>
      </c>
      <c r="DM80" s="229" t="str">
        <f ca="1">+IF(OFFSET('Sanitation Data'!$I$31,0,10*ROW('Sanitation Data'!I74))="","",OFFSET('Sanitation Data'!$I$31,0,10*ROW('Sanitation Data'!I74)))</f>
        <v/>
      </c>
      <c r="DN80" s="229" t="str">
        <f ca="1">+IF(OFFSET('Sanitation Data'!$I$32,0,10*ROW('Sanitation Data'!I74))="","",OFFSET('Sanitation Data'!$I$32,0,10*ROW('Sanitation Data'!I74)))</f>
        <v/>
      </c>
      <c r="DO80" s="229" t="str">
        <f ca="1">+IF(OFFSET('Hygiene Data'!$D$11,0,10*ROW('Hygiene Data'!D74))="","",OFFSET('Hygiene Data'!$D$11,0,10*ROW('Hygiene Data'!D74)))</f>
        <v/>
      </c>
      <c r="DP80" s="229" t="str">
        <f ca="1">+IF(OFFSET('Hygiene Data'!$D$12,0,10*ROW('Hygiene Data'!D74))="","",OFFSET('Hygiene Data'!$D$12,0,10*ROW('Hygiene Data'!D74)))</f>
        <v/>
      </c>
      <c r="DQ80" s="229" t="str">
        <f ca="1">+IF(OFFSET('Hygiene Data'!$D$13,0,10*ROW('Hygiene Data'!D74))="","",OFFSET('Hygiene Data'!$D$13,0,10*ROW('Hygiene Data'!D74)))</f>
        <v/>
      </c>
      <c r="DR80" s="229" t="str">
        <f ca="1">+IF(OFFSET('Hygiene Data'!$E$11,0,10*ROW('Hygiene Data'!E74))="","",OFFSET('Hygiene Data'!$E$11,0,10*ROW('Hygiene Data'!E74)))</f>
        <v/>
      </c>
      <c r="DS80" s="229" t="str">
        <f ca="1">+IF(OFFSET('Hygiene Data'!$E$12,0,10*ROW('Hygiene Data'!E74))="","",OFFSET('Hygiene Data'!$E$12,0,10*ROW('Hygiene Data'!E74)))</f>
        <v/>
      </c>
      <c r="DT80" s="229" t="str">
        <f ca="1">+IF(OFFSET('Hygiene Data'!$E$13,0,10*ROW('Hygiene Data'!E74))="","",OFFSET('Hygiene Data'!$E$13,0,10*ROW('Hygiene Data'!E74)))</f>
        <v/>
      </c>
      <c r="DU80" s="229" t="str">
        <f ca="1">+IF(OFFSET('Hygiene Data'!$F$11,0,10*ROW('Hygiene Data'!F74))="","",OFFSET('Hygiene Data'!$F$11,0,10*ROW('Hygiene Data'!F74)))</f>
        <v/>
      </c>
      <c r="DV80" s="229" t="str">
        <f ca="1">+IF(OFFSET('Hygiene Data'!$F$12,0,10*ROW('Hygiene Data'!F74))="","",OFFSET('Hygiene Data'!$F$12,0,10*ROW('Hygiene Data'!F74)))</f>
        <v/>
      </c>
      <c r="DW80" s="229" t="str">
        <f ca="1">+IF(OFFSET('Hygiene Data'!$F$13,0,10*ROW('Hygiene Data'!F74))="","",OFFSET('Hygiene Data'!$F$13,0,10*ROW('Hygiene Data'!F74)))</f>
        <v/>
      </c>
      <c r="DX80" s="229" t="str">
        <f ca="1">+IF(OFFSET('Hygiene Data'!$G$11,0,10*ROW('Hygiene Data'!G74))="","",OFFSET('Hygiene Data'!$G$11,0,10*ROW('Hygiene Data'!G74)))</f>
        <v/>
      </c>
      <c r="DY80" s="229" t="str">
        <f ca="1">+IF(OFFSET('Hygiene Data'!$G$12,0,10*ROW('Hygiene Data'!G74))="","",OFFSET('Hygiene Data'!$G$12,0,10*ROW('Hygiene Data'!G74)))</f>
        <v/>
      </c>
      <c r="DZ80" s="229" t="str">
        <f ca="1">+IF(OFFSET('Hygiene Data'!$G$13,0,10*ROW('Hygiene Data'!G74))="","",OFFSET('Hygiene Data'!$G$13,0,10*ROW('Hygiene Data'!G74)))</f>
        <v/>
      </c>
      <c r="EA80" s="229" t="str">
        <f ca="1">+IF(OFFSET('Hygiene Data'!$H$11,0,10*ROW('Hygiene Data'!H74))="","",OFFSET('Hygiene Data'!$H$11,0,10*ROW('Hygiene Data'!H74)))</f>
        <v/>
      </c>
      <c r="EB80" s="229" t="str">
        <f ca="1">+IF(OFFSET('Hygiene Data'!$H$12,0,10*ROW('Hygiene Data'!H74))="","",OFFSET('Hygiene Data'!$H$12,0,10*ROW('Hygiene Data'!H74)))</f>
        <v/>
      </c>
      <c r="EC80" s="229" t="str">
        <f ca="1">+IF(OFFSET('Hygiene Data'!$H$13,0,10*ROW('Hygiene Data'!H74))="","",OFFSET('Hygiene Data'!$H$13,0,10*ROW('Hygiene Data'!H74)))</f>
        <v/>
      </c>
      <c r="ED80" s="229" t="str">
        <f ca="1">+IF(OFFSET('Hygiene Data'!$I$11,0,10*ROW('Hygiene Data'!I74))="","",OFFSET('Hygiene Data'!$I$11,0,10*ROW('Hygiene Data'!I74)))</f>
        <v/>
      </c>
      <c r="EE80" s="229" t="str">
        <f ca="1">+IF(OFFSET('Hygiene Data'!$I$12,0,10*ROW('Hygiene Data'!I74))="","",OFFSET('Hygiene Data'!$I$12,0,10*ROW('Hygiene Data'!I74)))</f>
        <v/>
      </c>
      <c r="EF80" s="229" t="str">
        <f ca="1">+IF(OFFSET('Hygiene Data'!$I$13,0,10*ROW('Hygiene Data'!I74))="","",OFFSET('Hygiene Data'!$I$13,0,10*ROW('Hygiene Data'!I74)))</f>
        <v/>
      </c>
    </row>
    <row r="81" spans="1:136" x14ac:dyDescent="0.25">
      <c r="A81" s="338" t="str">
        <f ca="1">+IF(OFFSET('Water Data'!$B$2,0,10*ROW('Water Data'!E75))="","",OFFSET('Water Data'!$B$2,0,10*ROW('Water Data'!E75)))</f>
        <v/>
      </c>
      <c r="B81" s="33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365" t="str">
        <f t="shared" ca="1" si="1"/>
        <v/>
      </c>
      <c r="D81" s="36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36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36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36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36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36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36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36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36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36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36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36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36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36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36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36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36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36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36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36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36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36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36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36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36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36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36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36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36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36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36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36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36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36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36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36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36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36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36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36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36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36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36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36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36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36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36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36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36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44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36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36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36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36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36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36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36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36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36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36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36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36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36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36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36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36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229" t="str">
        <f ca="1">+IF(OFFSET('Water Data'!$D$27,0,10*ROW('Water Data'!D75))="","",OFFSET('Water Data'!$D$27,0,10*ROW('Water Data'!D75)))</f>
        <v/>
      </c>
      <c r="BT81" s="229" t="str">
        <f ca="1">+IF(OFFSET('Water Data'!$D$28,0,10*ROW('Water Data'!D75))="","",OFFSET('Water Data'!$D$28,0,10*ROW('Water Data'!D75)))</f>
        <v/>
      </c>
      <c r="BU81" s="229" t="str">
        <f ca="1">+IF(OFFSET('Water Data'!$D$29,0,10*ROW('Water Data'!D75))="","",OFFSET('Water Data'!$D$29,0,10*ROW('Water Data'!D75)))</f>
        <v/>
      </c>
      <c r="BV81" s="229" t="str">
        <f ca="1">+IF(OFFSET('Water Data'!$E$27,0,10*ROW('Water Data'!E75))="","",OFFSET('Water Data'!$E$27,0,10*ROW('Water Data'!E75)))</f>
        <v/>
      </c>
      <c r="BW81" s="229" t="str">
        <f ca="1">+IF(OFFSET('Water Data'!$E$28,0,10*ROW('Water Data'!E75))="","",OFFSET('Water Data'!$E$28,0,10*ROW('Water Data'!E75)))</f>
        <v/>
      </c>
      <c r="BX81" s="229" t="str">
        <f ca="1">+IF(OFFSET('Water Data'!$E$29,0,10*ROW('Water Data'!E75))="","",OFFSET('Water Data'!$E$29,0,10*ROW('Water Data'!E75)))</f>
        <v/>
      </c>
      <c r="BY81" s="229" t="str">
        <f ca="1">+IF(OFFSET('Water Data'!$F$27,0,10*ROW('Water Data'!F75))="","",OFFSET('Water Data'!$F$27,0,10*ROW('Water Data'!F75)))</f>
        <v/>
      </c>
      <c r="BZ81" s="229" t="str">
        <f ca="1">+IF(OFFSET('Water Data'!$F$28,0,10*ROW('Water Data'!F75))="","",OFFSET('Water Data'!$F$28,0,10*ROW('Water Data'!F75)))</f>
        <v/>
      </c>
      <c r="CA81" s="229" t="str">
        <f ca="1">+IF(OFFSET('Water Data'!$F$29,0,10*ROW('Water Data'!F75))="","",OFFSET('Water Data'!$F$29,0,10*ROW('Water Data'!F75)))</f>
        <v/>
      </c>
      <c r="CB81" s="229" t="str">
        <f ca="1">+IF(OFFSET('Water Data'!$G$27,0,10*ROW('Water Data'!G75))="","",OFFSET('Water Data'!$G$27,0,10*ROW('Water Data'!G75)))</f>
        <v/>
      </c>
      <c r="CC81" s="229" t="str">
        <f ca="1">+IF(OFFSET('Water Data'!$G$28,0,10*ROW('Water Data'!G75))="","",OFFSET('Water Data'!$G$28,0,10*ROW('Water Data'!G75)))</f>
        <v/>
      </c>
      <c r="CD81" s="229" t="str">
        <f ca="1">+IF(OFFSET('Water Data'!$G$29,0,10*ROW('Water Data'!G75))="","",OFFSET('Water Data'!$G$29,0,10*ROW('Water Data'!G75)))</f>
        <v/>
      </c>
      <c r="CE81" s="229" t="str">
        <f ca="1">+IF(OFFSET('Water Data'!$H$27,0,10*ROW('Water Data'!H75))="","",OFFSET('Water Data'!$H$27,0,10*ROW('Water Data'!H75)))</f>
        <v/>
      </c>
      <c r="CF81" s="229" t="str">
        <f ca="1">+IF(OFFSET('Water Data'!$H$28,0,10*ROW('Water Data'!H75))="","",OFFSET('Water Data'!$H$28,0,10*ROW('Water Data'!H75)))</f>
        <v/>
      </c>
      <c r="CG81" s="229" t="str">
        <f ca="1">+IF(OFFSET('Water Data'!$H$29,0,10*ROW('Water Data'!H75))="","",OFFSET('Water Data'!$H$29,0,10*ROW('Water Data'!H75)))</f>
        <v/>
      </c>
      <c r="CH81" s="229" t="str">
        <f ca="1">+IF(OFFSET('Water Data'!$I$27,0,10*ROW('Water Data'!I75))="","",OFFSET('Water Data'!$I$27,0,10*ROW('Water Data'!I75)))</f>
        <v/>
      </c>
      <c r="CI81" s="229" t="str">
        <f ca="1">+IF(OFFSET('Water Data'!$I$28,0,10*ROW('Water Data'!I75))="","",OFFSET('Water Data'!$I$28,0,10*ROW('Water Data'!I75)))</f>
        <v/>
      </c>
      <c r="CJ81" s="229" t="str">
        <f ca="1">+IF(OFFSET('Water Data'!$I$29,0,10*ROW('Water Data'!I75))="","",OFFSET('Water Data'!$I$29,0,10*ROW('Water Data'!I75)))</f>
        <v/>
      </c>
      <c r="CK81" s="229" t="str">
        <f ca="1">+IF(OFFSET('Sanitation Data'!$D$28,0,10*ROW('Sanitation Data'!D75))="","",OFFSET('Sanitation Data'!$D$28,0,10*ROW('Sanitation Data'!D75)))</f>
        <v/>
      </c>
      <c r="CL81" s="229" t="str">
        <f ca="1">+IF(OFFSET('Sanitation Data'!$D$29,0,10*ROW('Sanitation Data'!D75))="","",OFFSET('Sanitation Data'!$D$29,0,10*ROW('Sanitation Data'!D75)))</f>
        <v/>
      </c>
      <c r="CM81" s="229" t="str">
        <f ca="1">+IF(OFFSET('Sanitation Data'!$D$30,0,10*ROW('Sanitation Data'!D75))="","",OFFSET('Sanitation Data'!$D$30,0,10*ROW('Sanitation Data'!D75)))</f>
        <v/>
      </c>
      <c r="CN81" s="229" t="str">
        <f ca="1">+IF(OFFSET('Sanitation Data'!$D$31,0,10*ROW('Sanitation Data'!D75))="","",OFFSET('Sanitation Data'!$D$31,0,10*ROW('Sanitation Data'!D75)))</f>
        <v/>
      </c>
      <c r="CO81" s="229" t="str">
        <f ca="1">+IF(OFFSET('Sanitation Data'!$D$32,0,10*ROW('Sanitation Data'!D75))="","",OFFSET('Sanitation Data'!$D$32,0,10*ROW('Sanitation Data'!D75)))</f>
        <v/>
      </c>
      <c r="CP81" s="229" t="str">
        <f ca="1">+IF(OFFSET('Sanitation Data'!$E$28,0,10*ROW('Sanitation Data'!E75))="","",OFFSET('Sanitation Data'!$E$28,0,10*ROW('Sanitation Data'!E75)))</f>
        <v/>
      </c>
      <c r="CQ81" s="229" t="str">
        <f ca="1">+IF(OFFSET('Sanitation Data'!$E$29,0,10*ROW('Sanitation Data'!E75))="","",OFFSET('Sanitation Data'!$E$29,0,10*ROW('Sanitation Data'!E75)))</f>
        <v/>
      </c>
      <c r="CR81" s="229" t="str">
        <f ca="1">+IF(OFFSET('Sanitation Data'!$E$30,0,10*ROW('Sanitation Data'!E75))="","",OFFSET('Sanitation Data'!$E$30,0,10*ROW('Sanitation Data'!E75)))</f>
        <v/>
      </c>
      <c r="CS81" s="229" t="str">
        <f ca="1">+IF(OFFSET('Sanitation Data'!$E$31,0,10*ROW('Sanitation Data'!E75))="","",OFFSET('Sanitation Data'!$E$31,0,10*ROW('Sanitation Data'!E75)))</f>
        <v/>
      </c>
      <c r="CT81" s="229" t="str">
        <f ca="1">+IF(OFFSET('Sanitation Data'!$E$32,0,10*ROW('Sanitation Data'!E75))="","",OFFSET('Sanitation Data'!$E$32,0,10*ROW('Sanitation Data'!E75)))</f>
        <v/>
      </c>
      <c r="CU81" s="229" t="str">
        <f ca="1">+IF(OFFSET('Sanitation Data'!$F$28,0,10*ROW('Sanitation Data'!F75))="","",OFFSET('Sanitation Data'!$F$28,0,10*ROW('Sanitation Data'!F75)))</f>
        <v/>
      </c>
      <c r="CV81" s="229" t="str">
        <f ca="1">+IF(OFFSET('Sanitation Data'!$F$29,0,10*ROW('Sanitation Data'!F75))="","",OFFSET('Sanitation Data'!$F$29,0,10*ROW('Sanitation Data'!F75)))</f>
        <v/>
      </c>
      <c r="CW81" s="229" t="str">
        <f ca="1">+IF(OFFSET('Sanitation Data'!$F$30,0,10*ROW('Sanitation Data'!F75))="","",OFFSET('Sanitation Data'!$F$30,0,10*ROW('Sanitation Data'!F75)))</f>
        <v/>
      </c>
      <c r="CX81" s="229" t="str">
        <f ca="1">+IF(OFFSET('Sanitation Data'!$F$31,0,10*ROW('Sanitation Data'!F75))="","",OFFSET('Sanitation Data'!$F$31,0,10*ROW('Sanitation Data'!F75)))</f>
        <v/>
      </c>
      <c r="CY81" s="229" t="str">
        <f ca="1">+IF(OFFSET('Sanitation Data'!$F$32,0,10*ROW('Sanitation Data'!F75))="","",OFFSET('Sanitation Data'!$F$32,0,10*ROW('Sanitation Data'!F75)))</f>
        <v/>
      </c>
      <c r="CZ81" s="229" t="str">
        <f ca="1">+IF(OFFSET('Sanitation Data'!$G$28,0,10*ROW('Sanitation Data'!G75))="","",OFFSET('Sanitation Data'!$G$28,0,10*ROW('Sanitation Data'!G75)))</f>
        <v/>
      </c>
      <c r="DA81" s="229" t="str">
        <f ca="1">+IF(OFFSET('Sanitation Data'!$G$29,0,10*ROW('Sanitation Data'!G75))="","",OFFSET('Sanitation Data'!$G$29,0,10*ROW('Sanitation Data'!G75)))</f>
        <v/>
      </c>
      <c r="DB81" s="229" t="str">
        <f ca="1">+IF(OFFSET('Sanitation Data'!$G$30,0,10*ROW('Sanitation Data'!G75))="","",OFFSET('Sanitation Data'!$G$30,0,10*ROW('Sanitation Data'!G75)))</f>
        <v/>
      </c>
      <c r="DC81" s="229" t="str">
        <f ca="1">+IF(OFFSET('Sanitation Data'!$G$31,0,10*ROW('Sanitation Data'!G75))="","",OFFSET('Sanitation Data'!$G$31,0,10*ROW('Sanitation Data'!G75)))</f>
        <v/>
      </c>
      <c r="DD81" s="229" t="str">
        <f ca="1">+IF(OFFSET('Sanitation Data'!$G$32,0,10*ROW('Sanitation Data'!G75))="","",OFFSET('Sanitation Data'!$G$32,0,10*ROW('Sanitation Data'!G75)))</f>
        <v/>
      </c>
      <c r="DE81" s="229" t="str">
        <f ca="1">+IF(OFFSET('Sanitation Data'!$H$28,0,10*ROW('Sanitation Data'!H75))="","",OFFSET('Sanitation Data'!$H$28,0,10*ROW('Sanitation Data'!H75)))</f>
        <v/>
      </c>
      <c r="DF81" s="229" t="str">
        <f ca="1">+IF(OFFSET('Sanitation Data'!$H$29,0,10*ROW('Sanitation Data'!H75))="","",OFFSET('Sanitation Data'!$H$29,0,10*ROW('Sanitation Data'!H75)))</f>
        <v/>
      </c>
      <c r="DG81" s="229" t="str">
        <f ca="1">+IF(OFFSET('Sanitation Data'!$H$30,0,10*ROW('Sanitation Data'!H75))="","",OFFSET('Sanitation Data'!$H$30,0,10*ROW('Sanitation Data'!H75)))</f>
        <v/>
      </c>
      <c r="DH81" s="229" t="str">
        <f ca="1">+IF(OFFSET('Sanitation Data'!$H$31,0,10*ROW('Sanitation Data'!H75))="","",OFFSET('Sanitation Data'!$H$31,0,10*ROW('Sanitation Data'!H75)))</f>
        <v/>
      </c>
      <c r="DI81" s="229" t="str">
        <f ca="1">+IF(OFFSET('Sanitation Data'!$H$32,0,10*ROW('Sanitation Data'!H75))="","",OFFSET('Sanitation Data'!$H$32,0,10*ROW('Sanitation Data'!H75)))</f>
        <v/>
      </c>
      <c r="DJ81" s="229" t="str">
        <f ca="1">+IF(OFFSET('Sanitation Data'!$I$28,0,10*ROW('Sanitation Data'!I75))="","",OFFSET('Sanitation Data'!$I$28,0,10*ROW('Sanitation Data'!I75)))</f>
        <v/>
      </c>
      <c r="DK81" s="229" t="str">
        <f ca="1">+IF(OFFSET('Sanitation Data'!$I$29,0,10*ROW('Sanitation Data'!I75))="","",OFFSET('Sanitation Data'!$I$29,0,10*ROW('Sanitation Data'!I75)))</f>
        <v/>
      </c>
      <c r="DL81" s="229" t="str">
        <f ca="1">+IF(OFFSET('Sanitation Data'!$I$30,0,10*ROW('Sanitation Data'!I75))="","",OFFSET('Sanitation Data'!$I$30,0,10*ROW('Sanitation Data'!I75)))</f>
        <v/>
      </c>
      <c r="DM81" s="229" t="str">
        <f ca="1">+IF(OFFSET('Sanitation Data'!$I$31,0,10*ROW('Sanitation Data'!I75))="","",OFFSET('Sanitation Data'!$I$31,0,10*ROW('Sanitation Data'!I75)))</f>
        <v/>
      </c>
      <c r="DN81" s="229" t="str">
        <f ca="1">+IF(OFFSET('Sanitation Data'!$I$32,0,10*ROW('Sanitation Data'!I75))="","",OFFSET('Sanitation Data'!$I$32,0,10*ROW('Sanitation Data'!I75)))</f>
        <v/>
      </c>
      <c r="DO81" s="229" t="str">
        <f ca="1">+IF(OFFSET('Hygiene Data'!$D$11,0,10*ROW('Hygiene Data'!D75))="","",OFFSET('Hygiene Data'!$D$11,0,10*ROW('Hygiene Data'!D75)))</f>
        <v/>
      </c>
      <c r="DP81" s="229" t="str">
        <f ca="1">+IF(OFFSET('Hygiene Data'!$D$12,0,10*ROW('Hygiene Data'!D75))="","",OFFSET('Hygiene Data'!$D$12,0,10*ROW('Hygiene Data'!D75)))</f>
        <v/>
      </c>
      <c r="DQ81" s="229" t="str">
        <f ca="1">+IF(OFFSET('Hygiene Data'!$D$13,0,10*ROW('Hygiene Data'!D75))="","",OFFSET('Hygiene Data'!$D$13,0,10*ROW('Hygiene Data'!D75)))</f>
        <v/>
      </c>
      <c r="DR81" s="229" t="str">
        <f ca="1">+IF(OFFSET('Hygiene Data'!$E$11,0,10*ROW('Hygiene Data'!E75))="","",OFFSET('Hygiene Data'!$E$11,0,10*ROW('Hygiene Data'!E75)))</f>
        <v/>
      </c>
      <c r="DS81" s="229" t="str">
        <f ca="1">+IF(OFFSET('Hygiene Data'!$E$12,0,10*ROW('Hygiene Data'!E75))="","",OFFSET('Hygiene Data'!$E$12,0,10*ROW('Hygiene Data'!E75)))</f>
        <v/>
      </c>
      <c r="DT81" s="229" t="str">
        <f ca="1">+IF(OFFSET('Hygiene Data'!$E$13,0,10*ROW('Hygiene Data'!E75))="","",OFFSET('Hygiene Data'!$E$13,0,10*ROW('Hygiene Data'!E75)))</f>
        <v/>
      </c>
      <c r="DU81" s="229" t="str">
        <f ca="1">+IF(OFFSET('Hygiene Data'!$F$11,0,10*ROW('Hygiene Data'!F75))="","",OFFSET('Hygiene Data'!$F$11,0,10*ROW('Hygiene Data'!F75)))</f>
        <v/>
      </c>
      <c r="DV81" s="229" t="str">
        <f ca="1">+IF(OFFSET('Hygiene Data'!$F$12,0,10*ROW('Hygiene Data'!F75))="","",OFFSET('Hygiene Data'!$F$12,0,10*ROW('Hygiene Data'!F75)))</f>
        <v/>
      </c>
      <c r="DW81" s="229" t="str">
        <f ca="1">+IF(OFFSET('Hygiene Data'!$F$13,0,10*ROW('Hygiene Data'!F75))="","",OFFSET('Hygiene Data'!$F$13,0,10*ROW('Hygiene Data'!F75)))</f>
        <v/>
      </c>
      <c r="DX81" s="229" t="str">
        <f ca="1">+IF(OFFSET('Hygiene Data'!$G$11,0,10*ROW('Hygiene Data'!G75))="","",OFFSET('Hygiene Data'!$G$11,0,10*ROW('Hygiene Data'!G75)))</f>
        <v/>
      </c>
      <c r="DY81" s="229" t="str">
        <f ca="1">+IF(OFFSET('Hygiene Data'!$G$12,0,10*ROW('Hygiene Data'!G75))="","",OFFSET('Hygiene Data'!$G$12,0,10*ROW('Hygiene Data'!G75)))</f>
        <v/>
      </c>
      <c r="DZ81" s="229" t="str">
        <f ca="1">+IF(OFFSET('Hygiene Data'!$G$13,0,10*ROW('Hygiene Data'!G75))="","",OFFSET('Hygiene Data'!$G$13,0,10*ROW('Hygiene Data'!G75)))</f>
        <v/>
      </c>
      <c r="EA81" s="229" t="str">
        <f ca="1">+IF(OFFSET('Hygiene Data'!$H$11,0,10*ROW('Hygiene Data'!H75))="","",OFFSET('Hygiene Data'!$H$11,0,10*ROW('Hygiene Data'!H75)))</f>
        <v/>
      </c>
      <c r="EB81" s="229" t="str">
        <f ca="1">+IF(OFFSET('Hygiene Data'!$H$12,0,10*ROW('Hygiene Data'!H75))="","",OFFSET('Hygiene Data'!$H$12,0,10*ROW('Hygiene Data'!H75)))</f>
        <v/>
      </c>
      <c r="EC81" s="229" t="str">
        <f ca="1">+IF(OFFSET('Hygiene Data'!$H$13,0,10*ROW('Hygiene Data'!H75))="","",OFFSET('Hygiene Data'!$H$13,0,10*ROW('Hygiene Data'!H75)))</f>
        <v/>
      </c>
      <c r="ED81" s="229" t="str">
        <f ca="1">+IF(OFFSET('Hygiene Data'!$I$11,0,10*ROW('Hygiene Data'!I75))="","",OFFSET('Hygiene Data'!$I$11,0,10*ROW('Hygiene Data'!I75)))</f>
        <v/>
      </c>
      <c r="EE81" s="229" t="str">
        <f ca="1">+IF(OFFSET('Hygiene Data'!$I$12,0,10*ROW('Hygiene Data'!I75))="","",OFFSET('Hygiene Data'!$I$12,0,10*ROW('Hygiene Data'!I75)))</f>
        <v/>
      </c>
      <c r="EF81" s="229" t="str">
        <f ca="1">+IF(OFFSET('Hygiene Data'!$I$13,0,10*ROW('Hygiene Data'!I75))="","",OFFSET('Hygiene Data'!$I$13,0,10*ROW('Hygiene Data'!I75)))</f>
        <v/>
      </c>
    </row>
    <row r="82" spans="1:136" x14ac:dyDescent="0.25">
      <c r="A82" s="338" t="str">
        <f ca="1">+IF(OFFSET('Water Data'!$B$2,0,10*ROW('Water Data'!E76))="","",OFFSET('Water Data'!$B$2,0,10*ROW('Water Data'!E76)))</f>
        <v/>
      </c>
      <c r="B82" s="33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365" t="str">
        <f t="shared" ca="1" si="1"/>
        <v/>
      </c>
      <c r="D82" s="36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36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36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36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36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36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36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36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36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36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36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36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36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36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36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36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36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36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36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36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36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36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36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36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36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36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36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36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36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36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36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36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36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36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36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36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36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36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36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36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36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36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36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36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36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36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36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36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36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44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36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36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36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36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36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36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36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36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36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36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36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36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36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36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36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36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229" t="str">
        <f ca="1">+IF(OFFSET('Water Data'!$D$27,0,10*ROW('Water Data'!D76))="","",OFFSET('Water Data'!$D$27,0,10*ROW('Water Data'!D76)))</f>
        <v/>
      </c>
      <c r="BT82" s="229" t="str">
        <f ca="1">+IF(OFFSET('Water Data'!$D$28,0,10*ROW('Water Data'!D76))="","",OFFSET('Water Data'!$D$28,0,10*ROW('Water Data'!D76)))</f>
        <v/>
      </c>
      <c r="BU82" s="229" t="str">
        <f ca="1">+IF(OFFSET('Water Data'!$D$29,0,10*ROW('Water Data'!D76))="","",OFFSET('Water Data'!$D$29,0,10*ROW('Water Data'!D76)))</f>
        <v/>
      </c>
      <c r="BV82" s="229" t="str">
        <f ca="1">+IF(OFFSET('Water Data'!$E$27,0,10*ROW('Water Data'!E76))="","",OFFSET('Water Data'!$E$27,0,10*ROW('Water Data'!E76)))</f>
        <v/>
      </c>
      <c r="BW82" s="229" t="str">
        <f ca="1">+IF(OFFSET('Water Data'!$E$28,0,10*ROW('Water Data'!E76))="","",OFFSET('Water Data'!$E$28,0,10*ROW('Water Data'!E76)))</f>
        <v/>
      </c>
      <c r="BX82" s="229" t="str">
        <f ca="1">+IF(OFFSET('Water Data'!$E$29,0,10*ROW('Water Data'!E76))="","",OFFSET('Water Data'!$E$29,0,10*ROW('Water Data'!E76)))</f>
        <v/>
      </c>
      <c r="BY82" s="229" t="str">
        <f ca="1">+IF(OFFSET('Water Data'!$F$27,0,10*ROW('Water Data'!F76))="","",OFFSET('Water Data'!$F$27,0,10*ROW('Water Data'!F76)))</f>
        <v/>
      </c>
      <c r="BZ82" s="229" t="str">
        <f ca="1">+IF(OFFSET('Water Data'!$F$28,0,10*ROW('Water Data'!F76))="","",OFFSET('Water Data'!$F$28,0,10*ROW('Water Data'!F76)))</f>
        <v/>
      </c>
      <c r="CA82" s="229" t="str">
        <f ca="1">+IF(OFFSET('Water Data'!$F$29,0,10*ROW('Water Data'!F76))="","",OFFSET('Water Data'!$F$29,0,10*ROW('Water Data'!F76)))</f>
        <v/>
      </c>
      <c r="CB82" s="229" t="str">
        <f ca="1">+IF(OFFSET('Water Data'!$G$27,0,10*ROW('Water Data'!G76))="","",OFFSET('Water Data'!$G$27,0,10*ROW('Water Data'!G76)))</f>
        <v/>
      </c>
      <c r="CC82" s="229" t="str">
        <f ca="1">+IF(OFFSET('Water Data'!$G$28,0,10*ROW('Water Data'!G76))="","",OFFSET('Water Data'!$G$28,0,10*ROW('Water Data'!G76)))</f>
        <v/>
      </c>
      <c r="CD82" s="229" t="str">
        <f ca="1">+IF(OFFSET('Water Data'!$G$29,0,10*ROW('Water Data'!G76))="","",OFFSET('Water Data'!$G$29,0,10*ROW('Water Data'!G76)))</f>
        <v/>
      </c>
      <c r="CE82" s="229" t="str">
        <f ca="1">+IF(OFFSET('Water Data'!$H$27,0,10*ROW('Water Data'!H76))="","",OFFSET('Water Data'!$H$27,0,10*ROW('Water Data'!H76)))</f>
        <v/>
      </c>
      <c r="CF82" s="229" t="str">
        <f ca="1">+IF(OFFSET('Water Data'!$H$28,0,10*ROW('Water Data'!H76))="","",OFFSET('Water Data'!$H$28,0,10*ROW('Water Data'!H76)))</f>
        <v/>
      </c>
      <c r="CG82" s="229" t="str">
        <f ca="1">+IF(OFFSET('Water Data'!$H$29,0,10*ROW('Water Data'!H76))="","",OFFSET('Water Data'!$H$29,0,10*ROW('Water Data'!H76)))</f>
        <v/>
      </c>
      <c r="CH82" s="229" t="str">
        <f ca="1">+IF(OFFSET('Water Data'!$I$27,0,10*ROW('Water Data'!I76))="","",OFFSET('Water Data'!$I$27,0,10*ROW('Water Data'!I76)))</f>
        <v/>
      </c>
      <c r="CI82" s="229" t="str">
        <f ca="1">+IF(OFFSET('Water Data'!$I$28,0,10*ROW('Water Data'!I76))="","",OFFSET('Water Data'!$I$28,0,10*ROW('Water Data'!I76)))</f>
        <v/>
      </c>
      <c r="CJ82" s="229" t="str">
        <f ca="1">+IF(OFFSET('Water Data'!$I$29,0,10*ROW('Water Data'!I76))="","",OFFSET('Water Data'!$I$29,0,10*ROW('Water Data'!I76)))</f>
        <v/>
      </c>
      <c r="CK82" s="229" t="str">
        <f ca="1">+IF(OFFSET('Sanitation Data'!$D$28,0,10*ROW('Sanitation Data'!D76))="","",OFFSET('Sanitation Data'!$D$28,0,10*ROW('Sanitation Data'!D76)))</f>
        <v/>
      </c>
      <c r="CL82" s="229" t="str">
        <f ca="1">+IF(OFFSET('Sanitation Data'!$D$29,0,10*ROW('Sanitation Data'!D76))="","",OFFSET('Sanitation Data'!$D$29,0,10*ROW('Sanitation Data'!D76)))</f>
        <v/>
      </c>
      <c r="CM82" s="229" t="str">
        <f ca="1">+IF(OFFSET('Sanitation Data'!$D$30,0,10*ROW('Sanitation Data'!D76))="","",OFFSET('Sanitation Data'!$D$30,0,10*ROW('Sanitation Data'!D76)))</f>
        <v/>
      </c>
      <c r="CN82" s="229" t="str">
        <f ca="1">+IF(OFFSET('Sanitation Data'!$D$31,0,10*ROW('Sanitation Data'!D76))="","",OFFSET('Sanitation Data'!$D$31,0,10*ROW('Sanitation Data'!D76)))</f>
        <v/>
      </c>
      <c r="CO82" s="229" t="str">
        <f ca="1">+IF(OFFSET('Sanitation Data'!$D$32,0,10*ROW('Sanitation Data'!D76))="","",OFFSET('Sanitation Data'!$D$32,0,10*ROW('Sanitation Data'!D76)))</f>
        <v/>
      </c>
      <c r="CP82" s="229" t="str">
        <f ca="1">+IF(OFFSET('Sanitation Data'!$E$28,0,10*ROW('Sanitation Data'!E76))="","",OFFSET('Sanitation Data'!$E$28,0,10*ROW('Sanitation Data'!E76)))</f>
        <v/>
      </c>
      <c r="CQ82" s="229" t="str">
        <f ca="1">+IF(OFFSET('Sanitation Data'!$E$29,0,10*ROW('Sanitation Data'!E76))="","",OFFSET('Sanitation Data'!$E$29,0,10*ROW('Sanitation Data'!E76)))</f>
        <v/>
      </c>
      <c r="CR82" s="229" t="str">
        <f ca="1">+IF(OFFSET('Sanitation Data'!$E$30,0,10*ROW('Sanitation Data'!E76))="","",OFFSET('Sanitation Data'!$E$30,0,10*ROW('Sanitation Data'!E76)))</f>
        <v/>
      </c>
      <c r="CS82" s="229" t="str">
        <f ca="1">+IF(OFFSET('Sanitation Data'!$E$31,0,10*ROW('Sanitation Data'!E76))="","",OFFSET('Sanitation Data'!$E$31,0,10*ROW('Sanitation Data'!E76)))</f>
        <v/>
      </c>
      <c r="CT82" s="229" t="str">
        <f ca="1">+IF(OFFSET('Sanitation Data'!$E$32,0,10*ROW('Sanitation Data'!E76))="","",OFFSET('Sanitation Data'!$E$32,0,10*ROW('Sanitation Data'!E76)))</f>
        <v/>
      </c>
      <c r="CU82" s="229" t="str">
        <f ca="1">+IF(OFFSET('Sanitation Data'!$F$28,0,10*ROW('Sanitation Data'!F76))="","",OFFSET('Sanitation Data'!$F$28,0,10*ROW('Sanitation Data'!F76)))</f>
        <v/>
      </c>
      <c r="CV82" s="229" t="str">
        <f ca="1">+IF(OFFSET('Sanitation Data'!$F$29,0,10*ROW('Sanitation Data'!F76))="","",OFFSET('Sanitation Data'!$F$29,0,10*ROW('Sanitation Data'!F76)))</f>
        <v/>
      </c>
      <c r="CW82" s="229" t="str">
        <f ca="1">+IF(OFFSET('Sanitation Data'!$F$30,0,10*ROW('Sanitation Data'!F76))="","",OFFSET('Sanitation Data'!$F$30,0,10*ROW('Sanitation Data'!F76)))</f>
        <v/>
      </c>
      <c r="CX82" s="229" t="str">
        <f ca="1">+IF(OFFSET('Sanitation Data'!$F$31,0,10*ROW('Sanitation Data'!F76))="","",OFFSET('Sanitation Data'!$F$31,0,10*ROW('Sanitation Data'!F76)))</f>
        <v/>
      </c>
      <c r="CY82" s="229" t="str">
        <f ca="1">+IF(OFFSET('Sanitation Data'!$F$32,0,10*ROW('Sanitation Data'!F76))="","",OFFSET('Sanitation Data'!$F$32,0,10*ROW('Sanitation Data'!F76)))</f>
        <v/>
      </c>
      <c r="CZ82" s="229" t="str">
        <f ca="1">+IF(OFFSET('Sanitation Data'!$G$28,0,10*ROW('Sanitation Data'!G76))="","",OFFSET('Sanitation Data'!$G$28,0,10*ROW('Sanitation Data'!G76)))</f>
        <v/>
      </c>
      <c r="DA82" s="229" t="str">
        <f ca="1">+IF(OFFSET('Sanitation Data'!$G$29,0,10*ROW('Sanitation Data'!G76))="","",OFFSET('Sanitation Data'!$G$29,0,10*ROW('Sanitation Data'!G76)))</f>
        <v/>
      </c>
      <c r="DB82" s="229" t="str">
        <f ca="1">+IF(OFFSET('Sanitation Data'!$G$30,0,10*ROW('Sanitation Data'!G76))="","",OFFSET('Sanitation Data'!$G$30,0,10*ROW('Sanitation Data'!G76)))</f>
        <v/>
      </c>
      <c r="DC82" s="229" t="str">
        <f ca="1">+IF(OFFSET('Sanitation Data'!$G$31,0,10*ROW('Sanitation Data'!G76))="","",OFFSET('Sanitation Data'!$G$31,0,10*ROW('Sanitation Data'!G76)))</f>
        <v/>
      </c>
      <c r="DD82" s="229" t="str">
        <f ca="1">+IF(OFFSET('Sanitation Data'!$G$32,0,10*ROW('Sanitation Data'!G76))="","",OFFSET('Sanitation Data'!$G$32,0,10*ROW('Sanitation Data'!G76)))</f>
        <v/>
      </c>
      <c r="DE82" s="229" t="str">
        <f ca="1">+IF(OFFSET('Sanitation Data'!$H$28,0,10*ROW('Sanitation Data'!H76))="","",OFFSET('Sanitation Data'!$H$28,0,10*ROW('Sanitation Data'!H76)))</f>
        <v/>
      </c>
      <c r="DF82" s="229" t="str">
        <f ca="1">+IF(OFFSET('Sanitation Data'!$H$29,0,10*ROW('Sanitation Data'!H76))="","",OFFSET('Sanitation Data'!$H$29,0,10*ROW('Sanitation Data'!H76)))</f>
        <v/>
      </c>
      <c r="DG82" s="229" t="str">
        <f ca="1">+IF(OFFSET('Sanitation Data'!$H$30,0,10*ROW('Sanitation Data'!H76))="","",OFFSET('Sanitation Data'!$H$30,0,10*ROW('Sanitation Data'!H76)))</f>
        <v/>
      </c>
      <c r="DH82" s="229" t="str">
        <f ca="1">+IF(OFFSET('Sanitation Data'!$H$31,0,10*ROW('Sanitation Data'!H76))="","",OFFSET('Sanitation Data'!$H$31,0,10*ROW('Sanitation Data'!H76)))</f>
        <v/>
      </c>
      <c r="DI82" s="229" t="str">
        <f ca="1">+IF(OFFSET('Sanitation Data'!$H$32,0,10*ROW('Sanitation Data'!H76))="","",OFFSET('Sanitation Data'!$H$32,0,10*ROW('Sanitation Data'!H76)))</f>
        <v/>
      </c>
      <c r="DJ82" s="229" t="str">
        <f ca="1">+IF(OFFSET('Sanitation Data'!$I$28,0,10*ROW('Sanitation Data'!I76))="","",OFFSET('Sanitation Data'!$I$28,0,10*ROW('Sanitation Data'!I76)))</f>
        <v/>
      </c>
      <c r="DK82" s="229" t="str">
        <f ca="1">+IF(OFFSET('Sanitation Data'!$I$29,0,10*ROW('Sanitation Data'!I76))="","",OFFSET('Sanitation Data'!$I$29,0,10*ROW('Sanitation Data'!I76)))</f>
        <v/>
      </c>
      <c r="DL82" s="229" t="str">
        <f ca="1">+IF(OFFSET('Sanitation Data'!$I$30,0,10*ROW('Sanitation Data'!I76))="","",OFFSET('Sanitation Data'!$I$30,0,10*ROW('Sanitation Data'!I76)))</f>
        <v/>
      </c>
      <c r="DM82" s="229" t="str">
        <f ca="1">+IF(OFFSET('Sanitation Data'!$I$31,0,10*ROW('Sanitation Data'!I76))="","",OFFSET('Sanitation Data'!$I$31,0,10*ROW('Sanitation Data'!I76)))</f>
        <v/>
      </c>
      <c r="DN82" s="229" t="str">
        <f ca="1">+IF(OFFSET('Sanitation Data'!$I$32,0,10*ROW('Sanitation Data'!I76))="","",OFFSET('Sanitation Data'!$I$32,0,10*ROW('Sanitation Data'!I76)))</f>
        <v/>
      </c>
      <c r="DO82" s="229" t="str">
        <f ca="1">+IF(OFFSET('Hygiene Data'!$D$11,0,10*ROW('Hygiene Data'!D76))="","",OFFSET('Hygiene Data'!$D$11,0,10*ROW('Hygiene Data'!D76)))</f>
        <v/>
      </c>
      <c r="DP82" s="229" t="str">
        <f ca="1">+IF(OFFSET('Hygiene Data'!$D$12,0,10*ROW('Hygiene Data'!D76))="","",OFFSET('Hygiene Data'!$D$12,0,10*ROW('Hygiene Data'!D76)))</f>
        <v/>
      </c>
      <c r="DQ82" s="229" t="str">
        <f ca="1">+IF(OFFSET('Hygiene Data'!$D$13,0,10*ROW('Hygiene Data'!D76))="","",OFFSET('Hygiene Data'!$D$13,0,10*ROW('Hygiene Data'!D76)))</f>
        <v/>
      </c>
      <c r="DR82" s="229" t="str">
        <f ca="1">+IF(OFFSET('Hygiene Data'!$E$11,0,10*ROW('Hygiene Data'!E76))="","",OFFSET('Hygiene Data'!$E$11,0,10*ROW('Hygiene Data'!E76)))</f>
        <v/>
      </c>
      <c r="DS82" s="229" t="str">
        <f ca="1">+IF(OFFSET('Hygiene Data'!$E$12,0,10*ROW('Hygiene Data'!E76))="","",OFFSET('Hygiene Data'!$E$12,0,10*ROW('Hygiene Data'!E76)))</f>
        <v/>
      </c>
      <c r="DT82" s="229" t="str">
        <f ca="1">+IF(OFFSET('Hygiene Data'!$E$13,0,10*ROW('Hygiene Data'!E76))="","",OFFSET('Hygiene Data'!$E$13,0,10*ROW('Hygiene Data'!E76)))</f>
        <v/>
      </c>
      <c r="DU82" s="229" t="str">
        <f ca="1">+IF(OFFSET('Hygiene Data'!$F$11,0,10*ROW('Hygiene Data'!F76))="","",OFFSET('Hygiene Data'!$F$11,0,10*ROW('Hygiene Data'!F76)))</f>
        <v/>
      </c>
      <c r="DV82" s="229" t="str">
        <f ca="1">+IF(OFFSET('Hygiene Data'!$F$12,0,10*ROW('Hygiene Data'!F76))="","",OFFSET('Hygiene Data'!$F$12,0,10*ROW('Hygiene Data'!F76)))</f>
        <v/>
      </c>
      <c r="DW82" s="229" t="str">
        <f ca="1">+IF(OFFSET('Hygiene Data'!$F$13,0,10*ROW('Hygiene Data'!F76))="","",OFFSET('Hygiene Data'!$F$13,0,10*ROW('Hygiene Data'!F76)))</f>
        <v/>
      </c>
      <c r="DX82" s="229" t="str">
        <f ca="1">+IF(OFFSET('Hygiene Data'!$G$11,0,10*ROW('Hygiene Data'!G76))="","",OFFSET('Hygiene Data'!$G$11,0,10*ROW('Hygiene Data'!G76)))</f>
        <v/>
      </c>
      <c r="DY82" s="229" t="str">
        <f ca="1">+IF(OFFSET('Hygiene Data'!$G$12,0,10*ROW('Hygiene Data'!G76))="","",OFFSET('Hygiene Data'!$G$12,0,10*ROW('Hygiene Data'!G76)))</f>
        <v/>
      </c>
      <c r="DZ82" s="229" t="str">
        <f ca="1">+IF(OFFSET('Hygiene Data'!$G$13,0,10*ROW('Hygiene Data'!G76))="","",OFFSET('Hygiene Data'!$G$13,0,10*ROW('Hygiene Data'!G76)))</f>
        <v/>
      </c>
      <c r="EA82" s="229" t="str">
        <f ca="1">+IF(OFFSET('Hygiene Data'!$H$11,0,10*ROW('Hygiene Data'!H76))="","",OFFSET('Hygiene Data'!$H$11,0,10*ROW('Hygiene Data'!H76)))</f>
        <v/>
      </c>
      <c r="EB82" s="229" t="str">
        <f ca="1">+IF(OFFSET('Hygiene Data'!$H$12,0,10*ROW('Hygiene Data'!H76))="","",OFFSET('Hygiene Data'!$H$12,0,10*ROW('Hygiene Data'!H76)))</f>
        <v/>
      </c>
      <c r="EC82" s="229" t="str">
        <f ca="1">+IF(OFFSET('Hygiene Data'!$H$13,0,10*ROW('Hygiene Data'!H76))="","",OFFSET('Hygiene Data'!$H$13,0,10*ROW('Hygiene Data'!H76)))</f>
        <v/>
      </c>
      <c r="ED82" s="229" t="str">
        <f ca="1">+IF(OFFSET('Hygiene Data'!$I$11,0,10*ROW('Hygiene Data'!I76))="","",OFFSET('Hygiene Data'!$I$11,0,10*ROW('Hygiene Data'!I76)))</f>
        <v/>
      </c>
      <c r="EE82" s="229" t="str">
        <f ca="1">+IF(OFFSET('Hygiene Data'!$I$12,0,10*ROW('Hygiene Data'!I76))="","",OFFSET('Hygiene Data'!$I$12,0,10*ROW('Hygiene Data'!I76)))</f>
        <v/>
      </c>
      <c r="EF82" s="229" t="str">
        <f ca="1">+IF(OFFSET('Hygiene Data'!$I$13,0,10*ROW('Hygiene Data'!I76))="","",OFFSET('Hygiene Data'!$I$13,0,10*ROW('Hygiene Data'!I76)))</f>
        <v/>
      </c>
    </row>
    <row r="83" spans="1:136" x14ac:dyDescent="0.25">
      <c r="A83" s="338" t="str">
        <f ca="1">+IF(OFFSET('Water Data'!$B$2,0,10*ROW('Water Data'!E77))="","",OFFSET('Water Data'!$B$2,0,10*ROW('Water Data'!E77)))</f>
        <v/>
      </c>
      <c r="B83" s="33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365" t="str">
        <f t="shared" ca="1" si="1"/>
        <v/>
      </c>
      <c r="D83" s="36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36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36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36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36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36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36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36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36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36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36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36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36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36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36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36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36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36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36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36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36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36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36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36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36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36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36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36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36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36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36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36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36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36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36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36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36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36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36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36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36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36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36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36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36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36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36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36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36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44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36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36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36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36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36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36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36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36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36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36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36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36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36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36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36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36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229" t="str">
        <f ca="1">+IF(OFFSET('Water Data'!$D$27,0,10*ROW('Water Data'!D77))="","",OFFSET('Water Data'!$D$27,0,10*ROW('Water Data'!D77)))</f>
        <v/>
      </c>
      <c r="BT83" s="229" t="str">
        <f ca="1">+IF(OFFSET('Water Data'!$D$28,0,10*ROW('Water Data'!D77))="","",OFFSET('Water Data'!$D$28,0,10*ROW('Water Data'!D77)))</f>
        <v/>
      </c>
      <c r="BU83" s="229" t="str">
        <f ca="1">+IF(OFFSET('Water Data'!$D$29,0,10*ROW('Water Data'!D77))="","",OFFSET('Water Data'!$D$29,0,10*ROW('Water Data'!D77)))</f>
        <v/>
      </c>
      <c r="BV83" s="229" t="str">
        <f ca="1">+IF(OFFSET('Water Data'!$E$27,0,10*ROW('Water Data'!E77))="","",OFFSET('Water Data'!$E$27,0,10*ROW('Water Data'!E77)))</f>
        <v/>
      </c>
      <c r="BW83" s="229" t="str">
        <f ca="1">+IF(OFFSET('Water Data'!$E$28,0,10*ROW('Water Data'!E77))="","",OFFSET('Water Data'!$E$28,0,10*ROW('Water Data'!E77)))</f>
        <v/>
      </c>
      <c r="BX83" s="229" t="str">
        <f ca="1">+IF(OFFSET('Water Data'!$E$29,0,10*ROW('Water Data'!E77))="","",OFFSET('Water Data'!$E$29,0,10*ROW('Water Data'!E77)))</f>
        <v/>
      </c>
      <c r="BY83" s="229" t="str">
        <f ca="1">+IF(OFFSET('Water Data'!$F$27,0,10*ROW('Water Data'!F77))="","",OFFSET('Water Data'!$F$27,0,10*ROW('Water Data'!F77)))</f>
        <v/>
      </c>
      <c r="BZ83" s="229" t="str">
        <f ca="1">+IF(OFFSET('Water Data'!$F$28,0,10*ROW('Water Data'!F77))="","",OFFSET('Water Data'!$F$28,0,10*ROW('Water Data'!F77)))</f>
        <v/>
      </c>
      <c r="CA83" s="229" t="str">
        <f ca="1">+IF(OFFSET('Water Data'!$F$29,0,10*ROW('Water Data'!F77))="","",OFFSET('Water Data'!$F$29,0,10*ROW('Water Data'!F77)))</f>
        <v/>
      </c>
      <c r="CB83" s="229" t="str">
        <f ca="1">+IF(OFFSET('Water Data'!$G$27,0,10*ROW('Water Data'!G77))="","",OFFSET('Water Data'!$G$27,0,10*ROW('Water Data'!G77)))</f>
        <v/>
      </c>
      <c r="CC83" s="229" t="str">
        <f ca="1">+IF(OFFSET('Water Data'!$G$28,0,10*ROW('Water Data'!G77))="","",OFFSET('Water Data'!$G$28,0,10*ROW('Water Data'!G77)))</f>
        <v/>
      </c>
      <c r="CD83" s="229" t="str">
        <f ca="1">+IF(OFFSET('Water Data'!$G$29,0,10*ROW('Water Data'!G77))="","",OFFSET('Water Data'!$G$29,0,10*ROW('Water Data'!G77)))</f>
        <v/>
      </c>
      <c r="CE83" s="229" t="str">
        <f ca="1">+IF(OFFSET('Water Data'!$H$27,0,10*ROW('Water Data'!H77))="","",OFFSET('Water Data'!$H$27,0,10*ROW('Water Data'!H77)))</f>
        <v/>
      </c>
      <c r="CF83" s="229" t="str">
        <f ca="1">+IF(OFFSET('Water Data'!$H$28,0,10*ROW('Water Data'!H77))="","",OFFSET('Water Data'!$H$28,0,10*ROW('Water Data'!H77)))</f>
        <v/>
      </c>
      <c r="CG83" s="229" t="str">
        <f ca="1">+IF(OFFSET('Water Data'!$H$29,0,10*ROW('Water Data'!H77))="","",OFFSET('Water Data'!$H$29,0,10*ROW('Water Data'!H77)))</f>
        <v/>
      </c>
      <c r="CH83" s="229" t="str">
        <f ca="1">+IF(OFFSET('Water Data'!$I$27,0,10*ROW('Water Data'!I77))="","",OFFSET('Water Data'!$I$27,0,10*ROW('Water Data'!I77)))</f>
        <v/>
      </c>
      <c r="CI83" s="229" t="str">
        <f ca="1">+IF(OFFSET('Water Data'!$I$28,0,10*ROW('Water Data'!I77))="","",OFFSET('Water Data'!$I$28,0,10*ROW('Water Data'!I77)))</f>
        <v/>
      </c>
      <c r="CJ83" s="229" t="str">
        <f ca="1">+IF(OFFSET('Water Data'!$I$29,0,10*ROW('Water Data'!I77))="","",OFFSET('Water Data'!$I$29,0,10*ROW('Water Data'!I77)))</f>
        <v/>
      </c>
      <c r="CK83" s="229" t="str">
        <f ca="1">+IF(OFFSET('Sanitation Data'!$D$28,0,10*ROW('Sanitation Data'!D77))="","",OFFSET('Sanitation Data'!$D$28,0,10*ROW('Sanitation Data'!D77)))</f>
        <v/>
      </c>
      <c r="CL83" s="229" t="str">
        <f ca="1">+IF(OFFSET('Sanitation Data'!$D$29,0,10*ROW('Sanitation Data'!D77))="","",OFFSET('Sanitation Data'!$D$29,0,10*ROW('Sanitation Data'!D77)))</f>
        <v/>
      </c>
      <c r="CM83" s="229" t="str">
        <f ca="1">+IF(OFFSET('Sanitation Data'!$D$30,0,10*ROW('Sanitation Data'!D77))="","",OFFSET('Sanitation Data'!$D$30,0,10*ROW('Sanitation Data'!D77)))</f>
        <v/>
      </c>
      <c r="CN83" s="229" t="str">
        <f ca="1">+IF(OFFSET('Sanitation Data'!$D$31,0,10*ROW('Sanitation Data'!D77))="","",OFFSET('Sanitation Data'!$D$31,0,10*ROW('Sanitation Data'!D77)))</f>
        <v/>
      </c>
      <c r="CO83" s="229" t="str">
        <f ca="1">+IF(OFFSET('Sanitation Data'!$D$32,0,10*ROW('Sanitation Data'!D77))="","",OFFSET('Sanitation Data'!$D$32,0,10*ROW('Sanitation Data'!D77)))</f>
        <v/>
      </c>
      <c r="CP83" s="229" t="str">
        <f ca="1">+IF(OFFSET('Sanitation Data'!$E$28,0,10*ROW('Sanitation Data'!E77))="","",OFFSET('Sanitation Data'!$E$28,0,10*ROW('Sanitation Data'!E77)))</f>
        <v/>
      </c>
      <c r="CQ83" s="229" t="str">
        <f ca="1">+IF(OFFSET('Sanitation Data'!$E$29,0,10*ROW('Sanitation Data'!E77))="","",OFFSET('Sanitation Data'!$E$29,0,10*ROW('Sanitation Data'!E77)))</f>
        <v/>
      </c>
      <c r="CR83" s="229" t="str">
        <f ca="1">+IF(OFFSET('Sanitation Data'!$E$30,0,10*ROW('Sanitation Data'!E77))="","",OFFSET('Sanitation Data'!$E$30,0,10*ROW('Sanitation Data'!E77)))</f>
        <v/>
      </c>
      <c r="CS83" s="229" t="str">
        <f ca="1">+IF(OFFSET('Sanitation Data'!$E$31,0,10*ROW('Sanitation Data'!E77))="","",OFFSET('Sanitation Data'!$E$31,0,10*ROW('Sanitation Data'!E77)))</f>
        <v/>
      </c>
      <c r="CT83" s="229" t="str">
        <f ca="1">+IF(OFFSET('Sanitation Data'!$E$32,0,10*ROW('Sanitation Data'!E77))="","",OFFSET('Sanitation Data'!$E$32,0,10*ROW('Sanitation Data'!E77)))</f>
        <v/>
      </c>
      <c r="CU83" s="229" t="str">
        <f ca="1">+IF(OFFSET('Sanitation Data'!$F$28,0,10*ROW('Sanitation Data'!F77))="","",OFFSET('Sanitation Data'!$F$28,0,10*ROW('Sanitation Data'!F77)))</f>
        <v/>
      </c>
      <c r="CV83" s="229" t="str">
        <f ca="1">+IF(OFFSET('Sanitation Data'!$F$29,0,10*ROW('Sanitation Data'!F77))="","",OFFSET('Sanitation Data'!$F$29,0,10*ROW('Sanitation Data'!F77)))</f>
        <v/>
      </c>
      <c r="CW83" s="229" t="str">
        <f ca="1">+IF(OFFSET('Sanitation Data'!$F$30,0,10*ROW('Sanitation Data'!F77))="","",OFFSET('Sanitation Data'!$F$30,0,10*ROW('Sanitation Data'!F77)))</f>
        <v/>
      </c>
      <c r="CX83" s="229" t="str">
        <f ca="1">+IF(OFFSET('Sanitation Data'!$F$31,0,10*ROW('Sanitation Data'!F77))="","",OFFSET('Sanitation Data'!$F$31,0,10*ROW('Sanitation Data'!F77)))</f>
        <v/>
      </c>
      <c r="CY83" s="229" t="str">
        <f ca="1">+IF(OFFSET('Sanitation Data'!$F$32,0,10*ROW('Sanitation Data'!F77))="","",OFFSET('Sanitation Data'!$F$32,0,10*ROW('Sanitation Data'!F77)))</f>
        <v/>
      </c>
      <c r="CZ83" s="229" t="str">
        <f ca="1">+IF(OFFSET('Sanitation Data'!$G$28,0,10*ROW('Sanitation Data'!G77))="","",OFFSET('Sanitation Data'!$G$28,0,10*ROW('Sanitation Data'!G77)))</f>
        <v/>
      </c>
      <c r="DA83" s="229" t="str">
        <f ca="1">+IF(OFFSET('Sanitation Data'!$G$29,0,10*ROW('Sanitation Data'!G77))="","",OFFSET('Sanitation Data'!$G$29,0,10*ROW('Sanitation Data'!G77)))</f>
        <v/>
      </c>
      <c r="DB83" s="229" t="str">
        <f ca="1">+IF(OFFSET('Sanitation Data'!$G$30,0,10*ROW('Sanitation Data'!G77))="","",OFFSET('Sanitation Data'!$G$30,0,10*ROW('Sanitation Data'!G77)))</f>
        <v/>
      </c>
      <c r="DC83" s="229" t="str">
        <f ca="1">+IF(OFFSET('Sanitation Data'!$G$31,0,10*ROW('Sanitation Data'!G77))="","",OFFSET('Sanitation Data'!$G$31,0,10*ROW('Sanitation Data'!G77)))</f>
        <v/>
      </c>
      <c r="DD83" s="229" t="str">
        <f ca="1">+IF(OFFSET('Sanitation Data'!$G$32,0,10*ROW('Sanitation Data'!G77))="","",OFFSET('Sanitation Data'!$G$32,0,10*ROW('Sanitation Data'!G77)))</f>
        <v/>
      </c>
      <c r="DE83" s="229" t="str">
        <f ca="1">+IF(OFFSET('Sanitation Data'!$H$28,0,10*ROW('Sanitation Data'!H77))="","",OFFSET('Sanitation Data'!$H$28,0,10*ROW('Sanitation Data'!H77)))</f>
        <v/>
      </c>
      <c r="DF83" s="229" t="str">
        <f ca="1">+IF(OFFSET('Sanitation Data'!$H$29,0,10*ROW('Sanitation Data'!H77))="","",OFFSET('Sanitation Data'!$H$29,0,10*ROW('Sanitation Data'!H77)))</f>
        <v/>
      </c>
      <c r="DG83" s="229" t="str">
        <f ca="1">+IF(OFFSET('Sanitation Data'!$H$30,0,10*ROW('Sanitation Data'!H77))="","",OFFSET('Sanitation Data'!$H$30,0,10*ROW('Sanitation Data'!H77)))</f>
        <v/>
      </c>
      <c r="DH83" s="229" t="str">
        <f ca="1">+IF(OFFSET('Sanitation Data'!$H$31,0,10*ROW('Sanitation Data'!H77))="","",OFFSET('Sanitation Data'!$H$31,0,10*ROW('Sanitation Data'!H77)))</f>
        <v/>
      </c>
      <c r="DI83" s="229" t="str">
        <f ca="1">+IF(OFFSET('Sanitation Data'!$H$32,0,10*ROW('Sanitation Data'!H77))="","",OFFSET('Sanitation Data'!$H$32,0,10*ROW('Sanitation Data'!H77)))</f>
        <v/>
      </c>
      <c r="DJ83" s="229" t="str">
        <f ca="1">+IF(OFFSET('Sanitation Data'!$I$28,0,10*ROW('Sanitation Data'!I77))="","",OFFSET('Sanitation Data'!$I$28,0,10*ROW('Sanitation Data'!I77)))</f>
        <v/>
      </c>
      <c r="DK83" s="229" t="str">
        <f ca="1">+IF(OFFSET('Sanitation Data'!$I$29,0,10*ROW('Sanitation Data'!I77))="","",OFFSET('Sanitation Data'!$I$29,0,10*ROW('Sanitation Data'!I77)))</f>
        <v/>
      </c>
      <c r="DL83" s="229" t="str">
        <f ca="1">+IF(OFFSET('Sanitation Data'!$I$30,0,10*ROW('Sanitation Data'!I77))="","",OFFSET('Sanitation Data'!$I$30,0,10*ROW('Sanitation Data'!I77)))</f>
        <v/>
      </c>
      <c r="DM83" s="229" t="str">
        <f ca="1">+IF(OFFSET('Sanitation Data'!$I$31,0,10*ROW('Sanitation Data'!I77))="","",OFFSET('Sanitation Data'!$I$31,0,10*ROW('Sanitation Data'!I77)))</f>
        <v/>
      </c>
      <c r="DN83" s="229" t="str">
        <f ca="1">+IF(OFFSET('Sanitation Data'!$I$32,0,10*ROW('Sanitation Data'!I77))="","",OFFSET('Sanitation Data'!$I$32,0,10*ROW('Sanitation Data'!I77)))</f>
        <v/>
      </c>
      <c r="DO83" s="229" t="str">
        <f ca="1">+IF(OFFSET('Hygiene Data'!$D$11,0,10*ROW('Hygiene Data'!D77))="","",OFFSET('Hygiene Data'!$D$11,0,10*ROW('Hygiene Data'!D77)))</f>
        <v/>
      </c>
      <c r="DP83" s="229" t="str">
        <f ca="1">+IF(OFFSET('Hygiene Data'!$D$12,0,10*ROW('Hygiene Data'!D77))="","",OFFSET('Hygiene Data'!$D$12,0,10*ROW('Hygiene Data'!D77)))</f>
        <v/>
      </c>
      <c r="DQ83" s="229" t="str">
        <f ca="1">+IF(OFFSET('Hygiene Data'!$D$13,0,10*ROW('Hygiene Data'!D77))="","",OFFSET('Hygiene Data'!$D$13,0,10*ROW('Hygiene Data'!D77)))</f>
        <v/>
      </c>
      <c r="DR83" s="229" t="str">
        <f ca="1">+IF(OFFSET('Hygiene Data'!$E$11,0,10*ROW('Hygiene Data'!E77))="","",OFFSET('Hygiene Data'!$E$11,0,10*ROW('Hygiene Data'!E77)))</f>
        <v/>
      </c>
      <c r="DS83" s="229" t="str">
        <f ca="1">+IF(OFFSET('Hygiene Data'!$E$12,0,10*ROW('Hygiene Data'!E77))="","",OFFSET('Hygiene Data'!$E$12,0,10*ROW('Hygiene Data'!E77)))</f>
        <v/>
      </c>
      <c r="DT83" s="229" t="str">
        <f ca="1">+IF(OFFSET('Hygiene Data'!$E$13,0,10*ROW('Hygiene Data'!E77))="","",OFFSET('Hygiene Data'!$E$13,0,10*ROW('Hygiene Data'!E77)))</f>
        <v/>
      </c>
      <c r="DU83" s="229" t="str">
        <f ca="1">+IF(OFFSET('Hygiene Data'!$F$11,0,10*ROW('Hygiene Data'!F77))="","",OFFSET('Hygiene Data'!$F$11,0,10*ROW('Hygiene Data'!F77)))</f>
        <v/>
      </c>
      <c r="DV83" s="229" t="str">
        <f ca="1">+IF(OFFSET('Hygiene Data'!$F$12,0,10*ROW('Hygiene Data'!F77))="","",OFFSET('Hygiene Data'!$F$12,0,10*ROW('Hygiene Data'!F77)))</f>
        <v/>
      </c>
      <c r="DW83" s="229" t="str">
        <f ca="1">+IF(OFFSET('Hygiene Data'!$F$13,0,10*ROW('Hygiene Data'!F77))="","",OFFSET('Hygiene Data'!$F$13,0,10*ROW('Hygiene Data'!F77)))</f>
        <v/>
      </c>
      <c r="DX83" s="229" t="str">
        <f ca="1">+IF(OFFSET('Hygiene Data'!$G$11,0,10*ROW('Hygiene Data'!G77))="","",OFFSET('Hygiene Data'!$G$11,0,10*ROW('Hygiene Data'!G77)))</f>
        <v/>
      </c>
      <c r="DY83" s="229" t="str">
        <f ca="1">+IF(OFFSET('Hygiene Data'!$G$12,0,10*ROW('Hygiene Data'!G77))="","",OFFSET('Hygiene Data'!$G$12,0,10*ROW('Hygiene Data'!G77)))</f>
        <v/>
      </c>
      <c r="DZ83" s="229" t="str">
        <f ca="1">+IF(OFFSET('Hygiene Data'!$G$13,0,10*ROW('Hygiene Data'!G77))="","",OFFSET('Hygiene Data'!$G$13,0,10*ROW('Hygiene Data'!G77)))</f>
        <v/>
      </c>
      <c r="EA83" s="229" t="str">
        <f ca="1">+IF(OFFSET('Hygiene Data'!$H$11,0,10*ROW('Hygiene Data'!H77))="","",OFFSET('Hygiene Data'!$H$11,0,10*ROW('Hygiene Data'!H77)))</f>
        <v/>
      </c>
      <c r="EB83" s="229" t="str">
        <f ca="1">+IF(OFFSET('Hygiene Data'!$H$12,0,10*ROW('Hygiene Data'!H77))="","",OFFSET('Hygiene Data'!$H$12,0,10*ROW('Hygiene Data'!H77)))</f>
        <v/>
      </c>
      <c r="EC83" s="229" t="str">
        <f ca="1">+IF(OFFSET('Hygiene Data'!$H$13,0,10*ROW('Hygiene Data'!H77))="","",OFFSET('Hygiene Data'!$H$13,0,10*ROW('Hygiene Data'!H77)))</f>
        <v/>
      </c>
      <c r="ED83" s="229" t="str">
        <f ca="1">+IF(OFFSET('Hygiene Data'!$I$11,0,10*ROW('Hygiene Data'!I77))="","",OFFSET('Hygiene Data'!$I$11,0,10*ROW('Hygiene Data'!I77)))</f>
        <v/>
      </c>
      <c r="EE83" s="229" t="str">
        <f ca="1">+IF(OFFSET('Hygiene Data'!$I$12,0,10*ROW('Hygiene Data'!I77))="","",OFFSET('Hygiene Data'!$I$12,0,10*ROW('Hygiene Data'!I77)))</f>
        <v/>
      </c>
      <c r="EF83" s="229" t="str">
        <f ca="1">+IF(OFFSET('Hygiene Data'!$I$13,0,10*ROW('Hygiene Data'!I77))="","",OFFSET('Hygiene Data'!$I$13,0,10*ROW('Hygiene Data'!I77)))</f>
        <v/>
      </c>
    </row>
    <row r="84" spans="1:136" x14ac:dyDescent="0.25">
      <c r="A84" s="338" t="str">
        <f ca="1">+IF(OFFSET('Water Data'!$B$2,0,10*ROW('Water Data'!E78))="","",OFFSET('Water Data'!$B$2,0,10*ROW('Water Data'!E78)))</f>
        <v/>
      </c>
      <c r="B84" s="33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365" t="str">
        <f t="shared" ca="1" si="1"/>
        <v/>
      </c>
      <c r="D84" s="36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36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36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36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36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36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36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36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36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36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36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36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36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36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36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36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36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36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36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36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36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36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36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36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36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36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36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36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36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36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36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36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36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36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36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36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36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36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36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36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36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36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36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36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36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36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36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36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36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44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36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36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36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36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36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36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36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36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36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36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36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36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36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36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36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36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229" t="str">
        <f ca="1">+IF(OFFSET('Water Data'!$D$27,0,10*ROW('Water Data'!D78))="","",OFFSET('Water Data'!$D$27,0,10*ROW('Water Data'!D78)))</f>
        <v/>
      </c>
      <c r="BT84" s="229" t="str">
        <f ca="1">+IF(OFFSET('Water Data'!$D$28,0,10*ROW('Water Data'!D78))="","",OFFSET('Water Data'!$D$28,0,10*ROW('Water Data'!D78)))</f>
        <v/>
      </c>
      <c r="BU84" s="229" t="str">
        <f ca="1">+IF(OFFSET('Water Data'!$D$29,0,10*ROW('Water Data'!D78))="","",OFFSET('Water Data'!$D$29,0,10*ROW('Water Data'!D78)))</f>
        <v/>
      </c>
      <c r="BV84" s="229" t="str">
        <f ca="1">+IF(OFFSET('Water Data'!$E$27,0,10*ROW('Water Data'!E78))="","",OFFSET('Water Data'!$E$27,0,10*ROW('Water Data'!E78)))</f>
        <v/>
      </c>
      <c r="BW84" s="229" t="str">
        <f ca="1">+IF(OFFSET('Water Data'!$E$28,0,10*ROW('Water Data'!E78))="","",OFFSET('Water Data'!$E$28,0,10*ROW('Water Data'!E78)))</f>
        <v/>
      </c>
      <c r="BX84" s="229" t="str">
        <f ca="1">+IF(OFFSET('Water Data'!$E$29,0,10*ROW('Water Data'!E78))="","",OFFSET('Water Data'!$E$29,0,10*ROW('Water Data'!E78)))</f>
        <v/>
      </c>
      <c r="BY84" s="229" t="str">
        <f ca="1">+IF(OFFSET('Water Data'!$F$27,0,10*ROW('Water Data'!F78))="","",OFFSET('Water Data'!$F$27,0,10*ROW('Water Data'!F78)))</f>
        <v/>
      </c>
      <c r="BZ84" s="229" t="str">
        <f ca="1">+IF(OFFSET('Water Data'!$F$28,0,10*ROW('Water Data'!F78))="","",OFFSET('Water Data'!$F$28,0,10*ROW('Water Data'!F78)))</f>
        <v/>
      </c>
      <c r="CA84" s="229" t="str">
        <f ca="1">+IF(OFFSET('Water Data'!$F$29,0,10*ROW('Water Data'!F78))="","",OFFSET('Water Data'!$F$29,0,10*ROW('Water Data'!F78)))</f>
        <v/>
      </c>
      <c r="CB84" s="229" t="str">
        <f ca="1">+IF(OFFSET('Water Data'!$G$27,0,10*ROW('Water Data'!G78))="","",OFFSET('Water Data'!$G$27,0,10*ROW('Water Data'!G78)))</f>
        <v/>
      </c>
      <c r="CC84" s="229" t="str">
        <f ca="1">+IF(OFFSET('Water Data'!$G$28,0,10*ROW('Water Data'!G78))="","",OFFSET('Water Data'!$G$28,0,10*ROW('Water Data'!G78)))</f>
        <v/>
      </c>
      <c r="CD84" s="229" t="str">
        <f ca="1">+IF(OFFSET('Water Data'!$G$29,0,10*ROW('Water Data'!G78))="","",OFFSET('Water Data'!$G$29,0,10*ROW('Water Data'!G78)))</f>
        <v/>
      </c>
      <c r="CE84" s="229" t="str">
        <f ca="1">+IF(OFFSET('Water Data'!$H$27,0,10*ROW('Water Data'!H78))="","",OFFSET('Water Data'!$H$27,0,10*ROW('Water Data'!H78)))</f>
        <v/>
      </c>
      <c r="CF84" s="229" t="str">
        <f ca="1">+IF(OFFSET('Water Data'!$H$28,0,10*ROW('Water Data'!H78))="","",OFFSET('Water Data'!$H$28,0,10*ROW('Water Data'!H78)))</f>
        <v/>
      </c>
      <c r="CG84" s="229" t="str">
        <f ca="1">+IF(OFFSET('Water Data'!$H$29,0,10*ROW('Water Data'!H78))="","",OFFSET('Water Data'!$H$29,0,10*ROW('Water Data'!H78)))</f>
        <v/>
      </c>
      <c r="CH84" s="229" t="str">
        <f ca="1">+IF(OFFSET('Water Data'!$I$27,0,10*ROW('Water Data'!I78))="","",OFFSET('Water Data'!$I$27,0,10*ROW('Water Data'!I78)))</f>
        <v/>
      </c>
      <c r="CI84" s="229" t="str">
        <f ca="1">+IF(OFFSET('Water Data'!$I$28,0,10*ROW('Water Data'!I78))="","",OFFSET('Water Data'!$I$28,0,10*ROW('Water Data'!I78)))</f>
        <v/>
      </c>
      <c r="CJ84" s="229" t="str">
        <f ca="1">+IF(OFFSET('Water Data'!$I$29,0,10*ROW('Water Data'!I78))="","",OFFSET('Water Data'!$I$29,0,10*ROW('Water Data'!I78)))</f>
        <v/>
      </c>
      <c r="CK84" s="229" t="str">
        <f ca="1">+IF(OFFSET('Sanitation Data'!$D$28,0,10*ROW('Sanitation Data'!D78))="","",OFFSET('Sanitation Data'!$D$28,0,10*ROW('Sanitation Data'!D78)))</f>
        <v/>
      </c>
      <c r="CL84" s="229" t="str">
        <f ca="1">+IF(OFFSET('Sanitation Data'!$D$29,0,10*ROW('Sanitation Data'!D78))="","",OFFSET('Sanitation Data'!$D$29,0,10*ROW('Sanitation Data'!D78)))</f>
        <v/>
      </c>
      <c r="CM84" s="229" t="str">
        <f ca="1">+IF(OFFSET('Sanitation Data'!$D$30,0,10*ROW('Sanitation Data'!D78))="","",OFFSET('Sanitation Data'!$D$30,0,10*ROW('Sanitation Data'!D78)))</f>
        <v/>
      </c>
      <c r="CN84" s="229" t="str">
        <f ca="1">+IF(OFFSET('Sanitation Data'!$D$31,0,10*ROW('Sanitation Data'!D78))="","",OFFSET('Sanitation Data'!$D$31,0,10*ROW('Sanitation Data'!D78)))</f>
        <v/>
      </c>
      <c r="CO84" s="229" t="str">
        <f ca="1">+IF(OFFSET('Sanitation Data'!$D$32,0,10*ROW('Sanitation Data'!D78))="","",OFFSET('Sanitation Data'!$D$32,0,10*ROW('Sanitation Data'!D78)))</f>
        <v/>
      </c>
      <c r="CP84" s="229" t="str">
        <f ca="1">+IF(OFFSET('Sanitation Data'!$E$28,0,10*ROW('Sanitation Data'!E78))="","",OFFSET('Sanitation Data'!$E$28,0,10*ROW('Sanitation Data'!E78)))</f>
        <v/>
      </c>
      <c r="CQ84" s="229" t="str">
        <f ca="1">+IF(OFFSET('Sanitation Data'!$E$29,0,10*ROW('Sanitation Data'!E78))="","",OFFSET('Sanitation Data'!$E$29,0,10*ROW('Sanitation Data'!E78)))</f>
        <v/>
      </c>
      <c r="CR84" s="229" t="str">
        <f ca="1">+IF(OFFSET('Sanitation Data'!$E$30,0,10*ROW('Sanitation Data'!E78))="","",OFFSET('Sanitation Data'!$E$30,0,10*ROW('Sanitation Data'!E78)))</f>
        <v/>
      </c>
      <c r="CS84" s="229" t="str">
        <f ca="1">+IF(OFFSET('Sanitation Data'!$E$31,0,10*ROW('Sanitation Data'!E78))="","",OFFSET('Sanitation Data'!$E$31,0,10*ROW('Sanitation Data'!E78)))</f>
        <v/>
      </c>
      <c r="CT84" s="229" t="str">
        <f ca="1">+IF(OFFSET('Sanitation Data'!$E$32,0,10*ROW('Sanitation Data'!E78))="","",OFFSET('Sanitation Data'!$E$32,0,10*ROW('Sanitation Data'!E78)))</f>
        <v/>
      </c>
      <c r="CU84" s="229" t="str">
        <f ca="1">+IF(OFFSET('Sanitation Data'!$F$28,0,10*ROW('Sanitation Data'!F78))="","",OFFSET('Sanitation Data'!$F$28,0,10*ROW('Sanitation Data'!F78)))</f>
        <v/>
      </c>
      <c r="CV84" s="229" t="str">
        <f ca="1">+IF(OFFSET('Sanitation Data'!$F$29,0,10*ROW('Sanitation Data'!F78))="","",OFFSET('Sanitation Data'!$F$29,0,10*ROW('Sanitation Data'!F78)))</f>
        <v/>
      </c>
      <c r="CW84" s="229" t="str">
        <f ca="1">+IF(OFFSET('Sanitation Data'!$F$30,0,10*ROW('Sanitation Data'!F78))="","",OFFSET('Sanitation Data'!$F$30,0,10*ROW('Sanitation Data'!F78)))</f>
        <v/>
      </c>
      <c r="CX84" s="229" t="str">
        <f ca="1">+IF(OFFSET('Sanitation Data'!$F$31,0,10*ROW('Sanitation Data'!F78))="","",OFFSET('Sanitation Data'!$F$31,0,10*ROW('Sanitation Data'!F78)))</f>
        <v/>
      </c>
      <c r="CY84" s="229" t="str">
        <f ca="1">+IF(OFFSET('Sanitation Data'!$F$32,0,10*ROW('Sanitation Data'!F78))="","",OFFSET('Sanitation Data'!$F$32,0,10*ROW('Sanitation Data'!F78)))</f>
        <v/>
      </c>
      <c r="CZ84" s="229" t="str">
        <f ca="1">+IF(OFFSET('Sanitation Data'!$G$28,0,10*ROW('Sanitation Data'!G78))="","",OFFSET('Sanitation Data'!$G$28,0,10*ROW('Sanitation Data'!G78)))</f>
        <v/>
      </c>
      <c r="DA84" s="229" t="str">
        <f ca="1">+IF(OFFSET('Sanitation Data'!$G$29,0,10*ROW('Sanitation Data'!G78))="","",OFFSET('Sanitation Data'!$G$29,0,10*ROW('Sanitation Data'!G78)))</f>
        <v/>
      </c>
      <c r="DB84" s="229" t="str">
        <f ca="1">+IF(OFFSET('Sanitation Data'!$G$30,0,10*ROW('Sanitation Data'!G78))="","",OFFSET('Sanitation Data'!$G$30,0,10*ROW('Sanitation Data'!G78)))</f>
        <v/>
      </c>
      <c r="DC84" s="229" t="str">
        <f ca="1">+IF(OFFSET('Sanitation Data'!$G$31,0,10*ROW('Sanitation Data'!G78))="","",OFFSET('Sanitation Data'!$G$31,0,10*ROW('Sanitation Data'!G78)))</f>
        <v/>
      </c>
      <c r="DD84" s="229" t="str">
        <f ca="1">+IF(OFFSET('Sanitation Data'!$G$32,0,10*ROW('Sanitation Data'!G78))="","",OFFSET('Sanitation Data'!$G$32,0,10*ROW('Sanitation Data'!G78)))</f>
        <v/>
      </c>
      <c r="DE84" s="229" t="str">
        <f ca="1">+IF(OFFSET('Sanitation Data'!$H$28,0,10*ROW('Sanitation Data'!H78))="","",OFFSET('Sanitation Data'!$H$28,0,10*ROW('Sanitation Data'!H78)))</f>
        <v/>
      </c>
      <c r="DF84" s="229" t="str">
        <f ca="1">+IF(OFFSET('Sanitation Data'!$H$29,0,10*ROW('Sanitation Data'!H78))="","",OFFSET('Sanitation Data'!$H$29,0,10*ROW('Sanitation Data'!H78)))</f>
        <v/>
      </c>
      <c r="DG84" s="229" t="str">
        <f ca="1">+IF(OFFSET('Sanitation Data'!$H$30,0,10*ROW('Sanitation Data'!H78))="","",OFFSET('Sanitation Data'!$H$30,0,10*ROW('Sanitation Data'!H78)))</f>
        <v/>
      </c>
      <c r="DH84" s="229" t="str">
        <f ca="1">+IF(OFFSET('Sanitation Data'!$H$31,0,10*ROW('Sanitation Data'!H78))="","",OFFSET('Sanitation Data'!$H$31,0,10*ROW('Sanitation Data'!H78)))</f>
        <v/>
      </c>
      <c r="DI84" s="229" t="str">
        <f ca="1">+IF(OFFSET('Sanitation Data'!$H$32,0,10*ROW('Sanitation Data'!H78))="","",OFFSET('Sanitation Data'!$H$32,0,10*ROW('Sanitation Data'!H78)))</f>
        <v/>
      </c>
      <c r="DJ84" s="229" t="str">
        <f ca="1">+IF(OFFSET('Sanitation Data'!$I$28,0,10*ROW('Sanitation Data'!I78))="","",OFFSET('Sanitation Data'!$I$28,0,10*ROW('Sanitation Data'!I78)))</f>
        <v/>
      </c>
      <c r="DK84" s="229" t="str">
        <f ca="1">+IF(OFFSET('Sanitation Data'!$I$29,0,10*ROW('Sanitation Data'!I78))="","",OFFSET('Sanitation Data'!$I$29,0,10*ROW('Sanitation Data'!I78)))</f>
        <v/>
      </c>
      <c r="DL84" s="229" t="str">
        <f ca="1">+IF(OFFSET('Sanitation Data'!$I$30,0,10*ROW('Sanitation Data'!I78))="","",OFFSET('Sanitation Data'!$I$30,0,10*ROW('Sanitation Data'!I78)))</f>
        <v/>
      </c>
      <c r="DM84" s="229" t="str">
        <f ca="1">+IF(OFFSET('Sanitation Data'!$I$31,0,10*ROW('Sanitation Data'!I78))="","",OFFSET('Sanitation Data'!$I$31,0,10*ROW('Sanitation Data'!I78)))</f>
        <v/>
      </c>
      <c r="DN84" s="229" t="str">
        <f ca="1">+IF(OFFSET('Sanitation Data'!$I$32,0,10*ROW('Sanitation Data'!I78))="","",OFFSET('Sanitation Data'!$I$32,0,10*ROW('Sanitation Data'!I78)))</f>
        <v/>
      </c>
      <c r="DO84" s="229" t="str">
        <f ca="1">+IF(OFFSET('Hygiene Data'!$D$11,0,10*ROW('Hygiene Data'!D78))="","",OFFSET('Hygiene Data'!$D$11,0,10*ROW('Hygiene Data'!D78)))</f>
        <v/>
      </c>
      <c r="DP84" s="229" t="str">
        <f ca="1">+IF(OFFSET('Hygiene Data'!$D$12,0,10*ROW('Hygiene Data'!D78))="","",OFFSET('Hygiene Data'!$D$12,0,10*ROW('Hygiene Data'!D78)))</f>
        <v/>
      </c>
      <c r="DQ84" s="229" t="str">
        <f ca="1">+IF(OFFSET('Hygiene Data'!$D$13,0,10*ROW('Hygiene Data'!D78))="","",OFFSET('Hygiene Data'!$D$13,0,10*ROW('Hygiene Data'!D78)))</f>
        <v/>
      </c>
      <c r="DR84" s="229" t="str">
        <f ca="1">+IF(OFFSET('Hygiene Data'!$E$11,0,10*ROW('Hygiene Data'!E78))="","",OFFSET('Hygiene Data'!$E$11,0,10*ROW('Hygiene Data'!E78)))</f>
        <v/>
      </c>
      <c r="DS84" s="229" t="str">
        <f ca="1">+IF(OFFSET('Hygiene Data'!$E$12,0,10*ROW('Hygiene Data'!E78))="","",OFFSET('Hygiene Data'!$E$12,0,10*ROW('Hygiene Data'!E78)))</f>
        <v/>
      </c>
      <c r="DT84" s="229" t="str">
        <f ca="1">+IF(OFFSET('Hygiene Data'!$E$13,0,10*ROW('Hygiene Data'!E78))="","",OFFSET('Hygiene Data'!$E$13,0,10*ROW('Hygiene Data'!E78)))</f>
        <v/>
      </c>
      <c r="DU84" s="229" t="str">
        <f ca="1">+IF(OFFSET('Hygiene Data'!$F$11,0,10*ROW('Hygiene Data'!F78))="","",OFFSET('Hygiene Data'!$F$11,0,10*ROW('Hygiene Data'!F78)))</f>
        <v/>
      </c>
      <c r="DV84" s="229" t="str">
        <f ca="1">+IF(OFFSET('Hygiene Data'!$F$12,0,10*ROW('Hygiene Data'!F78))="","",OFFSET('Hygiene Data'!$F$12,0,10*ROW('Hygiene Data'!F78)))</f>
        <v/>
      </c>
      <c r="DW84" s="229" t="str">
        <f ca="1">+IF(OFFSET('Hygiene Data'!$F$13,0,10*ROW('Hygiene Data'!F78))="","",OFFSET('Hygiene Data'!$F$13,0,10*ROW('Hygiene Data'!F78)))</f>
        <v/>
      </c>
      <c r="DX84" s="229" t="str">
        <f ca="1">+IF(OFFSET('Hygiene Data'!$G$11,0,10*ROW('Hygiene Data'!G78))="","",OFFSET('Hygiene Data'!$G$11,0,10*ROW('Hygiene Data'!G78)))</f>
        <v/>
      </c>
      <c r="DY84" s="229" t="str">
        <f ca="1">+IF(OFFSET('Hygiene Data'!$G$12,0,10*ROW('Hygiene Data'!G78))="","",OFFSET('Hygiene Data'!$G$12,0,10*ROW('Hygiene Data'!G78)))</f>
        <v/>
      </c>
      <c r="DZ84" s="229" t="str">
        <f ca="1">+IF(OFFSET('Hygiene Data'!$G$13,0,10*ROW('Hygiene Data'!G78))="","",OFFSET('Hygiene Data'!$G$13,0,10*ROW('Hygiene Data'!G78)))</f>
        <v/>
      </c>
      <c r="EA84" s="229" t="str">
        <f ca="1">+IF(OFFSET('Hygiene Data'!$H$11,0,10*ROW('Hygiene Data'!H78))="","",OFFSET('Hygiene Data'!$H$11,0,10*ROW('Hygiene Data'!H78)))</f>
        <v/>
      </c>
      <c r="EB84" s="229" t="str">
        <f ca="1">+IF(OFFSET('Hygiene Data'!$H$12,0,10*ROW('Hygiene Data'!H78))="","",OFFSET('Hygiene Data'!$H$12,0,10*ROW('Hygiene Data'!H78)))</f>
        <v/>
      </c>
      <c r="EC84" s="229" t="str">
        <f ca="1">+IF(OFFSET('Hygiene Data'!$H$13,0,10*ROW('Hygiene Data'!H78))="","",OFFSET('Hygiene Data'!$H$13,0,10*ROW('Hygiene Data'!H78)))</f>
        <v/>
      </c>
      <c r="ED84" s="229" t="str">
        <f ca="1">+IF(OFFSET('Hygiene Data'!$I$11,0,10*ROW('Hygiene Data'!I78))="","",OFFSET('Hygiene Data'!$I$11,0,10*ROW('Hygiene Data'!I78)))</f>
        <v/>
      </c>
      <c r="EE84" s="229" t="str">
        <f ca="1">+IF(OFFSET('Hygiene Data'!$I$12,0,10*ROW('Hygiene Data'!I78))="","",OFFSET('Hygiene Data'!$I$12,0,10*ROW('Hygiene Data'!I78)))</f>
        <v/>
      </c>
      <c r="EF84" s="229" t="str">
        <f ca="1">+IF(OFFSET('Hygiene Data'!$I$13,0,10*ROW('Hygiene Data'!I78))="","",OFFSET('Hygiene Data'!$I$13,0,10*ROW('Hygiene Data'!I78)))</f>
        <v/>
      </c>
    </row>
    <row r="85" spans="1:136" x14ac:dyDescent="0.25">
      <c r="A85" s="338" t="str">
        <f ca="1">+IF(OFFSET('Water Data'!$B$2,0,10*ROW('Water Data'!E79))="","",OFFSET('Water Data'!$B$2,0,10*ROW('Water Data'!E79)))</f>
        <v/>
      </c>
      <c r="B85" s="33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365" t="str">
        <f t="shared" ca="1" si="1"/>
        <v/>
      </c>
      <c r="D85" s="36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36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36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36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36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36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36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36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36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36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36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36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36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36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36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36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36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36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36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36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36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36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36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36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36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36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36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36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36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36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36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36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36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36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36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36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36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36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36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36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36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36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36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36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36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36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36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36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36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44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36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36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36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36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36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36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36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36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36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36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36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36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36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36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36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36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229" t="str">
        <f ca="1">+IF(OFFSET('Water Data'!$D$27,0,10*ROW('Water Data'!D79))="","",OFFSET('Water Data'!$D$27,0,10*ROW('Water Data'!D79)))</f>
        <v/>
      </c>
      <c r="BT85" s="229" t="str">
        <f ca="1">+IF(OFFSET('Water Data'!$D$28,0,10*ROW('Water Data'!D79))="","",OFFSET('Water Data'!$D$28,0,10*ROW('Water Data'!D79)))</f>
        <v/>
      </c>
      <c r="BU85" s="229" t="str">
        <f ca="1">+IF(OFFSET('Water Data'!$D$29,0,10*ROW('Water Data'!D79))="","",OFFSET('Water Data'!$D$29,0,10*ROW('Water Data'!D79)))</f>
        <v/>
      </c>
      <c r="BV85" s="229" t="str">
        <f ca="1">+IF(OFFSET('Water Data'!$E$27,0,10*ROW('Water Data'!E79))="","",OFFSET('Water Data'!$E$27,0,10*ROW('Water Data'!E79)))</f>
        <v/>
      </c>
      <c r="BW85" s="229" t="str">
        <f ca="1">+IF(OFFSET('Water Data'!$E$28,0,10*ROW('Water Data'!E79))="","",OFFSET('Water Data'!$E$28,0,10*ROW('Water Data'!E79)))</f>
        <v/>
      </c>
      <c r="BX85" s="229" t="str">
        <f ca="1">+IF(OFFSET('Water Data'!$E$29,0,10*ROW('Water Data'!E79))="","",OFFSET('Water Data'!$E$29,0,10*ROW('Water Data'!E79)))</f>
        <v/>
      </c>
      <c r="BY85" s="229" t="str">
        <f ca="1">+IF(OFFSET('Water Data'!$F$27,0,10*ROW('Water Data'!F79))="","",OFFSET('Water Data'!$F$27,0,10*ROW('Water Data'!F79)))</f>
        <v/>
      </c>
      <c r="BZ85" s="229" t="str">
        <f ca="1">+IF(OFFSET('Water Data'!$F$28,0,10*ROW('Water Data'!F79))="","",OFFSET('Water Data'!$F$28,0,10*ROW('Water Data'!F79)))</f>
        <v/>
      </c>
      <c r="CA85" s="229" t="str">
        <f ca="1">+IF(OFFSET('Water Data'!$F$29,0,10*ROW('Water Data'!F79))="","",OFFSET('Water Data'!$F$29,0,10*ROW('Water Data'!F79)))</f>
        <v/>
      </c>
      <c r="CB85" s="229" t="str">
        <f ca="1">+IF(OFFSET('Water Data'!$G$27,0,10*ROW('Water Data'!G79))="","",OFFSET('Water Data'!$G$27,0,10*ROW('Water Data'!G79)))</f>
        <v/>
      </c>
      <c r="CC85" s="229" t="str">
        <f ca="1">+IF(OFFSET('Water Data'!$G$28,0,10*ROW('Water Data'!G79))="","",OFFSET('Water Data'!$G$28,0,10*ROW('Water Data'!G79)))</f>
        <v/>
      </c>
      <c r="CD85" s="229" t="str">
        <f ca="1">+IF(OFFSET('Water Data'!$G$29,0,10*ROW('Water Data'!G79))="","",OFFSET('Water Data'!$G$29,0,10*ROW('Water Data'!G79)))</f>
        <v/>
      </c>
      <c r="CE85" s="229" t="str">
        <f ca="1">+IF(OFFSET('Water Data'!$H$27,0,10*ROW('Water Data'!H79))="","",OFFSET('Water Data'!$H$27,0,10*ROW('Water Data'!H79)))</f>
        <v/>
      </c>
      <c r="CF85" s="229" t="str">
        <f ca="1">+IF(OFFSET('Water Data'!$H$28,0,10*ROW('Water Data'!H79))="","",OFFSET('Water Data'!$H$28,0,10*ROW('Water Data'!H79)))</f>
        <v/>
      </c>
      <c r="CG85" s="229" t="str">
        <f ca="1">+IF(OFFSET('Water Data'!$H$29,0,10*ROW('Water Data'!H79))="","",OFFSET('Water Data'!$H$29,0,10*ROW('Water Data'!H79)))</f>
        <v/>
      </c>
      <c r="CH85" s="229" t="str">
        <f ca="1">+IF(OFFSET('Water Data'!$I$27,0,10*ROW('Water Data'!I79))="","",OFFSET('Water Data'!$I$27,0,10*ROW('Water Data'!I79)))</f>
        <v/>
      </c>
      <c r="CI85" s="229" t="str">
        <f ca="1">+IF(OFFSET('Water Data'!$I$28,0,10*ROW('Water Data'!I79))="","",OFFSET('Water Data'!$I$28,0,10*ROW('Water Data'!I79)))</f>
        <v/>
      </c>
      <c r="CJ85" s="229" t="str">
        <f ca="1">+IF(OFFSET('Water Data'!$I$29,0,10*ROW('Water Data'!I79))="","",OFFSET('Water Data'!$I$29,0,10*ROW('Water Data'!I79)))</f>
        <v/>
      </c>
      <c r="CK85" s="229" t="str">
        <f ca="1">+IF(OFFSET('Sanitation Data'!$D$28,0,10*ROW('Sanitation Data'!D79))="","",OFFSET('Sanitation Data'!$D$28,0,10*ROW('Sanitation Data'!D79)))</f>
        <v/>
      </c>
      <c r="CL85" s="229" t="str">
        <f ca="1">+IF(OFFSET('Sanitation Data'!$D$29,0,10*ROW('Sanitation Data'!D79))="","",OFFSET('Sanitation Data'!$D$29,0,10*ROW('Sanitation Data'!D79)))</f>
        <v/>
      </c>
      <c r="CM85" s="229" t="str">
        <f ca="1">+IF(OFFSET('Sanitation Data'!$D$30,0,10*ROW('Sanitation Data'!D79))="","",OFFSET('Sanitation Data'!$D$30,0,10*ROW('Sanitation Data'!D79)))</f>
        <v/>
      </c>
      <c r="CN85" s="229" t="str">
        <f ca="1">+IF(OFFSET('Sanitation Data'!$D$31,0,10*ROW('Sanitation Data'!D79))="","",OFFSET('Sanitation Data'!$D$31,0,10*ROW('Sanitation Data'!D79)))</f>
        <v/>
      </c>
      <c r="CO85" s="229" t="str">
        <f ca="1">+IF(OFFSET('Sanitation Data'!$D$32,0,10*ROW('Sanitation Data'!D79))="","",OFFSET('Sanitation Data'!$D$32,0,10*ROW('Sanitation Data'!D79)))</f>
        <v/>
      </c>
      <c r="CP85" s="229" t="str">
        <f ca="1">+IF(OFFSET('Sanitation Data'!$E$28,0,10*ROW('Sanitation Data'!E79))="","",OFFSET('Sanitation Data'!$E$28,0,10*ROW('Sanitation Data'!E79)))</f>
        <v/>
      </c>
      <c r="CQ85" s="229" t="str">
        <f ca="1">+IF(OFFSET('Sanitation Data'!$E$29,0,10*ROW('Sanitation Data'!E79))="","",OFFSET('Sanitation Data'!$E$29,0,10*ROW('Sanitation Data'!E79)))</f>
        <v/>
      </c>
      <c r="CR85" s="229" t="str">
        <f ca="1">+IF(OFFSET('Sanitation Data'!$E$30,0,10*ROW('Sanitation Data'!E79))="","",OFFSET('Sanitation Data'!$E$30,0,10*ROW('Sanitation Data'!E79)))</f>
        <v/>
      </c>
      <c r="CS85" s="229" t="str">
        <f ca="1">+IF(OFFSET('Sanitation Data'!$E$31,0,10*ROW('Sanitation Data'!E79))="","",OFFSET('Sanitation Data'!$E$31,0,10*ROW('Sanitation Data'!E79)))</f>
        <v/>
      </c>
      <c r="CT85" s="229" t="str">
        <f ca="1">+IF(OFFSET('Sanitation Data'!$E$32,0,10*ROW('Sanitation Data'!E79))="","",OFFSET('Sanitation Data'!$E$32,0,10*ROW('Sanitation Data'!E79)))</f>
        <v/>
      </c>
      <c r="CU85" s="229" t="str">
        <f ca="1">+IF(OFFSET('Sanitation Data'!$F$28,0,10*ROW('Sanitation Data'!F79))="","",OFFSET('Sanitation Data'!$F$28,0,10*ROW('Sanitation Data'!F79)))</f>
        <v/>
      </c>
      <c r="CV85" s="229" t="str">
        <f ca="1">+IF(OFFSET('Sanitation Data'!$F$29,0,10*ROW('Sanitation Data'!F79))="","",OFFSET('Sanitation Data'!$F$29,0,10*ROW('Sanitation Data'!F79)))</f>
        <v/>
      </c>
      <c r="CW85" s="229" t="str">
        <f ca="1">+IF(OFFSET('Sanitation Data'!$F$30,0,10*ROW('Sanitation Data'!F79))="","",OFFSET('Sanitation Data'!$F$30,0,10*ROW('Sanitation Data'!F79)))</f>
        <v/>
      </c>
      <c r="CX85" s="229" t="str">
        <f ca="1">+IF(OFFSET('Sanitation Data'!$F$31,0,10*ROW('Sanitation Data'!F79))="","",OFFSET('Sanitation Data'!$F$31,0,10*ROW('Sanitation Data'!F79)))</f>
        <v/>
      </c>
      <c r="CY85" s="229" t="str">
        <f ca="1">+IF(OFFSET('Sanitation Data'!$F$32,0,10*ROW('Sanitation Data'!F79))="","",OFFSET('Sanitation Data'!$F$32,0,10*ROW('Sanitation Data'!F79)))</f>
        <v/>
      </c>
      <c r="CZ85" s="229" t="str">
        <f ca="1">+IF(OFFSET('Sanitation Data'!$G$28,0,10*ROW('Sanitation Data'!G79))="","",OFFSET('Sanitation Data'!$G$28,0,10*ROW('Sanitation Data'!G79)))</f>
        <v/>
      </c>
      <c r="DA85" s="229" t="str">
        <f ca="1">+IF(OFFSET('Sanitation Data'!$G$29,0,10*ROW('Sanitation Data'!G79))="","",OFFSET('Sanitation Data'!$G$29,0,10*ROW('Sanitation Data'!G79)))</f>
        <v/>
      </c>
      <c r="DB85" s="229" t="str">
        <f ca="1">+IF(OFFSET('Sanitation Data'!$G$30,0,10*ROW('Sanitation Data'!G79))="","",OFFSET('Sanitation Data'!$G$30,0,10*ROW('Sanitation Data'!G79)))</f>
        <v/>
      </c>
      <c r="DC85" s="229" t="str">
        <f ca="1">+IF(OFFSET('Sanitation Data'!$G$31,0,10*ROW('Sanitation Data'!G79))="","",OFFSET('Sanitation Data'!$G$31,0,10*ROW('Sanitation Data'!G79)))</f>
        <v/>
      </c>
      <c r="DD85" s="229" t="str">
        <f ca="1">+IF(OFFSET('Sanitation Data'!$G$32,0,10*ROW('Sanitation Data'!G79))="","",OFFSET('Sanitation Data'!$G$32,0,10*ROW('Sanitation Data'!G79)))</f>
        <v/>
      </c>
      <c r="DE85" s="229" t="str">
        <f ca="1">+IF(OFFSET('Sanitation Data'!$H$28,0,10*ROW('Sanitation Data'!H79))="","",OFFSET('Sanitation Data'!$H$28,0,10*ROW('Sanitation Data'!H79)))</f>
        <v/>
      </c>
      <c r="DF85" s="229" t="str">
        <f ca="1">+IF(OFFSET('Sanitation Data'!$H$29,0,10*ROW('Sanitation Data'!H79))="","",OFFSET('Sanitation Data'!$H$29,0,10*ROW('Sanitation Data'!H79)))</f>
        <v/>
      </c>
      <c r="DG85" s="229" t="str">
        <f ca="1">+IF(OFFSET('Sanitation Data'!$H$30,0,10*ROW('Sanitation Data'!H79))="","",OFFSET('Sanitation Data'!$H$30,0,10*ROW('Sanitation Data'!H79)))</f>
        <v/>
      </c>
      <c r="DH85" s="229" t="str">
        <f ca="1">+IF(OFFSET('Sanitation Data'!$H$31,0,10*ROW('Sanitation Data'!H79))="","",OFFSET('Sanitation Data'!$H$31,0,10*ROW('Sanitation Data'!H79)))</f>
        <v/>
      </c>
      <c r="DI85" s="229" t="str">
        <f ca="1">+IF(OFFSET('Sanitation Data'!$H$32,0,10*ROW('Sanitation Data'!H79))="","",OFFSET('Sanitation Data'!$H$32,0,10*ROW('Sanitation Data'!H79)))</f>
        <v/>
      </c>
      <c r="DJ85" s="229" t="str">
        <f ca="1">+IF(OFFSET('Sanitation Data'!$I$28,0,10*ROW('Sanitation Data'!I79))="","",OFFSET('Sanitation Data'!$I$28,0,10*ROW('Sanitation Data'!I79)))</f>
        <v/>
      </c>
      <c r="DK85" s="229" t="str">
        <f ca="1">+IF(OFFSET('Sanitation Data'!$I$29,0,10*ROW('Sanitation Data'!I79))="","",OFFSET('Sanitation Data'!$I$29,0,10*ROW('Sanitation Data'!I79)))</f>
        <v/>
      </c>
      <c r="DL85" s="229" t="str">
        <f ca="1">+IF(OFFSET('Sanitation Data'!$I$30,0,10*ROW('Sanitation Data'!I79))="","",OFFSET('Sanitation Data'!$I$30,0,10*ROW('Sanitation Data'!I79)))</f>
        <v/>
      </c>
      <c r="DM85" s="229" t="str">
        <f ca="1">+IF(OFFSET('Sanitation Data'!$I$31,0,10*ROW('Sanitation Data'!I79))="","",OFFSET('Sanitation Data'!$I$31,0,10*ROW('Sanitation Data'!I79)))</f>
        <v/>
      </c>
      <c r="DN85" s="229" t="str">
        <f ca="1">+IF(OFFSET('Sanitation Data'!$I$32,0,10*ROW('Sanitation Data'!I79))="","",OFFSET('Sanitation Data'!$I$32,0,10*ROW('Sanitation Data'!I79)))</f>
        <v/>
      </c>
      <c r="DO85" s="229" t="str">
        <f ca="1">+IF(OFFSET('Hygiene Data'!$D$11,0,10*ROW('Hygiene Data'!D79))="","",OFFSET('Hygiene Data'!$D$11,0,10*ROW('Hygiene Data'!D79)))</f>
        <v/>
      </c>
      <c r="DP85" s="229" t="str">
        <f ca="1">+IF(OFFSET('Hygiene Data'!$D$12,0,10*ROW('Hygiene Data'!D79))="","",OFFSET('Hygiene Data'!$D$12,0,10*ROW('Hygiene Data'!D79)))</f>
        <v/>
      </c>
      <c r="DQ85" s="229" t="str">
        <f ca="1">+IF(OFFSET('Hygiene Data'!$D$13,0,10*ROW('Hygiene Data'!D79))="","",OFFSET('Hygiene Data'!$D$13,0,10*ROW('Hygiene Data'!D79)))</f>
        <v/>
      </c>
      <c r="DR85" s="229" t="str">
        <f ca="1">+IF(OFFSET('Hygiene Data'!$E$11,0,10*ROW('Hygiene Data'!E79))="","",OFFSET('Hygiene Data'!$E$11,0,10*ROW('Hygiene Data'!E79)))</f>
        <v/>
      </c>
      <c r="DS85" s="229" t="str">
        <f ca="1">+IF(OFFSET('Hygiene Data'!$E$12,0,10*ROW('Hygiene Data'!E79))="","",OFFSET('Hygiene Data'!$E$12,0,10*ROW('Hygiene Data'!E79)))</f>
        <v/>
      </c>
      <c r="DT85" s="229" t="str">
        <f ca="1">+IF(OFFSET('Hygiene Data'!$E$13,0,10*ROW('Hygiene Data'!E79))="","",OFFSET('Hygiene Data'!$E$13,0,10*ROW('Hygiene Data'!E79)))</f>
        <v/>
      </c>
      <c r="DU85" s="229" t="str">
        <f ca="1">+IF(OFFSET('Hygiene Data'!$F$11,0,10*ROW('Hygiene Data'!F79))="","",OFFSET('Hygiene Data'!$F$11,0,10*ROW('Hygiene Data'!F79)))</f>
        <v/>
      </c>
      <c r="DV85" s="229" t="str">
        <f ca="1">+IF(OFFSET('Hygiene Data'!$F$12,0,10*ROW('Hygiene Data'!F79))="","",OFFSET('Hygiene Data'!$F$12,0,10*ROW('Hygiene Data'!F79)))</f>
        <v/>
      </c>
      <c r="DW85" s="229" t="str">
        <f ca="1">+IF(OFFSET('Hygiene Data'!$F$13,0,10*ROW('Hygiene Data'!F79))="","",OFFSET('Hygiene Data'!$F$13,0,10*ROW('Hygiene Data'!F79)))</f>
        <v/>
      </c>
      <c r="DX85" s="229" t="str">
        <f ca="1">+IF(OFFSET('Hygiene Data'!$G$11,0,10*ROW('Hygiene Data'!G79))="","",OFFSET('Hygiene Data'!$G$11,0,10*ROW('Hygiene Data'!G79)))</f>
        <v/>
      </c>
      <c r="DY85" s="229" t="str">
        <f ca="1">+IF(OFFSET('Hygiene Data'!$G$12,0,10*ROW('Hygiene Data'!G79))="","",OFFSET('Hygiene Data'!$G$12,0,10*ROW('Hygiene Data'!G79)))</f>
        <v/>
      </c>
      <c r="DZ85" s="229" t="str">
        <f ca="1">+IF(OFFSET('Hygiene Data'!$G$13,0,10*ROW('Hygiene Data'!G79))="","",OFFSET('Hygiene Data'!$G$13,0,10*ROW('Hygiene Data'!G79)))</f>
        <v/>
      </c>
      <c r="EA85" s="229" t="str">
        <f ca="1">+IF(OFFSET('Hygiene Data'!$H$11,0,10*ROW('Hygiene Data'!H79))="","",OFFSET('Hygiene Data'!$H$11,0,10*ROW('Hygiene Data'!H79)))</f>
        <v/>
      </c>
      <c r="EB85" s="229" t="str">
        <f ca="1">+IF(OFFSET('Hygiene Data'!$H$12,0,10*ROW('Hygiene Data'!H79))="","",OFFSET('Hygiene Data'!$H$12,0,10*ROW('Hygiene Data'!H79)))</f>
        <v/>
      </c>
      <c r="EC85" s="229" t="str">
        <f ca="1">+IF(OFFSET('Hygiene Data'!$H$13,0,10*ROW('Hygiene Data'!H79))="","",OFFSET('Hygiene Data'!$H$13,0,10*ROW('Hygiene Data'!H79)))</f>
        <v/>
      </c>
      <c r="ED85" s="229" t="str">
        <f ca="1">+IF(OFFSET('Hygiene Data'!$I$11,0,10*ROW('Hygiene Data'!I79))="","",OFFSET('Hygiene Data'!$I$11,0,10*ROW('Hygiene Data'!I79)))</f>
        <v/>
      </c>
      <c r="EE85" s="229" t="str">
        <f ca="1">+IF(OFFSET('Hygiene Data'!$I$12,0,10*ROW('Hygiene Data'!I79))="","",OFFSET('Hygiene Data'!$I$12,0,10*ROW('Hygiene Data'!I79)))</f>
        <v/>
      </c>
      <c r="EF85" s="229" t="str">
        <f ca="1">+IF(OFFSET('Hygiene Data'!$I$13,0,10*ROW('Hygiene Data'!I79))="","",OFFSET('Hygiene Data'!$I$13,0,10*ROW('Hygiene Data'!I79)))</f>
        <v/>
      </c>
    </row>
    <row r="86" spans="1:136" x14ac:dyDescent="0.25">
      <c r="A86" s="338" t="str">
        <f ca="1">+IF(OFFSET('Water Data'!$B$2,0,10*ROW('Water Data'!E80))="","",OFFSET('Water Data'!$B$2,0,10*ROW('Water Data'!E80)))</f>
        <v/>
      </c>
      <c r="B86" s="33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365" t="str">
        <f t="shared" ca="1" si="1"/>
        <v/>
      </c>
      <c r="D86" s="36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36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36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36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36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36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36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36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36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36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36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36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36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36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36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36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36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36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36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36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36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36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36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36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36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36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36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36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36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36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36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36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36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36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36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36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36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36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36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36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36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36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36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36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36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36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36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36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36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44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36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36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36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36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36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36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36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36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36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36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36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36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36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36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36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36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229" t="str">
        <f ca="1">+IF(OFFSET('Water Data'!$D$27,0,10*ROW('Water Data'!D80))="","",OFFSET('Water Data'!$D$27,0,10*ROW('Water Data'!D80)))</f>
        <v/>
      </c>
      <c r="BT86" s="229" t="str">
        <f ca="1">+IF(OFFSET('Water Data'!$D$28,0,10*ROW('Water Data'!D80))="","",OFFSET('Water Data'!$D$28,0,10*ROW('Water Data'!D80)))</f>
        <v/>
      </c>
      <c r="BU86" s="229" t="str">
        <f ca="1">+IF(OFFSET('Water Data'!$D$29,0,10*ROW('Water Data'!D80))="","",OFFSET('Water Data'!$D$29,0,10*ROW('Water Data'!D80)))</f>
        <v/>
      </c>
      <c r="BV86" s="229" t="str">
        <f ca="1">+IF(OFFSET('Water Data'!$E$27,0,10*ROW('Water Data'!E80))="","",OFFSET('Water Data'!$E$27,0,10*ROW('Water Data'!E80)))</f>
        <v/>
      </c>
      <c r="BW86" s="229" t="str">
        <f ca="1">+IF(OFFSET('Water Data'!$E$28,0,10*ROW('Water Data'!E80))="","",OFFSET('Water Data'!$E$28,0,10*ROW('Water Data'!E80)))</f>
        <v/>
      </c>
      <c r="BX86" s="229" t="str">
        <f ca="1">+IF(OFFSET('Water Data'!$E$29,0,10*ROW('Water Data'!E80))="","",OFFSET('Water Data'!$E$29,0,10*ROW('Water Data'!E80)))</f>
        <v/>
      </c>
      <c r="BY86" s="229" t="str">
        <f ca="1">+IF(OFFSET('Water Data'!$F$27,0,10*ROW('Water Data'!F80))="","",OFFSET('Water Data'!$F$27,0,10*ROW('Water Data'!F80)))</f>
        <v/>
      </c>
      <c r="BZ86" s="229" t="str">
        <f ca="1">+IF(OFFSET('Water Data'!$F$28,0,10*ROW('Water Data'!F80))="","",OFFSET('Water Data'!$F$28,0,10*ROW('Water Data'!F80)))</f>
        <v/>
      </c>
      <c r="CA86" s="229" t="str">
        <f ca="1">+IF(OFFSET('Water Data'!$F$29,0,10*ROW('Water Data'!F80))="","",OFFSET('Water Data'!$F$29,0,10*ROW('Water Data'!F80)))</f>
        <v/>
      </c>
      <c r="CB86" s="229" t="str">
        <f ca="1">+IF(OFFSET('Water Data'!$G$27,0,10*ROW('Water Data'!G80))="","",OFFSET('Water Data'!$G$27,0,10*ROW('Water Data'!G80)))</f>
        <v/>
      </c>
      <c r="CC86" s="229" t="str">
        <f ca="1">+IF(OFFSET('Water Data'!$G$28,0,10*ROW('Water Data'!G80))="","",OFFSET('Water Data'!$G$28,0,10*ROW('Water Data'!G80)))</f>
        <v/>
      </c>
      <c r="CD86" s="229" t="str">
        <f ca="1">+IF(OFFSET('Water Data'!$G$29,0,10*ROW('Water Data'!G80))="","",OFFSET('Water Data'!$G$29,0,10*ROW('Water Data'!G80)))</f>
        <v/>
      </c>
      <c r="CE86" s="229" t="str">
        <f ca="1">+IF(OFFSET('Water Data'!$H$27,0,10*ROW('Water Data'!H80))="","",OFFSET('Water Data'!$H$27,0,10*ROW('Water Data'!H80)))</f>
        <v/>
      </c>
      <c r="CF86" s="229" t="str">
        <f ca="1">+IF(OFFSET('Water Data'!$H$28,0,10*ROW('Water Data'!H80))="","",OFFSET('Water Data'!$H$28,0,10*ROW('Water Data'!H80)))</f>
        <v/>
      </c>
      <c r="CG86" s="229" t="str">
        <f ca="1">+IF(OFFSET('Water Data'!$H$29,0,10*ROW('Water Data'!H80))="","",OFFSET('Water Data'!$H$29,0,10*ROW('Water Data'!H80)))</f>
        <v/>
      </c>
      <c r="CH86" s="229" t="str">
        <f ca="1">+IF(OFFSET('Water Data'!$I$27,0,10*ROW('Water Data'!I80))="","",OFFSET('Water Data'!$I$27,0,10*ROW('Water Data'!I80)))</f>
        <v/>
      </c>
      <c r="CI86" s="229" t="str">
        <f ca="1">+IF(OFFSET('Water Data'!$I$28,0,10*ROW('Water Data'!I80))="","",OFFSET('Water Data'!$I$28,0,10*ROW('Water Data'!I80)))</f>
        <v/>
      </c>
      <c r="CJ86" s="229" t="str">
        <f ca="1">+IF(OFFSET('Water Data'!$I$29,0,10*ROW('Water Data'!I80))="","",OFFSET('Water Data'!$I$29,0,10*ROW('Water Data'!I80)))</f>
        <v/>
      </c>
      <c r="CK86" s="229" t="str">
        <f ca="1">+IF(OFFSET('Sanitation Data'!$D$28,0,10*ROW('Sanitation Data'!D80))="","",OFFSET('Sanitation Data'!$D$28,0,10*ROW('Sanitation Data'!D80)))</f>
        <v/>
      </c>
      <c r="CL86" s="229" t="str">
        <f ca="1">+IF(OFFSET('Sanitation Data'!$D$29,0,10*ROW('Sanitation Data'!D80))="","",OFFSET('Sanitation Data'!$D$29,0,10*ROW('Sanitation Data'!D80)))</f>
        <v/>
      </c>
      <c r="CM86" s="229" t="str">
        <f ca="1">+IF(OFFSET('Sanitation Data'!$D$30,0,10*ROW('Sanitation Data'!D80))="","",OFFSET('Sanitation Data'!$D$30,0,10*ROW('Sanitation Data'!D80)))</f>
        <v/>
      </c>
      <c r="CN86" s="229" t="str">
        <f ca="1">+IF(OFFSET('Sanitation Data'!$D$31,0,10*ROW('Sanitation Data'!D80))="","",OFFSET('Sanitation Data'!$D$31,0,10*ROW('Sanitation Data'!D80)))</f>
        <v/>
      </c>
      <c r="CO86" s="229" t="str">
        <f ca="1">+IF(OFFSET('Sanitation Data'!$D$32,0,10*ROW('Sanitation Data'!D80))="","",OFFSET('Sanitation Data'!$D$32,0,10*ROW('Sanitation Data'!D80)))</f>
        <v/>
      </c>
      <c r="CP86" s="229" t="str">
        <f ca="1">+IF(OFFSET('Sanitation Data'!$E$28,0,10*ROW('Sanitation Data'!E80))="","",OFFSET('Sanitation Data'!$E$28,0,10*ROW('Sanitation Data'!E80)))</f>
        <v/>
      </c>
      <c r="CQ86" s="229" t="str">
        <f ca="1">+IF(OFFSET('Sanitation Data'!$E$29,0,10*ROW('Sanitation Data'!E80))="","",OFFSET('Sanitation Data'!$E$29,0,10*ROW('Sanitation Data'!E80)))</f>
        <v/>
      </c>
      <c r="CR86" s="229" t="str">
        <f ca="1">+IF(OFFSET('Sanitation Data'!$E$30,0,10*ROW('Sanitation Data'!E80))="","",OFFSET('Sanitation Data'!$E$30,0,10*ROW('Sanitation Data'!E80)))</f>
        <v/>
      </c>
      <c r="CS86" s="229" t="str">
        <f ca="1">+IF(OFFSET('Sanitation Data'!$E$31,0,10*ROW('Sanitation Data'!E80))="","",OFFSET('Sanitation Data'!$E$31,0,10*ROW('Sanitation Data'!E80)))</f>
        <v/>
      </c>
      <c r="CT86" s="229" t="str">
        <f ca="1">+IF(OFFSET('Sanitation Data'!$E$32,0,10*ROW('Sanitation Data'!E80))="","",OFFSET('Sanitation Data'!$E$32,0,10*ROW('Sanitation Data'!E80)))</f>
        <v/>
      </c>
      <c r="CU86" s="229" t="str">
        <f ca="1">+IF(OFFSET('Sanitation Data'!$F$28,0,10*ROW('Sanitation Data'!F80))="","",OFFSET('Sanitation Data'!$F$28,0,10*ROW('Sanitation Data'!F80)))</f>
        <v/>
      </c>
      <c r="CV86" s="229" t="str">
        <f ca="1">+IF(OFFSET('Sanitation Data'!$F$29,0,10*ROW('Sanitation Data'!F80))="","",OFFSET('Sanitation Data'!$F$29,0,10*ROW('Sanitation Data'!F80)))</f>
        <v/>
      </c>
      <c r="CW86" s="229" t="str">
        <f ca="1">+IF(OFFSET('Sanitation Data'!$F$30,0,10*ROW('Sanitation Data'!F80))="","",OFFSET('Sanitation Data'!$F$30,0,10*ROW('Sanitation Data'!F80)))</f>
        <v/>
      </c>
      <c r="CX86" s="229" t="str">
        <f ca="1">+IF(OFFSET('Sanitation Data'!$F$31,0,10*ROW('Sanitation Data'!F80))="","",OFFSET('Sanitation Data'!$F$31,0,10*ROW('Sanitation Data'!F80)))</f>
        <v/>
      </c>
      <c r="CY86" s="229" t="str">
        <f ca="1">+IF(OFFSET('Sanitation Data'!$F$32,0,10*ROW('Sanitation Data'!F80))="","",OFFSET('Sanitation Data'!$F$32,0,10*ROW('Sanitation Data'!F80)))</f>
        <v/>
      </c>
      <c r="CZ86" s="229" t="str">
        <f ca="1">+IF(OFFSET('Sanitation Data'!$G$28,0,10*ROW('Sanitation Data'!G80))="","",OFFSET('Sanitation Data'!$G$28,0,10*ROW('Sanitation Data'!G80)))</f>
        <v/>
      </c>
      <c r="DA86" s="229" t="str">
        <f ca="1">+IF(OFFSET('Sanitation Data'!$G$29,0,10*ROW('Sanitation Data'!G80))="","",OFFSET('Sanitation Data'!$G$29,0,10*ROW('Sanitation Data'!G80)))</f>
        <v/>
      </c>
      <c r="DB86" s="229" t="str">
        <f ca="1">+IF(OFFSET('Sanitation Data'!$G$30,0,10*ROW('Sanitation Data'!G80))="","",OFFSET('Sanitation Data'!$G$30,0,10*ROW('Sanitation Data'!G80)))</f>
        <v/>
      </c>
      <c r="DC86" s="229" t="str">
        <f ca="1">+IF(OFFSET('Sanitation Data'!$G$31,0,10*ROW('Sanitation Data'!G80))="","",OFFSET('Sanitation Data'!$G$31,0,10*ROW('Sanitation Data'!G80)))</f>
        <v/>
      </c>
      <c r="DD86" s="229" t="str">
        <f ca="1">+IF(OFFSET('Sanitation Data'!$G$32,0,10*ROW('Sanitation Data'!G80))="","",OFFSET('Sanitation Data'!$G$32,0,10*ROW('Sanitation Data'!G80)))</f>
        <v/>
      </c>
      <c r="DE86" s="229" t="str">
        <f ca="1">+IF(OFFSET('Sanitation Data'!$H$28,0,10*ROW('Sanitation Data'!H80))="","",OFFSET('Sanitation Data'!$H$28,0,10*ROW('Sanitation Data'!H80)))</f>
        <v/>
      </c>
      <c r="DF86" s="229" t="str">
        <f ca="1">+IF(OFFSET('Sanitation Data'!$H$29,0,10*ROW('Sanitation Data'!H80))="","",OFFSET('Sanitation Data'!$H$29,0,10*ROW('Sanitation Data'!H80)))</f>
        <v/>
      </c>
      <c r="DG86" s="229" t="str">
        <f ca="1">+IF(OFFSET('Sanitation Data'!$H$30,0,10*ROW('Sanitation Data'!H80))="","",OFFSET('Sanitation Data'!$H$30,0,10*ROW('Sanitation Data'!H80)))</f>
        <v/>
      </c>
      <c r="DH86" s="229" t="str">
        <f ca="1">+IF(OFFSET('Sanitation Data'!$H$31,0,10*ROW('Sanitation Data'!H80))="","",OFFSET('Sanitation Data'!$H$31,0,10*ROW('Sanitation Data'!H80)))</f>
        <v/>
      </c>
      <c r="DI86" s="229" t="str">
        <f ca="1">+IF(OFFSET('Sanitation Data'!$H$32,0,10*ROW('Sanitation Data'!H80))="","",OFFSET('Sanitation Data'!$H$32,0,10*ROW('Sanitation Data'!H80)))</f>
        <v/>
      </c>
      <c r="DJ86" s="229" t="str">
        <f ca="1">+IF(OFFSET('Sanitation Data'!$I$28,0,10*ROW('Sanitation Data'!I80))="","",OFFSET('Sanitation Data'!$I$28,0,10*ROW('Sanitation Data'!I80)))</f>
        <v/>
      </c>
      <c r="DK86" s="229" t="str">
        <f ca="1">+IF(OFFSET('Sanitation Data'!$I$29,0,10*ROW('Sanitation Data'!I80))="","",OFFSET('Sanitation Data'!$I$29,0,10*ROW('Sanitation Data'!I80)))</f>
        <v/>
      </c>
      <c r="DL86" s="229" t="str">
        <f ca="1">+IF(OFFSET('Sanitation Data'!$I$30,0,10*ROW('Sanitation Data'!I80))="","",OFFSET('Sanitation Data'!$I$30,0,10*ROW('Sanitation Data'!I80)))</f>
        <v/>
      </c>
      <c r="DM86" s="229" t="str">
        <f ca="1">+IF(OFFSET('Sanitation Data'!$I$31,0,10*ROW('Sanitation Data'!I80))="","",OFFSET('Sanitation Data'!$I$31,0,10*ROW('Sanitation Data'!I80)))</f>
        <v/>
      </c>
      <c r="DN86" s="229" t="str">
        <f ca="1">+IF(OFFSET('Sanitation Data'!$I$32,0,10*ROW('Sanitation Data'!I80))="","",OFFSET('Sanitation Data'!$I$32,0,10*ROW('Sanitation Data'!I80)))</f>
        <v/>
      </c>
      <c r="DO86" s="229" t="str">
        <f ca="1">+IF(OFFSET('Hygiene Data'!$D$11,0,10*ROW('Hygiene Data'!D80))="","",OFFSET('Hygiene Data'!$D$11,0,10*ROW('Hygiene Data'!D80)))</f>
        <v/>
      </c>
      <c r="DP86" s="229" t="str">
        <f ca="1">+IF(OFFSET('Hygiene Data'!$D$12,0,10*ROW('Hygiene Data'!D80))="","",OFFSET('Hygiene Data'!$D$12,0,10*ROW('Hygiene Data'!D80)))</f>
        <v/>
      </c>
      <c r="DQ86" s="229" t="str">
        <f ca="1">+IF(OFFSET('Hygiene Data'!$D$13,0,10*ROW('Hygiene Data'!D80))="","",OFFSET('Hygiene Data'!$D$13,0,10*ROW('Hygiene Data'!D80)))</f>
        <v/>
      </c>
      <c r="DR86" s="229" t="str">
        <f ca="1">+IF(OFFSET('Hygiene Data'!$E$11,0,10*ROW('Hygiene Data'!E80))="","",OFFSET('Hygiene Data'!$E$11,0,10*ROW('Hygiene Data'!E80)))</f>
        <v/>
      </c>
      <c r="DS86" s="229" t="str">
        <f ca="1">+IF(OFFSET('Hygiene Data'!$E$12,0,10*ROW('Hygiene Data'!E80))="","",OFFSET('Hygiene Data'!$E$12,0,10*ROW('Hygiene Data'!E80)))</f>
        <v/>
      </c>
      <c r="DT86" s="229" t="str">
        <f ca="1">+IF(OFFSET('Hygiene Data'!$E$13,0,10*ROW('Hygiene Data'!E80))="","",OFFSET('Hygiene Data'!$E$13,0,10*ROW('Hygiene Data'!E80)))</f>
        <v/>
      </c>
      <c r="DU86" s="229" t="str">
        <f ca="1">+IF(OFFSET('Hygiene Data'!$F$11,0,10*ROW('Hygiene Data'!F80))="","",OFFSET('Hygiene Data'!$F$11,0,10*ROW('Hygiene Data'!F80)))</f>
        <v/>
      </c>
      <c r="DV86" s="229" t="str">
        <f ca="1">+IF(OFFSET('Hygiene Data'!$F$12,0,10*ROW('Hygiene Data'!F80))="","",OFFSET('Hygiene Data'!$F$12,0,10*ROW('Hygiene Data'!F80)))</f>
        <v/>
      </c>
      <c r="DW86" s="229" t="str">
        <f ca="1">+IF(OFFSET('Hygiene Data'!$F$13,0,10*ROW('Hygiene Data'!F80))="","",OFFSET('Hygiene Data'!$F$13,0,10*ROW('Hygiene Data'!F80)))</f>
        <v/>
      </c>
      <c r="DX86" s="229" t="str">
        <f ca="1">+IF(OFFSET('Hygiene Data'!$G$11,0,10*ROW('Hygiene Data'!G80))="","",OFFSET('Hygiene Data'!$G$11,0,10*ROW('Hygiene Data'!G80)))</f>
        <v/>
      </c>
      <c r="DY86" s="229" t="str">
        <f ca="1">+IF(OFFSET('Hygiene Data'!$G$12,0,10*ROW('Hygiene Data'!G80))="","",OFFSET('Hygiene Data'!$G$12,0,10*ROW('Hygiene Data'!G80)))</f>
        <v/>
      </c>
      <c r="DZ86" s="229" t="str">
        <f ca="1">+IF(OFFSET('Hygiene Data'!$G$13,0,10*ROW('Hygiene Data'!G80))="","",OFFSET('Hygiene Data'!$G$13,0,10*ROW('Hygiene Data'!G80)))</f>
        <v/>
      </c>
      <c r="EA86" s="229" t="str">
        <f ca="1">+IF(OFFSET('Hygiene Data'!$H$11,0,10*ROW('Hygiene Data'!H80))="","",OFFSET('Hygiene Data'!$H$11,0,10*ROW('Hygiene Data'!H80)))</f>
        <v/>
      </c>
      <c r="EB86" s="229" t="str">
        <f ca="1">+IF(OFFSET('Hygiene Data'!$H$12,0,10*ROW('Hygiene Data'!H80))="","",OFFSET('Hygiene Data'!$H$12,0,10*ROW('Hygiene Data'!H80)))</f>
        <v/>
      </c>
      <c r="EC86" s="229" t="str">
        <f ca="1">+IF(OFFSET('Hygiene Data'!$H$13,0,10*ROW('Hygiene Data'!H80))="","",OFFSET('Hygiene Data'!$H$13,0,10*ROW('Hygiene Data'!H80)))</f>
        <v/>
      </c>
      <c r="ED86" s="229" t="str">
        <f ca="1">+IF(OFFSET('Hygiene Data'!$I$11,0,10*ROW('Hygiene Data'!I80))="","",OFFSET('Hygiene Data'!$I$11,0,10*ROW('Hygiene Data'!I80)))</f>
        <v/>
      </c>
      <c r="EE86" s="229" t="str">
        <f ca="1">+IF(OFFSET('Hygiene Data'!$I$12,0,10*ROW('Hygiene Data'!I80))="","",OFFSET('Hygiene Data'!$I$12,0,10*ROW('Hygiene Data'!I80)))</f>
        <v/>
      </c>
      <c r="EF86" s="229" t="str">
        <f ca="1">+IF(OFFSET('Hygiene Data'!$I$13,0,10*ROW('Hygiene Data'!I80))="","",OFFSET('Hygiene Data'!$I$13,0,10*ROW('Hygiene Data'!I80)))</f>
        <v/>
      </c>
    </row>
    <row r="87" spans="1:136" x14ac:dyDescent="0.25">
      <c r="A87" s="338" t="str">
        <f ca="1">+IF(OFFSET('Water Data'!$B$2,0,10*ROW('Water Data'!E81))="","",OFFSET('Water Data'!$B$2,0,10*ROW('Water Data'!E81)))</f>
        <v/>
      </c>
      <c r="B87" s="33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365" t="str">
        <f t="shared" ca="1" si="1"/>
        <v/>
      </c>
      <c r="D87" s="36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36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36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36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36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36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36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36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36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36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36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36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36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36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36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36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36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36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36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36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36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36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36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36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36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36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36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36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36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36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36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36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36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36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36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36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36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36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36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36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36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36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36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36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36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36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36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36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36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44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36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36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36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36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36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36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36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36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36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36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36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36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36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36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36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36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229" t="str">
        <f ca="1">+IF(OFFSET('Water Data'!$D$27,0,10*ROW('Water Data'!D81))="","",OFFSET('Water Data'!$D$27,0,10*ROW('Water Data'!D81)))</f>
        <v/>
      </c>
      <c r="BT87" s="229" t="str">
        <f ca="1">+IF(OFFSET('Water Data'!$D$28,0,10*ROW('Water Data'!D81))="","",OFFSET('Water Data'!$D$28,0,10*ROW('Water Data'!D81)))</f>
        <v/>
      </c>
      <c r="BU87" s="229" t="str">
        <f ca="1">+IF(OFFSET('Water Data'!$D$29,0,10*ROW('Water Data'!D81))="","",OFFSET('Water Data'!$D$29,0,10*ROW('Water Data'!D81)))</f>
        <v/>
      </c>
      <c r="BV87" s="229" t="str">
        <f ca="1">+IF(OFFSET('Water Data'!$E$27,0,10*ROW('Water Data'!E81))="","",OFFSET('Water Data'!$E$27,0,10*ROW('Water Data'!E81)))</f>
        <v/>
      </c>
      <c r="BW87" s="229" t="str">
        <f ca="1">+IF(OFFSET('Water Data'!$E$28,0,10*ROW('Water Data'!E81))="","",OFFSET('Water Data'!$E$28,0,10*ROW('Water Data'!E81)))</f>
        <v/>
      </c>
      <c r="BX87" s="229" t="str">
        <f ca="1">+IF(OFFSET('Water Data'!$E$29,0,10*ROW('Water Data'!E81))="","",OFFSET('Water Data'!$E$29,0,10*ROW('Water Data'!E81)))</f>
        <v/>
      </c>
      <c r="BY87" s="229" t="str">
        <f ca="1">+IF(OFFSET('Water Data'!$F$27,0,10*ROW('Water Data'!F81))="","",OFFSET('Water Data'!$F$27,0,10*ROW('Water Data'!F81)))</f>
        <v/>
      </c>
      <c r="BZ87" s="229" t="str">
        <f ca="1">+IF(OFFSET('Water Data'!$F$28,0,10*ROW('Water Data'!F81))="","",OFFSET('Water Data'!$F$28,0,10*ROW('Water Data'!F81)))</f>
        <v/>
      </c>
      <c r="CA87" s="229" t="str">
        <f ca="1">+IF(OFFSET('Water Data'!$F$29,0,10*ROW('Water Data'!F81))="","",OFFSET('Water Data'!$F$29,0,10*ROW('Water Data'!F81)))</f>
        <v/>
      </c>
      <c r="CB87" s="229" t="str">
        <f ca="1">+IF(OFFSET('Water Data'!$G$27,0,10*ROW('Water Data'!G81))="","",OFFSET('Water Data'!$G$27,0,10*ROW('Water Data'!G81)))</f>
        <v/>
      </c>
      <c r="CC87" s="229" t="str">
        <f ca="1">+IF(OFFSET('Water Data'!$G$28,0,10*ROW('Water Data'!G81))="","",OFFSET('Water Data'!$G$28,0,10*ROW('Water Data'!G81)))</f>
        <v/>
      </c>
      <c r="CD87" s="229" t="str">
        <f ca="1">+IF(OFFSET('Water Data'!$G$29,0,10*ROW('Water Data'!G81))="","",OFFSET('Water Data'!$G$29,0,10*ROW('Water Data'!G81)))</f>
        <v/>
      </c>
      <c r="CE87" s="229" t="str">
        <f ca="1">+IF(OFFSET('Water Data'!$H$27,0,10*ROW('Water Data'!H81))="","",OFFSET('Water Data'!$H$27,0,10*ROW('Water Data'!H81)))</f>
        <v/>
      </c>
      <c r="CF87" s="229" t="str">
        <f ca="1">+IF(OFFSET('Water Data'!$H$28,0,10*ROW('Water Data'!H81))="","",OFFSET('Water Data'!$H$28,0,10*ROW('Water Data'!H81)))</f>
        <v/>
      </c>
      <c r="CG87" s="229" t="str">
        <f ca="1">+IF(OFFSET('Water Data'!$H$29,0,10*ROW('Water Data'!H81))="","",OFFSET('Water Data'!$H$29,0,10*ROW('Water Data'!H81)))</f>
        <v/>
      </c>
      <c r="CH87" s="229" t="str">
        <f ca="1">+IF(OFFSET('Water Data'!$I$27,0,10*ROW('Water Data'!I81))="","",OFFSET('Water Data'!$I$27,0,10*ROW('Water Data'!I81)))</f>
        <v/>
      </c>
      <c r="CI87" s="229" t="str">
        <f ca="1">+IF(OFFSET('Water Data'!$I$28,0,10*ROW('Water Data'!I81))="","",OFFSET('Water Data'!$I$28,0,10*ROW('Water Data'!I81)))</f>
        <v/>
      </c>
      <c r="CJ87" s="229" t="str">
        <f ca="1">+IF(OFFSET('Water Data'!$I$29,0,10*ROW('Water Data'!I81))="","",OFFSET('Water Data'!$I$29,0,10*ROW('Water Data'!I81)))</f>
        <v/>
      </c>
      <c r="CK87" s="229" t="str">
        <f ca="1">+IF(OFFSET('Sanitation Data'!$D$28,0,10*ROW('Sanitation Data'!D81))="","",OFFSET('Sanitation Data'!$D$28,0,10*ROW('Sanitation Data'!D81)))</f>
        <v/>
      </c>
      <c r="CL87" s="229" t="str">
        <f ca="1">+IF(OFFSET('Sanitation Data'!$D$29,0,10*ROW('Sanitation Data'!D81))="","",OFFSET('Sanitation Data'!$D$29,0,10*ROW('Sanitation Data'!D81)))</f>
        <v/>
      </c>
      <c r="CM87" s="229" t="str">
        <f ca="1">+IF(OFFSET('Sanitation Data'!$D$30,0,10*ROW('Sanitation Data'!D81))="","",OFFSET('Sanitation Data'!$D$30,0,10*ROW('Sanitation Data'!D81)))</f>
        <v/>
      </c>
      <c r="CN87" s="229" t="str">
        <f ca="1">+IF(OFFSET('Sanitation Data'!$D$31,0,10*ROW('Sanitation Data'!D81))="","",OFFSET('Sanitation Data'!$D$31,0,10*ROW('Sanitation Data'!D81)))</f>
        <v/>
      </c>
      <c r="CO87" s="229" t="str">
        <f ca="1">+IF(OFFSET('Sanitation Data'!$D$32,0,10*ROW('Sanitation Data'!D81))="","",OFFSET('Sanitation Data'!$D$32,0,10*ROW('Sanitation Data'!D81)))</f>
        <v/>
      </c>
      <c r="CP87" s="229" t="str">
        <f ca="1">+IF(OFFSET('Sanitation Data'!$E$28,0,10*ROW('Sanitation Data'!E81))="","",OFFSET('Sanitation Data'!$E$28,0,10*ROW('Sanitation Data'!E81)))</f>
        <v/>
      </c>
      <c r="CQ87" s="229" t="str">
        <f ca="1">+IF(OFFSET('Sanitation Data'!$E$29,0,10*ROW('Sanitation Data'!E81))="","",OFFSET('Sanitation Data'!$E$29,0,10*ROW('Sanitation Data'!E81)))</f>
        <v/>
      </c>
      <c r="CR87" s="229" t="str">
        <f ca="1">+IF(OFFSET('Sanitation Data'!$E$30,0,10*ROW('Sanitation Data'!E81))="","",OFFSET('Sanitation Data'!$E$30,0,10*ROW('Sanitation Data'!E81)))</f>
        <v/>
      </c>
      <c r="CS87" s="229" t="str">
        <f ca="1">+IF(OFFSET('Sanitation Data'!$E$31,0,10*ROW('Sanitation Data'!E81))="","",OFFSET('Sanitation Data'!$E$31,0,10*ROW('Sanitation Data'!E81)))</f>
        <v/>
      </c>
      <c r="CT87" s="229" t="str">
        <f ca="1">+IF(OFFSET('Sanitation Data'!$E$32,0,10*ROW('Sanitation Data'!E81))="","",OFFSET('Sanitation Data'!$E$32,0,10*ROW('Sanitation Data'!E81)))</f>
        <v/>
      </c>
      <c r="CU87" s="229" t="str">
        <f ca="1">+IF(OFFSET('Sanitation Data'!$F$28,0,10*ROW('Sanitation Data'!F81))="","",OFFSET('Sanitation Data'!$F$28,0,10*ROW('Sanitation Data'!F81)))</f>
        <v/>
      </c>
      <c r="CV87" s="229" t="str">
        <f ca="1">+IF(OFFSET('Sanitation Data'!$F$29,0,10*ROW('Sanitation Data'!F81))="","",OFFSET('Sanitation Data'!$F$29,0,10*ROW('Sanitation Data'!F81)))</f>
        <v/>
      </c>
      <c r="CW87" s="229" t="str">
        <f ca="1">+IF(OFFSET('Sanitation Data'!$F$30,0,10*ROW('Sanitation Data'!F81))="","",OFFSET('Sanitation Data'!$F$30,0,10*ROW('Sanitation Data'!F81)))</f>
        <v/>
      </c>
      <c r="CX87" s="229" t="str">
        <f ca="1">+IF(OFFSET('Sanitation Data'!$F$31,0,10*ROW('Sanitation Data'!F81))="","",OFFSET('Sanitation Data'!$F$31,0,10*ROW('Sanitation Data'!F81)))</f>
        <v/>
      </c>
      <c r="CY87" s="229" t="str">
        <f ca="1">+IF(OFFSET('Sanitation Data'!$F$32,0,10*ROW('Sanitation Data'!F81))="","",OFFSET('Sanitation Data'!$F$32,0,10*ROW('Sanitation Data'!F81)))</f>
        <v/>
      </c>
      <c r="CZ87" s="229" t="str">
        <f ca="1">+IF(OFFSET('Sanitation Data'!$G$28,0,10*ROW('Sanitation Data'!G81))="","",OFFSET('Sanitation Data'!$G$28,0,10*ROW('Sanitation Data'!G81)))</f>
        <v/>
      </c>
      <c r="DA87" s="229" t="str">
        <f ca="1">+IF(OFFSET('Sanitation Data'!$G$29,0,10*ROW('Sanitation Data'!G81))="","",OFFSET('Sanitation Data'!$G$29,0,10*ROW('Sanitation Data'!G81)))</f>
        <v/>
      </c>
      <c r="DB87" s="229" t="str">
        <f ca="1">+IF(OFFSET('Sanitation Data'!$G$30,0,10*ROW('Sanitation Data'!G81))="","",OFFSET('Sanitation Data'!$G$30,0,10*ROW('Sanitation Data'!G81)))</f>
        <v/>
      </c>
      <c r="DC87" s="229" t="str">
        <f ca="1">+IF(OFFSET('Sanitation Data'!$G$31,0,10*ROW('Sanitation Data'!G81))="","",OFFSET('Sanitation Data'!$G$31,0,10*ROW('Sanitation Data'!G81)))</f>
        <v/>
      </c>
      <c r="DD87" s="229" t="str">
        <f ca="1">+IF(OFFSET('Sanitation Data'!$G$32,0,10*ROW('Sanitation Data'!G81))="","",OFFSET('Sanitation Data'!$G$32,0,10*ROW('Sanitation Data'!G81)))</f>
        <v/>
      </c>
      <c r="DE87" s="229" t="str">
        <f ca="1">+IF(OFFSET('Sanitation Data'!$H$28,0,10*ROW('Sanitation Data'!H81))="","",OFFSET('Sanitation Data'!$H$28,0,10*ROW('Sanitation Data'!H81)))</f>
        <v/>
      </c>
      <c r="DF87" s="229" t="str">
        <f ca="1">+IF(OFFSET('Sanitation Data'!$H$29,0,10*ROW('Sanitation Data'!H81))="","",OFFSET('Sanitation Data'!$H$29,0,10*ROW('Sanitation Data'!H81)))</f>
        <v/>
      </c>
      <c r="DG87" s="229" t="str">
        <f ca="1">+IF(OFFSET('Sanitation Data'!$H$30,0,10*ROW('Sanitation Data'!H81))="","",OFFSET('Sanitation Data'!$H$30,0,10*ROW('Sanitation Data'!H81)))</f>
        <v/>
      </c>
      <c r="DH87" s="229" t="str">
        <f ca="1">+IF(OFFSET('Sanitation Data'!$H$31,0,10*ROW('Sanitation Data'!H81))="","",OFFSET('Sanitation Data'!$H$31,0,10*ROW('Sanitation Data'!H81)))</f>
        <v/>
      </c>
      <c r="DI87" s="229" t="str">
        <f ca="1">+IF(OFFSET('Sanitation Data'!$H$32,0,10*ROW('Sanitation Data'!H81))="","",OFFSET('Sanitation Data'!$H$32,0,10*ROW('Sanitation Data'!H81)))</f>
        <v/>
      </c>
      <c r="DJ87" s="229" t="str">
        <f ca="1">+IF(OFFSET('Sanitation Data'!$I$28,0,10*ROW('Sanitation Data'!I81))="","",OFFSET('Sanitation Data'!$I$28,0,10*ROW('Sanitation Data'!I81)))</f>
        <v/>
      </c>
      <c r="DK87" s="229" t="str">
        <f ca="1">+IF(OFFSET('Sanitation Data'!$I$29,0,10*ROW('Sanitation Data'!I81))="","",OFFSET('Sanitation Data'!$I$29,0,10*ROW('Sanitation Data'!I81)))</f>
        <v/>
      </c>
      <c r="DL87" s="229" t="str">
        <f ca="1">+IF(OFFSET('Sanitation Data'!$I$30,0,10*ROW('Sanitation Data'!I81))="","",OFFSET('Sanitation Data'!$I$30,0,10*ROW('Sanitation Data'!I81)))</f>
        <v/>
      </c>
      <c r="DM87" s="229" t="str">
        <f ca="1">+IF(OFFSET('Sanitation Data'!$I$31,0,10*ROW('Sanitation Data'!I81))="","",OFFSET('Sanitation Data'!$I$31,0,10*ROW('Sanitation Data'!I81)))</f>
        <v/>
      </c>
      <c r="DN87" s="229" t="str">
        <f ca="1">+IF(OFFSET('Sanitation Data'!$I$32,0,10*ROW('Sanitation Data'!I81))="","",OFFSET('Sanitation Data'!$I$32,0,10*ROW('Sanitation Data'!I81)))</f>
        <v/>
      </c>
      <c r="DO87" s="229" t="str">
        <f ca="1">+IF(OFFSET('Hygiene Data'!$D$11,0,10*ROW('Hygiene Data'!D81))="","",OFFSET('Hygiene Data'!$D$11,0,10*ROW('Hygiene Data'!D81)))</f>
        <v/>
      </c>
      <c r="DP87" s="229" t="str">
        <f ca="1">+IF(OFFSET('Hygiene Data'!$D$12,0,10*ROW('Hygiene Data'!D81))="","",OFFSET('Hygiene Data'!$D$12,0,10*ROW('Hygiene Data'!D81)))</f>
        <v/>
      </c>
      <c r="DQ87" s="229" t="str">
        <f ca="1">+IF(OFFSET('Hygiene Data'!$D$13,0,10*ROW('Hygiene Data'!D81))="","",OFFSET('Hygiene Data'!$D$13,0,10*ROW('Hygiene Data'!D81)))</f>
        <v/>
      </c>
      <c r="DR87" s="229" t="str">
        <f ca="1">+IF(OFFSET('Hygiene Data'!$E$11,0,10*ROW('Hygiene Data'!E81))="","",OFFSET('Hygiene Data'!$E$11,0,10*ROW('Hygiene Data'!E81)))</f>
        <v/>
      </c>
      <c r="DS87" s="229" t="str">
        <f ca="1">+IF(OFFSET('Hygiene Data'!$E$12,0,10*ROW('Hygiene Data'!E81))="","",OFFSET('Hygiene Data'!$E$12,0,10*ROW('Hygiene Data'!E81)))</f>
        <v/>
      </c>
      <c r="DT87" s="229" t="str">
        <f ca="1">+IF(OFFSET('Hygiene Data'!$E$13,0,10*ROW('Hygiene Data'!E81))="","",OFFSET('Hygiene Data'!$E$13,0,10*ROW('Hygiene Data'!E81)))</f>
        <v/>
      </c>
      <c r="DU87" s="229" t="str">
        <f ca="1">+IF(OFFSET('Hygiene Data'!$F$11,0,10*ROW('Hygiene Data'!F81))="","",OFFSET('Hygiene Data'!$F$11,0,10*ROW('Hygiene Data'!F81)))</f>
        <v/>
      </c>
      <c r="DV87" s="229" t="str">
        <f ca="1">+IF(OFFSET('Hygiene Data'!$F$12,0,10*ROW('Hygiene Data'!F81))="","",OFFSET('Hygiene Data'!$F$12,0,10*ROW('Hygiene Data'!F81)))</f>
        <v/>
      </c>
      <c r="DW87" s="229" t="str">
        <f ca="1">+IF(OFFSET('Hygiene Data'!$F$13,0,10*ROW('Hygiene Data'!F81))="","",OFFSET('Hygiene Data'!$F$13,0,10*ROW('Hygiene Data'!F81)))</f>
        <v/>
      </c>
      <c r="DX87" s="229" t="str">
        <f ca="1">+IF(OFFSET('Hygiene Data'!$G$11,0,10*ROW('Hygiene Data'!G81))="","",OFFSET('Hygiene Data'!$G$11,0,10*ROW('Hygiene Data'!G81)))</f>
        <v/>
      </c>
      <c r="DY87" s="229" t="str">
        <f ca="1">+IF(OFFSET('Hygiene Data'!$G$12,0,10*ROW('Hygiene Data'!G81))="","",OFFSET('Hygiene Data'!$G$12,0,10*ROW('Hygiene Data'!G81)))</f>
        <v/>
      </c>
      <c r="DZ87" s="229" t="str">
        <f ca="1">+IF(OFFSET('Hygiene Data'!$G$13,0,10*ROW('Hygiene Data'!G81))="","",OFFSET('Hygiene Data'!$G$13,0,10*ROW('Hygiene Data'!G81)))</f>
        <v/>
      </c>
      <c r="EA87" s="229" t="str">
        <f ca="1">+IF(OFFSET('Hygiene Data'!$H$11,0,10*ROW('Hygiene Data'!H81))="","",OFFSET('Hygiene Data'!$H$11,0,10*ROW('Hygiene Data'!H81)))</f>
        <v/>
      </c>
      <c r="EB87" s="229" t="str">
        <f ca="1">+IF(OFFSET('Hygiene Data'!$H$12,0,10*ROW('Hygiene Data'!H81))="","",OFFSET('Hygiene Data'!$H$12,0,10*ROW('Hygiene Data'!H81)))</f>
        <v/>
      </c>
      <c r="EC87" s="229" t="str">
        <f ca="1">+IF(OFFSET('Hygiene Data'!$H$13,0,10*ROW('Hygiene Data'!H81))="","",OFFSET('Hygiene Data'!$H$13,0,10*ROW('Hygiene Data'!H81)))</f>
        <v/>
      </c>
      <c r="ED87" s="229" t="str">
        <f ca="1">+IF(OFFSET('Hygiene Data'!$I$11,0,10*ROW('Hygiene Data'!I81))="","",OFFSET('Hygiene Data'!$I$11,0,10*ROW('Hygiene Data'!I81)))</f>
        <v/>
      </c>
      <c r="EE87" s="229" t="str">
        <f ca="1">+IF(OFFSET('Hygiene Data'!$I$12,0,10*ROW('Hygiene Data'!I81))="","",OFFSET('Hygiene Data'!$I$12,0,10*ROW('Hygiene Data'!I81)))</f>
        <v/>
      </c>
      <c r="EF87" s="229" t="str">
        <f ca="1">+IF(OFFSET('Hygiene Data'!$I$13,0,10*ROW('Hygiene Data'!I81))="","",OFFSET('Hygiene Data'!$I$13,0,10*ROW('Hygiene Data'!I81)))</f>
        <v/>
      </c>
    </row>
    <row r="88" spans="1:136" x14ac:dyDescent="0.25">
      <c r="A88" s="338" t="str">
        <f ca="1">+IF(OFFSET('Water Data'!$B$2,0,10*ROW('Water Data'!E82))="","",OFFSET('Water Data'!$B$2,0,10*ROW('Water Data'!E82)))</f>
        <v/>
      </c>
      <c r="B88" s="33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365" t="str">
        <f t="shared" ca="1" si="1"/>
        <v/>
      </c>
      <c r="D88" s="36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36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36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36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36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36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36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36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36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36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36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36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36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36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36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36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36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36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36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36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36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36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36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36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36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36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36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36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36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36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36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36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36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36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36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36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36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36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36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36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36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36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36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36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36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36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36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36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36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44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36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36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36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36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36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36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36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36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36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36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36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36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36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36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36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36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229" t="str">
        <f ca="1">+IF(OFFSET('Water Data'!$D$27,0,10*ROW('Water Data'!D82))="","",OFFSET('Water Data'!$D$27,0,10*ROW('Water Data'!D82)))</f>
        <v/>
      </c>
      <c r="BT88" s="229" t="str">
        <f ca="1">+IF(OFFSET('Water Data'!$D$28,0,10*ROW('Water Data'!D82))="","",OFFSET('Water Data'!$D$28,0,10*ROW('Water Data'!D82)))</f>
        <v/>
      </c>
      <c r="BU88" s="229" t="str">
        <f ca="1">+IF(OFFSET('Water Data'!$D$29,0,10*ROW('Water Data'!D82))="","",OFFSET('Water Data'!$D$29,0,10*ROW('Water Data'!D82)))</f>
        <v/>
      </c>
      <c r="BV88" s="229" t="str">
        <f ca="1">+IF(OFFSET('Water Data'!$E$27,0,10*ROW('Water Data'!E82))="","",OFFSET('Water Data'!$E$27,0,10*ROW('Water Data'!E82)))</f>
        <v/>
      </c>
      <c r="BW88" s="229" t="str">
        <f ca="1">+IF(OFFSET('Water Data'!$E$28,0,10*ROW('Water Data'!E82))="","",OFFSET('Water Data'!$E$28,0,10*ROW('Water Data'!E82)))</f>
        <v/>
      </c>
      <c r="BX88" s="229" t="str">
        <f ca="1">+IF(OFFSET('Water Data'!$E$29,0,10*ROW('Water Data'!E82))="","",OFFSET('Water Data'!$E$29,0,10*ROW('Water Data'!E82)))</f>
        <v/>
      </c>
      <c r="BY88" s="229" t="str">
        <f ca="1">+IF(OFFSET('Water Data'!$F$27,0,10*ROW('Water Data'!F82))="","",OFFSET('Water Data'!$F$27,0,10*ROW('Water Data'!F82)))</f>
        <v/>
      </c>
      <c r="BZ88" s="229" t="str">
        <f ca="1">+IF(OFFSET('Water Data'!$F$28,0,10*ROW('Water Data'!F82))="","",OFFSET('Water Data'!$F$28,0,10*ROW('Water Data'!F82)))</f>
        <v/>
      </c>
      <c r="CA88" s="229" t="str">
        <f ca="1">+IF(OFFSET('Water Data'!$F$29,0,10*ROW('Water Data'!F82))="","",OFFSET('Water Data'!$F$29,0,10*ROW('Water Data'!F82)))</f>
        <v/>
      </c>
      <c r="CB88" s="229" t="str">
        <f ca="1">+IF(OFFSET('Water Data'!$G$27,0,10*ROW('Water Data'!G82))="","",OFFSET('Water Data'!$G$27,0,10*ROW('Water Data'!G82)))</f>
        <v/>
      </c>
      <c r="CC88" s="229" t="str">
        <f ca="1">+IF(OFFSET('Water Data'!$G$28,0,10*ROW('Water Data'!G82))="","",OFFSET('Water Data'!$G$28,0,10*ROW('Water Data'!G82)))</f>
        <v/>
      </c>
      <c r="CD88" s="229" t="str">
        <f ca="1">+IF(OFFSET('Water Data'!$G$29,0,10*ROW('Water Data'!G82))="","",OFFSET('Water Data'!$G$29,0,10*ROW('Water Data'!G82)))</f>
        <v/>
      </c>
      <c r="CE88" s="229" t="str">
        <f ca="1">+IF(OFFSET('Water Data'!$H$27,0,10*ROW('Water Data'!H82))="","",OFFSET('Water Data'!$H$27,0,10*ROW('Water Data'!H82)))</f>
        <v/>
      </c>
      <c r="CF88" s="229" t="str">
        <f ca="1">+IF(OFFSET('Water Data'!$H$28,0,10*ROW('Water Data'!H82))="","",OFFSET('Water Data'!$H$28,0,10*ROW('Water Data'!H82)))</f>
        <v/>
      </c>
      <c r="CG88" s="229" t="str">
        <f ca="1">+IF(OFFSET('Water Data'!$H$29,0,10*ROW('Water Data'!H82))="","",OFFSET('Water Data'!$H$29,0,10*ROW('Water Data'!H82)))</f>
        <v/>
      </c>
      <c r="CH88" s="229" t="str">
        <f ca="1">+IF(OFFSET('Water Data'!$I$27,0,10*ROW('Water Data'!I82))="","",OFFSET('Water Data'!$I$27,0,10*ROW('Water Data'!I82)))</f>
        <v/>
      </c>
      <c r="CI88" s="229" t="str">
        <f ca="1">+IF(OFFSET('Water Data'!$I$28,0,10*ROW('Water Data'!I82))="","",OFFSET('Water Data'!$I$28,0,10*ROW('Water Data'!I82)))</f>
        <v/>
      </c>
      <c r="CJ88" s="229" t="str">
        <f ca="1">+IF(OFFSET('Water Data'!$I$29,0,10*ROW('Water Data'!I82))="","",OFFSET('Water Data'!$I$29,0,10*ROW('Water Data'!I82)))</f>
        <v/>
      </c>
      <c r="CK88" s="229" t="str">
        <f ca="1">+IF(OFFSET('Sanitation Data'!$D$28,0,10*ROW('Sanitation Data'!D82))="","",OFFSET('Sanitation Data'!$D$28,0,10*ROW('Sanitation Data'!D82)))</f>
        <v/>
      </c>
      <c r="CL88" s="229" t="str">
        <f ca="1">+IF(OFFSET('Sanitation Data'!$D$29,0,10*ROW('Sanitation Data'!D82))="","",OFFSET('Sanitation Data'!$D$29,0,10*ROW('Sanitation Data'!D82)))</f>
        <v/>
      </c>
      <c r="CM88" s="229" t="str">
        <f ca="1">+IF(OFFSET('Sanitation Data'!$D$30,0,10*ROW('Sanitation Data'!D82))="","",OFFSET('Sanitation Data'!$D$30,0,10*ROW('Sanitation Data'!D82)))</f>
        <v/>
      </c>
      <c r="CN88" s="229" t="str">
        <f ca="1">+IF(OFFSET('Sanitation Data'!$D$31,0,10*ROW('Sanitation Data'!D82))="","",OFFSET('Sanitation Data'!$D$31,0,10*ROW('Sanitation Data'!D82)))</f>
        <v/>
      </c>
      <c r="CO88" s="229" t="str">
        <f ca="1">+IF(OFFSET('Sanitation Data'!$D$32,0,10*ROW('Sanitation Data'!D82))="","",OFFSET('Sanitation Data'!$D$32,0,10*ROW('Sanitation Data'!D82)))</f>
        <v/>
      </c>
      <c r="CP88" s="229" t="str">
        <f ca="1">+IF(OFFSET('Sanitation Data'!$E$28,0,10*ROW('Sanitation Data'!E82))="","",OFFSET('Sanitation Data'!$E$28,0,10*ROW('Sanitation Data'!E82)))</f>
        <v/>
      </c>
      <c r="CQ88" s="229" t="str">
        <f ca="1">+IF(OFFSET('Sanitation Data'!$E$29,0,10*ROW('Sanitation Data'!E82))="","",OFFSET('Sanitation Data'!$E$29,0,10*ROW('Sanitation Data'!E82)))</f>
        <v/>
      </c>
      <c r="CR88" s="229" t="str">
        <f ca="1">+IF(OFFSET('Sanitation Data'!$E$30,0,10*ROW('Sanitation Data'!E82))="","",OFFSET('Sanitation Data'!$E$30,0,10*ROW('Sanitation Data'!E82)))</f>
        <v/>
      </c>
      <c r="CS88" s="229" t="str">
        <f ca="1">+IF(OFFSET('Sanitation Data'!$E$31,0,10*ROW('Sanitation Data'!E82))="","",OFFSET('Sanitation Data'!$E$31,0,10*ROW('Sanitation Data'!E82)))</f>
        <v/>
      </c>
      <c r="CT88" s="229" t="str">
        <f ca="1">+IF(OFFSET('Sanitation Data'!$E$32,0,10*ROW('Sanitation Data'!E82))="","",OFFSET('Sanitation Data'!$E$32,0,10*ROW('Sanitation Data'!E82)))</f>
        <v/>
      </c>
      <c r="CU88" s="229" t="str">
        <f ca="1">+IF(OFFSET('Sanitation Data'!$F$28,0,10*ROW('Sanitation Data'!F82))="","",OFFSET('Sanitation Data'!$F$28,0,10*ROW('Sanitation Data'!F82)))</f>
        <v/>
      </c>
      <c r="CV88" s="229" t="str">
        <f ca="1">+IF(OFFSET('Sanitation Data'!$F$29,0,10*ROW('Sanitation Data'!F82))="","",OFFSET('Sanitation Data'!$F$29,0,10*ROW('Sanitation Data'!F82)))</f>
        <v/>
      </c>
      <c r="CW88" s="229" t="str">
        <f ca="1">+IF(OFFSET('Sanitation Data'!$F$30,0,10*ROW('Sanitation Data'!F82))="","",OFFSET('Sanitation Data'!$F$30,0,10*ROW('Sanitation Data'!F82)))</f>
        <v/>
      </c>
      <c r="CX88" s="229" t="str">
        <f ca="1">+IF(OFFSET('Sanitation Data'!$F$31,0,10*ROW('Sanitation Data'!F82))="","",OFFSET('Sanitation Data'!$F$31,0,10*ROW('Sanitation Data'!F82)))</f>
        <v/>
      </c>
      <c r="CY88" s="229" t="str">
        <f ca="1">+IF(OFFSET('Sanitation Data'!$F$32,0,10*ROW('Sanitation Data'!F82))="","",OFFSET('Sanitation Data'!$F$32,0,10*ROW('Sanitation Data'!F82)))</f>
        <v/>
      </c>
      <c r="CZ88" s="229" t="str">
        <f ca="1">+IF(OFFSET('Sanitation Data'!$G$28,0,10*ROW('Sanitation Data'!G82))="","",OFFSET('Sanitation Data'!$G$28,0,10*ROW('Sanitation Data'!G82)))</f>
        <v/>
      </c>
      <c r="DA88" s="229" t="str">
        <f ca="1">+IF(OFFSET('Sanitation Data'!$G$29,0,10*ROW('Sanitation Data'!G82))="","",OFFSET('Sanitation Data'!$G$29,0,10*ROW('Sanitation Data'!G82)))</f>
        <v/>
      </c>
      <c r="DB88" s="229" t="str">
        <f ca="1">+IF(OFFSET('Sanitation Data'!$G$30,0,10*ROW('Sanitation Data'!G82))="","",OFFSET('Sanitation Data'!$G$30,0,10*ROW('Sanitation Data'!G82)))</f>
        <v/>
      </c>
      <c r="DC88" s="229" t="str">
        <f ca="1">+IF(OFFSET('Sanitation Data'!$G$31,0,10*ROW('Sanitation Data'!G82))="","",OFFSET('Sanitation Data'!$G$31,0,10*ROW('Sanitation Data'!G82)))</f>
        <v/>
      </c>
      <c r="DD88" s="229" t="str">
        <f ca="1">+IF(OFFSET('Sanitation Data'!$G$32,0,10*ROW('Sanitation Data'!G82))="","",OFFSET('Sanitation Data'!$G$32,0,10*ROW('Sanitation Data'!G82)))</f>
        <v/>
      </c>
      <c r="DE88" s="229" t="str">
        <f ca="1">+IF(OFFSET('Sanitation Data'!$H$28,0,10*ROW('Sanitation Data'!H82))="","",OFFSET('Sanitation Data'!$H$28,0,10*ROW('Sanitation Data'!H82)))</f>
        <v/>
      </c>
      <c r="DF88" s="229" t="str">
        <f ca="1">+IF(OFFSET('Sanitation Data'!$H$29,0,10*ROW('Sanitation Data'!H82))="","",OFFSET('Sanitation Data'!$H$29,0,10*ROW('Sanitation Data'!H82)))</f>
        <v/>
      </c>
      <c r="DG88" s="229" t="str">
        <f ca="1">+IF(OFFSET('Sanitation Data'!$H$30,0,10*ROW('Sanitation Data'!H82))="","",OFFSET('Sanitation Data'!$H$30,0,10*ROW('Sanitation Data'!H82)))</f>
        <v/>
      </c>
      <c r="DH88" s="229" t="str">
        <f ca="1">+IF(OFFSET('Sanitation Data'!$H$31,0,10*ROW('Sanitation Data'!H82))="","",OFFSET('Sanitation Data'!$H$31,0,10*ROW('Sanitation Data'!H82)))</f>
        <v/>
      </c>
      <c r="DI88" s="229" t="str">
        <f ca="1">+IF(OFFSET('Sanitation Data'!$H$32,0,10*ROW('Sanitation Data'!H82))="","",OFFSET('Sanitation Data'!$H$32,0,10*ROW('Sanitation Data'!H82)))</f>
        <v/>
      </c>
      <c r="DJ88" s="229" t="str">
        <f ca="1">+IF(OFFSET('Sanitation Data'!$I$28,0,10*ROW('Sanitation Data'!I82))="","",OFFSET('Sanitation Data'!$I$28,0,10*ROW('Sanitation Data'!I82)))</f>
        <v/>
      </c>
      <c r="DK88" s="229" t="str">
        <f ca="1">+IF(OFFSET('Sanitation Data'!$I$29,0,10*ROW('Sanitation Data'!I82))="","",OFFSET('Sanitation Data'!$I$29,0,10*ROW('Sanitation Data'!I82)))</f>
        <v/>
      </c>
      <c r="DL88" s="229" t="str">
        <f ca="1">+IF(OFFSET('Sanitation Data'!$I$30,0,10*ROW('Sanitation Data'!I82))="","",OFFSET('Sanitation Data'!$I$30,0,10*ROW('Sanitation Data'!I82)))</f>
        <v/>
      </c>
      <c r="DM88" s="229" t="str">
        <f ca="1">+IF(OFFSET('Sanitation Data'!$I$31,0,10*ROW('Sanitation Data'!I82))="","",OFFSET('Sanitation Data'!$I$31,0,10*ROW('Sanitation Data'!I82)))</f>
        <v/>
      </c>
      <c r="DN88" s="229" t="str">
        <f ca="1">+IF(OFFSET('Sanitation Data'!$I$32,0,10*ROW('Sanitation Data'!I82))="","",OFFSET('Sanitation Data'!$I$32,0,10*ROW('Sanitation Data'!I82)))</f>
        <v/>
      </c>
      <c r="DO88" s="229" t="str">
        <f ca="1">+IF(OFFSET('Hygiene Data'!$D$11,0,10*ROW('Hygiene Data'!D82))="","",OFFSET('Hygiene Data'!$D$11,0,10*ROW('Hygiene Data'!D82)))</f>
        <v/>
      </c>
      <c r="DP88" s="229" t="str">
        <f ca="1">+IF(OFFSET('Hygiene Data'!$D$12,0,10*ROW('Hygiene Data'!D82))="","",OFFSET('Hygiene Data'!$D$12,0,10*ROW('Hygiene Data'!D82)))</f>
        <v/>
      </c>
      <c r="DQ88" s="229" t="str">
        <f ca="1">+IF(OFFSET('Hygiene Data'!$D$13,0,10*ROW('Hygiene Data'!D82))="","",OFFSET('Hygiene Data'!$D$13,0,10*ROW('Hygiene Data'!D82)))</f>
        <v/>
      </c>
      <c r="DR88" s="229" t="str">
        <f ca="1">+IF(OFFSET('Hygiene Data'!$E$11,0,10*ROW('Hygiene Data'!E82))="","",OFFSET('Hygiene Data'!$E$11,0,10*ROW('Hygiene Data'!E82)))</f>
        <v/>
      </c>
      <c r="DS88" s="229" t="str">
        <f ca="1">+IF(OFFSET('Hygiene Data'!$E$12,0,10*ROW('Hygiene Data'!E82))="","",OFFSET('Hygiene Data'!$E$12,0,10*ROW('Hygiene Data'!E82)))</f>
        <v/>
      </c>
      <c r="DT88" s="229" t="str">
        <f ca="1">+IF(OFFSET('Hygiene Data'!$E$13,0,10*ROW('Hygiene Data'!E82))="","",OFFSET('Hygiene Data'!$E$13,0,10*ROW('Hygiene Data'!E82)))</f>
        <v/>
      </c>
      <c r="DU88" s="229" t="str">
        <f ca="1">+IF(OFFSET('Hygiene Data'!$F$11,0,10*ROW('Hygiene Data'!F82))="","",OFFSET('Hygiene Data'!$F$11,0,10*ROW('Hygiene Data'!F82)))</f>
        <v/>
      </c>
      <c r="DV88" s="229" t="str">
        <f ca="1">+IF(OFFSET('Hygiene Data'!$F$12,0,10*ROW('Hygiene Data'!F82))="","",OFFSET('Hygiene Data'!$F$12,0,10*ROW('Hygiene Data'!F82)))</f>
        <v/>
      </c>
      <c r="DW88" s="229" t="str">
        <f ca="1">+IF(OFFSET('Hygiene Data'!$F$13,0,10*ROW('Hygiene Data'!F82))="","",OFFSET('Hygiene Data'!$F$13,0,10*ROW('Hygiene Data'!F82)))</f>
        <v/>
      </c>
      <c r="DX88" s="229" t="str">
        <f ca="1">+IF(OFFSET('Hygiene Data'!$G$11,0,10*ROW('Hygiene Data'!G82))="","",OFFSET('Hygiene Data'!$G$11,0,10*ROW('Hygiene Data'!G82)))</f>
        <v/>
      </c>
      <c r="DY88" s="229" t="str">
        <f ca="1">+IF(OFFSET('Hygiene Data'!$G$12,0,10*ROW('Hygiene Data'!G82))="","",OFFSET('Hygiene Data'!$G$12,0,10*ROW('Hygiene Data'!G82)))</f>
        <v/>
      </c>
      <c r="DZ88" s="229" t="str">
        <f ca="1">+IF(OFFSET('Hygiene Data'!$G$13,0,10*ROW('Hygiene Data'!G82))="","",OFFSET('Hygiene Data'!$G$13,0,10*ROW('Hygiene Data'!G82)))</f>
        <v/>
      </c>
      <c r="EA88" s="229" t="str">
        <f ca="1">+IF(OFFSET('Hygiene Data'!$H$11,0,10*ROW('Hygiene Data'!H82))="","",OFFSET('Hygiene Data'!$H$11,0,10*ROW('Hygiene Data'!H82)))</f>
        <v/>
      </c>
      <c r="EB88" s="229" t="str">
        <f ca="1">+IF(OFFSET('Hygiene Data'!$H$12,0,10*ROW('Hygiene Data'!H82))="","",OFFSET('Hygiene Data'!$H$12,0,10*ROW('Hygiene Data'!H82)))</f>
        <v/>
      </c>
      <c r="EC88" s="229" t="str">
        <f ca="1">+IF(OFFSET('Hygiene Data'!$H$13,0,10*ROW('Hygiene Data'!H82))="","",OFFSET('Hygiene Data'!$H$13,0,10*ROW('Hygiene Data'!H82)))</f>
        <v/>
      </c>
      <c r="ED88" s="229" t="str">
        <f ca="1">+IF(OFFSET('Hygiene Data'!$I$11,0,10*ROW('Hygiene Data'!I82))="","",OFFSET('Hygiene Data'!$I$11,0,10*ROW('Hygiene Data'!I82)))</f>
        <v/>
      </c>
      <c r="EE88" s="229" t="str">
        <f ca="1">+IF(OFFSET('Hygiene Data'!$I$12,0,10*ROW('Hygiene Data'!I82))="","",OFFSET('Hygiene Data'!$I$12,0,10*ROW('Hygiene Data'!I82)))</f>
        <v/>
      </c>
      <c r="EF88" s="229" t="str">
        <f ca="1">+IF(OFFSET('Hygiene Data'!$I$13,0,10*ROW('Hygiene Data'!I82))="","",OFFSET('Hygiene Data'!$I$13,0,10*ROW('Hygiene Data'!I82)))</f>
        <v/>
      </c>
    </row>
    <row r="89" spans="1:136" x14ac:dyDescent="0.25">
      <c r="A89" s="338" t="str">
        <f ca="1">+IF(OFFSET('Water Data'!$B$2,0,10*ROW('Water Data'!E83))="","",OFFSET('Water Data'!$B$2,0,10*ROW('Water Data'!E83)))</f>
        <v/>
      </c>
      <c r="B89" s="33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365" t="str">
        <f t="shared" ca="1" si="1"/>
        <v/>
      </c>
      <c r="D89" s="36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36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36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36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36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36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36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36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36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36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36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36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36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36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36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36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36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36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36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36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36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36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36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36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36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36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36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36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36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36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36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36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36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36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36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36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36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36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36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36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36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36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36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36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36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36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36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36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36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44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36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36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36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36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36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36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36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36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36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36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36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36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36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36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36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36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229" t="str">
        <f ca="1">+IF(OFFSET('Water Data'!$D$27,0,10*ROW('Water Data'!D83))="","",OFFSET('Water Data'!$D$27,0,10*ROW('Water Data'!D83)))</f>
        <v/>
      </c>
      <c r="BT89" s="229" t="str">
        <f ca="1">+IF(OFFSET('Water Data'!$D$28,0,10*ROW('Water Data'!D83))="","",OFFSET('Water Data'!$D$28,0,10*ROW('Water Data'!D83)))</f>
        <v/>
      </c>
      <c r="BU89" s="229" t="str">
        <f ca="1">+IF(OFFSET('Water Data'!$D$29,0,10*ROW('Water Data'!D83))="","",OFFSET('Water Data'!$D$29,0,10*ROW('Water Data'!D83)))</f>
        <v/>
      </c>
      <c r="BV89" s="229" t="str">
        <f ca="1">+IF(OFFSET('Water Data'!$E$27,0,10*ROW('Water Data'!E83))="","",OFFSET('Water Data'!$E$27,0,10*ROW('Water Data'!E83)))</f>
        <v/>
      </c>
      <c r="BW89" s="229" t="str">
        <f ca="1">+IF(OFFSET('Water Data'!$E$28,0,10*ROW('Water Data'!E83))="","",OFFSET('Water Data'!$E$28,0,10*ROW('Water Data'!E83)))</f>
        <v/>
      </c>
      <c r="BX89" s="229" t="str">
        <f ca="1">+IF(OFFSET('Water Data'!$E$29,0,10*ROW('Water Data'!E83))="","",OFFSET('Water Data'!$E$29,0,10*ROW('Water Data'!E83)))</f>
        <v/>
      </c>
      <c r="BY89" s="229" t="str">
        <f ca="1">+IF(OFFSET('Water Data'!$F$27,0,10*ROW('Water Data'!F83))="","",OFFSET('Water Data'!$F$27,0,10*ROW('Water Data'!F83)))</f>
        <v/>
      </c>
      <c r="BZ89" s="229" t="str">
        <f ca="1">+IF(OFFSET('Water Data'!$F$28,0,10*ROW('Water Data'!F83))="","",OFFSET('Water Data'!$F$28,0,10*ROW('Water Data'!F83)))</f>
        <v/>
      </c>
      <c r="CA89" s="229" t="str">
        <f ca="1">+IF(OFFSET('Water Data'!$F$29,0,10*ROW('Water Data'!F83))="","",OFFSET('Water Data'!$F$29,0,10*ROW('Water Data'!F83)))</f>
        <v/>
      </c>
      <c r="CB89" s="229" t="str">
        <f ca="1">+IF(OFFSET('Water Data'!$G$27,0,10*ROW('Water Data'!G83))="","",OFFSET('Water Data'!$G$27,0,10*ROW('Water Data'!G83)))</f>
        <v/>
      </c>
      <c r="CC89" s="229" t="str">
        <f ca="1">+IF(OFFSET('Water Data'!$G$28,0,10*ROW('Water Data'!G83))="","",OFFSET('Water Data'!$G$28,0,10*ROW('Water Data'!G83)))</f>
        <v/>
      </c>
      <c r="CD89" s="229" t="str">
        <f ca="1">+IF(OFFSET('Water Data'!$G$29,0,10*ROW('Water Data'!G83))="","",OFFSET('Water Data'!$G$29,0,10*ROW('Water Data'!G83)))</f>
        <v/>
      </c>
      <c r="CE89" s="229" t="str">
        <f ca="1">+IF(OFFSET('Water Data'!$H$27,0,10*ROW('Water Data'!H83))="","",OFFSET('Water Data'!$H$27,0,10*ROW('Water Data'!H83)))</f>
        <v/>
      </c>
      <c r="CF89" s="229" t="str">
        <f ca="1">+IF(OFFSET('Water Data'!$H$28,0,10*ROW('Water Data'!H83))="","",OFFSET('Water Data'!$H$28,0,10*ROW('Water Data'!H83)))</f>
        <v/>
      </c>
      <c r="CG89" s="229" t="str">
        <f ca="1">+IF(OFFSET('Water Data'!$H$29,0,10*ROW('Water Data'!H83))="","",OFFSET('Water Data'!$H$29,0,10*ROW('Water Data'!H83)))</f>
        <v/>
      </c>
      <c r="CH89" s="229" t="str">
        <f ca="1">+IF(OFFSET('Water Data'!$I$27,0,10*ROW('Water Data'!I83))="","",OFFSET('Water Data'!$I$27,0,10*ROW('Water Data'!I83)))</f>
        <v/>
      </c>
      <c r="CI89" s="229" t="str">
        <f ca="1">+IF(OFFSET('Water Data'!$I$28,0,10*ROW('Water Data'!I83))="","",OFFSET('Water Data'!$I$28,0,10*ROW('Water Data'!I83)))</f>
        <v/>
      </c>
      <c r="CJ89" s="229" t="str">
        <f ca="1">+IF(OFFSET('Water Data'!$I$29,0,10*ROW('Water Data'!I83))="","",OFFSET('Water Data'!$I$29,0,10*ROW('Water Data'!I83)))</f>
        <v/>
      </c>
      <c r="CK89" s="229" t="str">
        <f ca="1">+IF(OFFSET('Sanitation Data'!$D$28,0,10*ROW('Sanitation Data'!D83))="","",OFFSET('Sanitation Data'!$D$28,0,10*ROW('Sanitation Data'!D83)))</f>
        <v/>
      </c>
      <c r="CL89" s="229" t="str">
        <f ca="1">+IF(OFFSET('Sanitation Data'!$D$29,0,10*ROW('Sanitation Data'!D83))="","",OFFSET('Sanitation Data'!$D$29,0,10*ROW('Sanitation Data'!D83)))</f>
        <v/>
      </c>
      <c r="CM89" s="229" t="str">
        <f ca="1">+IF(OFFSET('Sanitation Data'!$D$30,0,10*ROW('Sanitation Data'!D83))="","",OFFSET('Sanitation Data'!$D$30,0,10*ROW('Sanitation Data'!D83)))</f>
        <v/>
      </c>
      <c r="CN89" s="229" t="str">
        <f ca="1">+IF(OFFSET('Sanitation Data'!$D$31,0,10*ROW('Sanitation Data'!D83))="","",OFFSET('Sanitation Data'!$D$31,0,10*ROW('Sanitation Data'!D83)))</f>
        <v/>
      </c>
      <c r="CO89" s="229" t="str">
        <f ca="1">+IF(OFFSET('Sanitation Data'!$D$32,0,10*ROW('Sanitation Data'!D83))="","",OFFSET('Sanitation Data'!$D$32,0,10*ROW('Sanitation Data'!D83)))</f>
        <v/>
      </c>
      <c r="CP89" s="229" t="str">
        <f ca="1">+IF(OFFSET('Sanitation Data'!$E$28,0,10*ROW('Sanitation Data'!E83))="","",OFFSET('Sanitation Data'!$E$28,0,10*ROW('Sanitation Data'!E83)))</f>
        <v/>
      </c>
      <c r="CQ89" s="229" t="str">
        <f ca="1">+IF(OFFSET('Sanitation Data'!$E$29,0,10*ROW('Sanitation Data'!E83))="","",OFFSET('Sanitation Data'!$E$29,0,10*ROW('Sanitation Data'!E83)))</f>
        <v/>
      </c>
      <c r="CR89" s="229" t="str">
        <f ca="1">+IF(OFFSET('Sanitation Data'!$E$30,0,10*ROW('Sanitation Data'!E83))="","",OFFSET('Sanitation Data'!$E$30,0,10*ROW('Sanitation Data'!E83)))</f>
        <v/>
      </c>
      <c r="CS89" s="229" t="str">
        <f ca="1">+IF(OFFSET('Sanitation Data'!$E$31,0,10*ROW('Sanitation Data'!E83))="","",OFFSET('Sanitation Data'!$E$31,0,10*ROW('Sanitation Data'!E83)))</f>
        <v/>
      </c>
      <c r="CT89" s="229" t="str">
        <f ca="1">+IF(OFFSET('Sanitation Data'!$E$32,0,10*ROW('Sanitation Data'!E83))="","",OFFSET('Sanitation Data'!$E$32,0,10*ROW('Sanitation Data'!E83)))</f>
        <v/>
      </c>
      <c r="CU89" s="229" t="str">
        <f ca="1">+IF(OFFSET('Sanitation Data'!$F$28,0,10*ROW('Sanitation Data'!F83))="","",OFFSET('Sanitation Data'!$F$28,0,10*ROW('Sanitation Data'!F83)))</f>
        <v/>
      </c>
      <c r="CV89" s="229" t="str">
        <f ca="1">+IF(OFFSET('Sanitation Data'!$F$29,0,10*ROW('Sanitation Data'!F83))="","",OFFSET('Sanitation Data'!$F$29,0,10*ROW('Sanitation Data'!F83)))</f>
        <v/>
      </c>
      <c r="CW89" s="229" t="str">
        <f ca="1">+IF(OFFSET('Sanitation Data'!$F$30,0,10*ROW('Sanitation Data'!F83))="","",OFFSET('Sanitation Data'!$F$30,0,10*ROW('Sanitation Data'!F83)))</f>
        <v/>
      </c>
      <c r="CX89" s="229" t="str">
        <f ca="1">+IF(OFFSET('Sanitation Data'!$F$31,0,10*ROW('Sanitation Data'!F83))="","",OFFSET('Sanitation Data'!$F$31,0,10*ROW('Sanitation Data'!F83)))</f>
        <v/>
      </c>
      <c r="CY89" s="229" t="str">
        <f ca="1">+IF(OFFSET('Sanitation Data'!$F$32,0,10*ROW('Sanitation Data'!F83))="","",OFFSET('Sanitation Data'!$F$32,0,10*ROW('Sanitation Data'!F83)))</f>
        <v/>
      </c>
      <c r="CZ89" s="229" t="str">
        <f ca="1">+IF(OFFSET('Sanitation Data'!$G$28,0,10*ROW('Sanitation Data'!G83))="","",OFFSET('Sanitation Data'!$G$28,0,10*ROW('Sanitation Data'!G83)))</f>
        <v/>
      </c>
      <c r="DA89" s="229" t="str">
        <f ca="1">+IF(OFFSET('Sanitation Data'!$G$29,0,10*ROW('Sanitation Data'!G83))="","",OFFSET('Sanitation Data'!$G$29,0,10*ROW('Sanitation Data'!G83)))</f>
        <v/>
      </c>
      <c r="DB89" s="229" t="str">
        <f ca="1">+IF(OFFSET('Sanitation Data'!$G$30,0,10*ROW('Sanitation Data'!G83))="","",OFFSET('Sanitation Data'!$G$30,0,10*ROW('Sanitation Data'!G83)))</f>
        <v/>
      </c>
      <c r="DC89" s="229" t="str">
        <f ca="1">+IF(OFFSET('Sanitation Data'!$G$31,0,10*ROW('Sanitation Data'!G83))="","",OFFSET('Sanitation Data'!$G$31,0,10*ROW('Sanitation Data'!G83)))</f>
        <v/>
      </c>
      <c r="DD89" s="229" t="str">
        <f ca="1">+IF(OFFSET('Sanitation Data'!$G$32,0,10*ROW('Sanitation Data'!G83))="","",OFFSET('Sanitation Data'!$G$32,0,10*ROW('Sanitation Data'!G83)))</f>
        <v/>
      </c>
      <c r="DE89" s="229" t="str">
        <f ca="1">+IF(OFFSET('Sanitation Data'!$H$28,0,10*ROW('Sanitation Data'!H83))="","",OFFSET('Sanitation Data'!$H$28,0,10*ROW('Sanitation Data'!H83)))</f>
        <v/>
      </c>
      <c r="DF89" s="229" t="str">
        <f ca="1">+IF(OFFSET('Sanitation Data'!$H$29,0,10*ROW('Sanitation Data'!H83))="","",OFFSET('Sanitation Data'!$H$29,0,10*ROW('Sanitation Data'!H83)))</f>
        <v/>
      </c>
      <c r="DG89" s="229" t="str">
        <f ca="1">+IF(OFFSET('Sanitation Data'!$H$30,0,10*ROW('Sanitation Data'!H83))="","",OFFSET('Sanitation Data'!$H$30,0,10*ROW('Sanitation Data'!H83)))</f>
        <v/>
      </c>
      <c r="DH89" s="229" t="str">
        <f ca="1">+IF(OFFSET('Sanitation Data'!$H$31,0,10*ROW('Sanitation Data'!H83))="","",OFFSET('Sanitation Data'!$H$31,0,10*ROW('Sanitation Data'!H83)))</f>
        <v/>
      </c>
      <c r="DI89" s="229" t="str">
        <f ca="1">+IF(OFFSET('Sanitation Data'!$H$32,0,10*ROW('Sanitation Data'!H83))="","",OFFSET('Sanitation Data'!$H$32,0,10*ROW('Sanitation Data'!H83)))</f>
        <v/>
      </c>
      <c r="DJ89" s="229" t="str">
        <f ca="1">+IF(OFFSET('Sanitation Data'!$I$28,0,10*ROW('Sanitation Data'!I83))="","",OFFSET('Sanitation Data'!$I$28,0,10*ROW('Sanitation Data'!I83)))</f>
        <v/>
      </c>
      <c r="DK89" s="229" t="str">
        <f ca="1">+IF(OFFSET('Sanitation Data'!$I$29,0,10*ROW('Sanitation Data'!I83))="","",OFFSET('Sanitation Data'!$I$29,0,10*ROW('Sanitation Data'!I83)))</f>
        <v/>
      </c>
      <c r="DL89" s="229" t="str">
        <f ca="1">+IF(OFFSET('Sanitation Data'!$I$30,0,10*ROW('Sanitation Data'!I83))="","",OFFSET('Sanitation Data'!$I$30,0,10*ROW('Sanitation Data'!I83)))</f>
        <v/>
      </c>
      <c r="DM89" s="229" t="str">
        <f ca="1">+IF(OFFSET('Sanitation Data'!$I$31,0,10*ROW('Sanitation Data'!I83))="","",OFFSET('Sanitation Data'!$I$31,0,10*ROW('Sanitation Data'!I83)))</f>
        <v/>
      </c>
      <c r="DN89" s="229" t="str">
        <f ca="1">+IF(OFFSET('Sanitation Data'!$I$32,0,10*ROW('Sanitation Data'!I83))="","",OFFSET('Sanitation Data'!$I$32,0,10*ROW('Sanitation Data'!I83)))</f>
        <v/>
      </c>
      <c r="DO89" s="229" t="str">
        <f ca="1">+IF(OFFSET('Hygiene Data'!$D$11,0,10*ROW('Hygiene Data'!D83))="","",OFFSET('Hygiene Data'!$D$11,0,10*ROW('Hygiene Data'!D83)))</f>
        <v/>
      </c>
      <c r="DP89" s="229" t="str">
        <f ca="1">+IF(OFFSET('Hygiene Data'!$D$12,0,10*ROW('Hygiene Data'!D83))="","",OFFSET('Hygiene Data'!$D$12,0,10*ROW('Hygiene Data'!D83)))</f>
        <v/>
      </c>
      <c r="DQ89" s="229" t="str">
        <f ca="1">+IF(OFFSET('Hygiene Data'!$D$13,0,10*ROW('Hygiene Data'!D83))="","",OFFSET('Hygiene Data'!$D$13,0,10*ROW('Hygiene Data'!D83)))</f>
        <v/>
      </c>
      <c r="DR89" s="229" t="str">
        <f ca="1">+IF(OFFSET('Hygiene Data'!$E$11,0,10*ROW('Hygiene Data'!E83))="","",OFFSET('Hygiene Data'!$E$11,0,10*ROW('Hygiene Data'!E83)))</f>
        <v/>
      </c>
      <c r="DS89" s="229" t="str">
        <f ca="1">+IF(OFFSET('Hygiene Data'!$E$12,0,10*ROW('Hygiene Data'!E83))="","",OFFSET('Hygiene Data'!$E$12,0,10*ROW('Hygiene Data'!E83)))</f>
        <v/>
      </c>
      <c r="DT89" s="229" t="str">
        <f ca="1">+IF(OFFSET('Hygiene Data'!$E$13,0,10*ROW('Hygiene Data'!E83))="","",OFFSET('Hygiene Data'!$E$13,0,10*ROW('Hygiene Data'!E83)))</f>
        <v/>
      </c>
      <c r="DU89" s="229" t="str">
        <f ca="1">+IF(OFFSET('Hygiene Data'!$F$11,0,10*ROW('Hygiene Data'!F83))="","",OFFSET('Hygiene Data'!$F$11,0,10*ROW('Hygiene Data'!F83)))</f>
        <v/>
      </c>
      <c r="DV89" s="229" t="str">
        <f ca="1">+IF(OFFSET('Hygiene Data'!$F$12,0,10*ROW('Hygiene Data'!F83))="","",OFFSET('Hygiene Data'!$F$12,0,10*ROW('Hygiene Data'!F83)))</f>
        <v/>
      </c>
      <c r="DW89" s="229" t="str">
        <f ca="1">+IF(OFFSET('Hygiene Data'!$F$13,0,10*ROW('Hygiene Data'!F83))="","",OFFSET('Hygiene Data'!$F$13,0,10*ROW('Hygiene Data'!F83)))</f>
        <v/>
      </c>
      <c r="DX89" s="229" t="str">
        <f ca="1">+IF(OFFSET('Hygiene Data'!$G$11,0,10*ROW('Hygiene Data'!G83))="","",OFFSET('Hygiene Data'!$G$11,0,10*ROW('Hygiene Data'!G83)))</f>
        <v/>
      </c>
      <c r="DY89" s="229" t="str">
        <f ca="1">+IF(OFFSET('Hygiene Data'!$G$12,0,10*ROW('Hygiene Data'!G83))="","",OFFSET('Hygiene Data'!$G$12,0,10*ROW('Hygiene Data'!G83)))</f>
        <v/>
      </c>
      <c r="DZ89" s="229" t="str">
        <f ca="1">+IF(OFFSET('Hygiene Data'!$G$13,0,10*ROW('Hygiene Data'!G83))="","",OFFSET('Hygiene Data'!$G$13,0,10*ROW('Hygiene Data'!G83)))</f>
        <v/>
      </c>
      <c r="EA89" s="229" t="str">
        <f ca="1">+IF(OFFSET('Hygiene Data'!$H$11,0,10*ROW('Hygiene Data'!H83))="","",OFFSET('Hygiene Data'!$H$11,0,10*ROW('Hygiene Data'!H83)))</f>
        <v/>
      </c>
      <c r="EB89" s="229" t="str">
        <f ca="1">+IF(OFFSET('Hygiene Data'!$H$12,0,10*ROW('Hygiene Data'!H83))="","",OFFSET('Hygiene Data'!$H$12,0,10*ROW('Hygiene Data'!H83)))</f>
        <v/>
      </c>
      <c r="EC89" s="229" t="str">
        <f ca="1">+IF(OFFSET('Hygiene Data'!$H$13,0,10*ROW('Hygiene Data'!H83))="","",OFFSET('Hygiene Data'!$H$13,0,10*ROW('Hygiene Data'!H83)))</f>
        <v/>
      </c>
      <c r="ED89" s="229" t="str">
        <f ca="1">+IF(OFFSET('Hygiene Data'!$I$11,0,10*ROW('Hygiene Data'!I83))="","",OFFSET('Hygiene Data'!$I$11,0,10*ROW('Hygiene Data'!I83)))</f>
        <v/>
      </c>
      <c r="EE89" s="229" t="str">
        <f ca="1">+IF(OFFSET('Hygiene Data'!$I$12,0,10*ROW('Hygiene Data'!I83))="","",OFFSET('Hygiene Data'!$I$12,0,10*ROW('Hygiene Data'!I83)))</f>
        <v/>
      </c>
      <c r="EF89" s="229" t="str">
        <f ca="1">+IF(OFFSET('Hygiene Data'!$I$13,0,10*ROW('Hygiene Data'!I83))="","",OFFSET('Hygiene Data'!$I$13,0,10*ROW('Hygiene Data'!I83)))</f>
        <v/>
      </c>
    </row>
    <row r="90" spans="1:136" x14ac:dyDescent="0.25">
      <c r="A90" s="338" t="str">
        <f ca="1">+IF(OFFSET('Water Data'!$B$2,0,10*ROW('Water Data'!E84))="","",OFFSET('Water Data'!$B$2,0,10*ROW('Water Data'!E84)))</f>
        <v/>
      </c>
      <c r="B90" s="33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365" t="str">
        <f t="shared" ca="1" si="1"/>
        <v/>
      </c>
      <c r="D90" s="36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36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36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36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36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36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36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36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36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36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36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36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36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36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36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36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36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36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36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36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36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36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36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36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36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36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36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36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36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36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36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36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36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36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36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36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36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36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36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36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36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36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36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36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36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36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36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36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36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44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36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36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36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36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36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36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36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36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36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36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36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36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36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36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36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36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229" t="str">
        <f ca="1">+IF(OFFSET('Water Data'!$D$27,0,10*ROW('Water Data'!D84))="","",OFFSET('Water Data'!$D$27,0,10*ROW('Water Data'!D84)))</f>
        <v/>
      </c>
      <c r="BT90" s="229" t="str">
        <f ca="1">+IF(OFFSET('Water Data'!$D$28,0,10*ROW('Water Data'!D84))="","",OFFSET('Water Data'!$D$28,0,10*ROW('Water Data'!D84)))</f>
        <v/>
      </c>
      <c r="BU90" s="229" t="str">
        <f ca="1">+IF(OFFSET('Water Data'!$D$29,0,10*ROW('Water Data'!D84))="","",OFFSET('Water Data'!$D$29,0,10*ROW('Water Data'!D84)))</f>
        <v/>
      </c>
      <c r="BV90" s="229" t="str">
        <f ca="1">+IF(OFFSET('Water Data'!$E$27,0,10*ROW('Water Data'!E84))="","",OFFSET('Water Data'!$E$27,0,10*ROW('Water Data'!E84)))</f>
        <v/>
      </c>
      <c r="BW90" s="229" t="str">
        <f ca="1">+IF(OFFSET('Water Data'!$E$28,0,10*ROW('Water Data'!E84))="","",OFFSET('Water Data'!$E$28,0,10*ROW('Water Data'!E84)))</f>
        <v/>
      </c>
      <c r="BX90" s="229" t="str">
        <f ca="1">+IF(OFFSET('Water Data'!$E$29,0,10*ROW('Water Data'!E84))="","",OFFSET('Water Data'!$E$29,0,10*ROW('Water Data'!E84)))</f>
        <v/>
      </c>
      <c r="BY90" s="229" t="str">
        <f ca="1">+IF(OFFSET('Water Data'!$F$27,0,10*ROW('Water Data'!F84))="","",OFFSET('Water Data'!$F$27,0,10*ROW('Water Data'!F84)))</f>
        <v/>
      </c>
      <c r="BZ90" s="229" t="str">
        <f ca="1">+IF(OFFSET('Water Data'!$F$28,0,10*ROW('Water Data'!F84))="","",OFFSET('Water Data'!$F$28,0,10*ROW('Water Data'!F84)))</f>
        <v/>
      </c>
      <c r="CA90" s="229" t="str">
        <f ca="1">+IF(OFFSET('Water Data'!$F$29,0,10*ROW('Water Data'!F84))="","",OFFSET('Water Data'!$F$29,0,10*ROW('Water Data'!F84)))</f>
        <v/>
      </c>
      <c r="CB90" s="229" t="str">
        <f ca="1">+IF(OFFSET('Water Data'!$G$27,0,10*ROW('Water Data'!G84))="","",OFFSET('Water Data'!$G$27,0,10*ROW('Water Data'!G84)))</f>
        <v/>
      </c>
      <c r="CC90" s="229" t="str">
        <f ca="1">+IF(OFFSET('Water Data'!$G$28,0,10*ROW('Water Data'!G84))="","",OFFSET('Water Data'!$G$28,0,10*ROW('Water Data'!G84)))</f>
        <v/>
      </c>
      <c r="CD90" s="229" t="str">
        <f ca="1">+IF(OFFSET('Water Data'!$G$29,0,10*ROW('Water Data'!G84))="","",OFFSET('Water Data'!$G$29,0,10*ROW('Water Data'!G84)))</f>
        <v/>
      </c>
      <c r="CE90" s="229" t="str">
        <f ca="1">+IF(OFFSET('Water Data'!$H$27,0,10*ROW('Water Data'!H84))="","",OFFSET('Water Data'!$H$27,0,10*ROW('Water Data'!H84)))</f>
        <v/>
      </c>
      <c r="CF90" s="229" t="str">
        <f ca="1">+IF(OFFSET('Water Data'!$H$28,0,10*ROW('Water Data'!H84))="","",OFFSET('Water Data'!$H$28,0,10*ROW('Water Data'!H84)))</f>
        <v/>
      </c>
      <c r="CG90" s="229" t="str">
        <f ca="1">+IF(OFFSET('Water Data'!$H$29,0,10*ROW('Water Data'!H84))="","",OFFSET('Water Data'!$H$29,0,10*ROW('Water Data'!H84)))</f>
        <v/>
      </c>
      <c r="CH90" s="229" t="str">
        <f ca="1">+IF(OFFSET('Water Data'!$I$27,0,10*ROW('Water Data'!I84))="","",OFFSET('Water Data'!$I$27,0,10*ROW('Water Data'!I84)))</f>
        <v/>
      </c>
      <c r="CI90" s="229" t="str">
        <f ca="1">+IF(OFFSET('Water Data'!$I$28,0,10*ROW('Water Data'!I84))="","",OFFSET('Water Data'!$I$28,0,10*ROW('Water Data'!I84)))</f>
        <v/>
      </c>
      <c r="CJ90" s="229" t="str">
        <f ca="1">+IF(OFFSET('Water Data'!$I$29,0,10*ROW('Water Data'!I84))="","",OFFSET('Water Data'!$I$29,0,10*ROW('Water Data'!I84)))</f>
        <v/>
      </c>
      <c r="CK90" s="229" t="str">
        <f ca="1">+IF(OFFSET('Sanitation Data'!$D$28,0,10*ROW('Sanitation Data'!D84))="","",OFFSET('Sanitation Data'!$D$28,0,10*ROW('Sanitation Data'!D84)))</f>
        <v/>
      </c>
      <c r="CL90" s="229" t="str">
        <f ca="1">+IF(OFFSET('Sanitation Data'!$D$29,0,10*ROW('Sanitation Data'!D84))="","",OFFSET('Sanitation Data'!$D$29,0,10*ROW('Sanitation Data'!D84)))</f>
        <v/>
      </c>
      <c r="CM90" s="229" t="str">
        <f ca="1">+IF(OFFSET('Sanitation Data'!$D$30,0,10*ROW('Sanitation Data'!D84))="","",OFFSET('Sanitation Data'!$D$30,0,10*ROW('Sanitation Data'!D84)))</f>
        <v/>
      </c>
      <c r="CN90" s="229" t="str">
        <f ca="1">+IF(OFFSET('Sanitation Data'!$D$31,0,10*ROW('Sanitation Data'!D84))="","",OFFSET('Sanitation Data'!$D$31,0,10*ROW('Sanitation Data'!D84)))</f>
        <v/>
      </c>
      <c r="CO90" s="229" t="str">
        <f ca="1">+IF(OFFSET('Sanitation Data'!$D$32,0,10*ROW('Sanitation Data'!D84))="","",OFFSET('Sanitation Data'!$D$32,0,10*ROW('Sanitation Data'!D84)))</f>
        <v/>
      </c>
      <c r="CP90" s="229" t="str">
        <f ca="1">+IF(OFFSET('Sanitation Data'!$E$28,0,10*ROW('Sanitation Data'!E84))="","",OFFSET('Sanitation Data'!$E$28,0,10*ROW('Sanitation Data'!E84)))</f>
        <v/>
      </c>
      <c r="CQ90" s="229" t="str">
        <f ca="1">+IF(OFFSET('Sanitation Data'!$E$29,0,10*ROW('Sanitation Data'!E84))="","",OFFSET('Sanitation Data'!$E$29,0,10*ROW('Sanitation Data'!E84)))</f>
        <v/>
      </c>
      <c r="CR90" s="229" t="str">
        <f ca="1">+IF(OFFSET('Sanitation Data'!$E$30,0,10*ROW('Sanitation Data'!E84))="","",OFFSET('Sanitation Data'!$E$30,0,10*ROW('Sanitation Data'!E84)))</f>
        <v/>
      </c>
      <c r="CS90" s="229" t="str">
        <f ca="1">+IF(OFFSET('Sanitation Data'!$E$31,0,10*ROW('Sanitation Data'!E84))="","",OFFSET('Sanitation Data'!$E$31,0,10*ROW('Sanitation Data'!E84)))</f>
        <v/>
      </c>
      <c r="CT90" s="229" t="str">
        <f ca="1">+IF(OFFSET('Sanitation Data'!$E$32,0,10*ROW('Sanitation Data'!E84))="","",OFFSET('Sanitation Data'!$E$32,0,10*ROW('Sanitation Data'!E84)))</f>
        <v/>
      </c>
      <c r="CU90" s="229" t="str">
        <f ca="1">+IF(OFFSET('Sanitation Data'!$F$28,0,10*ROW('Sanitation Data'!F84))="","",OFFSET('Sanitation Data'!$F$28,0,10*ROW('Sanitation Data'!F84)))</f>
        <v/>
      </c>
      <c r="CV90" s="229" t="str">
        <f ca="1">+IF(OFFSET('Sanitation Data'!$F$29,0,10*ROW('Sanitation Data'!F84))="","",OFFSET('Sanitation Data'!$F$29,0,10*ROW('Sanitation Data'!F84)))</f>
        <v/>
      </c>
      <c r="CW90" s="229" t="str">
        <f ca="1">+IF(OFFSET('Sanitation Data'!$F$30,0,10*ROW('Sanitation Data'!F84))="","",OFFSET('Sanitation Data'!$F$30,0,10*ROW('Sanitation Data'!F84)))</f>
        <v/>
      </c>
      <c r="CX90" s="229" t="str">
        <f ca="1">+IF(OFFSET('Sanitation Data'!$F$31,0,10*ROW('Sanitation Data'!F84))="","",OFFSET('Sanitation Data'!$F$31,0,10*ROW('Sanitation Data'!F84)))</f>
        <v/>
      </c>
      <c r="CY90" s="229" t="str">
        <f ca="1">+IF(OFFSET('Sanitation Data'!$F$32,0,10*ROW('Sanitation Data'!F84))="","",OFFSET('Sanitation Data'!$F$32,0,10*ROW('Sanitation Data'!F84)))</f>
        <v/>
      </c>
      <c r="CZ90" s="229" t="str">
        <f ca="1">+IF(OFFSET('Sanitation Data'!$G$28,0,10*ROW('Sanitation Data'!G84))="","",OFFSET('Sanitation Data'!$G$28,0,10*ROW('Sanitation Data'!G84)))</f>
        <v/>
      </c>
      <c r="DA90" s="229" t="str">
        <f ca="1">+IF(OFFSET('Sanitation Data'!$G$29,0,10*ROW('Sanitation Data'!G84))="","",OFFSET('Sanitation Data'!$G$29,0,10*ROW('Sanitation Data'!G84)))</f>
        <v/>
      </c>
      <c r="DB90" s="229" t="str">
        <f ca="1">+IF(OFFSET('Sanitation Data'!$G$30,0,10*ROW('Sanitation Data'!G84))="","",OFFSET('Sanitation Data'!$G$30,0,10*ROW('Sanitation Data'!G84)))</f>
        <v/>
      </c>
      <c r="DC90" s="229" t="str">
        <f ca="1">+IF(OFFSET('Sanitation Data'!$G$31,0,10*ROW('Sanitation Data'!G84))="","",OFFSET('Sanitation Data'!$G$31,0,10*ROW('Sanitation Data'!G84)))</f>
        <v/>
      </c>
      <c r="DD90" s="229" t="str">
        <f ca="1">+IF(OFFSET('Sanitation Data'!$G$32,0,10*ROW('Sanitation Data'!G84))="","",OFFSET('Sanitation Data'!$G$32,0,10*ROW('Sanitation Data'!G84)))</f>
        <v/>
      </c>
      <c r="DE90" s="229" t="str">
        <f ca="1">+IF(OFFSET('Sanitation Data'!$H$28,0,10*ROW('Sanitation Data'!H84))="","",OFFSET('Sanitation Data'!$H$28,0,10*ROW('Sanitation Data'!H84)))</f>
        <v/>
      </c>
      <c r="DF90" s="229" t="str">
        <f ca="1">+IF(OFFSET('Sanitation Data'!$H$29,0,10*ROW('Sanitation Data'!H84))="","",OFFSET('Sanitation Data'!$H$29,0,10*ROW('Sanitation Data'!H84)))</f>
        <v/>
      </c>
      <c r="DG90" s="229" t="str">
        <f ca="1">+IF(OFFSET('Sanitation Data'!$H$30,0,10*ROW('Sanitation Data'!H84))="","",OFFSET('Sanitation Data'!$H$30,0,10*ROW('Sanitation Data'!H84)))</f>
        <v/>
      </c>
      <c r="DH90" s="229" t="str">
        <f ca="1">+IF(OFFSET('Sanitation Data'!$H$31,0,10*ROW('Sanitation Data'!H84))="","",OFFSET('Sanitation Data'!$H$31,0,10*ROW('Sanitation Data'!H84)))</f>
        <v/>
      </c>
      <c r="DI90" s="229" t="str">
        <f ca="1">+IF(OFFSET('Sanitation Data'!$H$32,0,10*ROW('Sanitation Data'!H84))="","",OFFSET('Sanitation Data'!$H$32,0,10*ROW('Sanitation Data'!H84)))</f>
        <v/>
      </c>
      <c r="DJ90" s="229" t="str">
        <f ca="1">+IF(OFFSET('Sanitation Data'!$I$28,0,10*ROW('Sanitation Data'!I84))="","",OFFSET('Sanitation Data'!$I$28,0,10*ROW('Sanitation Data'!I84)))</f>
        <v/>
      </c>
      <c r="DK90" s="229" t="str">
        <f ca="1">+IF(OFFSET('Sanitation Data'!$I$29,0,10*ROW('Sanitation Data'!I84))="","",OFFSET('Sanitation Data'!$I$29,0,10*ROW('Sanitation Data'!I84)))</f>
        <v/>
      </c>
      <c r="DL90" s="229" t="str">
        <f ca="1">+IF(OFFSET('Sanitation Data'!$I$30,0,10*ROW('Sanitation Data'!I84))="","",OFFSET('Sanitation Data'!$I$30,0,10*ROW('Sanitation Data'!I84)))</f>
        <v/>
      </c>
      <c r="DM90" s="229" t="str">
        <f ca="1">+IF(OFFSET('Sanitation Data'!$I$31,0,10*ROW('Sanitation Data'!I84))="","",OFFSET('Sanitation Data'!$I$31,0,10*ROW('Sanitation Data'!I84)))</f>
        <v/>
      </c>
      <c r="DN90" s="229" t="str">
        <f ca="1">+IF(OFFSET('Sanitation Data'!$I$32,0,10*ROW('Sanitation Data'!I84))="","",OFFSET('Sanitation Data'!$I$32,0,10*ROW('Sanitation Data'!I84)))</f>
        <v/>
      </c>
      <c r="DO90" s="229" t="str">
        <f ca="1">+IF(OFFSET('Hygiene Data'!$D$11,0,10*ROW('Hygiene Data'!D84))="","",OFFSET('Hygiene Data'!$D$11,0,10*ROW('Hygiene Data'!D84)))</f>
        <v/>
      </c>
      <c r="DP90" s="229" t="str">
        <f ca="1">+IF(OFFSET('Hygiene Data'!$D$12,0,10*ROW('Hygiene Data'!D84))="","",OFFSET('Hygiene Data'!$D$12,0,10*ROW('Hygiene Data'!D84)))</f>
        <v/>
      </c>
      <c r="DQ90" s="229" t="str">
        <f ca="1">+IF(OFFSET('Hygiene Data'!$D$13,0,10*ROW('Hygiene Data'!D84))="","",OFFSET('Hygiene Data'!$D$13,0,10*ROW('Hygiene Data'!D84)))</f>
        <v/>
      </c>
      <c r="DR90" s="229" t="str">
        <f ca="1">+IF(OFFSET('Hygiene Data'!$E$11,0,10*ROW('Hygiene Data'!E84))="","",OFFSET('Hygiene Data'!$E$11,0,10*ROW('Hygiene Data'!E84)))</f>
        <v/>
      </c>
      <c r="DS90" s="229" t="str">
        <f ca="1">+IF(OFFSET('Hygiene Data'!$E$12,0,10*ROW('Hygiene Data'!E84))="","",OFFSET('Hygiene Data'!$E$12,0,10*ROW('Hygiene Data'!E84)))</f>
        <v/>
      </c>
      <c r="DT90" s="229" t="str">
        <f ca="1">+IF(OFFSET('Hygiene Data'!$E$13,0,10*ROW('Hygiene Data'!E84))="","",OFFSET('Hygiene Data'!$E$13,0,10*ROW('Hygiene Data'!E84)))</f>
        <v/>
      </c>
      <c r="DU90" s="229" t="str">
        <f ca="1">+IF(OFFSET('Hygiene Data'!$F$11,0,10*ROW('Hygiene Data'!F84))="","",OFFSET('Hygiene Data'!$F$11,0,10*ROW('Hygiene Data'!F84)))</f>
        <v/>
      </c>
      <c r="DV90" s="229" t="str">
        <f ca="1">+IF(OFFSET('Hygiene Data'!$F$12,0,10*ROW('Hygiene Data'!F84))="","",OFFSET('Hygiene Data'!$F$12,0,10*ROW('Hygiene Data'!F84)))</f>
        <v/>
      </c>
      <c r="DW90" s="229" t="str">
        <f ca="1">+IF(OFFSET('Hygiene Data'!$F$13,0,10*ROW('Hygiene Data'!F84))="","",OFFSET('Hygiene Data'!$F$13,0,10*ROW('Hygiene Data'!F84)))</f>
        <v/>
      </c>
      <c r="DX90" s="229" t="str">
        <f ca="1">+IF(OFFSET('Hygiene Data'!$G$11,0,10*ROW('Hygiene Data'!G84))="","",OFFSET('Hygiene Data'!$G$11,0,10*ROW('Hygiene Data'!G84)))</f>
        <v/>
      </c>
      <c r="DY90" s="229" t="str">
        <f ca="1">+IF(OFFSET('Hygiene Data'!$G$12,0,10*ROW('Hygiene Data'!G84))="","",OFFSET('Hygiene Data'!$G$12,0,10*ROW('Hygiene Data'!G84)))</f>
        <v/>
      </c>
      <c r="DZ90" s="229" t="str">
        <f ca="1">+IF(OFFSET('Hygiene Data'!$G$13,0,10*ROW('Hygiene Data'!G84))="","",OFFSET('Hygiene Data'!$G$13,0,10*ROW('Hygiene Data'!G84)))</f>
        <v/>
      </c>
      <c r="EA90" s="229" t="str">
        <f ca="1">+IF(OFFSET('Hygiene Data'!$H$11,0,10*ROW('Hygiene Data'!H84))="","",OFFSET('Hygiene Data'!$H$11,0,10*ROW('Hygiene Data'!H84)))</f>
        <v/>
      </c>
      <c r="EB90" s="229" t="str">
        <f ca="1">+IF(OFFSET('Hygiene Data'!$H$12,0,10*ROW('Hygiene Data'!H84))="","",OFFSET('Hygiene Data'!$H$12,0,10*ROW('Hygiene Data'!H84)))</f>
        <v/>
      </c>
      <c r="EC90" s="229" t="str">
        <f ca="1">+IF(OFFSET('Hygiene Data'!$H$13,0,10*ROW('Hygiene Data'!H84))="","",OFFSET('Hygiene Data'!$H$13,0,10*ROW('Hygiene Data'!H84)))</f>
        <v/>
      </c>
      <c r="ED90" s="229" t="str">
        <f ca="1">+IF(OFFSET('Hygiene Data'!$I$11,0,10*ROW('Hygiene Data'!I84))="","",OFFSET('Hygiene Data'!$I$11,0,10*ROW('Hygiene Data'!I84)))</f>
        <v/>
      </c>
      <c r="EE90" s="229" t="str">
        <f ca="1">+IF(OFFSET('Hygiene Data'!$I$12,0,10*ROW('Hygiene Data'!I84))="","",OFFSET('Hygiene Data'!$I$12,0,10*ROW('Hygiene Data'!I84)))</f>
        <v/>
      </c>
      <c r="EF90" s="229" t="str">
        <f ca="1">+IF(OFFSET('Hygiene Data'!$I$13,0,10*ROW('Hygiene Data'!I84))="","",OFFSET('Hygiene Data'!$I$13,0,10*ROW('Hygiene Data'!I84)))</f>
        <v/>
      </c>
    </row>
    <row r="91" spans="1:136" x14ac:dyDescent="0.25">
      <c r="A91" s="338" t="str">
        <f ca="1">+IF(OFFSET('Water Data'!$B$2,0,10*ROW('Water Data'!E85))="","",OFFSET('Water Data'!$B$2,0,10*ROW('Water Data'!E85)))</f>
        <v/>
      </c>
      <c r="B91" s="33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365" t="str">
        <f t="shared" ca="1" si="1"/>
        <v/>
      </c>
      <c r="D91" s="36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36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36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36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36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36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36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36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36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36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36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36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36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36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36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36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36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36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36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36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36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36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36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36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36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36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36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36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36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36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36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36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36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36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36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36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36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36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36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36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36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36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36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36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36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36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36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36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36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44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36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36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36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36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36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36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36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36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36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36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36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36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36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36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36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36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229" t="str">
        <f ca="1">+IF(OFFSET('Water Data'!$D$27,0,10*ROW('Water Data'!D85))="","",OFFSET('Water Data'!$D$27,0,10*ROW('Water Data'!D85)))</f>
        <v/>
      </c>
      <c r="BT91" s="229" t="str">
        <f ca="1">+IF(OFFSET('Water Data'!$D$28,0,10*ROW('Water Data'!D85))="","",OFFSET('Water Data'!$D$28,0,10*ROW('Water Data'!D85)))</f>
        <v/>
      </c>
      <c r="BU91" s="229" t="str">
        <f ca="1">+IF(OFFSET('Water Data'!$D$29,0,10*ROW('Water Data'!D85))="","",OFFSET('Water Data'!$D$29,0,10*ROW('Water Data'!D85)))</f>
        <v/>
      </c>
      <c r="BV91" s="229" t="str">
        <f ca="1">+IF(OFFSET('Water Data'!$E$27,0,10*ROW('Water Data'!E85))="","",OFFSET('Water Data'!$E$27,0,10*ROW('Water Data'!E85)))</f>
        <v/>
      </c>
      <c r="BW91" s="229" t="str">
        <f ca="1">+IF(OFFSET('Water Data'!$E$28,0,10*ROW('Water Data'!E85))="","",OFFSET('Water Data'!$E$28,0,10*ROW('Water Data'!E85)))</f>
        <v/>
      </c>
      <c r="BX91" s="229" t="str">
        <f ca="1">+IF(OFFSET('Water Data'!$E$29,0,10*ROW('Water Data'!E85))="","",OFFSET('Water Data'!$E$29,0,10*ROW('Water Data'!E85)))</f>
        <v/>
      </c>
      <c r="BY91" s="229" t="str">
        <f ca="1">+IF(OFFSET('Water Data'!$F$27,0,10*ROW('Water Data'!F85))="","",OFFSET('Water Data'!$F$27,0,10*ROW('Water Data'!F85)))</f>
        <v/>
      </c>
      <c r="BZ91" s="229" t="str">
        <f ca="1">+IF(OFFSET('Water Data'!$F$28,0,10*ROW('Water Data'!F85))="","",OFFSET('Water Data'!$F$28,0,10*ROW('Water Data'!F85)))</f>
        <v/>
      </c>
      <c r="CA91" s="229" t="str">
        <f ca="1">+IF(OFFSET('Water Data'!$F$29,0,10*ROW('Water Data'!F85))="","",OFFSET('Water Data'!$F$29,0,10*ROW('Water Data'!F85)))</f>
        <v/>
      </c>
      <c r="CB91" s="229" t="str">
        <f ca="1">+IF(OFFSET('Water Data'!$G$27,0,10*ROW('Water Data'!G85))="","",OFFSET('Water Data'!$G$27,0,10*ROW('Water Data'!G85)))</f>
        <v/>
      </c>
      <c r="CC91" s="229" t="str">
        <f ca="1">+IF(OFFSET('Water Data'!$G$28,0,10*ROW('Water Data'!G85))="","",OFFSET('Water Data'!$G$28,0,10*ROW('Water Data'!G85)))</f>
        <v/>
      </c>
      <c r="CD91" s="229" t="str">
        <f ca="1">+IF(OFFSET('Water Data'!$G$29,0,10*ROW('Water Data'!G85))="","",OFFSET('Water Data'!$G$29,0,10*ROW('Water Data'!G85)))</f>
        <v/>
      </c>
      <c r="CE91" s="229" t="str">
        <f ca="1">+IF(OFFSET('Water Data'!$H$27,0,10*ROW('Water Data'!H85))="","",OFFSET('Water Data'!$H$27,0,10*ROW('Water Data'!H85)))</f>
        <v/>
      </c>
      <c r="CF91" s="229" t="str">
        <f ca="1">+IF(OFFSET('Water Data'!$H$28,0,10*ROW('Water Data'!H85))="","",OFFSET('Water Data'!$H$28,0,10*ROW('Water Data'!H85)))</f>
        <v/>
      </c>
      <c r="CG91" s="229" t="str">
        <f ca="1">+IF(OFFSET('Water Data'!$H$29,0,10*ROW('Water Data'!H85))="","",OFFSET('Water Data'!$H$29,0,10*ROW('Water Data'!H85)))</f>
        <v/>
      </c>
      <c r="CH91" s="229" t="str">
        <f ca="1">+IF(OFFSET('Water Data'!$I$27,0,10*ROW('Water Data'!I85))="","",OFFSET('Water Data'!$I$27,0,10*ROW('Water Data'!I85)))</f>
        <v/>
      </c>
      <c r="CI91" s="229" t="str">
        <f ca="1">+IF(OFFSET('Water Data'!$I$28,0,10*ROW('Water Data'!I85))="","",OFFSET('Water Data'!$I$28,0,10*ROW('Water Data'!I85)))</f>
        <v/>
      </c>
      <c r="CJ91" s="229" t="str">
        <f ca="1">+IF(OFFSET('Water Data'!$I$29,0,10*ROW('Water Data'!I85))="","",OFFSET('Water Data'!$I$29,0,10*ROW('Water Data'!I85)))</f>
        <v/>
      </c>
      <c r="CK91" s="229" t="str">
        <f ca="1">+IF(OFFSET('Sanitation Data'!$D$28,0,10*ROW('Sanitation Data'!D85))="","",OFFSET('Sanitation Data'!$D$28,0,10*ROW('Sanitation Data'!D85)))</f>
        <v/>
      </c>
      <c r="CL91" s="229" t="str">
        <f ca="1">+IF(OFFSET('Sanitation Data'!$D$29,0,10*ROW('Sanitation Data'!D85))="","",OFFSET('Sanitation Data'!$D$29,0,10*ROW('Sanitation Data'!D85)))</f>
        <v/>
      </c>
      <c r="CM91" s="229" t="str">
        <f ca="1">+IF(OFFSET('Sanitation Data'!$D$30,0,10*ROW('Sanitation Data'!D85))="","",OFFSET('Sanitation Data'!$D$30,0,10*ROW('Sanitation Data'!D85)))</f>
        <v/>
      </c>
      <c r="CN91" s="229" t="str">
        <f ca="1">+IF(OFFSET('Sanitation Data'!$D$31,0,10*ROW('Sanitation Data'!D85))="","",OFFSET('Sanitation Data'!$D$31,0,10*ROW('Sanitation Data'!D85)))</f>
        <v/>
      </c>
      <c r="CO91" s="229" t="str">
        <f ca="1">+IF(OFFSET('Sanitation Data'!$D$32,0,10*ROW('Sanitation Data'!D85))="","",OFFSET('Sanitation Data'!$D$32,0,10*ROW('Sanitation Data'!D85)))</f>
        <v/>
      </c>
      <c r="CP91" s="229" t="str">
        <f ca="1">+IF(OFFSET('Sanitation Data'!$E$28,0,10*ROW('Sanitation Data'!E85))="","",OFFSET('Sanitation Data'!$E$28,0,10*ROW('Sanitation Data'!E85)))</f>
        <v/>
      </c>
      <c r="CQ91" s="229" t="str">
        <f ca="1">+IF(OFFSET('Sanitation Data'!$E$29,0,10*ROW('Sanitation Data'!E85))="","",OFFSET('Sanitation Data'!$E$29,0,10*ROW('Sanitation Data'!E85)))</f>
        <v/>
      </c>
      <c r="CR91" s="229" t="str">
        <f ca="1">+IF(OFFSET('Sanitation Data'!$E$30,0,10*ROW('Sanitation Data'!E85))="","",OFFSET('Sanitation Data'!$E$30,0,10*ROW('Sanitation Data'!E85)))</f>
        <v/>
      </c>
      <c r="CS91" s="229" t="str">
        <f ca="1">+IF(OFFSET('Sanitation Data'!$E$31,0,10*ROW('Sanitation Data'!E85))="","",OFFSET('Sanitation Data'!$E$31,0,10*ROW('Sanitation Data'!E85)))</f>
        <v/>
      </c>
      <c r="CT91" s="229" t="str">
        <f ca="1">+IF(OFFSET('Sanitation Data'!$E$32,0,10*ROW('Sanitation Data'!E85))="","",OFFSET('Sanitation Data'!$E$32,0,10*ROW('Sanitation Data'!E85)))</f>
        <v/>
      </c>
      <c r="CU91" s="229" t="str">
        <f ca="1">+IF(OFFSET('Sanitation Data'!$F$28,0,10*ROW('Sanitation Data'!F85))="","",OFFSET('Sanitation Data'!$F$28,0,10*ROW('Sanitation Data'!F85)))</f>
        <v/>
      </c>
      <c r="CV91" s="229" t="str">
        <f ca="1">+IF(OFFSET('Sanitation Data'!$F$29,0,10*ROW('Sanitation Data'!F85))="","",OFFSET('Sanitation Data'!$F$29,0,10*ROW('Sanitation Data'!F85)))</f>
        <v/>
      </c>
      <c r="CW91" s="229" t="str">
        <f ca="1">+IF(OFFSET('Sanitation Data'!$F$30,0,10*ROW('Sanitation Data'!F85))="","",OFFSET('Sanitation Data'!$F$30,0,10*ROW('Sanitation Data'!F85)))</f>
        <v/>
      </c>
      <c r="CX91" s="229" t="str">
        <f ca="1">+IF(OFFSET('Sanitation Data'!$F$31,0,10*ROW('Sanitation Data'!F85))="","",OFFSET('Sanitation Data'!$F$31,0,10*ROW('Sanitation Data'!F85)))</f>
        <v/>
      </c>
      <c r="CY91" s="229" t="str">
        <f ca="1">+IF(OFFSET('Sanitation Data'!$F$32,0,10*ROW('Sanitation Data'!F85))="","",OFFSET('Sanitation Data'!$F$32,0,10*ROW('Sanitation Data'!F85)))</f>
        <v/>
      </c>
      <c r="CZ91" s="229" t="str">
        <f ca="1">+IF(OFFSET('Sanitation Data'!$G$28,0,10*ROW('Sanitation Data'!G85))="","",OFFSET('Sanitation Data'!$G$28,0,10*ROW('Sanitation Data'!G85)))</f>
        <v/>
      </c>
      <c r="DA91" s="229" t="str">
        <f ca="1">+IF(OFFSET('Sanitation Data'!$G$29,0,10*ROW('Sanitation Data'!G85))="","",OFFSET('Sanitation Data'!$G$29,0,10*ROW('Sanitation Data'!G85)))</f>
        <v/>
      </c>
      <c r="DB91" s="229" t="str">
        <f ca="1">+IF(OFFSET('Sanitation Data'!$G$30,0,10*ROW('Sanitation Data'!G85))="","",OFFSET('Sanitation Data'!$G$30,0,10*ROW('Sanitation Data'!G85)))</f>
        <v/>
      </c>
      <c r="DC91" s="229" t="str">
        <f ca="1">+IF(OFFSET('Sanitation Data'!$G$31,0,10*ROW('Sanitation Data'!G85))="","",OFFSET('Sanitation Data'!$G$31,0,10*ROW('Sanitation Data'!G85)))</f>
        <v/>
      </c>
      <c r="DD91" s="229" t="str">
        <f ca="1">+IF(OFFSET('Sanitation Data'!$G$32,0,10*ROW('Sanitation Data'!G85))="","",OFFSET('Sanitation Data'!$G$32,0,10*ROW('Sanitation Data'!G85)))</f>
        <v/>
      </c>
      <c r="DE91" s="229" t="str">
        <f ca="1">+IF(OFFSET('Sanitation Data'!$H$28,0,10*ROW('Sanitation Data'!H85))="","",OFFSET('Sanitation Data'!$H$28,0,10*ROW('Sanitation Data'!H85)))</f>
        <v/>
      </c>
      <c r="DF91" s="229" t="str">
        <f ca="1">+IF(OFFSET('Sanitation Data'!$H$29,0,10*ROW('Sanitation Data'!H85))="","",OFFSET('Sanitation Data'!$H$29,0,10*ROW('Sanitation Data'!H85)))</f>
        <v/>
      </c>
      <c r="DG91" s="229" t="str">
        <f ca="1">+IF(OFFSET('Sanitation Data'!$H$30,0,10*ROW('Sanitation Data'!H85))="","",OFFSET('Sanitation Data'!$H$30,0,10*ROW('Sanitation Data'!H85)))</f>
        <v/>
      </c>
      <c r="DH91" s="229" t="str">
        <f ca="1">+IF(OFFSET('Sanitation Data'!$H$31,0,10*ROW('Sanitation Data'!H85))="","",OFFSET('Sanitation Data'!$H$31,0,10*ROW('Sanitation Data'!H85)))</f>
        <v/>
      </c>
      <c r="DI91" s="229" t="str">
        <f ca="1">+IF(OFFSET('Sanitation Data'!$H$32,0,10*ROW('Sanitation Data'!H85))="","",OFFSET('Sanitation Data'!$H$32,0,10*ROW('Sanitation Data'!H85)))</f>
        <v/>
      </c>
      <c r="DJ91" s="229" t="str">
        <f ca="1">+IF(OFFSET('Sanitation Data'!$I$28,0,10*ROW('Sanitation Data'!I85))="","",OFFSET('Sanitation Data'!$I$28,0,10*ROW('Sanitation Data'!I85)))</f>
        <v/>
      </c>
      <c r="DK91" s="229" t="str">
        <f ca="1">+IF(OFFSET('Sanitation Data'!$I$29,0,10*ROW('Sanitation Data'!I85))="","",OFFSET('Sanitation Data'!$I$29,0,10*ROW('Sanitation Data'!I85)))</f>
        <v/>
      </c>
      <c r="DL91" s="229" t="str">
        <f ca="1">+IF(OFFSET('Sanitation Data'!$I$30,0,10*ROW('Sanitation Data'!I85))="","",OFFSET('Sanitation Data'!$I$30,0,10*ROW('Sanitation Data'!I85)))</f>
        <v/>
      </c>
      <c r="DM91" s="229" t="str">
        <f ca="1">+IF(OFFSET('Sanitation Data'!$I$31,0,10*ROW('Sanitation Data'!I85))="","",OFFSET('Sanitation Data'!$I$31,0,10*ROW('Sanitation Data'!I85)))</f>
        <v/>
      </c>
      <c r="DN91" s="229" t="str">
        <f ca="1">+IF(OFFSET('Sanitation Data'!$I$32,0,10*ROW('Sanitation Data'!I85))="","",OFFSET('Sanitation Data'!$I$32,0,10*ROW('Sanitation Data'!I85)))</f>
        <v/>
      </c>
      <c r="DO91" s="229" t="str">
        <f ca="1">+IF(OFFSET('Hygiene Data'!$D$11,0,10*ROW('Hygiene Data'!D85))="","",OFFSET('Hygiene Data'!$D$11,0,10*ROW('Hygiene Data'!D85)))</f>
        <v/>
      </c>
      <c r="DP91" s="229" t="str">
        <f ca="1">+IF(OFFSET('Hygiene Data'!$D$12,0,10*ROW('Hygiene Data'!D85))="","",OFFSET('Hygiene Data'!$D$12,0,10*ROW('Hygiene Data'!D85)))</f>
        <v/>
      </c>
      <c r="DQ91" s="229" t="str">
        <f ca="1">+IF(OFFSET('Hygiene Data'!$D$13,0,10*ROW('Hygiene Data'!D85))="","",OFFSET('Hygiene Data'!$D$13,0,10*ROW('Hygiene Data'!D85)))</f>
        <v/>
      </c>
      <c r="DR91" s="229" t="str">
        <f ca="1">+IF(OFFSET('Hygiene Data'!$E$11,0,10*ROW('Hygiene Data'!E85))="","",OFFSET('Hygiene Data'!$E$11,0,10*ROW('Hygiene Data'!E85)))</f>
        <v/>
      </c>
      <c r="DS91" s="229" t="str">
        <f ca="1">+IF(OFFSET('Hygiene Data'!$E$12,0,10*ROW('Hygiene Data'!E85))="","",OFFSET('Hygiene Data'!$E$12,0,10*ROW('Hygiene Data'!E85)))</f>
        <v/>
      </c>
      <c r="DT91" s="229" t="str">
        <f ca="1">+IF(OFFSET('Hygiene Data'!$E$13,0,10*ROW('Hygiene Data'!E85))="","",OFFSET('Hygiene Data'!$E$13,0,10*ROW('Hygiene Data'!E85)))</f>
        <v/>
      </c>
      <c r="DU91" s="229" t="str">
        <f ca="1">+IF(OFFSET('Hygiene Data'!$F$11,0,10*ROW('Hygiene Data'!F85))="","",OFFSET('Hygiene Data'!$F$11,0,10*ROW('Hygiene Data'!F85)))</f>
        <v/>
      </c>
      <c r="DV91" s="229" t="str">
        <f ca="1">+IF(OFFSET('Hygiene Data'!$F$12,0,10*ROW('Hygiene Data'!F85))="","",OFFSET('Hygiene Data'!$F$12,0,10*ROW('Hygiene Data'!F85)))</f>
        <v/>
      </c>
      <c r="DW91" s="229" t="str">
        <f ca="1">+IF(OFFSET('Hygiene Data'!$F$13,0,10*ROW('Hygiene Data'!F85))="","",OFFSET('Hygiene Data'!$F$13,0,10*ROW('Hygiene Data'!F85)))</f>
        <v/>
      </c>
      <c r="DX91" s="229" t="str">
        <f ca="1">+IF(OFFSET('Hygiene Data'!$G$11,0,10*ROW('Hygiene Data'!G85))="","",OFFSET('Hygiene Data'!$G$11,0,10*ROW('Hygiene Data'!G85)))</f>
        <v/>
      </c>
      <c r="DY91" s="229" t="str">
        <f ca="1">+IF(OFFSET('Hygiene Data'!$G$12,0,10*ROW('Hygiene Data'!G85))="","",OFFSET('Hygiene Data'!$G$12,0,10*ROW('Hygiene Data'!G85)))</f>
        <v/>
      </c>
      <c r="DZ91" s="229" t="str">
        <f ca="1">+IF(OFFSET('Hygiene Data'!$G$13,0,10*ROW('Hygiene Data'!G85))="","",OFFSET('Hygiene Data'!$G$13,0,10*ROW('Hygiene Data'!G85)))</f>
        <v/>
      </c>
      <c r="EA91" s="229" t="str">
        <f ca="1">+IF(OFFSET('Hygiene Data'!$H$11,0,10*ROW('Hygiene Data'!H85))="","",OFFSET('Hygiene Data'!$H$11,0,10*ROW('Hygiene Data'!H85)))</f>
        <v/>
      </c>
      <c r="EB91" s="229" t="str">
        <f ca="1">+IF(OFFSET('Hygiene Data'!$H$12,0,10*ROW('Hygiene Data'!H85))="","",OFFSET('Hygiene Data'!$H$12,0,10*ROW('Hygiene Data'!H85)))</f>
        <v/>
      </c>
      <c r="EC91" s="229" t="str">
        <f ca="1">+IF(OFFSET('Hygiene Data'!$H$13,0,10*ROW('Hygiene Data'!H85))="","",OFFSET('Hygiene Data'!$H$13,0,10*ROW('Hygiene Data'!H85)))</f>
        <v/>
      </c>
      <c r="ED91" s="229" t="str">
        <f ca="1">+IF(OFFSET('Hygiene Data'!$I$11,0,10*ROW('Hygiene Data'!I85))="","",OFFSET('Hygiene Data'!$I$11,0,10*ROW('Hygiene Data'!I85)))</f>
        <v/>
      </c>
      <c r="EE91" s="229" t="str">
        <f ca="1">+IF(OFFSET('Hygiene Data'!$I$12,0,10*ROW('Hygiene Data'!I85))="","",OFFSET('Hygiene Data'!$I$12,0,10*ROW('Hygiene Data'!I85)))</f>
        <v/>
      </c>
      <c r="EF91" s="229" t="str">
        <f ca="1">+IF(OFFSET('Hygiene Data'!$I$13,0,10*ROW('Hygiene Data'!I85))="","",OFFSET('Hygiene Data'!$I$13,0,10*ROW('Hygiene Data'!I85)))</f>
        <v/>
      </c>
    </row>
    <row r="92" spans="1:136" x14ac:dyDescent="0.25">
      <c r="A92" s="338" t="str">
        <f ca="1">+IF(OFFSET('Water Data'!$B$2,0,10*ROW('Water Data'!E86))="","",OFFSET('Water Data'!$B$2,0,10*ROW('Water Data'!E86)))</f>
        <v/>
      </c>
      <c r="B92" s="33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365" t="str">
        <f t="shared" ca="1" si="1"/>
        <v/>
      </c>
      <c r="D92" s="36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36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36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36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36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36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36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36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36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36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36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36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36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36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36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36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36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36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36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36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36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36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36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36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36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36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36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36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36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36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36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36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36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36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36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36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36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36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36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36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36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36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36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36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36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36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36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36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36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44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36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36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36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36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36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36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36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36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36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36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36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36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36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36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36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36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229" t="str">
        <f ca="1">+IF(OFFSET('Water Data'!$D$27,0,10*ROW('Water Data'!D86))="","",OFFSET('Water Data'!$D$27,0,10*ROW('Water Data'!D86)))</f>
        <v/>
      </c>
      <c r="BT92" s="229" t="str">
        <f ca="1">+IF(OFFSET('Water Data'!$D$28,0,10*ROW('Water Data'!D86))="","",OFFSET('Water Data'!$D$28,0,10*ROW('Water Data'!D86)))</f>
        <v/>
      </c>
      <c r="BU92" s="229" t="str">
        <f ca="1">+IF(OFFSET('Water Data'!$D$29,0,10*ROW('Water Data'!D86))="","",OFFSET('Water Data'!$D$29,0,10*ROW('Water Data'!D86)))</f>
        <v/>
      </c>
      <c r="BV92" s="229" t="str">
        <f ca="1">+IF(OFFSET('Water Data'!$E$27,0,10*ROW('Water Data'!E86))="","",OFFSET('Water Data'!$E$27,0,10*ROW('Water Data'!E86)))</f>
        <v/>
      </c>
      <c r="BW92" s="229" t="str">
        <f ca="1">+IF(OFFSET('Water Data'!$E$28,0,10*ROW('Water Data'!E86))="","",OFFSET('Water Data'!$E$28,0,10*ROW('Water Data'!E86)))</f>
        <v/>
      </c>
      <c r="BX92" s="229" t="str">
        <f ca="1">+IF(OFFSET('Water Data'!$E$29,0,10*ROW('Water Data'!E86))="","",OFFSET('Water Data'!$E$29,0,10*ROW('Water Data'!E86)))</f>
        <v/>
      </c>
      <c r="BY92" s="229" t="str">
        <f ca="1">+IF(OFFSET('Water Data'!$F$27,0,10*ROW('Water Data'!F86))="","",OFFSET('Water Data'!$F$27,0,10*ROW('Water Data'!F86)))</f>
        <v/>
      </c>
      <c r="BZ92" s="229" t="str">
        <f ca="1">+IF(OFFSET('Water Data'!$F$28,0,10*ROW('Water Data'!F86))="","",OFFSET('Water Data'!$F$28,0,10*ROW('Water Data'!F86)))</f>
        <v/>
      </c>
      <c r="CA92" s="229" t="str">
        <f ca="1">+IF(OFFSET('Water Data'!$F$29,0,10*ROW('Water Data'!F86))="","",OFFSET('Water Data'!$F$29,0,10*ROW('Water Data'!F86)))</f>
        <v/>
      </c>
      <c r="CB92" s="229" t="str">
        <f ca="1">+IF(OFFSET('Water Data'!$G$27,0,10*ROW('Water Data'!G86))="","",OFFSET('Water Data'!$G$27,0,10*ROW('Water Data'!G86)))</f>
        <v/>
      </c>
      <c r="CC92" s="229" t="str">
        <f ca="1">+IF(OFFSET('Water Data'!$G$28,0,10*ROW('Water Data'!G86))="","",OFFSET('Water Data'!$G$28,0,10*ROW('Water Data'!G86)))</f>
        <v/>
      </c>
      <c r="CD92" s="229" t="str">
        <f ca="1">+IF(OFFSET('Water Data'!$G$29,0,10*ROW('Water Data'!G86))="","",OFFSET('Water Data'!$G$29,0,10*ROW('Water Data'!G86)))</f>
        <v/>
      </c>
      <c r="CE92" s="229" t="str">
        <f ca="1">+IF(OFFSET('Water Data'!$H$27,0,10*ROW('Water Data'!H86))="","",OFFSET('Water Data'!$H$27,0,10*ROW('Water Data'!H86)))</f>
        <v/>
      </c>
      <c r="CF92" s="229" t="str">
        <f ca="1">+IF(OFFSET('Water Data'!$H$28,0,10*ROW('Water Data'!H86))="","",OFFSET('Water Data'!$H$28,0,10*ROW('Water Data'!H86)))</f>
        <v/>
      </c>
      <c r="CG92" s="229" t="str">
        <f ca="1">+IF(OFFSET('Water Data'!$H$29,0,10*ROW('Water Data'!H86))="","",OFFSET('Water Data'!$H$29,0,10*ROW('Water Data'!H86)))</f>
        <v/>
      </c>
      <c r="CH92" s="229" t="str">
        <f ca="1">+IF(OFFSET('Water Data'!$I$27,0,10*ROW('Water Data'!I86))="","",OFFSET('Water Data'!$I$27,0,10*ROW('Water Data'!I86)))</f>
        <v/>
      </c>
      <c r="CI92" s="229" t="str">
        <f ca="1">+IF(OFFSET('Water Data'!$I$28,0,10*ROW('Water Data'!I86))="","",OFFSET('Water Data'!$I$28,0,10*ROW('Water Data'!I86)))</f>
        <v/>
      </c>
      <c r="CJ92" s="229" t="str">
        <f ca="1">+IF(OFFSET('Water Data'!$I$29,0,10*ROW('Water Data'!I86))="","",OFFSET('Water Data'!$I$29,0,10*ROW('Water Data'!I86)))</f>
        <v/>
      </c>
      <c r="CK92" s="229" t="str">
        <f ca="1">+IF(OFFSET('Sanitation Data'!$D$28,0,10*ROW('Sanitation Data'!D86))="","",OFFSET('Sanitation Data'!$D$28,0,10*ROW('Sanitation Data'!D86)))</f>
        <v/>
      </c>
      <c r="CL92" s="229" t="str">
        <f ca="1">+IF(OFFSET('Sanitation Data'!$D$29,0,10*ROW('Sanitation Data'!D86))="","",OFFSET('Sanitation Data'!$D$29,0,10*ROW('Sanitation Data'!D86)))</f>
        <v/>
      </c>
      <c r="CM92" s="229" t="str">
        <f ca="1">+IF(OFFSET('Sanitation Data'!$D$30,0,10*ROW('Sanitation Data'!D86))="","",OFFSET('Sanitation Data'!$D$30,0,10*ROW('Sanitation Data'!D86)))</f>
        <v/>
      </c>
      <c r="CN92" s="229" t="str">
        <f ca="1">+IF(OFFSET('Sanitation Data'!$D$31,0,10*ROW('Sanitation Data'!D86))="","",OFFSET('Sanitation Data'!$D$31,0,10*ROW('Sanitation Data'!D86)))</f>
        <v/>
      </c>
      <c r="CO92" s="229" t="str">
        <f ca="1">+IF(OFFSET('Sanitation Data'!$D$32,0,10*ROW('Sanitation Data'!D86))="","",OFFSET('Sanitation Data'!$D$32,0,10*ROW('Sanitation Data'!D86)))</f>
        <v/>
      </c>
      <c r="CP92" s="229" t="str">
        <f ca="1">+IF(OFFSET('Sanitation Data'!$E$28,0,10*ROW('Sanitation Data'!E86))="","",OFFSET('Sanitation Data'!$E$28,0,10*ROW('Sanitation Data'!E86)))</f>
        <v/>
      </c>
      <c r="CQ92" s="229" t="str">
        <f ca="1">+IF(OFFSET('Sanitation Data'!$E$29,0,10*ROW('Sanitation Data'!E86))="","",OFFSET('Sanitation Data'!$E$29,0,10*ROW('Sanitation Data'!E86)))</f>
        <v/>
      </c>
      <c r="CR92" s="229" t="str">
        <f ca="1">+IF(OFFSET('Sanitation Data'!$E$30,0,10*ROW('Sanitation Data'!E86))="","",OFFSET('Sanitation Data'!$E$30,0,10*ROW('Sanitation Data'!E86)))</f>
        <v/>
      </c>
      <c r="CS92" s="229" t="str">
        <f ca="1">+IF(OFFSET('Sanitation Data'!$E$31,0,10*ROW('Sanitation Data'!E86))="","",OFFSET('Sanitation Data'!$E$31,0,10*ROW('Sanitation Data'!E86)))</f>
        <v/>
      </c>
      <c r="CT92" s="229" t="str">
        <f ca="1">+IF(OFFSET('Sanitation Data'!$E$32,0,10*ROW('Sanitation Data'!E86))="","",OFFSET('Sanitation Data'!$E$32,0,10*ROW('Sanitation Data'!E86)))</f>
        <v/>
      </c>
      <c r="CU92" s="229" t="str">
        <f ca="1">+IF(OFFSET('Sanitation Data'!$F$28,0,10*ROW('Sanitation Data'!F86))="","",OFFSET('Sanitation Data'!$F$28,0,10*ROW('Sanitation Data'!F86)))</f>
        <v/>
      </c>
      <c r="CV92" s="229" t="str">
        <f ca="1">+IF(OFFSET('Sanitation Data'!$F$29,0,10*ROW('Sanitation Data'!F86))="","",OFFSET('Sanitation Data'!$F$29,0,10*ROW('Sanitation Data'!F86)))</f>
        <v/>
      </c>
      <c r="CW92" s="229" t="str">
        <f ca="1">+IF(OFFSET('Sanitation Data'!$F$30,0,10*ROW('Sanitation Data'!F86))="","",OFFSET('Sanitation Data'!$F$30,0,10*ROW('Sanitation Data'!F86)))</f>
        <v/>
      </c>
      <c r="CX92" s="229" t="str">
        <f ca="1">+IF(OFFSET('Sanitation Data'!$F$31,0,10*ROW('Sanitation Data'!F86))="","",OFFSET('Sanitation Data'!$F$31,0,10*ROW('Sanitation Data'!F86)))</f>
        <v/>
      </c>
      <c r="CY92" s="229" t="str">
        <f ca="1">+IF(OFFSET('Sanitation Data'!$F$32,0,10*ROW('Sanitation Data'!F86))="","",OFFSET('Sanitation Data'!$F$32,0,10*ROW('Sanitation Data'!F86)))</f>
        <v/>
      </c>
      <c r="CZ92" s="229" t="str">
        <f ca="1">+IF(OFFSET('Sanitation Data'!$G$28,0,10*ROW('Sanitation Data'!G86))="","",OFFSET('Sanitation Data'!$G$28,0,10*ROW('Sanitation Data'!G86)))</f>
        <v/>
      </c>
      <c r="DA92" s="229" t="str">
        <f ca="1">+IF(OFFSET('Sanitation Data'!$G$29,0,10*ROW('Sanitation Data'!G86))="","",OFFSET('Sanitation Data'!$G$29,0,10*ROW('Sanitation Data'!G86)))</f>
        <v/>
      </c>
      <c r="DB92" s="229" t="str">
        <f ca="1">+IF(OFFSET('Sanitation Data'!$G$30,0,10*ROW('Sanitation Data'!G86))="","",OFFSET('Sanitation Data'!$G$30,0,10*ROW('Sanitation Data'!G86)))</f>
        <v/>
      </c>
      <c r="DC92" s="229" t="str">
        <f ca="1">+IF(OFFSET('Sanitation Data'!$G$31,0,10*ROW('Sanitation Data'!G86))="","",OFFSET('Sanitation Data'!$G$31,0,10*ROW('Sanitation Data'!G86)))</f>
        <v/>
      </c>
      <c r="DD92" s="229" t="str">
        <f ca="1">+IF(OFFSET('Sanitation Data'!$G$32,0,10*ROW('Sanitation Data'!G86))="","",OFFSET('Sanitation Data'!$G$32,0,10*ROW('Sanitation Data'!G86)))</f>
        <v/>
      </c>
      <c r="DE92" s="229" t="str">
        <f ca="1">+IF(OFFSET('Sanitation Data'!$H$28,0,10*ROW('Sanitation Data'!H86))="","",OFFSET('Sanitation Data'!$H$28,0,10*ROW('Sanitation Data'!H86)))</f>
        <v/>
      </c>
      <c r="DF92" s="229" t="str">
        <f ca="1">+IF(OFFSET('Sanitation Data'!$H$29,0,10*ROW('Sanitation Data'!H86))="","",OFFSET('Sanitation Data'!$H$29,0,10*ROW('Sanitation Data'!H86)))</f>
        <v/>
      </c>
      <c r="DG92" s="229" t="str">
        <f ca="1">+IF(OFFSET('Sanitation Data'!$H$30,0,10*ROW('Sanitation Data'!H86))="","",OFFSET('Sanitation Data'!$H$30,0,10*ROW('Sanitation Data'!H86)))</f>
        <v/>
      </c>
      <c r="DH92" s="229" t="str">
        <f ca="1">+IF(OFFSET('Sanitation Data'!$H$31,0,10*ROW('Sanitation Data'!H86))="","",OFFSET('Sanitation Data'!$H$31,0,10*ROW('Sanitation Data'!H86)))</f>
        <v/>
      </c>
      <c r="DI92" s="229" t="str">
        <f ca="1">+IF(OFFSET('Sanitation Data'!$H$32,0,10*ROW('Sanitation Data'!H86))="","",OFFSET('Sanitation Data'!$H$32,0,10*ROW('Sanitation Data'!H86)))</f>
        <v/>
      </c>
      <c r="DJ92" s="229" t="str">
        <f ca="1">+IF(OFFSET('Sanitation Data'!$I$28,0,10*ROW('Sanitation Data'!I86))="","",OFFSET('Sanitation Data'!$I$28,0,10*ROW('Sanitation Data'!I86)))</f>
        <v/>
      </c>
      <c r="DK92" s="229" t="str">
        <f ca="1">+IF(OFFSET('Sanitation Data'!$I$29,0,10*ROW('Sanitation Data'!I86))="","",OFFSET('Sanitation Data'!$I$29,0,10*ROW('Sanitation Data'!I86)))</f>
        <v/>
      </c>
      <c r="DL92" s="229" t="str">
        <f ca="1">+IF(OFFSET('Sanitation Data'!$I$30,0,10*ROW('Sanitation Data'!I86))="","",OFFSET('Sanitation Data'!$I$30,0,10*ROW('Sanitation Data'!I86)))</f>
        <v/>
      </c>
      <c r="DM92" s="229" t="str">
        <f ca="1">+IF(OFFSET('Sanitation Data'!$I$31,0,10*ROW('Sanitation Data'!I86))="","",OFFSET('Sanitation Data'!$I$31,0,10*ROW('Sanitation Data'!I86)))</f>
        <v/>
      </c>
      <c r="DN92" s="229" t="str">
        <f ca="1">+IF(OFFSET('Sanitation Data'!$I$32,0,10*ROW('Sanitation Data'!I86))="","",OFFSET('Sanitation Data'!$I$32,0,10*ROW('Sanitation Data'!I86)))</f>
        <v/>
      </c>
      <c r="DO92" s="229" t="str">
        <f ca="1">+IF(OFFSET('Hygiene Data'!$D$11,0,10*ROW('Hygiene Data'!D86))="","",OFFSET('Hygiene Data'!$D$11,0,10*ROW('Hygiene Data'!D86)))</f>
        <v/>
      </c>
      <c r="DP92" s="229" t="str">
        <f ca="1">+IF(OFFSET('Hygiene Data'!$D$12,0,10*ROW('Hygiene Data'!D86))="","",OFFSET('Hygiene Data'!$D$12,0,10*ROW('Hygiene Data'!D86)))</f>
        <v/>
      </c>
      <c r="DQ92" s="229" t="str">
        <f ca="1">+IF(OFFSET('Hygiene Data'!$D$13,0,10*ROW('Hygiene Data'!D86))="","",OFFSET('Hygiene Data'!$D$13,0,10*ROW('Hygiene Data'!D86)))</f>
        <v/>
      </c>
      <c r="DR92" s="229" t="str">
        <f ca="1">+IF(OFFSET('Hygiene Data'!$E$11,0,10*ROW('Hygiene Data'!E86))="","",OFFSET('Hygiene Data'!$E$11,0,10*ROW('Hygiene Data'!E86)))</f>
        <v/>
      </c>
      <c r="DS92" s="229" t="str">
        <f ca="1">+IF(OFFSET('Hygiene Data'!$E$12,0,10*ROW('Hygiene Data'!E86))="","",OFFSET('Hygiene Data'!$E$12,0,10*ROW('Hygiene Data'!E86)))</f>
        <v/>
      </c>
      <c r="DT92" s="229" t="str">
        <f ca="1">+IF(OFFSET('Hygiene Data'!$E$13,0,10*ROW('Hygiene Data'!E86))="","",OFFSET('Hygiene Data'!$E$13,0,10*ROW('Hygiene Data'!E86)))</f>
        <v/>
      </c>
      <c r="DU92" s="229" t="str">
        <f ca="1">+IF(OFFSET('Hygiene Data'!$F$11,0,10*ROW('Hygiene Data'!F86))="","",OFFSET('Hygiene Data'!$F$11,0,10*ROW('Hygiene Data'!F86)))</f>
        <v/>
      </c>
      <c r="DV92" s="229" t="str">
        <f ca="1">+IF(OFFSET('Hygiene Data'!$F$12,0,10*ROW('Hygiene Data'!F86))="","",OFFSET('Hygiene Data'!$F$12,0,10*ROW('Hygiene Data'!F86)))</f>
        <v/>
      </c>
      <c r="DW92" s="229" t="str">
        <f ca="1">+IF(OFFSET('Hygiene Data'!$F$13,0,10*ROW('Hygiene Data'!F86))="","",OFFSET('Hygiene Data'!$F$13,0,10*ROW('Hygiene Data'!F86)))</f>
        <v/>
      </c>
      <c r="DX92" s="229" t="str">
        <f ca="1">+IF(OFFSET('Hygiene Data'!$G$11,0,10*ROW('Hygiene Data'!G86))="","",OFFSET('Hygiene Data'!$G$11,0,10*ROW('Hygiene Data'!G86)))</f>
        <v/>
      </c>
      <c r="DY92" s="229" t="str">
        <f ca="1">+IF(OFFSET('Hygiene Data'!$G$12,0,10*ROW('Hygiene Data'!G86))="","",OFFSET('Hygiene Data'!$G$12,0,10*ROW('Hygiene Data'!G86)))</f>
        <v/>
      </c>
      <c r="DZ92" s="229" t="str">
        <f ca="1">+IF(OFFSET('Hygiene Data'!$G$13,0,10*ROW('Hygiene Data'!G86))="","",OFFSET('Hygiene Data'!$G$13,0,10*ROW('Hygiene Data'!G86)))</f>
        <v/>
      </c>
      <c r="EA92" s="229" t="str">
        <f ca="1">+IF(OFFSET('Hygiene Data'!$H$11,0,10*ROW('Hygiene Data'!H86))="","",OFFSET('Hygiene Data'!$H$11,0,10*ROW('Hygiene Data'!H86)))</f>
        <v/>
      </c>
      <c r="EB92" s="229" t="str">
        <f ca="1">+IF(OFFSET('Hygiene Data'!$H$12,0,10*ROW('Hygiene Data'!H86))="","",OFFSET('Hygiene Data'!$H$12,0,10*ROW('Hygiene Data'!H86)))</f>
        <v/>
      </c>
      <c r="EC92" s="229" t="str">
        <f ca="1">+IF(OFFSET('Hygiene Data'!$H$13,0,10*ROW('Hygiene Data'!H86))="","",OFFSET('Hygiene Data'!$H$13,0,10*ROW('Hygiene Data'!H86)))</f>
        <v/>
      </c>
      <c r="ED92" s="229" t="str">
        <f ca="1">+IF(OFFSET('Hygiene Data'!$I$11,0,10*ROW('Hygiene Data'!I86))="","",OFFSET('Hygiene Data'!$I$11,0,10*ROW('Hygiene Data'!I86)))</f>
        <v/>
      </c>
      <c r="EE92" s="229" t="str">
        <f ca="1">+IF(OFFSET('Hygiene Data'!$I$12,0,10*ROW('Hygiene Data'!I86))="","",OFFSET('Hygiene Data'!$I$12,0,10*ROW('Hygiene Data'!I86)))</f>
        <v/>
      </c>
      <c r="EF92" s="229" t="str">
        <f ca="1">+IF(OFFSET('Hygiene Data'!$I$13,0,10*ROW('Hygiene Data'!I86))="","",OFFSET('Hygiene Data'!$I$13,0,10*ROW('Hygiene Data'!I86)))</f>
        <v/>
      </c>
    </row>
    <row r="93" spans="1:136" x14ac:dyDescent="0.25">
      <c r="A93" s="338" t="str">
        <f ca="1">+IF(OFFSET('Water Data'!$B$2,0,10*ROW('Water Data'!E87))="","",OFFSET('Water Data'!$B$2,0,10*ROW('Water Data'!E87)))</f>
        <v/>
      </c>
      <c r="B93" s="33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365" t="str">
        <f t="shared" ca="1" si="1"/>
        <v/>
      </c>
      <c r="D93" s="36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36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36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36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36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36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36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36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36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36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36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36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36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36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36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36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36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36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36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36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36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36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36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36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36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36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36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36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36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36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36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36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36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36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36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36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36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36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36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36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36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36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36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36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36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36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36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36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36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44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36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36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36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36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36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36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36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36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36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36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36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36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36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36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36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36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229" t="str">
        <f ca="1">+IF(OFFSET('Water Data'!$D$27,0,10*ROW('Water Data'!D87))="","",OFFSET('Water Data'!$D$27,0,10*ROW('Water Data'!D87)))</f>
        <v/>
      </c>
      <c r="BT93" s="229" t="str">
        <f ca="1">+IF(OFFSET('Water Data'!$D$28,0,10*ROW('Water Data'!D87))="","",OFFSET('Water Data'!$D$28,0,10*ROW('Water Data'!D87)))</f>
        <v/>
      </c>
      <c r="BU93" s="229" t="str">
        <f ca="1">+IF(OFFSET('Water Data'!$D$29,0,10*ROW('Water Data'!D87))="","",OFFSET('Water Data'!$D$29,0,10*ROW('Water Data'!D87)))</f>
        <v/>
      </c>
      <c r="BV93" s="229" t="str">
        <f ca="1">+IF(OFFSET('Water Data'!$E$27,0,10*ROW('Water Data'!E87))="","",OFFSET('Water Data'!$E$27,0,10*ROW('Water Data'!E87)))</f>
        <v/>
      </c>
      <c r="BW93" s="229" t="str">
        <f ca="1">+IF(OFFSET('Water Data'!$E$28,0,10*ROW('Water Data'!E87))="","",OFFSET('Water Data'!$E$28,0,10*ROW('Water Data'!E87)))</f>
        <v/>
      </c>
      <c r="BX93" s="229" t="str">
        <f ca="1">+IF(OFFSET('Water Data'!$E$29,0,10*ROW('Water Data'!E87))="","",OFFSET('Water Data'!$E$29,0,10*ROW('Water Data'!E87)))</f>
        <v/>
      </c>
      <c r="BY93" s="229" t="str">
        <f ca="1">+IF(OFFSET('Water Data'!$F$27,0,10*ROW('Water Data'!F87))="","",OFFSET('Water Data'!$F$27,0,10*ROW('Water Data'!F87)))</f>
        <v/>
      </c>
      <c r="BZ93" s="229" t="str">
        <f ca="1">+IF(OFFSET('Water Data'!$F$28,0,10*ROW('Water Data'!F87))="","",OFFSET('Water Data'!$F$28,0,10*ROW('Water Data'!F87)))</f>
        <v/>
      </c>
      <c r="CA93" s="229" t="str">
        <f ca="1">+IF(OFFSET('Water Data'!$F$29,0,10*ROW('Water Data'!F87))="","",OFFSET('Water Data'!$F$29,0,10*ROW('Water Data'!F87)))</f>
        <v/>
      </c>
      <c r="CB93" s="229" t="str">
        <f ca="1">+IF(OFFSET('Water Data'!$G$27,0,10*ROW('Water Data'!G87))="","",OFFSET('Water Data'!$G$27,0,10*ROW('Water Data'!G87)))</f>
        <v/>
      </c>
      <c r="CC93" s="229" t="str">
        <f ca="1">+IF(OFFSET('Water Data'!$G$28,0,10*ROW('Water Data'!G87))="","",OFFSET('Water Data'!$G$28,0,10*ROW('Water Data'!G87)))</f>
        <v/>
      </c>
      <c r="CD93" s="229" t="str">
        <f ca="1">+IF(OFFSET('Water Data'!$G$29,0,10*ROW('Water Data'!G87))="","",OFFSET('Water Data'!$G$29,0,10*ROW('Water Data'!G87)))</f>
        <v/>
      </c>
      <c r="CE93" s="229" t="str">
        <f ca="1">+IF(OFFSET('Water Data'!$H$27,0,10*ROW('Water Data'!H87))="","",OFFSET('Water Data'!$H$27,0,10*ROW('Water Data'!H87)))</f>
        <v/>
      </c>
      <c r="CF93" s="229" t="str">
        <f ca="1">+IF(OFFSET('Water Data'!$H$28,0,10*ROW('Water Data'!H87))="","",OFFSET('Water Data'!$H$28,0,10*ROW('Water Data'!H87)))</f>
        <v/>
      </c>
      <c r="CG93" s="229" t="str">
        <f ca="1">+IF(OFFSET('Water Data'!$H$29,0,10*ROW('Water Data'!H87))="","",OFFSET('Water Data'!$H$29,0,10*ROW('Water Data'!H87)))</f>
        <v/>
      </c>
      <c r="CH93" s="229" t="str">
        <f ca="1">+IF(OFFSET('Water Data'!$I$27,0,10*ROW('Water Data'!I87))="","",OFFSET('Water Data'!$I$27,0,10*ROW('Water Data'!I87)))</f>
        <v/>
      </c>
      <c r="CI93" s="229" t="str">
        <f ca="1">+IF(OFFSET('Water Data'!$I$28,0,10*ROW('Water Data'!I87))="","",OFFSET('Water Data'!$I$28,0,10*ROW('Water Data'!I87)))</f>
        <v/>
      </c>
      <c r="CJ93" s="229" t="str">
        <f ca="1">+IF(OFFSET('Water Data'!$I$29,0,10*ROW('Water Data'!I87))="","",OFFSET('Water Data'!$I$29,0,10*ROW('Water Data'!I87)))</f>
        <v/>
      </c>
      <c r="CK93" s="229" t="str">
        <f ca="1">+IF(OFFSET('Sanitation Data'!$D$28,0,10*ROW('Sanitation Data'!D87))="","",OFFSET('Sanitation Data'!$D$28,0,10*ROW('Sanitation Data'!D87)))</f>
        <v/>
      </c>
      <c r="CL93" s="229" t="str">
        <f ca="1">+IF(OFFSET('Sanitation Data'!$D$29,0,10*ROW('Sanitation Data'!D87))="","",OFFSET('Sanitation Data'!$D$29,0,10*ROW('Sanitation Data'!D87)))</f>
        <v/>
      </c>
      <c r="CM93" s="229" t="str">
        <f ca="1">+IF(OFFSET('Sanitation Data'!$D$30,0,10*ROW('Sanitation Data'!D87))="","",OFFSET('Sanitation Data'!$D$30,0,10*ROW('Sanitation Data'!D87)))</f>
        <v/>
      </c>
      <c r="CN93" s="229" t="str">
        <f ca="1">+IF(OFFSET('Sanitation Data'!$D$31,0,10*ROW('Sanitation Data'!D87))="","",OFFSET('Sanitation Data'!$D$31,0,10*ROW('Sanitation Data'!D87)))</f>
        <v/>
      </c>
      <c r="CO93" s="229" t="str">
        <f ca="1">+IF(OFFSET('Sanitation Data'!$D$32,0,10*ROW('Sanitation Data'!D87))="","",OFFSET('Sanitation Data'!$D$32,0,10*ROW('Sanitation Data'!D87)))</f>
        <v/>
      </c>
      <c r="CP93" s="229" t="str">
        <f ca="1">+IF(OFFSET('Sanitation Data'!$E$28,0,10*ROW('Sanitation Data'!E87))="","",OFFSET('Sanitation Data'!$E$28,0,10*ROW('Sanitation Data'!E87)))</f>
        <v/>
      </c>
      <c r="CQ93" s="229" t="str">
        <f ca="1">+IF(OFFSET('Sanitation Data'!$E$29,0,10*ROW('Sanitation Data'!E87))="","",OFFSET('Sanitation Data'!$E$29,0,10*ROW('Sanitation Data'!E87)))</f>
        <v/>
      </c>
      <c r="CR93" s="229" t="str">
        <f ca="1">+IF(OFFSET('Sanitation Data'!$E$30,0,10*ROW('Sanitation Data'!E87))="","",OFFSET('Sanitation Data'!$E$30,0,10*ROW('Sanitation Data'!E87)))</f>
        <v/>
      </c>
      <c r="CS93" s="229" t="str">
        <f ca="1">+IF(OFFSET('Sanitation Data'!$E$31,0,10*ROW('Sanitation Data'!E87))="","",OFFSET('Sanitation Data'!$E$31,0,10*ROW('Sanitation Data'!E87)))</f>
        <v/>
      </c>
      <c r="CT93" s="229" t="str">
        <f ca="1">+IF(OFFSET('Sanitation Data'!$E$32,0,10*ROW('Sanitation Data'!E87))="","",OFFSET('Sanitation Data'!$E$32,0,10*ROW('Sanitation Data'!E87)))</f>
        <v/>
      </c>
      <c r="CU93" s="229" t="str">
        <f ca="1">+IF(OFFSET('Sanitation Data'!$F$28,0,10*ROW('Sanitation Data'!F87))="","",OFFSET('Sanitation Data'!$F$28,0,10*ROW('Sanitation Data'!F87)))</f>
        <v/>
      </c>
      <c r="CV93" s="229" t="str">
        <f ca="1">+IF(OFFSET('Sanitation Data'!$F$29,0,10*ROW('Sanitation Data'!F87))="","",OFFSET('Sanitation Data'!$F$29,0,10*ROW('Sanitation Data'!F87)))</f>
        <v/>
      </c>
      <c r="CW93" s="229" t="str">
        <f ca="1">+IF(OFFSET('Sanitation Data'!$F$30,0,10*ROW('Sanitation Data'!F87))="","",OFFSET('Sanitation Data'!$F$30,0,10*ROW('Sanitation Data'!F87)))</f>
        <v/>
      </c>
      <c r="CX93" s="229" t="str">
        <f ca="1">+IF(OFFSET('Sanitation Data'!$F$31,0,10*ROW('Sanitation Data'!F87))="","",OFFSET('Sanitation Data'!$F$31,0,10*ROW('Sanitation Data'!F87)))</f>
        <v/>
      </c>
      <c r="CY93" s="229" t="str">
        <f ca="1">+IF(OFFSET('Sanitation Data'!$F$32,0,10*ROW('Sanitation Data'!F87))="","",OFFSET('Sanitation Data'!$F$32,0,10*ROW('Sanitation Data'!F87)))</f>
        <v/>
      </c>
      <c r="CZ93" s="229" t="str">
        <f ca="1">+IF(OFFSET('Sanitation Data'!$G$28,0,10*ROW('Sanitation Data'!G87))="","",OFFSET('Sanitation Data'!$G$28,0,10*ROW('Sanitation Data'!G87)))</f>
        <v/>
      </c>
      <c r="DA93" s="229" t="str">
        <f ca="1">+IF(OFFSET('Sanitation Data'!$G$29,0,10*ROW('Sanitation Data'!G87))="","",OFFSET('Sanitation Data'!$G$29,0,10*ROW('Sanitation Data'!G87)))</f>
        <v/>
      </c>
      <c r="DB93" s="229" t="str">
        <f ca="1">+IF(OFFSET('Sanitation Data'!$G$30,0,10*ROW('Sanitation Data'!G87))="","",OFFSET('Sanitation Data'!$G$30,0,10*ROW('Sanitation Data'!G87)))</f>
        <v/>
      </c>
      <c r="DC93" s="229" t="str">
        <f ca="1">+IF(OFFSET('Sanitation Data'!$G$31,0,10*ROW('Sanitation Data'!G87))="","",OFFSET('Sanitation Data'!$G$31,0,10*ROW('Sanitation Data'!G87)))</f>
        <v/>
      </c>
      <c r="DD93" s="229" t="str">
        <f ca="1">+IF(OFFSET('Sanitation Data'!$G$32,0,10*ROW('Sanitation Data'!G87))="","",OFFSET('Sanitation Data'!$G$32,0,10*ROW('Sanitation Data'!G87)))</f>
        <v/>
      </c>
      <c r="DE93" s="229" t="str">
        <f ca="1">+IF(OFFSET('Sanitation Data'!$H$28,0,10*ROW('Sanitation Data'!H87))="","",OFFSET('Sanitation Data'!$H$28,0,10*ROW('Sanitation Data'!H87)))</f>
        <v/>
      </c>
      <c r="DF93" s="229" t="str">
        <f ca="1">+IF(OFFSET('Sanitation Data'!$H$29,0,10*ROW('Sanitation Data'!H87))="","",OFFSET('Sanitation Data'!$H$29,0,10*ROW('Sanitation Data'!H87)))</f>
        <v/>
      </c>
      <c r="DG93" s="229" t="str">
        <f ca="1">+IF(OFFSET('Sanitation Data'!$H$30,0,10*ROW('Sanitation Data'!H87))="","",OFFSET('Sanitation Data'!$H$30,0,10*ROW('Sanitation Data'!H87)))</f>
        <v/>
      </c>
      <c r="DH93" s="229" t="str">
        <f ca="1">+IF(OFFSET('Sanitation Data'!$H$31,0,10*ROW('Sanitation Data'!H87))="","",OFFSET('Sanitation Data'!$H$31,0,10*ROW('Sanitation Data'!H87)))</f>
        <v/>
      </c>
      <c r="DI93" s="229" t="str">
        <f ca="1">+IF(OFFSET('Sanitation Data'!$H$32,0,10*ROW('Sanitation Data'!H87))="","",OFFSET('Sanitation Data'!$H$32,0,10*ROW('Sanitation Data'!H87)))</f>
        <v/>
      </c>
      <c r="DJ93" s="229" t="str">
        <f ca="1">+IF(OFFSET('Sanitation Data'!$I$28,0,10*ROW('Sanitation Data'!I87))="","",OFFSET('Sanitation Data'!$I$28,0,10*ROW('Sanitation Data'!I87)))</f>
        <v/>
      </c>
      <c r="DK93" s="229" t="str">
        <f ca="1">+IF(OFFSET('Sanitation Data'!$I$29,0,10*ROW('Sanitation Data'!I87))="","",OFFSET('Sanitation Data'!$I$29,0,10*ROW('Sanitation Data'!I87)))</f>
        <v/>
      </c>
      <c r="DL93" s="229" t="str">
        <f ca="1">+IF(OFFSET('Sanitation Data'!$I$30,0,10*ROW('Sanitation Data'!I87))="","",OFFSET('Sanitation Data'!$I$30,0,10*ROW('Sanitation Data'!I87)))</f>
        <v/>
      </c>
      <c r="DM93" s="229" t="str">
        <f ca="1">+IF(OFFSET('Sanitation Data'!$I$31,0,10*ROW('Sanitation Data'!I87))="","",OFFSET('Sanitation Data'!$I$31,0,10*ROW('Sanitation Data'!I87)))</f>
        <v/>
      </c>
      <c r="DN93" s="229" t="str">
        <f ca="1">+IF(OFFSET('Sanitation Data'!$I$32,0,10*ROW('Sanitation Data'!I87))="","",OFFSET('Sanitation Data'!$I$32,0,10*ROW('Sanitation Data'!I87)))</f>
        <v/>
      </c>
      <c r="DO93" s="229" t="str">
        <f ca="1">+IF(OFFSET('Hygiene Data'!$D$11,0,10*ROW('Hygiene Data'!D87))="","",OFFSET('Hygiene Data'!$D$11,0,10*ROW('Hygiene Data'!D87)))</f>
        <v/>
      </c>
      <c r="DP93" s="229" t="str">
        <f ca="1">+IF(OFFSET('Hygiene Data'!$D$12,0,10*ROW('Hygiene Data'!D87))="","",OFFSET('Hygiene Data'!$D$12,0,10*ROW('Hygiene Data'!D87)))</f>
        <v/>
      </c>
      <c r="DQ93" s="229" t="str">
        <f ca="1">+IF(OFFSET('Hygiene Data'!$D$13,0,10*ROW('Hygiene Data'!D87))="","",OFFSET('Hygiene Data'!$D$13,0,10*ROW('Hygiene Data'!D87)))</f>
        <v/>
      </c>
      <c r="DR93" s="229" t="str">
        <f ca="1">+IF(OFFSET('Hygiene Data'!$E$11,0,10*ROW('Hygiene Data'!E87))="","",OFFSET('Hygiene Data'!$E$11,0,10*ROW('Hygiene Data'!E87)))</f>
        <v/>
      </c>
      <c r="DS93" s="229" t="str">
        <f ca="1">+IF(OFFSET('Hygiene Data'!$E$12,0,10*ROW('Hygiene Data'!E87))="","",OFFSET('Hygiene Data'!$E$12,0,10*ROW('Hygiene Data'!E87)))</f>
        <v/>
      </c>
      <c r="DT93" s="229" t="str">
        <f ca="1">+IF(OFFSET('Hygiene Data'!$E$13,0,10*ROW('Hygiene Data'!E87))="","",OFFSET('Hygiene Data'!$E$13,0,10*ROW('Hygiene Data'!E87)))</f>
        <v/>
      </c>
      <c r="DU93" s="229" t="str">
        <f ca="1">+IF(OFFSET('Hygiene Data'!$F$11,0,10*ROW('Hygiene Data'!F87))="","",OFFSET('Hygiene Data'!$F$11,0,10*ROW('Hygiene Data'!F87)))</f>
        <v/>
      </c>
      <c r="DV93" s="229" t="str">
        <f ca="1">+IF(OFFSET('Hygiene Data'!$F$12,0,10*ROW('Hygiene Data'!F87))="","",OFFSET('Hygiene Data'!$F$12,0,10*ROW('Hygiene Data'!F87)))</f>
        <v/>
      </c>
      <c r="DW93" s="229" t="str">
        <f ca="1">+IF(OFFSET('Hygiene Data'!$F$13,0,10*ROW('Hygiene Data'!F87))="","",OFFSET('Hygiene Data'!$F$13,0,10*ROW('Hygiene Data'!F87)))</f>
        <v/>
      </c>
      <c r="DX93" s="229" t="str">
        <f ca="1">+IF(OFFSET('Hygiene Data'!$G$11,0,10*ROW('Hygiene Data'!G87))="","",OFFSET('Hygiene Data'!$G$11,0,10*ROW('Hygiene Data'!G87)))</f>
        <v/>
      </c>
      <c r="DY93" s="229" t="str">
        <f ca="1">+IF(OFFSET('Hygiene Data'!$G$12,0,10*ROW('Hygiene Data'!G87))="","",OFFSET('Hygiene Data'!$G$12,0,10*ROW('Hygiene Data'!G87)))</f>
        <v/>
      </c>
      <c r="DZ93" s="229" t="str">
        <f ca="1">+IF(OFFSET('Hygiene Data'!$G$13,0,10*ROW('Hygiene Data'!G87))="","",OFFSET('Hygiene Data'!$G$13,0,10*ROW('Hygiene Data'!G87)))</f>
        <v/>
      </c>
      <c r="EA93" s="229" t="str">
        <f ca="1">+IF(OFFSET('Hygiene Data'!$H$11,0,10*ROW('Hygiene Data'!H87))="","",OFFSET('Hygiene Data'!$H$11,0,10*ROW('Hygiene Data'!H87)))</f>
        <v/>
      </c>
      <c r="EB93" s="229" t="str">
        <f ca="1">+IF(OFFSET('Hygiene Data'!$H$12,0,10*ROW('Hygiene Data'!H87))="","",OFFSET('Hygiene Data'!$H$12,0,10*ROW('Hygiene Data'!H87)))</f>
        <v/>
      </c>
      <c r="EC93" s="229" t="str">
        <f ca="1">+IF(OFFSET('Hygiene Data'!$H$13,0,10*ROW('Hygiene Data'!H87))="","",OFFSET('Hygiene Data'!$H$13,0,10*ROW('Hygiene Data'!H87)))</f>
        <v/>
      </c>
      <c r="ED93" s="229" t="str">
        <f ca="1">+IF(OFFSET('Hygiene Data'!$I$11,0,10*ROW('Hygiene Data'!I87))="","",OFFSET('Hygiene Data'!$I$11,0,10*ROW('Hygiene Data'!I87)))</f>
        <v/>
      </c>
      <c r="EE93" s="229" t="str">
        <f ca="1">+IF(OFFSET('Hygiene Data'!$I$12,0,10*ROW('Hygiene Data'!I87))="","",OFFSET('Hygiene Data'!$I$12,0,10*ROW('Hygiene Data'!I87)))</f>
        <v/>
      </c>
      <c r="EF93" s="229" t="str">
        <f ca="1">+IF(OFFSET('Hygiene Data'!$I$13,0,10*ROW('Hygiene Data'!I87))="","",OFFSET('Hygiene Data'!$I$13,0,10*ROW('Hygiene Data'!I87)))</f>
        <v/>
      </c>
    </row>
    <row r="94" spans="1:136" x14ac:dyDescent="0.25">
      <c r="A94" s="338" t="str">
        <f ca="1">+IF(OFFSET('Water Data'!$B$2,0,10*ROW('Water Data'!E88))="","",OFFSET('Water Data'!$B$2,0,10*ROW('Water Data'!E88)))</f>
        <v/>
      </c>
      <c r="B94" s="33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365" t="str">
        <f t="shared" ca="1" si="1"/>
        <v/>
      </c>
      <c r="D94" s="36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36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36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36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36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36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36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36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36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36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36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36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36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36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36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36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36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36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36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36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36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36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36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36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36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36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36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36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36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36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36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36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36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36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36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36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36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36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36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36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36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36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36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36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36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36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36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36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36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44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36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36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36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36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36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36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36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36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36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36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36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36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36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36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36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36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229" t="str">
        <f ca="1">+IF(OFFSET('Water Data'!$D$27,0,10*ROW('Water Data'!D88))="","",OFFSET('Water Data'!$D$27,0,10*ROW('Water Data'!D88)))</f>
        <v/>
      </c>
      <c r="BT94" s="229" t="str">
        <f ca="1">+IF(OFFSET('Water Data'!$D$28,0,10*ROW('Water Data'!D88))="","",OFFSET('Water Data'!$D$28,0,10*ROW('Water Data'!D88)))</f>
        <v/>
      </c>
      <c r="BU94" s="229" t="str">
        <f ca="1">+IF(OFFSET('Water Data'!$D$29,0,10*ROW('Water Data'!D88))="","",OFFSET('Water Data'!$D$29,0,10*ROW('Water Data'!D88)))</f>
        <v/>
      </c>
      <c r="BV94" s="229" t="str">
        <f ca="1">+IF(OFFSET('Water Data'!$E$27,0,10*ROW('Water Data'!E88))="","",OFFSET('Water Data'!$E$27,0,10*ROW('Water Data'!E88)))</f>
        <v/>
      </c>
      <c r="BW94" s="229" t="str">
        <f ca="1">+IF(OFFSET('Water Data'!$E$28,0,10*ROW('Water Data'!E88))="","",OFFSET('Water Data'!$E$28,0,10*ROW('Water Data'!E88)))</f>
        <v/>
      </c>
      <c r="BX94" s="229" t="str">
        <f ca="1">+IF(OFFSET('Water Data'!$E$29,0,10*ROW('Water Data'!E88))="","",OFFSET('Water Data'!$E$29,0,10*ROW('Water Data'!E88)))</f>
        <v/>
      </c>
      <c r="BY94" s="229" t="str">
        <f ca="1">+IF(OFFSET('Water Data'!$F$27,0,10*ROW('Water Data'!F88))="","",OFFSET('Water Data'!$F$27,0,10*ROW('Water Data'!F88)))</f>
        <v/>
      </c>
      <c r="BZ94" s="229" t="str">
        <f ca="1">+IF(OFFSET('Water Data'!$F$28,0,10*ROW('Water Data'!F88))="","",OFFSET('Water Data'!$F$28,0,10*ROW('Water Data'!F88)))</f>
        <v/>
      </c>
      <c r="CA94" s="229" t="str">
        <f ca="1">+IF(OFFSET('Water Data'!$F$29,0,10*ROW('Water Data'!F88))="","",OFFSET('Water Data'!$F$29,0,10*ROW('Water Data'!F88)))</f>
        <v/>
      </c>
      <c r="CB94" s="229" t="str">
        <f ca="1">+IF(OFFSET('Water Data'!$G$27,0,10*ROW('Water Data'!G88))="","",OFFSET('Water Data'!$G$27,0,10*ROW('Water Data'!G88)))</f>
        <v/>
      </c>
      <c r="CC94" s="229" t="str">
        <f ca="1">+IF(OFFSET('Water Data'!$G$28,0,10*ROW('Water Data'!G88))="","",OFFSET('Water Data'!$G$28,0,10*ROW('Water Data'!G88)))</f>
        <v/>
      </c>
      <c r="CD94" s="229" t="str">
        <f ca="1">+IF(OFFSET('Water Data'!$G$29,0,10*ROW('Water Data'!G88))="","",OFFSET('Water Data'!$G$29,0,10*ROW('Water Data'!G88)))</f>
        <v/>
      </c>
      <c r="CE94" s="229" t="str">
        <f ca="1">+IF(OFFSET('Water Data'!$H$27,0,10*ROW('Water Data'!H88))="","",OFFSET('Water Data'!$H$27,0,10*ROW('Water Data'!H88)))</f>
        <v/>
      </c>
      <c r="CF94" s="229" t="str">
        <f ca="1">+IF(OFFSET('Water Data'!$H$28,0,10*ROW('Water Data'!H88))="","",OFFSET('Water Data'!$H$28,0,10*ROW('Water Data'!H88)))</f>
        <v/>
      </c>
      <c r="CG94" s="229" t="str">
        <f ca="1">+IF(OFFSET('Water Data'!$H$29,0,10*ROW('Water Data'!H88))="","",OFFSET('Water Data'!$H$29,0,10*ROW('Water Data'!H88)))</f>
        <v/>
      </c>
      <c r="CH94" s="229" t="str">
        <f ca="1">+IF(OFFSET('Water Data'!$I$27,0,10*ROW('Water Data'!I88))="","",OFFSET('Water Data'!$I$27,0,10*ROW('Water Data'!I88)))</f>
        <v/>
      </c>
      <c r="CI94" s="229" t="str">
        <f ca="1">+IF(OFFSET('Water Data'!$I$28,0,10*ROW('Water Data'!I88))="","",OFFSET('Water Data'!$I$28,0,10*ROW('Water Data'!I88)))</f>
        <v/>
      </c>
      <c r="CJ94" s="229" t="str">
        <f ca="1">+IF(OFFSET('Water Data'!$I$29,0,10*ROW('Water Data'!I88))="","",OFFSET('Water Data'!$I$29,0,10*ROW('Water Data'!I88)))</f>
        <v/>
      </c>
      <c r="CK94" s="229" t="str">
        <f ca="1">+IF(OFFSET('Sanitation Data'!$D$28,0,10*ROW('Sanitation Data'!D88))="","",OFFSET('Sanitation Data'!$D$28,0,10*ROW('Sanitation Data'!D88)))</f>
        <v/>
      </c>
      <c r="CL94" s="229" t="str">
        <f ca="1">+IF(OFFSET('Sanitation Data'!$D$29,0,10*ROW('Sanitation Data'!D88))="","",OFFSET('Sanitation Data'!$D$29,0,10*ROW('Sanitation Data'!D88)))</f>
        <v/>
      </c>
      <c r="CM94" s="229" t="str">
        <f ca="1">+IF(OFFSET('Sanitation Data'!$D$30,0,10*ROW('Sanitation Data'!D88))="","",OFFSET('Sanitation Data'!$D$30,0,10*ROW('Sanitation Data'!D88)))</f>
        <v/>
      </c>
      <c r="CN94" s="229" t="str">
        <f ca="1">+IF(OFFSET('Sanitation Data'!$D$31,0,10*ROW('Sanitation Data'!D88))="","",OFFSET('Sanitation Data'!$D$31,0,10*ROW('Sanitation Data'!D88)))</f>
        <v/>
      </c>
      <c r="CO94" s="229" t="str">
        <f ca="1">+IF(OFFSET('Sanitation Data'!$D$32,0,10*ROW('Sanitation Data'!D88))="","",OFFSET('Sanitation Data'!$D$32,0,10*ROW('Sanitation Data'!D88)))</f>
        <v/>
      </c>
      <c r="CP94" s="229" t="str">
        <f ca="1">+IF(OFFSET('Sanitation Data'!$E$28,0,10*ROW('Sanitation Data'!E88))="","",OFFSET('Sanitation Data'!$E$28,0,10*ROW('Sanitation Data'!E88)))</f>
        <v/>
      </c>
      <c r="CQ94" s="229" t="str">
        <f ca="1">+IF(OFFSET('Sanitation Data'!$E$29,0,10*ROW('Sanitation Data'!E88))="","",OFFSET('Sanitation Data'!$E$29,0,10*ROW('Sanitation Data'!E88)))</f>
        <v/>
      </c>
      <c r="CR94" s="229" t="str">
        <f ca="1">+IF(OFFSET('Sanitation Data'!$E$30,0,10*ROW('Sanitation Data'!E88))="","",OFFSET('Sanitation Data'!$E$30,0,10*ROW('Sanitation Data'!E88)))</f>
        <v/>
      </c>
      <c r="CS94" s="229" t="str">
        <f ca="1">+IF(OFFSET('Sanitation Data'!$E$31,0,10*ROW('Sanitation Data'!E88))="","",OFFSET('Sanitation Data'!$E$31,0,10*ROW('Sanitation Data'!E88)))</f>
        <v/>
      </c>
      <c r="CT94" s="229" t="str">
        <f ca="1">+IF(OFFSET('Sanitation Data'!$E$32,0,10*ROW('Sanitation Data'!E88))="","",OFFSET('Sanitation Data'!$E$32,0,10*ROW('Sanitation Data'!E88)))</f>
        <v/>
      </c>
      <c r="CU94" s="229" t="str">
        <f ca="1">+IF(OFFSET('Sanitation Data'!$F$28,0,10*ROW('Sanitation Data'!F88))="","",OFFSET('Sanitation Data'!$F$28,0,10*ROW('Sanitation Data'!F88)))</f>
        <v/>
      </c>
      <c r="CV94" s="229" t="str">
        <f ca="1">+IF(OFFSET('Sanitation Data'!$F$29,0,10*ROW('Sanitation Data'!F88))="","",OFFSET('Sanitation Data'!$F$29,0,10*ROW('Sanitation Data'!F88)))</f>
        <v/>
      </c>
      <c r="CW94" s="229" t="str">
        <f ca="1">+IF(OFFSET('Sanitation Data'!$F$30,0,10*ROW('Sanitation Data'!F88))="","",OFFSET('Sanitation Data'!$F$30,0,10*ROW('Sanitation Data'!F88)))</f>
        <v/>
      </c>
      <c r="CX94" s="229" t="str">
        <f ca="1">+IF(OFFSET('Sanitation Data'!$F$31,0,10*ROW('Sanitation Data'!F88))="","",OFFSET('Sanitation Data'!$F$31,0,10*ROW('Sanitation Data'!F88)))</f>
        <v/>
      </c>
      <c r="CY94" s="229" t="str">
        <f ca="1">+IF(OFFSET('Sanitation Data'!$F$32,0,10*ROW('Sanitation Data'!F88))="","",OFFSET('Sanitation Data'!$F$32,0,10*ROW('Sanitation Data'!F88)))</f>
        <v/>
      </c>
      <c r="CZ94" s="229" t="str">
        <f ca="1">+IF(OFFSET('Sanitation Data'!$G$28,0,10*ROW('Sanitation Data'!G88))="","",OFFSET('Sanitation Data'!$G$28,0,10*ROW('Sanitation Data'!G88)))</f>
        <v/>
      </c>
      <c r="DA94" s="229" t="str">
        <f ca="1">+IF(OFFSET('Sanitation Data'!$G$29,0,10*ROW('Sanitation Data'!G88))="","",OFFSET('Sanitation Data'!$G$29,0,10*ROW('Sanitation Data'!G88)))</f>
        <v/>
      </c>
      <c r="DB94" s="229" t="str">
        <f ca="1">+IF(OFFSET('Sanitation Data'!$G$30,0,10*ROW('Sanitation Data'!G88))="","",OFFSET('Sanitation Data'!$G$30,0,10*ROW('Sanitation Data'!G88)))</f>
        <v/>
      </c>
      <c r="DC94" s="229" t="str">
        <f ca="1">+IF(OFFSET('Sanitation Data'!$G$31,0,10*ROW('Sanitation Data'!G88))="","",OFFSET('Sanitation Data'!$G$31,0,10*ROW('Sanitation Data'!G88)))</f>
        <v/>
      </c>
      <c r="DD94" s="229" t="str">
        <f ca="1">+IF(OFFSET('Sanitation Data'!$G$32,0,10*ROW('Sanitation Data'!G88))="","",OFFSET('Sanitation Data'!$G$32,0,10*ROW('Sanitation Data'!G88)))</f>
        <v/>
      </c>
      <c r="DE94" s="229" t="str">
        <f ca="1">+IF(OFFSET('Sanitation Data'!$H$28,0,10*ROW('Sanitation Data'!H88))="","",OFFSET('Sanitation Data'!$H$28,0,10*ROW('Sanitation Data'!H88)))</f>
        <v/>
      </c>
      <c r="DF94" s="229" t="str">
        <f ca="1">+IF(OFFSET('Sanitation Data'!$H$29,0,10*ROW('Sanitation Data'!H88))="","",OFFSET('Sanitation Data'!$H$29,0,10*ROW('Sanitation Data'!H88)))</f>
        <v/>
      </c>
      <c r="DG94" s="229" t="str">
        <f ca="1">+IF(OFFSET('Sanitation Data'!$H$30,0,10*ROW('Sanitation Data'!H88))="","",OFFSET('Sanitation Data'!$H$30,0,10*ROW('Sanitation Data'!H88)))</f>
        <v/>
      </c>
      <c r="DH94" s="229" t="str">
        <f ca="1">+IF(OFFSET('Sanitation Data'!$H$31,0,10*ROW('Sanitation Data'!H88))="","",OFFSET('Sanitation Data'!$H$31,0,10*ROW('Sanitation Data'!H88)))</f>
        <v/>
      </c>
      <c r="DI94" s="229" t="str">
        <f ca="1">+IF(OFFSET('Sanitation Data'!$H$32,0,10*ROW('Sanitation Data'!H88))="","",OFFSET('Sanitation Data'!$H$32,0,10*ROW('Sanitation Data'!H88)))</f>
        <v/>
      </c>
      <c r="DJ94" s="229" t="str">
        <f ca="1">+IF(OFFSET('Sanitation Data'!$I$28,0,10*ROW('Sanitation Data'!I88))="","",OFFSET('Sanitation Data'!$I$28,0,10*ROW('Sanitation Data'!I88)))</f>
        <v/>
      </c>
      <c r="DK94" s="229" t="str">
        <f ca="1">+IF(OFFSET('Sanitation Data'!$I$29,0,10*ROW('Sanitation Data'!I88))="","",OFFSET('Sanitation Data'!$I$29,0,10*ROW('Sanitation Data'!I88)))</f>
        <v/>
      </c>
      <c r="DL94" s="229" t="str">
        <f ca="1">+IF(OFFSET('Sanitation Data'!$I$30,0,10*ROW('Sanitation Data'!I88))="","",OFFSET('Sanitation Data'!$I$30,0,10*ROW('Sanitation Data'!I88)))</f>
        <v/>
      </c>
      <c r="DM94" s="229" t="str">
        <f ca="1">+IF(OFFSET('Sanitation Data'!$I$31,0,10*ROW('Sanitation Data'!I88))="","",OFFSET('Sanitation Data'!$I$31,0,10*ROW('Sanitation Data'!I88)))</f>
        <v/>
      </c>
      <c r="DN94" s="229" t="str">
        <f ca="1">+IF(OFFSET('Sanitation Data'!$I$32,0,10*ROW('Sanitation Data'!I88))="","",OFFSET('Sanitation Data'!$I$32,0,10*ROW('Sanitation Data'!I88)))</f>
        <v/>
      </c>
      <c r="DO94" s="229" t="str">
        <f ca="1">+IF(OFFSET('Hygiene Data'!$D$11,0,10*ROW('Hygiene Data'!D88))="","",OFFSET('Hygiene Data'!$D$11,0,10*ROW('Hygiene Data'!D88)))</f>
        <v/>
      </c>
      <c r="DP94" s="229" t="str">
        <f ca="1">+IF(OFFSET('Hygiene Data'!$D$12,0,10*ROW('Hygiene Data'!D88))="","",OFFSET('Hygiene Data'!$D$12,0,10*ROW('Hygiene Data'!D88)))</f>
        <v/>
      </c>
      <c r="DQ94" s="229" t="str">
        <f ca="1">+IF(OFFSET('Hygiene Data'!$D$13,0,10*ROW('Hygiene Data'!D88))="","",OFFSET('Hygiene Data'!$D$13,0,10*ROW('Hygiene Data'!D88)))</f>
        <v/>
      </c>
      <c r="DR94" s="229" t="str">
        <f ca="1">+IF(OFFSET('Hygiene Data'!$E$11,0,10*ROW('Hygiene Data'!E88))="","",OFFSET('Hygiene Data'!$E$11,0,10*ROW('Hygiene Data'!E88)))</f>
        <v/>
      </c>
      <c r="DS94" s="229" t="str">
        <f ca="1">+IF(OFFSET('Hygiene Data'!$E$12,0,10*ROW('Hygiene Data'!E88))="","",OFFSET('Hygiene Data'!$E$12,0,10*ROW('Hygiene Data'!E88)))</f>
        <v/>
      </c>
      <c r="DT94" s="229" t="str">
        <f ca="1">+IF(OFFSET('Hygiene Data'!$E$13,0,10*ROW('Hygiene Data'!E88))="","",OFFSET('Hygiene Data'!$E$13,0,10*ROW('Hygiene Data'!E88)))</f>
        <v/>
      </c>
      <c r="DU94" s="229" t="str">
        <f ca="1">+IF(OFFSET('Hygiene Data'!$F$11,0,10*ROW('Hygiene Data'!F88))="","",OFFSET('Hygiene Data'!$F$11,0,10*ROW('Hygiene Data'!F88)))</f>
        <v/>
      </c>
      <c r="DV94" s="229" t="str">
        <f ca="1">+IF(OFFSET('Hygiene Data'!$F$12,0,10*ROW('Hygiene Data'!F88))="","",OFFSET('Hygiene Data'!$F$12,0,10*ROW('Hygiene Data'!F88)))</f>
        <v/>
      </c>
      <c r="DW94" s="229" t="str">
        <f ca="1">+IF(OFFSET('Hygiene Data'!$F$13,0,10*ROW('Hygiene Data'!F88))="","",OFFSET('Hygiene Data'!$F$13,0,10*ROW('Hygiene Data'!F88)))</f>
        <v/>
      </c>
      <c r="DX94" s="229" t="str">
        <f ca="1">+IF(OFFSET('Hygiene Data'!$G$11,0,10*ROW('Hygiene Data'!G88))="","",OFFSET('Hygiene Data'!$G$11,0,10*ROW('Hygiene Data'!G88)))</f>
        <v/>
      </c>
      <c r="DY94" s="229" t="str">
        <f ca="1">+IF(OFFSET('Hygiene Data'!$G$12,0,10*ROW('Hygiene Data'!G88))="","",OFFSET('Hygiene Data'!$G$12,0,10*ROW('Hygiene Data'!G88)))</f>
        <v/>
      </c>
      <c r="DZ94" s="229" t="str">
        <f ca="1">+IF(OFFSET('Hygiene Data'!$G$13,0,10*ROW('Hygiene Data'!G88))="","",OFFSET('Hygiene Data'!$G$13,0,10*ROW('Hygiene Data'!G88)))</f>
        <v/>
      </c>
      <c r="EA94" s="229" t="str">
        <f ca="1">+IF(OFFSET('Hygiene Data'!$H$11,0,10*ROW('Hygiene Data'!H88))="","",OFFSET('Hygiene Data'!$H$11,0,10*ROW('Hygiene Data'!H88)))</f>
        <v/>
      </c>
      <c r="EB94" s="229" t="str">
        <f ca="1">+IF(OFFSET('Hygiene Data'!$H$12,0,10*ROW('Hygiene Data'!H88))="","",OFFSET('Hygiene Data'!$H$12,0,10*ROW('Hygiene Data'!H88)))</f>
        <v/>
      </c>
      <c r="EC94" s="229" t="str">
        <f ca="1">+IF(OFFSET('Hygiene Data'!$H$13,0,10*ROW('Hygiene Data'!H88))="","",OFFSET('Hygiene Data'!$H$13,0,10*ROW('Hygiene Data'!H88)))</f>
        <v/>
      </c>
      <c r="ED94" s="229" t="str">
        <f ca="1">+IF(OFFSET('Hygiene Data'!$I$11,0,10*ROW('Hygiene Data'!I88))="","",OFFSET('Hygiene Data'!$I$11,0,10*ROW('Hygiene Data'!I88)))</f>
        <v/>
      </c>
      <c r="EE94" s="229" t="str">
        <f ca="1">+IF(OFFSET('Hygiene Data'!$I$12,0,10*ROW('Hygiene Data'!I88))="","",OFFSET('Hygiene Data'!$I$12,0,10*ROW('Hygiene Data'!I88)))</f>
        <v/>
      </c>
      <c r="EF94" s="229" t="str">
        <f ca="1">+IF(OFFSET('Hygiene Data'!$I$13,0,10*ROW('Hygiene Data'!I88))="","",OFFSET('Hygiene Data'!$I$13,0,10*ROW('Hygiene Data'!I88)))</f>
        <v/>
      </c>
    </row>
    <row r="95" spans="1:136" x14ac:dyDescent="0.25">
      <c r="A95" s="338" t="str">
        <f ca="1">+IF(OFFSET('Water Data'!$B$2,0,10*ROW('Water Data'!E89))="","",OFFSET('Water Data'!$B$2,0,10*ROW('Water Data'!E89)))</f>
        <v/>
      </c>
      <c r="B95" s="33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365" t="str">
        <f t="shared" ca="1" si="1"/>
        <v/>
      </c>
      <c r="D95" s="36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36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36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36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36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36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36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36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36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36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36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36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36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36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36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36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36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36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36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36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36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36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36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36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36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36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36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36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36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36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36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36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36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36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36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36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36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36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36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36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36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36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36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36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36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36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36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36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36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44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36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36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36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36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36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36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36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36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36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36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36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36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36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36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36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36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229" t="str">
        <f ca="1">+IF(OFFSET('Water Data'!$D$27,0,10*ROW('Water Data'!D89))="","",OFFSET('Water Data'!$D$27,0,10*ROW('Water Data'!D89)))</f>
        <v/>
      </c>
      <c r="BT95" s="229" t="str">
        <f ca="1">+IF(OFFSET('Water Data'!$D$28,0,10*ROW('Water Data'!D89))="","",OFFSET('Water Data'!$D$28,0,10*ROW('Water Data'!D89)))</f>
        <v/>
      </c>
      <c r="BU95" s="229" t="str">
        <f ca="1">+IF(OFFSET('Water Data'!$D$29,0,10*ROW('Water Data'!D89))="","",OFFSET('Water Data'!$D$29,0,10*ROW('Water Data'!D89)))</f>
        <v/>
      </c>
      <c r="BV95" s="229" t="str">
        <f ca="1">+IF(OFFSET('Water Data'!$E$27,0,10*ROW('Water Data'!E89))="","",OFFSET('Water Data'!$E$27,0,10*ROW('Water Data'!E89)))</f>
        <v/>
      </c>
      <c r="BW95" s="229" t="str">
        <f ca="1">+IF(OFFSET('Water Data'!$E$28,0,10*ROW('Water Data'!E89))="","",OFFSET('Water Data'!$E$28,0,10*ROW('Water Data'!E89)))</f>
        <v/>
      </c>
      <c r="BX95" s="229" t="str">
        <f ca="1">+IF(OFFSET('Water Data'!$E$29,0,10*ROW('Water Data'!E89))="","",OFFSET('Water Data'!$E$29,0,10*ROW('Water Data'!E89)))</f>
        <v/>
      </c>
      <c r="BY95" s="229" t="str">
        <f ca="1">+IF(OFFSET('Water Data'!$F$27,0,10*ROW('Water Data'!F89))="","",OFFSET('Water Data'!$F$27,0,10*ROW('Water Data'!F89)))</f>
        <v/>
      </c>
      <c r="BZ95" s="229" t="str">
        <f ca="1">+IF(OFFSET('Water Data'!$F$28,0,10*ROW('Water Data'!F89))="","",OFFSET('Water Data'!$F$28,0,10*ROW('Water Data'!F89)))</f>
        <v/>
      </c>
      <c r="CA95" s="229" t="str">
        <f ca="1">+IF(OFFSET('Water Data'!$F$29,0,10*ROW('Water Data'!F89))="","",OFFSET('Water Data'!$F$29,0,10*ROW('Water Data'!F89)))</f>
        <v/>
      </c>
      <c r="CB95" s="229" t="str">
        <f ca="1">+IF(OFFSET('Water Data'!$G$27,0,10*ROW('Water Data'!G89))="","",OFFSET('Water Data'!$G$27,0,10*ROW('Water Data'!G89)))</f>
        <v/>
      </c>
      <c r="CC95" s="229" t="str">
        <f ca="1">+IF(OFFSET('Water Data'!$G$28,0,10*ROW('Water Data'!G89))="","",OFFSET('Water Data'!$G$28,0,10*ROW('Water Data'!G89)))</f>
        <v/>
      </c>
      <c r="CD95" s="229" t="str">
        <f ca="1">+IF(OFFSET('Water Data'!$G$29,0,10*ROW('Water Data'!G89))="","",OFFSET('Water Data'!$G$29,0,10*ROW('Water Data'!G89)))</f>
        <v/>
      </c>
      <c r="CE95" s="229" t="str">
        <f ca="1">+IF(OFFSET('Water Data'!$H$27,0,10*ROW('Water Data'!H89))="","",OFFSET('Water Data'!$H$27,0,10*ROW('Water Data'!H89)))</f>
        <v/>
      </c>
      <c r="CF95" s="229" t="str">
        <f ca="1">+IF(OFFSET('Water Data'!$H$28,0,10*ROW('Water Data'!H89))="","",OFFSET('Water Data'!$H$28,0,10*ROW('Water Data'!H89)))</f>
        <v/>
      </c>
      <c r="CG95" s="229" t="str">
        <f ca="1">+IF(OFFSET('Water Data'!$H$29,0,10*ROW('Water Data'!H89))="","",OFFSET('Water Data'!$H$29,0,10*ROW('Water Data'!H89)))</f>
        <v/>
      </c>
      <c r="CH95" s="229" t="str">
        <f ca="1">+IF(OFFSET('Water Data'!$I$27,0,10*ROW('Water Data'!I89))="","",OFFSET('Water Data'!$I$27,0,10*ROW('Water Data'!I89)))</f>
        <v/>
      </c>
      <c r="CI95" s="229" t="str">
        <f ca="1">+IF(OFFSET('Water Data'!$I$28,0,10*ROW('Water Data'!I89))="","",OFFSET('Water Data'!$I$28,0,10*ROW('Water Data'!I89)))</f>
        <v/>
      </c>
      <c r="CJ95" s="229" t="str">
        <f ca="1">+IF(OFFSET('Water Data'!$I$29,0,10*ROW('Water Data'!I89))="","",OFFSET('Water Data'!$I$29,0,10*ROW('Water Data'!I89)))</f>
        <v/>
      </c>
      <c r="CK95" s="229" t="str">
        <f ca="1">+IF(OFFSET('Sanitation Data'!$D$28,0,10*ROW('Sanitation Data'!D89))="","",OFFSET('Sanitation Data'!$D$28,0,10*ROW('Sanitation Data'!D89)))</f>
        <v/>
      </c>
      <c r="CL95" s="229" t="str">
        <f ca="1">+IF(OFFSET('Sanitation Data'!$D$29,0,10*ROW('Sanitation Data'!D89))="","",OFFSET('Sanitation Data'!$D$29,0,10*ROW('Sanitation Data'!D89)))</f>
        <v/>
      </c>
      <c r="CM95" s="229" t="str">
        <f ca="1">+IF(OFFSET('Sanitation Data'!$D$30,0,10*ROW('Sanitation Data'!D89))="","",OFFSET('Sanitation Data'!$D$30,0,10*ROW('Sanitation Data'!D89)))</f>
        <v/>
      </c>
      <c r="CN95" s="229" t="str">
        <f ca="1">+IF(OFFSET('Sanitation Data'!$D$31,0,10*ROW('Sanitation Data'!D89))="","",OFFSET('Sanitation Data'!$D$31,0,10*ROW('Sanitation Data'!D89)))</f>
        <v/>
      </c>
      <c r="CO95" s="229" t="str">
        <f ca="1">+IF(OFFSET('Sanitation Data'!$D$32,0,10*ROW('Sanitation Data'!D89))="","",OFFSET('Sanitation Data'!$D$32,0,10*ROW('Sanitation Data'!D89)))</f>
        <v/>
      </c>
      <c r="CP95" s="229" t="str">
        <f ca="1">+IF(OFFSET('Sanitation Data'!$E$28,0,10*ROW('Sanitation Data'!E89))="","",OFFSET('Sanitation Data'!$E$28,0,10*ROW('Sanitation Data'!E89)))</f>
        <v/>
      </c>
      <c r="CQ95" s="229" t="str">
        <f ca="1">+IF(OFFSET('Sanitation Data'!$E$29,0,10*ROW('Sanitation Data'!E89))="","",OFFSET('Sanitation Data'!$E$29,0,10*ROW('Sanitation Data'!E89)))</f>
        <v/>
      </c>
      <c r="CR95" s="229" t="str">
        <f ca="1">+IF(OFFSET('Sanitation Data'!$E$30,0,10*ROW('Sanitation Data'!E89))="","",OFFSET('Sanitation Data'!$E$30,0,10*ROW('Sanitation Data'!E89)))</f>
        <v/>
      </c>
      <c r="CS95" s="229" t="str">
        <f ca="1">+IF(OFFSET('Sanitation Data'!$E$31,0,10*ROW('Sanitation Data'!E89))="","",OFFSET('Sanitation Data'!$E$31,0,10*ROW('Sanitation Data'!E89)))</f>
        <v/>
      </c>
      <c r="CT95" s="229" t="str">
        <f ca="1">+IF(OFFSET('Sanitation Data'!$E$32,0,10*ROW('Sanitation Data'!E89))="","",OFFSET('Sanitation Data'!$E$32,0,10*ROW('Sanitation Data'!E89)))</f>
        <v/>
      </c>
      <c r="CU95" s="229" t="str">
        <f ca="1">+IF(OFFSET('Sanitation Data'!$F$28,0,10*ROW('Sanitation Data'!F89))="","",OFFSET('Sanitation Data'!$F$28,0,10*ROW('Sanitation Data'!F89)))</f>
        <v/>
      </c>
      <c r="CV95" s="229" t="str">
        <f ca="1">+IF(OFFSET('Sanitation Data'!$F$29,0,10*ROW('Sanitation Data'!F89))="","",OFFSET('Sanitation Data'!$F$29,0,10*ROW('Sanitation Data'!F89)))</f>
        <v/>
      </c>
      <c r="CW95" s="229" t="str">
        <f ca="1">+IF(OFFSET('Sanitation Data'!$F$30,0,10*ROW('Sanitation Data'!F89))="","",OFFSET('Sanitation Data'!$F$30,0,10*ROW('Sanitation Data'!F89)))</f>
        <v/>
      </c>
      <c r="CX95" s="229" t="str">
        <f ca="1">+IF(OFFSET('Sanitation Data'!$F$31,0,10*ROW('Sanitation Data'!F89))="","",OFFSET('Sanitation Data'!$F$31,0,10*ROW('Sanitation Data'!F89)))</f>
        <v/>
      </c>
      <c r="CY95" s="229" t="str">
        <f ca="1">+IF(OFFSET('Sanitation Data'!$F$32,0,10*ROW('Sanitation Data'!F89))="","",OFFSET('Sanitation Data'!$F$32,0,10*ROW('Sanitation Data'!F89)))</f>
        <v/>
      </c>
      <c r="CZ95" s="229" t="str">
        <f ca="1">+IF(OFFSET('Sanitation Data'!$G$28,0,10*ROW('Sanitation Data'!G89))="","",OFFSET('Sanitation Data'!$G$28,0,10*ROW('Sanitation Data'!G89)))</f>
        <v/>
      </c>
      <c r="DA95" s="229" t="str">
        <f ca="1">+IF(OFFSET('Sanitation Data'!$G$29,0,10*ROW('Sanitation Data'!G89))="","",OFFSET('Sanitation Data'!$G$29,0,10*ROW('Sanitation Data'!G89)))</f>
        <v/>
      </c>
      <c r="DB95" s="229" t="str">
        <f ca="1">+IF(OFFSET('Sanitation Data'!$G$30,0,10*ROW('Sanitation Data'!G89))="","",OFFSET('Sanitation Data'!$G$30,0,10*ROW('Sanitation Data'!G89)))</f>
        <v/>
      </c>
      <c r="DC95" s="229" t="str">
        <f ca="1">+IF(OFFSET('Sanitation Data'!$G$31,0,10*ROW('Sanitation Data'!G89))="","",OFFSET('Sanitation Data'!$G$31,0,10*ROW('Sanitation Data'!G89)))</f>
        <v/>
      </c>
      <c r="DD95" s="229" t="str">
        <f ca="1">+IF(OFFSET('Sanitation Data'!$G$32,0,10*ROW('Sanitation Data'!G89))="","",OFFSET('Sanitation Data'!$G$32,0,10*ROW('Sanitation Data'!G89)))</f>
        <v/>
      </c>
      <c r="DE95" s="229" t="str">
        <f ca="1">+IF(OFFSET('Sanitation Data'!$H$28,0,10*ROW('Sanitation Data'!H89))="","",OFFSET('Sanitation Data'!$H$28,0,10*ROW('Sanitation Data'!H89)))</f>
        <v/>
      </c>
      <c r="DF95" s="229" t="str">
        <f ca="1">+IF(OFFSET('Sanitation Data'!$H$29,0,10*ROW('Sanitation Data'!H89))="","",OFFSET('Sanitation Data'!$H$29,0,10*ROW('Sanitation Data'!H89)))</f>
        <v/>
      </c>
      <c r="DG95" s="229" t="str">
        <f ca="1">+IF(OFFSET('Sanitation Data'!$H$30,0,10*ROW('Sanitation Data'!H89))="","",OFFSET('Sanitation Data'!$H$30,0,10*ROW('Sanitation Data'!H89)))</f>
        <v/>
      </c>
      <c r="DH95" s="229" t="str">
        <f ca="1">+IF(OFFSET('Sanitation Data'!$H$31,0,10*ROW('Sanitation Data'!H89))="","",OFFSET('Sanitation Data'!$H$31,0,10*ROW('Sanitation Data'!H89)))</f>
        <v/>
      </c>
      <c r="DI95" s="229" t="str">
        <f ca="1">+IF(OFFSET('Sanitation Data'!$H$32,0,10*ROW('Sanitation Data'!H89))="","",OFFSET('Sanitation Data'!$H$32,0,10*ROW('Sanitation Data'!H89)))</f>
        <v/>
      </c>
      <c r="DJ95" s="229" t="str">
        <f ca="1">+IF(OFFSET('Sanitation Data'!$I$28,0,10*ROW('Sanitation Data'!I89))="","",OFFSET('Sanitation Data'!$I$28,0,10*ROW('Sanitation Data'!I89)))</f>
        <v/>
      </c>
      <c r="DK95" s="229" t="str">
        <f ca="1">+IF(OFFSET('Sanitation Data'!$I$29,0,10*ROW('Sanitation Data'!I89))="","",OFFSET('Sanitation Data'!$I$29,0,10*ROW('Sanitation Data'!I89)))</f>
        <v/>
      </c>
      <c r="DL95" s="229" t="str">
        <f ca="1">+IF(OFFSET('Sanitation Data'!$I$30,0,10*ROW('Sanitation Data'!I89))="","",OFFSET('Sanitation Data'!$I$30,0,10*ROW('Sanitation Data'!I89)))</f>
        <v/>
      </c>
      <c r="DM95" s="229" t="str">
        <f ca="1">+IF(OFFSET('Sanitation Data'!$I$31,0,10*ROW('Sanitation Data'!I89))="","",OFFSET('Sanitation Data'!$I$31,0,10*ROW('Sanitation Data'!I89)))</f>
        <v/>
      </c>
      <c r="DN95" s="229" t="str">
        <f ca="1">+IF(OFFSET('Sanitation Data'!$I$32,0,10*ROW('Sanitation Data'!I89))="","",OFFSET('Sanitation Data'!$I$32,0,10*ROW('Sanitation Data'!I89)))</f>
        <v/>
      </c>
      <c r="DO95" s="229" t="str">
        <f ca="1">+IF(OFFSET('Hygiene Data'!$D$11,0,10*ROW('Hygiene Data'!D89))="","",OFFSET('Hygiene Data'!$D$11,0,10*ROW('Hygiene Data'!D89)))</f>
        <v/>
      </c>
      <c r="DP95" s="229" t="str">
        <f ca="1">+IF(OFFSET('Hygiene Data'!$D$12,0,10*ROW('Hygiene Data'!D89))="","",OFFSET('Hygiene Data'!$D$12,0,10*ROW('Hygiene Data'!D89)))</f>
        <v/>
      </c>
      <c r="DQ95" s="229" t="str">
        <f ca="1">+IF(OFFSET('Hygiene Data'!$D$13,0,10*ROW('Hygiene Data'!D89))="","",OFFSET('Hygiene Data'!$D$13,0,10*ROW('Hygiene Data'!D89)))</f>
        <v/>
      </c>
      <c r="DR95" s="229" t="str">
        <f ca="1">+IF(OFFSET('Hygiene Data'!$E$11,0,10*ROW('Hygiene Data'!E89))="","",OFFSET('Hygiene Data'!$E$11,0,10*ROW('Hygiene Data'!E89)))</f>
        <v/>
      </c>
      <c r="DS95" s="229" t="str">
        <f ca="1">+IF(OFFSET('Hygiene Data'!$E$12,0,10*ROW('Hygiene Data'!E89))="","",OFFSET('Hygiene Data'!$E$12,0,10*ROW('Hygiene Data'!E89)))</f>
        <v/>
      </c>
      <c r="DT95" s="229" t="str">
        <f ca="1">+IF(OFFSET('Hygiene Data'!$E$13,0,10*ROW('Hygiene Data'!E89))="","",OFFSET('Hygiene Data'!$E$13,0,10*ROW('Hygiene Data'!E89)))</f>
        <v/>
      </c>
      <c r="DU95" s="229" t="str">
        <f ca="1">+IF(OFFSET('Hygiene Data'!$F$11,0,10*ROW('Hygiene Data'!F89))="","",OFFSET('Hygiene Data'!$F$11,0,10*ROW('Hygiene Data'!F89)))</f>
        <v/>
      </c>
      <c r="DV95" s="229" t="str">
        <f ca="1">+IF(OFFSET('Hygiene Data'!$F$12,0,10*ROW('Hygiene Data'!F89))="","",OFFSET('Hygiene Data'!$F$12,0,10*ROW('Hygiene Data'!F89)))</f>
        <v/>
      </c>
      <c r="DW95" s="229" t="str">
        <f ca="1">+IF(OFFSET('Hygiene Data'!$F$13,0,10*ROW('Hygiene Data'!F89))="","",OFFSET('Hygiene Data'!$F$13,0,10*ROW('Hygiene Data'!F89)))</f>
        <v/>
      </c>
      <c r="DX95" s="229" t="str">
        <f ca="1">+IF(OFFSET('Hygiene Data'!$G$11,0,10*ROW('Hygiene Data'!G89))="","",OFFSET('Hygiene Data'!$G$11,0,10*ROW('Hygiene Data'!G89)))</f>
        <v/>
      </c>
      <c r="DY95" s="229" t="str">
        <f ca="1">+IF(OFFSET('Hygiene Data'!$G$12,0,10*ROW('Hygiene Data'!G89))="","",OFFSET('Hygiene Data'!$G$12,0,10*ROW('Hygiene Data'!G89)))</f>
        <v/>
      </c>
      <c r="DZ95" s="229" t="str">
        <f ca="1">+IF(OFFSET('Hygiene Data'!$G$13,0,10*ROW('Hygiene Data'!G89))="","",OFFSET('Hygiene Data'!$G$13,0,10*ROW('Hygiene Data'!G89)))</f>
        <v/>
      </c>
      <c r="EA95" s="229" t="str">
        <f ca="1">+IF(OFFSET('Hygiene Data'!$H$11,0,10*ROW('Hygiene Data'!H89))="","",OFFSET('Hygiene Data'!$H$11,0,10*ROW('Hygiene Data'!H89)))</f>
        <v/>
      </c>
      <c r="EB95" s="229" t="str">
        <f ca="1">+IF(OFFSET('Hygiene Data'!$H$12,0,10*ROW('Hygiene Data'!H89))="","",OFFSET('Hygiene Data'!$H$12,0,10*ROW('Hygiene Data'!H89)))</f>
        <v/>
      </c>
      <c r="EC95" s="229" t="str">
        <f ca="1">+IF(OFFSET('Hygiene Data'!$H$13,0,10*ROW('Hygiene Data'!H89))="","",OFFSET('Hygiene Data'!$H$13,0,10*ROW('Hygiene Data'!H89)))</f>
        <v/>
      </c>
      <c r="ED95" s="229" t="str">
        <f ca="1">+IF(OFFSET('Hygiene Data'!$I$11,0,10*ROW('Hygiene Data'!I89))="","",OFFSET('Hygiene Data'!$I$11,0,10*ROW('Hygiene Data'!I89)))</f>
        <v/>
      </c>
      <c r="EE95" s="229" t="str">
        <f ca="1">+IF(OFFSET('Hygiene Data'!$I$12,0,10*ROW('Hygiene Data'!I89))="","",OFFSET('Hygiene Data'!$I$12,0,10*ROW('Hygiene Data'!I89)))</f>
        <v/>
      </c>
      <c r="EF95" s="229" t="str">
        <f ca="1">+IF(OFFSET('Hygiene Data'!$I$13,0,10*ROW('Hygiene Data'!I89))="","",OFFSET('Hygiene Data'!$I$13,0,10*ROW('Hygiene Data'!I89)))</f>
        <v/>
      </c>
    </row>
    <row r="96" spans="1:136" x14ac:dyDescent="0.25">
      <c r="A96" s="338" t="str">
        <f ca="1">+IF(OFFSET('Water Data'!$B$2,0,10*ROW('Water Data'!E90))="","",OFFSET('Water Data'!$B$2,0,10*ROW('Water Data'!E90)))</f>
        <v/>
      </c>
      <c r="B96" s="33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365" t="str">
        <f t="shared" ca="1" si="1"/>
        <v/>
      </c>
      <c r="D96" s="36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36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36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36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36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36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36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36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36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36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36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36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36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36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36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36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36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36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36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36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36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36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36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36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36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36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36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36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36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36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36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36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36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36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36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36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36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36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36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36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36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36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36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36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36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36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36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36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36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44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36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36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36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36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36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36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36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36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36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36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36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36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36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36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36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36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229" t="str">
        <f ca="1">+IF(OFFSET('Water Data'!$D$27,0,10*ROW('Water Data'!D90))="","",OFFSET('Water Data'!$D$27,0,10*ROW('Water Data'!D90)))</f>
        <v/>
      </c>
      <c r="BT96" s="229" t="str">
        <f ca="1">+IF(OFFSET('Water Data'!$D$28,0,10*ROW('Water Data'!D90))="","",OFFSET('Water Data'!$D$28,0,10*ROW('Water Data'!D90)))</f>
        <v/>
      </c>
      <c r="BU96" s="229" t="str">
        <f ca="1">+IF(OFFSET('Water Data'!$D$29,0,10*ROW('Water Data'!D90))="","",OFFSET('Water Data'!$D$29,0,10*ROW('Water Data'!D90)))</f>
        <v/>
      </c>
      <c r="BV96" s="229" t="str">
        <f ca="1">+IF(OFFSET('Water Data'!$E$27,0,10*ROW('Water Data'!E90))="","",OFFSET('Water Data'!$E$27,0,10*ROW('Water Data'!E90)))</f>
        <v/>
      </c>
      <c r="BW96" s="229" t="str">
        <f ca="1">+IF(OFFSET('Water Data'!$E$28,0,10*ROW('Water Data'!E90))="","",OFFSET('Water Data'!$E$28,0,10*ROW('Water Data'!E90)))</f>
        <v/>
      </c>
      <c r="BX96" s="229" t="str">
        <f ca="1">+IF(OFFSET('Water Data'!$E$29,0,10*ROW('Water Data'!E90))="","",OFFSET('Water Data'!$E$29,0,10*ROW('Water Data'!E90)))</f>
        <v/>
      </c>
      <c r="BY96" s="229" t="str">
        <f ca="1">+IF(OFFSET('Water Data'!$F$27,0,10*ROW('Water Data'!F90))="","",OFFSET('Water Data'!$F$27,0,10*ROW('Water Data'!F90)))</f>
        <v/>
      </c>
      <c r="BZ96" s="229" t="str">
        <f ca="1">+IF(OFFSET('Water Data'!$F$28,0,10*ROW('Water Data'!F90))="","",OFFSET('Water Data'!$F$28,0,10*ROW('Water Data'!F90)))</f>
        <v/>
      </c>
      <c r="CA96" s="229" t="str">
        <f ca="1">+IF(OFFSET('Water Data'!$F$29,0,10*ROW('Water Data'!F90))="","",OFFSET('Water Data'!$F$29,0,10*ROW('Water Data'!F90)))</f>
        <v/>
      </c>
      <c r="CB96" s="229" t="str">
        <f ca="1">+IF(OFFSET('Water Data'!$G$27,0,10*ROW('Water Data'!G90))="","",OFFSET('Water Data'!$G$27,0,10*ROW('Water Data'!G90)))</f>
        <v/>
      </c>
      <c r="CC96" s="229" t="str">
        <f ca="1">+IF(OFFSET('Water Data'!$G$28,0,10*ROW('Water Data'!G90))="","",OFFSET('Water Data'!$G$28,0,10*ROW('Water Data'!G90)))</f>
        <v/>
      </c>
      <c r="CD96" s="229" t="str">
        <f ca="1">+IF(OFFSET('Water Data'!$G$29,0,10*ROW('Water Data'!G90))="","",OFFSET('Water Data'!$G$29,0,10*ROW('Water Data'!G90)))</f>
        <v/>
      </c>
      <c r="CE96" s="229" t="str">
        <f ca="1">+IF(OFFSET('Water Data'!$H$27,0,10*ROW('Water Data'!H90))="","",OFFSET('Water Data'!$H$27,0,10*ROW('Water Data'!H90)))</f>
        <v/>
      </c>
      <c r="CF96" s="229" t="str">
        <f ca="1">+IF(OFFSET('Water Data'!$H$28,0,10*ROW('Water Data'!H90))="","",OFFSET('Water Data'!$H$28,0,10*ROW('Water Data'!H90)))</f>
        <v/>
      </c>
      <c r="CG96" s="229" t="str">
        <f ca="1">+IF(OFFSET('Water Data'!$H$29,0,10*ROW('Water Data'!H90))="","",OFFSET('Water Data'!$H$29,0,10*ROW('Water Data'!H90)))</f>
        <v/>
      </c>
      <c r="CH96" s="229" t="str">
        <f ca="1">+IF(OFFSET('Water Data'!$I$27,0,10*ROW('Water Data'!I90))="","",OFFSET('Water Data'!$I$27,0,10*ROW('Water Data'!I90)))</f>
        <v/>
      </c>
      <c r="CI96" s="229" t="str">
        <f ca="1">+IF(OFFSET('Water Data'!$I$28,0,10*ROW('Water Data'!I90))="","",OFFSET('Water Data'!$I$28,0,10*ROW('Water Data'!I90)))</f>
        <v/>
      </c>
      <c r="CJ96" s="229" t="str">
        <f ca="1">+IF(OFFSET('Water Data'!$I$29,0,10*ROW('Water Data'!I90))="","",OFFSET('Water Data'!$I$29,0,10*ROW('Water Data'!I90)))</f>
        <v/>
      </c>
      <c r="CK96" s="229" t="str">
        <f ca="1">+IF(OFFSET('Sanitation Data'!$D$28,0,10*ROW('Sanitation Data'!D90))="","",OFFSET('Sanitation Data'!$D$28,0,10*ROW('Sanitation Data'!D90)))</f>
        <v/>
      </c>
      <c r="CL96" s="229" t="str">
        <f ca="1">+IF(OFFSET('Sanitation Data'!$D$29,0,10*ROW('Sanitation Data'!D90))="","",OFFSET('Sanitation Data'!$D$29,0,10*ROW('Sanitation Data'!D90)))</f>
        <v/>
      </c>
      <c r="CM96" s="229" t="str">
        <f ca="1">+IF(OFFSET('Sanitation Data'!$D$30,0,10*ROW('Sanitation Data'!D90))="","",OFFSET('Sanitation Data'!$D$30,0,10*ROW('Sanitation Data'!D90)))</f>
        <v/>
      </c>
      <c r="CN96" s="229" t="str">
        <f ca="1">+IF(OFFSET('Sanitation Data'!$D$31,0,10*ROW('Sanitation Data'!D90))="","",OFFSET('Sanitation Data'!$D$31,0,10*ROW('Sanitation Data'!D90)))</f>
        <v/>
      </c>
      <c r="CO96" s="229" t="str">
        <f ca="1">+IF(OFFSET('Sanitation Data'!$D$32,0,10*ROW('Sanitation Data'!D90))="","",OFFSET('Sanitation Data'!$D$32,0,10*ROW('Sanitation Data'!D90)))</f>
        <v/>
      </c>
      <c r="CP96" s="229" t="str">
        <f ca="1">+IF(OFFSET('Sanitation Data'!$E$28,0,10*ROW('Sanitation Data'!E90))="","",OFFSET('Sanitation Data'!$E$28,0,10*ROW('Sanitation Data'!E90)))</f>
        <v/>
      </c>
      <c r="CQ96" s="229" t="str">
        <f ca="1">+IF(OFFSET('Sanitation Data'!$E$29,0,10*ROW('Sanitation Data'!E90))="","",OFFSET('Sanitation Data'!$E$29,0,10*ROW('Sanitation Data'!E90)))</f>
        <v/>
      </c>
      <c r="CR96" s="229" t="str">
        <f ca="1">+IF(OFFSET('Sanitation Data'!$E$30,0,10*ROW('Sanitation Data'!E90))="","",OFFSET('Sanitation Data'!$E$30,0,10*ROW('Sanitation Data'!E90)))</f>
        <v/>
      </c>
      <c r="CS96" s="229" t="str">
        <f ca="1">+IF(OFFSET('Sanitation Data'!$E$31,0,10*ROW('Sanitation Data'!E90))="","",OFFSET('Sanitation Data'!$E$31,0,10*ROW('Sanitation Data'!E90)))</f>
        <v/>
      </c>
      <c r="CT96" s="229" t="str">
        <f ca="1">+IF(OFFSET('Sanitation Data'!$E$32,0,10*ROW('Sanitation Data'!E90))="","",OFFSET('Sanitation Data'!$E$32,0,10*ROW('Sanitation Data'!E90)))</f>
        <v/>
      </c>
      <c r="CU96" s="229" t="str">
        <f ca="1">+IF(OFFSET('Sanitation Data'!$F$28,0,10*ROW('Sanitation Data'!F90))="","",OFFSET('Sanitation Data'!$F$28,0,10*ROW('Sanitation Data'!F90)))</f>
        <v/>
      </c>
      <c r="CV96" s="229" t="str">
        <f ca="1">+IF(OFFSET('Sanitation Data'!$F$29,0,10*ROW('Sanitation Data'!F90))="","",OFFSET('Sanitation Data'!$F$29,0,10*ROW('Sanitation Data'!F90)))</f>
        <v/>
      </c>
      <c r="CW96" s="229" t="str">
        <f ca="1">+IF(OFFSET('Sanitation Data'!$F$30,0,10*ROW('Sanitation Data'!F90))="","",OFFSET('Sanitation Data'!$F$30,0,10*ROW('Sanitation Data'!F90)))</f>
        <v/>
      </c>
      <c r="CX96" s="229" t="str">
        <f ca="1">+IF(OFFSET('Sanitation Data'!$F$31,0,10*ROW('Sanitation Data'!F90))="","",OFFSET('Sanitation Data'!$F$31,0,10*ROW('Sanitation Data'!F90)))</f>
        <v/>
      </c>
      <c r="CY96" s="229" t="str">
        <f ca="1">+IF(OFFSET('Sanitation Data'!$F$32,0,10*ROW('Sanitation Data'!F90))="","",OFFSET('Sanitation Data'!$F$32,0,10*ROW('Sanitation Data'!F90)))</f>
        <v/>
      </c>
      <c r="CZ96" s="229" t="str">
        <f ca="1">+IF(OFFSET('Sanitation Data'!$G$28,0,10*ROW('Sanitation Data'!G90))="","",OFFSET('Sanitation Data'!$G$28,0,10*ROW('Sanitation Data'!G90)))</f>
        <v/>
      </c>
      <c r="DA96" s="229" t="str">
        <f ca="1">+IF(OFFSET('Sanitation Data'!$G$29,0,10*ROW('Sanitation Data'!G90))="","",OFFSET('Sanitation Data'!$G$29,0,10*ROW('Sanitation Data'!G90)))</f>
        <v/>
      </c>
      <c r="DB96" s="229" t="str">
        <f ca="1">+IF(OFFSET('Sanitation Data'!$G$30,0,10*ROW('Sanitation Data'!G90))="","",OFFSET('Sanitation Data'!$G$30,0,10*ROW('Sanitation Data'!G90)))</f>
        <v/>
      </c>
      <c r="DC96" s="229" t="str">
        <f ca="1">+IF(OFFSET('Sanitation Data'!$G$31,0,10*ROW('Sanitation Data'!G90))="","",OFFSET('Sanitation Data'!$G$31,0,10*ROW('Sanitation Data'!G90)))</f>
        <v/>
      </c>
      <c r="DD96" s="229" t="str">
        <f ca="1">+IF(OFFSET('Sanitation Data'!$G$32,0,10*ROW('Sanitation Data'!G90))="","",OFFSET('Sanitation Data'!$G$32,0,10*ROW('Sanitation Data'!G90)))</f>
        <v/>
      </c>
      <c r="DE96" s="229" t="str">
        <f ca="1">+IF(OFFSET('Sanitation Data'!$H$28,0,10*ROW('Sanitation Data'!H90))="","",OFFSET('Sanitation Data'!$H$28,0,10*ROW('Sanitation Data'!H90)))</f>
        <v/>
      </c>
      <c r="DF96" s="229" t="str">
        <f ca="1">+IF(OFFSET('Sanitation Data'!$H$29,0,10*ROW('Sanitation Data'!H90))="","",OFFSET('Sanitation Data'!$H$29,0,10*ROW('Sanitation Data'!H90)))</f>
        <v/>
      </c>
      <c r="DG96" s="229" t="str">
        <f ca="1">+IF(OFFSET('Sanitation Data'!$H$30,0,10*ROW('Sanitation Data'!H90))="","",OFFSET('Sanitation Data'!$H$30,0,10*ROW('Sanitation Data'!H90)))</f>
        <v/>
      </c>
      <c r="DH96" s="229" t="str">
        <f ca="1">+IF(OFFSET('Sanitation Data'!$H$31,0,10*ROW('Sanitation Data'!H90))="","",OFFSET('Sanitation Data'!$H$31,0,10*ROW('Sanitation Data'!H90)))</f>
        <v/>
      </c>
      <c r="DI96" s="229" t="str">
        <f ca="1">+IF(OFFSET('Sanitation Data'!$H$32,0,10*ROW('Sanitation Data'!H90))="","",OFFSET('Sanitation Data'!$H$32,0,10*ROW('Sanitation Data'!H90)))</f>
        <v/>
      </c>
      <c r="DJ96" s="229" t="str">
        <f ca="1">+IF(OFFSET('Sanitation Data'!$I$28,0,10*ROW('Sanitation Data'!I90))="","",OFFSET('Sanitation Data'!$I$28,0,10*ROW('Sanitation Data'!I90)))</f>
        <v/>
      </c>
      <c r="DK96" s="229" t="str">
        <f ca="1">+IF(OFFSET('Sanitation Data'!$I$29,0,10*ROW('Sanitation Data'!I90))="","",OFFSET('Sanitation Data'!$I$29,0,10*ROW('Sanitation Data'!I90)))</f>
        <v/>
      </c>
      <c r="DL96" s="229" t="str">
        <f ca="1">+IF(OFFSET('Sanitation Data'!$I$30,0,10*ROW('Sanitation Data'!I90))="","",OFFSET('Sanitation Data'!$I$30,0,10*ROW('Sanitation Data'!I90)))</f>
        <v/>
      </c>
      <c r="DM96" s="229" t="str">
        <f ca="1">+IF(OFFSET('Sanitation Data'!$I$31,0,10*ROW('Sanitation Data'!I90))="","",OFFSET('Sanitation Data'!$I$31,0,10*ROW('Sanitation Data'!I90)))</f>
        <v/>
      </c>
      <c r="DN96" s="229" t="str">
        <f ca="1">+IF(OFFSET('Sanitation Data'!$I$32,0,10*ROW('Sanitation Data'!I90))="","",OFFSET('Sanitation Data'!$I$32,0,10*ROW('Sanitation Data'!I90)))</f>
        <v/>
      </c>
      <c r="DO96" s="229" t="str">
        <f ca="1">+IF(OFFSET('Hygiene Data'!$D$11,0,10*ROW('Hygiene Data'!D90))="","",OFFSET('Hygiene Data'!$D$11,0,10*ROW('Hygiene Data'!D90)))</f>
        <v/>
      </c>
      <c r="DP96" s="229" t="str">
        <f ca="1">+IF(OFFSET('Hygiene Data'!$D$12,0,10*ROW('Hygiene Data'!D90))="","",OFFSET('Hygiene Data'!$D$12,0,10*ROW('Hygiene Data'!D90)))</f>
        <v/>
      </c>
      <c r="DQ96" s="229" t="str">
        <f ca="1">+IF(OFFSET('Hygiene Data'!$D$13,0,10*ROW('Hygiene Data'!D90))="","",OFFSET('Hygiene Data'!$D$13,0,10*ROW('Hygiene Data'!D90)))</f>
        <v/>
      </c>
      <c r="DR96" s="229" t="str">
        <f ca="1">+IF(OFFSET('Hygiene Data'!$E$11,0,10*ROW('Hygiene Data'!E90))="","",OFFSET('Hygiene Data'!$E$11,0,10*ROW('Hygiene Data'!E90)))</f>
        <v/>
      </c>
      <c r="DS96" s="229" t="str">
        <f ca="1">+IF(OFFSET('Hygiene Data'!$E$12,0,10*ROW('Hygiene Data'!E90))="","",OFFSET('Hygiene Data'!$E$12,0,10*ROW('Hygiene Data'!E90)))</f>
        <v/>
      </c>
      <c r="DT96" s="229" t="str">
        <f ca="1">+IF(OFFSET('Hygiene Data'!$E$13,0,10*ROW('Hygiene Data'!E90))="","",OFFSET('Hygiene Data'!$E$13,0,10*ROW('Hygiene Data'!E90)))</f>
        <v/>
      </c>
      <c r="DU96" s="229" t="str">
        <f ca="1">+IF(OFFSET('Hygiene Data'!$F$11,0,10*ROW('Hygiene Data'!F90))="","",OFFSET('Hygiene Data'!$F$11,0,10*ROW('Hygiene Data'!F90)))</f>
        <v/>
      </c>
      <c r="DV96" s="229" t="str">
        <f ca="1">+IF(OFFSET('Hygiene Data'!$F$12,0,10*ROW('Hygiene Data'!F90))="","",OFFSET('Hygiene Data'!$F$12,0,10*ROW('Hygiene Data'!F90)))</f>
        <v/>
      </c>
      <c r="DW96" s="229" t="str">
        <f ca="1">+IF(OFFSET('Hygiene Data'!$F$13,0,10*ROW('Hygiene Data'!F90))="","",OFFSET('Hygiene Data'!$F$13,0,10*ROW('Hygiene Data'!F90)))</f>
        <v/>
      </c>
      <c r="DX96" s="229" t="str">
        <f ca="1">+IF(OFFSET('Hygiene Data'!$G$11,0,10*ROW('Hygiene Data'!G90))="","",OFFSET('Hygiene Data'!$G$11,0,10*ROW('Hygiene Data'!G90)))</f>
        <v/>
      </c>
      <c r="DY96" s="229" t="str">
        <f ca="1">+IF(OFFSET('Hygiene Data'!$G$12,0,10*ROW('Hygiene Data'!G90))="","",OFFSET('Hygiene Data'!$G$12,0,10*ROW('Hygiene Data'!G90)))</f>
        <v/>
      </c>
      <c r="DZ96" s="229" t="str">
        <f ca="1">+IF(OFFSET('Hygiene Data'!$G$13,0,10*ROW('Hygiene Data'!G90))="","",OFFSET('Hygiene Data'!$G$13,0,10*ROW('Hygiene Data'!G90)))</f>
        <v/>
      </c>
      <c r="EA96" s="229" t="str">
        <f ca="1">+IF(OFFSET('Hygiene Data'!$H$11,0,10*ROW('Hygiene Data'!H90))="","",OFFSET('Hygiene Data'!$H$11,0,10*ROW('Hygiene Data'!H90)))</f>
        <v/>
      </c>
      <c r="EB96" s="229" t="str">
        <f ca="1">+IF(OFFSET('Hygiene Data'!$H$12,0,10*ROW('Hygiene Data'!H90))="","",OFFSET('Hygiene Data'!$H$12,0,10*ROW('Hygiene Data'!H90)))</f>
        <v/>
      </c>
      <c r="EC96" s="229" t="str">
        <f ca="1">+IF(OFFSET('Hygiene Data'!$H$13,0,10*ROW('Hygiene Data'!H90))="","",OFFSET('Hygiene Data'!$H$13,0,10*ROW('Hygiene Data'!H90)))</f>
        <v/>
      </c>
      <c r="ED96" s="229" t="str">
        <f ca="1">+IF(OFFSET('Hygiene Data'!$I$11,0,10*ROW('Hygiene Data'!I90))="","",OFFSET('Hygiene Data'!$I$11,0,10*ROW('Hygiene Data'!I90)))</f>
        <v/>
      </c>
      <c r="EE96" s="229" t="str">
        <f ca="1">+IF(OFFSET('Hygiene Data'!$I$12,0,10*ROW('Hygiene Data'!I90))="","",OFFSET('Hygiene Data'!$I$12,0,10*ROW('Hygiene Data'!I90)))</f>
        <v/>
      </c>
      <c r="EF96" s="229" t="str">
        <f ca="1">+IF(OFFSET('Hygiene Data'!$I$13,0,10*ROW('Hygiene Data'!I90))="","",OFFSET('Hygiene Data'!$I$13,0,10*ROW('Hygiene Data'!I90)))</f>
        <v/>
      </c>
    </row>
    <row r="97" spans="1:136" x14ac:dyDescent="0.25">
      <c r="A97" s="338" t="str">
        <f ca="1">+IF(OFFSET('Water Data'!$B$2,0,10*ROW('Water Data'!E91))="","",OFFSET('Water Data'!$B$2,0,10*ROW('Water Data'!E91)))</f>
        <v/>
      </c>
      <c r="B97" s="33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365" t="str">
        <f t="shared" ca="1" si="1"/>
        <v/>
      </c>
      <c r="D97" s="36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36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36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36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36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36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36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36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36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36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36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36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36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36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36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36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36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36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36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36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36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36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36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36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36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36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36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36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36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36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36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36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36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36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36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36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36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36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36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36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36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36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36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36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36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36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36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36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36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44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36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36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36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36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36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36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36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36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36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36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36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36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36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36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36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36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229" t="str">
        <f ca="1">+IF(OFFSET('Water Data'!$D$27,0,10*ROW('Water Data'!D91))="","",OFFSET('Water Data'!$D$27,0,10*ROW('Water Data'!D91)))</f>
        <v/>
      </c>
      <c r="BT97" s="229" t="str">
        <f ca="1">+IF(OFFSET('Water Data'!$D$28,0,10*ROW('Water Data'!D91))="","",OFFSET('Water Data'!$D$28,0,10*ROW('Water Data'!D91)))</f>
        <v/>
      </c>
      <c r="BU97" s="229" t="str">
        <f ca="1">+IF(OFFSET('Water Data'!$D$29,0,10*ROW('Water Data'!D91))="","",OFFSET('Water Data'!$D$29,0,10*ROW('Water Data'!D91)))</f>
        <v/>
      </c>
      <c r="BV97" s="229" t="str">
        <f ca="1">+IF(OFFSET('Water Data'!$E$27,0,10*ROW('Water Data'!E91))="","",OFFSET('Water Data'!$E$27,0,10*ROW('Water Data'!E91)))</f>
        <v/>
      </c>
      <c r="BW97" s="229" t="str">
        <f ca="1">+IF(OFFSET('Water Data'!$E$28,0,10*ROW('Water Data'!E91))="","",OFFSET('Water Data'!$E$28,0,10*ROW('Water Data'!E91)))</f>
        <v/>
      </c>
      <c r="BX97" s="229" t="str">
        <f ca="1">+IF(OFFSET('Water Data'!$E$29,0,10*ROW('Water Data'!E91))="","",OFFSET('Water Data'!$E$29,0,10*ROW('Water Data'!E91)))</f>
        <v/>
      </c>
      <c r="BY97" s="229" t="str">
        <f ca="1">+IF(OFFSET('Water Data'!$F$27,0,10*ROW('Water Data'!F91))="","",OFFSET('Water Data'!$F$27,0,10*ROW('Water Data'!F91)))</f>
        <v/>
      </c>
      <c r="BZ97" s="229" t="str">
        <f ca="1">+IF(OFFSET('Water Data'!$F$28,0,10*ROW('Water Data'!F91))="","",OFFSET('Water Data'!$F$28,0,10*ROW('Water Data'!F91)))</f>
        <v/>
      </c>
      <c r="CA97" s="229" t="str">
        <f ca="1">+IF(OFFSET('Water Data'!$F$29,0,10*ROW('Water Data'!F91))="","",OFFSET('Water Data'!$F$29,0,10*ROW('Water Data'!F91)))</f>
        <v/>
      </c>
      <c r="CB97" s="229" t="str">
        <f ca="1">+IF(OFFSET('Water Data'!$G$27,0,10*ROW('Water Data'!G91))="","",OFFSET('Water Data'!$G$27,0,10*ROW('Water Data'!G91)))</f>
        <v/>
      </c>
      <c r="CC97" s="229" t="str">
        <f ca="1">+IF(OFFSET('Water Data'!$G$28,0,10*ROW('Water Data'!G91))="","",OFFSET('Water Data'!$G$28,0,10*ROW('Water Data'!G91)))</f>
        <v/>
      </c>
      <c r="CD97" s="229" t="str">
        <f ca="1">+IF(OFFSET('Water Data'!$G$29,0,10*ROW('Water Data'!G91))="","",OFFSET('Water Data'!$G$29,0,10*ROW('Water Data'!G91)))</f>
        <v/>
      </c>
      <c r="CE97" s="229" t="str">
        <f ca="1">+IF(OFFSET('Water Data'!$H$27,0,10*ROW('Water Data'!H91))="","",OFFSET('Water Data'!$H$27,0,10*ROW('Water Data'!H91)))</f>
        <v/>
      </c>
      <c r="CF97" s="229" t="str">
        <f ca="1">+IF(OFFSET('Water Data'!$H$28,0,10*ROW('Water Data'!H91))="","",OFFSET('Water Data'!$H$28,0,10*ROW('Water Data'!H91)))</f>
        <v/>
      </c>
      <c r="CG97" s="229" t="str">
        <f ca="1">+IF(OFFSET('Water Data'!$H$29,0,10*ROW('Water Data'!H91))="","",OFFSET('Water Data'!$H$29,0,10*ROW('Water Data'!H91)))</f>
        <v/>
      </c>
      <c r="CH97" s="229" t="str">
        <f ca="1">+IF(OFFSET('Water Data'!$I$27,0,10*ROW('Water Data'!I91))="","",OFFSET('Water Data'!$I$27,0,10*ROW('Water Data'!I91)))</f>
        <v/>
      </c>
      <c r="CI97" s="229" t="str">
        <f ca="1">+IF(OFFSET('Water Data'!$I$28,0,10*ROW('Water Data'!I91))="","",OFFSET('Water Data'!$I$28,0,10*ROW('Water Data'!I91)))</f>
        <v/>
      </c>
      <c r="CJ97" s="229" t="str">
        <f ca="1">+IF(OFFSET('Water Data'!$I$29,0,10*ROW('Water Data'!I91))="","",OFFSET('Water Data'!$I$29,0,10*ROW('Water Data'!I91)))</f>
        <v/>
      </c>
      <c r="CK97" s="229" t="str">
        <f ca="1">+IF(OFFSET('Sanitation Data'!$D$28,0,10*ROW('Sanitation Data'!D91))="","",OFFSET('Sanitation Data'!$D$28,0,10*ROW('Sanitation Data'!D91)))</f>
        <v/>
      </c>
      <c r="CL97" s="229" t="str">
        <f ca="1">+IF(OFFSET('Sanitation Data'!$D$29,0,10*ROW('Sanitation Data'!D91))="","",OFFSET('Sanitation Data'!$D$29,0,10*ROW('Sanitation Data'!D91)))</f>
        <v/>
      </c>
      <c r="CM97" s="229" t="str">
        <f ca="1">+IF(OFFSET('Sanitation Data'!$D$30,0,10*ROW('Sanitation Data'!D91))="","",OFFSET('Sanitation Data'!$D$30,0,10*ROW('Sanitation Data'!D91)))</f>
        <v/>
      </c>
      <c r="CN97" s="229" t="str">
        <f ca="1">+IF(OFFSET('Sanitation Data'!$D$31,0,10*ROW('Sanitation Data'!D91))="","",OFFSET('Sanitation Data'!$D$31,0,10*ROW('Sanitation Data'!D91)))</f>
        <v/>
      </c>
      <c r="CO97" s="229" t="str">
        <f ca="1">+IF(OFFSET('Sanitation Data'!$D$32,0,10*ROW('Sanitation Data'!D91))="","",OFFSET('Sanitation Data'!$D$32,0,10*ROW('Sanitation Data'!D91)))</f>
        <v/>
      </c>
      <c r="CP97" s="229" t="str">
        <f ca="1">+IF(OFFSET('Sanitation Data'!$E$28,0,10*ROW('Sanitation Data'!E91))="","",OFFSET('Sanitation Data'!$E$28,0,10*ROW('Sanitation Data'!E91)))</f>
        <v/>
      </c>
      <c r="CQ97" s="229" t="str">
        <f ca="1">+IF(OFFSET('Sanitation Data'!$E$29,0,10*ROW('Sanitation Data'!E91))="","",OFFSET('Sanitation Data'!$E$29,0,10*ROW('Sanitation Data'!E91)))</f>
        <v/>
      </c>
      <c r="CR97" s="229" t="str">
        <f ca="1">+IF(OFFSET('Sanitation Data'!$E$30,0,10*ROW('Sanitation Data'!E91))="","",OFFSET('Sanitation Data'!$E$30,0,10*ROW('Sanitation Data'!E91)))</f>
        <v/>
      </c>
      <c r="CS97" s="229" t="str">
        <f ca="1">+IF(OFFSET('Sanitation Data'!$E$31,0,10*ROW('Sanitation Data'!E91))="","",OFFSET('Sanitation Data'!$E$31,0,10*ROW('Sanitation Data'!E91)))</f>
        <v/>
      </c>
      <c r="CT97" s="229" t="str">
        <f ca="1">+IF(OFFSET('Sanitation Data'!$E$32,0,10*ROW('Sanitation Data'!E91))="","",OFFSET('Sanitation Data'!$E$32,0,10*ROW('Sanitation Data'!E91)))</f>
        <v/>
      </c>
      <c r="CU97" s="229" t="str">
        <f ca="1">+IF(OFFSET('Sanitation Data'!$F$28,0,10*ROW('Sanitation Data'!F91))="","",OFFSET('Sanitation Data'!$F$28,0,10*ROW('Sanitation Data'!F91)))</f>
        <v/>
      </c>
      <c r="CV97" s="229" t="str">
        <f ca="1">+IF(OFFSET('Sanitation Data'!$F$29,0,10*ROW('Sanitation Data'!F91))="","",OFFSET('Sanitation Data'!$F$29,0,10*ROW('Sanitation Data'!F91)))</f>
        <v/>
      </c>
      <c r="CW97" s="229" t="str">
        <f ca="1">+IF(OFFSET('Sanitation Data'!$F$30,0,10*ROW('Sanitation Data'!F91))="","",OFFSET('Sanitation Data'!$F$30,0,10*ROW('Sanitation Data'!F91)))</f>
        <v/>
      </c>
      <c r="CX97" s="229" t="str">
        <f ca="1">+IF(OFFSET('Sanitation Data'!$F$31,0,10*ROW('Sanitation Data'!F91))="","",OFFSET('Sanitation Data'!$F$31,0,10*ROW('Sanitation Data'!F91)))</f>
        <v/>
      </c>
      <c r="CY97" s="229" t="str">
        <f ca="1">+IF(OFFSET('Sanitation Data'!$F$32,0,10*ROW('Sanitation Data'!F91))="","",OFFSET('Sanitation Data'!$F$32,0,10*ROW('Sanitation Data'!F91)))</f>
        <v/>
      </c>
      <c r="CZ97" s="229" t="str">
        <f ca="1">+IF(OFFSET('Sanitation Data'!$G$28,0,10*ROW('Sanitation Data'!G91))="","",OFFSET('Sanitation Data'!$G$28,0,10*ROW('Sanitation Data'!G91)))</f>
        <v/>
      </c>
      <c r="DA97" s="229" t="str">
        <f ca="1">+IF(OFFSET('Sanitation Data'!$G$29,0,10*ROW('Sanitation Data'!G91))="","",OFFSET('Sanitation Data'!$G$29,0,10*ROW('Sanitation Data'!G91)))</f>
        <v/>
      </c>
      <c r="DB97" s="229" t="str">
        <f ca="1">+IF(OFFSET('Sanitation Data'!$G$30,0,10*ROW('Sanitation Data'!G91))="","",OFFSET('Sanitation Data'!$G$30,0,10*ROW('Sanitation Data'!G91)))</f>
        <v/>
      </c>
      <c r="DC97" s="229" t="str">
        <f ca="1">+IF(OFFSET('Sanitation Data'!$G$31,0,10*ROW('Sanitation Data'!G91))="","",OFFSET('Sanitation Data'!$G$31,0,10*ROW('Sanitation Data'!G91)))</f>
        <v/>
      </c>
      <c r="DD97" s="229" t="str">
        <f ca="1">+IF(OFFSET('Sanitation Data'!$G$32,0,10*ROW('Sanitation Data'!G91))="","",OFFSET('Sanitation Data'!$G$32,0,10*ROW('Sanitation Data'!G91)))</f>
        <v/>
      </c>
      <c r="DE97" s="229" t="str">
        <f ca="1">+IF(OFFSET('Sanitation Data'!$H$28,0,10*ROW('Sanitation Data'!H91))="","",OFFSET('Sanitation Data'!$H$28,0,10*ROW('Sanitation Data'!H91)))</f>
        <v/>
      </c>
      <c r="DF97" s="229" t="str">
        <f ca="1">+IF(OFFSET('Sanitation Data'!$H$29,0,10*ROW('Sanitation Data'!H91))="","",OFFSET('Sanitation Data'!$H$29,0,10*ROW('Sanitation Data'!H91)))</f>
        <v/>
      </c>
      <c r="DG97" s="229" t="str">
        <f ca="1">+IF(OFFSET('Sanitation Data'!$H$30,0,10*ROW('Sanitation Data'!H91))="","",OFFSET('Sanitation Data'!$H$30,0,10*ROW('Sanitation Data'!H91)))</f>
        <v/>
      </c>
      <c r="DH97" s="229" t="str">
        <f ca="1">+IF(OFFSET('Sanitation Data'!$H$31,0,10*ROW('Sanitation Data'!H91))="","",OFFSET('Sanitation Data'!$H$31,0,10*ROW('Sanitation Data'!H91)))</f>
        <v/>
      </c>
      <c r="DI97" s="229" t="str">
        <f ca="1">+IF(OFFSET('Sanitation Data'!$H$32,0,10*ROW('Sanitation Data'!H91))="","",OFFSET('Sanitation Data'!$H$32,0,10*ROW('Sanitation Data'!H91)))</f>
        <v/>
      </c>
      <c r="DJ97" s="229" t="str">
        <f ca="1">+IF(OFFSET('Sanitation Data'!$I$28,0,10*ROW('Sanitation Data'!I91))="","",OFFSET('Sanitation Data'!$I$28,0,10*ROW('Sanitation Data'!I91)))</f>
        <v/>
      </c>
      <c r="DK97" s="229" t="str">
        <f ca="1">+IF(OFFSET('Sanitation Data'!$I$29,0,10*ROW('Sanitation Data'!I91))="","",OFFSET('Sanitation Data'!$I$29,0,10*ROW('Sanitation Data'!I91)))</f>
        <v/>
      </c>
      <c r="DL97" s="229" t="str">
        <f ca="1">+IF(OFFSET('Sanitation Data'!$I$30,0,10*ROW('Sanitation Data'!I91))="","",OFFSET('Sanitation Data'!$I$30,0,10*ROW('Sanitation Data'!I91)))</f>
        <v/>
      </c>
      <c r="DM97" s="229" t="str">
        <f ca="1">+IF(OFFSET('Sanitation Data'!$I$31,0,10*ROW('Sanitation Data'!I91))="","",OFFSET('Sanitation Data'!$I$31,0,10*ROW('Sanitation Data'!I91)))</f>
        <v/>
      </c>
      <c r="DN97" s="229" t="str">
        <f ca="1">+IF(OFFSET('Sanitation Data'!$I$32,0,10*ROW('Sanitation Data'!I91))="","",OFFSET('Sanitation Data'!$I$32,0,10*ROW('Sanitation Data'!I91)))</f>
        <v/>
      </c>
      <c r="DO97" s="229" t="str">
        <f ca="1">+IF(OFFSET('Hygiene Data'!$D$11,0,10*ROW('Hygiene Data'!D91))="","",OFFSET('Hygiene Data'!$D$11,0,10*ROW('Hygiene Data'!D91)))</f>
        <v/>
      </c>
      <c r="DP97" s="229" t="str">
        <f ca="1">+IF(OFFSET('Hygiene Data'!$D$12,0,10*ROW('Hygiene Data'!D91))="","",OFFSET('Hygiene Data'!$D$12,0,10*ROW('Hygiene Data'!D91)))</f>
        <v/>
      </c>
      <c r="DQ97" s="229" t="str">
        <f ca="1">+IF(OFFSET('Hygiene Data'!$D$13,0,10*ROW('Hygiene Data'!D91))="","",OFFSET('Hygiene Data'!$D$13,0,10*ROW('Hygiene Data'!D91)))</f>
        <v/>
      </c>
      <c r="DR97" s="229" t="str">
        <f ca="1">+IF(OFFSET('Hygiene Data'!$E$11,0,10*ROW('Hygiene Data'!E91))="","",OFFSET('Hygiene Data'!$E$11,0,10*ROW('Hygiene Data'!E91)))</f>
        <v/>
      </c>
      <c r="DS97" s="229" t="str">
        <f ca="1">+IF(OFFSET('Hygiene Data'!$E$12,0,10*ROW('Hygiene Data'!E91))="","",OFFSET('Hygiene Data'!$E$12,0,10*ROW('Hygiene Data'!E91)))</f>
        <v/>
      </c>
      <c r="DT97" s="229" t="str">
        <f ca="1">+IF(OFFSET('Hygiene Data'!$E$13,0,10*ROW('Hygiene Data'!E91))="","",OFFSET('Hygiene Data'!$E$13,0,10*ROW('Hygiene Data'!E91)))</f>
        <v/>
      </c>
      <c r="DU97" s="229" t="str">
        <f ca="1">+IF(OFFSET('Hygiene Data'!$F$11,0,10*ROW('Hygiene Data'!F91))="","",OFFSET('Hygiene Data'!$F$11,0,10*ROW('Hygiene Data'!F91)))</f>
        <v/>
      </c>
      <c r="DV97" s="229" t="str">
        <f ca="1">+IF(OFFSET('Hygiene Data'!$F$12,0,10*ROW('Hygiene Data'!F91))="","",OFFSET('Hygiene Data'!$F$12,0,10*ROW('Hygiene Data'!F91)))</f>
        <v/>
      </c>
      <c r="DW97" s="229" t="str">
        <f ca="1">+IF(OFFSET('Hygiene Data'!$F$13,0,10*ROW('Hygiene Data'!F91))="","",OFFSET('Hygiene Data'!$F$13,0,10*ROW('Hygiene Data'!F91)))</f>
        <v/>
      </c>
      <c r="DX97" s="229" t="str">
        <f ca="1">+IF(OFFSET('Hygiene Data'!$G$11,0,10*ROW('Hygiene Data'!G91))="","",OFFSET('Hygiene Data'!$G$11,0,10*ROW('Hygiene Data'!G91)))</f>
        <v/>
      </c>
      <c r="DY97" s="229" t="str">
        <f ca="1">+IF(OFFSET('Hygiene Data'!$G$12,0,10*ROW('Hygiene Data'!G91))="","",OFFSET('Hygiene Data'!$G$12,0,10*ROW('Hygiene Data'!G91)))</f>
        <v/>
      </c>
      <c r="DZ97" s="229" t="str">
        <f ca="1">+IF(OFFSET('Hygiene Data'!$G$13,0,10*ROW('Hygiene Data'!G91))="","",OFFSET('Hygiene Data'!$G$13,0,10*ROW('Hygiene Data'!G91)))</f>
        <v/>
      </c>
      <c r="EA97" s="229" t="str">
        <f ca="1">+IF(OFFSET('Hygiene Data'!$H$11,0,10*ROW('Hygiene Data'!H91))="","",OFFSET('Hygiene Data'!$H$11,0,10*ROW('Hygiene Data'!H91)))</f>
        <v/>
      </c>
      <c r="EB97" s="229" t="str">
        <f ca="1">+IF(OFFSET('Hygiene Data'!$H$12,0,10*ROW('Hygiene Data'!H91))="","",OFFSET('Hygiene Data'!$H$12,0,10*ROW('Hygiene Data'!H91)))</f>
        <v/>
      </c>
      <c r="EC97" s="229" t="str">
        <f ca="1">+IF(OFFSET('Hygiene Data'!$H$13,0,10*ROW('Hygiene Data'!H91))="","",OFFSET('Hygiene Data'!$H$13,0,10*ROW('Hygiene Data'!H91)))</f>
        <v/>
      </c>
      <c r="ED97" s="229" t="str">
        <f ca="1">+IF(OFFSET('Hygiene Data'!$I$11,0,10*ROW('Hygiene Data'!I91))="","",OFFSET('Hygiene Data'!$I$11,0,10*ROW('Hygiene Data'!I91)))</f>
        <v/>
      </c>
      <c r="EE97" s="229" t="str">
        <f ca="1">+IF(OFFSET('Hygiene Data'!$I$12,0,10*ROW('Hygiene Data'!I91))="","",OFFSET('Hygiene Data'!$I$12,0,10*ROW('Hygiene Data'!I91)))</f>
        <v/>
      </c>
      <c r="EF97" s="229" t="str">
        <f ca="1">+IF(OFFSET('Hygiene Data'!$I$13,0,10*ROW('Hygiene Data'!I91))="","",OFFSET('Hygiene Data'!$I$13,0,10*ROW('Hygiene Data'!I91)))</f>
        <v/>
      </c>
    </row>
    <row r="98" spans="1:136" x14ac:dyDescent="0.25">
      <c r="A98" s="338" t="str">
        <f ca="1">+IF(OFFSET('Water Data'!$B$2,0,10*ROW('Water Data'!E92))="","",OFFSET('Water Data'!$B$2,0,10*ROW('Water Data'!E92)))</f>
        <v/>
      </c>
      <c r="B98" s="33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365" t="str">
        <f t="shared" ca="1" si="1"/>
        <v/>
      </c>
      <c r="D98" s="36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36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36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36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36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36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36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36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36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36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36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36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36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36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36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36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36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36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36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36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36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36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36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36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36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36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36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36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36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36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36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36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36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36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36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36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36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36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36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36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36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36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36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36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36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36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36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36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36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44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36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36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36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36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36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36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36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36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36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36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36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36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36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36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36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36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229" t="str">
        <f ca="1">+IF(OFFSET('Water Data'!$D$27,0,10*ROW('Water Data'!D92))="","",OFFSET('Water Data'!$D$27,0,10*ROW('Water Data'!D92)))</f>
        <v/>
      </c>
      <c r="BT98" s="229" t="str">
        <f ca="1">+IF(OFFSET('Water Data'!$D$28,0,10*ROW('Water Data'!D92))="","",OFFSET('Water Data'!$D$28,0,10*ROW('Water Data'!D92)))</f>
        <v/>
      </c>
      <c r="BU98" s="229" t="str">
        <f ca="1">+IF(OFFSET('Water Data'!$D$29,0,10*ROW('Water Data'!D92))="","",OFFSET('Water Data'!$D$29,0,10*ROW('Water Data'!D92)))</f>
        <v/>
      </c>
      <c r="BV98" s="229" t="str">
        <f ca="1">+IF(OFFSET('Water Data'!$E$27,0,10*ROW('Water Data'!E92))="","",OFFSET('Water Data'!$E$27,0,10*ROW('Water Data'!E92)))</f>
        <v/>
      </c>
      <c r="BW98" s="229" t="str">
        <f ca="1">+IF(OFFSET('Water Data'!$E$28,0,10*ROW('Water Data'!E92))="","",OFFSET('Water Data'!$E$28,0,10*ROW('Water Data'!E92)))</f>
        <v/>
      </c>
      <c r="BX98" s="229" t="str">
        <f ca="1">+IF(OFFSET('Water Data'!$E$29,0,10*ROW('Water Data'!E92))="","",OFFSET('Water Data'!$E$29,0,10*ROW('Water Data'!E92)))</f>
        <v/>
      </c>
      <c r="BY98" s="229" t="str">
        <f ca="1">+IF(OFFSET('Water Data'!$F$27,0,10*ROW('Water Data'!F92))="","",OFFSET('Water Data'!$F$27,0,10*ROW('Water Data'!F92)))</f>
        <v/>
      </c>
      <c r="BZ98" s="229" t="str">
        <f ca="1">+IF(OFFSET('Water Data'!$F$28,0,10*ROW('Water Data'!F92))="","",OFFSET('Water Data'!$F$28,0,10*ROW('Water Data'!F92)))</f>
        <v/>
      </c>
      <c r="CA98" s="229" t="str">
        <f ca="1">+IF(OFFSET('Water Data'!$F$29,0,10*ROW('Water Data'!F92))="","",OFFSET('Water Data'!$F$29,0,10*ROW('Water Data'!F92)))</f>
        <v/>
      </c>
      <c r="CB98" s="229" t="str">
        <f ca="1">+IF(OFFSET('Water Data'!$G$27,0,10*ROW('Water Data'!G92))="","",OFFSET('Water Data'!$G$27,0,10*ROW('Water Data'!G92)))</f>
        <v/>
      </c>
      <c r="CC98" s="229" t="str">
        <f ca="1">+IF(OFFSET('Water Data'!$G$28,0,10*ROW('Water Data'!G92))="","",OFFSET('Water Data'!$G$28,0,10*ROW('Water Data'!G92)))</f>
        <v/>
      </c>
      <c r="CD98" s="229" t="str">
        <f ca="1">+IF(OFFSET('Water Data'!$G$29,0,10*ROW('Water Data'!G92))="","",OFFSET('Water Data'!$G$29,0,10*ROW('Water Data'!G92)))</f>
        <v/>
      </c>
      <c r="CE98" s="229" t="str">
        <f ca="1">+IF(OFFSET('Water Data'!$H$27,0,10*ROW('Water Data'!H92))="","",OFFSET('Water Data'!$H$27,0,10*ROW('Water Data'!H92)))</f>
        <v/>
      </c>
      <c r="CF98" s="229" t="str">
        <f ca="1">+IF(OFFSET('Water Data'!$H$28,0,10*ROW('Water Data'!H92))="","",OFFSET('Water Data'!$H$28,0,10*ROW('Water Data'!H92)))</f>
        <v/>
      </c>
      <c r="CG98" s="229" t="str">
        <f ca="1">+IF(OFFSET('Water Data'!$H$29,0,10*ROW('Water Data'!H92))="","",OFFSET('Water Data'!$H$29,0,10*ROW('Water Data'!H92)))</f>
        <v/>
      </c>
      <c r="CH98" s="229" t="str">
        <f ca="1">+IF(OFFSET('Water Data'!$I$27,0,10*ROW('Water Data'!I92))="","",OFFSET('Water Data'!$I$27,0,10*ROW('Water Data'!I92)))</f>
        <v/>
      </c>
      <c r="CI98" s="229" t="str">
        <f ca="1">+IF(OFFSET('Water Data'!$I$28,0,10*ROW('Water Data'!I92))="","",OFFSET('Water Data'!$I$28,0,10*ROW('Water Data'!I92)))</f>
        <v/>
      </c>
      <c r="CJ98" s="229" t="str">
        <f ca="1">+IF(OFFSET('Water Data'!$I$29,0,10*ROW('Water Data'!I92))="","",OFFSET('Water Data'!$I$29,0,10*ROW('Water Data'!I92)))</f>
        <v/>
      </c>
      <c r="CK98" s="229" t="str">
        <f ca="1">+IF(OFFSET('Sanitation Data'!$D$28,0,10*ROW('Sanitation Data'!D92))="","",OFFSET('Sanitation Data'!$D$28,0,10*ROW('Sanitation Data'!D92)))</f>
        <v/>
      </c>
      <c r="CL98" s="229" t="str">
        <f ca="1">+IF(OFFSET('Sanitation Data'!$D$29,0,10*ROW('Sanitation Data'!D92))="","",OFFSET('Sanitation Data'!$D$29,0,10*ROW('Sanitation Data'!D92)))</f>
        <v/>
      </c>
      <c r="CM98" s="229" t="str">
        <f ca="1">+IF(OFFSET('Sanitation Data'!$D$30,0,10*ROW('Sanitation Data'!D92))="","",OFFSET('Sanitation Data'!$D$30,0,10*ROW('Sanitation Data'!D92)))</f>
        <v/>
      </c>
      <c r="CN98" s="229" t="str">
        <f ca="1">+IF(OFFSET('Sanitation Data'!$D$31,0,10*ROW('Sanitation Data'!D92))="","",OFFSET('Sanitation Data'!$D$31,0,10*ROW('Sanitation Data'!D92)))</f>
        <v/>
      </c>
      <c r="CO98" s="229" t="str">
        <f ca="1">+IF(OFFSET('Sanitation Data'!$D$32,0,10*ROW('Sanitation Data'!D92))="","",OFFSET('Sanitation Data'!$D$32,0,10*ROW('Sanitation Data'!D92)))</f>
        <v/>
      </c>
      <c r="CP98" s="229" t="str">
        <f ca="1">+IF(OFFSET('Sanitation Data'!$E$28,0,10*ROW('Sanitation Data'!E92))="","",OFFSET('Sanitation Data'!$E$28,0,10*ROW('Sanitation Data'!E92)))</f>
        <v/>
      </c>
      <c r="CQ98" s="229" t="str">
        <f ca="1">+IF(OFFSET('Sanitation Data'!$E$29,0,10*ROW('Sanitation Data'!E92))="","",OFFSET('Sanitation Data'!$E$29,0,10*ROW('Sanitation Data'!E92)))</f>
        <v/>
      </c>
      <c r="CR98" s="229" t="str">
        <f ca="1">+IF(OFFSET('Sanitation Data'!$E$30,0,10*ROW('Sanitation Data'!E92))="","",OFFSET('Sanitation Data'!$E$30,0,10*ROW('Sanitation Data'!E92)))</f>
        <v/>
      </c>
      <c r="CS98" s="229" t="str">
        <f ca="1">+IF(OFFSET('Sanitation Data'!$E$31,0,10*ROW('Sanitation Data'!E92))="","",OFFSET('Sanitation Data'!$E$31,0,10*ROW('Sanitation Data'!E92)))</f>
        <v/>
      </c>
      <c r="CT98" s="229" t="str">
        <f ca="1">+IF(OFFSET('Sanitation Data'!$E$32,0,10*ROW('Sanitation Data'!E92))="","",OFFSET('Sanitation Data'!$E$32,0,10*ROW('Sanitation Data'!E92)))</f>
        <v/>
      </c>
      <c r="CU98" s="229" t="str">
        <f ca="1">+IF(OFFSET('Sanitation Data'!$F$28,0,10*ROW('Sanitation Data'!F92))="","",OFFSET('Sanitation Data'!$F$28,0,10*ROW('Sanitation Data'!F92)))</f>
        <v/>
      </c>
      <c r="CV98" s="229" t="str">
        <f ca="1">+IF(OFFSET('Sanitation Data'!$F$29,0,10*ROW('Sanitation Data'!F92))="","",OFFSET('Sanitation Data'!$F$29,0,10*ROW('Sanitation Data'!F92)))</f>
        <v/>
      </c>
      <c r="CW98" s="229" t="str">
        <f ca="1">+IF(OFFSET('Sanitation Data'!$F$30,0,10*ROW('Sanitation Data'!F92))="","",OFFSET('Sanitation Data'!$F$30,0,10*ROW('Sanitation Data'!F92)))</f>
        <v/>
      </c>
      <c r="CX98" s="229" t="str">
        <f ca="1">+IF(OFFSET('Sanitation Data'!$F$31,0,10*ROW('Sanitation Data'!F92))="","",OFFSET('Sanitation Data'!$F$31,0,10*ROW('Sanitation Data'!F92)))</f>
        <v/>
      </c>
      <c r="CY98" s="229" t="str">
        <f ca="1">+IF(OFFSET('Sanitation Data'!$F$32,0,10*ROW('Sanitation Data'!F92))="","",OFFSET('Sanitation Data'!$F$32,0,10*ROW('Sanitation Data'!F92)))</f>
        <v/>
      </c>
      <c r="CZ98" s="229" t="str">
        <f ca="1">+IF(OFFSET('Sanitation Data'!$G$28,0,10*ROW('Sanitation Data'!G92))="","",OFFSET('Sanitation Data'!$G$28,0,10*ROW('Sanitation Data'!G92)))</f>
        <v/>
      </c>
      <c r="DA98" s="229" t="str">
        <f ca="1">+IF(OFFSET('Sanitation Data'!$G$29,0,10*ROW('Sanitation Data'!G92))="","",OFFSET('Sanitation Data'!$G$29,0,10*ROW('Sanitation Data'!G92)))</f>
        <v/>
      </c>
      <c r="DB98" s="229" t="str">
        <f ca="1">+IF(OFFSET('Sanitation Data'!$G$30,0,10*ROW('Sanitation Data'!G92))="","",OFFSET('Sanitation Data'!$G$30,0,10*ROW('Sanitation Data'!G92)))</f>
        <v/>
      </c>
      <c r="DC98" s="229" t="str">
        <f ca="1">+IF(OFFSET('Sanitation Data'!$G$31,0,10*ROW('Sanitation Data'!G92))="","",OFFSET('Sanitation Data'!$G$31,0,10*ROW('Sanitation Data'!G92)))</f>
        <v/>
      </c>
      <c r="DD98" s="229" t="str">
        <f ca="1">+IF(OFFSET('Sanitation Data'!$G$32,0,10*ROW('Sanitation Data'!G92))="","",OFFSET('Sanitation Data'!$G$32,0,10*ROW('Sanitation Data'!G92)))</f>
        <v/>
      </c>
      <c r="DE98" s="229" t="str">
        <f ca="1">+IF(OFFSET('Sanitation Data'!$H$28,0,10*ROW('Sanitation Data'!H92))="","",OFFSET('Sanitation Data'!$H$28,0,10*ROW('Sanitation Data'!H92)))</f>
        <v/>
      </c>
      <c r="DF98" s="229" t="str">
        <f ca="1">+IF(OFFSET('Sanitation Data'!$H$29,0,10*ROW('Sanitation Data'!H92))="","",OFFSET('Sanitation Data'!$H$29,0,10*ROW('Sanitation Data'!H92)))</f>
        <v/>
      </c>
      <c r="DG98" s="229" t="str">
        <f ca="1">+IF(OFFSET('Sanitation Data'!$H$30,0,10*ROW('Sanitation Data'!H92))="","",OFFSET('Sanitation Data'!$H$30,0,10*ROW('Sanitation Data'!H92)))</f>
        <v/>
      </c>
      <c r="DH98" s="229" t="str">
        <f ca="1">+IF(OFFSET('Sanitation Data'!$H$31,0,10*ROW('Sanitation Data'!H92))="","",OFFSET('Sanitation Data'!$H$31,0,10*ROW('Sanitation Data'!H92)))</f>
        <v/>
      </c>
      <c r="DI98" s="229" t="str">
        <f ca="1">+IF(OFFSET('Sanitation Data'!$H$32,0,10*ROW('Sanitation Data'!H92))="","",OFFSET('Sanitation Data'!$H$32,0,10*ROW('Sanitation Data'!H92)))</f>
        <v/>
      </c>
      <c r="DJ98" s="229" t="str">
        <f ca="1">+IF(OFFSET('Sanitation Data'!$I$28,0,10*ROW('Sanitation Data'!I92))="","",OFFSET('Sanitation Data'!$I$28,0,10*ROW('Sanitation Data'!I92)))</f>
        <v/>
      </c>
      <c r="DK98" s="229" t="str">
        <f ca="1">+IF(OFFSET('Sanitation Data'!$I$29,0,10*ROW('Sanitation Data'!I92))="","",OFFSET('Sanitation Data'!$I$29,0,10*ROW('Sanitation Data'!I92)))</f>
        <v/>
      </c>
      <c r="DL98" s="229" t="str">
        <f ca="1">+IF(OFFSET('Sanitation Data'!$I$30,0,10*ROW('Sanitation Data'!I92))="","",OFFSET('Sanitation Data'!$I$30,0,10*ROW('Sanitation Data'!I92)))</f>
        <v/>
      </c>
      <c r="DM98" s="229" t="str">
        <f ca="1">+IF(OFFSET('Sanitation Data'!$I$31,0,10*ROW('Sanitation Data'!I92))="","",OFFSET('Sanitation Data'!$I$31,0,10*ROW('Sanitation Data'!I92)))</f>
        <v/>
      </c>
      <c r="DN98" s="229" t="str">
        <f ca="1">+IF(OFFSET('Sanitation Data'!$I$32,0,10*ROW('Sanitation Data'!I92))="","",OFFSET('Sanitation Data'!$I$32,0,10*ROW('Sanitation Data'!I92)))</f>
        <v/>
      </c>
      <c r="DO98" s="229" t="str">
        <f ca="1">+IF(OFFSET('Hygiene Data'!$D$11,0,10*ROW('Hygiene Data'!D92))="","",OFFSET('Hygiene Data'!$D$11,0,10*ROW('Hygiene Data'!D92)))</f>
        <v/>
      </c>
      <c r="DP98" s="229" t="str">
        <f ca="1">+IF(OFFSET('Hygiene Data'!$D$12,0,10*ROW('Hygiene Data'!D92))="","",OFFSET('Hygiene Data'!$D$12,0,10*ROW('Hygiene Data'!D92)))</f>
        <v/>
      </c>
      <c r="DQ98" s="229" t="str">
        <f ca="1">+IF(OFFSET('Hygiene Data'!$D$13,0,10*ROW('Hygiene Data'!D92))="","",OFFSET('Hygiene Data'!$D$13,0,10*ROW('Hygiene Data'!D92)))</f>
        <v/>
      </c>
      <c r="DR98" s="229" t="str">
        <f ca="1">+IF(OFFSET('Hygiene Data'!$E$11,0,10*ROW('Hygiene Data'!E92))="","",OFFSET('Hygiene Data'!$E$11,0,10*ROW('Hygiene Data'!E92)))</f>
        <v/>
      </c>
      <c r="DS98" s="229" t="str">
        <f ca="1">+IF(OFFSET('Hygiene Data'!$E$12,0,10*ROW('Hygiene Data'!E92))="","",OFFSET('Hygiene Data'!$E$12,0,10*ROW('Hygiene Data'!E92)))</f>
        <v/>
      </c>
      <c r="DT98" s="229" t="str">
        <f ca="1">+IF(OFFSET('Hygiene Data'!$E$13,0,10*ROW('Hygiene Data'!E92))="","",OFFSET('Hygiene Data'!$E$13,0,10*ROW('Hygiene Data'!E92)))</f>
        <v/>
      </c>
      <c r="DU98" s="229" t="str">
        <f ca="1">+IF(OFFSET('Hygiene Data'!$F$11,0,10*ROW('Hygiene Data'!F92))="","",OFFSET('Hygiene Data'!$F$11,0,10*ROW('Hygiene Data'!F92)))</f>
        <v/>
      </c>
      <c r="DV98" s="229" t="str">
        <f ca="1">+IF(OFFSET('Hygiene Data'!$F$12,0,10*ROW('Hygiene Data'!F92))="","",OFFSET('Hygiene Data'!$F$12,0,10*ROW('Hygiene Data'!F92)))</f>
        <v/>
      </c>
      <c r="DW98" s="229" t="str">
        <f ca="1">+IF(OFFSET('Hygiene Data'!$F$13,0,10*ROW('Hygiene Data'!F92))="","",OFFSET('Hygiene Data'!$F$13,0,10*ROW('Hygiene Data'!F92)))</f>
        <v/>
      </c>
      <c r="DX98" s="229" t="str">
        <f ca="1">+IF(OFFSET('Hygiene Data'!$G$11,0,10*ROW('Hygiene Data'!G92))="","",OFFSET('Hygiene Data'!$G$11,0,10*ROW('Hygiene Data'!G92)))</f>
        <v/>
      </c>
      <c r="DY98" s="229" t="str">
        <f ca="1">+IF(OFFSET('Hygiene Data'!$G$12,0,10*ROW('Hygiene Data'!G92))="","",OFFSET('Hygiene Data'!$G$12,0,10*ROW('Hygiene Data'!G92)))</f>
        <v/>
      </c>
      <c r="DZ98" s="229" t="str">
        <f ca="1">+IF(OFFSET('Hygiene Data'!$G$13,0,10*ROW('Hygiene Data'!G92))="","",OFFSET('Hygiene Data'!$G$13,0,10*ROW('Hygiene Data'!G92)))</f>
        <v/>
      </c>
      <c r="EA98" s="229" t="str">
        <f ca="1">+IF(OFFSET('Hygiene Data'!$H$11,0,10*ROW('Hygiene Data'!H92))="","",OFFSET('Hygiene Data'!$H$11,0,10*ROW('Hygiene Data'!H92)))</f>
        <v/>
      </c>
      <c r="EB98" s="229" t="str">
        <f ca="1">+IF(OFFSET('Hygiene Data'!$H$12,0,10*ROW('Hygiene Data'!H92))="","",OFFSET('Hygiene Data'!$H$12,0,10*ROW('Hygiene Data'!H92)))</f>
        <v/>
      </c>
      <c r="EC98" s="229" t="str">
        <f ca="1">+IF(OFFSET('Hygiene Data'!$H$13,0,10*ROW('Hygiene Data'!H92))="","",OFFSET('Hygiene Data'!$H$13,0,10*ROW('Hygiene Data'!H92)))</f>
        <v/>
      </c>
      <c r="ED98" s="229" t="str">
        <f ca="1">+IF(OFFSET('Hygiene Data'!$I$11,0,10*ROW('Hygiene Data'!I92))="","",OFFSET('Hygiene Data'!$I$11,0,10*ROW('Hygiene Data'!I92)))</f>
        <v/>
      </c>
      <c r="EE98" s="229" t="str">
        <f ca="1">+IF(OFFSET('Hygiene Data'!$I$12,0,10*ROW('Hygiene Data'!I92))="","",OFFSET('Hygiene Data'!$I$12,0,10*ROW('Hygiene Data'!I92)))</f>
        <v/>
      </c>
      <c r="EF98" s="229" t="str">
        <f ca="1">+IF(OFFSET('Hygiene Data'!$I$13,0,10*ROW('Hygiene Data'!I92))="","",OFFSET('Hygiene Data'!$I$13,0,10*ROW('Hygiene Data'!I92)))</f>
        <v/>
      </c>
    </row>
    <row r="99" spans="1:136" x14ac:dyDescent="0.25">
      <c r="A99" s="338" t="str">
        <f ca="1">+IF(OFFSET('Water Data'!$B$2,0,10*ROW('Water Data'!E93))="","",OFFSET('Water Data'!$B$2,0,10*ROW('Water Data'!E93)))</f>
        <v/>
      </c>
      <c r="B99" s="33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365" t="str">
        <f t="shared" ca="1" si="1"/>
        <v/>
      </c>
      <c r="D99" s="36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36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36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36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36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36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36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36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36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36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36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36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36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36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36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36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36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36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36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36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36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36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36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36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36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36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36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36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36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36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36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36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36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36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36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36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36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36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36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36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36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36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36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36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36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36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36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36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36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44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36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36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36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36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36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36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36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36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36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36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36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36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36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36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36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36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229" t="str">
        <f ca="1">+IF(OFFSET('Water Data'!$D$27,0,10*ROW('Water Data'!D93))="","",OFFSET('Water Data'!$D$27,0,10*ROW('Water Data'!D93)))</f>
        <v/>
      </c>
      <c r="BT99" s="229" t="str">
        <f ca="1">+IF(OFFSET('Water Data'!$D$28,0,10*ROW('Water Data'!D93))="","",OFFSET('Water Data'!$D$28,0,10*ROW('Water Data'!D93)))</f>
        <v/>
      </c>
      <c r="BU99" s="229" t="str">
        <f ca="1">+IF(OFFSET('Water Data'!$D$29,0,10*ROW('Water Data'!D93))="","",OFFSET('Water Data'!$D$29,0,10*ROW('Water Data'!D93)))</f>
        <v/>
      </c>
      <c r="BV99" s="229" t="str">
        <f ca="1">+IF(OFFSET('Water Data'!$E$27,0,10*ROW('Water Data'!E93))="","",OFFSET('Water Data'!$E$27,0,10*ROW('Water Data'!E93)))</f>
        <v/>
      </c>
      <c r="BW99" s="229" t="str">
        <f ca="1">+IF(OFFSET('Water Data'!$E$28,0,10*ROW('Water Data'!E93))="","",OFFSET('Water Data'!$E$28,0,10*ROW('Water Data'!E93)))</f>
        <v/>
      </c>
      <c r="BX99" s="229" t="str">
        <f ca="1">+IF(OFFSET('Water Data'!$E$29,0,10*ROW('Water Data'!E93))="","",OFFSET('Water Data'!$E$29,0,10*ROW('Water Data'!E93)))</f>
        <v/>
      </c>
      <c r="BY99" s="229" t="str">
        <f ca="1">+IF(OFFSET('Water Data'!$F$27,0,10*ROW('Water Data'!F93))="","",OFFSET('Water Data'!$F$27,0,10*ROW('Water Data'!F93)))</f>
        <v/>
      </c>
      <c r="BZ99" s="229" t="str">
        <f ca="1">+IF(OFFSET('Water Data'!$F$28,0,10*ROW('Water Data'!F93))="","",OFFSET('Water Data'!$F$28,0,10*ROW('Water Data'!F93)))</f>
        <v/>
      </c>
      <c r="CA99" s="229" t="str">
        <f ca="1">+IF(OFFSET('Water Data'!$F$29,0,10*ROW('Water Data'!F93))="","",OFFSET('Water Data'!$F$29,0,10*ROW('Water Data'!F93)))</f>
        <v/>
      </c>
      <c r="CB99" s="229" t="str">
        <f ca="1">+IF(OFFSET('Water Data'!$G$27,0,10*ROW('Water Data'!G93))="","",OFFSET('Water Data'!$G$27,0,10*ROW('Water Data'!G93)))</f>
        <v/>
      </c>
      <c r="CC99" s="229" t="str">
        <f ca="1">+IF(OFFSET('Water Data'!$G$28,0,10*ROW('Water Data'!G93))="","",OFFSET('Water Data'!$G$28,0,10*ROW('Water Data'!G93)))</f>
        <v/>
      </c>
      <c r="CD99" s="229" t="str">
        <f ca="1">+IF(OFFSET('Water Data'!$G$29,0,10*ROW('Water Data'!G93))="","",OFFSET('Water Data'!$G$29,0,10*ROW('Water Data'!G93)))</f>
        <v/>
      </c>
      <c r="CE99" s="229" t="str">
        <f ca="1">+IF(OFFSET('Water Data'!$H$27,0,10*ROW('Water Data'!H93))="","",OFFSET('Water Data'!$H$27,0,10*ROW('Water Data'!H93)))</f>
        <v/>
      </c>
      <c r="CF99" s="229" t="str">
        <f ca="1">+IF(OFFSET('Water Data'!$H$28,0,10*ROW('Water Data'!H93))="","",OFFSET('Water Data'!$H$28,0,10*ROW('Water Data'!H93)))</f>
        <v/>
      </c>
      <c r="CG99" s="229" t="str">
        <f ca="1">+IF(OFFSET('Water Data'!$H$29,0,10*ROW('Water Data'!H93))="","",OFFSET('Water Data'!$H$29,0,10*ROW('Water Data'!H93)))</f>
        <v/>
      </c>
      <c r="CH99" s="229" t="str">
        <f ca="1">+IF(OFFSET('Water Data'!$I$27,0,10*ROW('Water Data'!I93))="","",OFFSET('Water Data'!$I$27,0,10*ROW('Water Data'!I93)))</f>
        <v/>
      </c>
      <c r="CI99" s="229" t="str">
        <f ca="1">+IF(OFFSET('Water Data'!$I$28,0,10*ROW('Water Data'!I93))="","",OFFSET('Water Data'!$I$28,0,10*ROW('Water Data'!I93)))</f>
        <v/>
      </c>
      <c r="CJ99" s="229" t="str">
        <f ca="1">+IF(OFFSET('Water Data'!$I$29,0,10*ROW('Water Data'!I93))="","",OFFSET('Water Data'!$I$29,0,10*ROW('Water Data'!I93)))</f>
        <v/>
      </c>
      <c r="CK99" s="229" t="str">
        <f ca="1">+IF(OFFSET('Sanitation Data'!$D$28,0,10*ROW('Sanitation Data'!D93))="","",OFFSET('Sanitation Data'!$D$28,0,10*ROW('Sanitation Data'!D93)))</f>
        <v/>
      </c>
      <c r="CL99" s="229" t="str">
        <f ca="1">+IF(OFFSET('Sanitation Data'!$D$29,0,10*ROW('Sanitation Data'!D93))="","",OFFSET('Sanitation Data'!$D$29,0,10*ROW('Sanitation Data'!D93)))</f>
        <v/>
      </c>
      <c r="CM99" s="229" t="str">
        <f ca="1">+IF(OFFSET('Sanitation Data'!$D$30,0,10*ROW('Sanitation Data'!D93))="","",OFFSET('Sanitation Data'!$D$30,0,10*ROW('Sanitation Data'!D93)))</f>
        <v/>
      </c>
      <c r="CN99" s="229" t="str">
        <f ca="1">+IF(OFFSET('Sanitation Data'!$D$31,0,10*ROW('Sanitation Data'!D93))="","",OFFSET('Sanitation Data'!$D$31,0,10*ROW('Sanitation Data'!D93)))</f>
        <v/>
      </c>
      <c r="CO99" s="229" t="str">
        <f ca="1">+IF(OFFSET('Sanitation Data'!$D$32,0,10*ROW('Sanitation Data'!D93))="","",OFFSET('Sanitation Data'!$D$32,0,10*ROW('Sanitation Data'!D93)))</f>
        <v/>
      </c>
      <c r="CP99" s="229" t="str">
        <f ca="1">+IF(OFFSET('Sanitation Data'!$E$28,0,10*ROW('Sanitation Data'!E93))="","",OFFSET('Sanitation Data'!$E$28,0,10*ROW('Sanitation Data'!E93)))</f>
        <v/>
      </c>
      <c r="CQ99" s="229" t="str">
        <f ca="1">+IF(OFFSET('Sanitation Data'!$E$29,0,10*ROW('Sanitation Data'!E93))="","",OFFSET('Sanitation Data'!$E$29,0,10*ROW('Sanitation Data'!E93)))</f>
        <v/>
      </c>
      <c r="CR99" s="229" t="str">
        <f ca="1">+IF(OFFSET('Sanitation Data'!$E$30,0,10*ROW('Sanitation Data'!E93))="","",OFFSET('Sanitation Data'!$E$30,0,10*ROW('Sanitation Data'!E93)))</f>
        <v/>
      </c>
      <c r="CS99" s="229" t="str">
        <f ca="1">+IF(OFFSET('Sanitation Data'!$E$31,0,10*ROW('Sanitation Data'!E93))="","",OFFSET('Sanitation Data'!$E$31,0,10*ROW('Sanitation Data'!E93)))</f>
        <v/>
      </c>
      <c r="CT99" s="229" t="str">
        <f ca="1">+IF(OFFSET('Sanitation Data'!$E$32,0,10*ROW('Sanitation Data'!E93))="","",OFFSET('Sanitation Data'!$E$32,0,10*ROW('Sanitation Data'!E93)))</f>
        <v/>
      </c>
      <c r="CU99" s="229" t="str">
        <f ca="1">+IF(OFFSET('Sanitation Data'!$F$28,0,10*ROW('Sanitation Data'!F93))="","",OFFSET('Sanitation Data'!$F$28,0,10*ROW('Sanitation Data'!F93)))</f>
        <v/>
      </c>
      <c r="CV99" s="229" t="str">
        <f ca="1">+IF(OFFSET('Sanitation Data'!$F$29,0,10*ROW('Sanitation Data'!F93))="","",OFFSET('Sanitation Data'!$F$29,0,10*ROW('Sanitation Data'!F93)))</f>
        <v/>
      </c>
      <c r="CW99" s="229" t="str">
        <f ca="1">+IF(OFFSET('Sanitation Data'!$F$30,0,10*ROW('Sanitation Data'!F93))="","",OFFSET('Sanitation Data'!$F$30,0,10*ROW('Sanitation Data'!F93)))</f>
        <v/>
      </c>
      <c r="CX99" s="229" t="str">
        <f ca="1">+IF(OFFSET('Sanitation Data'!$F$31,0,10*ROW('Sanitation Data'!F93))="","",OFFSET('Sanitation Data'!$F$31,0,10*ROW('Sanitation Data'!F93)))</f>
        <v/>
      </c>
      <c r="CY99" s="229" t="str">
        <f ca="1">+IF(OFFSET('Sanitation Data'!$F$32,0,10*ROW('Sanitation Data'!F93))="","",OFFSET('Sanitation Data'!$F$32,0,10*ROW('Sanitation Data'!F93)))</f>
        <v/>
      </c>
      <c r="CZ99" s="229" t="str">
        <f ca="1">+IF(OFFSET('Sanitation Data'!$G$28,0,10*ROW('Sanitation Data'!G93))="","",OFFSET('Sanitation Data'!$G$28,0,10*ROW('Sanitation Data'!G93)))</f>
        <v/>
      </c>
      <c r="DA99" s="229" t="str">
        <f ca="1">+IF(OFFSET('Sanitation Data'!$G$29,0,10*ROW('Sanitation Data'!G93))="","",OFFSET('Sanitation Data'!$G$29,0,10*ROW('Sanitation Data'!G93)))</f>
        <v/>
      </c>
      <c r="DB99" s="229" t="str">
        <f ca="1">+IF(OFFSET('Sanitation Data'!$G$30,0,10*ROW('Sanitation Data'!G93))="","",OFFSET('Sanitation Data'!$G$30,0,10*ROW('Sanitation Data'!G93)))</f>
        <v/>
      </c>
      <c r="DC99" s="229" t="str">
        <f ca="1">+IF(OFFSET('Sanitation Data'!$G$31,0,10*ROW('Sanitation Data'!G93))="","",OFFSET('Sanitation Data'!$G$31,0,10*ROW('Sanitation Data'!G93)))</f>
        <v/>
      </c>
      <c r="DD99" s="229" t="str">
        <f ca="1">+IF(OFFSET('Sanitation Data'!$G$32,0,10*ROW('Sanitation Data'!G93))="","",OFFSET('Sanitation Data'!$G$32,0,10*ROW('Sanitation Data'!G93)))</f>
        <v/>
      </c>
      <c r="DE99" s="229" t="str">
        <f ca="1">+IF(OFFSET('Sanitation Data'!$H$28,0,10*ROW('Sanitation Data'!H93))="","",OFFSET('Sanitation Data'!$H$28,0,10*ROW('Sanitation Data'!H93)))</f>
        <v/>
      </c>
      <c r="DF99" s="229" t="str">
        <f ca="1">+IF(OFFSET('Sanitation Data'!$H$29,0,10*ROW('Sanitation Data'!H93))="","",OFFSET('Sanitation Data'!$H$29,0,10*ROW('Sanitation Data'!H93)))</f>
        <v/>
      </c>
      <c r="DG99" s="229" t="str">
        <f ca="1">+IF(OFFSET('Sanitation Data'!$H$30,0,10*ROW('Sanitation Data'!H93))="","",OFFSET('Sanitation Data'!$H$30,0,10*ROW('Sanitation Data'!H93)))</f>
        <v/>
      </c>
      <c r="DH99" s="229" t="str">
        <f ca="1">+IF(OFFSET('Sanitation Data'!$H$31,0,10*ROW('Sanitation Data'!H93))="","",OFFSET('Sanitation Data'!$H$31,0,10*ROW('Sanitation Data'!H93)))</f>
        <v/>
      </c>
      <c r="DI99" s="229" t="str">
        <f ca="1">+IF(OFFSET('Sanitation Data'!$H$32,0,10*ROW('Sanitation Data'!H93))="","",OFFSET('Sanitation Data'!$H$32,0,10*ROW('Sanitation Data'!H93)))</f>
        <v/>
      </c>
      <c r="DJ99" s="229" t="str">
        <f ca="1">+IF(OFFSET('Sanitation Data'!$I$28,0,10*ROW('Sanitation Data'!I93))="","",OFFSET('Sanitation Data'!$I$28,0,10*ROW('Sanitation Data'!I93)))</f>
        <v/>
      </c>
      <c r="DK99" s="229" t="str">
        <f ca="1">+IF(OFFSET('Sanitation Data'!$I$29,0,10*ROW('Sanitation Data'!I93))="","",OFFSET('Sanitation Data'!$I$29,0,10*ROW('Sanitation Data'!I93)))</f>
        <v/>
      </c>
      <c r="DL99" s="229" t="str">
        <f ca="1">+IF(OFFSET('Sanitation Data'!$I$30,0,10*ROW('Sanitation Data'!I93))="","",OFFSET('Sanitation Data'!$I$30,0,10*ROW('Sanitation Data'!I93)))</f>
        <v/>
      </c>
      <c r="DM99" s="229" t="str">
        <f ca="1">+IF(OFFSET('Sanitation Data'!$I$31,0,10*ROW('Sanitation Data'!I93))="","",OFFSET('Sanitation Data'!$I$31,0,10*ROW('Sanitation Data'!I93)))</f>
        <v/>
      </c>
      <c r="DN99" s="229" t="str">
        <f ca="1">+IF(OFFSET('Sanitation Data'!$I$32,0,10*ROW('Sanitation Data'!I93))="","",OFFSET('Sanitation Data'!$I$32,0,10*ROW('Sanitation Data'!I93)))</f>
        <v/>
      </c>
      <c r="DO99" s="229" t="str">
        <f ca="1">+IF(OFFSET('Hygiene Data'!$D$11,0,10*ROW('Hygiene Data'!D93))="","",OFFSET('Hygiene Data'!$D$11,0,10*ROW('Hygiene Data'!D93)))</f>
        <v/>
      </c>
      <c r="DP99" s="229" t="str">
        <f ca="1">+IF(OFFSET('Hygiene Data'!$D$12,0,10*ROW('Hygiene Data'!D93))="","",OFFSET('Hygiene Data'!$D$12,0,10*ROW('Hygiene Data'!D93)))</f>
        <v/>
      </c>
      <c r="DQ99" s="229" t="str">
        <f ca="1">+IF(OFFSET('Hygiene Data'!$D$13,0,10*ROW('Hygiene Data'!D93))="","",OFFSET('Hygiene Data'!$D$13,0,10*ROW('Hygiene Data'!D93)))</f>
        <v/>
      </c>
      <c r="DR99" s="229" t="str">
        <f ca="1">+IF(OFFSET('Hygiene Data'!$E$11,0,10*ROW('Hygiene Data'!E93))="","",OFFSET('Hygiene Data'!$E$11,0,10*ROW('Hygiene Data'!E93)))</f>
        <v/>
      </c>
      <c r="DS99" s="229" t="str">
        <f ca="1">+IF(OFFSET('Hygiene Data'!$E$12,0,10*ROW('Hygiene Data'!E93))="","",OFFSET('Hygiene Data'!$E$12,0,10*ROW('Hygiene Data'!E93)))</f>
        <v/>
      </c>
      <c r="DT99" s="229" t="str">
        <f ca="1">+IF(OFFSET('Hygiene Data'!$E$13,0,10*ROW('Hygiene Data'!E93))="","",OFFSET('Hygiene Data'!$E$13,0,10*ROW('Hygiene Data'!E93)))</f>
        <v/>
      </c>
      <c r="DU99" s="229" t="str">
        <f ca="1">+IF(OFFSET('Hygiene Data'!$F$11,0,10*ROW('Hygiene Data'!F93))="","",OFFSET('Hygiene Data'!$F$11,0,10*ROW('Hygiene Data'!F93)))</f>
        <v/>
      </c>
      <c r="DV99" s="229" t="str">
        <f ca="1">+IF(OFFSET('Hygiene Data'!$F$12,0,10*ROW('Hygiene Data'!F93))="","",OFFSET('Hygiene Data'!$F$12,0,10*ROW('Hygiene Data'!F93)))</f>
        <v/>
      </c>
      <c r="DW99" s="229" t="str">
        <f ca="1">+IF(OFFSET('Hygiene Data'!$F$13,0,10*ROW('Hygiene Data'!F93))="","",OFFSET('Hygiene Data'!$F$13,0,10*ROW('Hygiene Data'!F93)))</f>
        <v/>
      </c>
      <c r="DX99" s="229" t="str">
        <f ca="1">+IF(OFFSET('Hygiene Data'!$G$11,0,10*ROW('Hygiene Data'!G93))="","",OFFSET('Hygiene Data'!$G$11,0,10*ROW('Hygiene Data'!G93)))</f>
        <v/>
      </c>
      <c r="DY99" s="229" t="str">
        <f ca="1">+IF(OFFSET('Hygiene Data'!$G$12,0,10*ROW('Hygiene Data'!G93))="","",OFFSET('Hygiene Data'!$G$12,0,10*ROW('Hygiene Data'!G93)))</f>
        <v/>
      </c>
      <c r="DZ99" s="229" t="str">
        <f ca="1">+IF(OFFSET('Hygiene Data'!$G$13,0,10*ROW('Hygiene Data'!G93))="","",OFFSET('Hygiene Data'!$G$13,0,10*ROW('Hygiene Data'!G93)))</f>
        <v/>
      </c>
      <c r="EA99" s="229" t="str">
        <f ca="1">+IF(OFFSET('Hygiene Data'!$H$11,0,10*ROW('Hygiene Data'!H93))="","",OFFSET('Hygiene Data'!$H$11,0,10*ROW('Hygiene Data'!H93)))</f>
        <v/>
      </c>
      <c r="EB99" s="229" t="str">
        <f ca="1">+IF(OFFSET('Hygiene Data'!$H$12,0,10*ROW('Hygiene Data'!H93))="","",OFFSET('Hygiene Data'!$H$12,0,10*ROW('Hygiene Data'!H93)))</f>
        <v/>
      </c>
      <c r="EC99" s="229" t="str">
        <f ca="1">+IF(OFFSET('Hygiene Data'!$H$13,0,10*ROW('Hygiene Data'!H93))="","",OFFSET('Hygiene Data'!$H$13,0,10*ROW('Hygiene Data'!H93)))</f>
        <v/>
      </c>
      <c r="ED99" s="229" t="str">
        <f ca="1">+IF(OFFSET('Hygiene Data'!$I$11,0,10*ROW('Hygiene Data'!I93))="","",OFFSET('Hygiene Data'!$I$11,0,10*ROW('Hygiene Data'!I93)))</f>
        <v/>
      </c>
      <c r="EE99" s="229" t="str">
        <f ca="1">+IF(OFFSET('Hygiene Data'!$I$12,0,10*ROW('Hygiene Data'!I93))="","",OFFSET('Hygiene Data'!$I$12,0,10*ROW('Hygiene Data'!I93)))</f>
        <v/>
      </c>
      <c r="EF99" s="229" t="str">
        <f ca="1">+IF(OFFSET('Hygiene Data'!$I$13,0,10*ROW('Hygiene Data'!I93))="","",OFFSET('Hygiene Data'!$I$13,0,10*ROW('Hygiene Data'!I93)))</f>
        <v/>
      </c>
    </row>
    <row r="100" spans="1:136" x14ac:dyDescent="0.25">
      <c r="A100" s="338" t="str">
        <f ca="1">+IF(OFFSET('Water Data'!$B$2,0,10*ROW('Water Data'!E94))="","",OFFSET('Water Data'!$B$2,0,10*ROW('Water Data'!E94)))</f>
        <v/>
      </c>
      <c r="B100" s="33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365" t="str">
        <f t="shared" ca="1" si="1"/>
        <v/>
      </c>
      <c r="D100" s="36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36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36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36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36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36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36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36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36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36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36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36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36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36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36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36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36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36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36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36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36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36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36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36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36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36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36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36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36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36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36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36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36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36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36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36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36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36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36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36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36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36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36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36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36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36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36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36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36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44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36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36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36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36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36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36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36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36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36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36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36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36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36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36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36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36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229" t="str">
        <f ca="1">+IF(OFFSET('Water Data'!$D$27,0,10*ROW('Water Data'!D94))="","",OFFSET('Water Data'!$D$27,0,10*ROW('Water Data'!D94)))</f>
        <v/>
      </c>
      <c r="BT100" s="229" t="str">
        <f ca="1">+IF(OFFSET('Water Data'!$D$28,0,10*ROW('Water Data'!D94))="","",OFFSET('Water Data'!$D$28,0,10*ROW('Water Data'!D94)))</f>
        <v/>
      </c>
      <c r="BU100" s="229" t="str">
        <f ca="1">+IF(OFFSET('Water Data'!$D$29,0,10*ROW('Water Data'!D94))="","",OFFSET('Water Data'!$D$29,0,10*ROW('Water Data'!D94)))</f>
        <v/>
      </c>
      <c r="BV100" s="229" t="str">
        <f ca="1">+IF(OFFSET('Water Data'!$E$27,0,10*ROW('Water Data'!E94))="","",OFFSET('Water Data'!$E$27,0,10*ROW('Water Data'!E94)))</f>
        <v/>
      </c>
      <c r="BW100" s="229" t="str">
        <f ca="1">+IF(OFFSET('Water Data'!$E$28,0,10*ROW('Water Data'!E94))="","",OFFSET('Water Data'!$E$28,0,10*ROW('Water Data'!E94)))</f>
        <v/>
      </c>
      <c r="BX100" s="229" t="str">
        <f ca="1">+IF(OFFSET('Water Data'!$E$29,0,10*ROW('Water Data'!E94))="","",OFFSET('Water Data'!$E$29,0,10*ROW('Water Data'!E94)))</f>
        <v/>
      </c>
      <c r="BY100" s="229" t="str">
        <f ca="1">+IF(OFFSET('Water Data'!$F$27,0,10*ROW('Water Data'!F94))="","",OFFSET('Water Data'!$F$27,0,10*ROW('Water Data'!F94)))</f>
        <v/>
      </c>
      <c r="BZ100" s="229" t="str">
        <f ca="1">+IF(OFFSET('Water Data'!$F$28,0,10*ROW('Water Data'!F94))="","",OFFSET('Water Data'!$F$28,0,10*ROW('Water Data'!F94)))</f>
        <v/>
      </c>
      <c r="CA100" s="229" t="str">
        <f ca="1">+IF(OFFSET('Water Data'!$F$29,0,10*ROW('Water Data'!F94))="","",OFFSET('Water Data'!$F$29,0,10*ROW('Water Data'!F94)))</f>
        <v/>
      </c>
      <c r="CB100" s="229" t="str">
        <f ca="1">+IF(OFFSET('Water Data'!$G$27,0,10*ROW('Water Data'!G94))="","",OFFSET('Water Data'!$G$27,0,10*ROW('Water Data'!G94)))</f>
        <v/>
      </c>
      <c r="CC100" s="229" t="str">
        <f ca="1">+IF(OFFSET('Water Data'!$G$28,0,10*ROW('Water Data'!G94))="","",OFFSET('Water Data'!$G$28,0,10*ROW('Water Data'!G94)))</f>
        <v/>
      </c>
      <c r="CD100" s="229" t="str">
        <f ca="1">+IF(OFFSET('Water Data'!$G$29,0,10*ROW('Water Data'!G94))="","",OFFSET('Water Data'!$G$29,0,10*ROW('Water Data'!G94)))</f>
        <v/>
      </c>
      <c r="CE100" s="229" t="str">
        <f ca="1">+IF(OFFSET('Water Data'!$H$27,0,10*ROW('Water Data'!H94))="","",OFFSET('Water Data'!$H$27,0,10*ROW('Water Data'!H94)))</f>
        <v/>
      </c>
      <c r="CF100" s="229" t="str">
        <f ca="1">+IF(OFFSET('Water Data'!$H$28,0,10*ROW('Water Data'!H94))="","",OFFSET('Water Data'!$H$28,0,10*ROW('Water Data'!H94)))</f>
        <v/>
      </c>
      <c r="CG100" s="229" t="str">
        <f ca="1">+IF(OFFSET('Water Data'!$H$29,0,10*ROW('Water Data'!H94))="","",OFFSET('Water Data'!$H$29,0,10*ROW('Water Data'!H94)))</f>
        <v/>
      </c>
      <c r="CH100" s="229" t="str">
        <f ca="1">+IF(OFFSET('Water Data'!$I$27,0,10*ROW('Water Data'!I94))="","",OFFSET('Water Data'!$I$27,0,10*ROW('Water Data'!I94)))</f>
        <v/>
      </c>
      <c r="CI100" s="229" t="str">
        <f ca="1">+IF(OFFSET('Water Data'!$I$28,0,10*ROW('Water Data'!I94))="","",OFFSET('Water Data'!$I$28,0,10*ROW('Water Data'!I94)))</f>
        <v/>
      </c>
      <c r="CJ100" s="229" t="str">
        <f ca="1">+IF(OFFSET('Water Data'!$I$29,0,10*ROW('Water Data'!I94))="","",OFFSET('Water Data'!$I$29,0,10*ROW('Water Data'!I94)))</f>
        <v/>
      </c>
      <c r="CK100" s="229" t="str">
        <f ca="1">+IF(OFFSET('Sanitation Data'!$D$28,0,10*ROW('Sanitation Data'!D94))="","",OFFSET('Sanitation Data'!$D$28,0,10*ROW('Sanitation Data'!D94)))</f>
        <v/>
      </c>
      <c r="CL100" s="229" t="str">
        <f ca="1">+IF(OFFSET('Sanitation Data'!$D$29,0,10*ROW('Sanitation Data'!D94))="","",OFFSET('Sanitation Data'!$D$29,0,10*ROW('Sanitation Data'!D94)))</f>
        <v/>
      </c>
      <c r="CM100" s="229" t="str">
        <f ca="1">+IF(OFFSET('Sanitation Data'!$D$30,0,10*ROW('Sanitation Data'!D94))="","",OFFSET('Sanitation Data'!$D$30,0,10*ROW('Sanitation Data'!D94)))</f>
        <v/>
      </c>
      <c r="CN100" s="229" t="str">
        <f ca="1">+IF(OFFSET('Sanitation Data'!$D$31,0,10*ROW('Sanitation Data'!D94))="","",OFFSET('Sanitation Data'!$D$31,0,10*ROW('Sanitation Data'!D94)))</f>
        <v/>
      </c>
      <c r="CO100" s="229" t="str">
        <f ca="1">+IF(OFFSET('Sanitation Data'!$D$32,0,10*ROW('Sanitation Data'!D94))="","",OFFSET('Sanitation Data'!$D$32,0,10*ROW('Sanitation Data'!D94)))</f>
        <v/>
      </c>
      <c r="CP100" s="229" t="str">
        <f ca="1">+IF(OFFSET('Sanitation Data'!$E$28,0,10*ROW('Sanitation Data'!E94))="","",OFFSET('Sanitation Data'!$E$28,0,10*ROW('Sanitation Data'!E94)))</f>
        <v/>
      </c>
      <c r="CQ100" s="229" t="str">
        <f ca="1">+IF(OFFSET('Sanitation Data'!$E$29,0,10*ROW('Sanitation Data'!E94))="","",OFFSET('Sanitation Data'!$E$29,0,10*ROW('Sanitation Data'!E94)))</f>
        <v/>
      </c>
      <c r="CR100" s="229" t="str">
        <f ca="1">+IF(OFFSET('Sanitation Data'!$E$30,0,10*ROW('Sanitation Data'!E94))="","",OFFSET('Sanitation Data'!$E$30,0,10*ROW('Sanitation Data'!E94)))</f>
        <v/>
      </c>
      <c r="CS100" s="229" t="str">
        <f ca="1">+IF(OFFSET('Sanitation Data'!$E$31,0,10*ROW('Sanitation Data'!E94))="","",OFFSET('Sanitation Data'!$E$31,0,10*ROW('Sanitation Data'!E94)))</f>
        <v/>
      </c>
      <c r="CT100" s="229" t="str">
        <f ca="1">+IF(OFFSET('Sanitation Data'!$E$32,0,10*ROW('Sanitation Data'!E94))="","",OFFSET('Sanitation Data'!$E$32,0,10*ROW('Sanitation Data'!E94)))</f>
        <v/>
      </c>
      <c r="CU100" s="229" t="str">
        <f ca="1">+IF(OFFSET('Sanitation Data'!$F$28,0,10*ROW('Sanitation Data'!F94))="","",OFFSET('Sanitation Data'!$F$28,0,10*ROW('Sanitation Data'!F94)))</f>
        <v/>
      </c>
      <c r="CV100" s="229" t="str">
        <f ca="1">+IF(OFFSET('Sanitation Data'!$F$29,0,10*ROW('Sanitation Data'!F94))="","",OFFSET('Sanitation Data'!$F$29,0,10*ROW('Sanitation Data'!F94)))</f>
        <v/>
      </c>
      <c r="CW100" s="229" t="str">
        <f ca="1">+IF(OFFSET('Sanitation Data'!$F$30,0,10*ROW('Sanitation Data'!F94))="","",OFFSET('Sanitation Data'!$F$30,0,10*ROW('Sanitation Data'!F94)))</f>
        <v/>
      </c>
      <c r="CX100" s="229" t="str">
        <f ca="1">+IF(OFFSET('Sanitation Data'!$F$31,0,10*ROW('Sanitation Data'!F94))="","",OFFSET('Sanitation Data'!$F$31,0,10*ROW('Sanitation Data'!F94)))</f>
        <v/>
      </c>
      <c r="CY100" s="229" t="str">
        <f ca="1">+IF(OFFSET('Sanitation Data'!$F$32,0,10*ROW('Sanitation Data'!F94))="","",OFFSET('Sanitation Data'!$F$32,0,10*ROW('Sanitation Data'!F94)))</f>
        <v/>
      </c>
      <c r="CZ100" s="229" t="str">
        <f ca="1">+IF(OFFSET('Sanitation Data'!$G$28,0,10*ROW('Sanitation Data'!G94))="","",OFFSET('Sanitation Data'!$G$28,0,10*ROW('Sanitation Data'!G94)))</f>
        <v/>
      </c>
      <c r="DA100" s="229" t="str">
        <f ca="1">+IF(OFFSET('Sanitation Data'!$G$29,0,10*ROW('Sanitation Data'!G94))="","",OFFSET('Sanitation Data'!$G$29,0,10*ROW('Sanitation Data'!G94)))</f>
        <v/>
      </c>
      <c r="DB100" s="229" t="str">
        <f ca="1">+IF(OFFSET('Sanitation Data'!$G$30,0,10*ROW('Sanitation Data'!G94))="","",OFFSET('Sanitation Data'!$G$30,0,10*ROW('Sanitation Data'!G94)))</f>
        <v/>
      </c>
      <c r="DC100" s="229" t="str">
        <f ca="1">+IF(OFFSET('Sanitation Data'!$G$31,0,10*ROW('Sanitation Data'!G94))="","",OFFSET('Sanitation Data'!$G$31,0,10*ROW('Sanitation Data'!G94)))</f>
        <v/>
      </c>
      <c r="DD100" s="229" t="str">
        <f ca="1">+IF(OFFSET('Sanitation Data'!$G$32,0,10*ROW('Sanitation Data'!G94))="","",OFFSET('Sanitation Data'!$G$32,0,10*ROW('Sanitation Data'!G94)))</f>
        <v/>
      </c>
      <c r="DE100" s="229" t="str">
        <f ca="1">+IF(OFFSET('Sanitation Data'!$H$28,0,10*ROW('Sanitation Data'!H94))="","",OFFSET('Sanitation Data'!$H$28,0,10*ROW('Sanitation Data'!H94)))</f>
        <v/>
      </c>
      <c r="DF100" s="229" t="str">
        <f ca="1">+IF(OFFSET('Sanitation Data'!$H$29,0,10*ROW('Sanitation Data'!H94))="","",OFFSET('Sanitation Data'!$H$29,0,10*ROW('Sanitation Data'!H94)))</f>
        <v/>
      </c>
      <c r="DG100" s="229" t="str">
        <f ca="1">+IF(OFFSET('Sanitation Data'!$H$30,0,10*ROW('Sanitation Data'!H94))="","",OFFSET('Sanitation Data'!$H$30,0,10*ROW('Sanitation Data'!H94)))</f>
        <v/>
      </c>
      <c r="DH100" s="229" t="str">
        <f ca="1">+IF(OFFSET('Sanitation Data'!$H$31,0,10*ROW('Sanitation Data'!H94))="","",OFFSET('Sanitation Data'!$H$31,0,10*ROW('Sanitation Data'!H94)))</f>
        <v/>
      </c>
      <c r="DI100" s="229" t="str">
        <f ca="1">+IF(OFFSET('Sanitation Data'!$H$32,0,10*ROW('Sanitation Data'!H94))="","",OFFSET('Sanitation Data'!$H$32,0,10*ROW('Sanitation Data'!H94)))</f>
        <v/>
      </c>
      <c r="DJ100" s="229" t="str">
        <f ca="1">+IF(OFFSET('Sanitation Data'!$I$28,0,10*ROW('Sanitation Data'!I94))="","",OFFSET('Sanitation Data'!$I$28,0,10*ROW('Sanitation Data'!I94)))</f>
        <v/>
      </c>
      <c r="DK100" s="229" t="str">
        <f ca="1">+IF(OFFSET('Sanitation Data'!$I$29,0,10*ROW('Sanitation Data'!I94))="","",OFFSET('Sanitation Data'!$I$29,0,10*ROW('Sanitation Data'!I94)))</f>
        <v/>
      </c>
      <c r="DL100" s="229" t="str">
        <f ca="1">+IF(OFFSET('Sanitation Data'!$I$30,0,10*ROW('Sanitation Data'!I94))="","",OFFSET('Sanitation Data'!$I$30,0,10*ROW('Sanitation Data'!I94)))</f>
        <v/>
      </c>
      <c r="DM100" s="229" t="str">
        <f ca="1">+IF(OFFSET('Sanitation Data'!$I$31,0,10*ROW('Sanitation Data'!I94))="","",OFFSET('Sanitation Data'!$I$31,0,10*ROW('Sanitation Data'!I94)))</f>
        <v/>
      </c>
      <c r="DN100" s="229" t="str">
        <f ca="1">+IF(OFFSET('Sanitation Data'!$I$32,0,10*ROW('Sanitation Data'!I94))="","",OFFSET('Sanitation Data'!$I$32,0,10*ROW('Sanitation Data'!I94)))</f>
        <v/>
      </c>
      <c r="DO100" s="229" t="str">
        <f ca="1">+IF(OFFSET('Hygiene Data'!$D$11,0,10*ROW('Hygiene Data'!D94))="","",OFFSET('Hygiene Data'!$D$11,0,10*ROW('Hygiene Data'!D94)))</f>
        <v/>
      </c>
      <c r="DP100" s="229" t="str">
        <f ca="1">+IF(OFFSET('Hygiene Data'!$D$12,0,10*ROW('Hygiene Data'!D94))="","",OFFSET('Hygiene Data'!$D$12,0,10*ROW('Hygiene Data'!D94)))</f>
        <v/>
      </c>
      <c r="DQ100" s="229" t="str">
        <f ca="1">+IF(OFFSET('Hygiene Data'!$D$13,0,10*ROW('Hygiene Data'!D94))="","",OFFSET('Hygiene Data'!$D$13,0,10*ROW('Hygiene Data'!D94)))</f>
        <v/>
      </c>
      <c r="DR100" s="229" t="str">
        <f ca="1">+IF(OFFSET('Hygiene Data'!$E$11,0,10*ROW('Hygiene Data'!E94))="","",OFFSET('Hygiene Data'!$E$11,0,10*ROW('Hygiene Data'!E94)))</f>
        <v/>
      </c>
      <c r="DS100" s="229" t="str">
        <f ca="1">+IF(OFFSET('Hygiene Data'!$E$12,0,10*ROW('Hygiene Data'!E94))="","",OFFSET('Hygiene Data'!$E$12,0,10*ROW('Hygiene Data'!E94)))</f>
        <v/>
      </c>
      <c r="DT100" s="229" t="str">
        <f ca="1">+IF(OFFSET('Hygiene Data'!$E$13,0,10*ROW('Hygiene Data'!E94))="","",OFFSET('Hygiene Data'!$E$13,0,10*ROW('Hygiene Data'!E94)))</f>
        <v/>
      </c>
      <c r="DU100" s="229" t="str">
        <f ca="1">+IF(OFFSET('Hygiene Data'!$F$11,0,10*ROW('Hygiene Data'!F94))="","",OFFSET('Hygiene Data'!$F$11,0,10*ROW('Hygiene Data'!F94)))</f>
        <v/>
      </c>
      <c r="DV100" s="229" t="str">
        <f ca="1">+IF(OFFSET('Hygiene Data'!$F$12,0,10*ROW('Hygiene Data'!F94))="","",OFFSET('Hygiene Data'!$F$12,0,10*ROW('Hygiene Data'!F94)))</f>
        <v/>
      </c>
      <c r="DW100" s="229" t="str">
        <f ca="1">+IF(OFFSET('Hygiene Data'!$F$13,0,10*ROW('Hygiene Data'!F94))="","",OFFSET('Hygiene Data'!$F$13,0,10*ROW('Hygiene Data'!F94)))</f>
        <v/>
      </c>
      <c r="DX100" s="229" t="str">
        <f ca="1">+IF(OFFSET('Hygiene Data'!$G$11,0,10*ROW('Hygiene Data'!G94))="","",OFFSET('Hygiene Data'!$G$11,0,10*ROW('Hygiene Data'!G94)))</f>
        <v/>
      </c>
      <c r="DY100" s="229" t="str">
        <f ca="1">+IF(OFFSET('Hygiene Data'!$G$12,0,10*ROW('Hygiene Data'!G94))="","",OFFSET('Hygiene Data'!$G$12,0,10*ROW('Hygiene Data'!G94)))</f>
        <v/>
      </c>
      <c r="DZ100" s="229" t="str">
        <f ca="1">+IF(OFFSET('Hygiene Data'!$G$13,0,10*ROW('Hygiene Data'!G94))="","",OFFSET('Hygiene Data'!$G$13,0,10*ROW('Hygiene Data'!G94)))</f>
        <v/>
      </c>
      <c r="EA100" s="229" t="str">
        <f ca="1">+IF(OFFSET('Hygiene Data'!$H$11,0,10*ROW('Hygiene Data'!H94))="","",OFFSET('Hygiene Data'!$H$11,0,10*ROW('Hygiene Data'!H94)))</f>
        <v/>
      </c>
      <c r="EB100" s="229" t="str">
        <f ca="1">+IF(OFFSET('Hygiene Data'!$H$12,0,10*ROW('Hygiene Data'!H94))="","",OFFSET('Hygiene Data'!$H$12,0,10*ROW('Hygiene Data'!H94)))</f>
        <v/>
      </c>
      <c r="EC100" s="229" t="str">
        <f ca="1">+IF(OFFSET('Hygiene Data'!$H$13,0,10*ROW('Hygiene Data'!H94))="","",OFFSET('Hygiene Data'!$H$13,0,10*ROW('Hygiene Data'!H94)))</f>
        <v/>
      </c>
      <c r="ED100" s="229" t="str">
        <f ca="1">+IF(OFFSET('Hygiene Data'!$I$11,0,10*ROW('Hygiene Data'!I94))="","",OFFSET('Hygiene Data'!$I$11,0,10*ROW('Hygiene Data'!I94)))</f>
        <v/>
      </c>
      <c r="EE100" s="229" t="str">
        <f ca="1">+IF(OFFSET('Hygiene Data'!$I$12,0,10*ROW('Hygiene Data'!I94))="","",OFFSET('Hygiene Data'!$I$12,0,10*ROW('Hygiene Data'!I94)))</f>
        <v/>
      </c>
      <c r="EF100" s="229" t="str">
        <f ca="1">+IF(OFFSET('Hygiene Data'!$I$13,0,10*ROW('Hygiene Data'!I94))="","",OFFSET('Hygiene Data'!$I$13,0,10*ROW('Hygiene Data'!I94)))</f>
        <v/>
      </c>
    </row>
    <row r="101" spans="1:136" x14ac:dyDescent="0.25">
      <c r="A101" s="338" t="str">
        <f ca="1">+IF(OFFSET('Water Data'!$B$2,0,10*ROW('Water Data'!E95))="","",OFFSET('Water Data'!$B$2,0,10*ROW('Water Data'!E95)))</f>
        <v/>
      </c>
      <c r="B101" s="33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365" t="str">
        <f t="shared" ca="1" si="1"/>
        <v/>
      </c>
      <c r="D101" s="36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36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36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36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36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36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36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36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36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36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36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36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36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36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36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36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36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36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36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36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36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36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36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36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36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36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36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36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36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36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36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36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36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36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36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36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36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36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36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36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36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36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36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36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36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36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36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36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36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44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36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36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36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36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36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36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36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36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36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36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36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36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36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36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36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36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229" t="str">
        <f ca="1">+IF(OFFSET('Water Data'!$D$27,0,10*ROW('Water Data'!D95))="","",OFFSET('Water Data'!$D$27,0,10*ROW('Water Data'!D95)))</f>
        <v/>
      </c>
      <c r="BT101" s="229" t="str">
        <f ca="1">+IF(OFFSET('Water Data'!$D$28,0,10*ROW('Water Data'!D95))="","",OFFSET('Water Data'!$D$28,0,10*ROW('Water Data'!D95)))</f>
        <v/>
      </c>
      <c r="BU101" s="229" t="str">
        <f ca="1">+IF(OFFSET('Water Data'!$D$29,0,10*ROW('Water Data'!D95))="","",OFFSET('Water Data'!$D$29,0,10*ROW('Water Data'!D95)))</f>
        <v/>
      </c>
      <c r="BV101" s="229" t="str">
        <f ca="1">+IF(OFFSET('Water Data'!$E$27,0,10*ROW('Water Data'!E95))="","",OFFSET('Water Data'!$E$27,0,10*ROW('Water Data'!E95)))</f>
        <v/>
      </c>
      <c r="BW101" s="229" t="str">
        <f ca="1">+IF(OFFSET('Water Data'!$E$28,0,10*ROW('Water Data'!E95))="","",OFFSET('Water Data'!$E$28,0,10*ROW('Water Data'!E95)))</f>
        <v/>
      </c>
      <c r="BX101" s="229" t="str">
        <f ca="1">+IF(OFFSET('Water Data'!$E$29,0,10*ROW('Water Data'!E95))="","",OFFSET('Water Data'!$E$29,0,10*ROW('Water Data'!E95)))</f>
        <v/>
      </c>
      <c r="BY101" s="229" t="str">
        <f ca="1">+IF(OFFSET('Water Data'!$F$27,0,10*ROW('Water Data'!F95))="","",OFFSET('Water Data'!$F$27,0,10*ROW('Water Data'!F95)))</f>
        <v/>
      </c>
      <c r="BZ101" s="229" t="str">
        <f ca="1">+IF(OFFSET('Water Data'!$F$28,0,10*ROW('Water Data'!F95))="","",OFFSET('Water Data'!$F$28,0,10*ROW('Water Data'!F95)))</f>
        <v/>
      </c>
      <c r="CA101" s="229" t="str">
        <f ca="1">+IF(OFFSET('Water Data'!$F$29,0,10*ROW('Water Data'!F95))="","",OFFSET('Water Data'!$F$29,0,10*ROW('Water Data'!F95)))</f>
        <v/>
      </c>
      <c r="CB101" s="229" t="str">
        <f ca="1">+IF(OFFSET('Water Data'!$G$27,0,10*ROW('Water Data'!G95))="","",OFFSET('Water Data'!$G$27,0,10*ROW('Water Data'!G95)))</f>
        <v/>
      </c>
      <c r="CC101" s="229" t="str">
        <f ca="1">+IF(OFFSET('Water Data'!$G$28,0,10*ROW('Water Data'!G95))="","",OFFSET('Water Data'!$G$28,0,10*ROW('Water Data'!G95)))</f>
        <v/>
      </c>
      <c r="CD101" s="229" t="str">
        <f ca="1">+IF(OFFSET('Water Data'!$G$29,0,10*ROW('Water Data'!G95))="","",OFFSET('Water Data'!$G$29,0,10*ROW('Water Data'!G95)))</f>
        <v/>
      </c>
      <c r="CE101" s="229" t="str">
        <f ca="1">+IF(OFFSET('Water Data'!$H$27,0,10*ROW('Water Data'!H95))="","",OFFSET('Water Data'!$H$27,0,10*ROW('Water Data'!H95)))</f>
        <v/>
      </c>
      <c r="CF101" s="229" t="str">
        <f ca="1">+IF(OFFSET('Water Data'!$H$28,0,10*ROW('Water Data'!H95))="","",OFFSET('Water Data'!$H$28,0,10*ROW('Water Data'!H95)))</f>
        <v/>
      </c>
      <c r="CG101" s="229" t="str">
        <f ca="1">+IF(OFFSET('Water Data'!$H$29,0,10*ROW('Water Data'!H95))="","",OFFSET('Water Data'!$H$29,0,10*ROW('Water Data'!H95)))</f>
        <v/>
      </c>
      <c r="CH101" s="229" t="str">
        <f ca="1">+IF(OFFSET('Water Data'!$I$27,0,10*ROW('Water Data'!I95))="","",OFFSET('Water Data'!$I$27,0,10*ROW('Water Data'!I95)))</f>
        <v/>
      </c>
      <c r="CI101" s="229" t="str">
        <f ca="1">+IF(OFFSET('Water Data'!$I$28,0,10*ROW('Water Data'!I95))="","",OFFSET('Water Data'!$I$28,0,10*ROW('Water Data'!I95)))</f>
        <v/>
      </c>
      <c r="CJ101" s="229" t="str">
        <f ca="1">+IF(OFFSET('Water Data'!$I$29,0,10*ROW('Water Data'!I95))="","",OFFSET('Water Data'!$I$29,0,10*ROW('Water Data'!I95)))</f>
        <v/>
      </c>
      <c r="CK101" s="229" t="str">
        <f ca="1">+IF(OFFSET('Sanitation Data'!$D$28,0,10*ROW('Sanitation Data'!D95))="","",OFFSET('Sanitation Data'!$D$28,0,10*ROW('Sanitation Data'!D95)))</f>
        <v/>
      </c>
      <c r="CL101" s="229" t="str">
        <f ca="1">+IF(OFFSET('Sanitation Data'!$D$29,0,10*ROW('Sanitation Data'!D95))="","",OFFSET('Sanitation Data'!$D$29,0,10*ROW('Sanitation Data'!D95)))</f>
        <v/>
      </c>
      <c r="CM101" s="229" t="str">
        <f ca="1">+IF(OFFSET('Sanitation Data'!$D$30,0,10*ROW('Sanitation Data'!D95))="","",OFFSET('Sanitation Data'!$D$30,0,10*ROW('Sanitation Data'!D95)))</f>
        <v/>
      </c>
      <c r="CN101" s="229" t="str">
        <f ca="1">+IF(OFFSET('Sanitation Data'!$D$31,0,10*ROW('Sanitation Data'!D95))="","",OFFSET('Sanitation Data'!$D$31,0,10*ROW('Sanitation Data'!D95)))</f>
        <v/>
      </c>
      <c r="CO101" s="229" t="str">
        <f ca="1">+IF(OFFSET('Sanitation Data'!$D$32,0,10*ROW('Sanitation Data'!D95))="","",OFFSET('Sanitation Data'!$D$32,0,10*ROW('Sanitation Data'!D95)))</f>
        <v/>
      </c>
      <c r="CP101" s="229" t="str">
        <f ca="1">+IF(OFFSET('Sanitation Data'!$E$28,0,10*ROW('Sanitation Data'!E95))="","",OFFSET('Sanitation Data'!$E$28,0,10*ROW('Sanitation Data'!E95)))</f>
        <v/>
      </c>
      <c r="CQ101" s="229" t="str">
        <f ca="1">+IF(OFFSET('Sanitation Data'!$E$29,0,10*ROW('Sanitation Data'!E95))="","",OFFSET('Sanitation Data'!$E$29,0,10*ROW('Sanitation Data'!E95)))</f>
        <v/>
      </c>
      <c r="CR101" s="229" t="str">
        <f ca="1">+IF(OFFSET('Sanitation Data'!$E$30,0,10*ROW('Sanitation Data'!E95))="","",OFFSET('Sanitation Data'!$E$30,0,10*ROW('Sanitation Data'!E95)))</f>
        <v/>
      </c>
      <c r="CS101" s="229" t="str">
        <f ca="1">+IF(OFFSET('Sanitation Data'!$E$31,0,10*ROW('Sanitation Data'!E95))="","",OFFSET('Sanitation Data'!$E$31,0,10*ROW('Sanitation Data'!E95)))</f>
        <v/>
      </c>
      <c r="CT101" s="229" t="str">
        <f ca="1">+IF(OFFSET('Sanitation Data'!$E$32,0,10*ROW('Sanitation Data'!E95))="","",OFFSET('Sanitation Data'!$E$32,0,10*ROW('Sanitation Data'!E95)))</f>
        <v/>
      </c>
      <c r="CU101" s="229" t="str">
        <f ca="1">+IF(OFFSET('Sanitation Data'!$F$28,0,10*ROW('Sanitation Data'!F95))="","",OFFSET('Sanitation Data'!$F$28,0,10*ROW('Sanitation Data'!F95)))</f>
        <v/>
      </c>
      <c r="CV101" s="229" t="str">
        <f ca="1">+IF(OFFSET('Sanitation Data'!$F$29,0,10*ROW('Sanitation Data'!F95))="","",OFFSET('Sanitation Data'!$F$29,0,10*ROW('Sanitation Data'!F95)))</f>
        <v/>
      </c>
      <c r="CW101" s="229" t="str">
        <f ca="1">+IF(OFFSET('Sanitation Data'!$F$30,0,10*ROW('Sanitation Data'!F95))="","",OFFSET('Sanitation Data'!$F$30,0,10*ROW('Sanitation Data'!F95)))</f>
        <v/>
      </c>
      <c r="CX101" s="229" t="str">
        <f ca="1">+IF(OFFSET('Sanitation Data'!$F$31,0,10*ROW('Sanitation Data'!F95))="","",OFFSET('Sanitation Data'!$F$31,0,10*ROW('Sanitation Data'!F95)))</f>
        <v/>
      </c>
      <c r="CY101" s="229" t="str">
        <f ca="1">+IF(OFFSET('Sanitation Data'!$F$32,0,10*ROW('Sanitation Data'!F95))="","",OFFSET('Sanitation Data'!$F$32,0,10*ROW('Sanitation Data'!F95)))</f>
        <v/>
      </c>
      <c r="CZ101" s="229" t="str">
        <f ca="1">+IF(OFFSET('Sanitation Data'!$G$28,0,10*ROW('Sanitation Data'!G95))="","",OFFSET('Sanitation Data'!$G$28,0,10*ROW('Sanitation Data'!G95)))</f>
        <v/>
      </c>
      <c r="DA101" s="229" t="str">
        <f ca="1">+IF(OFFSET('Sanitation Data'!$G$29,0,10*ROW('Sanitation Data'!G95))="","",OFFSET('Sanitation Data'!$G$29,0,10*ROW('Sanitation Data'!G95)))</f>
        <v/>
      </c>
      <c r="DB101" s="229" t="str">
        <f ca="1">+IF(OFFSET('Sanitation Data'!$G$30,0,10*ROW('Sanitation Data'!G95))="","",OFFSET('Sanitation Data'!$G$30,0,10*ROW('Sanitation Data'!G95)))</f>
        <v/>
      </c>
      <c r="DC101" s="229" t="str">
        <f ca="1">+IF(OFFSET('Sanitation Data'!$G$31,0,10*ROW('Sanitation Data'!G95))="","",OFFSET('Sanitation Data'!$G$31,0,10*ROW('Sanitation Data'!G95)))</f>
        <v/>
      </c>
      <c r="DD101" s="229" t="str">
        <f ca="1">+IF(OFFSET('Sanitation Data'!$G$32,0,10*ROW('Sanitation Data'!G95))="","",OFFSET('Sanitation Data'!$G$32,0,10*ROW('Sanitation Data'!G95)))</f>
        <v/>
      </c>
      <c r="DE101" s="229" t="str">
        <f ca="1">+IF(OFFSET('Sanitation Data'!$H$28,0,10*ROW('Sanitation Data'!H95))="","",OFFSET('Sanitation Data'!$H$28,0,10*ROW('Sanitation Data'!H95)))</f>
        <v/>
      </c>
      <c r="DF101" s="229" t="str">
        <f ca="1">+IF(OFFSET('Sanitation Data'!$H$29,0,10*ROW('Sanitation Data'!H95))="","",OFFSET('Sanitation Data'!$H$29,0,10*ROW('Sanitation Data'!H95)))</f>
        <v/>
      </c>
      <c r="DG101" s="229" t="str">
        <f ca="1">+IF(OFFSET('Sanitation Data'!$H$30,0,10*ROW('Sanitation Data'!H95))="","",OFFSET('Sanitation Data'!$H$30,0,10*ROW('Sanitation Data'!H95)))</f>
        <v/>
      </c>
      <c r="DH101" s="229" t="str">
        <f ca="1">+IF(OFFSET('Sanitation Data'!$H$31,0,10*ROW('Sanitation Data'!H95))="","",OFFSET('Sanitation Data'!$H$31,0,10*ROW('Sanitation Data'!H95)))</f>
        <v/>
      </c>
      <c r="DI101" s="229" t="str">
        <f ca="1">+IF(OFFSET('Sanitation Data'!$H$32,0,10*ROW('Sanitation Data'!H95))="","",OFFSET('Sanitation Data'!$H$32,0,10*ROW('Sanitation Data'!H95)))</f>
        <v/>
      </c>
      <c r="DJ101" s="229" t="str">
        <f ca="1">+IF(OFFSET('Sanitation Data'!$I$28,0,10*ROW('Sanitation Data'!I95))="","",OFFSET('Sanitation Data'!$I$28,0,10*ROW('Sanitation Data'!I95)))</f>
        <v/>
      </c>
      <c r="DK101" s="229" t="str">
        <f ca="1">+IF(OFFSET('Sanitation Data'!$I$29,0,10*ROW('Sanitation Data'!I95))="","",OFFSET('Sanitation Data'!$I$29,0,10*ROW('Sanitation Data'!I95)))</f>
        <v/>
      </c>
      <c r="DL101" s="229" t="str">
        <f ca="1">+IF(OFFSET('Sanitation Data'!$I$30,0,10*ROW('Sanitation Data'!I95))="","",OFFSET('Sanitation Data'!$I$30,0,10*ROW('Sanitation Data'!I95)))</f>
        <v/>
      </c>
      <c r="DM101" s="229" t="str">
        <f ca="1">+IF(OFFSET('Sanitation Data'!$I$31,0,10*ROW('Sanitation Data'!I95))="","",OFFSET('Sanitation Data'!$I$31,0,10*ROW('Sanitation Data'!I95)))</f>
        <v/>
      </c>
      <c r="DN101" s="229" t="str">
        <f ca="1">+IF(OFFSET('Sanitation Data'!$I$32,0,10*ROW('Sanitation Data'!I95))="","",OFFSET('Sanitation Data'!$I$32,0,10*ROW('Sanitation Data'!I95)))</f>
        <v/>
      </c>
      <c r="DO101" s="229" t="str">
        <f ca="1">+IF(OFFSET('Hygiene Data'!$D$11,0,10*ROW('Hygiene Data'!D95))="","",OFFSET('Hygiene Data'!$D$11,0,10*ROW('Hygiene Data'!D95)))</f>
        <v/>
      </c>
      <c r="DP101" s="229" t="str">
        <f ca="1">+IF(OFFSET('Hygiene Data'!$D$12,0,10*ROW('Hygiene Data'!D95))="","",OFFSET('Hygiene Data'!$D$12,0,10*ROW('Hygiene Data'!D95)))</f>
        <v/>
      </c>
      <c r="DQ101" s="229" t="str">
        <f ca="1">+IF(OFFSET('Hygiene Data'!$D$13,0,10*ROW('Hygiene Data'!D95))="","",OFFSET('Hygiene Data'!$D$13,0,10*ROW('Hygiene Data'!D95)))</f>
        <v/>
      </c>
      <c r="DR101" s="229" t="str">
        <f ca="1">+IF(OFFSET('Hygiene Data'!$E$11,0,10*ROW('Hygiene Data'!E95))="","",OFFSET('Hygiene Data'!$E$11,0,10*ROW('Hygiene Data'!E95)))</f>
        <v/>
      </c>
      <c r="DS101" s="229" t="str">
        <f ca="1">+IF(OFFSET('Hygiene Data'!$E$12,0,10*ROW('Hygiene Data'!E95))="","",OFFSET('Hygiene Data'!$E$12,0,10*ROW('Hygiene Data'!E95)))</f>
        <v/>
      </c>
      <c r="DT101" s="229" t="str">
        <f ca="1">+IF(OFFSET('Hygiene Data'!$E$13,0,10*ROW('Hygiene Data'!E95))="","",OFFSET('Hygiene Data'!$E$13,0,10*ROW('Hygiene Data'!E95)))</f>
        <v/>
      </c>
      <c r="DU101" s="229" t="str">
        <f ca="1">+IF(OFFSET('Hygiene Data'!$F$11,0,10*ROW('Hygiene Data'!F95))="","",OFFSET('Hygiene Data'!$F$11,0,10*ROW('Hygiene Data'!F95)))</f>
        <v/>
      </c>
      <c r="DV101" s="229" t="str">
        <f ca="1">+IF(OFFSET('Hygiene Data'!$F$12,0,10*ROW('Hygiene Data'!F95))="","",OFFSET('Hygiene Data'!$F$12,0,10*ROW('Hygiene Data'!F95)))</f>
        <v/>
      </c>
      <c r="DW101" s="229" t="str">
        <f ca="1">+IF(OFFSET('Hygiene Data'!$F$13,0,10*ROW('Hygiene Data'!F95))="","",OFFSET('Hygiene Data'!$F$13,0,10*ROW('Hygiene Data'!F95)))</f>
        <v/>
      </c>
      <c r="DX101" s="229" t="str">
        <f ca="1">+IF(OFFSET('Hygiene Data'!$G$11,0,10*ROW('Hygiene Data'!G95))="","",OFFSET('Hygiene Data'!$G$11,0,10*ROW('Hygiene Data'!G95)))</f>
        <v/>
      </c>
      <c r="DY101" s="229" t="str">
        <f ca="1">+IF(OFFSET('Hygiene Data'!$G$12,0,10*ROW('Hygiene Data'!G95))="","",OFFSET('Hygiene Data'!$G$12,0,10*ROW('Hygiene Data'!G95)))</f>
        <v/>
      </c>
      <c r="DZ101" s="229" t="str">
        <f ca="1">+IF(OFFSET('Hygiene Data'!$G$13,0,10*ROW('Hygiene Data'!G95))="","",OFFSET('Hygiene Data'!$G$13,0,10*ROW('Hygiene Data'!G95)))</f>
        <v/>
      </c>
      <c r="EA101" s="229" t="str">
        <f ca="1">+IF(OFFSET('Hygiene Data'!$H$11,0,10*ROW('Hygiene Data'!H95))="","",OFFSET('Hygiene Data'!$H$11,0,10*ROW('Hygiene Data'!H95)))</f>
        <v/>
      </c>
      <c r="EB101" s="229" t="str">
        <f ca="1">+IF(OFFSET('Hygiene Data'!$H$12,0,10*ROW('Hygiene Data'!H95))="","",OFFSET('Hygiene Data'!$H$12,0,10*ROW('Hygiene Data'!H95)))</f>
        <v/>
      </c>
      <c r="EC101" s="229" t="str">
        <f ca="1">+IF(OFFSET('Hygiene Data'!$H$13,0,10*ROW('Hygiene Data'!H95))="","",OFFSET('Hygiene Data'!$H$13,0,10*ROW('Hygiene Data'!H95)))</f>
        <v/>
      </c>
      <c r="ED101" s="229" t="str">
        <f ca="1">+IF(OFFSET('Hygiene Data'!$I$11,0,10*ROW('Hygiene Data'!I95))="","",OFFSET('Hygiene Data'!$I$11,0,10*ROW('Hygiene Data'!I95)))</f>
        <v/>
      </c>
      <c r="EE101" s="229" t="str">
        <f ca="1">+IF(OFFSET('Hygiene Data'!$I$12,0,10*ROW('Hygiene Data'!I95))="","",OFFSET('Hygiene Data'!$I$12,0,10*ROW('Hygiene Data'!I95)))</f>
        <v/>
      </c>
      <c r="EF101" s="229" t="str">
        <f ca="1">+IF(OFFSET('Hygiene Data'!$I$13,0,10*ROW('Hygiene Data'!I95))="","",OFFSET('Hygiene Data'!$I$13,0,10*ROW('Hygiene Data'!I95)))</f>
        <v/>
      </c>
    </row>
    <row r="102" spans="1:136" x14ac:dyDescent="0.25">
      <c r="A102" s="338" t="str">
        <f ca="1">+IF(OFFSET('Water Data'!$B$2,0,10*ROW('Water Data'!E96))="","",OFFSET('Water Data'!$B$2,0,10*ROW('Water Data'!E96)))</f>
        <v/>
      </c>
      <c r="B102" s="33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365" t="str">
        <f t="shared" ca="1" si="1"/>
        <v/>
      </c>
      <c r="D102" s="36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36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36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36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36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36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36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36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36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36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36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36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36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36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36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36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36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36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36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36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36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36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36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36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36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36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36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36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36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36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36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36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36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36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36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36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36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36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36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36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36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36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36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36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36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36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36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36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36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44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36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36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36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36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36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36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36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36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36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36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36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36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36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36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36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36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229" t="str">
        <f ca="1">+IF(OFFSET('Water Data'!$D$27,0,10*ROW('Water Data'!D96))="","",OFFSET('Water Data'!$D$27,0,10*ROW('Water Data'!D96)))</f>
        <v/>
      </c>
      <c r="BT102" s="229" t="str">
        <f ca="1">+IF(OFFSET('Water Data'!$D$28,0,10*ROW('Water Data'!D96))="","",OFFSET('Water Data'!$D$28,0,10*ROW('Water Data'!D96)))</f>
        <v/>
      </c>
      <c r="BU102" s="229" t="str">
        <f ca="1">+IF(OFFSET('Water Data'!$D$29,0,10*ROW('Water Data'!D96))="","",OFFSET('Water Data'!$D$29,0,10*ROW('Water Data'!D96)))</f>
        <v/>
      </c>
      <c r="BV102" s="229" t="str">
        <f ca="1">+IF(OFFSET('Water Data'!$E$27,0,10*ROW('Water Data'!E96))="","",OFFSET('Water Data'!$E$27,0,10*ROW('Water Data'!E96)))</f>
        <v/>
      </c>
      <c r="BW102" s="229" t="str">
        <f ca="1">+IF(OFFSET('Water Data'!$E$28,0,10*ROW('Water Data'!E96))="","",OFFSET('Water Data'!$E$28,0,10*ROW('Water Data'!E96)))</f>
        <v/>
      </c>
      <c r="BX102" s="229" t="str">
        <f ca="1">+IF(OFFSET('Water Data'!$E$29,0,10*ROW('Water Data'!E96))="","",OFFSET('Water Data'!$E$29,0,10*ROW('Water Data'!E96)))</f>
        <v/>
      </c>
      <c r="BY102" s="229" t="str">
        <f ca="1">+IF(OFFSET('Water Data'!$F$27,0,10*ROW('Water Data'!F96))="","",OFFSET('Water Data'!$F$27,0,10*ROW('Water Data'!F96)))</f>
        <v/>
      </c>
      <c r="BZ102" s="229" t="str">
        <f ca="1">+IF(OFFSET('Water Data'!$F$28,0,10*ROW('Water Data'!F96))="","",OFFSET('Water Data'!$F$28,0,10*ROW('Water Data'!F96)))</f>
        <v/>
      </c>
      <c r="CA102" s="229" t="str">
        <f ca="1">+IF(OFFSET('Water Data'!$F$29,0,10*ROW('Water Data'!F96))="","",OFFSET('Water Data'!$F$29,0,10*ROW('Water Data'!F96)))</f>
        <v/>
      </c>
      <c r="CB102" s="229" t="str">
        <f ca="1">+IF(OFFSET('Water Data'!$G$27,0,10*ROW('Water Data'!G96))="","",OFFSET('Water Data'!$G$27,0,10*ROW('Water Data'!G96)))</f>
        <v/>
      </c>
      <c r="CC102" s="229" t="str">
        <f ca="1">+IF(OFFSET('Water Data'!$G$28,0,10*ROW('Water Data'!G96))="","",OFFSET('Water Data'!$G$28,0,10*ROW('Water Data'!G96)))</f>
        <v/>
      </c>
      <c r="CD102" s="229" t="str">
        <f ca="1">+IF(OFFSET('Water Data'!$G$29,0,10*ROW('Water Data'!G96))="","",OFFSET('Water Data'!$G$29,0,10*ROW('Water Data'!G96)))</f>
        <v/>
      </c>
      <c r="CE102" s="229" t="str">
        <f ca="1">+IF(OFFSET('Water Data'!$H$27,0,10*ROW('Water Data'!H96))="","",OFFSET('Water Data'!$H$27,0,10*ROW('Water Data'!H96)))</f>
        <v/>
      </c>
      <c r="CF102" s="229" t="str">
        <f ca="1">+IF(OFFSET('Water Data'!$H$28,0,10*ROW('Water Data'!H96))="","",OFFSET('Water Data'!$H$28,0,10*ROW('Water Data'!H96)))</f>
        <v/>
      </c>
      <c r="CG102" s="229" t="str">
        <f ca="1">+IF(OFFSET('Water Data'!$H$29,0,10*ROW('Water Data'!H96))="","",OFFSET('Water Data'!$H$29,0,10*ROW('Water Data'!H96)))</f>
        <v/>
      </c>
      <c r="CH102" s="229" t="str">
        <f ca="1">+IF(OFFSET('Water Data'!$I$27,0,10*ROW('Water Data'!I96))="","",OFFSET('Water Data'!$I$27,0,10*ROW('Water Data'!I96)))</f>
        <v/>
      </c>
      <c r="CI102" s="229" t="str">
        <f ca="1">+IF(OFFSET('Water Data'!$I$28,0,10*ROW('Water Data'!I96))="","",OFFSET('Water Data'!$I$28,0,10*ROW('Water Data'!I96)))</f>
        <v/>
      </c>
      <c r="CJ102" s="229" t="str">
        <f ca="1">+IF(OFFSET('Water Data'!$I$29,0,10*ROW('Water Data'!I96))="","",OFFSET('Water Data'!$I$29,0,10*ROW('Water Data'!I96)))</f>
        <v/>
      </c>
      <c r="CK102" s="229" t="str">
        <f ca="1">+IF(OFFSET('Sanitation Data'!$D$28,0,10*ROW('Sanitation Data'!D96))="","",OFFSET('Sanitation Data'!$D$28,0,10*ROW('Sanitation Data'!D96)))</f>
        <v/>
      </c>
      <c r="CL102" s="229" t="str">
        <f ca="1">+IF(OFFSET('Sanitation Data'!$D$29,0,10*ROW('Sanitation Data'!D96))="","",OFFSET('Sanitation Data'!$D$29,0,10*ROW('Sanitation Data'!D96)))</f>
        <v/>
      </c>
      <c r="CM102" s="229" t="str">
        <f ca="1">+IF(OFFSET('Sanitation Data'!$D$30,0,10*ROW('Sanitation Data'!D96))="","",OFFSET('Sanitation Data'!$D$30,0,10*ROW('Sanitation Data'!D96)))</f>
        <v/>
      </c>
      <c r="CN102" s="229" t="str">
        <f ca="1">+IF(OFFSET('Sanitation Data'!$D$31,0,10*ROW('Sanitation Data'!D96))="","",OFFSET('Sanitation Data'!$D$31,0,10*ROW('Sanitation Data'!D96)))</f>
        <v/>
      </c>
      <c r="CO102" s="229" t="str">
        <f ca="1">+IF(OFFSET('Sanitation Data'!$D$32,0,10*ROW('Sanitation Data'!D96))="","",OFFSET('Sanitation Data'!$D$32,0,10*ROW('Sanitation Data'!D96)))</f>
        <v/>
      </c>
      <c r="CP102" s="229" t="str">
        <f ca="1">+IF(OFFSET('Sanitation Data'!$E$28,0,10*ROW('Sanitation Data'!E96))="","",OFFSET('Sanitation Data'!$E$28,0,10*ROW('Sanitation Data'!E96)))</f>
        <v/>
      </c>
      <c r="CQ102" s="229" t="str">
        <f ca="1">+IF(OFFSET('Sanitation Data'!$E$29,0,10*ROW('Sanitation Data'!E96))="","",OFFSET('Sanitation Data'!$E$29,0,10*ROW('Sanitation Data'!E96)))</f>
        <v/>
      </c>
      <c r="CR102" s="229" t="str">
        <f ca="1">+IF(OFFSET('Sanitation Data'!$E$30,0,10*ROW('Sanitation Data'!E96))="","",OFFSET('Sanitation Data'!$E$30,0,10*ROW('Sanitation Data'!E96)))</f>
        <v/>
      </c>
      <c r="CS102" s="229" t="str">
        <f ca="1">+IF(OFFSET('Sanitation Data'!$E$31,0,10*ROW('Sanitation Data'!E96))="","",OFFSET('Sanitation Data'!$E$31,0,10*ROW('Sanitation Data'!E96)))</f>
        <v/>
      </c>
      <c r="CT102" s="229" t="str">
        <f ca="1">+IF(OFFSET('Sanitation Data'!$E$32,0,10*ROW('Sanitation Data'!E96))="","",OFFSET('Sanitation Data'!$E$32,0,10*ROW('Sanitation Data'!E96)))</f>
        <v/>
      </c>
      <c r="CU102" s="229" t="str">
        <f ca="1">+IF(OFFSET('Sanitation Data'!$F$28,0,10*ROW('Sanitation Data'!F96))="","",OFFSET('Sanitation Data'!$F$28,0,10*ROW('Sanitation Data'!F96)))</f>
        <v/>
      </c>
      <c r="CV102" s="229" t="str">
        <f ca="1">+IF(OFFSET('Sanitation Data'!$F$29,0,10*ROW('Sanitation Data'!F96))="","",OFFSET('Sanitation Data'!$F$29,0,10*ROW('Sanitation Data'!F96)))</f>
        <v/>
      </c>
      <c r="CW102" s="229" t="str">
        <f ca="1">+IF(OFFSET('Sanitation Data'!$F$30,0,10*ROW('Sanitation Data'!F96))="","",OFFSET('Sanitation Data'!$F$30,0,10*ROW('Sanitation Data'!F96)))</f>
        <v/>
      </c>
      <c r="CX102" s="229" t="str">
        <f ca="1">+IF(OFFSET('Sanitation Data'!$F$31,0,10*ROW('Sanitation Data'!F96))="","",OFFSET('Sanitation Data'!$F$31,0,10*ROW('Sanitation Data'!F96)))</f>
        <v/>
      </c>
      <c r="CY102" s="229" t="str">
        <f ca="1">+IF(OFFSET('Sanitation Data'!$F$32,0,10*ROW('Sanitation Data'!F96))="","",OFFSET('Sanitation Data'!$F$32,0,10*ROW('Sanitation Data'!F96)))</f>
        <v/>
      </c>
      <c r="CZ102" s="229" t="str">
        <f ca="1">+IF(OFFSET('Sanitation Data'!$G$28,0,10*ROW('Sanitation Data'!G96))="","",OFFSET('Sanitation Data'!$G$28,0,10*ROW('Sanitation Data'!G96)))</f>
        <v/>
      </c>
      <c r="DA102" s="229" t="str">
        <f ca="1">+IF(OFFSET('Sanitation Data'!$G$29,0,10*ROW('Sanitation Data'!G96))="","",OFFSET('Sanitation Data'!$G$29,0,10*ROW('Sanitation Data'!G96)))</f>
        <v/>
      </c>
      <c r="DB102" s="229" t="str">
        <f ca="1">+IF(OFFSET('Sanitation Data'!$G$30,0,10*ROW('Sanitation Data'!G96))="","",OFFSET('Sanitation Data'!$G$30,0,10*ROW('Sanitation Data'!G96)))</f>
        <v/>
      </c>
      <c r="DC102" s="229" t="str">
        <f ca="1">+IF(OFFSET('Sanitation Data'!$G$31,0,10*ROW('Sanitation Data'!G96))="","",OFFSET('Sanitation Data'!$G$31,0,10*ROW('Sanitation Data'!G96)))</f>
        <v/>
      </c>
      <c r="DD102" s="229" t="str">
        <f ca="1">+IF(OFFSET('Sanitation Data'!$G$32,0,10*ROW('Sanitation Data'!G96))="","",OFFSET('Sanitation Data'!$G$32,0,10*ROW('Sanitation Data'!G96)))</f>
        <v/>
      </c>
      <c r="DE102" s="229" t="str">
        <f ca="1">+IF(OFFSET('Sanitation Data'!$H$28,0,10*ROW('Sanitation Data'!H96))="","",OFFSET('Sanitation Data'!$H$28,0,10*ROW('Sanitation Data'!H96)))</f>
        <v/>
      </c>
      <c r="DF102" s="229" t="str">
        <f ca="1">+IF(OFFSET('Sanitation Data'!$H$29,0,10*ROW('Sanitation Data'!H96))="","",OFFSET('Sanitation Data'!$H$29,0,10*ROW('Sanitation Data'!H96)))</f>
        <v/>
      </c>
      <c r="DG102" s="229" t="str">
        <f ca="1">+IF(OFFSET('Sanitation Data'!$H$30,0,10*ROW('Sanitation Data'!H96))="","",OFFSET('Sanitation Data'!$H$30,0,10*ROW('Sanitation Data'!H96)))</f>
        <v/>
      </c>
      <c r="DH102" s="229" t="str">
        <f ca="1">+IF(OFFSET('Sanitation Data'!$H$31,0,10*ROW('Sanitation Data'!H96))="","",OFFSET('Sanitation Data'!$H$31,0,10*ROW('Sanitation Data'!H96)))</f>
        <v/>
      </c>
      <c r="DI102" s="229" t="str">
        <f ca="1">+IF(OFFSET('Sanitation Data'!$H$32,0,10*ROW('Sanitation Data'!H96))="","",OFFSET('Sanitation Data'!$H$32,0,10*ROW('Sanitation Data'!H96)))</f>
        <v/>
      </c>
      <c r="DJ102" s="229" t="str">
        <f ca="1">+IF(OFFSET('Sanitation Data'!$I$28,0,10*ROW('Sanitation Data'!I96))="","",OFFSET('Sanitation Data'!$I$28,0,10*ROW('Sanitation Data'!I96)))</f>
        <v/>
      </c>
      <c r="DK102" s="229" t="str">
        <f ca="1">+IF(OFFSET('Sanitation Data'!$I$29,0,10*ROW('Sanitation Data'!I96))="","",OFFSET('Sanitation Data'!$I$29,0,10*ROW('Sanitation Data'!I96)))</f>
        <v/>
      </c>
      <c r="DL102" s="229" t="str">
        <f ca="1">+IF(OFFSET('Sanitation Data'!$I$30,0,10*ROW('Sanitation Data'!I96))="","",OFFSET('Sanitation Data'!$I$30,0,10*ROW('Sanitation Data'!I96)))</f>
        <v/>
      </c>
      <c r="DM102" s="229" t="str">
        <f ca="1">+IF(OFFSET('Sanitation Data'!$I$31,0,10*ROW('Sanitation Data'!I96))="","",OFFSET('Sanitation Data'!$I$31,0,10*ROW('Sanitation Data'!I96)))</f>
        <v/>
      </c>
      <c r="DN102" s="229" t="str">
        <f ca="1">+IF(OFFSET('Sanitation Data'!$I$32,0,10*ROW('Sanitation Data'!I96))="","",OFFSET('Sanitation Data'!$I$32,0,10*ROW('Sanitation Data'!I96)))</f>
        <v/>
      </c>
      <c r="DO102" s="229" t="str">
        <f ca="1">+IF(OFFSET('Hygiene Data'!$D$11,0,10*ROW('Hygiene Data'!D96))="","",OFFSET('Hygiene Data'!$D$11,0,10*ROW('Hygiene Data'!D96)))</f>
        <v/>
      </c>
      <c r="DP102" s="229" t="str">
        <f ca="1">+IF(OFFSET('Hygiene Data'!$D$12,0,10*ROW('Hygiene Data'!D96))="","",OFFSET('Hygiene Data'!$D$12,0,10*ROW('Hygiene Data'!D96)))</f>
        <v/>
      </c>
      <c r="DQ102" s="229" t="str">
        <f ca="1">+IF(OFFSET('Hygiene Data'!$D$13,0,10*ROW('Hygiene Data'!D96))="","",OFFSET('Hygiene Data'!$D$13,0,10*ROW('Hygiene Data'!D96)))</f>
        <v/>
      </c>
      <c r="DR102" s="229" t="str">
        <f ca="1">+IF(OFFSET('Hygiene Data'!$E$11,0,10*ROW('Hygiene Data'!E96))="","",OFFSET('Hygiene Data'!$E$11,0,10*ROW('Hygiene Data'!E96)))</f>
        <v/>
      </c>
      <c r="DS102" s="229" t="str">
        <f ca="1">+IF(OFFSET('Hygiene Data'!$E$12,0,10*ROW('Hygiene Data'!E96))="","",OFFSET('Hygiene Data'!$E$12,0,10*ROW('Hygiene Data'!E96)))</f>
        <v/>
      </c>
      <c r="DT102" s="229" t="str">
        <f ca="1">+IF(OFFSET('Hygiene Data'!$E$13,0,10*ROW('Hygiene Data'!E96))="","",OFFSET('Hygiene Data'!$E$13,0,10*ROW('Hygiene Data'!E96)))</f>
        <v/>
      </c>
      <c r="DU102" s="229" t="str">
        <f ca="1">+IF(OFFSET('Hygiene Data'!$F$11,0,10*ROW('Hygiene Data'!F96))="","",OFFSET('Hygiene Data'!$F$11,0,10*ROW('Hygiene Data'!F96)))</f>
        <v/>
      </c>
      <c r="DV102" s="229" t="str">
        <f ca="1">+IF(OFFSET('Hygiene Data'!$F$12,0,10*ROW('Hygiene Data'!F96))="","",OFFSET('Hygiene Data'!$F$12,0,10*ROW('Hygiene Data'!F96)))</f>
        <v/>
      </c>
      <c r="DW102" s="229" t="str">
        <f ca="1">+IF(OFFSET('Hygiene Data'!$F$13,0,10*ROW('Hygiene Data'!F96))="","",OFFSET('Hygiene Data'!$F$13,0,10*ROW('Hygiene Data'!F96)))</f>
        <v/>
      </c>
      <c r="DX102" s="229" t="str">
        <f ca="1">+IF(OFFSET('Hygiene Data'!$G$11,0,10*ROW('Hygiene Data'!G96))="","",OFFSET('Hygiene Data'!$G$11,0,10*ROW('Hygiene Data'!G96)))</f>
        <v/>
      </c>
      <c r="DY102" s="229" t="str">
        <f ca="1">+IF(OFFSET('Hygiene Data'!$G$12,0,10*ROW('Hygiene Data'!G96))="","",OFFSET('Hygiene Data'!$G$12,0,10*ROW('Hygiene Data'!G96)))</f>
        <v/>
      </c>
      <c r="DZ102" s="229" t="str">
        <f ca="1">+IF(OFFSET('Hygiene Data'!$G$13,0,10*ROW('Hygiene Data'!G96))="","",OFFSET('Hygiene Data'!$G$13,0,10*ROW('Hygiene Data'!G96)))</f>
        <v/>
      </c>
      <c r="EA102" s="229" t="str">
        <f ca="1">+IF(OFFSET('Hygiene Data'!$H$11,0,10*ROW('Hygiene Data'!H96))="","",OFFSET('Hygiene Data'!$H$11,0,10*ROW('Hygiene Data'!H96)))</f>
        <v/>
      </c>
      <c r="EB102" s="229" t="str">
        <f ca="1">+IF(OFFSET('Hygiene Data'!$H$12,0,10*ROW('Hygiene Data'!H96))="","",OFFSET('Hygiene Data'!$H$12,0,10*ROW('Hygiene Data'!H96)))</f>
        <v/>
      </c>
      <c r="EC102" s="229" t="str">
        <f ca="1">+IF(OFFSET('Hygiene Data'!$H$13,0,10*ROW('Hygiene Data'!H96))="","",OFFSET('Hygiene Data'!$H$13,0,10*ROW('Hygiene Data'!H96)))</f>
        <v/>
      </c>
      <c r="ED102" s="229" t="str">
        <f ca="1">+IF(OFFSET('Hygiene Data'!$I$11,0,10*ROW('Hygiene Data'!I96))="","",OFFSET('Hygiene Data'!$I$11,0,10*ROW('Hygiene Data'!I96)))</f>
        <v/>
      </c>
      <c r="EE102" s="229" t="str">
        <f ca="1">+IF(OFFSET('Hygiene Data'!$I$12,0,10*ROW('Hygiene Data'!I96))="","",OFFSET('Hygiene Data'!$I$12,0,10*ROW('Hygiene Data'!I96)))</f>
        <v/>
      </c>
      <c r="EF102" s="229" t="str">
        <f ca="1">+IF(OFFSET('Hygiene Data'!$I$13,0,10*ROW('Hygiene Data'!I96))="","",OFFSET('Hygiene Data'!$I$13,0,10*ROW('Hygiene Data'!I96)))</f>
        <v/>
      </c>
    </row>
    <row r="103" spans="1:136" x14ac:dyDescent="0.25">
      <c r="A103" s="338" t="str">
        <f ca="1">+IF(OFFSET('Water Data'!$B$2,0,10*ROW('Water Data'!E97))="","",OFFSET('Water Data'!$B$2,0,10*ROW('Water Data'!E97)))</f>
        <v/>
      </c>
      <c r="B103" s="33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365" t="str">
        <f t="shared" ca="1" si="1"/>
        <v/>
      </c>
      <c r="D103" s="36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36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36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36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36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36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36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36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36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36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36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36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36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36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36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36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36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36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36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36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36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36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36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36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36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36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36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36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36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36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36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36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36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36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36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36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36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36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36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36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36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36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36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36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36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36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36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36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36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44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36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36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36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36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36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36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36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36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36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36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36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36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36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36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36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36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229" t="str">
        <f ca="1">+IF(OFFSET('Water Data'!$D$27,0,10*ROW('Water Data'!D97))="","",OFFSET('Water Data'!$D$27,0,10*ROW('Water Data'!D97)))</f>
        <v/>
      </c>
      <c r="BT103" s="229" t="str">
        <f ca="1">+IF(OFFSET('Water Data'!$D$28,0,10*ROW('Water Data'!D97))="","",OFFSET('Water Data'!$D$28,0,10*ROW('Water Data'!D97)))</f>
        <v/>
      </c>
      <c r="BU103" s="229" t="str">
        <f ca="1">+IF(OFFSET('Water Data'!$D$29,0,10*ROW('Water Data'!D97))="","",OFFSET('Water Data'!$D$29,0,10*ROW('Water Data'!D97)))</f>
        <v/>
      </c>
      <c r="BV103" s="229" t="str">
        <f ca="1">+IF(OFFSET('Water Data'!$E$27,0,10*ROW('Water Data'!E97))="","",OFFSET('Water Data'!$E$27,0,10*ROW('Water Data'!E97)))</f>
        <v/>
      </c>
      <c r="BW103" s="229" t="str">
        <f ca="1">+IF(OFFSET('Water Data'!$E$28,0,10*ROW('Water Data'!E97))="","",OFFSET('Water Data'!$E$28,0,10*ROW('Water Data'!E97)))</f>
        <v/>
      </c>
      <c r="BX103" s="229" t="str">
        <f ca="1">+IF(OFFSET('Water Data'!$E$29,0,10*ROW('Water Data'!E97))="","",OFFSET('Water Data'!$E$29,0,10*ROW('Water Data'!E97)))</f>
        <v/>
      </c>
      <c r="BY103" s="229" t="str">
        <f ca="1">+IF(OFFSET('Water Data'!$F$27,0,10*ROW('Water Data'!F97))="","",OFFSET('Water Data'!$F$27,0,10*ROW('Water Data'!F97)))</f>
        <v/>
      </c>
      <c r="BZ103" s="229" t="str">
        <f ca="1">+IF(OFFSET('Water Data'!$F$28,0,10*ROW('Water Data'!F97))="","",OFFSET('Water Data'!$F$28,0,10*ROW('Water Data'!F97)))</f>
        <v/>
      </c>
      <c r="CA103" s="229" t="str">
        <f ca="1">+IF(OFFSET('Water Data'!$F$29,0,10*ROW('Water Data'!F97))="","",OFFSET('Water Data'!$F$29,0,10*ROW('Water Data'!F97)))</f>
        <v/>
      </c>
      <c r="CB103" s="229" t="str">
        <f ca="1">+IF(OFFSET('Water Data'!$G$27,0,10*ROW('Water Data'!G97))="","",OFFSET('Water Data'!$G$27,0,10*ROW('Water Data'!G97)))</f>
        <v/>
      </c>
      <c r="CC103" s="229" t="str">
        <f ca="1">+IF(OFFSET('Water Data'!$G$28,0,10*ROW('Water Data'!G97))="","",OFFSET('Water Data'!$G$28,0,10*ROW('Water Data'!G97)))</f>
        <v/>
      </c>
      <c r="CD103" s="229" t="str">
        <f ca="1">+IF(OFFSET('Water Data'!$G$29,0,10*ROW('Water Data'!G97))="","",OFFSET('Water Data'!$G$29,0,10*ROW('Water Data'!G97)))</f>
        <v/>
      </c>
      <c r="CE103" s="229" t="str">
        <f ca="1">+IF(OFFSET('Water Data'!$H$27,0,10*ROW('Water Data'!H97))="","",OFFSET('Water Data'!$H$27,0,10*ROW('Water Data'!H97)))</f>
        <v/>
      </c>
      <c r="CF103" s="229" t="str">
        <f ca="1">+IF(OFFSET('Water Data'!$H$28,0,10*ROW('Water Data'!H97))="","",OFFSET('Water Data'!$H$28,0,10*ROW('Water Data'!H97)))</f>
        <v/>
      </c>
      <c r="CG103" s="229" t="str">
        <f ca="1">+IF(OFFSET('Water Data'!$H$29,0,10*ROW('Water Data'!H97))="","",OFFSET('Water Data'!$H$29,0,10*ROW('Water Data'!H97)))</f>
        <v/>
      </c>
      <c r="CH103" s="229" t="str">
        <f ca="1">+IF(OFFSET('Water Data'!$I$27,0,10*ROW('Water Data'!I97))="","",OFFSET('Water Data'!$I$27,0,10*ROW('Water Data'!I97)))</f>
        <v/>
      </c>
      <c r="CI103" s="229" t="str">
        <f ca="1">+IF(OFFSET('Water Data'!$I$28,0,10*ROW('Water Data'!I97))="","",OFFSET('Water Data'!$I$28,0,10*ROW('Water Data'!I97)))</f>
        <v/>
      </c>
      <c r="CJ103" s="229" t="str">
        <f ca="1">+IF(OFFSET('Water Data'!$I$29,0,10*ROW('Water Data'!I97))="","",OFFSET('Water Data'!$I$29,0,10*ROW('Water Data'!I97)))</f>
        <v/>
      </c>
      <c r="CK103" s="229" t="str">
        <f ca="1">+IF(OFFSET('Sanitation Data'!$D$28,0,10*ROW('Sanitation Data'!D97))="","",OFFSET('Sanitation Data'!$D$28,0,10*ROW('Sanitation Data'!D97)))</f>
        <v/>
      </c>
      <c r="CL103" s="229" t="str">
        <f ca="1">+IF(OFFSET('Sanitation Data'!$D$29,0,10*ROW('Sanitation Data'!D97))="","",OFFSET('Sanitation Data'!$D$29,0,10*ROW('Sanitation Data'!D97)))</f>
        <v/>
      </c>
      <c r="CM103" s="229" t="str">
        <f ca="1">+IF(OFFSET('Sanitation Data'!$D$30,0,10*ROW('Sanitation Data'!D97))="","",OFFSET('Sanitation Data'!$D$30,0,10*ROW('Sanitation Data'!D97)))</f>
        <v/>
      </c>
      <c r="CN103" s="229" t="str">
        <f ca="1">+IF(OFFSET('Sanitation Data'!$D$31,0,10*ROW('Sanitation Data'!D97))="","",OFFSET('Sanitation Data'!$D$31,0,10*ROW('Sanitation Data'!D97)))</f>
        <v/>
      </c>
      <c r="CO103" s="229" t="str">
        <f ca="1">+IF(OFFSET('Sanitation Data'!$D$32,0,10*ROW('Sanitation Data'!D97))="","",OFFSET('Sanitation Data'!$D$32,0,10*ROW('Sanitation Data'!D97)))</f>
        <v/>
      </c>
      <c r="CP103" s="229" t="str">
        <f ca="1">+IF(OFFSET('Sanitation Data'!$E$28,0,10*ROW('Sanitation Data'!E97))="","",OFFSET('Sanitation Data'!$E$28,0,10*ROW('Sanitation Data'!E97)))</f>
        <v/>
      </c>
      <c r="CQ103" s="229" t="str">
        <f ca="1">+IF(OFFSET('Sanitation Data'!$E$29,0,10*ROW('Sanitation Data'!E97))="","",OFFSET('Sanitation Data'!$E$29,0,10*ROW('Sanitation Data'!E97)))</f>
        <v/>
      </c>
      <c r="CR103" s="229" t="str">
        <f ca="1">+IF(OFFSET('Sanitation Data'!$E$30,0,10*ROW('Sanitation Data'!E97))="","",OFFSET('Sanitation Data'!$E$30,0,10*ROW('Sanitation Data'!E97)))</f>
        <v/>
      </c>
      <c r="CS103" s="229" t="str">
        <f ca="1">+IF(OFFSET('Sanitation Data'!$E$31,0,10*ROW('Sanitation Data'!E97))="","",OFFSET('Sanitation Data'!$E$31,0,10*ROW('Sanitation Data'!E97)))</f>
        <v/>
      </c>
      <c r="CT103" s="229" t="str">
        <f ca="1">+IF(OFFSET('Sanitation Data'!$E$32,0,10*ROW('Sanitation Data'!E97))="","",OFFSET('Sanitation Data'!$E$32,0,10*ROW('Sanitation Data'!E97)))</f>
        <v/>
      </c>
      <c r="CU103" s="229" t="str">
        <f ca="1">+IF(OFFSET('Sanitation Data'!$F$28,0,10*ROW('Sanitation Data'!F97))="","",OFFSET('Sanitation Data'!$F$28,0,10*ROW('Sanitation Data'!F97)))</f>
        <v/>
      </c>
      <c r="CV103" s="229" t="str">
        <f ca="1">+IF(OFFSET('Sanitation Data'!$F$29,0,10*ROW('Sanitation Data'!F97))="","",OFFSET('Sanitation Data'!$F$29,0,10*ROW('Sanitation Data'!F97)))</f>
        <v/>
      </c>
      <c r="CW103" s="229" t="str">
        <f ca="1">+IF(OFFSET('Sanitation Data'!$F$30,0,10*ROW('Sanitation Data'!F97))="","",OFFSET('Sanitation Data'!$F$30,0,10*ROW('Sanitation Data'!F97)))</f>
        <v/>
      </c>
      <c r="CX103" s="229" t="str">
        <f ca="1">+IF(OFFSET('Sanitation Data'!$F$31,0,10*ROW('Sanitation Data'!F97))="","",OFFSET('Sanitation Data'!$F$31,0,10*ROW('Sanitation Data'!F97)))</f>
        <v/>
      </c>
      <c r="CY103" s="229" t="str">
        <f ca="1">+IF(OFFSET('Sanitation Data'!$F$32,0,10*ROW('Sanitation Data'!F97))="","",OFFSET('Sanitation Data'!$F$32,0,10*ROW('Sanitation Data'!F97)))</f>
        <v/>
      </c>
      <c r="CZ103" s="229" t="str">
        <f ca="1">+IF(OFFSET('Sanitation Data'!$G$28,0,10*ROW('Sanitation Data'!G97))="","",OFFSET('Sanitation Data'!$G$28,0,10*ROW('Sanitation Data'!G97)))</f>
        <v/>
      </c>
      <c r="DA103" s="229" t="str">
        <f ca="1">+IF(OFFSET('Sanitation Data'!$G$29,0,10*ROW('Sanitation Data'!G97))="","",OFFSET('Sanitation Data'!$G$29,0,10*ROW('Sanitation Data'!G97)))</f>
        <v/>
      </c>
      <c r="DB103" s="229" t="str">
        <f ca="1">+IF(OFFSET('Sanitation Data'!$G$30,0,10*ROW('Sanitation Data'!G97))="","",OFFSET('Sanitation Data'!$G$30,0,10*ROW('Sanitation Data'!G97)))</f>
        <v/>
      </c>
      <c r="DC103" s="229" t="str">
        <f ca="1">+IF(OFFSET('Sanitation Data'!$G$31,0,10*ROW('Sanitation Data'!G97))="","",OFFSET('Sanitation Data'!$G$31,0,10*ROW('Sanitation Data'!G97)))</f>
        <v/>
      </c>
      <c r="DD103" s="229" t="str">
        <f ca="1">+IF(OFFSET('Sanitation Data'!$G$32,0,10*ROW('Sanitation Data'!G97))="","",OFFSET('Sanitation Data'!$G$32,0,10*ROW('Sanitation Data'!G97)))</f>
        <v/>
      </c>
      <c r="DE103" s="229" t="str">
        <f ca="1">+IF(OFFSET('Sanitation Data'!$H$28,0,10*ROW('Sanitation Data'!H97))="","",OFFSET('Sanitation Data'!$H$28,0,10*ROW('Sanitation Data'!H97)))</f>
        <v/>
      </c>
      <c r="DF103" s="229" t="str">
        <f ca="1">+IF(OFFSET('Sanitation Data'!$H$29,0,10*ROW('Sanitation Data'!H97))="","",OFFSET('Sanitation Data'!$H$29,0,10*ROW('Sanitation Data'!H97)))</f>
        <v/>
      </c>
      <c r="DG103" s="229" t="str">
        <f ca="1">+IF(OFFSET('Sanitation Data'!$H$30,0,10*ROW('Sanitation Data'!H97))="","",OFFSET('Sanitation Data'!$H$30,0,10*ROW('Sanitation Data'!H97)))</f>
        <v/>
      </c>
      <c r="DH103" s="229" t="str">
        <f ca="1">+IF(OFFSET('Sanitation Data'!$H$31,0,10*ROW('Sanitation Data'!H97))="","",OFFSET('Sanitation Data'!$H$31,0,10*ROW('Sanitation Data'!H97)))</f>
        <v/>
      </c>
      <c r="DI103" s="229" t="str">
        <f ca="1">+IF(OFFSET('Sanitation Data'!$H$32,0,10*ROW('Sanitation Data'!H97))="","",OFFSET('Sanitation Data'!$H$32,0,10*ROW('Sanitation Data'!H97)))</f>
        <v/>
      </c>
      <c r="DJ103" s="229" t="str">
        <f ca="1">+IF(OFFSET('Sanitation Data'!$I$28,0,10*ROW('Sanitation Data'!I97))="","",OFFSET('Sanitation Data'!$I$28,0,10*ROW('Sanitation Data'!I97)))</f>
        <v/>
      </c>
      <c r="DK103" s="229" t="str">
        <f ca="1">+IF(OFFSET('Sanitation Data'!$I$29,0,10*ROW('Sanitation Data'!I97))="","",OFFSET('Sanitation Data'!$I$29,0,10*ROW('Sanitation Data'!I97)))</f>
        <v/>
      </c>
      <c r="DL103" s="229" t="str">
        <f ca="1">+IF(OFFSET('Sanitation Data'!$I$30,0,10*ROW('Sanitation Data'!I97))="","",OFFSET('Sanitation Data'!$I$30,0,10*ROW('Sanitation Data'!I97)))</f>
        <v/>
      </c>
      <c r="DM103" s="229" t="str">
        <f ca="1">+IF(OFFSET('Sanitation Data'!$I$31,0,10*ROW('Sanitation Data'!I97))="","",OFFSET('Sanitation Data'!$I$31,0,10*ROW('Sanitation Data'!I97)))</f>
        <v/>
      </c>
      <c r="DN103" s="229" t="str">
        <f ca="1">+IF(OFFSET('Sanitation Data'!$I$32,0,10*ROW('Sanitation Data'!I97))="","",OFFSET('Sanitation Data'!$I$32,0,10*ROW('Sanitation Data'!I97)))</f>
        <v/>
      </c>
      <c r="DO103" s="229" t="str">
        <f ca="1">+IF(OFFSET('Hygiene Data'!$D$11,0,10*ROW('Hygiene Data'!D97))="","",OFFSET('Hygiene Data'!$D$11,0,10*ROW('Hygiene Data'!D97)))</f>
        <v/>
      </c>
      <c r="DP103" s="229" t="str">
        <f ca="1">+IF(OFFSET('Hygiene Data'!$D$12,0,10*ROW('Hygiene Data'!D97))="","",OFFSET('Hygiene Data'!$D$12,0,10*ROW('Hygiene Data'!D97)))</f>
        <v/>
      </c>
      <c r="DQ103" s="229" t="str">
        <f ca="1">+IF(OFFSET('Hygiene Data'!$D$13,0,10*ROW('Hygiene Data'!D97))="","",OFFSET('Hygiene Data'!$D$13,0,10*ROW('Hygiene Data'!D97)))</f>
        <v/>
      </c>
      <c r="DR103" s="229" t="str">
        <f ca="1">+IF(OFFSET('Hygiene Data'!$E$11,0,10*ROW('Hygiene Data'!E97))="","",OFFSET('Hygiene Data'!$E$11,0,10*ROW('Hygiene Data'!E97)))</f>
        <v/>
      </c>
      <c r="DS103" s="229" t="str">
        <f ca="1">+IF(OFFSET('Hygiene Data'!$E$12,0,10*ROW('Hygiene Data'!E97))="","",OFFSET('Hygiene Data'!$E$12,0,10*ROW('Hygiene Data'!E97)))</f>
        <v/>
      </c>
      <c r="DT103" s="229" t="str">
        <f ca="1">+IF(OFFSET('Hygiene Data'!$E$13,0,10*ROW('Hygiene Data'!E97))="","",OFFSET('Hygiene Data'!$E$13,0,10*ROW('Hygiene Data'!E97)))</f>
        <v/>
      </c>
      <c r="DU103" s="229" t="str">
        <f ca="1">+IF(OFFSET('Hygiene Data'!$F$11,0,10*ROW('Hygiene Data'!F97))="","",OFFSET('Hygiene Data'!$F$11,0,10*ROW('Hygiene Data'!F97)))</f>
        <v/>
      </c>
      <c r="DV103" s="229" t="str">
        <f ca="1">+IF(OFFSET('Hygiene Data'!$F$12,0,10*ROW('Hygiene Data'!F97))="","",OFFSET('Hygiene Data'!$F$12,0,10*ROW('Hygiene Data'!F97)))</f>
        <v/>
      </c>
      <c r="DW103" s="229" t="str">
        <f ca="1">+IF(OFFSET('Hygiene Data'!$F$13,0,10*ROW('Hygiene Data'!F97))="","",OFFSET('Hygiene Data'!$F$13,0,10*ROW('Hygiene Data'!F97)))</f>
        <v/>
      </c>
      <c r="DX103" s="229" t="str">
        <f ca="1">+IF(OFFSET('Hygiene Data'!$G$11,0,10*ROW('Hygiene Data'!G97))="","",OFFSET('Hygiene Data'!$G$11,0,10*ROW('Hygiene Data'!G97)))</f>
        <v/>
      </c>
      <c r="DY103" s="229" t="str">
        <f ca="1">+IF(OFFSET('Hygiene Data'!$G$12,0,10*ROW('Hygiene Data'!G97))="","",OFFSET('Hygiene Data'!$G$12,0,10*ROW('Hygiene Data'!G97)))</f>
        <v/>
      </c>
      <c r="DZ103" s="229" t="str">
        <f ca="1">+IF(OFFSET('Hygiene Data'!$G$13,0,10*ROW('Hygiene Data'!G97))="","",OFFSET('Hygiene Data'!$G$13,0,10*ROW('Hygiene Data'!G97)))</f>
        <v/>
      </c>
      <c r="EA103" s="229" t="str">
        <f ca="1">+IF(OFFSET('Hygiene Data'!$H$11,0,10*ROW('Hygiene Data'!H97))="","",OFFSET('Hygiene Data'!$H$11,0,10*ROW('Hygiene Data'!H97)))</f>
        <v/>
      </c>
      <c r="EB103" s="229" t="str">
        <f ca="1">+IF(OFFSET('Hygiene Data'!$H$12,0,10*ROW('Hygiene Data'!H97))="","",OFFSET('Hygiene Data'!$H$12,0,10*ROW('Hygiene Data'!H97)))</f>
        <v/>
      </c>
      <c r="EC103" s="229" t="str">
        <f ca="1">+IF(OFFSET('Hygiene Data'!$H$13,0,10*ROW('Hygiene Data'!H97))="","",OFFSET('Hygiene Data'!$H$13,0,10*ROW('Hygiene Data'!H97)))</f>
        <v/>
      </c>
      <c r="ED103" s="229" t="str">
        <f ca="1">+IF(OFFSET('Hygiene Data'!$I$11,0,10*ROW('Hygiene Data'!I97))="","",OFFSET('Hygiene Data'!$I$11,0,10*ROW('Hygiene Data'!I97)))</f>
        <v/>
      </c>
      <c r="EE103" s="229" t="str">
        <f ca="1">+IF(OFFSET('Hygiene Data'!$I$12,0,10*ROW('Hygiene Data'!I97))="","",OFFSET('Hygiene Data'!$I$12,0,10*ROW('Hygiene Data'!I97)))</f>
        <v/>
      </c>
      <c r="EF103" s="229" t="str">
        <f ca="1">+IF(OFFSET('Hygiene Data'!$I$13,0,10*ROW('Hygiene Data'!I97))="","",OFFSET('Hygiene Data'!$I$13,0,10*ROW('Hygiene Data'!I97)))</f>
        <v/>
      </c>
    </row>
    <row r="104" spans="1:136" x14ac:dyDescent="0.25">
      <c r="A104" s="338" t="str">
        <f ca="1">+IF(OFFSET('Water Data'!$B$2,0,10*ROW('Water Data'!E98))="","",OFFSET('Water Data'!$B$2,0,10*ROW('Water Data'!E98)))</f>
        <v/>
      </c>
      <c r="B104" s="33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365" t="str">
        <f t="shared" ca="1" si="1"/>
        <v/>
      </c>
      <c r="D104" s="36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36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36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36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36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36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36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36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36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36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36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36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36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36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36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36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36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36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36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36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36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36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36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36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36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36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36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36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36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36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36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36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36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36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36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36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36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36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36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36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36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36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36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36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36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36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36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36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36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44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36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36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36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36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36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36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36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36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36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36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36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36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36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36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36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36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229" t="str">
        <f ca="1">+IF(OFFSET('Water Data'!$D$27,0,10*ROW('Water Data'!D98))="","",OFFSET('Water Data'!$D$27,0,10*ROW('Water Data'!D98)))</f>
        <v/>
      </c>
      <c r="BT104" s="229" t="str">
        <f ca="1">+IF(OFFSET('Water Data'!$D$28,0,10*ROW('Water Data'!D98))="","",OFFSET('Water Data'!$D$28,0,10*ROW('Water Data'!D98)))</f>
        <v/>
      </c>
      <c r="BU104" s="229" t="str">
        <f ca="1">+IF(OFFSET('Water Data'!$D$29,0,10*ROW('Water Data'!D98))="","",OFFSET('Water Data'!$D$29,0,10*ROW('Water Data'!D98)))</f>
        <v/>
      </c>
      <c r="BV104" s="229" t="str">
        <f ca="1">+IF(OFFSET('Water Data'!$E$27,0,10*ROW('Water Data'!E98))="","",OFFSET('Water Data'!$E$27,0,10*ROW('Water Data'!E98)))</f>
        <v/>
      </c>
      <c r="BW104" s="229" t="str">
        <f ca="1">+IF(OFFSET('Water Data'!$E$28,0,10*ROW('Water Data'!E98))="","",OFFSET('Water Data'!$E$28,0,10*ROW('Water Data'!E98)))</f>
        <v/>
      </c>
      <c r="BX104" s="229" t="str">
        <f ca="1">+IF(OFFSET('Water Data'!$E$29,0,10*ROW('Water Data'!E98))="","",OFFSET('Water Data'!$E$29,0,10*ROW('Water Data'!E98)))</f>
        <v/>
      </c>
      <c r="BY104" s="229" t="str">
        <f ca="1">+IF(OFFSET('Water Data'!$F$27,0,10*ROW('Water Data'!F98))="","",OFFSET('Water Data'!$F$27,0,10*ROW('Water Data'!F98)))</f>
        <v/>
      </c>
      <c r="BZ104" s="229" t="str">
        <f ca="1">+IF(OFFSET('Water Data'!$F$28,0,10*ROW('Water Data'!F98))="","",OFFSET('Water Data'!$F$28,0,10*ROW('Water Data'!F98)))</f>
        <v/>
      </c>
      <c r="CA104" s="229" t="str">
        <f ca="1">+IF(OFFSET('Water Data'!$F$29,0,10*ROW('Water Data'!F98))="","",OFFSET('Water Data'!$F$29,0,10*ROW('Water Data'!F98)))</f>
        <v/>
      </c>
      <c r="CB104" s="229" t="str">
        <f ca="1">+IF(OFFSET('Water Data'!$G$27,0,10*ROW('Water Data'!G98))="","",OFFSET('Water Data'!$G$27,0,10*ROW('Water Data'!G98)))</f>
        <v/>
      </c>
      <c r="CC104" s="229" t="str">
        <f ca="1">+IF(OFFSET('Water Data'!$G$28,0,10*ROW('Water Data'!G98))="","",OFFSET('Water Data'!$G$28,0,10*ROW('Water Data'!G98)))</f>
        <v/>
      </c>
      <c r="CD104" s="229" t="str">
        <f ca="1">+IF(OFFSET('Water Data'!$G$29,0,10*ROW('Water Data'!G98))="","",OFFSET('Water Data'!$G$29,0,10*ROW('Water Data'!G98)))</f>
        <v/>
      </c>
      <c r="CE104" s="229" t="str">
        <f ca="1">+IF(OFFSET('Water Data'!$H$27,0,10*ROW('Water Data'!H98))="","",OFFSET('Water Data'!$H$27,0,10*ROW('Water Data'!H98)))</f>
        <v/>
      </c>
      <c r="CF104" s="229" t="str">
        <f ca="1">+IF(OFFSET('Water Data'!$H$28,0,10*ROW('Water Data'!H98))="","",OFFSET('Water Data'!$H$28,0,10*ROW('Water Data'!H98)))</f>
        <v/>
      </c>
      <c r="CG104" s="229" t="str">
        <f ca="1">+IF(OFFSET('Water Data'!$H$29,0,10*ROW('Water Data'!H98))="","",OFFSET('Water Data'!$H$29,0,10*ROW('Water Data'!H98)))</f>
        <v/>
      </c>
      <c r="CH104" s="229" t="str">
        <f ca="1">+IF(OFFSET('Water Data'!$I$27,0,10*ROW('Water Data'!I98))="","",OFFSET('Water Data'!$I$27,0,10*ROW('Water Data'!I98)))</f>
        <v/>
      </c>
      <c r="CI104" s="229" t="str">
        <f ca="1">+IF(OFFSET('Water Data'!$I$28,0,10*ROW('Water Data'!I98))="","",OFFSET('Water Data'!$I$28,0,10*ROW('Water Data'!I98)))</f>
        <v/>
      </c>
      <c r="CJ104" s="229" t="str">
        <f ca="1">+IF(OFFSET('Water Data'!$I$29,0,10*ROW('Water Data'!I98))="","",OFFSET('Water Data'!$I$29,0,10*ROW('Water Data'!I98)))</f>
        <v/>
      </c>
      <c r="CK104" s="229" t="str">
        <f ca="1">+IF(OFFSET('Sanitation Data'!$D$28,0,10*ROW('Sanitation Data'!D98))="","",OFFSET('Sanitation Data'!$D$28,0,10*ROW('Sanitation Data'!D98)))</f>
        <v/>
      </c>
      <c r="CL104" s="229" t="str">
        <f ca="1">+IF(OFFSET('Sanitation Data'!$D$29,0,10*ROW('Sanitation Data'!D98))="","",OFFSET('Sanitation Data'!$D$29,0,10*ROW('Sanitation Data'!D98)))</f>
        <v/>
      </c>
      <c r="CM104" s="229" t="str">
        <f ca="1">+IF(OFFSET('Sanitation Data'!$D$30,0,10*ROW('Sanitation Data'!D98))="","",OFFSET('Sanitation Data'!$D$30,0,10*ROW('Sanitation Data'!D98)))</f>
        <v/>
      </c>
      <c r="CN104" s="229" t="str">
        <f ca="1">+IF(OFFSET('Sanitation Data'!$D$31,0,10*ROW('Sanitation Data'!D98))="","",OFFSET('Sanitation Data'!$D$31,0,10*ROW('Sanitation Data'!D98)))</f>
        <v/>
      </c>
      <c r="CO104" s="229" t="str">
        <f ca="1">+IF(OFFSET('Sanitation Data'!$D$32,0,10*ROW('Sanitation Data'!D98))="","",OFFSET('Sanitation Data'!$D$32,0,10*ROW('Sanitation Data'!D98)))</f>
        <v/>
      </c>
      <c r="CP104" s="229" t="str">
        <f ca="1">+IF(OFFSET('Sanitation Data'!$E$28,0,10*ROW('Sanitation Data'!E98))="","",OFFSET('Sanitation Data'!$E$28,0,10*ROW('Sanitation Data'!E98)))</f>
        <v/>
      </c>
      <c r="CQ104" s="229" t="str">
        <f ca="1">+IF(OFFSET('Sanitation Data'!$E$29,0,10*ROW('Sanitation Data'!E98))="","",OFFSET('Sanitation Data'!$E$29,0,10*ROW('Sanitation Data'!E98)))</f>
        <v/>
      </c>
      <c r="CR104" s="229" t="str">
        <f ca="1">+IF(OFFSET('Sanitation Data'!$E$30,0,10*ROW('Sanitation Data'!E98))="","",OFFSET('Sanitation Data'!$E$30,0,10*ROW('Sanitation Data'!E98)))</f>
        <v/>
      </c>
      <c r="CS104" s="229" t="str">
        <f ca="1">+IF(OFFSET('Sanitation Data'!$E$31,0,10*ROW('Sanitation Data'!E98))="","",OFFSET('Sanitation Data'!$E$31,0,10*ROW('Sanitation Data'!E98)))</f>
        <v/>
      </c>
      <c r="CT104" s="229" t="str">
        <f ca="1">+IF(OFFSET('Sanitation Data'!$E$32,0,10*ROW('Sanitation Data'!E98))="","",OFFSET('Sanitation Data'!$E$32,0,10*ROW('Sanitation Data'!E98)))</f>
        <v/>
      </c>
      <c r="CU104" s="229" t="str">
        <f ca="1">+IF(OFFSET('Sanitation Data'!$F$28,0,10*ROW('Sanitation Data'!F98))="","",OFFSET('Sanitation Data'!$F$28,0,10*ROW('Sanitation Data'!F98)))</f>
        <v/>
      </c>
      <c r="CV104" s="229" t="str">
        <f ca="1">+IF(OFFSET('Sanitation Data'!$F$29,0,10*ROW('Sanitation Data'!F98))="","",OFFSET('Sanitation Data'!$F$29,0,10*ROW('Sanitation Data'!F98)))</f>
        <v/>
      </c>
      <c r="CW104" s="229" t="str">
        <f ca="1">+IF(OFFSET('Sanitation Data'!$F$30,0,10*ROW('Sanitation Data'!F98))="","",OFFSET('Sanitation Data'!$F$30,0,10*ROW('Sanitation Data'!F98)))</f>
        <v/>
      </c>
      <c r="CX104" s="229" t="str">
        <f ca="1">+IF(OFFSET('Sanitation Data'!$F$31,0,10*ROW('Sanitation Data'!F98))="","",OFFSET('Sanitation Data'!$F$31,0,10*ROW('Sanitation Data'!F98)))</f>
        <v/>
      </c>
      <c r="CY104" s="229" t="str">
        <f ca="1">+IF(OFFSET('Sanitation Data'!$F$32,0,10*ROW('Sanitation Data'!F98))="","",OFFSET('Sanitation Data'!$F$32,0,10*ROW('Sanitation Data'!F98)))</f>
        <v/>
      </c>
      <c r="CZ104" s="229" t="str">
        <f ca="1">+IF(OFFSET('Sanitation Data'!$G$28,0,10*ROW('Sanitation Data'!G98))="","",OFFSET('Sanitation Data'!$G$28,0,10*ROW('Sanitation Data'!G98)))</f>
        <v/>
      </c>
      <c r="DA104" s="229" t="str">
        <f ca="1">+IF(OFFSET('Sanitation Data'!$G$29,0,10*ROW('Sanitation Data'!G98))="","",OFFSET('Sanitation Data'!$G$29,0,10*ROW('Sanitation Data'!G98)))</f>
        <v/>
      </c>
      <c r="DB104" s="229" t="str">
        <f ca="1">+IF(OFFSET('Sanitation Data'!$G$30,0,10*ROW('Sanitation Data'!G98))="","",OFFSET('Sanitation Data'!$G$30,0,10*ROW('Sanitation Data'!G98)))</f>
        <v/>
      </c>
      <c r="DC104" s="229" t="str">
        <f ca="1">+IF(OFFSET('Sanitation Data'!$G$31,0,10*ROW('Sanitation Data'!G98))="","",OFFSET('Sanitation Data'!$G$31,0,10*ROW('Sanitation Data'!G98)))</f>
        <v/>
      </c>
      <c r="DD104" s="229" t="str">
        <f ca="1">+IF(OFFSET('Sanitation Data'!$G$32,0,10*ROW('Sanitation Data'!G98))="","",OFFSET('Sanitation Data'!$G$32,0,10*ROW('Sanitation Data'!G98)))</f>
        <v/>
      </c>
      <c r="DE104" s="229" t="str">
        <f ca="1">+IF(OFFSET('Sanitation Data'!$H$28,0,10*ROW('Sanitation Data'!H98))="","",OFFSET('Sanitation Data'!$H$28,0,10*ROW('Sanitation Data'!H98)))</f>
        <v/>
      </c>
      <c r="DF104" s="229" t="str">
        <f ca="1">+IF(OFFSET('Sanitation Data'!$H$29,0,10*ROW('Sanitation Data'!H98))="","",OFFSET('Sanitation Data'!$H$29,0,10*ROW('Sanitation Data'!H98)))</f>
        <v/>
      </c>
      <c r="DG104" s="229" t="str">
        <f ca="1">+IF(OFFSET('Sanitation Data'!$H$30,0,10*ROW('Sanitation Data'!H98))="","",OFFSET('Sanitation Data'!$H$30,0,10*ROW('Sanitation Data'!H98)))</f>
        <v/>
      </c>
      <c r="DH104" s="229" t="str">
        <f ca="1">+IF(OFFSET('Sanitation Data'!$H$31,0,10*ROW('Sanitation Data'!H98))="","",OFFSET('Sanitation Data'!$H$31,0,10*ROW('Sanitation Data'!H98)))</f>
        <v/>
      </c>
      <c r="DI104" s="229" t="str">
        <f ca="1">+IF(OFFSET('Sanitation Data'!$H$32,0,10*ROW('Sanitation Data'!H98))="","",OFFSET('Sanitation Data'!$H$32,0,10*ROW('Sanitation Data'!H98)))</f>
        <v/>
      </c>
      <c r="DJ104" s="229" t="str">
        <f ca="1">+IF(OFFSET('Sanitation Data'!$I$28,0,10*ROW('Sanitation Data'!I98))="","",OFFSET('Sanitation Data'!$I$28,0,10*ROW('Sanitation Data'!I98)))</f>
        <v/>
      </c>
      <c r="DK104" s="229" t="str">
        <f ca="1">+IF(OFFSET('Sanitation Data'!$I$29,0,10*ROW('Sanitation Data'!I98))="","",OFFSET('Sanitation Data'!$I$29,0,10*ROW('Sanitation Data'!I98)))</f>
        <v/>
      </c>
      <c r="DL104" s="229" t="str">
        <f ca="1">+IF(OFFSET('Sanitation Data'!$I$30,0,10*ROW('Sanitation Data'!I98))="","",OFFSET('Sanitation Data'!$I$30,0,10*ROW('Sanitation Data'!I98)))</f>
        <v/>
      </c>
      <c r="DM104" s="229" t="str">
        <f ca="1">+IF(OFFSET('Sanitation Data'!$I$31,0,10*ROW('Sanitation Data'!I98))="","",OFFSET('Sanitation Data'!$I$31,0,10*ROW('Sanitation Data'!I98)))</f>
        <v/>
      </c>
      <c r="DN104" s="229" t="str">
        <f ca="1">+IF(OFFSET('Sanitation Data'!$I$32,0,10*ROW('Sanitation Data'!I98))="","",OFFSET('Sanitation Data'!$I$32,0,10*ROW('Sanitation Data'!I98)))</f>
        <v/>
      </c>
      <c r="DO104" s="229" t="str">
        <f ca="1">+IF(OFFSET('Hygiene Data'!$D$11,0,10*ROW('Hygiene Data'!D98))="","",OFFSET('Hygiene Data'!$D$11,0,10*ROW('Hygiene Data'!D98)))</f>
        <v/>
      </c>
      <c r="DP104" s="229" t="str">
        <f ca="1">+IF(OFFSET('Hygiene Data'!$D$12,0,10*ROW('Hygiene Data'!D98))="","",OFFSET('Hygiene Data'!$D$12,0,10*ROW('Hygiene Data'!D98)))</f>
        <v/>
      </c>
      <c r="DQ104" s="229" t="str">
        <f ca="1">+IF(OFFSET('Hygiene Data'!$D$13,0,10*ROW('Hygiene Data'!D98))="","",OFFSET('Hygiene Data'!$D$13,0,10*ROW('Hygiene Data'!D98)))</f>
        <v/>
      </c>
      <c r="DR104" s="229" t="str">
        <f ca="1">+IF(OFFSET('Hygiene Data'!$E$11,0,10*ROW('Hygiene Data'!E98))="","",OFFSET('Hygiene Data'!$E$11,0,10*ROW('Hygiene Data'!E98)))</f>
        <v/>
      </c>
      <c r="DS104" s="229" t="str">
        <f ca="1">+IF(OFFSET('Hygiene Data'!$E$12,0,10*ROW('Hygiene Data'!E98))="","",OFFSET('Hygiene Data'!$E$12,0,10*ROW('Hygiene Data'!E98)))</f>
        <v/>
      </c>
      <c r="DT104" s="229" t="str">
        <f ca="1">+IF(OFFSET('Hygiene Data'!$E$13,0,10*ROW('Hygiene Data'!E98))="","",OFFSET('Hygiene Data'!$E$13,0,10*ROW('Hygiene Data'!E98)))</f>
        <v/>
      </c>
      <c r="DU104" s="229" t="str">
        <f ca="1">+IF(OFFSET('Hygiene Data'!$F$11,0,10*ROW('Hygiene Data'!F98))="","",OFFSET('Hygiene Data'!$F$11,0,10*ROW('Hygiene Data'!F98)))</f>
        <v/>
      </c>
      <c r="DV104" s="229" t="str">
        <f ca="1">+IF(OFFSET('Hygiene Data'!$F$12,0,10*ROW('Hygiene Data'!F98))="","",OFFSET('Hygiene Data'!$F$12,0,10*ROW('Hygiene Data'!F98)))</f>
        <v/>
      </c>
      <c r="DW104" s="229" t="str">
        <f ca="1">+IF(OFFSET('Hygiene Data'!$F$13,0,10*ROW('Hygiene Data'!F98))="","",OFFSET('Hygiene Data'!$F$13,0,10*ROW('Hygiene Data'!F98)))</f>
        <v/>
      </c>
      <c r="DX104" s="229" t="str">
        <f ca="1">+IF(OFFSET('Hygiene Data'!$G$11,0,10*ROW('Hygiene Data'!G98))="","",OFFSET('Hygiene Data'!$G$11,0,10*ROW('Hygiene Data'!G98)))</f>
        <v/>
      </c>
      <c r="DY104" s="229" t="str">
        <f ca="1">+IF(OFFSET('Hygiene Data'!$G$12,0,10*ROW('Hygiene Data'!G98))="","",OFFSET('Hygiene Data'!$G$12,0,10*ROW('Hygiene Data'!G98)))</f>
        <v/>
      </c>
      <c r="DZ104" s="229" t="str">
        <f ca="1">+IF(OFFSET('Hygiene Data'!$G$13,0,10*ROW('Hygiene Data'!G98))="","",OFFSET('Hygiene Data'!$G$13,0,10*ROW('Hygiene Data'!G98)))</f>
        <v/>
      </c>
      <c r="EA104" s="229" t="str">
        <f ca="1">+IF(OFFSET('Hygiene Data'!$H$11,0,10*ROW('Hygiene Data'!H98))="","",OFFSET('Hygiene Data'!$H$11,0,10*ROW('Hygiene Data'!H98)))</f>
        <v/>
      </c>
      <c r="EB104" s="229" t="str">
        <f ca="1">+IF(OFFSET('Hygiene Data'!$H$12,0,10*ROW('Hygiene Data'!H98))="","",OFFSET('Hygiene Data'!$H$12,0,10*ROW('Hygiene Data'!H98)))</f>
        <v/>
      </c>
      <c r="EC104" s="229" t="str">
        <f ca="1">+IF(OFFSET('Hygiene Data'!$H$13,0,10*ROW('Hygiene Data'!H98))="","",OFFSET('Hygiene Data'!$H$13,0,10*ROW('Hygiene Data'!H98)))</f>
        <v/>
      </c>
      <c r="ED104" s="229" t="str">
        <f ca="1">+IF(OFFSET('Hygiene Data'!$I$11,0,10*ROW('Hygiene Data'!I98))="","",OFFSET('Hygiene Data'!$I$11,0,10*ROW('Hygiene Data'!I98)))</f>
        <v/>
      </c>
      <c r="EE104" s="229" t="str">
        <f ca="1">+IF(OFFSET('Hygiene Data'!$I$12,0,10*ROW('Hygiene Data'!I98))="","",OFFSET('Hygiene Data'!$I$12,0,10*ROW('Hygiene Data'!I98)))</f>
        <v/>
      </c>
      <c r="EF104" s="229" t="str">
        <f ca="1">+IF(OFFSET('Hygiene Data'!$I$13,0,10*ROW('Hygiene Data'!I98))="","",OFFSET('Hygiene Data'!$I$13,0,10*ROW('Hygiene Data'!I98)))</f>
        <v/>
      </c>
    </row>
    <row r="105" spans="1:136" x14ac:dyDescent="0.25">
      <c r="A105" s="338" t="str">
        <f ca="1">+IF(OFFSET('Water Data'!$B$2,0,10*ROW('Water Data'!E99))="","",OFFSET('Water Data'!$B$2,0,10*ROW('Water Data'!E99)))</f>
        <v/>
      </c>
      <c r="B105" s="33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365" t="str">
        <f t="shared" ca="1" si="1"/>
        <v/>
      </c>
      <c r="D105" s="36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36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36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36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36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36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36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36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36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36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36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36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36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36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36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36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36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36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36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36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36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36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36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36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36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36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36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36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36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36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36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36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36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36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36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36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36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36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36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36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36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36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36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36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36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36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36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36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36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44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36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36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36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36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36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36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36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36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36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36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36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36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36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36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36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36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229" t="str">
        <f ca="1">+IF(OFFSET('Water Data'!$D$27,0,10*ROW('Water Data'!D99))="","",OFFSET('Water Data'!$D$27,0,10*ROW('Water Data'!D99)))</f>
        <v/>
      </c>
      <c r="BT105" s="229" t="str">
        <f ca="1">+IF(OFFSET('Water Data'!$D$28,0,10*ROW('Water Data'!D99))="","",OFFSET('Water Data'!$D$28,0,10*ROW('Water Data'!D99)))</f>
        <v/>
      </c>
      <c r="BU105" s="229" t="str">
        <f ca="1">+IF(OFFSET('Water Data'!$D$29,0,10*ROW('Water Data'!D99))="","",OFFSET('Water Data'!$D$29,0,10*ROW('Water Data'!D99)))</f>
        <v/>
      </c>
      <c r="BV105" s="229" t="str">
        <f ca="1">+IF(OFFSET('Water Data'!$E$27,0,10*ROW('Water Data'!E99))="","",OFFSET('Water Data'!$E$27,0,10*ROW('Water Data'!E99)))</f>
        <v/>
      </c>
      <c r="BW105" s="229" t="str">
        <f ca="1">+IF(OFFSET('Water Data'!$E$28,0,10*ROW('Water Data'!E99))="","",OFFSET('Water Data'!$E$28,0,10*ROW('Water Data'!E99)))</f>
        <v/>
      </c>
      <c r="BX105" s="229" t="str">
        <f ca="1">+IF(OFFSET('Water Data'!$E$29,0,10*ROW('Water Data'!E99))="","",OFFSET('Water Data'!$E$29,0,10*ROW('Water Data'!E99)))</f>
        <v/>
      </c>
      <c r="BY105" s="229" t="str">
        <f ca="1">+IF(OFFSET('Water Data'!$F$27,0,10*ROW('Water Data'!F99))="","",OFFSET('Water Data'!$F$27,0,10*ROW('Water Data'!F99)))</f>
        <v/>
      </c>
      <c r="BZ105" s="229" t="str">
        <f ca="1">+IF(OFFSET('Water Data'!$F$28,0,10*ROW('Water Data'!F99))="","",OFFSET('Water Data'!$F$28,0,10*ROW('Water Data'!F99)))</f>
        <v/>
      </c>
      <c r="CA105" s="229" t="str">
        <f ca="1">+IF(OFFSET('Water Data'!$F$29,0,10*ROW('Water Data'!F99))="","",OFFSET('Water Data'!$F$29,0,10*ROW('Water Data'!F99)))</f>
        <v/>
      </c>
      <c r="CB105" s="229" t="str">
        <f ca="1">+IF(OFFSET('Water Data'!$G$27,0,10*ROW('Water Data'!G99))="","",OFFSET('Water Data'!$G$27,0,10*ROW('Water Data'!G99)))</f>
        <v/>
      </c>
      <c r="CC105" s="229" t="str">
        <f ca="1">+IF(OFFSET('Water Data'!$G$28,0,10*ROW('Water Data'!G99))="","",OFFSET('Water Data'!$G$28,0,10*ROW('Water Data'!G99)))</f>
        <v/>
      </c>
      <c r="CD105" s="229" t="str">
        <f ca="1">+IF(OFFSET('Water Data'!$G$29,0,10*ROW('Water Data'!G99))="","",OFFSET('Water Data'!$G$29,0,10*ROW('Water Data'!G99)))</f>
        <v/>
      </c>
      <c r="CE105" s="229" t="str">
        <f ca="1">+IF(OFFSET('Water Data'!$H$27,0,10*ROW('Water Data'!H99))="","",OFFSET('Water Data'!$H$27,0,10*ROW('Water Data'!H99)))</f>
        <v/>
      </c>
      <c r="CF105" s="229" t="str">
        <f ca="1">+IF(OFFSET('Water Data'!$H$28,0,10*ROW('Water Data'!H99))="","",OFFSET('Water Data'!$H$28,0,10*ROW('Water Data'!H99)))</f>
        <v/>
      </c>
      <c r="CG105" s="229" t="str">
        <f ca="1">+IF(OFFSET('Water Data'!$H$29,0,10*ROW('Water Data'!H99))="","",OFFSET('Water Data'!$H$29,0,10*ROW('Water Data'!H99)))</f>
        <v/>
      </c>
      <c r="CH105" s="229" t="str">
        <f ca="1">+IF(OFFSET('Water Data'!$I$27,0,10*ROW('Water Data'!I99))="","",OFFSET('Water Data'!$I$27,0,10*ROW('Water Data'!I99)))</f>
        <v/>
      </c>
      <c r="CI105" s="229" t="str">
        <f ca="1">+IF(OFFSET('Water Data'!$I$28,0,10*ROW('Water Data'!I99))="","",OFFSET('Water Data'!$I$28,0,10*ROW('Water Data'!I99)))</f>
        <v/>
      </c>
      <c r="CJ105" s="229" t="str">
        <f ca="1">+IF(OFFSET('Water Data'!$I$29,0,10*ROW('Water Data'!I99))="","",OFFSET('Water Data'!$I$29,0,10*ROW('Water Data'!I99)))</f>
        <v/>
      </c>
      <c r="CK105" s="229" t="str">
        <f ca="1">+IF(OFFSET('Sanitation Data'!$D$28,0,10*ROW('Sanitation Data'!D99))="","",OFFSET('Sanitation Data'!$D$28,0,10*ROW('Sanitation Data'!D99)))</f>
        <v/>
      </c>
      <c r="CL105" s="229" t="str">
        <f ca="1">+IF(OFFSET('Sanitation Data'!$D$29,0,10*ROW('Sanitation Data'!D99))="","",OFFSET('Sanitation Data'!$D$29,0,10*ROW('Sanitation Data'!D99)))</f>
        <v/>
      </c>
      <c r="CM105" s="229" t="str">
        <f ca="1">+IF(OFFSET('Sanitation Data'!$D$30,0,10*ROW('Sanitation Data'!D99))="","",OFFSET('Sanitation Data'!$D$30,0,10*ROW('Sanitation Data'!D99)))</f>
        <v/>
      </c>
      <c r="CN105" s="229" t="str">
        <f ca="1">+IF(OFFSET('Sanitation Data'!$D$31,0,10*ROW('Sanitation Data'!D99))="","",OFFSET('Sanitation Data'!$D$31,0,10*ROW('Sanitation Data'!D99)))</f>
        <v/>
      </c>
      <c r="CO105" s="229" t="str">
        <f ca="1">+IF(OFFSET('Sanitation Data'!$D$32,0,10*ROW('Sanitation Data'!D99))="","",OFFSET('Sanitation Data'!$D$32,0,10*ROW('Sanitation Data'!D99)))</f>
        <v/>
      </c>
      <c r="CP105" s="229" t="str">
        <f ca="1">+IF(OFFSET('Sanitation Data'!$E$28,0,10*ROW('Sanitation Data'!E99))="","",OFFSET('Sanitation Data'!$E$28,0,10*ROW('Sanitation Data'!E99)))</f>
        <v/>
      </c>
      <c r="CQ105" s="229" t="str">
        <f ca="1">+IF(OFFSET('Sanitation Data'!$E$29,0,10*ROW('Sanitation Data'!E99))="","",OFFSET('Sanitation Data'!$E$29,0,10*ROW('Sanitation Data'!E99)))</f>
        <v/>
      </c>
      <c r="CR105" s="229" t="str">
        <f ca="1">+IF(OFFSET('Sanitation Data'!$E$30,0,10*ROW('Sanitation Data'!E99))="","",OFFSET('Sanitation Data'!$E$30,0,10*ROW('Sanitation Data'!E99)))</f>
        <v/>
      </c>
      <c r="CS105" s="229" t="str">
        <f ca="1">+IF(OFFSET('Sanitation Data'!$E$31,0,10*ROW('Sanitation Data'!E99))="","",OFFSET('Sanitation Data'!$E$31,0,10*ROW('Sanitation Data'!E99)))</f>
        <v/>
      </c>
      <c r="CT105" s="229" t="str">
        <f ca="1">+IF(OFFSET('Sanitation Data'!$E$32,0,10*ROW('Sanitation Data'!E99))="","",OFFSET('Sanitation Data'!$E$32,0,10*ROW('Sanitation Data'!E99)))</f>
        <v/>
      </c>
      <c r="CU105" s="229" t="str">
        <f ca="1">+IF(OFFSET('Sanitation Data'!$F$28,0,10*ROW('Sanitation Data'!F99))="","",OFFSET('Sanitation Data'!$F$28,0,10*ROW('Sanitation Data'!F99)))</f>
        <v/>
      </c>
      <c r="CV105" s="229" t="str">
        <f ca="1">+IF(OFFSET('Sanitation Data'!$F$29,0,10*ROW('Sanitation Data'!F99))="","",OFFSET('Sanitation Data'!$F$29,0,10*ROW('Sanitation Data'!F99)))</f>
        <v/>
      </c>
      <c r="CW105" s="229" t="str">
        <f ca="1">+IF(OFFSET('Sanitation Data'!$F$30,0,10*ROW('Sanitation Data'!F99))="","",OFFSET('Sanitation Data'!$F$30,0,10*ROW('Sanitation Data'!F99)))</f>
        <v/>
      </c>
      <c r="CX105" s="229" t="str">
        <f ca="1">+IF(OFFSET('Sanitation Data'!$F$31,0,10*ROW('Sanitation Data'!F99))="","",OFFSET('Sanitation Data'!$F$31,0,10*ROW('Sanitation Data'!F99)))</f>
        <v/>
      </c>
      <c r="CY105" s="229" t="str">
        <f ca="1">+IF(OFFSET('Sanitation Data'!$F$32,0,10*ROW('Sanitation Data'!F99))="","",OFFSET('Sanitation Data'!$F$32,0,10*ROW('Sanitation Data'!F99)))</f>
        <v/>
      </c>
      <c r="CZ105" s="229" t="str">
        <f ca="1">+IF(OFFSET('Sanitation Data'!$G$28,0,10*ROW('Sanitation Data'!G99))="","",OFFSET('Sanitation Data'!$G$28,0,10*ROW('Sanitation Data'!G99)))</f>
        <v/>
      </c>
      <c r="DA105" s="229" t="str">
        <f ca="1">+IF(OFFSET('Sanitation Data'!$G$29,0,10*ROW('Sanitation Data'!G99))="","",OFFSET('Sanitation Data'!$G$29,0,10*ROW('Sanitation Data'!G99)))</f>
        <v/>
      </c>
      <c r="DB105" s="229" t="str">
        <f ca="1">+IF(OFFSET('Sanitation Data'!$G$30,0,10*ROW('Sanitation Data'!G99))="","",OFFSET('Sanitation Data'!$G$30,0,10*ROW('Sanitation Data'!G99)))</f>
        <v/>
      </c>
      <c r="DC105" s="229" t="str">
        <f ca="1">+IF(OFFSET('Sanitation Data'!$G$31,0,10*ROW('Sanitation Data'!G99))="","",OFFSET('Sanitation Data'!$G$31,0,10*ROW('Sanitation Data'!G99)))</f>
        <v/>
      </c>
      <c r="DD105" s="229" t="str">
        <f ca="1">+IF(OFFSET('Sanitation Data'!$G$32,0,10*ROW('Sanitation Data'!G99))="","",OFFSET('Sanitation Data'!$G$32,0,10*ROW('Sanitation Data'!G99)))</f>
        <v/>
      </c>
      <c r="DE105" s="229" t="str">
        <f ca="1">+IF(OFFSET('Sanitation Data'!$H$28,0,10*ROW('Sanitation Data'!H99))="","",OFFSET('Sanitation Data'!$H$28,0,10*ROW('Sanitation Data'!H99)))</f>
        <v/>
      </c>
      <c r="DF105" s="229" t="str">
        <f ca="1">+IF(OFFSET('Sanitation Data'!$H$29,0,10*ROW('Sanitation Data'!H99))="","",OFFSET('Sanitation Data'!$H$29,0,10*ROW('Sanitation Data'!H99)))</f>
        <v/>
      </c>
      <c r="DG105" s="229" t="str">
        <f ca="1">+IF(OFFSET('Sanitation Data'!$H$30,0,10*ROW('Sanitation Data'!H99))="","",OFFSET('Sanitation Data'!$H$30,0,10*ROW('Sanitation Data'!H99)))</f>
        <v/>
      </c>
      <c r="DH105" s="229" t="str">
        <f ca="1">+IF(OFFSET('Sanitation Data'!$H$31,0,10*ROW('Sanitation Data'!H99))="","",OFFSET('Sanitation Data'!$H$31,0,10*ROW('Sanitation Data'!H99)))</f>
        <v/>
      </c>
      <c r="DI105" s="229" t="str">
        <f ca="1">+IF(OFFSET('Sanitation Data'!$H$32,0,10*ROW('Sanitation Data'!H99))="","",OFFSET('Sanitation Data'!$H$32,0,10*ROW('Sanitation Data'!H99)))</f>
        <v/>
      </c>
      <c r="DJ105" s="229" t="str">
        <f ca="1">+IF(OFFSET('Sanitation Data'!$I$28,0,10*ROW('Sanitation Data'!I99))="","",OFFSET('Sanitation Data'!$I$28,0,10*ROW('Sanitation Data'!I99)))</f>
        <v/>
      </c>
      <c r="DK105" s="229" t="str">
        <f ca="1">+IF(OFFSET('Sanitation Data'!$I$29,0,10*ROW('Sanitation Data'!I99))="","",OFFSET('Sanitation Data'!$I$29,0,10*ROW('Sanitation Data'!I99)))</f>
        <v/>
      </c>
      <c r="DL105" s="229" t="str">
        <f ca="1">+IF(OFFSET('Sanitation Data'!$I$30,0,10*ROW('Sanitation Data'!I99))="","",OFFSET('Sanitation Data'!$I$30,0,10*ROW('Sanitation Data'!I99)))</f>
        <v/>
      </c>
      <c r="DM105" s="229" t="str">
        <f ca="1">+IF(OFFSET('Sanitation Data'!$I$31,0,10*ROW('Sanitation Data'!I99))="","",OFFSET('Sanitation Data'!$I$31,0,10*ROW('Sanitation Data'!I99)))</f>
        <v/>
      </c>
      <c r="DN105" s="229" t="str">
        <f ca="1">+IF(OFFSET('Sanitation Data'!$I$32,0,10*ROW('Sanitation Data'!I99))="","",OFFSET('Sanitation Data'!$I$32,0,10*ROW('Sanitation Data'!I99)))</f>
        <v/>
      </c>
      <c r="DO105" s="229" t="str">
        <f ca="1">+IF(OFFSET('Hygiene Data'!$D$11,0,10*ROW('Hygiene Data'!D99))="","",OFFSET('Hygiene Data'!$D$11,0,10*ROW('Hygiene Data'!D99)))</f>
        <v/>
      </c>
      <c r="DP105" s="229" t="str">
        <f ca="1">+IF(OFFSET('Hygiene Data'!$D$12,0,10*ROW('Hygiene Data'!D99))="","",OFFSET('Hygiene Data'!$D$12,0,10*ROW('Hygiene Data'!D99)))</f>
        <v/>
      </c>
      <c r="DQ105" s="229" t="str">
        <f ca="1">+IF(OFFSET('Hygiene Data'!$D$13,0,10*ROW('Hygiene Data'!D99))="","",OFFSET('Hygiene Data'!$D$13,0,10*ROW('Hygiene Data'!D99)))</f>
        <v/>
      </c>
      <c r="DR105" s="229" t="str">
        <f ca="1">+IF(OFFSET('Hygiene Data'!$E$11,0,10*ROW('Hygiene Data'!E99))="","",OFFSET('Hygiene Data'!$E$11,0,10*ROW('Hygiene Data'!E99)))</f>
        <v/>
      </c>
      <c r="DS105" s="229" t="str">
        <f ca="1">+IF(OFFSET('Hygiene Data'!$E$12,0,10*ROW('Hygiene Data'!E99))="","",OFFSET('Hygiene Data'!$E$12,0,10*ROW('Hygiene Data'!E99)))</f>
        <v/>
      </c>
      <c r="DT105" s="229" t="str">
        <f ca="1">+IF(OFFSET('Hygiene Data'!$E$13,0,10*ROW('Hygiene Data'!E99))="","",OFFSET('Hygiene Data'!$E$13,0,10*ROW('Hygiene Data'!E99)))</f>
        <v/>
      </c>
      <c r="DU105" s="229" t="str">
        <f ca="1">+IF(OFFSET('Hygiene Data'!$F$11,0,10*ROW('Hygiene Data'!F99))="","",OFFSET('Hygiene Data'!$F$11,0,10*ROW('Hygiene Data'!F99)))</f>
        <v/>
      </c>
      <c r="DV105" s="229" t="str">
        <f ca="1">+IF(OFFSET('Hygiene Data'!$F$12,0,10*ROW('Hygiene Data'!F99))="","",OFFSET('Hygiene Data'!$F$12,0,10*ROW('Hygiene Data'!F99)))</f>
        <v/>
      </c>
      <c r="DW105" s="229" t="str">
        <f ca="1">+IF(OFFSET('Hygiene Data'!$F$13,0,10*ROW('Hygiene Data'!F99))="","",OFFSET('Hygiene Data'!$F$13,0,10*ROW('Hygiene Data'!F99)))</f>
        <v/>
      </c>
      <c r="DX105" s="229" t="str">
        <f ca="1">+IF(OFFSET('Hygiene Data'!$G$11,0,10*ROW('Hygiene Data'!G99))="","",OFFSET('Hygiene Data'!$G$11,0,10*ROW('Hygiene Data'!G99)))</f>
        <v/>
      </c>
      <c r="DY105" s="229" t="str">
        <f ca="1">+IF(OFFSET('Hygiene Data'!$G$12,0,10*ROW('Hygiene Data'!G99))="","",OFFSET('Hygiene Data'!$G$12,0,10*ROW('Hygiene Data'!G99)))</f>
        <v/>
      </c>
      <c r="DZ105" s="229" t="str">
        <f ca="1">+IF(OFFSET('Hygiene Data'!$G$13,0,10*ROW('Hygiene Data'!G99))="","",OFFSET('Hygiene Data'!$G$13,0,10*ROW('Hygiene Data'!G99)))</f>
        <v/>
      </c>
      <c r="EA105" s="229" t="str">
        <f ca="1">+IF(OFFSET('Hygiene Data'!$H$11,0,10*ROW('Hygiene Data'!H99))="","",OFFSET('Hygiene Data'!$H$11,0,10*ROW('Hygiene Data'!H99)))</f>
        <v/>
      </c>
      <c r="EB105" s="229" t="str">
        <f ca="1">+IF(OFFSET('Hygiene Data'!$H$12,0,10*ROW('Hygiene Data'!H99))="","",OFFSET('Hygiene Data'!$H$12,0,10*ROW('Hygiene Data'!H99)))</f>
        <v/>
      </c>
      <c r="EC105" s="229" t="str">
        <f ca="1">+IF(OFFSET('Hygiene Data'!$H$13,0,10*ROW('Hygiene Data'!H99))="","",OFFSET('Hygiene Data'!$H$13,0,10*ROW('Hygiene Data'!H99)))</f>
        <v/>
      </c>
      <c r="ED105" s="229" t="str">
        <f ca="1">+IF(OFFSET('Hygiene Data'!$I$11,0,10*ROW('Hygiene Data'!I99))="","",OFFSET('Hygiene Data'!$I$11,0,10*ROW('Hygiene Data'!I99)))</f>
        <v/>
      </c>
      <c r="EE105" s="229" t="str">
        <f ca="1">+IF(OFFSET('Hygiene Data'!$I$12,0,10*ROW('Hygiene Data'!I99))="","",OFFSET('Hygiene Data'!$I$12,0,10*ROW('Hygiene Data'!I99)))</f>
        <v/>
      </c>
      <c r="EF105" s="229" t="str">
        <f ca="1">+IF(OFFSET('Hygiene Data'!$I$13,0,10*ROW('Hygiene Data'!I99))="","",OFFSET('Hygiene Data'!$I$13,0,10*ROW('Hygiene Data'!I99)))</f>
        <v/>
      </c>
    </row>
    <row r="106" spans="1:136" x14ac:dyDescent="0.25">
      <c r="A106" s="338" t="str">
        <f ca="1">+IF(OFFSET('Water Data'!$B$2,0,10*ROW('Water Data'!E100))="","",OFFSET('Water Data'!$B$2,0,10*ROW('Water Data'!E100)))</f>
        <v/>
      </c>
      <c r="B106" s="33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365" t="str">
        <f t="shared" ca="1" si="1"/>
        <v/>
      </c>
      <c r="D106" s="36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36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36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36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36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36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36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36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36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36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36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36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36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36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36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36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36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36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36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36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36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36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36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36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36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36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36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36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36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36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36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36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36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36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36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36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36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36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36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36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36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36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36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36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36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36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36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36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36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44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36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36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36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36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36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36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36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36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36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36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36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36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36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36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36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36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229" t="str">
        <f ca="1">+IF(OFFSET('Water Data'!$D$27,0,10*ROW('Water Data'!D100))="","",OFFSET('Water Data'!$D$27,0,10*ROW('Water Data'!D100)))</f>
        <v/>
      </c>
      <c r="BT106" s="229" t="str">
        <f ca="1">+IF(OFFSET('Water Data'!$D$28,0,10*ROW('Water Data'!D100))="","",OFFSET('Water Data'!$D$28,0,10*ROW('Water Data'!D100)))</f>
        <v/>
      </c>
      <c r="BU106" s="229" t="str">
        <f ca="1">+IF(OFFSET('Water Data'!$D$29,0,10*ROW('Water Data'!D100))="","",OFFSET('Water Data'!$D$29,0,10*ROW('Water Data'!D100)))</f>
        <v/>
      </c>
      <c r="BV106" s="229" t="str">
        <f ca="1">+IF(OFFSET('Water Data'!$E$27,0,10*ROW('Water Data'!E100))="","",OFFSET('Water Data'!$E$27,0,10*ROW('Water Data'!E100)))</f>
        <v/>
      </c>
      <c r="BW106" s="229" t="str">
        <f ca="1">+IF(OFFSET('Water Data'!$E$28,0,10*ROW('Water Data'!E100))="","",OFFSET('Water Data'!$E$28,0,10*ROW('Water Data'!E100)))</f>
        <v/>
      </c>
      <c r="BX106" s="229" t="str">
        <f ca="1">+IF(OFFSET('Water Data'!$E$29,0,10*ROW('Water Data'!E100))="","",OFFSET('Water Data'!$E$29,0,10*ROW('Water Data'!E100)))</f>
        <v/>
      </c>
      <c r="BY106" s="229" t="str">
        <f ca="1">+IF(OFFSET('Water Data'!$F$27,0,10*ROW('Water Data'!F100))="","",OFFSET('Water Data'!$F$27,0,10*ROW('Water Data'!F100)))</f>
        <v/>
      </c>
      <c r="BZ106" s="229" t="str">
        <f ca="1">+IF(OFFSET('Water Data'!$F$28,0,10*ROW('Water Data'!F100))="","",OFFSET('Water Data'!$F$28,0,10*ROW('Water Data'!F100)))</f>
        <v/>
      </c>
      <c r="CA106" s="229" t="str">
        <f ca="1">+IF(OFFSET('Water Data'!$F$29,0,10*ROW('Water Data'!F100))="","",OFFSET('Water Data'!$F$29,0,10*ROW('Water Data'!F100)))</f>
        <v/>
      </c>
      <c r="CB106" s="229" t="str">
        <f ca="1">+IF(OFFSET('Water Data'!$G$27,0,10*ROW('Water Data'!G100))="","",OFFSET('Water Data'!$G$27,0,10*ROW('Water Data'!G100)))</f>
        <v/>
      </c>
      <c r="CC106" s="229" t="str">
        <f ca="1">+IF(OFFSET('Water Data'!$G$28,0,10*ROW('Water Data'!G100))="","",OFFSET('Water Data'!$G$28,0,10*ROW('Water Data'!G100)))</f>
        <v/>
      </c>
      <c r="CD106" s="229" t="str">
        <f ca="1">+IF(OFFSET('Water Data'!$G$29,0,10*ROW('Water Data'!G100))="","",OFFSET('Water Data'!$G$29,0,10*ROW('Water Data'!G100)))</f>
        <v/>
      </c>
      <c r="CE106" s="229" t="str">
        <f ca="1">+IF(OFFSET('Water Data'!$H$27,0,10*ROW('Water Data'!H100))="","",OFFSET('Water Data'!$H$27,0,10*ROW('Water Data'!H100)))</f>
        <v/>
      </c>
      <c r="CF106" s="229" t="str">
        <f ca="1">+IF(OFFSET('Water Data'!$H$28,0,10*ROW('Water Data'!H100))="","",OFFSET('Water Data'!$H$28,0,10*ROW('Water Data'!H100)))</f>
        <v/>
      </c>
      <c r="CG106" s="229" t="str">
        <f ca="1">+IF(OFFSET('Water Data'!$H$29,0,10*ROW('Water Data'!H100))="","",OFFSET('Water Data'!$H$29,0,10*ROW('Water Data'!H100)))</f>
        <v/>
      </c>
      <c r="CH106" s="229" t="str">
        <f ca="1">+IF(OFFSET('Water Data'!$I$27,0,10*ROW('Water Data'!I100))="","",OFFSET('Water Data'!$I$27,0,10*ROW('Water Data'!I100)))</f>
        <v/>
      </c>
      <c r="CI106" s="229" t="str">
        <f ca="1">+IF(OFFSET('Water Data'!$I$28,0,10*ROW('Water Data'!I100))="","",OFFSET('Water Data'!$I$28,0,10*ROW('Water Data'!I100)))</f>
        <v/>
      </c>
      <c r="CJ106" s="229" t="str">
        <f ca="1">+IF(OFFSET('Water Data'!$I$29,0,10*ROW('Water Data'!I100))="","",OFFSET('Water Data'!$I$29,0,10*ROW('Water Data'!I100)))</f>
        <v/>
      </c>
      <c r="CK106" s="229" t="str">
        <f ca="1">+IF(OFFSET('Sanitation Data'!$D$28,0,10*ROW('Sanitation Data'!D100))="","",OFFSET('Sanitation Data'!$D$28,0,10*ROW('Sanitation Data'!D100)))</f>
        <v/>
      </c>
      <c r="CL106" s="229" t="str">
        <f ca="1">+IF(OFFSET('Sanitation Data'!$D$29,0,10*ROW('Sanitation Data'!D100))="","",OFFSET('Sanitation Data'!$D$29,0,10*ROW('Sanitation Data'!D100)))</f>
        <v/>
      </c>
      <c r="CM106" s="229" t="str">
        <f ca="1">+IF(OFFSET('Sanitation Data'!$D$30,0,10*ROW('Sanitation Data'!D100))="","",OFFSET('Sanitation Data'!$D$30,0,10*ROW('Sanitation Data'!D100)))</f>
        <v/>
      </c>
      <c r="CN106" s="229" t="str">
        <f ca="1">+IF(OFFSET('Sanitation Data'!$D$31,0,10*ROW('Sanitation Data'!D100))="","",OFFSET('Sanitation Data'!$D$31,0,10*ROW('Sanitation Data'!D100)))</f>
        <v/>
      </c>
      <c r="CO106" s="229" t="str">
        <f ca="1">+IF(OFFSET('Sanitation Data'!$D$32,0,10*ROW('Sanitation Data'!D100))="","",OFFSET('Sanitation Data'!$D$32,0,10*ROW('Sanitation Data'!D100)))</f>
        <v/>
      </c>
      <c r="CP106" s="229" t="str">
        <f ca="1">+IF(OFFSET('Sanitation Data'!$E$28,0,10*ROW('Sanitation Data'!E100))="","",OFFSET('Sanitation Data'!$E$28,0,10*ROW('Sanitation Data'!E100)))</f>
        <v/>
      </c>
      <c r="CQ106" s="229" t="str">
        <f ca="1">+IF(OFFSET('Sanitation Data'!$E$29,0,10*ROW('Sanitation Data'!E100))="","",OFFSET('Sanitation Data'!$E$29,0,10*ROW('Sanitation Data'!E100)))</f>
        <v/>
      </c>
      <c r="CR106" s="229" t="str">
        <f ca="1">+IF(OFFSET('Sanitation Data'!$E$30,0,10*ROW('Sanitation Data'!E100))="","",OFFSET('Sanitation Data'!$E$30,0,10*ROW('Sanitation Data'!E100)))</f>
        <v/>
      </c>
      <c r="CS106" s="229" t="str">
        <f ca="1">+IF(OFFSET('Sanitation Data'!$E$31,0,10*ROW('Sanitation Data'!E100))="","",OFFSET('Sanitation Data'!$E$31,0,10*ROW('Sanitation Data'!E100)))</f>
        <v/>
      </c>
      <c r="CT106" s="229" t="str">
        <f ca="1">+IF(OFFSET('Sanitation Data'!$E$32,0,10*ROW('Sanitation Data'!E100))="","",OFFSET('Sanitation Data'!$E$32,0,10*ROW('Sanitation Data'!E100)))</f>
        <v/>
      </c>
      <c r="CU106" s="229" t="str">
        <f ca="1">+IF(OFFSET('Sanitation Data'!$F$28,0,10*ROW('Sanitation Data'!F100))="","",OFFSET('Sanitation Data'!$F$28,0,10*ROW('Sanitation Data'!F100)))</f>
        <v/>
      </c>
      <c r="CV106" s="229" t="str">
        <f ca="1">+IF(OFFSET('Sanitation Data'!$F$29,0,10*ROW('Sanitation Data'!F100))="","",OFFSET('Sanitation Data'!$F$29,0,10*ROW('Sanitation Data'!F100)))</f>
        <v/>
      </c>
      <c r="CW106" s="229" t="str">
        <f ca="1">+IF(OFFSET('Sanitation Data'!$F$30,0,10*ROW('Sanitation Data'!F100))="","",OFFSET('Sanitation Data'!$F$30,0,10*ROW('Sanitation Data'!F100)))</f>
        <v/>
      </c>
      <c r="CX106" s="229" t="str">
        <f ca="1">+IF(OFFSET('Sanitation Data'!$F$31,0,10*ROW('Sanitation Data'!F100))="","",OFFSET('Sanitation Data'!$F$31,0,10*ROW('Sanitation Data'!F100)))</f>
        <v/>
      </c>
      <c r="CY106" s="229" t="str">
        <f ca="1">+IF(OFFSET('Sanitation Data'!$F$32,0,10*ROW('Sanitation Data'!F100))="","",OFFSET('Sanitation Data'!$F$32,0,10*ROW('Sanitation Data'!F100)))</f>
        <v/>
      </c>
      <c r="CZ106" s="229" t="str">
        <f ca="1">+IF(OFFSET('Sanitation Data'!$G$28,0,10*ROW('Sanitation Data'!G100))="","",OFFSET('Sanitation Data'!$G$28,0,10*ROW('Sanitation Data'!G100)))</f>
        <v/>
      </c>
      <c r="DA106" s="229" t="str">
        <f ca="1">+IF(OFFSET('Sanitation Data'!$G$29,0,10*ROW('Sanitation Data'!G100))="","",OFFSET('Sanitation Data'!$G$29,0,10*ROW('Sanitation Data'!G100)))</f>
        <v/>
      </c>
      <c r="DB106" s="229" t="str">
        <f ca="1">+IF(OFFSET('Sanitation Data'!$G$30,0,10*ROW('Sanitation Data'!G100))="","",OFFSET('Sanitation Data'!$G$30,0,10*ROW('Sanitation Data'!G100)))</f>
        <v/>
      </c>
      <c r="DC106" s="229" t="str">
        <f ca="1">+IF(OFFSET('Sanitation Data'!$G$31,0,10*ROW('Sanitation Data'!G100))="","",OFFSET('Sanitation Data'!$G$31,0,10*ROW('Sanitation Data'!G100)))</f>
        <v/>
      </c>
      <c r="DD106" s="229" t="str">
        <f ca="1">+IF(OFFSET('Sanitation Data'!$G$32,0,10*ROW('Sanitation Data'!G100))="","",OFFSET('Sanitation Data'!$G$32,0,10*ROW('Sanitation Data'!G100)))</f>
        <v/>
      </c>
      <c r="DE106" s="229" t="str">
        <f ca="1">+IF(OFFSET('Sanitation Data'!$H$28,0,10*ROW('Sanitation Data'!H100))="","",OFFSET('Sanitation Data'!$H$28,0,10*ROW('Sanitation Data'!H100)))</f>
        <v/>
      </c>
      <c r="DF106" s="229" t="str">
        <f ca="1">+IF(OFFSET('Sanitation Data'!$H$29,0,10*ROW('Sanitation Data'!H100))="","",OFFSET('Sanitation Data'!$H$29,0,10*ROW('Sanitation Data'!H100)))</f>
        <v/>
      </c>
      <c r="DG106" s="229" t="str">
        <f ca="1">+IF(OFFSET('Sanitation Data'!$H$30,0,10*ROW('Sanitation Data'!H100))="","",OFFSET('Sanitation Data'!$H$30,0,10*ROW('Sanitation Data'!H100)))</f>
        <v/>
      </c>
      <c r="DH106" s="229" t="str">
        <f ca="1">+IF(OFFSET('Sanitation Data'!$H$31,0,10*ROW('Sanitation Data'!H100))="","",OFFSET('Sanitation Data'!$H$31,0,10*ROW('Sanitation Data'!H100)))</f>
        <v/>
      </c>
      <c r="DI106" s="229" t="str">
        <f ca="1">+IF(OFFSET('Sanitation Data'!$H$32,0,10*ROW('Sanitation Data'!H100))="","",OFFSET('Sanitation Data'!$H$32,0,10*ROW('Sanitation Data'!H100)))</f>
        <v/>
      </c>
      <c r="DJ106" s="229" t="str">
        <f ca="1">+IF(OFFSET('Sanitation Data'!$I$28,0,10*ROW('Sanitation Data'!I100))="","",OFFSET('Sanitation Data'!$I$28,0,10*ROW('Sanitation Data'!I100)))</f>
        <v/>
      </c>
      <c r="DK106" s="229" t="str">
        <f ca="1">+IF(OFFSET('Sanitation Data'!$I$29,0,10*ROW('Sanitation Data'!I100))="","",OFFSET('Sanitation Data'!$I$29,0,10*ROW('Sanitation Data'!I100)))</f>
        <v/>
      </c>
      <c r="DL106" s="229" t="str">
        <f ca="1">+IF(OFFSET('Sanitation Data'!$I$30,0,10*ROW('Sanitation Data'!I100))="","",OFFSET('Sanitation Data'!$I$30,0,10*ROW('Sanitation Data'!I100)))</f>
        <v/>
      </c>
      <c r="DM106" s="229" t="str">
        <f ca="1">+IF(OFFSET('Sanitation Data'!$I$31,0,10*ROW('Sanitation Data'!I100))="","",OFFSET('Sanitation Data'!$I$31,0,10*ROW('Sanitation Data'!I100)))</f>
        <v/>
      </c>
      <c r="DN106" s="229" t="str">
        <f ca="1">+IF(OFFSET('Sanitation Data'!$I$32,0,10*ROW('Sanitation Data'!I100))="","",OFFSET('Sanitation Data'!$I$32,0,10*ROW('Sanitation Data'!I100)))</f>
        <v/>
      </c>
      <c r="DO106" s="229" t="str">
        <f ca="1">+IF(OFFSET('Hygiene Data'!$D$11,0,10*ROW('Hygiene Data'!D100))="","",OFFSET('Hygiene Data'!$D$11,0,10*ROW('Hygiene Data'!D100)))</f>
        <v/>
      </c>
      <c r="DP106" s="229" t="str">
        <f ca="1">+IF(OFFSET('Hygiene Data'!$D$12,0,10*ROW('Hygiene Data'!D100))="","",OFFSET('Hygiene Data'!$D$12,0,10*ROW('Hygiene Data'!D100)))</f>
        <v/>
      </c>
      <c r="DQ106" s="229" t="str">
        <f ca="1">+IF(OFFSET('Hygiene Data'!$D$13,0,10*ROW('Hygiene Data'!D100))="","",OFFSET('Hygiene Data'!$D$13,0,10*ROW('Hygiene Data'!D100)))</f>
        <v/>
      </c>
      <c r="DR106" s="229" t="str">
        <f ca="1">+IF(OFFSET('Hygiene Data'!$E$11,0,10*ROW('Hygiene Data'!E100))="","",OFFSET('Hygiene Data'!$E$11,0,10*ROW('Hygiene Data'!E100)))</f>
        <v/>
      </c>
      <c r="DS106" s="229" t="str">
        <f ca="1">+IF(OFFSET('Hygiene Data'!$E$12,0,10*ROW('Hygiene Data'!E100))="","",OFFSET('Hygiene Data'!$E$12,0,10*ROW('Hygiene Data'!E100)))</f>
        <v/>
      </c>
      <c r="DT106" s="229" t="str">
        <f ca="1">+IF(OFFSET('Hygiene Data'!$E$13,0,10*ROW('Hygiene Data'!E100))="","",OFFSET('Hygiene Data'!$E$13,0,10*ROW('Hygiene Data'!E100)))</f>
        <v/>
      </c>
      <c r="DU106" s="229" t="str">
        <f ca="1">+IF(OFFSET('Hygiene Data'!$F$11,0,10*ROW('Hygiene Data'!F100))="","",OFFSET('Hygiene Data'!$F$11,0,10*ROW('Hygiene Data'!F100)))</f>
        <v/>
      </c>
      <c r="DV106" s="229" t="str">
        <f ca="1">+IF(OFFSET('Hygiene Data'!$F$12,0,10*ROW('Hygiene Data'!F100))="","",OFFSET('Hygiene Data'!$F$12,0,10*ROW('Hygiene Data'!F100)))</f>
        <v/>
      </c>
      <c r="DW106" s="229" t="str">
        <f ca="1">+IF(OFFSET('Hygiene Data'!$F$13,0,10*ROW('Hygiene Data'!F100))="","",OFFSET('Hygiene Data'!$F$13,0,10*ROW('Hygiene Data'!F100)))</f>
        <v/>
      </c>
      <c r="DX106" s="229" t="str">
        <f ca="1">+IF(OFFSET('Hygiene Data'!$G$11,0,10*ROW('Hygiene Data'!G100))="","",OFFSET('Hygiene Data'!$G$11,0,10*ROW('Hygiene Data'!G100)))</f>
        <v/>
      </c>
      <c r="DY106" s="229" t="str">
        <f ca="1">+IF(OFFSET('Hygiene Data'!$G$12,0,10*ROW('Hygiene Data'!G100))="","",OFFSET('Hygiene Data'!$G$12,0,10*ROW('Hygiene Data'!G100)))</f>
        <v/>
      </c>
      <c r="DZ106" s="229" t="str">
        <f ca="1">+IF(OFFSET('Hygiene Data'!$G$13,0,10*ROW('Hygiene Data'!G100))="","",OFFSET('Hygiene Data'!$G$13,0,10*ROW('Hygiene Data'!G100)))</f>
        <v/>
      </c>
      <c r="EA106" s="229" t="str">
        <f ca="1">+IF(OFFSET('Hygiene Data'!$H$11,0,10*ROW('Hygiene Data'!H100))="","",OFFSET('Hygiene Data'!$H$11,0,10*ROW('Hygiene Data'!H100)))</f>
        <v/>
      </c>
      <c r="EB106" s="229" t="str">
        <f ca="1">+IF(OFFSET('Hygiene Data'!$H$12,0,10*ROW('Hygiene Data'!H100))="","",OFFSET('Hygiene Data'!$H$12,0,10*ROW('Hygiene Data'!H100)))</f>
        <v/>
      </c>
      <c r="EC106" s="229" t="str">
        <f ca="1">+IF(OFFSET('Hygiene Data'!$H$13,0,10*ROW('Hygiene Data'!H100))="","",OFFSET('Hygiene Data'!$H$13,0,10*ROW('Hygiene Data'!H100)))</f>
        <v/>
      </c>
      <c r="ED106" s="229" t="str">
        <f ca="1">+IF(OFFSET('Hygiene Data'!$I$11,0,10*ROW('Hygiene Data'!I100))="","",OFFSET('Hygiene Data'!$I$11,0,10*ROW('Hygiene Data'!I100)))</f>
        <v/>
      </c>
      <c r="EE106" s="229" t="str">
        <f ca="1">+IF(OFFSET('Hygiene Data'!$I$12,0,10*ROW('Hygiene Data'!I100))="","",OFFSET('Hygiene Data'!$I$12,0,10*ROW('Hygiene Data'!I100)))</f>
        <v/>
      </c>
      <c r="EF106" s="229" t="str">
        <f ca="1">+IF(OFFSET('Hygiene Data'!$I$13,0,10*ROW('Hygiene Data'!I100))="","",OFFSET('Hygiene Data'!$I$13,0,10*ROW('Hygiene Data'!I100)))</f>
        <v/>
      </c>
    </row>
    <row r="107" spans="1:136" x14ac:dyDescent="0.25">
      <c r="A107" s="338" t="str">
        <f ca="1">+IF(OFFSET('Water Data'!$B$2,0,10*ROW('Water Data'!E101))="","",OFFSET('Water Data'!$B$2,0,10*ROW('Water Data'!E101)))</f>
        <v/>
      </c>
      <c r="B107" s="33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365" t="str">
        <f t="shared" ca="1" si="1"/>
        <v/>
      </c>
      <c r="D107" s="36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36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36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36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36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36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36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36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36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36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36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36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36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36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36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36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36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36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36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36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36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36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36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36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36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36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36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36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36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36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36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36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36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36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36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36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36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36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36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36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36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36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36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36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36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36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36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36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36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44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36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36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36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36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36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36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36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36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36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36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36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36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36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36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36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36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229" t="str">
        <f ca="1">+IF(OFFSET('Water Data'!$D$27,0,10*ROW('Water Data'!D101))="","",OFFSET('Water Data'!$D$27,0,10*ROW('Water Data'!D101)))</f>
        <v/>
      </c>
      <c r="BT107" s="229" t="str">
        <f ca="1">+IF(OFFSET('Water Data'!$D$28,0,10*ROW('Water Data'!D101))="","",OFFSET('Water Data'!$D$28,0,10*ROW('Water Data'!D101)))</f>
        <v/>
      </c>
      <c r="BU107" s="229" t="str">
        <f ca="1">+IF(OFFSET('Water Data'!$D$29,0,10*ROW('Water Data'!D101))="","",OFFSET('Water Data'!$D$29,0,10*ROW('Water Data'!D101)))</f>
        <v/>
      </c>
      <c r="BV107" s="229" t="str">
        <f ca="1">+IF(OFFSET('Water Data'!$E$27,0,10*ROW('Water Data'!E101))="","",OFFSET('Water Data'!$E$27,0,10*ROW('Water Data'!E101)))</f>
        <v/>
      </c>
      <c r="BW107" s="229" t="str">
        <f ca="1">+IF(OFFSET('Water Data'!$E$28,0,10*ROW('Water Data'!E101))="","",OFFSET('Water Data'!$E$28,0,10*ROW('Water Data'!E101)))</f>
        <v/>
      </c>
      <c r="BX107" s="229" t="str">
        <f ca="1">+IF(OFFSET('Water Data'!$E$29,0,10*ROW('Water Data'!E101))="","",OFFSET('Water Data'!$E$29,0,10*ROW('Water Data'!E101)))</f>
        <v/>
      </c>
      <c r="BY107" s="229" t="str">
        <f ca="1">+IF(OFFSET('Water Data'!$F$27,0,10*ROW('Water Data'!F101))="","",OFFSET('Water Data'!$F$27,0,10*ROW('Water Data'!F101)))</f>
        <v/>
      </c>
      <c r="BZ107" s="229" t="str">
        <f ca="1">+IF(OFFSET('Water Data'!$F$28,0,10*ROW('Water Data'!F101))="","",OFFSET('Water Data'!$F$28,0,10*ROW('Water Data'!F101)))</f>
        <v/>
      </c>
      <c r="CA107" s="229" t="str">
        <f ca="1">+IF(OFFSET('Water Data'!$F$29,0,10*ROW('Water Data'!F101))="","",OFFSET('Water Data'!$F$29,0,10*ROW('Water Data'!F101)))</f>
        <v/>
      </c>
      <c r="CB107" s="229" t="str">
        <f ca="1">+IF(OFFSET('Water Data'!$G$27,0,10*ROW('Water Data'!G101))="","",OFFSET('Water Data'!$G$27,0,10*ROW('Water Data'!G101)))</f>
        <v/>
      </c>
      <c r="CC107" s="229" t="str">
        <f ca="1">+IF(OFFSET('Water Data'!$G$28,0,10*ROW('Water Data'!G101))="","",OFFSET('Water Data'!$G$28,0,10*ROW('Water Data'!G101)))</f>
        <v/>
      </c>
      <c r="CD107" s="229" t="str">
        <f ca="1">+IF(OFFSET('Water Data'!$G$29,0,10*ROW('Water Data'!G101))="","",OFFSET('Water Data'!$G$29,0,10*ROW('Water Data'!G101)))</f>
        <v/>
      </c>
      <c r="CE107" s="229" t="str">
        <f ca="1">+IF(OFFSET('Water Data'!$H$27,0,10*ROW('Water Data'!H101))="","",OFFSET('Water Data'!$H$27,0,10*ROW('Water Data'!H101)))</f>
        <v/>
      </c>
      <c r="CF107" s="229" t="str">
        <f ca="1">+IF(OFFSET('Water Data'!$H$28,0,10*ROW('Water Data'!H101))="","",OFFSET('Water Data'!$H$28,0,10*ROW('Water Data'!H101)))</f>
        <v/>
      </c>
      <c r="CG107" s="229" t="str">
        <f ca="1">+IF(OFFSET('Water Data'!$H$29,0,10*ROW('Water Data'!H101))="","",OFFSET('Water Data'!$H$29,0,10*ROW('Water Data'!H101)))</f>
        <v/>
      </c>
      <c r="CH107" s="229" t="str">
        <f ca="1">+IF(OFFSET('Water Data'!$I$27,0,10*ROW('Water Data'!I101))="","",OFFSET('Water Data'!$I$27,0,10*ROW('Water Data'!I101)))</f>
        <v/>
      </c>
      <c r="CI107" s="229" t="str">
        <f ca="1">+IF(OFFSET('Water Data'!$I$28,0,10*ROW('Water Data'!I101))="","",OFFSET('Water Data'!$I$28,0,10*ROW('Water Data'!I101)))</f>
        <v/>
      </c>
      <c r="CJ107" s="229" t="str">
        <f ca="1">+IF(OFFSET('Water Data'!$I$29,0,10*ROW('Water Data'!I101))="","",OFFSET('Water Data'!$I$29,0,10*ROW('Water Data'!I101)))</f>
        <v/>
      </c>
      <c r="CK107" s="229" t="str">
        <f ca="1">+IF(OFFSET('Sanitation Data'!$D$28,0,10*ROW('Sanitation Data'!D101))="","",OFFSET('Sanitation Data'!$D$28,0,10*ROW('Sanitation Data'!D101)))</f>
        <v/>
      </c>
      <c r="CL107" s="229" t="str">
        <f ca="1">+IF(OFFSET('Sanitation Data'!$D$29,0,10*ROW('Sanitation Data'!D101))="","",OFFSET('Sanitation Data'!$D$29,0,10*ROW('Sanitation Data'!D101)))</f>
        <v/>
      </c>
      <c r="CM107" s="229" t="str">
        <f ca="1">+IF(OFFSET('Sanitation Data'!$D$30,0,10*ROW('Sanitation Data'!D101))="","",OFFSET('Sanitation Data'!$D$30,0,10*ROW('Sanitation Data'!D101)))</f>
        <v/>
      </c>
      <c r="CN107" s="229" t="str">
        <f ca="1">+IF(OFFSET('Sanitation Data'!$D$31,0,10*ROW('Sanitation Data'!D101))="","",OFFSET('Sanitation Data'!$D$31,0,10*ROW('Sanitation Data'!D101)))</f>
        <v/>
      </c>
      <c r="CO107" s="229" t="str">
        <f ca="1">+IF(OFFSET('Sanitation Data'!$D$32,0,10*ROW('Sanitation Data'!D101))="","",OFFSET('Sanitation Data'!$D$32,0,10*ROW('Sanitation Data'!D101)))</f>
        <v/>
      </c>
      <c r="CP107" s="229" t="str">
        <f ca="1">+IF(OFFSET('Sanitation Data'!$E$28,0,10*ROW('Sanitation Data'!E101))="","",OFFSET('Sanitation Data'!$E$28,0,10*ROW('Sanitation Data'!E101)))</f>
        <v/>
      </c>
      <c r="CQ107" s="229" t="str">
        <f ca="1">+IF(OFFSET('Sanitation Data'!$E$29,0,10*ROW('Sanitation Data'!E101))="","",OFFSET('Sanitation Data'!$E$29,0,10*ROW('Sanitation Data'!E101)))</f>
        <v/>
      </c>
      <c r="CR107" s="229" t="str">
        <f ca="1">+IF(OFFSET('Sanitation Data'!$E$30,0,10*ROW('Sanitation Data'!E101))="","",OFFSET('Sanitation Data'!$E$30,0,10*ROW('Sanitation Data'!E101)))</f>
        <v/>
      </c>
      <c r="CS107" s="229" t="str">
        <f ca="1">+IF(OFFSET('Sanitation Data'!$E$31,0,10*ROW('Sanitation Data'!E101))="","",OFFSET('Sanitation Data'!$E$31,0,10*ROW('Sanitation Data'!E101)))</f>
        <v/>
      </c>
      <c r="CT107" s="229" t="str">
        <f ca="1">+IF(OFFSET('Sanitation Data'!$E$32,0,10*ROW('Sanitation Data'!E101))="","",OFFSET('Sanitation Data'!$E$32,0,10*ROW('Sanitation Data'!E101)))</f>
        <v/>
      </c>
      <c r="CU107" s="229" t="str">
        <f ca="1">+IF(OFFSET('Sanitation Data'!$F$28,0,10*ROW('Sanitation Data'!F101))="","",OFFSET('Sanitation Data'!$F$28,0,10*ROW('Sanitation Data'!F101)))</f>
        <v/>
      </c>
      <c r="CV107" s="229" t="str">
        <f ca="1">+IF(OFFSET('Sanitation Data'!$F$29,0,10*ROW('Sanitation Data'!F101))="","",OFFSET('Sanitation Data'!$F$29,0,10*ROW('Sanitation Data'!F101)))</f>
        <v/>
      </c>
      <c r="CW107" s="229" t="str">
        <f ca="1">+IF(OFFSET('Sanitation Data'!$F$30,0,10*ROW('Sanitation Data'!F101))="","",OFFSET('Sanitation Data'!$F$30,0,10*ROW('Sanitation Data'!F101)))</f>
        <v/>
      </c>
      <c r="CX107" s="229" t="str">
        <f ca="1">+IF(OFFSET('Sanitation Data'!$F$31,0,10*ROW('Sanitation Data'!F101))="","",OFFSET('Sanitation Data'!$F$31,0,10*ROW('Sanitation Data'!F101)))</f>
        <v/>
      </c>
      <c r="CY107" s="229" t="str">
        <f ca="1">+IF(OFFSET('Sanitation Data'!$F$32,0,10*ROW('Sanitation Data'!F101))="","",OFFSET('Sanitation Data'!$F$32,0,10*ROW('Sanitation Data'!F101)))</f>
        <v/>
      </c>
      <c r="CZ107" s="229" t="str">
        <f ca="1">+IF(OFFSET('Sanitation Data'!$G$28,0,10*ROW('Sanitation Data'!G101))="","",OFFSET('Sanitation Data'!$G$28,0,10*ROW('Sanitation Data'!G101)))</f>
        <v/>
      </c>
      <c r="DA107" s="229" t="str">
        <f ca="1">+IF(OFFSET('Sanitation Data'!$G$29,0,10*ROW('Sanitation Data'!G101))="","",OFFSET('Sanitation Data'!$G$29,0,10*ROW('Sanitation Data'!G101)))</f>
        <v/>
      </c>
      <c r="DB107" s="229" t="str">
        <f ca="1">+IF(OFFSET('Sanitation Data'!$G$30,0,10*ROW('Sanitation Data'!G101))="","",OFFSET('Sanitation Data'!$G$30,0,10*ROW('Sanitation Data'!G101)))</f>
        <v/>
      </c>
      <c r="DC107" s="229" t="str">
        <f ca="1">+IF(OFFSET('Sanitation Data'!$G$31,0,10*ROW('Sanitation Data'!G101))="","",OFFSET('Sanitation Data'!$G$31,0,10*ROW('Sanitation Data'!G101)))</f>
        <v/>
      </c>
      <c r="DD107" s="229" t="str">
        <f ca="1">+IF(OFFSET('Sanitation Data'!$G$32,0,10*ROW('Sanitation Data'!G101))="","",OFFSET('Sanitation Data'!$G$32,0,10*ROW('Sanitation Data'!G101)))</f>
        <v/>
      </c>
      <c r="DE107" s="229" t="str">
        <f ca="1">+IF(OFFSET('Sanitation Data'!$H$28,0,10*ROW('Sanitation Data'!H101))="","",OFFSET('Sanitation Data'!$H$28,0,10*ROW('Sanitation Data'!H101)))</f>
        <v/>
      </c>
      <c r="DF107" s="229" t="str">
        <f ca="1">+IF(OFFSET('Sanitation Data'!$H$29,0,10*ROW('Sanitation Data'!H101))="","",OFFSET('Sanitation Data'!$H$29,0,10*ROW('Sanitation Data'!H101)))</f>
        <v/>
      </c>
      <c r="DG107" s="229" t="str">
        <f ca="1">+IF(OFFSET('Sanitation Data'!$H$30,0,10*ROW('Sanitation Data'!H101))="","",OFFSET('Sanitation Data'!$H$30,0,10*ROW('Sanitation Data'!H101)))</f>
        <v/>
      </c>
      <c r="DH107" s="229" t="str">
        <f ca="1">+IF(OFFSET('Sanitation Data'!$H$31,0,10*ROW('Sanitation Data'!H101))="","",OFFSET('Sanitation Data'!$H$31,0,10*ROW('Sanitation Data'!H101)))</f>
        <v/>
      </c>
      <c r="DI107" s="229" t="str">
        <f ca="1">+IF(OFFSET('Sanitation Data'!$H$32,0,10*ROW('Sanitation Data'!H101))="","",OFFSET('Sanitation Data'!$H$32,0,10*ROW('Sanitation Data'!H101)))</f>
        <v/>
      </c>
      <c r="DJ107" s="229" t="str">
        <f ca="1">+IF(OFFSET('Sanitation Data'!$I$28,0,10*ROW('Sanitation Data'!I101))="","",OFFSET('Sanitation Data'!$I$28,0,10*ROW('Sanitation Data'!I101)))</f>
        <v/>
      </c>
      <c r="DK107" s="229" t="str">
        <f ca="1">+IF(OFFSET('Sanitation Data'!$I$29,0,10*ROW('Sanitation Data'!I101))="","",OFFSET('Sanitation Data'!$I$29,0,10*ROW('Sanitation Data'!I101)))</f>
        <v/>
      </c>
      <c r="DL107" s="229" t="str">
        <f ca="1">+IF(OFFSET('Sanitation Data'!$I$30,0,10*ROW('Sanitation Data'!I101))="","",OFFSET('Sanitation Data'!$I$30,0,10*ROW('Sanitation Data'!I101)))</f>
        <v/>
      </c>
      <c r="DM107" s="229" t="str">
        <f ca="1">+IF(OFFSET('Sanitation Data'!$I$31,0,10*ROW('Sanitation Data'!I101))="","",OFFSET('Sanitation Data'!$I$31,0,10*ROW('Sanitation Data'!I101)))</f>
        <v/>
      </c>
      <c r="DN107" s="229" t="str">
        <f ca="1">+IF(OFFSET('Sanitation Data'!$I$32,0,10*ROW('Sanitation Data'!I101))="","",OFFSET('Sanitation Data'!$I$32,0,10*ROW('Sanitation Data'!I101)))</f>
        <v/>
      </c>
      <c r="DO107" s="229" t="str">
        <f ca="1">+IF(OFFSET('Hygiene Data'!$D$11,0,10*ROW('Hygiene Data'!D101))="","",OFFSET('Hygiene Data'!$D$11,0,10*ROW('Hygiene Data'!D101)))</f>
        <v/>
      </c>
      <c r="DP107" s="229" t="str">
        <f ca="1">+IF(OFFSET('Hygiene Data'!$D$12,0,10*ROW('Hygiene Data'!D101))="","",OFFSET('Hygiene Data'!$D$12,0,10*ROW('Hygiene Data'!D101)))</f>
        <v/>
      </c>
      <c r="DQ107" s="229" t="str">
        <f ca="1">+IF(OFFSET('Hygiene Data'!$D$13,0,10*ROW('Hygiene Data'!D101))="","",OFFSET('Hygiene Data'!$D$13,0,10*ROW('Hygiene Data'!D101)))</f>
        <v/>
      </c>
      <c r="DR107" s="229" t="str">
        <f ca="1">+IF(OFFSET('Hygiene Data'!$E$11,0,10*ROW('Hygiene Data'!E101))="","",OFFSET('Hygiene Data'!$E$11,0,10*ROW('Hygiene Data'!E101)))</f>
        <v/>
      </c>
      <c r="DS107" s="229" t="str">
        <f ca="1">+IF(OFFSET('Hygiene Data'!$E$12,0,10*ROW('Hygiene Data'!E101))="","",OFFSET('Hygiene Data'!$E$12,0,10*ROW('Hygiene Data'!E101)))</f>
        <v/>
      </c>
      <c r="DT107" s="229" t="str">
        <f ca="1">+IF(OFFSET('Hygiene Data'!$E$13,0,10*ROW('Hygiene Data'!E101))="","",OFFSET('Hygiene Data'!$E$13,0,10*ROW('Hygiene Data'!E101)))</f>
        <v/>
      </c>
      <c r="DU107" s="229" t="str">
        <f ca="1">+IF(OFFSET('Hygiene Data'!$F$11,0,10*ROW('Hygiene Data'!F101))="","",OFFSET('Hygiene Data'!$F$11,0,10*ROW('Hygiene Data'!F101)))</f>
        <v/>
      </c>
      <c r="DV107" s="229" t="str">
        <f ca="1">+IF(OFFSET('Hygiene Data'!$F$12,0,10*ROW('Hygiene Data'!F101))="","",OFFSET('Hygiene Data'!$F$12,0,10*ROW('Hygiene Data'!F101)))</f>
        <v/>
      </c>
      <c r="DW107" s="229" t="str">
        <f ca="1">+IF(OFFSET('Hygiene Data'!$F$13,0,10*ROW('Hygiene Data'!F101))="","",OFFSET('Hygiene Data'!$F$13,0,10*ROW('Hygiene Data'!F101)))</f>
        <v/>
      </c>
      <c r="DX107" s="229" t="str">
        <f ca="1">+IF(OFFSET('Hygiene Data'!$G$11,0,10*ROW('Hygiene Data'!G101))="","",OFFSET('Hygiene Data'!$G$11,0,10*ROW('Hygiene Data'!G101)))</f>
        <v/>
      </c>
      <c r="DY107" s="229" t="str">
        <f ca="1">+IF(OFFSET('Hygiene Data'!$G$12,0,10*ROW('Hygiene Data'!G101))="","",OFFSET('Hygiene Data'!$G$12,0,10*ROW('Hygiene Data'!G101)))</f>
        <v/>
      </c>
      <c r="DZ107" s="229" t="str">
        <f ca="1">+IF(OFFSET('Hygiene Data'!$G$13,0,10*ROW('Hygiene Data'!G101))="","",OFFSET('Hygiene Data'!$G$13,0,10*ROW('Hygiene Data'!G101)))</f>
        <v/>
      </c>
      <c r="EA107" s="229" t="str">
        <f ca="1">+IF(OFFSET('Hygiene Data'!$H$11,0,10*ROW('Hygiene Data'!H101))="","",OFFSET('Hygiene Data'!$H$11,0,10*ROW('Hygiene Data'!H101)))</f>
        <v/>
      </c>
      <c r="EB107" s="229" t="str">
        <f ca="1">+IF(OFFSET('Hygiene Data'!$H$12,0,10*ROW('Hygiene Data'!H101))="","",OFFSET('Hygiene Data'!$H$12,0,10*ROW('Hygiene Data'!H101)))</f>
        <v/>
      </c>
      <c r="EC107" s="229" t="str">
        <f ca="1">+IF(OFFSET('Hygiene Data'!$H$13,0,10*ROW('Hygiene Data'!H101))="","",OFFSET('Hygiene Data'!$H$13,0,10*ROW('Hygiene Data'!H101)))</f>
        <v/>
      </c>
      <c r="ED107" s="229" t="str">
        <f ca="1">+IF(OFFSET('Hygiene Data'!$I$11,0,10*ROW('Hygiene Data'!I101))="","",OFFSET('Hygiene Data'!$I$11,0,10*ROW('Hygiene Data'!I101)))</f>
        <v/>
      </c>
      <c r="EE107" s="229" t="str">
        <f ca="1">+IF(OFFSET('Hygiene Data'!$I$12,0,10*ROW('Hygiene Data'!I101))="","",OFFSET('Hygiene Data'!$I$12,0,10*ROW('Hygiene Data'!I101)))</f>
        <v/>
      </c>
      <c r="EF107" s="229" t="str">
        <f ca="1">+IF(OFFSET('Hygiene Data'!$I$13,0,10*ROW('Hygiene Data'!I101))="","",OFFSET('Hygiene Data'!$I$13,0,10*ROW('Hygiene Data'!I101)))</f>
        <v/>
      </c>
    </row>
    <row r="108" spans="1:136" x14ac:dyDescent="0.25">
      <c r="A108" s="338" t="str">
        <f ca="1">+IF(OFFSET('Water Data'!$B$2,0,10*ROW('Water Data'!E102))="","",OFFSET('Water Data'!$B$2,0,10*ROW('Water Data'!E102)))</f>
        <v/>
      </c>
      <c r="B108" s="33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365" t="str">
        <f t="shared" ca="1" si="1"/>
        <v/>
      </c>
      <c r="D108" s="36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36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36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36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36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36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36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36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36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36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36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36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36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36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36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36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36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36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36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36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36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36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36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36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36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36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36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36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36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36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36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36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36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36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36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36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36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36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36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36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36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36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36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36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36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36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36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36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36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44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36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36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36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36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36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36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36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36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36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36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36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36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36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36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36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36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229" t="str">
        <f ca="1">+IF(OFFSET('Water Data'!$D$27,0,10*ROW('Water Data'!D102))="","",OFFSET('Water Data'!$D$27,0,10*ROW('Water Data'!D102)))</f>
        <v/>
      </c>
      <c r="BT108" s="229" t="str">
        <f ca="1">+IF(OFFSET('Water Data'!$D$28,0,10*ROW('Water Data'!D102))="","",OFFSET('Water Data'!$D$28,0,10*ROW('Water Data'!D102)))</f>
        <v/>
      </c>
      <c r="BU108" s="229" t="str">
        <f ca="1">+IF(OFFSET('Water Data'!$D$29,0,10*ROW('Water Data'!D102))="","",OFFSET('Water Data'!$D$29,0,10*ROW('Water Data'!D102)))</f>
        <v/>
      </c>
      <c r="BV108" s="229" t="str">
        <f ca="1">+IF(OFFSET('Water Data'!$E$27,0,10*ROW('Water Data'!E102))="","",OFFSET('Water Data'!$E$27,0,10*ROW('Water Data'!E102)))</f>
        <v/>
      </c>
      <c r="BW108" s="229" t="str">
        <f ca="1">+IF(OFFSET('Water Data'!$E$28,0,10*ROW('Water Data'!E102))="","",OFFSET('Water Data'!$E$28,0,10*ROW('Water Data'!E102)))</f>
        <v/>
      </c>
      <c r="BX108" s="229" t="str">
        <f ca="1">+IF(OFFSET('Water Data'!$E$29,0,10*ROW('Water Data'!E102))="","",OFFSET('Water Data'!$E$29,0,10*ROW('Water Data'!E102)))</f>
        <v/>
      </c>
      <c r="BY108" s="229" t="str">
        <f ca="1">+IF(OFFSET('Water Data'!$F$27,0,10*ROW('Water Data'!F102))="","",OFFSET('Water Data'!$F$27,0,10*ROW('Water Data'!F102)))</f>
        <v/>
      </c>
      <c r="BZ108" s="229" t="str">
        <f ca="1">+IF(OFFSET('Water Data'!$F$28,0,10*ROW('Water Data'!F102))="","",OFFSET('Water Data'!$F$28,0,10*ROW('Water Data'!F102)))</f>
        <v/>
      </c>
      <c r="CA108" s="229" t="str">
        <f ca="1">+IF(OFFSET('Water Data'!$F$29,0,10*ROW('Water Data'!F102))="","",OFFSET('Water Data'!$F$29,0,10*ROW('Water Data'!F102)))</f>
        <v/>
      </c>
      <c r="CB108" s="229" t="str">
        <f ca="1">+IF(OFFSET('Water Data'!$G$27,0,10*ROW('Water Data'!G102))="","",OFFSET('Water Data'!$G$27,0,10*ROW('Water Data'!G102)))</f>
        <v/>
      </c>
      <c r="CC108" s="229" t="str">
        <f ca="1">+IF(OFFSET('Water Data'!$G$28,0,10*ROW('Water Data'!G102))="","",OFFSET('Water Data'!$G$28,0,10*ROW('Water Data'!G102)))</f>
        <v/>
      </c>
      <c r="CD108" s="229" t="str">
        <f ca="1">+IF(OFFSET('Water Data'!$G$29,0,10*ROW('Water Data'!G102))="","",OFFSET('Water Data'!$G$29,0,10*ROW('Water Data'!G102)))</f>
        <v/>
      </c>
      <c r="CE108" s="229" t="str">
        <f ca="1">+IF(OFFSET('Water Data'!$H$27,0,10*ROW('Water Data'!H102))="","",OFFSET('Water Data'!$H$27,0,10*ROW('Water Data'!H102)))</f>
        <v/>
      </c>
      <c r="CF108" s="229" t="str">
        <f ca="1">+IF(OFFSET('Water Data'!$H$28,0,10*ROW('Water Data'!H102))="","",OFFSET('Water Data'!$H$28,0,10*ROW('Water Data'!H102)))</f>
        <v/>
      </c>
      <c r="CG108" s="229" t="str">
        <f ca="1">+IF(OFFSET('Water Data'!$H$29,0,10*ROW('Water Data'!H102))="","",OFFSET('Water Data'!$H$29,0,10*ROW('Water Data'!H102)))</f>
        <v/>
      </c>
      <c r="CH108" s="229" t="str">
        <f ca="1">+IF(OFFSET('Water Data'!$I$27,0,10*ROW('Water Data'!I102))="","",OFFSET('Water Data'!$I$27,0,10*ROW('Water Data'!I102)))</f>
        <v/>
      </c>
      <c r="CI108" s="229" t="str">
        <f ca="1">+IF(OFFSET('Water Data'!$I$28,0,10*ROW('Water Data'!I102))="","",OFFSET('Water Data'!$I$28,0,10*ROW('Water Data'!I102)))</f>
        <v/>
      </c>
      <c r="CJ108" s="229" t="str">
        <f ca="1">+IF(OFFSET('Water Data'!$I$29,0,10*ROW('Water Data'!I102))="","",OFFSET('Water Data'!$I$29,0,10*ROW('Water Data'!I102)))</f>
        <v/>
      </c>
      <c r="CK108" s="229" t="str">
        <f ca="1">+IF(OFFSET('Sanitation Data'!$D$28,0,10*ROW('Sanitation Data'!D102))="","",OFFSET('Sanitation Data'!$D$28,0,10*ROW('Sanitation Data'!D102)))</f>
        <v/>
      </c>
      <c r="CL108" s="229" t="str">
        <f ca="1">+IF(OFFSET('Sanitation Data'!$D$29,0,10*ROW('Sanitation Data'!D102))="","",OFFSET('Sanitation Data'!$D$29,0,10*ROW('Sanitation Data'!D102)))</f>
        <v/>
      </c>
      <c r="CM108" s="229" t="str">
        <f ca="1">+IF(OFFSET('Sanitation Data'!$D$30,0,10*ROW('Sanitation Data'!D102))="","",OFFSET('Sanitation Data'!$D$30,0,10*ROW('Sanitation Data'!D102)))</f>
        <v/>
      </c>
      <c r="CN108" s="229" t="str">
        <f ca="1">+IF(OFFSET('Sanitation Data'!$D$31,0,10*ROW('Sanitation Data'!D102))="","",OFFSET('Sanitation Data'!$D$31,0,10*ROW('Sanitation Data'!D102)))</f>
        <v/>
      </c>
      <c r="CO108" s="229" t="str">
        <f ca="1">+IF(OFFSET('Sanitation Data'!$D$32,0,10*ROW('Sanitation Data'!D102))="","",OFFSET('Sanitation Data'!$D$32,0,10*ROW('Sanitation Data'!D102)))</f>
        <v/>
      </c>
      <c r="CP108" s="229" t="str">
        <f ca="1">+IF(OFFSET('Sanitation Data'!$E$28,0,10*ROW('Sanitation Data'!E102))="","",OFFSET('Sanitation Data'!$E$28,0,10*ROW('Sanitation Data'!E102)))</f>
        <v/>
      </c>
      <c r="CQ108" s="229" t="str">
        <f ca="1">+IF(OFFSET('Sanitation Data'!$E$29,0,10*ROW('Sanitation Data'!E102))="","",OFFSET('Sanitation Data'!$E$29,0,10*ROW('Sanitation Data'!E102)))</f>
        <v/>
      </c>
      <c r="CR108" s="229" t="str">
        <f ca="1">+IF(OFFSET('Sanitation Data'!$E$30,0,10*ROW('Sanitation Data'!E102))="","",OFFSET('Sanitation Data'!$E$30,0,10*ROW('Sanitation Data'!E102)))</f>
        <v/>
      </c>
      <c r="CS108" s="229" t="str">
        <f ca="1">+IF(OFFSET('Sanitation Data'!$E$31,0,10*ROW('Sanitation Data'!E102))="","",OFFSET('Sanitation Data'!$E$31,0,10*ROW('Sanitation Data'!E102)))</f>
        <v/>
      </c>
      <c r="CT108" s="229" t="str">
        <f ca="1">+IF(OFFSET('Sanitation Data'!$E$32,0,10*ROW('Sanitation Data'!E102))="","",OFFSET('Sanitation Data'!$E$32,0,10*ROW('Sanitation Data'!E102)))</f>
        <v/>
      </c>
      <c r="CU108" s="229" t="str">
        <f ca="1">+IF(OFFSET('Sanitation Data'!$F$28,0,10*ROW('Sanitation Data'!F102))="","",OFFSET('Sanitation Data'!$F$28,0,10*ROW('Sanitation Data'!F102)))</f>
        <v/>
      </c>
      <c r="CV108" s="229" t="str">
        <f ca="1">+IF(OFFSET('Sanitation Data'!$F$29,0,10*ROW('Sanitation Data'!F102))="","",OFFSET('Sanitation Data'!$F$29,0,10*ROW('Sanitation Data'!F102)))</f>
        <v/>
      </c>
      <c r="CW108" s="229" t="str">
        <f ca="1">+IF(OFFSET('Sanitation Data'!$F$30,0,10*ROW('Sanitation Data'!F102))="","",OFFSET('Sanitation Data'!$F$30,0,10*ROW('Sanitation Data'!F102)))</f>
        <v/>
      </c>
      <c r="CX108" s="229" t="str">
        <f ca="1">+IF(OFFSET('Sanitation Data'!$F$31,0,10*ROW('Sanitation Data'!F102))="","",OFFSET('Sanitation Data'!$F$31,0,10*ROW('Sanitation Data'!F102)))</f>
        <v/>
      </c>
      <c r="CY108" s="229" t="str">
        <f ca="1">+IF(OFFSET('Sanitation Data'!$F$32,0,10*ROW('Sanitation Data'!F102))="","",OFFSET('Sanitation Data'!$F$32,0,10*ROW('Sanitation Data'!F102)))</f>
        <v/>
      </c>
      <c r="CZ108" s="229" t="str">
        <f ca="1">+IF(OFFSET('Sanitation Data'!$G$28,0,10*ROW('Sanitation Data'!G102))="","",OFFSET('Sanitation Data'!$G$28,0,10*ROW('Sanitation Data'!G102)))</f>
        <v/>
      </c>
      <c r="DA108" s="229" t="str">
        <f ca="1">+IF(OFFSET('Sanitation Data'!$G$29,0,10*ROW('Sanitation Data'!G102))="","",OFFSET('Sanitation Data'!$G$29,0,10*ROW('Sanitation Data'!G102)))</f>
        <v/>
      </c>
      <c r="DB108" s="229" t="str">
        <f ca="1">+IF(OFFSET('Sanitation Data'!$G$30,0,10*ROW('Sanitation Data'!G102))="","",OFFSET('Sanitation Data'!$G$30,0,10*ROW('Sanitation Data'!G102)))</f>
        <v/>
      </c>
      <c r="DC108" s="229" t="str">
        <f ca="1">+IF(OFFSET('Sanitation Data'!$G$31,0,10*ROW('Sanitation Data'!G102))="","",OFFSET('Sanitation Data'!$G$31,0,10*ROW('Sanitation Data'!G102)))</f>
        <v/>
      </c>
      <c r="DD108" s="229" t="str">
        <f ca="1">+IF(OFFSET('Sanitation Data'!$G$32,0,10*ROW('Sanitation Data'!G102))="","",OFFSET('Sanitation Data'!$G$32,0,10*ROW('Sanitation Data'!G102)))</f>
        <v/>
      </c>
      <c r="DE108" s="229" t="str">
        <f ca="1">+IF(OFFSET('Sanitation Data'!$H$28,0,10*ROW('Sanitation Data'!H102))="","",OFFSET('Sanitation Data'!$H$28,0,10*ROW('Sanitation Data'!H102)))</f>
        <v/>
      </c>
      <c r="DF108" s="229" t="str">
        <f ca="1">+IF(OFFSET('Sanitation Data'!$H$29,0,10*ROW('Sanitation Data'!H102))="","",OFFSET('Sanitation Data'!$H$29,0,10*ROW('Sanitation Data'!H102)))</f>
        <v/>
      </c>
      <c r="DG108" s="229" t="str">
        <f ca="1">+IF(OFFSET('Sanitation Data'!$H$30,0,10*ROW('Sanitation Data'!H102))="","",OFFSET('Sanitation Data'!$H$30,0,10*ROW('Sanitation Data'!H102)))</f>
        <v/>
      </c>
      <c r="DH108" s="229" t="str">
        <f ca="1">+IF(OFFSET('Sanitation Data'!$H$31,0,10*ROW('Sanitation Data'!H102))="","",OFFSET('Sanitation Data'!$H$31,0,10*ROW('Sanitation Data'!H102)))</f>
        <v/>
      </c>
      <c r="DI108" s="229" t="str">
        <f ca="1">+IF(OFFSET('Sanitation Data'!$H$32,0,10*ROW('Sanitation Data'!H102))="","",OFFSET('Sanitation Data'!$H$32,0,10*ROW('Sanitation Data'!H102)))</f>
        <v/>
      </c>
      <c r="DJ108" s="229" t="str">
        <f ca="1">+IF(OFFSET('Sanitation Data'!$I$28,0,10*ROW('Sanitation Data'!I102))="","",OFFSET('Sanitation Data'!$I$28,0,10*ROW('Sanitation Data'!I102)))</f>
        <v/>
      </c>
      <c r="DK108" s="229" t="str">
        <f ca="1">+IF(OFFSET('Sanitation Data'!$I$29,0,10*ROW('Sanitation Data'!I102))="","",OFFSET('Sanitation Data'!$I$29,0,10*ROW('Sanitation Data'!I102)))</f>
        <v/>
      </c>
      <c r="DL108" s="229" t="str">
        <f ca="1">+IF(OFFSET('Sanitation Data'!$I$30,0,10*ROW('Sanitation Data'!I102))="","",OFFSET('Sanitation Data'!$I$30,0,10*ROW('Sanitation Data'!I102)))</f>
        <v/>
      </c>
      <c r="DM108" s="229" t="str">
        <f ca="1">+IF(OFFSET('Sanitation Data'!$I$31,0,10*ROW('Sanitation Data'!I102))="","",OFFSET('Sanitation Data'!$I$31,0,10*ROW('Sanitation Data'!I102)))</f>
        <v/>
      </c>
      <c r="DN108" s="229" t="str">
        <f ca="1">+IF(OFFSET('Sanitation Data'!$I$32,0,10*ROW('Sanitation Data'!I102))="","",OFFSET('Sanitation Data'!$I$32,0,10*ROW('Sanitation Data'!I102)))</f>
        <v/>
      </c>
      <c r="DO108" s="229" t="str">
        <f ca="1">+IF(OFFSET('Hygiene Data'!$D$11,0,10*ROW('Hygiene Data'!D102))="","",OFFSET('Hygiene Data'!$D$11,0,10*ROW('Hygiene Data'!D102)))</f>
        <v/>
      </c>
      <c r="DP108" s="229" t="str">
        <f ca="1">+IF(OFFSET('Hygiene Data'!$D$12,0,10*ROW('Hygiene Data'!D102))="","",OFFSET('Hygiene Data'!$D$12,0,10*ROW('Hygiene Data'!D102)))</f>
        <v/>
      </c>
      <c r="DQ108" s="229" t="str">
        <f ca="1">+IF(OFFSET('Hygiene Data'!$D$13,0,10*ROW('Hygiene Data'!D102))="","",OFFSET('Hygiene Data'!$D$13,0,10*ROW('Hygiene Data'!D102)))</f>
        <v/>
      </c>
      <c r="DR108" s="229" t="str">
        <f ca="1">+IF(OFFSET('Hygiene Data'!$E$11,0,10*ROW('Hygiene Data'!E102))="","",OFFSET('Hygiene Data'!$E$11,0,10*ROW('Hygiene Data'!E102)))</f>
        <v/>
      </c>
      <c r="DS108" s="229" t="str">
        <f ca="1">+IF(OFFSET('Hygiene Data'!$E$12,0,10*ROW('Hygiene Data'!E102))="","",OFFSET('Hygiene Data'!$E$12,0,10*ROW('Hygiene Data'!E102)))</f>
        <v/>
      </c>
      <c r="DT108" s="229" t="str">
        <f ca="1">+IF(OFFSET('Hygiene Data'!$E$13,0,10*ROW('Hygiene Data'!E102))="","",OFFSET('Hygiene Data'!$E$13,0,10*ROW('Hygiene Data'!E102)))</f>
        <v/>
      </c>
      <c r="DU108" s="229" t="str">
        <f ca="1">+IF(OFFSET('Hygiene Data'!$F$11,0,10*ROW('Hygiene Data'!F102))="","",OFFSET('Hygiene Data'!$F$11,0,10*ROW('Hygiene Data'!F102)))</f>
        <v/>
      </c>
      <c r="DV108" s="229" t="str">
        <f ca="1">+IF(OFFSET('Hygiene Data'!$F$12,0,10*ROW('Hygiene Data'!F102))="","",OFFSET('Hygiene Data'!$F$12,0,10*ROW('Hygiene Data'!F102)))</f>
        <v/>
      </c>
      <c r="DW108" s="229" t="str">
        <f ca="1">+IF(OFFSET('Hygiene Data'!$F$13,0,10*ROW('Hygiene Data'!F102))="","",OFFSET('Hygiene Data'!$F$13,0,10*ROW('Hygiene Data'!F102)))</f>
        <v/>
      </c>
      <c r="DX108" s="229" t="str">
        <f ca="1">+IF(OFFSET('Hygiene Data'!$G$11,0,10*ROW('Hygiene Data'!G102))="","",OFFSET('Hygiene Data'!$G$11,0,10*ROW('Hygiene Data'!G102)))</f>
        <v/>
      </c>
      <c r="DY108" s="229" t="str">
        <f ca="1">+IF(OFFSET('Hygiene Data'!$G$12,0,10*ROW('Hygiene Data'!G102))="","",OFFSET('Hygiene Data'!$G$12,0,10*ROW('Hygiene Data'!G102)))</f>
        <v/>
      </c>
      <c r="DZ108" s="229" t="str">
        <f ca="1">+IF(OFFSET('Hygiene Data'!$G$13,0,10*ROW('Hygiene Data'!G102))="","",OFFSET('Hygiene Data'!$G$13,0,10*ROW('Hygiene Data'!G102)))</f>
        <v/>
      </c>
      <c r="EA108" s="229" t="str">
        <f ca="1">+IF(OFFSET('Hygiene Data'!$H$11,0,10*ROW('Hygiene Data'!H102))="","",OFFSET('Hygiene Data'!$H$11,0,10*ROW('Hygiene Data'!H102)))</f>
        <v/>
      </c>
      <c r="EB108" s="229" t="str">
        <f ca="1">+IF(OFFSET('Hygiene Data'!$H$12,0,10*ROW('Hygiene Data'!H102))="","",OFFSET('Hygiene Data'!$H$12,0,10*ROW('Hygiene Data'!H102)))</f>
        <v/>
      </c>
      <c r="EC108" s="229" t="str">
        <f ca="1">+IF(OFFSET('Hygiene Data'!$H$13,0,10*ROW('Hygiene Data'!H102))="","",OFFSET('Hygiene Data'!$H$13,0,10*ROW('Hygiene Data'!H102)))</f>
        <v/>
      </c>
      <c r="ED108" s="229" t="str">
        <f ca="1">+IF(OFFSET('Hygiene Data'!$I$11,0,10*ROW('Hygiene Data'!I102))="","",OFFSET('Hygiene Data'!$I$11,0,10*ROW('Hygiene Data'!I102)))</f>
        <v/>
      </c>
      <c r="EE108" s="229" t="str">
        <f ca="1">+IF(OFFSET('Hygiene Data'!$I$12,0,10*ROW('Hygiene Data'!I102))="","",OFFSET('Hygiene Data'!$I$12,0,10*ROW('Hygiene Data'!I102)))</f>
        <v/>
      </c>
      <c r="EF108" s="229" t="str">
        <f ca="1">+IF(OFFSET('Hygiene Data'!$I$13,0,10*ROW('Hygiene Data'!I102))="","",OFFSET('Hygiene Data'!$I$13,0,10*ROW('Hygiene Data'!I102)))</f>
        <v/>
      </c>
    </row>
    <row r="109" spans="1:136" x14ac:dyDescent="0.25">
      <c r="A109" s="338" t="str">
        <f ca="1">+IF(OFFSET('Water Data'!$B$2,0,10*ROW('Water Data'!E103))="","",OFFSET('Water Data'!$B$2,0,10*ROW('Water Data'!E103)))</f>
        <v/>
      </c>
      <c r="B109" s="33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365" t="str">
        <f t="shared" ca="1" si="1"/>
        <v/>
      </c>
      <c r="D109" s="36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36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36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36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36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36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36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36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36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36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36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36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36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36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36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36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36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36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36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36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36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36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36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36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36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36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36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36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36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36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36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36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36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36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36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36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36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36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36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36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36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36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36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36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36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36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36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36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36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44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36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36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36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36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36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36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36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36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36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36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36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36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36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36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36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36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229" t="str">
        <f ca="1">+IF(OFFSET('Water Data'!$D$27,0,10*ROW('Water Data'!D103))="","",OFFSET('Water Data'!$D$27,0,10*ROW('Water Data'!D103)))</f>
        <v/>
      </c>
      <c r="BT109" s="229" t="str">
        <f ca="1">+IF(OFFSET('Water Data'!$D$28,0,10*ROW('Water Data'!D103))="","",OFFSET('Water Data'!$D$28,0,10*ROW('Water Data'!D103)))</f>
        <v/>
      </c>
      <c r="BU109" s="229" t="str">
        <f ca="1">+IF(OFFSET('Water Data'!$D$29,0,10*ROW('Water Data'!D103))="","",OFFSET('Water Data'!$D$29,0,10*ROW('Water Data'!D103)))</f>
        <v/>
      </c>
      <c r="BV109" s="229" t="str">
        <f ca="1">+IF(OFFSET('Water Data'!$E$27,0,10*ROW('Water Data'!E103))="","",OFFSET('Water Data'!$E$27,0,10*ROW('Water Data'!E103)))</f>
        <v/>
      </c>
      <c r="BW109" s="229" t="str">
        <f ca="1">+IF(OFFSET('Water Data'!$E$28,0,10*ROW('Water Data'!E103))="","",OFFSET('Water Data'!$E$28,0,10*ROW('Water Data'!E103)))</f>
        <v/>
      </c>
      <c r="BX109" s="229" t="str">
        <f ca="1">+IF(OFFSET('Water Data'!$E$29,0,10*ROW('Water Data'!E103))="","",OFFSET('Water Data'!$E$29,0,10*ROW('Water Data'!E103)))</f>
        <v/>
      </c>
      <c r="BY109" s="229" t="str">
        <f ca="1">+IF(OFFSET('Water Data'!$F$27,0,10*ROW('Water Data'!F103))="","",OFFSET('Water Data'!$F$27,0,10*ROW('Water Data'!F103)))</f>
        <v/>
      </c>
      <c r="BZ109" s="229" t="str">
        <f ca="1">+IF(OFFSET('Water Data'!$F$28,0,10*ROW('Water Data'!F103))="","",OFFSET('Water Data'!$F$28,0,10*ROW('Water Data'!F103)))</f>
        <v/>
      </c>
      <c r="CA109" s="229" t="str">
        <f ca="1">+IF(OFFSET('Water Data'!$F$29,0,10*ROW('Water Data'!F103))="","",OFFSET('Water Data'!$F$29,0,10*ROW('Water Data'!F103)))</f>
        <v/>
      </c>
      <c r="CB109" s="229" t="str">
        <f ca="1">+IF(OFFSET('Water Data'!$G$27,0,10*ROW('Water Data'!G103))="","",OFFSET('Water Data'!$G$27,0,10*ROW('Water Data'!G103)))</f>
        <v/>
      </c>
      <c r="CC109" s="229" t="str">
        <f ca="1">+IF(OFFSET('Water Data'!$G$28,0,10*ROW('Water Data'!G103))="","",OFFSET('Water Data'!$G$28,0,10*ROW('Water Data'!G103)))</f>
        <v/>
      </c>
      <c r="CD109" s="229" t="str">
        <f ca="1">+IF(OFFSET('Water Data'!$G$29,0,10*ROW('Water Data'!G103))="","",OFFSET('Water Data'!$G$29,0,10*ROW('Water Data'!G103)))</f>
        <v/>
      </c>
      <c r="CE109" s="229" t="str">
        <f ca="1">+IF(OFFSET('Water Data'!$H$27,0,10*ROW('Water Data'!H103))="","",OFFSET('Water Data'!$H$27,0,10*ROW('Water Data'!H103)))</f>
        <v/>
      </c>
      <c r="CF109" s="229" t="str">
        <f ca="1">+IF(OFFSET('Water Data'!$H$28,0,10*ROW('Water Data'!H103))="","",OFFSET('Water Data'!$H$28,0,10*ROW('Water Data'!H103)))</f>
        <v/>
      </c>
      <c r="CG109" s="229" t="str">
        <f ca="1">+IF(OFFSET('Water Data'!$H$29,0,10*ROW('Water Data'!H103))="","",OFFSET('Water Data'!$H$29,0,10*ROW('Water Data'!H103)))</f>
        <v/>
      </c>
      <c r="CH109" s="229" t="str">
        <f ca="1">+IF(OFFSET('Water Data'!$I$27,0,10*ROW('Water Data'!I103))="","",OFFSET('Water Data'!$I$27,0,10*ROW('Water Data'!I103)))</f>
        <v/>
      </c>
      <c r="CI109" s="229" t="str">
        <f ca="1">+IF(OFFSET('Water Data'!$I$28,0,10*ROW('Water Data'!I103))="","",OFFSET('Water Data'!$I$28,0,10*ROW('Water Data'!I103)))</f>
        <v/>
      </c>
      <c r="CJ109" s="229" t="str">
        <f ca="1">+IF(OFFSET('Water Data'!$I$29,0,10*ROW('Water Data'!I103))="","",OFFSET('Water Data'!$I$29,0,10*ROW('Water Data'!I103)))</f>
        <v/>
      </c>
      <c r="CK109" s="229" t="str">
        <f ca="1">+IF(OFFSET('Sanitation Data'!$D$28,0,10*ROW('Sanitation Data'!D103))="","",OFFSET('Sanitation Data'!$D$28,0,10*ROW('Sanitation Data'!D103)))</f>
        <v/>
      </c>
      <c r="CL109" s="229" t="str">
        <f ca="1">+IF(OFFSET('Sanitation Data'!$D$29,0,10*ROW('Sanitation Data'!D103))="","",OFFSET('Sanitation Data'!$D$29,0,10*ROW('Sanitation Data'!D103)))</f>
        <v/>
      </c>
      <c r="CM109" s="229" t="str">
        <f ca="1">+IF(OFFSET('Sanitation Data'!$D$30,0,10*ROW('Sanitation Data'!D103))="","",OFFSET('Sanitation Data'!$D$30,0,10*ROW('Sanitation Data'!D103)))</f>
        <v/>
      </c>
      <c r="CN109" s="229" t="str">
        <f ca="1">+IF(OFFSET('Sanitation Data'!$D$31,0,10*ROW('Sanitation Data'!D103))="","",OFFSET('Sanitation Data'!$D$31,0,10*ROW('Sanitation Data'!D103)))</f>
        <v/>
      </c>
      <c r="CO109" s="229" t="str">
        <f ca="1">+IF(OFFSET('Sanitation Data'!$D$32,0,10*ROW('Sanitation Data'!D103))="","",OFFSET('Sanitation Data'!$D$32,0,10*ROW('Sanitation Data'!D103)))</f>
        <v/>
      </c>
      <c r="CP109" s="229" t="str">
        <f ca="1">+IF(OFFSET('Sanitation Data'!$E$28,0,10*ROW('Sanitation Data'!E103))="","",OFFSET('Sanitation Data'!$E$28,0,10*ROW('Sanitation Data'!E103)))</f>
        <v/>
      </c>
      <c r="CQ109" s="229" t="str">
        <f ca="1">+IF(OFFSET('Sanitation Data'!$E$29,0,10*ROW('Sanitation Data'!E103))="","",OFFSET('Sanitation Data'!$E$29,0,10*ROW('Sanitation Data'!E103)))</f>
        <v/>
      </c>
      <c r="CR109" s="229" t="str">
        <f ca="1">+IF(OFFSET('Sanitation Data'!$E$30,0,10*ROW('Sanitation Data'!E103))="","",OFFSET('Sanitation Data'!$E$30,0,10*ROW('Sanitation Data'!E103)))</f>
        <v/>
      </c>
      <c r="CS109" s="229" t="str">
        <f ca="1">+IF(OFFSET('Sanitation Data'!$E$31,0,10*ROW('Sanitation Data'!E103))="","",OFFSET('Sanitation Data'!$E$31,0,10*ROW('Sanitation Data'!E103)))</f>
        <v/>
      </c>
      <c r="CT109" s="229" t="str">
        <f ca="1">+IF(OFFSET('Sanitation Data'!$E$32,0,10*ROW('Sanitation Data'!E103))="","",OFFSET('Sanitation Data'!$E$32,0,10*ROW('Sanitation Data'!E103)))</f>
        <v/>
      </c>
      <c r="CU109" s="229" t="str">
        <f ca="1">+IF(OFFSET('Sanitation Data'!$F$28,0,10*ROW('Sanitation Data'!F103))="","",OFFSET('Sanitation Data'!$F$28,0,10*ROW('Sanitation Data'!F103)))</f>
        <v/>
      </c>
      <c r="CV109" s="229" t="str">
        <f ca="1">+IF(OFFSET('Sanitation Data'!$F$29,0,10*ROW('Sanitation Data'!F103))="","",OFFSET('Sanitation Data'!$F$29,0,10*ROW('Sanitation Data'!F103)))</f>
        <v/>
      </c>
      <c r="CW109" s="229" t="str">
        <f ca="1">+IF(OFFSET('Sanitation Data'!$F$30,0,10*ROW('Sanitation Data'!F103))="","",OFFSET('Sanitation Data'!$F$30,0,10*ROW('Sanitation Data'!F103)))</f>
        <v/>
      </c>
      <c r="CX109" s="229" t="str">
        <f ca="1">+IF(OFFSET('Sanitation Data'!$F$31,0,10*ROW('Sanitation Data'!F103))="","",OFFSET('Sanitation Data'!$F$31,0,10*ROW('Sanitation Data'!F103)))</f>
        <v/>
      </c>
      <c r="CY109" s="229" t="str">
        <f ca="1">+IF(OFFSET('Sanitation Data'!$F$32,0,10*ROW('Sanitation Data'!F103))="","",OFFSET('Sanitation Data'!$F$32,0,10*ROW('Sanitation Data'!F103)))</f>
        <v/>
      </c>
      <c r="CZ109" s="229" t="str">
        <f ca="1">+IF(OFFSET('Sanitation Data'!$G$28,0,10*ROW('Sanitation Data'!G103))="","",OFFSET('Sanitation Data'!$G$28,0,10*ROW('Sanitation Data'!G103)))</f>
        <v/>
      </c>
      <c r="DA109" s="229" t="str">
        <f ca="1">+IF(OFFSET('Sanitation Data'!$G$29,0,10*ROW('Sanitation Data'!G103))="","",OFFSET('Sanitation Data'!$G$29,0,10*ROW('Sanitation Data'!G103)))</f>
        <v/>
      </c>
      <c r="DB109" s="229" t="str">
        <f ca="1">+IF(OFFSET('Sanitation Data'!$G$30,0,10*ROW('Sanitation Data'!G103))="","",OFFSET('Sanitation Data'!$G$30,0,10*ROW('Sanitation Data'!G103)))</f>
        <v/>
      </c>
      <c r="DC109" s="229" t="str">
        <f ca="1">+IF(OFFSET('Sanitation Data'!$G$31,0,10*ROW('Sanitation Data'!G103))="","",OFFSET('Sanitation Data'!$G$31,0,10*ROW('Sanitation Data'!G103)))</f>
        <v/>
      </c>
      <c r="DD109" s="229" t="str">
        <f ca="1">+IF(OFFSET('Sanitation Data'!$G$32,0,10*ROW('Sanitation Data'!G103))="","",OFFSET('Sanitation Data'!$G$32,0,10*ROW('Sanitation Data'!G103)))</f>
        <v/>
      </c>
      <c r="DE109" s="229" t="str">
        <f ca="1">+IF(OFFSET('Sanitation Data'!$H$28,0,10*ROW('Sanitation Data'!H103))="","",OFFSET('Sanitation Data'!$H$28,0,10*ROW('Sanitation Data'!H103)))</f>
        <v/>
      </c>
      <c r="DF109" s="229" t="str">
        <f ca="1">+IF(OFFSET('Sanitation Data'!$H$29,0,10*ROW('Sanitation Data'!H103))="","",OFFSET('Sanitation Data'!$H$29,0,10*ROW('Sanitation Data'!H103)))</f>
        <v/>
      </c>
      <c r="DG109" s="229" t="str">
        <f ca="1">+IF(OFFSET('Sanitation Data'!$H$30,0,10*ROW('Sanitation Data'!H103))="","",OFFSET('Sanitation Data'!$H$30,0,10*ROW('Sanitation Data'!H103)))</f>
        <v/>
      </c>
      <c r="DH109" s="229" t="str">
        <f ca="1">+IF(OFFSET('Sanitation Data'!$H$31,0,10*ROW('Sanitation Data'!H103))="","",OFFSET('Sanitation Data'!$H$31,0,10*ROW('Sanitation Data'!H103)))</f>
        <v/>
      </c>
      <c r="DI109" s="229" t="str">
        <f ca="1">+IF(OFFSET('Sanitation Data'!$H$32,0,10*ROW('Sanitation Data'!H103))="","",OFFSET('Sanitation Data'!$H$32,0,10*ROW('Sanitation Data'!H103)))</f>
        <v/>
      </c>
      <c r="DJ109" s="229" t="str">
        <f ca="1">+IF(OFFSET('Sanitation Data'!$I$28,0,10*ROW('Sanitation Data'!I103))="","",OFFSET('Sanitation Data'!$I$28,0,10*ROW('Sanitation Data'!I103)))</f>
        <v/>
      </c>
      <c r="DK109" s="229" t="str">
        <f ca="1">+IF(OFFSET('Sanitation Data'!$I$29,0,10*ROW('Sanitation Data'!I103))="","",OFFSET('Sanitation Data'!$I$29,0,10*ROW('Sanitation Data'!I103)))</f>
        <v/>
      </c>
      <c r="DL109" s="229" t="str">
        <f ca="1">+IF(OFFSET('Sanitation Data'!$I$30,0,10*ROW('Sanitation Data'!I103))="","",OFFSET('Sanitation Data'!$I$30,0,10*ROW('Sanitation Data'!I103)))</f>
        <v/>
      </c>
      <c r="DM109" s="229" t="str">
        <f ca="1">+IF(OFFSET('Sanitation Data'!$I$31,0,10*ROW('Sanitation Data'!I103))="","",OFFSET('Sanitation Data'!$I$31,0,10*ROW('Sanitation Data'!I103)))</f>
        <v/>
      </c>
      <c r="DN109" s="229" t="str">
        <f ca="1">+IF(OFFSET('Sanitation Data'!$I$32,0,10*ROW('Sanitation Data'!I103))="","",OFFSET('Sanitation Data'!$I$32,0,10*ROW('Sanitation Data'!I103)))</f>
        <v/>
      </c>
      <c r="DO109" s="229" t="str">
        <f ca="1">+IF(OFFSET('Hygiene Data'!$D$11,0,10*ROW('Hygiene Data'!D103))="","",OFFSET('Hygiene Data'!$D$11,0,10*ROW('Hygiene Data'!D103)))</f>
        <v/>
      </c>
      <c r="DP109" s="229" t="str">
        <f ca="1">+IF(OFFSET('Hygiene Data'!$D$12,0,10*ROW('Hygiene Data'!D103))="","",OFFSET('Hygiene Data'!$D$12,0,10*ROW('Hygiene Data'!D103)))</f>
        <v/>
      </c>
      <c r="DQ109" s="229" t="str">
        <f ca="1">+IF(OFFSET('Hygiene Data'!$D$13,0,10*ROW('Hygiene Data'!D103))="","",OFFSET('Hygiene Data'!$D$13,0,10*ROW('Hygiene Data'!D103)))</f>
        <v/>
      </c>
      <c r="DR109" s="229" t="str">
        <f ca="1">+IF(OFFSET('Hygiene Data'!$E$11,0,10*ROW('Hygiene Data'!E103))="","",OFFSET('Hygiene Data'!$E$11,0,10*ROW('Hygiene Data'!E103)))</f>
        <v/>
      </c>
      <c r="DS109" s="229" t="str">
        <f ca="1">+IF(OFFSET('Hygiene Data'!$E$12,0,10*ROW('Hygiene Data'!E103))="","",OFFSET('Hygiene Data'!$E$12,0,10*ROW('Hygiene Data'!E103)))</f>
        <v/>
      </c>
      <c r="DT109" s="229" t="str">
        <f ca="1">+IF(OFFSET('Hygiene Data'!$E$13,0,10*ROW('Hygiene Data'!E103))="","",OFFSET('Hygiene Data'!$E$13,0,10*ROW('Hygiene Data'!E103)))</f>
        <v/>
      </c>
      <c r="DU109" s="229" t="str">
        <f ca="1">+IF(OFFSET('Hygiene Data'!$F$11,0,10*ROW('Hygiene Data'!F103))="","",OFFSET('Hygiene Data'!$F$11,0,10*ROW('Hygiene Data'!F103)))</f>
        <v/>
      </c>
      <c r="DV109" s="229" t="str">
        <f ca="1">+IF(OFFSET('Hygiene Data'!$F$12,0,10*ROW('Hygiene Data'!F103))="","",OFFSET('Hygiene Data'!$F$12,0,10*ROW('Hygiene Data'!F103)))</f>
        <v/>
      </c>
      <c r="DW109" s="229" t="str">
        <f ca="1">+IF(OFFSET('Hygiene Data'!$F$13,0,10*ROW('Hygiene Data'!F103))="","",OFFSET('Hygiene Data'!$F$13,0,10*ROW('Hygiene Data'!F103)))</f>
        <v/>
      </c>
      <c r="DX109" s="229" t="str">
        <f ca="1">+IF(OFFSET('Hygiene Data'!$G$11,0,10*ROW('Hygiene Data'!G103))="","",OFFSET('Hygiene Data'!$G$11,0,10*ROW('Hygiene Data'!G103)))</f>
        <v/>
      </c>
      <c r="DY109" s="229" t="str">
        <f ca="1">+IF(OFFSET('Hygiene Data'!$G$12,0,10*ROW('Hygiene Data'!G103))="","",OFFSET('Hygiene Data'!$G$12,0,10*ROW('Hygiene Data'!G103)))</f>
        <v/>
      </c>
      <c r="DZ109" s="229" t="str">
        <f ca="1">+IF(OFFSET('Hygiene Data'!$G$13,0,10*ROW('Hygiene Data'!G103))="","",OFFSET('Hygiene Data'!$G$13,0,10*ROW('Hygiene Data'!G103)))</f>
        <v/>
      </c>
      <c r="EA109" s="229" t="str">
        <f ca="1">+IF(OFFSET('Hygiene Data'!$H$11,0,10*ROW('Hygiene Data'!H103))="","",OFFSET('Hygiene Data'!$H$11,0,10*ROW('Hygiene Data'!H103)))</f>
        <v/>
      </c>
      <c r="EB109" s="229" t="str">
        <f ca="1">+IF(OFFSET('Hygiene Data'!$H$12,0,10*ROW('Hygiene Data'!H103))="","",OFFSET('Hygiene Data'!$H$12,0,10*ROW('Hygiene Data'!H103)))</f>
        <v/>
      </c>
      <c r="EC109" s="229" t="str">
        <f ca="1">+IF(OFFSET('Hygiene Data'!$H$13,0,10*ROW('Hygiene Data'!H103))="","",OFFSET('Hygiene Data'!$H$13,0,10*ROW('Hygiene Data'!H103)))</f>
        <v/>
      </c>
      <c r="ED109" s="229" t="str">
        <f ca="1">+IF(OFFSET('Hygiene Data'!$I$11,0,10*ROW('Hygiene Data'!I103))="","",OFFSET('Hygiene Data'!$I$11,0,10*ROW('Hygiene Data'!I103)))</f>
        <v/>
      </c>
      <c r="EE109" s="229" t="str">
        <f ca="1">+IF(OFFSET('Hygiene Data'!$I$12,0,10*ROW('Hygiene Data'!I103))="","",OFFSET('Hygiene Data'!$I$12,0,10*ROW('Hygiene Data'!I103)))</f>
        <v/>
      </c>
      <c r="EF109" s="229" t="str">
        <f ca="1">+IF(OFFSET('Hygiene Data'!$I$13,0,10*ROW('Hygiene Data'!I103))="","",OFFSET('Hygiene Data'!$I$13,0,10*ROW('Hygiene Data'!I103)))</f>
        <v/>
      </c>
    </row>
    <row r="110" spans="1:136" x14ac:dyDescent="0.25">
      <c r="A110" s="338" t="str">
        <f ca="1">+IF(OFFSET('Water Data'!$B$2,0,10*ROW('Water Data'!E104))="","",OFFSET('Water Data'!$B$2,0,10*ROW('Water Data'!E104)))</f>
        <v/>
      </c>
      <c r="B110" s="33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365" t="str">
        <f t="shared" ca="1" si="1"/>
        <v/>
      </c>
      <c r="D110" s="36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36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36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36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36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36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36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36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36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36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36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36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36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36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36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36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36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36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36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36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36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36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36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36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36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36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36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36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36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36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36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36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36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36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36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36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36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36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36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36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36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36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36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36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36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36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36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36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36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44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36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36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36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36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36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36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36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36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36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36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36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36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36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36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36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36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229" t="str">
        <f ca="1">+IF(OFFSET('Water Data'!$D$27,0,10*ROW('Water Data'!D104))="","",OFFSET('Water Data'!$D$27,0,10*ROW('Water Data'!D104)))</f>
        <v/>
      </c>
      <c r="BT110" s="229" t="str">
        <f ca="1">+IF(OFFSET('Water Data'!$D$28,0,10*ROW('Water Data'!D104))="","",OFFSET('Water Data'!$D$28,0,10*ROW('Water Data'!D104)))</f>
        <v/>
      </c>
      <c r="BU110" s="229" t="str">
        <f ca="1">+IF(OFFSET('Water Data'!$D$29,0,10*ROW('Water Data'!D104))="","",OFFSET('Water Data'!$D$29,0,10*ROW('Water Data'!D104)))</f>
        <v/>
      </c>
      <c r="BV110" s="229" t="str">
        <f ca="1">+IF(OFFSET('Water Data'!$E$27,0,10*ROW('Water Data'!E104))="","",OFFSET('Water Data'!$E$27,0,10*ROW('Water Data'!E104)))</f>
        <v/>
      </c>
      <c r="BW110" s="229" t="str">
        <f ca="1">+IF(OFFSET('Water Data'!$E$28,0,10*ROW('Water Data'!E104))="","",OFFSET('Water Data'!$E$28,0,10*ROW('Water Data'!E104)))</f>
        <v/>
      </c>
      <c r="BX110" s="229" t="str">
        <f ca="1">+IF(OFFSET('Water Data'!$E$29,0,10*ROW('Water Data'!E104))="","",OFFSET('Water Data'!$E$29,0,10*ROW('Water Data'!E104)))</f>
        <v/>
      </c>
      <c r="BY110" s="229" t="str">
        <f ca="1">+IF(OFFSET('Water Data'!$F$27,0,10*ROW('Water Data'!F104))="","",OFFSET('Water Data'!$F$27,0,10*ROW('Water Data'!F104)))</f>
        <v/>
      </c>
      <c r="BZ110" s="229" t="str">
        <f ca="1">+IF(OFFSET('Water Data'!$F$28,0,10*ROW('Water Data'!F104))="","",OFFSET('Water Data'!$F$28,0,10*ROW('Water Data'!F104)))</f>
        <v/>
      </c>
      <c r="CA110" s="229" t="str">
        <f ca="1">+IF(OFFSET('Water Data'!$F$29,0,10*ROW('Water Data'!F104))="","",OFFSET('Water Data'!$F$29,0,10*ROW('Water Data'!F104)))</f>
        <v/>
      </c>
      <c r="CB110" s="229" t="str">
        <f ca="1">+IF(OFFSET('Water Data'!$G$27,0,10*ROW('Water Data'!G104))="","",OFFSET('Water Data'!$G$27,0,10*ROW('Water Data'!G104)))</f>
        <v/>
      </c>
      <c r="CC110" s="229" t="str">
        <f ca="1">+IF(OFFSET('Water Data'!$G$28,0,10*ROW('Water Data'!G104))="","",OFFSET('Water Data'!$G$28,0,10*ROW('Water Data'!G104)))</f>
        <v/>
      </c>
      <c r="CD110" s="229" t="str">
        <f ca="1">+IF(OFFSET('Water Data'!$G$29,0,10*ROW('Water Data'!G104))="","",OFFSET('Water Data'!$G$29,0,10*ROW('Water Data'!G104)))</f>
        <v/>
      </c>
      <c r="CE110" s="229" t="str">
        <f ca="1">+IF(OFFSET('Water Data'!$H$27,0,10*ROW('Water Data'!H104))="","",OFFSET('Water Data'!$H$27,0,10*ROW('Water Data'!H104)))</f>
        <v/>
      </c>
      <c r="CF110" s="229" t="str">
        <f ca="1">+IF(OFFSET('Water Data'!$H$28,0,10*ROW('Water Data'!H104))="","",OFFSET('Water Data'!$H$28,0,10*ROW('Water Data'!H104)))</f>
        <v/>
      </c>
      <c r="CG110" s="229" t="str">
        <f ca="1">+IF(OFFSET('Water Data'!$H$29,0,10*ROW('Water Data'!H104))="","",OFFSET('Water Data'!$H$29,0,10*ROW('Water Data'!H104)))</f>
        <v/>
      </c>
      <c r="CH110" s="229" t="str">
        <f ca="1">+IF(OFFSET('Water Data'!$I$27,0,10*ROW('Water Data'!I104))="","",OFFSET('Water Data'!$I$27,0,10*ROW('Water Data'!I104)))</f>
        <v/>
      </c>
      <c r="CI110" s="229" t="str">
        <f ca="1">+IF(OFFSET('Water Data'!$I$28,0,10*ROW('Water Data'!I104))="","",OFFSET('Water Data'!$I$28,0,10*ROW('Water Data'!I104)))</f>
        <v/>
      </c>
      <c r="CJ110" s="229" t="str">
        <f ca="1">+IF(OFFSET('Water Data'!$I$29,0,10*ROW('Water Data'!I104))="","",OFFSET('Water Data'!$I$29,0,10*ROW('Water Data'!I104)))</f>
        <v/>
      </c>
      <c r="CK110" s="229" t="str">
        <f ca="1">+IF(OFFSET('Sanitation Data'!$D$28,0,10*ROW('Sanitation Data'!D104))="","",OFFSET('Sanitation Data'!$D$28,0,10*ROW('Sanitation Data'!D104)))</f>
        <v/>
      </c>
      <c r="CL110" s="229" t="str">
        <f ca="1">+IF(OFFSET('Sanitation Data'!$D$29,0,10*ROW('Sanitation Data'!D104))="","",OFFSET('Sanitation Data'!$D$29,0,10*ROW('Sanitation Data'!D104)))</f>
        <v/>
      </c>
      <c r="CM110" s="229" t="str">
        <f ca="1">+IF(OFFSET('Sanitation Data'!$D$30,0,10*ROW('Sanitation Data'!D104))="","",OFFSET('Sanitation Data'!$D$30,0,10*ROW('Sanitation Data'!D104)))</f>
        <v/>
      </c>
      <c r="CN110" s="229" t="str">
        <f ca="1">+IF(OFFSET('Sanitation Data'!$D$31,0,10*ROW('Sanitation Data'!D104))="","",OFFSET('Sanitation Data'!$D$31,0,10*ROW('Sanitation Data'!D104)))</f>
        <v/>
      </c>
      <c r="CO110" s="229" t="str">
        <f ca="1">+IF(OFFSET('Sanitation Data'!$D$32,0,10*ROW('Sanitation Data'!D104))="","",OFFSET('Sanitation Data'!$D$32,0,10*ROW('Sanitation Data'!D104)))</f>
        <v/>
      </c>
      <c r="CP110" s="229" t="str">
        <f ca="1">+IF(OFFSET('Sanitation Data'!$E$28,0,10*ROW('Sanitation Data'!E104))="","",OFFSET('Sanitation Data'!$E$28,0,10*ROW('Sanitation Data'!E104)))</f>
        <v/>
      </c>
      <c r="CQ110" s="229" t="str">
        <f ca="1">+IF(OFFSET('Sanitation Data'!$E$29,0,10*ROW('Sanitation Data'!E104))="","",OFFSET('Sanitation Data'!$E$29,0,10*ROW('Sanitation Data'!E104)))</f>
        <v/>
      </c>
      <c r="CR110" s="229" t="str">
        <f ca="1">+IF(OFFSET('Sanitation Data'!$E$30,0,10*ROW('Sanitation Data'!E104))="","",OFFSET('Sanitation Data'!$E$30,0,10*ROW('Sanitation Data'!E104)))</f>
        <v/>
      </c>
      <c r="CS110" s="229" t="str">
        <f ca="1">+IF(OFFSET('Sanitation Data'!$E$31,0,10*ROW('Sanitation Data'!E104))="","",OFFSET('Sanitation Data'!$E$31,0,10*ROW('Sanitation Data'!E104)))</f>
        <v/>
      </c>
      <c r="CT110" s="229" t="str">
        <f ca="1">+IF(OFFSET('Sanitation Data'!$E$32,0,10*ROW('Sanitation Data'!E104))="","",OFFSET('Sanitation Data'!$E$32,0,10*ROW('Sanitation Data'!E104)))</f>
        <v/>
      </c>
      <c r="CU110" s="229" t="str">
        <f ca="1">+IF(OFFSET('Sanitation Data'!$F$28,0,10*ROW('Sanitation Data'!F104))="","",OFFSET('Sanitation Data'!$F$28,0,10*ROW('Sanitation Data'!F104)))</f>
        <v/>
      </c>
      <c r="CV110" s="229" t="str">
        <f ca="1">+IF(OFFSET('Sanitation Data'!$F$29,0,10*ROW('Sanitation Data'!F104))="","",OFFSET('Sanitation Data'!$F$29,0,10*ROW('Sanitation Data'!F104)))</f>
        <v/>
      </c>
      <c r="CW110" s="229" t="str">
        <f ca="1">+IF(OFFSET('Sanitation Data'!$F$30,0,10*ROW('Sanitation Data'!F104))="","",OFFSET('Sanitation Data'!$F$30,0,10*ROW('Sanitation Data'!F104)))</f>
        <v/>
      </c>
      <c r="CX110" s="229" t="str">
        <f ca="1">+IF(OFFSET('Sanitation Data'!$F$31,0,10*ROW('Sanitation Data'!F104))="","",OFFSET('Sanitation Data'!$F$31,0,10*ROW('Sanitation Data'!F104)))</f>
        <v/>
      </c>
      <c r="CY110" s="229" t="str">
        <f ca="1">+IF(OFFSET('Sanitation Data'!$F$32,0,10*ROW('Sanitation Data'!F104))="","",OFFSET('Sanitation Data'!$F$32,0,10*ROW('Sanitation Data'!F104)))</f>
        <v/>
      </c>
      <c r="CZ110" s="229" t="str">
        <f ca="1">+IF(OFFSET('Sanitation Data'!$G$28,0,10*ROW('Sanitation Data'!G104))="","",OFFSET('Sanitation Data'!$G$28,0,10*ROW('Sanitation Data'!G104)))</f>
        <v/>
      </c>
      <c r="DA110" s="229" t="str">
        <f ca="1">+IF(OFFSET('Sanitation Data'!$G$29,0,10*ROW('Sanitation Data'!G104))="","",OFFSET('Sanitation Data'!$G$29,0,10*ROW('Sanitation Data'!G104)))</f>
        <v/>
      </c>
      <c r="DB110" s="229" t="str">
        <f ca="1">+IF(OFFSET('Sanitation Data'!$G$30,0,10*ROW('Sanitation Data'!G104))="","",OFFSET('Sanitation Data'!$G$30,0,10*ROW('Sanitation Data'!G104)))</f>
        <v/>
      </c>
      <c r="DC110" s="229" t="str">
        <f ca="1">+IF(OFFSET('Sanitation Data'!$G$31,0,10*ROW('Sanitation Data'!G104))="","",OFFSET('Sanitation Data'!$G$31,0,10*ROW('Sanitation Data'!G104)))</f>
        <v/>
      </c>
      <c r="DD110" s="229" t="str">
        <f ca="1">+IF(OFFSET('Sanitation Data'!$G$32,0,10*ROW('Sanitation Data'!G104))="","",OFFSET('Sanitation Data'!$G$32,0,10*ROW('Sanitation Data'!G104)))</f>
        <v/>
      </c>
      <c r="DE110" s="229" t="str">
        <f ca="1">+IF(OFFSET('Sanitation Data'!$H$28,0,10*ROW('Sanitation Data'!H104))="","",OFFSET('Sanitation Data'!$H$28,0,10*ROW('Sanitation Data'!H104)))</f>
        <v/>
      </c>
      <c r="DF110" s="229" t="str">
        <f ca="1">+IF(OFFSET('Sanitation Data'!$H$29,0,10*ROW('Sanitation Data'!H104))="","",OFFSET('Sanitation Data'!$H$29,0,10*ROW('Sanitation Data'!H104)))</f>
        <v/>
      </c>
      <c r="DG110" s="229" t="str">
        <f ca="1">+IF(OFFSET('Sanitation Data'!$H$30,0,10*ROW('Sanitation Data'!H104))="","",OFFSET('Sanitation Data'!$H$30,0,10*ROW('Sanitation Data'!H104)))</f>
        <v/>
      </c>
      <c r="DH110" s="229" t="str">
        <f ca="1">+IF(OFFSET('Sanitation Data'!$H$31,0,10*ROW('Sanitation Data'!H104))="","",OFFSET('Sanitation Data'!$H$31,0,10*ROW('Sanitation Data'!H104)))</f>
        <v/>
      </c>
      <c r="DI110" s="229" t="str">
        <f ca="1">+IF(OFFSET('Sanitation Data'!$H$32,0,10*ROW('Sanitation Data'!H104))="","",OFFSET('Sanitation Data'!$H$32,0,10*ROW('Sanitation Data'!H104)))</f>
        <v/>
      </c>
      <c r="DJ110" s="229" t="str">
        <f ca="1">+IF(OFFSET('Sanitation Data'!$I$28,0,10*ROW('Sanitation Data'!I104))="","",OFFSET('Sanitation Data'!$I$28,0,10*ROW('Sanitation Data'!I104)))</f>
        <v/>
      </c>
      <c r="DK110" s="229" t="str">
        <f ca="1">+IF(OFFSET('Sanitation Data'!$I$29,0,10*ROW('Sanitation Data'!I104))="","",OFFSET('Sanitation Data'!$I$29,0,10*ROW('Sanitation Data'!I104)))</f>
        <v/>
      </c>
      <c r="DL110" s="229" t="str">
        <f ca="1">+IF(OFFSET('Sanitation Data'!$I$30,0,10*ROW('Sanitation Data'!I104))="","",OFFSET('Sanitation Data'!$I$30,0,10*ROW('Sanitation Data'!I104)))</f>
        <v/>
      </c>
      <c r="DM110" s="229" t="str">
        <f ca="1">+IF(OFFSET('Sanitation Data'!$I$31,0,10*ROW('Sanitation Data'!I104))="","",OFFSET('Sanitation Data'!$I$31,0,10*ROW('Sanitation Data'!I104)))</f>
        <v/>
      </c>
      <c r="DN110" s="229" t="str">
        <f ca="1">+IF(OFFSET('Sanitation Data'!$I$32,0,10*ROW('Sanitation Data'!I104))="","",OFFSET('Sanitation Data'!$I$32,0,10*ROW('Sanitation Data'!I104)))</f>
        <v/>
      </c>
      <c r="DO110" s="229" t="str">
        <f ca="1">+IF(OFFSET('Hygiene Data'!$D$11,0,10*ROW('Hygiene Data'!D104))="","",OFFSET('Hygiene Data'!$D$11,0,10*ROW('Hygiene Data'!D104)))</f>
        <v/>
      </c>
      <c r="DP110" s="229" t="str">
        <f ca="1">+IF(OFFSET('Hygiene Data'!$D$12,0,10*ROW('Hygiene Data'!D104))="","",OFFSET('Hygiene Data'!$D$12,0,10*ROW('Hygiene Data'!D104)))</f>
        <v/>
      </c>
      <c r="DQ110" s="229" t="str">
        <f ca="1">+IF(OFFSET('Hygiene Data'!$D$13,0,10*ROW('Hygiene Data'!D104))="","",OFFSET('Hygiene Data'!$D$13,0,10*ROW('Hygiene Data'!D104)))</f>
        <v/>
      </c>
      <c r="DR110" s="229" t="str">
        <f ca="1">+IF(OFFSET('Hygiene Data'!$E$11,0,10*ROW('Hygiene Data'!E104))="","",OFFSET('Hygiene Data'!$E$11,0,10*ROW('Hygiene Data'!E104)))</f>
        <v/>
      </c>
      <c r="DS110" s="229" t="str">
        <f ca="1">+IF(OFFSET('Hygiene Data'!$E$12,0,10*ROW('Hygiene Data'!E104))="","",OFFSET('Hygiene Data'!$E$12,0,10*ROW('Hygiene Data'!E104)))</f>
        <v/>
      </c>
      <c r="DT110" s="229" t="str">
        <f ca="1">+IF(OFFSET('Hygiene Data'!$E$13,0,10*ROW('Hygiene Data'!E104))="","",OFFSET('Hygiene Data'!$E$13,0,10*ROW('Hygiene Data'!E104)))</f>
        <v/>
      </c>
      <c r="DU110" s="229" t="str">
        <f ca="1">+IF(OFFSET('Hygiene Data'!$F$11,0,10*ROW('Hygiene Data'!F104))="","",OFFSET('Hygiene Data'!$F$11,0,10*ROW('Hygiene Data'!F104)))</f>
        <v/>
      </c>
      <c r="DV110" s="229" t="str">
        <f ca="1">+IF(OFFSET('Hygiene Data'!$F$12,0,10*ROW('Hygiene Data'!F104))="","",OFFSET('Hygiene Data'!$F$12,0,10*ROW('Hygiene Data'!F104)))</f>
        <v/>
      </c>
      <c r="DW110" s="229" t="str">
        <f ca="1">+IF(OFFSET('Hygiene Data'!$F$13,0,10*ROW('Hygiene Data'!F104))="","",OFFSET('Hygiene Data'!$F$13,0,10*ROW('Hygiene Data'!F104)))</f>
        <v/>
      </c>
      <c r="DX110" s="229" t="str">
        <f ca="1">+IF(OFFSET('Hygiene Data'!$G$11,0,10*ROW('Hygiene Data'!G104))="","",OFFSET('Hygiene Data'!$G$11,0,10*ROW('Hygiene Data'!G104)))</f>
        <v/>
      </c>
      <c r="DY110" s="229" t="str">
        <f ca="1">+IF(OFFSET('Hygiene Data'!$G$12,0,10*ROW('Hygiene Data'!G104))="","",OFFSET('Hygiene Data'!$G$12,0,10*ROW('Hygiene Data'!G104)))</f>
        <v/>
      </c>
      <c r="DZ110" s="229" t="str">
        <f ca="1">+IF(OFFSET('Hygiene Data'!$G$13,0,10*ROW('Hygiene Data'!G104))="","",OFFSET('Hygiene Data'!$G$13,0,10*ROW('Hygiene Data'!G104)))</f>
        <v/>
      </c>
      <c r="EA110" s="229" t="str">
        <f ca="1">+IF(OFFSET('Hygiene Data'!$H$11,0,10*ROW('Hygiene Data'!H104))="","",OFFSET('Hygiene Data'!$H$11,0,10*ROW('Hygiene Data'!H104)))</f>
        <v/>
      </c>
      <c r="EB110" s="229" t="str">
        <f ca="1">+IF(OFFSET('Hygiene Data'!$H$12,0,10*ROW('Hygiene Data'!H104))="","",OFFSET('Hygiene Data'!$H$12,0,10*ROW('Hygiene Data'!H104)))</f>
        <v/>
      </c>
      <c r="EC110" s="229" t="str">
        <f ca="1">+IF(OFFSET('Hygiene Data'!$H$13,0,10*ROW('Hygiene Data'!H104))="","",OFFSET('Hygiene Data'!$H$13,0,10*ROW('Hygiene Data'!H104)))</f>
        <v/>
      </c>
      <c r="ED110" s="229" t="str">
        <f ca="1">+IF(OFFSET('Hygiene Data'!$I$11,0,10*ROW('Hygiene Data'!I104))="","",OFFSET('Hygiene Data'!$I$11,0,10*ROW('Hygiene Data'!I104)))</f>
        <v/>
      </c>
      <c r="EE110" s="229" t="str">
        <f ca="1">+IF(OFFSET('Hygiene Data'!$I$12,0,10*ROW('Hygiene Data'!I104))="","",OFFSET('Hygiene Data'!$I$12,0,10*ROW('Hygiene Data'!I104)))</f>
        <v/>
      </c>
      <c r="EF110" s="229" t="str">
        <f ca="1">+IF(OFFSET('Hygiene Data'!$I$13,0,10*ROW('Hygiene Data'!I104))="","",OFFSET('Hygiene Data'!$I$13,0,10*ROW('Hygiene Data'!I104)))</f>
        <v/>
      </c>
    </row>
    <row r="111" spans="1:136" x14ac:dyDescent="0.25">
      <c r="A111" s="338" t="str">
        <f ca="1">+IF(OFFSET('Water Data'!$B$2,0,10*ROW('Water Data'!E105))="","",OFFSET('Water Data'!$B$2,0,10*ROW('Water Data'!E105)))</f>
        <v/>
      </c>
      <c r="B111" s="33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365" t="str">
        <f t="shared" ca="1" si="1"/>
        <v/>
      </c>
      <c r="D111" s="36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36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36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36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36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36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36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36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36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36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36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36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36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36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36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36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36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36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36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36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36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36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36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36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36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36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36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36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36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36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36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36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36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36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36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36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36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36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36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36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36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36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36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36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36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36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36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36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36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44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36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36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36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36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36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36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36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36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36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36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36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36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36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36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36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36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229" t="str">
        <f ca="1">+IF(OFFSET('Water Data'!$D$27,0,10*ROW('Water Data'!D105))="","",OFFSET('Water Data'!$D$27,0,10*ROW('Water Data'!D105)))</f>
        <v/>
      </c>
      <c r="BT111" s="229" t="str">
        <f ca="1">+IF(OFFSET('Water Data'!$D$28,0,10*ROW('Water Data'!D105))="","",OFFSET('Water Data'!$D$28,0,10*ROW('Water Data'!D105)))</f>
        <v/>
      </c>
      <c r="BU111" s="229" t="str">
        <f ca="1">+IF(OFFSET('Water Data'!$D$29,0,10*ROW('Water Data'!D105))="","",OFFSET('Water Data'!$D$29,0,10*ROW('Water Data'!D105)))</f>
        <v/>
      </c>
      <c r="BV111" s="229" t="str">
        <f ca="1">+IF(OFFSET('Water Data'!$E$27,0,10*ROW('Water Data'!E105))="","",OFFSET('Water Data'!$E$27,0,10*ROW('Water Data'!E105)))</f>
        <v/>
      </c>
      <c r="BW111" s="229" t="str">
        <f ca="1">+IF(OFFSET('Water Data'!$E$28,0,10*ROW('Water Data'!E105))="","",OFFSET('Water Data'!$E$28,0,10*ROW('Water Data'!E105)))</f>
        <v/>
      </c>
      <c r="BX111" s="229" t="str">
        <f ca="1">+IF(OFFSET('Water Data'!$E$29,0,10*ROW('Water Data'!E105))="","",OFFSET('Water Data'!$E$29,0,10*ROW('Water Data'!E105)))</f>
        <v/>
      </c>
      <c r="BY111" s="229" t="str">
        <f ca="1">+IF(OFFSET('Water Data'!$F$27,0,10*ROW('Water Data'!F105))="","",OFFSET('Water Data'!$F$27,0,10*ROW('Water Data'!F105)))</f>
        <v/>
      </c>
      <c r="BZ111" s="229" t="str">
        <f ca="1">+IF(OFFSET('Water Data'!$F$28,0,10*ROW('Water Data'!F105))="","",OFFSET('Water Data'!$F$28,0,10*ROW('Water Data'!F105)))</f>
        <v/>
      </c>
      <c r="CA111" s="229" t="str">
        <f ca="1">+IF(OFFSET('Water Data'!$F$29,0,10*ROW('Water Data'!F105))="","",OFFSET('Water Data'!$F$29,0,10*ROW('Water Data'!F105)))</f>
        <v/>
      </c>
      <c r="CB111" s="229" t="str">
        <f ca="1">+IF(OFFSET('Water Data'!$G$27,0,10*ROW('Water Data'!G105))="","",OFFSET('Water Data'!$G$27,0,10*ROW('Water Data'!G105)))</f>
        <v/>
      </c>
      <c r="CC111" s="229" t="str">
        <f ca="1">+IF(OFFSET('Water Data'!$G$28,0,10*ROW('Water Data'!G105))="","",OFFSET('Water Data'!$G$28,0,10*ROW('Water Data'!G105)))</f>
        <v/>
      </c>
      <c r="CD111" s="229" t="str">
        <f ca="1">+IF(OFFSET('Water Data'!$G$29,0,10*ROW('Water Data'!G105))="","",OFFSET('Water Data'!$G$29,0,10*ROW('Water Data'!G105)))</f>
        <v/>
      </c>
      <c r="CE111" s="229" t="str">
        <f ca="1">+IF(OFFSET('Water Data'!$H$27,0,10*ROW('Water Data'!H105))="","",OFFSET('Water Data'!$H$27,0,10*ROW('Water Data'!H105)))</f>
        <v/>
      </c>
      <c r="CF111" s="229" t="str">
        <f ca="1">+IF(OFFSET('Water Data'!$H$28,0,10*ROW('Water Data'!H105))="","",OFFSET('Water Data'!$H$28,0,10*ROW('Water Data'!H105)))</f>
        <v/>
      </c>
      <c r="CG111" s="229" t="str">
        <f ca="1">+IF(OFFSET('Water Data'!$H$29,0,10*ROW('Water Data'!H105))="","",OFFSET('Water Data'!$H$29,0,10*ROW('Water Data'!H105)))</f>
        <v/>
      </c>
      <c r="CH111" s="229" t="str">
        <f ca="1">+IF(OFFSET('Water Data'!$I$27,0,10*ROW('Water Data'!I105))="","",OFFSET('Water Data'!$I$27,0,10*ROW('Water Data'!I105)))</f>
        <v/>
      </c>
      <c r="CI111" s="229" t="str">
        <f ca="1">+IF(OFFSET('Water Data'!$I$28,0,10*ROW('Water Data'!I105))="","",OFFSET('Water Data'!$I$28,0,10*ROW('Water Data'!I105)))</f>
        <v/>
      </c>
      <c r="CJ111" s="229" t="str">
        <f ca="1">+IF(OFFSET('Water Data'!$I$29,0,10*ROW('Water Data'!I105))="","",OFFSET('Water Data'!$I$29,0,10*ROW('Water Data'!I105)))</f>
        <v/>
      </c>
      <c r="CK111" s="229" t="str">
        <f ca="1">+IF(OFFSET('Sanitation Data'!$D$28,0,10*ROW('Sanitation Data'!D105))="","",OFFSET('Sanitation Data'!$D$28,0,10*ROW('Sanitation Data'!D105)))</f>
        <v/>
      </c>
      <c r="CL111" s="229" t="str">
        <f ca="1">+IF(OFFSET('Sanitation Data'!$D$29,0,10*ROW('Sanitation Data'!D105))="","",OFFSET('Sanitation Data'!$D$29,0,10*ROW('Sanitation Data'!D105)))</f>
        <v/>
      </c>
      <c r="CM111" s="229" t="str">
        <f ca="1">+IF(OFFSET('Sanitation Data'!$D$30,0,10*ROW('Sanitation Data'!D105))="","",OFFSET('Sanitation Data'!$D$30,0,10*ROW('Sanitation Data'!D105)))</f>
        <v/>
      </c>
      <c r="CN111" s="229" t="str">
        <f ca="1">+IF(OFFSET('Sanitation Data'!$D$31,0,10*ROW('Sanitation Data'!D105))="","",OFFSET('Sanitation Data'!$D$31,0,10*ROW('Sanitation Data'!D105)))</f>
        <v/>
      </c>
      <c r="CO111" s="229" t="str">
        <f ca="1">+IF(OFFSET('Sanitation Data'!$D$32,0,10*ROW('Sanitation Data'!D105))="","",OFFSET('Sanitation Data'!$D$32,0,10*ROW('Sanitation Data'!D105)))</f>
        <v/>
      </c>
      <c r="CP111" s="229" t="str">
        <f ca="1">+IF(OFFSET('Sanitation Data'!$E$28,0,10*ROW('Sanitation Data'!E105))="","",OFFSET('Sanitation Data'!$E$28,0,10*ROW('Sanitation Data'!E105)))</f>
        <v/>
      </c>
      <c r="CQ111" s="229" t="str">
        <f ca="1">+IF(OFFSET('Sanitation Data'!$E$29,0,10*ROW('Sanitation Data'!E105))="","",OFFSET('Sanitation Data'!$E$29,0,10*ROW('Sanitation Data'!E105)))</f>
        <v/>
      </c>
      <c r="CR111" s="229" t="str">
        <f ca="1">+IF(OFFSET('Sanitation Data'!$E$30,0,10*ROW('Sanitation Data'!E105))="","",OFFSET('Sanitation Data'!$E$30,0,10*ROW('Sanitation Data'!E105)))</f>
        <v/>
      </c>
      <c r="CS111" s="229" t="str">
        <f ca="1">+IF(OFFSET('Sanitation Data'!$E$31,0,10*ROW('Sanitation Data'!E105))="","",OFFSET('Sanitation Data'!$E$31,0,10*ROW('Sanitation Data'!E105)))</f>
        <v/>
      </c>
      <c r="CT111" s="229" t="str">
        <f ca="1">+IF(OFFSET('Sanitation Data'!$E$32,0,10*ROW('Sanitation Data'!E105))="","",OFFSET('Sanitation Data'!$E$32,0,10*ROW('Sanitation Data'!E105)))</f>
        <v/>
      </c>
      <c r="CU111" s="229" t="str">
        <f ca="1">+IF(OFFSET('Sanitation Data'!$F$28,0,10*ROW('Sanitation Data'!F105))="","",OFFSET('Sanitation Data'!$F$28,0,10*ROW('Sanitation Data'!F105)))</f>
        <v/>
      </c>
      <c r="CV111" s="229" t="str">
        <f ca="1">+IF(OFFSET('Sanitation Data'!$F$29,0,10*ROW('Sanitation Data'!F105))="","",OFFSET('Sanitation Data'!$F$29,0,10*ROW('Sanitation Data'!F105)))</f>
        <v/>
      </c>
      <c r="CW111" s="229" t="str">
        <f ca="1">+IF(OFFSET('Sanitation Data'!$F$30,0,10*ROW('Sanitation Data'!F105))="","",OFFSET('Sanitation Data'!$F$30,0,10*ROW('Sanitation Data'!F105)))</f>
        <v/>
      </c>
      <c r="CX111" s="229" t="str">
        <f ca="1">+IF(OFFSET('Sanitation Data'!$F$31,0,10*ROW('Sanitation Data'!F105))="","",OFFSET('Sanitation Data'!$F$31,0,10*ROW('Sanitation Data'!F105)))</f>
        <v/>
      </c>
      <c r="CY111" s="229" t="str">
        <f ca="1">+IF(OFFSET('Sanitation Data'!$F$32,0,10*ROW('Sanitation Data'!F105))="","",OFFSET('Sanitation Data'!$F$32,0,10*ROW('Sanitation Data'!F105)))</f>
        <v/>
      </c>
      <c r="CZ111" s="229" t="str">
        <f ca="1">+IF(OFFSET('Sanitation Data'!$G$28,0,10*ROW('Sanitation Data'!G105))="","",OFFSET('Sanitation Data'!$G$28,0,10*ROW('Sanitation Data'!G105)))</f>
        <v/>
      </c>
      <c r="DA111" s="229" t="str">
        <f ca="1">+IF(OFFSET('Sanitation Data'!$G$29,0,10*ROW('Sanitation Data'!G105))="","",OFFSET('Sanitation Data'!$G$29,0,10*ROW('Sanitation Data'!G105)))</f>
        <v/>
      </c>
      <c r="DB111" s="229" t="str">
        <f ca="1">+IF(OFFSET('Sanitation Data'!$G$30,0,10*ROW('Sanitation Data'!G105))="","",OFFSET('Sanitation Data'!$G$30,0,10*ROW('Sanitation Data'!G105)))</f>
        <v/>
      </c>
      <c r="DC111" s="229" t="str">
        <f ca="1">+IF(OFFSET('Sanitation Data'!$G$31,0,10*ROW('Sanitation Data'!G105))="","",OFFSET('Sanitation Data'!$G$31,0,10*ROW('Sanitation Data'!G105)))</f>
        <v/>
      </c>
      <c r="DD111" s="229" t="str">
        <f ca="1">+IF(OFFSET('Sanitation Data'!$G$32,0,10*ROW('Sanitation Data'!G105))="","",OFFSET('Sanitation Data'!$G$32,0,10*ROW('Sanitation Data'!G105)))</f>
        <v/>
      </c>
      <c r="DE111" s="229" t="str">
        <f ca="1">+IF(OFFSET('Sanitation Data'!$H$28,0,10*ROW('Sanitation Data'!H105))="","",OFFSET('Sanitation Data'!$H$28,0,10*ROW('Sanitation Data'!H105)))</f>
        <v/>
      </c>
      <c r="DF111" s="229" t="str">
        <f ca="1">+IF(OFFSET('Sanitation Data'!$H$29,0,10*ROW('Sanitation Data'!H105))="","",OFFSET('Sanitation Data'!$H$29,0,10*ROW('Sanitation Data'!H105)))</f>
        <v/>
      </c>
      <c r="DG111" s="229" t="str">
        <f ca="1">+IF(OFFSET('Sanitation Data'!$H$30,0,10*ROW('Sanitation Data'!H105))="","",OFFSET('Sanitation Data'!$H$30,0,10*ROW('Sanitation Data'!H105)))</f>
        <v/>
      </c>
      <c r="DH111" s="229" t="str">
        <f ca="1">+IF(OFFSET('Sanitation Data'!$H$31,0,10*ROW('Sanitation Data'!H105))="","",OFFSET('Sanitation Data'!$H$31,0,10*ROW('Sanitation Data'!H105)))</f>
        <v/>
      </c>
      <c r="DI111" s="229" t="str">
        <f ca="1">+IF(OFFSET('Sanitation Data'!$H$32,0,10*ROW('Sanitation Data'!H105))="","",OFFSET('Sanitation Data'!$H$32,0,10*ROW('Sanitation Data'!H105)))</f>
        <v/>
      </c>
      <c r="DJ111" s="229" t="str">
        <f ca="1">+IF(OFFSET('Sanitation Data'!$I$28,0,10*ROW('Sanitation Data'!I105))="","",OFFSET('Sanitation Data'!$I$28,0,10*ROW('Sanitation Data'!I105)))</f>
        <v/>
      </c>
      <c r="DK111" s="229" t="str">
        <f ca="1">+IF(OFFSET('Sanitation Data'!$I$29,0,10*ROW('Sanitation Data'!I105))="","",OFFSET('Sanitation Data'!$I$29,0,10*ROW('Sanitation Data'!I105)))</f>
        <v/>
      </c>
      <c r="DL111" s="229" t="str">
        <f ca="1">+IF(OFFSET('Sanitation Data'!$I$30,0,10*ROW('Sanitation Data'!I105))="","",OFFSET('Sanitation Data'!$I$30,0,10*ROW('Sanitation Data'!I105)))</f>
        <v/>
      </c>
      <c r="DM111" s="229" t="str">
        <f ca="1">+IF(OFFSET('Sanitation Data'!$I$31,0,10*ROW('Sanitation Data'!I105))="","",OFFSET('Sanitation Data'!$I$31,0,10*ROW('Sanitation Data'!I105)))</f>
        <v/>
      </c>
      <c r="DN111" s="229" t="str">
        <f ca="1">+IF(OFFSET('Sanitation Data'!$I$32,0,10*ROW('Sanitation Data'!I105))="","",OFFSET('Sanitation Data'!$I$32,0,10*ROW('Sanitation Data'!I105)))</f>
        <v/>
      </c>
      <c r="DO111" s="229" t="str">
        <f ca="1">+IF(OFFSET('Hygiene Data'!$D$11,0,10*ROW('Hygiene Data'!D105))="","",OFFSET('Hygiene Data'!$D$11,0,10*ROW('Hygiene Data'!D105)))</f>
        <v/>
      </c>
      <c r="DP111" s="229" t="str">
        <f ca="1">+IF(OFFSET('Hygiene Data'!$D$12,0,10*ROW('Hygiene Data'!D105))="","",OFFSET('Hygiene Data'!$D$12,0,10*ROW('Hygiene Data'!D105)))</f>
        <v/>
      </c>
      <c r="DQ111" s="229" t="str">
        <f ca="1">+IF(OFFSET('Hygiene Data'!$D$13,0,10*ROW('Hygiene Data'!D105))="","",OFFSET('Hygiene Data'!$D$13,0,10*ROW('Hygiene Data'!D105)))</f>
        <v/>
      </c>
      <c r="DR111" s="229" t="str">
        <f ca="1">+IF(OFFSET('Hygiene Data'!$E$11,0,10*ROW('Hygiene Data'!E105))="","",OFFSET('Hygiene Data'!$E$11,0,10*ROW('Hygiene Data'!E105)))</f>
        <v/>
      </c>
      <c r="DS111" s="229" t="str">
        <f ca="1">+IF(OFFSET('Hygiene Data'!$E$12,0,10*ROW('Hygiene Data'!E105))="","",OFFSET('Hygiene Data'!$E$12,0,10*ROW('Hygiene Data'!E105)))</f>
        <v/>
      </c>
      <c r="DT111" s="229" t="str">
        <f ca="1">+IF(OFFSET('Hygiene Data'!$E$13,0,10*ROW('Hygiene Data'!E105))="","",OFFSET('Hygiene Data'!$E$13,0,10*ROW('Hygiene Data'!E105)))</f>
        <v/>
      </c>
      <c r="DU111" s="229" t="str">
        <f ca="1">+IF(OFFSET('Hygiene Data'!$F$11,0,10*ROW('Hygiene Data'!F105))="","",OFFSET('Hygiene Data'!$F$11,0,10*ROW('Hygiene Data'!F105)))</f>
        <v/>
      </c>
      <c r="DV111" s="229" t="str">
        <f ca="1">+IF(OFFSET('Hygiene Data'!$F$12,0,10*ROW('Hygiene Data'!F105))="","",OFFSET('Hygiene Data'!$F$12,0,10*ROW('Hygiene Data'!F105)))</f>
        <v/>
      </c>
      <c r="DW111" s="229" t="str">
        <f ca="1">+IF(OFFSET('Hygiene Data'!$F$13,0,10*ROW('Hygiene Data'!F105))="","",OFFSET('Hygiene Data'!$F$13,0,10*ROW('Hygiene Data'!F105)))</f>
        <v/>
      </c>
      <c r="DX111" s="229" t="str">
        <f ca="1">+IF(OFFSET('Hygiene Data'!$G$11,0,10*ROW('Hygiene Data'!G105))="","",OFFSET('Hygiene Data'!$G$11,0,10*ROW('Hygiene Data'!G105)))</f>
        <v/>
      </c>
      <c r="DY111" s="229" t="str">
        <f ca="1">+IF(OFFSET('Hygiene Data'!$G$12,0,10*ROW('Hygiene Data'!G105))="","",OFFSET('Hygiene Data'!$G$12,0,10*ROW('Hygiene Data'!G105)))</f>
        <v/>
      </c>
      <c r="DZ111" s="229" t="str">
        <f ca="1">+IF(OFFSET('Hygiene Data'!$G$13,0,10*ROW('Hygiene Data'!G105))="","",OFFSET('Hygiene Data'!$G$13,0,10*ROW('Hygiene Data'!G105)))</f>
        <v/>
      </c>
      <c r="EA111" s="229" t="str">
        <f ca="1">+IF(OFFSET('Hygiene Data'!$H$11,0,10*ROW('Hygiene Data'!H105))="","",OFFSET('Hygiene Data'!$H$11,0,10*ROW('Hygiene Data'!H105)))</f>
        <v/>
      </c>
      <c r="EB111" s="229" t="str">
        <f ca="1">+IF(OFFSET('Hygiene Data'!$H$12,0,10*ROW('Hygiene Data'!H105))="","",OFFSET('Hygiene Data'!$H$12,0,10*ROW('Hygiene Data'!H105)))</f>
        <v/>
      </c>
      <c r="EC111" s="229" t="str">
        <f ca="1">+IF(OFFSET('Hygiene Data'!$H$13,0,10*ROW('Hygiene Data'!H105))="","",OFFSET('Hygiene Data'!$H$13,0,10*ROW('Hygiene Data'!H105)))</f>
        <v/>
      </c>
      <c r="ED111" s="229" t="str">
        <f ca="1">+IF(OFFSET('Hygiene Data'!$I$11,0,10*ROW('Hygiene Data'!I105))="","",OFFSET('Hygiene Data'!$I$11,0,10*ROW('Hygiene Data'!I105)))</f>
        <v/>
      </c>
      <c r="EE111" s="229" t="str">
        <f ca="1">+IF(OFFSET('Hygiene Data'!$I$12,0,10*ROW('Hygiene Data'!I105))="","",OFFSET('Hygiene Data'!$I$12,0,10*ROW('Hygiene Data'!I105)))</f>
        <v/>
      </c>
      <c r="EF111" s="229" t="str">
        <f ca="1">+IF(OFFSET('Hygiene Data'!$I$13,0,10*ROW('Hygiene Data'!I105))="","",OFFSET('Hygiene Data'!$I$13,0,10*ROW('Hygiene Data'!I105)))</f>
        <v/>
      </c>
    </row>
    <row r="112" spans="1:136" x14ac:dyDescent="0.25">
      <c r="A112" s="338" t="str">
        <f ca="1">+IF(OFFSET('Water Data'!$B$2,0,10*ROW('Water Data'!E106))="","",OFFSET('Water Data'!$B$2,0,10*ROW('Water Data'!E106)))</f>
        <v/>
      </c>
      <c r="B112" s="33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365" t="str">
        <f t="shared" ca="1" si="1"/>
        <v/>
      </c>
      <c r="D112" s="36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36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36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36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36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36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36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36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36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36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36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36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36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36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36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36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36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36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36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36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36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36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36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36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36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36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36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36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36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36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36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36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36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36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36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36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36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36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36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36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36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36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36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36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36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36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36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36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36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44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36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36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36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36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36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36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36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36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36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36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36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36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36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36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36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36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229" t="str">
        <f ca="1">+IF(OFFSET('Water Data'!$D$27,0,10*ROW('Water Data'!D106))="","",OFFSET('Water Data'!$D$27,0,10*ROW('Water Data'!D106)))</f>
        <v/>
      </c>
      <c r="BT112" s="229" t="str">
        <f ca="1">+IF(OFFSET('Water Data'!$D$28,0,10*ROW('Water Data'!D106))="","",OFFSET('Water Data'!$D$28,0,10*ROW('Water Data'!D106)))</f>
        <v/>
      </c>
      <c r="BU112" s="229" t="str">
        <f ca="1">+IF(OFFSET('Water Data'!$D$29,0,10*ROW('Water Data'!D106))="","",OFFSET('Water Data'!$D$29,0,10*ROW('Water Data'!D106)))</f>
        <v/>
      </c>
      <c r="BV112" s="229" t="str">
        <f ca="1">+IF(OFFSET('Water Data'!$E$27,0,10*ROW('Water Data'!E106))="","",OFFSET('Water Data'!$E$27,0,10*ROW('Water Data'!E106)))</f>
        <v/>
      </c>
      <c r="BW112" s="229" t="str">
        <f ca="1">+IF(OFFSET('Water Data'!$E$28,0,10*ROW('Water Data'!E106))="","",OFFSET('Water Data'!$E$28,0,10*ROW('Water Data'!E106)))</f>
        <v/>
      </c>
      <c r="BX112" s="229" t="str">
        <f ca="1">+IF(OFFSET('Water Data'!$E$29,0,10*ROW('Water Data'!E106))="","",OFFSET('Water Data'!$E$29,0,10*ROW('Water Data'!E106)))</f>
        <v/>
      </c>
      <c r="BY112" s="229" t="str">
        <f ca="1">+IF(OFFSET('Water Data'!$F$27,0,10*ROW('Water Data'!F106))="","",OFFSET('Water Data'!$F$27,0,10*ROW('Water Data'!F106)))</f>
        <v/>
      </c>
      <c r="BZ112" s="229" t="str">
        <f ca="1">+IF(OFFSET('Water Data'!$F$28,0,10*ROW('Water Data'!F106))="","",OFFSET('Water Data'!$F$28,0,10*ROW('Water Data'!F106)))</f>
        <v/>
      </c>
      <c r="CA112" s="229" t="str">
        <f ca="1">+IF(OFFSET('Water Data'!$F$29,0,10*ROW('Water Data'!F106))="","",OFFSET('Water Data'!$F$29,0,10*ROW('Water Data'!F106)))</f>
        <v/>
      </c>
      <c r="CB112" s="229" t="str">
        <f ca="1">+IF(OFFSET('Water Data'!$G$27,0,10*ROW('Water Data'!G106))="","",OFFSET('Water Data'!$G$27,0,10*ROW('Water Data'!G106)))</f>
        <v/>
      </c>
      <c r="CC112" s="229" t="str">
        <f ca="1">+IF(OFFSET('Water Data'!$G$28,0,10*ROW('Water Data'!G106))="","",OFFSET('Water Data'!$G$28,0,10*ROW('Water Data'!G106)))</f>
        <v/>
      </c>
      <c r="CD112" s="229" t="str">
        <f ca="1">+IF(OFFSET('Water Data'!$G$29,0,10*ROW('Water Data'!G106))="","",OFFSET('Water Data'!$G$29,0,10*ROW('Water Data'!G106)))</f>
        <v/>
      </c>
      <c r="CE112" s="229" t="str">
        <f ca="1">+IF(OFFSET('Water Data'!$H$27,0,10*ROW('Water Data'!H106))="","",OFFSET('Water Data'!$H$27,0,10*ROW('Water Data'!H106)))</f>
        <v/>
      </c>
      <c r="CF112" s="229" t="str">
        <f ca="1">+IF(OFFSET('Water Data'!$H$28,0,10*ROW('Water Data'!H106))="","",OFFSET('Water Data'!$H$28,0,10*ROW('Water Data'!H106)))</f>
        <v/>
      </c>
      <c r="CG112" s="229" t="str">
        <f ca="1">+IF(OFFSET('Water Data'!$H$29,0,10*ROW('Water Data'!H106))="","",OFFSET('Water Data'!$H$29,0,10*ROW('Water Data'!H106)))</f>
        <v/>
      </c>
      <c r="CH112" s="229" t="str">
        <f ca="1">+IF(OFFSET('Water Data'!$I$27,0,10*ROW('Water Data'!I106))="","",OFFSET('Water Data'!$I$27,0,10*ROW('Water Data'!I106)))</f>
        <v/>
      </c>
      <c r="CI112" s="229" t="str">
        <f ca="1">+IF(OFFSET('Water Data'!$I$28,0,10*ROW('Water Data'!I106))="","",OFFSET('Water Data'!$I$28,0,10*ROW('Water Data'!I106)))</f>
        <v/>
      </c>
      <c r="CJ112" s="229" t="str">
        <f ca="1">+IF(OFFSET('Water Data'!$I$29,0,10*ROW('Water Data'!I106))="","",OFFSET('Water Data'!$I$29,0,10*ROW('Water Data'!I106)))</f>
        <v/>
      </c>
      <c r="CK112" s="229" t="str">
        <f ca="1">+IF(OFFSET('Sanitation Data'!$D$28,0,10*ROW('Sanitation Data'!D106))="","",OFFSET('Sanitation Data'!$D$28,0,10*ROW('Sanitation Data'!D106)))</f>
        <v/>
      </c>
      <c r="CL112" s="229" t="str">
        <f ca="1">+IF(OFFSET('Sanitation Data'!$D$29,0,10*ROW('Sanitation Data'!D106))="","",OFFSET('Sanitation Data'!$D$29,0,10*ROW('Sanitation Data'!D106)))</f>
        <v/>
      </c>
      <c r="CM112" s="229" t="str">
        <f ca="1">+IF(OFFSET('Sanitation Data'!$D$30,0,10*ROW('Sanitation Data'!D106))="","",OFFSET('Sanitation Data'!$D$30,0,10*ROW('Sanitation Data'!D106)))</f>
        <v/>
      </c>
      <c r="CN112" s="229" t="str">
        <f ca="1">+IF(OFFSET('Sanitation Data'!$D$31,0,10*ROW('Sanitation Data'!D106))="","",OFFSET('Sanitation Data'!$D$31,0,10*ROW('Sanitation Data'!D106)))</f>
        <v/>
      </c>
      <c r="CO112" s="229" t="str">
        <f ca="1">+IF(OFFSET('Sanitation Data'!$D$32,0,10*ROW('Sanitation Data'!D106))="","",OFFSET('Sanitation Data'!$D$32,0,10*ROW('Sanitation Data'!D106)))</f>
        <v/>
      </c>
      <c r="CP112" s="229" t="str">
        <f ca="1">+IF(OFFSET('Sanitation Data'!$E$28,0,10*ROW('Sanitation Data'!E106))="","",OFFSET('Sanitation Data'!$E$28,0,10*ROW('Sanitation Data'!E106)))</f>
        <v/>
      </c>
      <c r="CQ112" s="229" t="str">
        <f ca="1">+IF(OFFSET('Sanitation Data'!$E$29,0,10*ROW('Sanitation Data'!E106))="","",OFFSET('Sanitation Data'!$E$29,0,10*ROW('Sanitation Data'!E106)))</f>
        <v/>
      </c>
      <c r="CR112" s="229" t="str">
        <f ca="1">+IF(OFFSET('Sanitation Data'!$E$30,0,10*ROW('Sanitation Data'!E106))="","",OFFSET('Sanitation Data'!$E$30,0,10*ROW('Sanitation Data'!E106)))</f>
        <v/>
      </c>
      <c r="CS112" s="229" t="str">
        <f ca="1">+IF(OFFSET('Sanitation Data'!$E$31,0,10*ROW('Sanitation Data'!E106))="","",OFFSET('Sanitation Data'!$E$31,0,10*ROW('Sanitation Data'!E106)))</f>
        <v/>
      </c>
      <c r="CT112" s="229" t="str">
        <f ca="1">+IF(OFFSET('Sanitation Data'!$E$32,0,10*ROW('Sanitation Data'!E106))="","",OFFSET('Sanitation Data'!$E$32,0,10*ROW('Sanitation Data'!E106)))</f>
        <v/>
      </c>
      <c r="CU112" s="229" t="str">
        <f ca="1">+IF(OFFSET('Sanitation Data'!$F$28,0,10*ROW('Sanitation Data'!F106))="","",OFFSET('Sanitation Data'!$F$28,0,10*ROW('Sanitation Data'!F106)))</f>
        <v/>
      </c>
      <c r="CV112" s="229" t="str">
        <f ca="1">+IF(OFFSET('Sanitation Data'!$F$29,0,10*ROW('Sanitation Data'!F106))="","",OFFSET('Sanitation Data'!$F$29,0,10*ROW('Sanitation Data'!F106)))</f>
        <v/>
      </c>
      <c r="CW112" s="229" t="str">
        <f ca="1">+IF(OFFSET('Sanitation Data'!$F$30,0,10*ROW('Sanitation Data'!F106))="","",OFFSET('Sanitation Data'!$F$30,0,10*ROW('Sanitation Data'!F106)))</f>
        <v/>
      </c>
      <c r="CX112" s="229" t="str">
        <f ca="1">+IF(OFFSET('Sanitation Data'!$F$31,0,10*ROW('Sanitation Data'!F106))="","",OFFSET('Sanitation Data'!$F$31,0,10*ROW('Sanitation Data'!F106)))</f>
        <v/>
      </c>
      <c r="CY112" s="229" t="str">
        <f ca="1">+IF(OFFSET('Sanitation Data'!$F$32,0,10*ROW('Sanitation Data'!F106))="","",OFFSET('Sanitation Data'!$F$32,0,10*ROW('Sanitation Data'!F106)))</f>
        <v/>
      </c>
      <c r="CZ112" s="229" t="str">
        <f ca="1">+IF(OFFSET('Sanitation Data'!$G$28,0,10*ROW('Sanitation Data'!G106))="","",OFFSET('Sanitation Data'!$G$28,0,10*ROW('Sanitation Data'!G106)))</f>
        <v/>
      </c>
      <c r="DA112" s="229" t="str">
        <f ca="1">+IF(OFFSET('Sanitation Data'!$G$29,0,10*ROW('Sanitation Data'!G106))="","",OFFSET('Sanitation Data'!$G$29,0,10*ROW('Sanitation Data'!G106)))</f>
        <v/>
      </c>
      <c r="DB112" s="229" t="str">
        <f ca="1">+IF(OFFSET('Sanitation Data'!$G$30,0,10*ROW('Sanitation Data'!G106))="","",OFFSET('Sanitation Data'!$G$30,0,10*ROW('Sanitation Data'!G106)))</f>
        <v/>
      </c>
      <c r="DC112" s="229" t="str">
        <f ca="1">+IF(OFFSET('Sanitation Data'!$G$31,0,10*ROW('Sanitation Data'!G106))="","",OFFSET('Sanitation Data'!$G$31,0,10*ROW('Sanitation Data'!G106)))</f>
        <v/>
      </c>
      <c r="DD112" s="229" t="str">
        <f ca="1">+IF(OFFSET('Sanitation Data'!$G$32,0,10*ROW('Sanitation Data'!G106))="","",OFFSET('Sanitation Data'!$G$32,0,10*ROW('Sanitation Data'!G106)))</f>
        <v/>
      </c>
      <c r="DE112" s="229" t="str">
        <f ca="1">+IF(OFFSET('Sanitation Data'!$H$28,0,10*ROW('Sanitation Data'!H106))="","",OFFSET('Sanitation Data'!$H$28,0,10*ROW('Sanitation Data'!H106)))</f>
        <v/>
      </c>
      <c r="DF112" s="229" t="str">
        <f ca="1">+IF(OFFSET('Sanitation Data'!$H$29,0,10*ROW('Sanitation Data'!H106))="","",OFFSET('Sanitation Data'!$H$29,0,10*ROW('Sanitation Data'!H106)))</f>
        <v/>
      </c>
      <c r="DG112" s="229" t="str">
        <f ca="1">+IF(OFFSET('Sanitation Data'!$H$30,0,10*ROW('Sanitation Data'!H106))="","",OFFSET('Sanitation Data'!$H$30,0,10*ROW('Sanitation Data'!H106)))</f>
        <v/>
      </c>
      <c r="DH112" s="229" t="str">
        <f ca="1">+IF(OFFSET('Sanitation Data'!$H$31,0,10*ROW('Sanitation Data'!H106))="","",OFFSET('Sanitation Data'!$H$31,0,10*ROW('Sanitation Data'!H106)))</f>
        <v/>
      </c>
      <c r="DI112" s="229" t="str">
        <f ca="1">+IF(OFFSET('Sanitation Data'!$H$32,0,10*ROW('Sanitation Data'!H106))="","",OFFSET('Sanitation Data'!$H$32,0,10*ROW('Sanitation Data'!H106)))</f>
        <v/>
      </c>
      <c r="DJ112" s="229" t="str">
        <f ca="1">+IF(OFFSET('Sanitation Data'!$I$28,0,10*ROW('Sanitation Data'!I106))="","",OFFSET('Sanitation Data'!$I$28,0,10*ROW('Sanitation Data'!I106)))</f>
        <v/>
      </c>
      <c r="DK112" s="229" t="str">
        <f ca="1">+IF(OFFSET('Sanitation Data'!$I$29,0,10*ROW('Sanitation Data'!I106))="","",OFFSET('Sanitation Data'!$I$29,0,10*ROW('Sanitation Data'!I106)))</f>
        <v/>
      </c>
      <c r="DL112" s="229" t="str">
        <f ca="1">+IF(OFFSET('Sanitation Data'!$I$30,0,10*ROW('Sanitation Data'!I106))="","",OFFSET('Sanitation Data'!$I$30,0,10*ROW('Sanitation Data'!I106)))</f>
        <v/>
      </c>
      <c r="DM112" s="229" t="str">
        <f ca="1">+IF(OFFSET('Sanitation Data'!$I$31,0,10*ROW('Sanitation Data'!I106))="","",OFFSET('Sanitation Data'!$I$31,0,10*ROW('Sanitation Data'!I106)))</f>
        <v/>
      </c>
      <c r="DN112" s="229" t="str">
        <f ca="1">+IF(OFFSET('Sanitation Data'!$I$32,0,10*ROW('Sanitation Data'!I106))="","",OFFSET('Sanitation Data'!$I$32,0,10*ROW('Sanitation Data'!I106)))</f>
        <v/>
      </c>
      <c r="DO112" s="229" t="str">
        <f ca="1">+IF(OFFSET('Hygiene Data'!$D$11,0,10*ROW('Hygiene Data'!D106))="","",OFFSET('Hygiene Data'!$D$11,0,10*ROW('Hygiene Data'!D106)))</f>
        <v/>
      </c>
      <c r="DP112" s="229" t="str">
        <f ca="1">+IF(OFFSET('Hygiene Data'!$D$12,0,10*ROW('Hygiene Data'!D106))="","",OFFSET('Hygiene Data'!$D$12,0,10*ROW('Hygiene Data'!D106)))</f>
        <v/>
      </c>
      <c r="DQ112" s="229" t="str">
        <f ca="1">+IF(OFFSET('Hygiene Data'!$D$13,0,10*ROW('Hygiene Data'!D106))="","",OFFSET('Hygiene Data'!$D$13,0,10*ROW('Hygiene Data'!D106)))</f>
        <v/>
      </c>
      <c r="DR112" s="229" t="str">
        <f ca="1">+IF(OFFSET('Hygiene Data'!$E$11,0,10*ROW('Hygiene Data'!E106))="","",OFFSET('Hygiene Data'!$E$11,0,10*ROW('Hygiene Data'!E106)))</f>
        <v/>
      </c>
      <c r="DS112" s="229" t="str">
        <f ca="1">+IF(OFFSET('Hygiene Data'!$E$12,0,10*ROW('Hygiene Data'!E106))="","",OFFSET('Hygiene Data'!$E$12,0,10*ROW('Hygiene Data'!E106)))</f>
        <v/>
      </c>
      <c r="DT112" s="229" t="str">
        <f ca="1">+IF(OFFSET('Hygiene Data'!$E$13,0,10*ROW('Hygiene Data'!E106))="","",OFFSET('Hygiene Data'!$E$13,0,10*ROW('Hygiene Data'!E106)))</f>
        <v/>
      </c>
      <c r="DU112" s="229" t="str">
        <f ca="1">+IF(OFFSET('Hygiene Data'!$F$11,0,10*ROW('Hygiene Data'!F106))="","",OFFSET('Hygiene Data'!$F$11,0,10*ROW('Hygiene Data'!F106)))</f>
        <v/>
      </c>
      <c r="DV112" s="229" t="str">
        <f ca="1">+IF(OFFSET('Hygiene Data'!$F$12,0,10*ROW('Hygiene Data'!F106))="","",OFFSET('Hygiene Data'!$F$12,0,10*ROW('Hygiene Data'!F106)))</f>
        <v/>
      </c>
      <c r="DW112" s="229" t="str">
        <f ca="1">+IF(OFFSET('Hygiene Data'!$F$13,0,10*ROW('Hygiene Data'!F106))="","",OFFSET('Hygiene Data'!$F$13,0,10*ROW('Hygiene Data'!F106)))</f>
        <v/>
      </c>
      <c r="DX112" s="229" t="str">
        <f ca="1">+IF(OFFSET('Hygiene Data'!$G$11,0,10*ROW('Hygiene Data'!G106))="","",OFFSET('Hygiene Data'!$G$11,0,10*ROW('Hygiene Data'!G106)))</f>
        <v/>
      </c>
      <c r="DY112" s="229" t="str">
        <f ca="1">+IF(OFFSET('Hygiene Data'!$G$12,0,10*ROW('Hygiene Data'!G106))="","",OFFSET('Hygiene Data'!$G$12,0,10*ROW('Hygiene Data'!G106)))</f>
        <v/>
      </c>
      <c r="DZ112" s="229" t="str">
        <f ca="1">+IF(OFFSET('Hygiene Data'!$G$13,0,10*ROW('Hygiene Data'!G106))="","",OFFSET('Hygiene Data'!$G$13,0,10*ROW('Hygiene Data'!G106)))</f>
        <v/>
      </c>
      <c r="EA112" s="229" t="str">
        <f ca="1">+IF(OFFSET('Hygiene Data'!$H$11,0,10*ROW('Hygiene Data'!H106))="","",OFFSET('Hygiene Data'!$H$11,0,10*ROW('Hygiene Data'!H106)))</f>
        <v/>
      </c>
      <c r="EB112" s="229" t="str">
        <f ca="1">+IF(OFFSET('Hygiene Data'!$H$12,0,10*ROW('Hygiene Data'!H106))="","",OFFSET('Hygiene Data'!$H$12,0,10*ROW('Hygiene Data'!H106)))</f>
        <v/>
      </c>
      <c r="EC112" s="229" t="str">
        <f ca="1">+IF(OFFSET('Hygiene Data'!$H$13,0,10*ROW('Hygiene Data'!H106))="","",OFFSET('Hygiene Data'!$H$13,0,10*ROW('Hygiene Data'!H106)))</f>
        <v/>
      </c>
      <c r="ED112" s="229" t="str">
        <f ca="1">+IF(OFFSET('Hygiene Data'!$I$11,0,10*ROW('Hygiene Data'!I106))="","",OFFSET('Hygiene Data'!$I$11,0,10*ROW('Hygiene Data'!I106)))</f>
        <v/>
      </c>
      <c r="EE112" s="229" t="str">
        <f ca="1">+IF(OFFSET('Hygiene Data'!$I$12,0,10*ROW('Hygiene Data'!I106))="","",OFFSET('Hygiene Data'!$I$12,0,10*ROW('Hygiene Data'!I106)))</f>
        <v/>
      </c>
      <c r="EF112" s="229" t="str">
        <f ca="1">+IF(OFFSET('Hygiene Data'!$I$13,0,10*ROW('Hygiene Data'!I106))="","",OFFSET('Hygiene Data'!$I$13,0,10*ROW('Hygiene Data'!I106)))</f>
        <v/>
      </c>
    </row>
    <row r="113" spans="1:136" x14ac:dyDescent="0.25">
      <c r="A113" s="338" t="str">
        <f ca="1">+IF(OFFSET('Water Data'!$B$2,0,10*ROW('Water Data'!E107))="","",OFFSET('Water Data'!$B$2,0,10*ROW('Water Data'!E107)))</f>
        <v/>
      </c>
      <c r="B113" s="33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365" t="str">
        <f t="shared" ca="1" si="1"/>
        <v/>
      </c>
      <c r="D113" s="36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36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36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36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36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36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36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36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36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36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36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36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36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36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36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36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36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36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36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36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36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36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36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36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36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36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36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36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36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36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36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36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36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36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36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36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36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36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36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36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36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36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36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36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36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36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36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36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36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44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36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36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36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36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36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36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36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36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36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36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36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36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36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36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36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36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229" t="str">
        <f ca="1">+IF(OFFSET('Water Data'!$D$27,0,10*ROW('Water Data'!D107))="","",OFFSET('Water Data'!$D$27,0,10*ROW('Water Data'!D107)))</f>
        <v/>
      </c>
      <c r="BT113" s="229" t="str">
        <f ca="1">+IF(OFFSET('Water Data'!$D$28,0,10*ROW('Water Data'!D107))="","",OFFSET('Water Data'!$D$28,0,10*ROW('Water Data'!D107)))</f>
        <v/>
      </c>
      <c r="BU113" s="229" t="str">
        <f ca="1">+IF(OFFSET('Water Data'!$D$29,0,10*ROW('Water Data'!D107))="","",OFFSET('Water Data'!$D$29,0,10*ROW('Water Data'!D107)))</f>
        <v/>
      </c>
      <c r="BV113" s="229" t="str">
        <f ca="1">+IF(OFFSET('Water Data'!$E$27,0,10*ROW('Water Data'!E107))="","",OFFSET('Water Data'!$E$27,0,10*ROW('Water Data'!E107)))</f>
        <v/>
      </c>
      <c r="BW113" s="229" t="str">
        <f ca="1">+IF(OFFSET('Water Data'!$E$28,0,10*ROW('Water Data'!E107))="","",OFFSET('Water Data'!$E$28,0,10*ROW('Water Data'!E107)))</f>
        <v/>
      </c>
      <c r="BX113" s="229" t="str">
        <f ca="1">+IF(OFFSET('Water Data'!$E$29,0,10*ROW('Water Data'!E107))="","",OFFSET('Water Data'!$E$29,0,10*ROW('Water Data'!E107)))</f>
        <v/>
      </c>
      <c r="BY113" s="229" t="str">
        <f ca="1">+IF(OFFSET('Water Data'!$F$27,0,10*ROW('Water Data'!F107))="","",OFFSET('Water Data'!$F$27,0,10*ROW('Water Data'!F107)))</f>
        <v/>
      </c>
      <c r="BZ113" s="229" t="str">
        <f ca="1">+IF(OFFSET('Water Data'!$F$28,0,10*ROW('Water Data'!F107))="","",OFFSET('Water Data'!$F$28,0,10*ROW('Water Data'!F107)))</f>
        <v/>
      </c>
      <c r="CA113" s="229" t="str">
        <f ca="1">+IF(OFFSET('Water Data'!$F$29,0,10*ROW('Water Data'!F107))="","",OFFSET('Water Data'!$F$29,0,10*ROW('Water Data'!F107)))</f>
        <v/>
      </c>
      <c r="CB113" s="229" t="str">
        <f ca="1">+IF(OFFSET('Water Data'!$G$27,0,10*ROW('Water Data'!G107))="","",OFFSET('Water Data'!$G$27,0,10*ROW('Water Data'!G107)))</f>
        <v/>
      </c>
      <c r="CC113" s="229" t="str">
        <f ca="1">+IF(OFFSET('Water Data'!$G$28,0,10*ROW('Water Data'!G107))="","",OFFSET('Water Data'!$G$28,0,10*ROW('Water Data'!G107)))</f>
        <v/>
      </c>
      <c r="CD113" s="229" t="str">
        <f ca="1">+IF(OFFSET('Water Data'!$G$29,0,10*ROW('Water Data'!G107))="","",OFFSET('Water Data'!$G$29,0,10*ROW('Water Data'!G107)))</f>
        <v/>
      </c>
      <c r="CE113" s="229" t="str">
        <f ca="1">+IF(OFFSET('Water Data'!$H$27,0,10*ROW('Water Data'!H107))="","",OFFSET('Water Data'!$H$27,0,10*ROW('Water Data'!H107)))</f>
        <v/>
      </c>
      <c r="CF113" s="229" t="str">
        <f ca="1">+IF(OFFSET('Water Data'!$H$28,0,10*ROW('Water Data'!H107))="","",OFFSET('Water Data'!$H$28,0,10*ROW('Water Data'!H107)))</f>
        <v/>
      </c>
      <c r="CG113" s="229" t="str">
        <f ca="1">+IF(OFFSET('Water Data'!$H$29,0,10*ROW('Water Data'!H107))="","",OFFSET('Water Data'!$H$29,0,10*ROW('Water Data'!H107)))</f>
        <v/>
      </c>
      <c r="CH113" s="229" t="str">
        <f ca="1">+IF(OFFSET('Water Data'!$I$27,0,10*ROW('Water Data'!I107))="","",OFFSET('Water Data'!$I$27,0,10*ROW('Water Data'!I107)))</f>
        <v/>
      </c>
      <c r="CI113" s="229" t="str">
        <f ca="1">+IF(OFFSET('Water Data'!$I$28,0,10*ROW('Water Data'!I107))="","",OFFSET('Water Data'!$I$28,0,10*ROW('Water Data'!I107)))</f>
        <v/>
      </c>
      <c r="CJ113" s="229" t="str">
        <f ca="1">+IF(OFFSET('Water Data'!$I$29,0,10*ROW('Water Data'!I107))="","",OFFSET('Water Data'!$I$29,0,10*ROW('Water Data'!I107)))</f>
        <v/>
      </c>
      <c r="CK113" s="229" t="str">
        <f ca="1">+IF(OFFSET('Sanitation Data'!$D$28,0,10*ROW('Sanitation Data'!D107))="","",OFFSET('Sanitation Data'!$D$28,0,10*ROW('Sanitation Data'!D107)))</f>
        <v/>
      </c>
      <c r="CL113" s="229" t="str">
        <f ca="1">+IF(OFFSET('Sanitation Data'!$D$29,0,10*ROW('Sanitation Data'!D107))="","",OFFSET('Sanitation Data'!$D$29,0,10*ROW('Sanitation Data'!D107)))</f>
        <v/>
      </c>
      <c r="CM113" s="229" t="str">
        <f ca="1">+IF(OFFSET('Sanitation Data'!$D$30,0,10*ROW('Sanitation Data'!D107))="","",OFFSET('Sanitation Data'!$D$30,0,10*ROW('Sanitation Data'!D107)))</f>
        <v/>
      </c>
      <c r="CN113" s="229" t="str">
        <f ca="1">+IF(OFFSET('Sanitation Data'!$D$31,0,10*ROW('Sanitation Data'!D107))="","",OFFSET('Sanitation Data'!$D$31,0,10*ROW('Sanitation Data'!D107)))</f>
        <v/>
      </c>
      <c r="CO113" s="229" t="str">
        <f ca="1">+IF(OFFSET('Sanitation Data'!$D$32,0,10*ROW('Sanitation Data'!D107))="","",OFFSET('Sanitation Data'!$D$32,0,10*ROW('Sanitation Data'!D107)))</f>
        <v/>
      </c>
      <c r="CP113" s="229" t="str">
        <f ca="1">+IF(OFFSET('Sanitation Data'!$E$28,0,10*ROW('Sanitation Data'!E107))="","",OFFSET('Sanitation Data'!$E$28,0,10*ROW('Sanitation Data'!E107)))</f>
        <v/>
      </c>
      <c r="CQ113" s="229" t="str">
        <f ca="1">+IF(OFFSET('Sanitation Data'!$E$29,0,10*ROW('Sanitation Data'!E107))="","",OFFSET('Sanitation Data'!$E$29,0,10*ROW('Sanitation Data'!E107)))</f>
        <v/>
      </c>
      <c r="CR113" s="229" t="str">
        <f ca="1">+IF(OFFSET('Sanitation Data'!$E$30,0,10*ROW('Sanitation Data'!E107))="","",OFFSET('Sanitation Data'!$E$30,0,10*ROW('Sanitation Data'!E107)))</f>
        <v/>
      </c>
      <c r="CS113" s="229" t="str">
        <f ca="1">+IF(OFFSET('Sanitation Data'!$E$31,0,10*ROW('Sanitation Data'!E107))="","",OFFSET('Sanitation Data'!$E$31,0,10*ROW('Sanitation Data'!E107)))</f>
        <v/>
      </c>
      <c r="CT113" s="229" t="str">
        <f ca="1">+IF(OFFSET('Sanitation Data'!$E$32,0,10*ROW('Sanitation Data'!E107))="","",OFFSET('Sanitation Data'!$E$32,0,10*ROW('Sanitation Data'!E107)))</f>
        <v/>
      </c>
      <c r="CU113" s="229" t="str">
        <f ca="1">+IF(OFFSET('Sanitation Data'!$F$28,0,10*ROW('Sanitation Data'!F107))="","",OFFSET('Sanitation Data'!$F$28,0,10*ROW('Sanitation Data'!F107)))</f>
        <v/>
      </c>
      <c r="CV113" s="229" t="str">
        <f ca="1">+IF(OFFSET('Sanitation Data'!$F$29,0,10*ROW('Sanitation Data'!F107))="","",OFFSET('Sanitation Data'!$F$29,0,10*ROW('Sanitation Data'!F107)))</f>
        <v/>
      </c>
      <c r="CW113" s="229" t="str">
        <f ca="1">+IF(OFFSET('Sanitation Data'!$F$30,0,10*ROW('Sanitation Data'!F107))="","",OFFSET('Sanitation Data'!$F$30,0,10*ROW('Sanitation Data'!F107)))</f>
        <v/>
      </c>
      <c r="CX113" s="229" t="str">
        <f ca="1">+IF(OFFSET('Sanitation Data'!$F$31,0,10*ROW('Sanitation Data'!F107))="","",OFFSET('Sanitation Data'!$F$31,0,10*ROW('Sanitation Data'!F107)))</f>
        <v/>
      </c>
      <c r="CY113" s="229" t="str">
        <f ca="1">+IF(OFFSET('Sanitation Data'!$F$32,0,10*ROW('Sanitation Data'!F107))="","",OFFSET('Sanitation Data'!$F$32,0,10*ROW('Sanitation Data'!F107)))</f>
        <v/>
      </c>
      <c r="CZ113" s="229" t="str">
        <f ca="1">+IF(OFFSET('Sanitation Data'!$G$28,0,10*ROW('Sanitation Data'!G107))="","",OFFSET('Sanitation Data'!$G$28,0,10*ROW('Sanitation Data'!G107)))</f>
        <v/>
      </c>
      <c r="DA113" s="229" t="str">
        <f ca="1">+IF(OFFSET('Sanitation Data'!$G$29,0,10*ROW('Sanitation Data'!G107))="","",OFFSET('Sanitation Data'!$G$29,0,10*ROW('Sanitation Data'!G107)))</f>
        <v/>
      </c>
      <c r="DB113" s="229" t="str">
        <f ca="1">+IF(OFFSET('Sanitation Data'!$G$30,0,10*ROW('Sanitation Data'!G107))="","",OFFSET('Sanitation Data'!$G$30,0,10*ROW('Sanitation Data'!G107)))</f>
        <v/>
      </c>
      <c r="DC113" s="229" t="str">
        <f ca="1">+IF(OFFSET('Sanitation Data'!$G$31,0,10*ROW('Sanitation Data'!G107))="","",OFFSET('Sanitation Data'!$G$31,0,10*ROW('Sanitation Data'!G107)))</f>
        <v/>
      </c>
      <c r="DD113" s="229" t="str">
        <f ca="1">+IF(OFFSET('Sanitation Data'!$G$32,0,10*ROW('Sanitation Data'!G107))="","",OFFSET('Sanitation Data'!$G$32,0,10*ROW('Sanitation Data'!G107)))</f>
        <v/>
      </c>
      <c r="DE113" s="229" t="str">
        <f ca="1">+IF(OFFSET('Sanitation Data'!$H$28,0,10*ROW('Sanitation Data'!H107))="","",OFFSET('Sanitation Data'!$H$28,0,10*ROW('Sanitation Data'!H107)))</f>
        <v/>
      </c>
      <c r="DF113" s="229" t="str">
        <f ca="1">+IF(OFFSET('Sanitation Data'!$H$29,0,10*ROW('Sanitation Data'!H107))="","",OFFSET('Sanitation Data'!$H$29,0,10*ROW('Sanitation Data'!H107)))</f>
        <v/>
      </c>
      <c r="DG113" s="229" t="str">
        <f ca="1">+IF(OFFSET('Sanitation Data'!$H$30,0,10*ROW('Sanitation Data'!H107))="","",OFFSET('Sanitation Data'!$H$30,0,10*ROW('Sanitation Data'!H107)))</f>
        <v/>
      </c>
      <c r="DH113" s="229" t="str">
        <f ca="1">+IF(OFFSET('Sanitation Data'!$H$31,0,10*ROW('Sanitation Data'!H107))="","",OFFSET('Sanitation Data'!$H$31,0,10*ROW('Sanitation Data'!H107)))</f>
        <v/>
      </c>
      <c r="DI113" s="229" t="str">
        <f ca="1">+IF(OFFSET('Sanitation Data'!$H$32,0,10*ROW('Sanitation Data'!H107))="","",OFFSET('Sanitation Data'!$H$32,0,10*ROW('Sanitation Data'!H107)))</f>
        <v/>
      </c>
      <c r="DJ113" s="229" t="str">
        <f ca="1">+IF(OFFSET('Sanitation Data'!$I$28,0,10*ROW('Sanitation Data'!I107))="","",OFFSET('Sanitation Data'!$I$28,0,10*ROW('Sanitation Data'!I107)))</f>
        <v/>
      </c>
      <c r="DK113" s="229" t="str">
        <f ca="1">+IF(OFFSET('Sanitation Data'!$I$29,0,10*ROW('Sanitation Data'!I107))="","",OFFSET('Sanitation Data'!$I$29,0,10*ROW('Sanitation Data'!I107)))</f>
        <v/>
      </c>
      <c r="DL113" s="229" t="str">
        <f ca="1">+IF(OFFSET('Sanitation Data'!$I$30,0,10*ROW('Sanitation Data'!I107))="","",OFFSET('Sanitation Data'!$I$30,0,10*ROW('Sanitation Data'!I107)))</f>
        <v/>
      </c>
      <c r="DM113" s="229" t="str">
        <f ca="1">+IF(OFFSET('Sanitation Data'!$I$31,0,10*ROW('Sanitation Data'!I107))="","",OFFSET('Sanitation Data'!$I$31,0,10*ROW('Sanitation Data'!I107)))</f>
        <v/>
      </c>
      <c r="DN113" s="229" t="str">
        <f ca="1">+IF(OFFSET('Sanitation Data'!$I$32,0,10*ROW('Sanitation Data'!I107))="","",OFFSET('Sanitation Data'!$I$32,0,10*ROW('Sanitation Data'!I107)))</f>
        <v/>
      </c>
      <c r="DO113" s="229" t="str">
        <f ca="1">+IF(OFFSET('Hygiene Data'!$D$11,0,10*ROW('Hygiene Data'!D107))="","",OFFSET('Hygiene Data'!$D$11,0,10*ROW('Hygiene Data'!D107)))</f>
        <v/>
      </c>
      <c r="DP113" s="229" t="str">
        <f ca="1">+IF(OFFSET('Hygiene Data'!$D$12,0,10*ROW('Hygiene Data'!D107))="","",OFFSET('Hygiene Data'!$D$12,0,10*ROW('Hygiene Data'!D107)))</f>
        <v/>
      </c>
      <c r="DQ113" s="229" t="str">
        <f ca="1">+IF(OFFSET('Hygiene Data'!$D$13,0,10*ROW('Hygiene Data'!D107))="","",OFFSET('Hygiene Data'!$D$13,0,10*ROW('Hygiene Data'!D107)))</f>
        <v/>
      </c>
      <c r="DR113" s="229" t="str">
        <f ca="1">+IF(OFFSET('Hygiene Data'!$E$11,0,10*ROW('Hygiene Data'!E107))="","",OFFSET('Hygiene Data'!$E$11,0,10*ROW('Hygiene Data'!E107)))</f>
        <v/>
      </c>
      <c r="DS113" s="229" t="str">
        <f ca="1">+IF(OFFSET('Hygiene Data'!$E$12,0,10*ROW('Hygiene Data'!E107))="","",OFFSET('Hygiene Data'!$E$12,0,10*ROW('Hygiene Data'!E107)))</f>
        <v/>
      </c>
      <c r="DT113" s="229" t="str">
        <f ca="1">+IF(OFFSET('Hygiene Data'!$E$13,0,10*ROW('Hygiene Data'!E107))="","",OFFSET('Hygiene Data'!$E$13,0,10*ROW('Hygiene Data'!E107)))</f>
        <v/>
      </c>
      <c r="DU113" s="229" t="str">
        <f ca="1">+IF(OFFSET('Hygiene Data'!$F$11,0,10*ROW('Hygiene Data'!F107))="","",OFFSET('Hygiene Data'!$F$11,0,10*ROW('Hygiene Data'!F107)))</f>
        <v/>
      </c>
      <c r="DV113" s="229" t="str">
        <f ca="1">+IF(OFFSET('Hygiene Data'!$F$12,0,10*ROW('Hygiene Data'!F107))="","",OFFSET('Hygiene Data'!$F$12,0,10*ROW('Hygiene Data'!F107)))</f>
        <v/>
      </c>
      <c r="DW113" s="229" t="str">
        <f ca="1">+IF(OFFSET('Hygiene Data'!$F$13,0,10*ROW('Hygiene Data'!F107))="","",OFFSET('Hygiene Data'!$F$13,0,10*ROW('Hygiene Data'!F107)))</f>
        <v/>
      </c>
      <c r="DX113" s="229" t="str">
        <f ca="1">+IF(OFFSET('Hygiene Data'!$G$11,0,10*ROW('Hygiene Data'!G107))="","",OFFSET('Hygiene Data'!$G$11,0,10*ROW('Hygiene Data'!G107)))</f>
        <v/>
      </c>
      <c r="DY113" s="229" t="str">
        <f ca="1">+IF(OFFSET('Hygiene Data'!$G$12,0,10*ROW('Hygiene Data'!G107))="","",OFFSET('Hygiene Data'!$G$12,0,10*ROW('Hygiene Data'!G107)))</f>
        <v/>
      </c>
      <c r="DZ113" s="229" t="str">
        <f ca="1">+IF(OFFSET('Hygiene Data'!$G$13,0,10*ROW('Hygiene Data'!G107))="","",OFFSET('Hygiene Data'!$G$13,0,10*ROW('Hygiene Data'!G107)))</f>
        <v/>
      </c>
      <c r="EA113" s="229" t="str">
        <f ca="1">+IF(OFFSET('Hygiene Data'!$H$11,0,10*ROW('Hygiene Data'!H107))="","",OFFSET('Hygiene Data'!$H$11,0,10*ROW('Hygiene Data'!H107)))</f>
        <v/>
      </c>
      <c r="EB113" s="229" t="str">
        <f ca="1">+IF(OFFSET('Hygiene Data'!$H$12,0,10*ROW('Hygiene Data'!H107))="","",OFFSET('Hygiene Data'!$H$12,0,10*ROW('Hygiene Data'!H107)))</f>
        <v/>
      </c>
      <c r="EC113" s="229" t="str">
        <f ca="1">+IF(OFFSET('Hygiene Data'!$H$13,0,10*ROW('Hygiene Data'!H107))="","",OFFSET('Hygiene Data'!$H$13,0,10*ROW('Hygiene Data'!H107)))</f>
        <v/>
      </c>
      <c r="ED113" s="229" t="str">
        <f ca="1">+IF(OFFSET('Hygiene Data'!$I$11,0,10*ROW('Hygiene Data'!I107))="","",OFFSET('Hygiene Data'!$I$11,0,10*ROW('Hygiene Data'!I107)))</f>
        <v/>
      </c>
      <c r="EE113" s="229" t="str">
        <f ca="1">+IF(OFFSET('Hygiene Data'!$I$12,0,10*ROW('Hygiene Data'!I107))="","",OFFSET('Hygiene Data'!$I$12,0,10*ROW('Hygiene Data'!I107)))</f>
        <v/>
      </c>
      <c r="EF113" s="229" t="str">
        <f ca="1">+IF(OFFSET('Hygiene Data'!$I$13,0,10*ROW('Hygiene Data'!I107))="","",OFFSET('Hygiene Data'!$I$13,0,10*ROW('Hygiene Data'!I107)))</f>
        <v/>
      </c>
    </row>
    <row r="114" spans="1:136" x14ac:dyDescent="0.25">
      <c r="A114" s="338" t="str">
        <f ca="1">+IF(OFFSET('Water Data'!$B$2,0,10*ROW('Water Data'!E108))="","",OFFSET('Water Data'!$B$2,0,10*ROW('Water Data'!E108)))</f>
        <v/>
      </c>
      <c r="B114" s="33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365" t="str">
        <f t="shared" ca="1" si="1"/>
        <v/>
      </c>
      <c r="D114" s="36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36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36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36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36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36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36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36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36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36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36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36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36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36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36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36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36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36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36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36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36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36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36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36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36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36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36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36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36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36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36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36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36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36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36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36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36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36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36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36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36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36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36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36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36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36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36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36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36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44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36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36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36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36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36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36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36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36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36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36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36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36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36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36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36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36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229" t="str">
        <f ca="1">+IF(OFFSET('Water Data'!$D$27,0,10*ROW('Water Data'!D108))="","",OFFSET('Water Data'!$D$27,0,10*ROW('Water Data'!D108)))</f>
        <v/>
      </c>
      <c r="BT114" s="229" t="str">
        <f ca="1">+IF(OFFSET('Water Data'!$D$28,0,10*ROW('Water Data'!D108))="","",OFFSET('Water Data'!$D$28,0,10*ROW('Water Data'!D108)))</f>
        <v/>
      </c>
      <c r="BU114" s="229" t="str">
        <f ca="1">+IF(OFFSET('Water Data'!$D$29,0,10*ROW('Water Data'!D108))="","",OFFSET('Water Data'!$D$29,0,10*ROW('Water Data'!D108)))</f>
        <v/>
      </c>
      <c r="BV114" s="229" t="str">
        <f ca="1">+IF(OFFSET('Water Data'!$E$27,0,10*ROW('Water Data'!E108))="","",OFFSET('Water Data'!$E$27,0,10*ROW('Water Data'!E108)))</f>
        <v/>
      </c>
      <c r="BW114" s="229" t="str">
        <f ca="1">+IF(OFFSET('Water Data'!$E$28,0,10*ROW('Water Data'!E108))="","",OFFSET('Water Data'!$E$28,0,10*ROW('Water Data'!E108)))</f>
        <v/>
      </c>
      <c r="BX114" s="229" t="str">
        <f ca="1">+IF(OFFSET('Water Data'!$E$29,0,10*ROW('Water Data'!E108))="","",OFFSET('Water Data'!$E$29,0,10*ROW('Water Data'!E108)))</f>
        <v/>
      </c>
      <c r="BY114" s="229" t="str">
        <f ca="1">+IF(OFFSET('Water Data'!$F$27,0,10*ROW('Water Data'!F108))="","",OFFSET('Water Data'!$F$27,0,10*ROW('Water Data'!F108)))</f>
        <v/>
      </c>
      <c r="BZ114" s="229" t="str">
        <f ca="1">+IF(OFFSET('Water Data'!$F$28,0,10*ROW('Water Data'!F108))="","",OFFSET('Water Data'!$F$28,0,10*ROW('Water Data'!F108)))</f>
        <v/>
      </c>
      <c r="CA114" s="229" t="str">
        <f ca="1">+IF(OFFSET('Water Data'!$F$29,0,10*ROW('Water Data'!F108))="","",OFFSET('Water Data'!$F$29,0,10*ROW('Water Data'!F108)))</f>
        <v/>
      </c>
      <c r="CB114" s="229" t="str">
        <f ca="1">+IF(OFFSET('Water Data'!$G$27,0,10*ROW('Water Data'!G108))="","",OFFSET('Water Data'!$G$27,0,10*ROW('Water Data'!G108)))</f>
        <v/>
      </c>
      <c r="CC114" s="229" t="str">
        <f ca="1">+IF(OFFSET('Water Data'!$G$28,0,10*ROW('Water Data'!G108))="","",OFFSET('Water Data'!$G$28,0,10*ROW('Water Data'!G108)))</f>
        <v/>
      </c>
      <c r="CD114" s="229" t="str">
        <f ca="1">+IF(OFFSET('Water Data'!$G$29,0,10*ROW('Water Data'!G108))="","",OFFSET('Water Data'!$G$29,0,10*ROW('Water Data'!G108)))</f>
        <v/>
      </c>
      <c r="CE114" s="229" t="str">
        <f ca="1">+IF(OFFSET('Water Data'!$H$27,0,10*ROW('Water Data'!H108))="","",OFFSET('Water Data'!$H$27,0,10*ROW('Water Data'!H108)))</f>
        <v/>
      </c>
      <c r="CF114" s="229" t="str">
        <f ca="1">+IF(OFFSET('Water Data'!$H$28,0,10*ROW('Water Data'!H108))="","",OFFSET('Water Data'!$H$28,0,10*ROW('Water Data'!H108)))</f>
        <v/>
      </c>
      <c r="CG114" s="229" t="str">
        <f ca="1">+IF(OFFSET('Water Data'!$H$29,0,10*ROW('Water Data'!H108))="","",OFFSET('Water Data'!$H$29,0,10*ROW('Water Data'!H108)))</f>
        <v/>
      </c>
      <c r="CH114" s="229" t="str">
        <f ca="1">+IF(OFFSET('Water Data'!$I$27,0,10*ROW('Water Data'!I108))="","",OFFSET('Water Data'!$I$27,0,10*ROW('Water Data'!I108)))</f>
        <v/>
      </c>
      <c r="CI114" s="229" t="str">
        <f ca="1">+IF(OFFSET('Water Data'!$I$28,0,10*ROW('Water Data'!I108))="","",OFFSET('Water Data'!$I$28,0,10*ROW('Water Data'!I108)))</f>
        <v/>
      </c>
      <c r="CJ114" s="229" t="str">
        <f ca="1">+IF(OFFSET('Water Data'!$I$29,0,10*ROW('Water Data'!I108))="","",OFFSET('Water Data'!$I$29,0,10*ROW('Water Data'!I108)))</f>
        <v/>
      </c>
      <c r="CK114" s="229" t="str">
        <f ca="1">+IF(OFFSET('Sanitation Data'!$D$28,0,10*ROW('Sanitation Data'!D108))="","",OFFSET('Sanitation Data'!$D$28,0,10*ROW('Sanitation Data'!D108)))</f>
        <v/>
      </c>
      <c r="CL114" s="229" t="str">
        <f ca="1">+IF(OFFSET('Sanitation Data'!$D$29,0,10*ROW('Sanitation Data'!D108))="","",OFFSET('Sanitation Data'!$D$29,0,10*ROW('Sanitation Data'!D108)))</f>
        <v/>
      </c>
      <c r="CM114" s="229" t="str">
        <f ca="1">+IF(OFFSET('Sanitation Data'!$D$30,0,10*ROW('Sanitation Data'!D108))="","",OFFSET('Sanitation Data'!$D$30,0,10*ROW('Sanitation Data'!D108)))</f>
        <v/>
      </c>
      <c r="CN114" s="229" t="str">
        <f ca="1">+IF(OFFSET('Sanitation Data'!$D$31,0,10*ROW('Sanitation Data'!D108))="","",OFFSET('Sanitation Data'!$D$31,0,10*ROW('Sanitation Data'!D108)))</f>
        <v/>
      </c>
      <c r="CO114" s="229" t="str">
        <f ca="1">+IF(OFFSET('Sanitation Data'!$D$32,0,10*ROW('Sanitation Data'!D108))="","",OFFSET('Sanitation Data'!$D$32,0,10*ROW('Sanitation Data'!D108)))</f>
        <v/>
      </c>
      <c r="CP114" s="229" t="str">
        <f ca="1">+IF(OFFSET('Sanitation Data'!$E$28,0,10*ROW('Sanitation Data'!E108))="","",OFFSET('Sanitation Data'!$E$28,0,10*ROW('Sanitation Data'!E108)))</f>
        <v/>
      </c>
      <c r="CQ114" s="229" t="str">
        <f ca="1">+IF(OFFSET('Sanitation Data'!$E$29,0,10*ROW('Sanitation Data'!E108))="","",OFFSET('Sanitation Data'!$E$29,0,10*ROW('Sanitation Data'!E108)))</f>
        <v/>
      </c>
      <c r="CR114" s="229" t="str">
        <f ca="1">+IF(OFFSET('Sanitation Data'!$E$30,0,10*ROW('Sanitation Data'!E108))="","",OFFSET('Sanitation Data'!$E$30,0,10*ROW('Sanitation Data'!E108)))</f>
        <v/>
      </c>
      <c r="CS114" s="229" t="str">
        <f ca="1">+IF(OFFSET('Sanitation Data'!$E$31,0,10*ROW('Sanitation Data'!E108))="","",OFFSET('Sanitation Data'!$E$31,0,10*ROW('Sanitation Data'!E108)))</f>
        <v/>
      </c>
      <c r="CT114" s="229" t="str">
        <f ca="1">+IF(OFFSET('Sanitation Data'!$E$32,0,10*ROW('Sanitation Data'!E108))="","",OFFSET('Sanitation Data'!$E$32,0,10*ROW('Sanitation Data'!E108)))</f>
        <v/>
      </c>
      <c r="CU114" s="229" t="str">
        <f ca="1">+IF(OFFSET('Sanitation Data'!$F$28,0,10*ROW('Sanitation Data'!F108))="","",OFFSET('Sanitation Data'!$F$28,0,10*ROW('Sanitation Data'!F108)))</f>
        <v/>
      </c>
      <c r="CV114" s="229" t="str">
        <f ca="1">+IF(OFFSET('Sanitation Data'!$F$29,0,10*ROW('Sanitation Data'!F108))="","",OFFSET('Sanitation Data'!$F$29,0,10*ROW('Sanitation Data'!F108)))</f>
        <v/>
      </c>
      <c r="CW114" s="229" t="str">
        <f ca="1">+IF(OFFSET('Sanitation Data'!$F$30,0,10*ROW('Sanitation Data'!F108))="","",OFFSET('Sanitation Data'!$F$30,0,10*ROW('Sanitation Data'!F108)))</f>
        <v/>
      </c>
      <c r="CX114" s="229" t="str">
        <f ca="1">+IF(OFFSET('Sanitation Data'!$F$31,0,10*ROW('Sanitation Data'!F108))="","",OFFSET('Sanitation Data'!$F$31,0,10*ROW('Sanitation Data'!F108)))</f>
        <v/>
      </c>
      <c r="CY114" s="229" t="str">
        <f ca="1">+IF(OFFSET('Sanitation Data'!$F$32,0,10*ROW('Sanitation Data'!F108))="","",OFFSET('Sanitation Data'!$F$32,0,10*ROW('Sanitation Data'!F108)))</f>
        <v/>
      </c>
      <c r="CZ114" s="229" t="str">
        <f ca="1">+IF(OFFSET('Sanitation Data'!$G$28,0,10*ROW('Sanitation Data'!G108))="","",OFFSET('Sanitation Data'!$G$28,0,10*ROW('Sanitation Data'!G108)))</f>
        <v/>
      </c>
      <c r="DA114" s="229" t="str">
        <f ca="1">+IF(OFFSET('Sanitation Data'!$G$29,0,10*ROW('Sanitation Data'!G108))="","",OFFSET('Sanitation Data'!$G$29,0,10*ROW('Sanitation Data'!G108)))</f>
        <v/>
      </c>
      <c r="DB114" s="229" t="str">
        <f ca="1">+IF(OFFSET('Sanitation Data'!$G$30,0,10*ROW('Sanitation Data'!G108))="","",OFFSET('Sanitation Data'!$G$30,0,10*ROW('Sanitation Data'!G108)))</f>
        <v/>
      </c>
      <c r="DC114" s="229" t="str">
        <f ca="1">+IF(OFFSET('Sanitation Data'!$G$31,0,10*ROW('Sanitation Data'!G108))="","",OFFSET('Sanitation Data'!$G$31,0,10*ROW('Sanitation Data'!G108)))</f>
        <v/>
      </c>
      <c r="DD114" s="229" t="str">
        <f ca="1">+IF(OFFSET('Sanitation Data'!$G$32,0,10*ROW('Sanitation Data'!G108))="","",OFFSET('Sanitation Data'!$G$32,0,10*ROW('Sanitation Data'!G108)))</f>
        <v/>
      </c>
      <c r="DE114" s="229" t="str">
        <f ca="1">+IF(OFFSET('Sanitation Data'!$H$28,0,10*ROW('Sanitation Data'!H108))="","",OFFSET('Sanitation Data'!$H$28,0,10*ROW('Sanitation Data'!H108)))</f>
        <v/>
      </c>
      <c r="DF114" s="229" t="str">
        <f ca="1">+IF(OFFSET('Sanitation Data'!$H$29,0,10*ROW('Sanitation Data'!H108))="","",OFFSET('Sanitation Data'!$H$29,0,10*ROW('Sanitation Data'!H108)))</f>
        <v/>
      </c>
      <c r="DG114" s="229" t="str">
        <f ca="1">+IF(OFFSET('Sanitation Data'!$H$30,0,10*ROW('Sanitation Data'!H108))="","",OFFSET('Sanitation Data'!$H$30,0,10*ROW('Sanitation Data'!H108)))</f>
        <v/>
      </c>
      <c r="DH114" s="229" t="str">
        <f ca="1">+IF(OFFSET('Sanitation Data'!$H$31,0,10*ROW('Sanitation Data'!H108))="","",OFFSET('Sanitation Data'!$H$31,0,10*ROW('Sanitation Data'!H108)))</f>
        <v/>
      </c>
      <c r="DI114" s="229" t="str">
        <f ca="1">+IF(OFFSET('Sanitation Data'!$H$32,0,10*ROW('Sanitation Data'!H108))="","",OFFSET('Sanitation Data'!$H$32,0,10*ROW('Sanitation Data'!H108)))</f>
        <v/>
      </c>
      <c r="DJ114" s="229" t="str">
        <f ca="1">+IF(OFFSET('Sanitation Data'!$I$28,0,10*ROW('Sanitation Data'!I108))="","",OFFSET('Sanitation Data'!$I$28,0,10*ROW('Sanitation Data'!I108)))</f>
        <v/>
      </c>
      <c r="DK114" s="229" t="str">
        <f ca="1">+IF(OFFSET('Sanitation Data'!$I$29,0,10*ROW('Sanitation Data'!I108))="","",OFFSET('Sanitation Data'!$I$29,0,10*ROW('Sanitation Data'!I108)))</f>
        <v/>
      </c>
      <c r="DL114" s="229" t="str">
        <f ca="1">+IF(OFFSET('Sanitation Data'!$I$30,0,10*ROW('Sanitation Data'!I108))="","",OFFSET('Sanitation Data'!$I$30,0,10*ROW('Sanitation Data'!I108)))</f>
        <v/>
      </c>
      <c r="DM114" s="229" t="str">
        <f ca="1">+IF(OFFSET('Sanitation Data'!$I$31,0,10*ROW('Sanitation Data'!I108))="","",OFFSET('Sanitation Data'!$I$31,0,10*ROW('Sanitation Data'!I108)))</f>
        <v/>
      </c>
      <c r="DN114" s="229" t="str">
        <f ca="1">+IF(OFFSET('Sanitation Data'!$I$32,0,10*ROW('Sanitation Data'!I108))="","",OFFSET('Sanitation Data'!$I$32,0,10*ROW('Sanitation Data'!I108)))</f>
        <v/>
      </c>
      <c r="DO114" s="229" t="str">
        <f ca="1">+IF(OFFSET('Hygiene Data'!$D$11,0,10*ROW('Hygiene Data'!D108))="","",OFFSET('Hygiene Data'!$D$11,0,10*ROW('Hygiene Data'!D108)))</f>
        <v/>
      </c>
      <c r="DP114" s="229" t="str">
        <f ca="1">+IF(OFFSET('Hygiene Data'!$D$12,0,10*ROW('Hygiene Data'!D108))="","",OFFSET('Hygiene Data'!$D$12,0,10*ROW('Hygiene Data'!D108)))</f>
        <v/>
      </c>
      <c r="DQ114" s="229" t="str">
        <f ca="1">+IF(OFFSET('Hygiene Data'!$D$13,0,10*ROW('Hygiene Data'!D108))="","",OFFSET('Hygiene Data'!$D$13,0,10*ROW('Hygiene Data'!D108)))</f>
        <v/>
      </c>
      <c r="DR114" s="229" t="str">
        <f ca="1">+IF(OFFSET('Hygiene Data'!$E$11,0,10*ROW('Hygiene Data'!E108))="","",OFFSET('Hygiene Data'!$E$11,0,10*ROW('Hygiene Data'!E108)))</f>
        <v/>
      </c>
      <c r="DS114" s="229" t="str">
        <f ca="1">+IF(OFFSET('Hygiene Data'!$E$12,0,10*ROW('Hygiene Data'!E108))="","",OFFSET('Hygiene Data'!$E$12,0,10*ROW('Hygiene Data'!E108)))</f>
        <v/>
      </c>
      <c r="DT114" s="229" t="str">
        <f ca="1">+IF(OFFSET('Hygiene Data'!$E$13,0,10*ROW('Hygiene Data'!E108))="","",OFFSET('Hygiene Data'!$E$13,0,10*ROW('Hygiene Data'!E108)))</f>
        <v/>
      </c>
      <c r="DU114" s="229" t="str">
        <f ca="1">+IF(OFFSET('Hygiene Data'!$F$11,0,10*ROW('Hygiene Data'!F108))="","",OFFSET('Hygiene Data'!$F$11,0,10*ROW('Hygiene Data'!F108)))</f>
        <v/>
      </c>
      <c r="DV114" s="229" t="str">
        <f ca="1">+IF(OFFSET('Hygiene Data'!$F$12,0,10*ROW('Hygiene Data'!F108))="","",OFFSET('Hygiene Data'!$F$12,0,10*ROW('Hygiene Data'!F108)))</f>
        <v/>
      </c>
      <c r="DW114" s="229" t="str">
        <f ca="1">+IF(OFFSET('Hygiene Data'!$F$13,0,10*ROW('Hygiene Data'!F108))="","",OFFSET('Hygiene Data'!$F$13,0,10*ROW('Hygiene Data'!F108)))</f>
        <v/>
      </c>
      <c r="DX114" s="229" t="str">
        <f ca="1">+IF(OFFSET('Hygiene Data'!$G$11,0,10*ROW('Hygiene Data'!G108))="","",OFFSET('Hygiene Data'!$G$11,0,10*ROW('Hygiene Data'!G108)))</f>
        <v/>
      </c>
      <c r="DY114" s="229" t="str">
        <f ca="1">+IF(OFFSET('Hygiene Data'!$G$12,0,10*ROW('Hygiene Data'!G108))="","",OFFSET('Hygiene Data'!$G$12,0,10*ROW('Hygiene Data'!G108)))</f>
        <v/>
      </c>
      <c r="DZ114" s="229" t="str">
        <f ca="1">+IF(OFFSET('Hygiene Data'!$G$13,0,10*ROW('Hygiene Data'!G108))="","",OFFSET('Hygiene Data'!$G$13,0,10*ROW('Hygiene Data'!G108)))</f>
        <v/>
      </c>
      <c r="EA114" s="229" t="str">
        <f ca="1">+IF(OFFSET('Hygiene Data'!$H$11,0,10*ROW('Hygiene Data'!H108))="","",OFFSET('Hygiene Data'!$H$11,0,10*ROW('Hygiene Data'!H108)))</f>
        <v/>
      </c>
      <c r="EB114" s="229" t="str">
        <f ca="1">+IF(OFFSET('Hygiene Data'!$H$12,0,10*ROW('Hygiene Data'!H108))="","",OFFSET('Hygiene Data'!$H$12,0,10*ROW('Hygiene Data'!H108)))</f>
        <v/>
      </c>
      <c r="EC114" s="229" t="str">
        <f ca="1">+IF(OFFSET('Hygiene Data'!$H$13,0,10*ROW('Hygiene Data'!H108))="","",OFFSET('Hygiene Data'!$H$13,0,10*ROW('Hygiene Data'!H108)))</f>
        <v/>
      </c>
      <c r="ED114" s="229" t="str">
        <f ca="1">+IF(OFFSET('Hygiene Data'!$I$11,0,10*ROW('Hygiene Data'!I108))="","",OFFSET('Hygiene Data'!$I$11,0,10*ROW('Hygiene Data'!I108)))</f>
        <v/>
      </c>
      <c r="EE114" s="229" t="str">
        <f ca="1">+IF(OFFSET('Hygiene Data'!$I$12,0,10*ROW('Hygiene Data'!I108))="","",OFFSET('Hygiene Data'!$I$12,0,10*ROW('Hygiene Data'!I108)))</f>
        <v/>
      </c>
      <c r="EF114" s="229" t="str">
        <f ca="1">+IF(OFFSET('Hygiene Data'!$I$13,0,10*ROW('Hygiene Data'!I108))="","",OFFSET('Hygiene Data'!$I$13,0,10*ROW('Hygiene Data'!I108)))</f>
        <v/>
      </c>
    </row>
    <row r="115" spans="1:136" x14ac:dyDescent="0.25">
      <c r="A115" s="338" t="str">
        <f ca="1">+IF(OFFSET('Water Data'!$B$2,0,10*ROW('Water Data'!E109))="","",OFFSET('Water Data'!$B$2,0,10*ROW('Water Data'!E109)))</f>
        <v/>
      </c>
      <c r="B115" s="33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365" t="str">
        <f t="shared" ca="1" si="1"/>
        <v/>
      </c>
      <c r="D115" s="36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36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36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36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36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36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36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36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36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36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36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36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36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36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36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36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36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36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36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36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36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36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36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36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36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36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36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36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36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36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36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36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36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36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36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36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36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36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36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36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36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36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36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36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36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36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36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36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36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44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36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36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36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36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36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36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36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36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36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36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36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36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36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36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36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36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229" t="str">
        <f ca="1">+IF(OFFSET('Water Data'!$D$27,0,10*ROW('Water Data'!D109))="","",OFFSET('Water Data'!$D$27,0,10*ROW('Water Data'!D109)))</f>
        <v/>
      </c>
      <c r="BT115" s="229" t="str">
        <f ca="1">+IF(OFFSET('Water Data'!$D$28,0,10*ROW('Water Data'!D109))="","",OFFSET('Water Data'!$D$28,0,10*ROW('Water Data'!D109)))</f>
        <v/>
      </c>
      <c r="BU115" s="229" t="str">
        <f ca="1">+IF(OFFSET('Water Data'!$D$29,0,10*ROW('Water Data'!D109))="","",OFFSET('Water Data'!$D$29,0,10*ROW('Water Data'!D109)))</f>
        <v/>
      </c>
      <c r="BV115" s="229" t="str">
        <f ca="1">+IF(OFFSET('Water Data'!$E$27,0,10*ROW('Water Data'!E109))="","",OFFSET('Water Data'!$E$27,0,10*ROW('Water Data'!E109)))</f>
        <v/>
      </c>
      <c r="BW115" s="229" t="str">
        <f ca="1">+IF(OFFSET('Water Data'!$E$28,0,10*ROW('Water Data'!E109))="","",OFFSET('Water Data'!$E$28,0,10*ROW('Water Data'!E109)))</f>
        <v/>
      </c>
      <c r="BX115" s="229" t="str">
        <f ca="1">+IF(OFFSET('Water Data'!$E$29,0,10*ROW('Water Data'!E109))="","",OFFSET('Water Data'!$E$29,0,10*ROW('Water Data'!E109)))</f>
        <v/>
      </c>
      <c r="BY115" s="229" t="str">
        <f ca="1">+IF(OFFSET('Water Data'!$F$27,0,10*ROW('Water Data'!F109))="","",OFFSET('Water Data'!$F$27,0,10*ROW('Water Data'!F109)))</f>
        <v/>
      </c>
      <c r="BZ115" s="229" t="str">
        <f ca="1">+IF(OFFSET('Water Data'!$F$28,0,10*ROW('Water Data'!F109))="","",OFFSET('Water Data'!$F$28,0,10*ROW('Water Data'!F109)))</f>
        <v/>
      </c>
      <c r="CA115" s="229" t="str">
        <f ca="1">+IF(OFFSET('Water Data'!$F$29,0,10*ROW('Water Data'!F109))="","",OFFSET('Water Data'!$F$29,0,10*ROW('Water Data'!F109)))</f>
        <v/>
      </c>
      <c r="CB115" s="229" t="str">
        <f ca="1">+IF(OFFSET('Water Data'!$G$27,0,10*ROW('Water Data'!G109))="","",OFFSET('Water Data'!$G$27,0,10*ROW('Water Data'!G109)))</f>
        <v/>
      </c>
      <c r="CC115" s="229" t="str">
        <f ca="1">+IF(OFFSET('Water Data'!$G$28,0,10*ROW('Water Data'!G109))="","",OFFSET('Water Data'!$G$28,0,10*ROW('Water Data'!G109)))</f>
        <v/>
      </c>
      <c r="CD115" s="229" t="str">
        <f ca="1">+IF(OFFSET('Water Data'!$G$29,0,10*ROW('Water Data'!G109))="","",OFFSET('Water Data'!$G$29,0,10*ROW('Water Data'!G109)))</f>
        <v/>
      </c>
      <c r="CE115" s="229" t="str">
        <f ca="1">+IF(OFFSET('Water Data'!$H$27,0,10*ROW('Water Data'!H109))="","",OFFSET('Water Data'!$H$27,0,10*ROW('Water Data'!H109)))</f>
        <v/>
      </c>
      <c r="CF115" s="229" t="str">
        <f ca="1">+IF(OFFSET('Water Data'!$H$28,0,10*ROW('Water Data'!H109))="","",OFFSET('Water Data'!$H$28,0,10*ROW('Water Data'!H109)))</f>
        <v/>
      </c>
      <c r="CG115" s="229" t="str">
        <f ca="1">+IF(OFFSET('Water Data'!$H$29,0,10*ROW('Water Data'!H109))="","",OFFSET('Water Data'!$H$29,0,10*ROW('Water Data'!H109)))</f>
        <v/>
      </c>
      <c r="CH115" s="229" t="str">
        <f ca="1">+IF(OFFSET('Water Data'!$I$27,0,10*ROW('Water Data'!I109))="","",OFFSET('Water Data'!$I$27,0,10*ROW('Water Data'!I109)))</f>
        <v/>
      </c>
      <c r="CI115" s="229" t="str">
        <f ca="1">+IF(OFFSET('Water Data'!$I$28,0,10*ROW('Water Data'!I109))="","",OFFSET('Water Data'!$I$28,0,10*ROW('Water Data'!I109)))</f>
        <v/>
      </c>
      <c r="CJ115" s="229" t="str">
        <f ca="1">+IF(OFFSET('Water Data'!$I$29,0,10*ROW('Water Data'!I109))="","",OFFSET('Water Data'!$I$29,0,10*ROW('Water Data'!I109)))</f>
        <v/>
      </c>
      <c r="CK115" s="229" t="str">
        <f ca="1">+IF(OFFSET('Sanitation Data'!$D$28,0,10*ROW('Sanitation Data'!D109))="","",OFFSET('Sanitation Data'!$D$28,0,10*ROW('Sanitation Data'!D109)))</f>
        <v/>
      </c>
      <c r="CL115" s="229" t="str">
        <f ca="1">+IF(OFFSET('Sanitation Data'!$D$29,0,10*ROW('Sanitation Data'!D109))="","",OFFSET('Sanitation Data'!$D$29,0,10*ROW('Sanitation Data'!D109)))</f>
        <v/>
      </c>
      <c r="CM115" s="229" t="str">
        <f ca="1">+IF(OFFSET('Sanitation Data'!$D$30,0,10*ROW('Sanitation Data'!D109))="","",OFFSET('Sanitation Data'!$D$30,0,10*ROW('Sanitation Data'!D109)))</f>
        <v/>
      </c>
      <c r="CN115" s="229" t="str">
        <f ca="1">+IF(OFFSET('Sanitation Data'!$D$31,0,10*ROW('Sanitation Data'!D109))="","",OFFSET('Sanitation Data'!$D$31,0,10*ROW('Sanitation Data'!D109)))</f>
        <v/>
      </c>
      <c r="CO115" s="229" t="str">
        <f ca="1">+IF(OFFSET('Sanitation Data'!$D$32,0,10*ROW('Sanitation Data'!D109))="","",OFFSET('Sanitation Data'!$D$32,0,10*ROW('Sanitation Data'!D109)))</f>
        <v/>
      </c>
      <c r="CP115" s="229" t="str">
        <f ca="1">+IF(OFFSET('Sanitation Data'!$E$28,0,10*ROW('Sanitation Data'!E109))="","",OFFSET('Sanitation Data'!$E$28,0,10*ROW('Sanitation Data'!E109)))</f>
        <v/>
      </c>
      <c r="CQ115" s="229" t="str">
        <f ca="1">+IF(OFFSET('Sanitation Data'!$E$29,0,10*ROW('Sanitation Data'!E109))="","",OFFSET('Sanitation Data'!$E$29,0,10*ROW('Sanitation Data'!E109)))</f>
        <v/>
      </c>
      <c r="CR115" s="229" t="str">
        <f ca="1">+IF(OFFSET('Sanitation Data'!$E$30,0,10*ROW('Sanitation Data'!E109))="","",OFFSET('Sanitation Data'!$E$30,0,10*ROW('Sanitation Data'!E109)))</f>
        <v/>
      </c>
      <c r="CS115" s="229" t="str">
        <f ca="1">+IF(OFFSET('Sanitation Data'!$E$31,0,10*ROW('Sanitation Data'!E109))="","",OFFSET('Sanitation Data'!$E$31,0,10*ROW('Sanitation Data'!E109)))</f>
        <v/>
      </c>
      <c r="CT115" s="229" t="str">
        <f ca="1">+IF(OFFSET('Sanitation Data'!$E$32,0,10*ROW('Sanitation Data'!E109))="","",OFFSET('Sanitation Data'!$E$32,0,10*ROW('Sanitation Data'!E109)))</f>
        <v/>
      </c>
      <c r="CU115" s="229" t="str">
        <f ca="1">+IF(OFFSET('Sanitation Data'!$F$28,0,10*ROW('Sanitation Data'!F109))="","",OFFSET('Sanitation Data'!$F$28,0,10*ROW('Sanitation Data'!F109)))</f>
        <v/>
      </c>
      <c r="CV115" s="229" t="str">
        <f ca="1">+IF(OFFSET('Sanitation Data'!$F$29,0,10*ROW('Sanitation Data'!F109))="","",OFFSET('Sanitation Data'!$F$29,0,10*ROW('Sanitation Data'!F109)))</f>
        <v/>
      </c>
      <c r="CW115" s="229" t="str">
        <f ca="1">+IF(OFFSET('Sanitation Data'!$F$30,0,10*ROW('Sanitation Data'!F109))="","",OFFSET('Sanitation Data'!$F$30,0,10*ROW('Sanitation Data'!F109)))</f>
        <v/>
      </c>
      <c r="CX115" s="229" t="str">
        <f ca="1">+IF(OFFSET('Sanitation Data'!$F$31,0,10*ROW('Sanitation Data'!F109))="","",OFFSET('Sanitation Data'!$F$31,0,10*ROW('Sanitation Data'!F109)))</f>
        <v/>
      </c>
      <c r="CY115" s="229" t="str">
        <f ca="1">+IF(OFFSET('Sanitation Data'!$F$32,0,10*ROW('Sanitation Data'!F109))="","",OFFSET('Sanitation Data'!$F$32,0,10*ROW('Sanitation Data'!F109)))</f>
        <v/>
      </c>
      <c r="CZ115" s="229" t="str">
        <f ca="1">+IF(OFFSET('Sanitation Data'!$G$28,0,10*ROW('Sanitation Data'!G109))="","",OFFSET('Sanitation Data'!$G$28,0,10*ROW('Sanitation Data'!G109)))</f>
        <v/>
      </c>
      <c r="DA115" s="229" t="str">
        <f ca="1">+IF(OFFSET('Sanitation Data'!$G$29,0,10*ROW('Sanitation Data'!G109))="","",OFFSET('Sanitation Data'!$G$29,0,10*ROW('Sanitation Data'!G109)))</f>
        <v/>
      </c>
      <c r="DB115" s="229" t="str">
        <f ca="1">+IF(OFFSET('Sanitation Data'!$G$30,0,10*ROW('Sanitation Data'!G109))="","",OFFSET('Sanitation Data'!$G$30,0,10*ROW('Sanitation Data'!G109)))</f>
        <v/>
      </c>
      <c r="DC115" s="229" t="str">
        <f ca="1">+IF(OFFSET('Sanitation Data'!$G$31,0,10*ROW('Sanitation Data'!G109))="","",OFFSET('Sanitation Data'!$G$31,0,10*ROW('Sanitation Data'!G109)))</f>
        <v/>
      </c>
      <c r="DD115" s="229" t="str">
        <f ca="1">+IF(OFFSET('Sanitation Data'!$G$32,0,10*ROW('Sanitation Data'!G109))="","",OFFSET('Sanitation Data'!$G$32,0,10*ROW('Sanitation Data'!G109)))</f>
        <v/>
      </c>
      <c r="DE115" s="229" t="str">
        <f ca="1">+IF(OFFSET('Sanitation Data'!$H$28,0,10*ROW('Sanitation Data'!H109))="","",OFFSET('Sanitation Data'!$H$28,0,10*ROW('Sanitation Data'!H109)))</f>
        <v/>
      </c>
      <c r="DF115" s="229" t="str">
        <f ca="1">+IF(OFFSET('Sanitation Data'!$H$29,0,10*ROW('Sanitation Data'!H109))="","",OFFSET('Sanitation Data'!$H$29,0,10*ROW('Sanitation Data'!H109)))</f>
        <v/>
      </c>
      <c r="DG115" s="229" t="str">
        <f ca="1">+IF(OFFSET('Sanitation Data'!$H$30,0,10*ROW('Sanitation Data'!H109))="","",OFFSET('Sanitation Data'!$H$30,0,10*ROW('Sanitation Data'!H109)))</f>
        <v/>
      </c>
      <c r="DH115" s="229" t="str">
        <f ca="1">+IF(OFFSET('Sanitation Data'!$H$31,0,10*ROW('Sanitation Data'!H109))="","",OFFSET('Sanitation Data'!$H$31,0,10*ROW('Sanitation Data'!H109)))</f>
        <v/>
      </c>
      <c r="DI115" s="229" t="str">
        <f ca="1">+IF(OFFSET('Sanitation Data'!$H$32,0,10*ROW('Sanitation Data'!H109))="","",OFFSET('Sanitation Data'!$H$32,0,10*ROW('Sanitation Data'!H109)))</f>
        <v/>
      </c>
      <c r="DJ115" s="229" t="str">
        <f ca="1">+IF(OFFSET('Sanitation Data'!$I$28,0,10*ROW('Sanitation Data'!I109))="","",OFFSET('Sanitation Data'!$I$28,0,10*ROW('Sanitation Data'!I109)))</f>
        <v/>
      </c>
      <c r="DK115" s="229" t="str">
        <f ca="1">+IF(OFFSET('Sanitation Data'!$I$29,0,10*ROW('Sanitation Data'!I109))="","",OFFSET('Sanitation Data'!$I$29,0,10*ROW('Sanitation Data'!I109)))</f>
        <v/>
      </c>
      <c r="DL115" s="229" t="str">
        <f ca="1">+IF(OFFSET('Sanitation Data'!$I$30,0,10*ROW('Sanitation Data'!I109))="","",OFFSET('Sanitation Data'!$I$30,0,10*ROW('Sanitation Data'!I109)))</f>
        <v/>
      </c>
      <c r="DM115" s="229" t="str">
        <f ca="1">+IF(OFFSET('Sanitation Data'!$I$31,0,10*ROW('Sanitation Data'!I109))="","",OFFSET('Sanitation Data'!$I$31,0,10*ROW('Sanitation Data'!I109)))</f>
        <v/>
      </c>
      <c r="DN115" s="229" t="str">
        <f ca="1">+IF(OFFSET('Sanitation Data'!$I$32,0,10*ROW('Sanitation Data'!I109))="","",OFFSET('Sanitation Data'!$I$32,0,10*ROW('Sanitation Data'!I109)))</f>
        <v/>
      </c>
      <c r="DO115" s="229" t="str">
        <f ca="1">+IF(OFFSET('Hygiene Data'!$D$11,0,10*ROW('Hygiene Data'!D109))="","",OFFSET('Hygiene Data'!$D$11,0,10*ROW('Hygiene Data'!D109)))</f>
        <v/>
      </c>
      <c r="DP115" s="229" t="str">
        <f ca="1">+IF(OFFSET('Hygiene Data'!$D$12,0,10*ROW('Hygiene Data'!D109))="","",OFFSET('Hygiene Data'!$D$12,0,10*ROW('Hygiene Data'!D109)))</f>
        <v/>
      </c>
      <c r="DQ115" s="229" t="str">
        <f ca="1">+IF(OFFSET('Hygiene Data'!$D$13,0,10*ROW('Hygiene Data'!D109))="","",OFFSET('Hygiene Data'!$D$13,0,10*ROW('Hygiene Data'!D109)))</f>
        <v/>
      </c>
      <c r="DR115" s="229" t="str">
        <f ca="1">+IF(OFFSET('Hygiene Data'!$E$11,0,10*ROW('Hygiene Data'!E109))="","",OFFSET('Hygiene Data'!$E$11,0,10*ROW('Hygiene Data'!E109)))</f>
        <v/>
      </c>
      <c r="DS115" s="229" t="str">
        <f ca="1">+IF(OFFSET('Hygiene Data'!$E$12,0,10*ROW('Hygiene Data'!E109))="","",OFFSET('Hygiene Data'!$E$12,0,10*ROW('Hygiene Data'!E109)))</f>
        <v/>
      </c>
      <c r="DT115" s="229" t="str">
        <f ca="1">+IF(OFFSET('Hygiene Data'!$E$13,0,10*ROW('Hygiene Data'!E109))="","",OFFSET('Hygiene Data'!$E$13,0,10*ROW('Hygiene Data'!E109)))</f>
        <v/>
      </c>
      <c r="DU115" s="229" t="str">
        <f ca="1">+IF(OFFSET('Hygiene Data'!$F$11,0,10*ROW('Hygiene Data'!F109))="","",OFFSET('Hygiene Data'!$F$11,0,10*ROW('Hygiene Data'!F109)))</f>
        <v/>
      </c>
      <c r="DV115" s="229" t="str">
        <f ca="1">+IF(OFFSET('Hygiene Data'!$F$12,0,10*ROW('Hygiene Data'!F109))="","",OFFSET('Hygiene Data'!$F$12,0,10*ROW('Hygiene Data'!F109)))</f>
        <v/>
      </c>
      <c r="DW115" s="229" t="str">
        <f ca="1">+IF(OFFSET('Hygiene Data'!$F$13,0,10*ROW('Hygiene Data'!F109))="","",OFFSET('Hygiene Data'!$F$13,0,10*ROW('Hygiene Data'!F109)))</f>
        <v/>
      </c>
      <c r="DX115" s="229" t="str">
        <f ca="1">+IF(OFFSET('Hygiene Data'!$G$11,0,10*ROW('Hygiene Data'!G109))="","",OFFSET('Hygiene Data'!$G$11,0,10*ROW('Hygiene Data'!G109)))</f>
        <v/>
      </c>
      <c r="DY115" s="229" t="str">
        <f ca="1">+IF(OFFSET('Hygiene Data'!$G$12,0,10*ROW('Hygiene Data'!G109))="","",OFFSET('Hygiene Data'!$G$12,0,10*ROW('Hygiene Data'!G109)))</f>
        <v/>
      </c>
      <c r="DZ115" s="229" t="str">
        <f ca="1">+IF(OFFSET('Hygiene Data'!$G$13,0,10*ROW('Hygiene Data'!G109))="","",OFFSET('Hygiene Data'!$G$13,0,10*ROW('Hygiene Data'!G109)))</f>
        <v/>
      </c>
      <c r="EA115" s="229" t="str">
        <f ca="1">+IF(OFFSET('Hygiene Data'!$H$11,0,10*ROW('Hygiene Data'!H109))="","",OFFSET('Hygiene Data'!$H$11,0,10*ROW('Hygiene Data'!H109)))</f>
        <v/>
      </c>
      <c r="EB115" s="229" t="str">
        <f ca="1">+IF(OFFSET('Hygiene Data'!$H$12,0,10*ROW('Hygiene Data'!H109))="","",OFFSET('Hygiene Data'!$H$12,0,10*ROW('Hygiene Data'!H109)))</f>
        <v/>
      </c>
      <c r="EC115" s="229" t="str">
        <f ca="1">+IF(OFFSET('Hygiene Data'!$H$13,0,10*ROW('Hygiene Data'!H109))="","",OFFSET('Hygiene Data'!$H$13,0,10*ROW('Hygiene Data'!H109)))</f>
        <v/>
      </c>
      <c r="ED115" s="229" t="str">
        <f ca="1">+IF(OFFSET('Hygiene Data'!$I$11,0,10*ROW('Hygiene Data'!I109))="","",OFFSET('Hygiene Data'!$I$11,0,10*ROW('Hygiene Data'!I109)))</f>
        <v/>
      </c>
      <c r="EE115" s="229" t="str">
        <f ca="1">+IF(OFFSET('Hygiene Data'!$I$12,0,10*ROW('Hygiene Data'!I109))="","",OFFSET('Hygiene Data'!$I$12,0,10*ROW('Hygiene Data'!I109)))</f>
        <v/>
      </c>
      <c r="EF115" s="229" t="str">
        <f ca="1">+IF(OFFSET('Hygiene Data'!$I$13,0,10*ROW('Hygiene Data'!I109))="","",OFFSET('Hygiene Data'!$I$13,0,10*ROW('Hygiene Data'!I109)))</f>
        <v/>
      </c>
    </row>
    <row r="116" spans="1:136" x14ac:dyDescent="0.25">
      <c r="A116" s="338" t="str">
        <f ca="1">+IF(OFFSET('Water Data'!$B$2,0,10*ROW('Water Data'!E110))="","",OFFSET('Water Data'!$B$2,0,10*ROW('Water Data'!E110)))</f>
        <v/>
      </c>
      <c r="B116" s="33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365" t="str">
        <f t="shared" ca="1" si="1"/>
        <v/>
      </c>
      <c r="D116" s="36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36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36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36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36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36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36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36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36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36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36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36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36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36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36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36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36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36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36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36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36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36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36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36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36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36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36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36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36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36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36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36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36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36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36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36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36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36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36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36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36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36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36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36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36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36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36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36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36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44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36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36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36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36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36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36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36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36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36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36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36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36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36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36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36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36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229" t="str">
        <f ca="1">+IF(OFFSET('Water Data'!$D$27,0,10*ROW('Water Data'!D110))="","",OFFSET('Water Data'!$D$27,0,10*ROW('Water Data'!D110)))</f>
        <v/>
      </c>
      <c r="BT116" s="229" t="str">
        <f ca="1">+IF(OFFSET('Water Data'!$D$28,0,10*ROW('Water Data'!D110))="","",OFFSET('Water Data'!$D$28,0,10*ROW('Water Data'!D110)))</f>
        <v/>
      </c>
      <c r="BU116" s="229" t="str">
        <f ca="1">+IF(OFFSET('Water Data'!$D$29,0,10*ROW('Water Data'!D110))="","",OFFSET('Water Data'!$D$29,0,10*ROW('Water Data'!D110)))</f>
        <v/>
      </c>
      <c r="BV116" s="229" t="str">
        <f ca="1">+IF(OFFSET('Water Data'!$E$27,0,10*ROW('Water Data'!E110))="","",OFFSET('Water Data'!$E$27,0,10*ROW('Water Data'!E110)))</f>
        <v/>
      </c>
      <c r="BW116" s="229" t="str">
        <f ca="1">+IF(OFFSET('Water Data'!$E$28,0,10*ROW('Water Data'!E110))="","",OFFSET('Water Data'!$E$28,0,10*ROW('Water Data'!E110)))</f>
        <v/>
      </c>
      <c r="BX116" s="229" t="str">
        <f ca="1">+IF(OFFSET('Water Data'!$E$29,0,10*ROW('Water Data'!E110))="","",OFFSET('Water Data'!$E$29,0,10*ROW('Water Data'!E110)))</f>
        <v/>
      </c>
      <c r="BY116" s="229" t="str">
        <f ca="1">+IF(OFFSET('Water Data'!$F$27,0,10*ROW('Water Data'!F110))="","",OFFSET('Water Data'!$F$27,0,10*ROW('Water Data'!F110)))</f>
        <v/>
      </c>
      <c r="BZ116" s="229" t="str">
        <f ca="1">+IF(OFFSET('Water Data'!$F$28,0,10*ROW('Water Data'!F110))="","",OFFSET('Water Data'!$F$28,0,10*ROW('Water Data'!F110)))</f>
        <v/>
      </c>
      <c r="CA116" s="229" t="str">
        <f ca="1">+IF(OFFSET('Water Data'!$F$29,0,10*ROW('Water Data'!F110))="","",OFFSET('Water Data'!$F$29,0,10*ROW('Water Data'!F110)))</f>
        <v/>
      </c>
      <c r="CB116" s="229" t="str">
        <f ca="1">+IF(OFFSET('Water Data'!$G$27,0,10*ROW('Water Data'!G110))="","",OFFSET('Water Data'!$G$27,0,10*ROW('Water Data'!G110)))</f>
        <v/>
      </c>
      <c r="CC116" s="229" t="str">
        <f ca="1">+IF(OFFSET('Water Data'!$G$28,0,10*ROW('Water Data'!G110))="","",OFFSET('Water Data'!$G$28,0,10*ROW('Water Data'!G110)))</f>
        <v/>
      </c>
      <c r="CD116" s="229" t="str">
        <f ca="1">+IF(OFFSET('Water Data'!$G$29,0,10*ROW('Water Data'!G110))="","",OFFSET('Water Data'!$G$29,0,10*ROW('Water Data'!G110)))</f>
        <v/>
      </c>
      <c r="CE116" s="229" t="str">
        <f ca="1">+IF(OFFSET('Water Data'!$H$27,0,10*ROW('Water Data'!H110))="","",OFFSET('Water Data'!$H$27,0,10*ROW('Water Data'!H110)))</f>
        <v/>
      </c>
      <c r="CF116" s="229" t="str">
        <f ca="1">+IF(OFFSET('Water Data'!$H$28,0,10*ROW('Water Data'!H110))="","",OFFSET('Water Data'!$H$28,0,10*ROW('Water Data'!H110)))</f>
        <v/>
      </c>
      <c r="CG116" s="229" t="str">
        <f ca="1">+IF(OFFSET('Water Data'!$H$29,0,10*ROW('Water Data'!H110))="","",OFFSET('Water Data'!$H$29,0,10*ROW('Water Data'!H110)))</f>
        <v/>
      </c>
      <c r="CH116" s="229" t="str">
        <f ca="1">+IF(OFFSET('Water Data'!$I$27,0,10*ROW('Water Data'!I110))="","",OFFSET('Water Data'!$I$27,0,10*ROW('Water Data'!I110)))</f>
        <v/>
      </c>
      <c r="CI116" s="229" t="str">
        <f ca="1">+IF(OFFSET('Water Data'!$I$28,0,10*ROW('Water Data'!I110))="","",OFFSET('Water Data'!$I$28,0,10*ROW('Water Data'!I110)))</f>
        <v/>
      </c>
      <c r="CJ116" s="229" t="str">
        <f ca="1">+IF(OFFSET('Water Data'!$I$29,0,10*ROW('Water Data'!I110))="","",OFFSET('Water Data'!$I$29,0,10*ROW('Water Data'!I110)))</f>
        <v/>
      </c>
      <c r="CK116" s="229" t="str">
        <f ca="1">+IF(OFFSET('Sanitation Data'!$D$28,0,10*ROW('Sanitation Data'!D110))="","",OFFSET('Sanitation Data'!$D$28,0,10*ROW('Sanitation Data'!D110)))</f>
        <v/>
      </c>
      <c r="CL116" s="229" t="str">
        <f ca="1">+IF(OFFSET('Sanitation Data'!$D$29,0,10*ROW('Sanitation Data'!D110))="","",OFFSET('Sanitation Data'!$D$29,0,10*ROW('Sanitation Data'!D110)))</f>
        <v/>
      </c>
      <c r="CM116" s="229" t="str">
        <f ca="1">+IF(OFFSET('Sanitation Data'!$D$30,0,10*ROW('Sanitation Data'!D110))="","",OFFSET('Sanitation Data'!$D$30,0,10*ROW('Sanitation Data'!D110)))</f>
        <v/>
      </c>
      <c r="CN116" s="229" t="str">
        <f ca="1">+IF(OFFSET('Sanitation Data'!$D$31,0,10*ROW('Sanitation Data'!D110))="","",OFFSET('Sanitation Data'!$D$31,0,10*ROW('Sanitation Data'!D110)))</f>
        <v/>
      </c>
      <c r="CO116" s="229" t="str">
        <f ca="1">+IF(OFFSET('Sanitation Data'!$D$32,0,10*ROW('Sanitation Data'!D110))="","",OFFSET('Sanitation Data'!$D$32,0,10*ROW('Sanitation Data'!D110)))</f>
        <v/>
      </c>
      <c r="CP116" s="229" t="str">
        <f ca="1">+IF(OFFSET('Sanitation Data'!$E$28,0,10*ROW('Sanitation Data'!E110))="","",OFFSET('Sanitation Data'!$E$28,0,10*ROW('Sanitation Data'!E110)))</f>
        <v/>
      </c>
      <c r="CQ116" s="229" t="str">
        <f ca="1">+IF(OFFSET('Sanitation Data'!$E$29,0,10*ROW('Sanitation Data'!E110))="","",OFFSET('Sanitation Data'!$E$29,0,10*ROW('Sanitation Data'!E110)))</f>
        <v/>
      </c>
      <c r="CR116" s="229" t="str">
        <f ca="1">+IF(OFFSET('Sanitation Data'!$E$30,0,10*ROW('Sanitation Data'!E110))="","",OFFSET('Sanitation Data'!$E$30,0,10*ROW('Sanitation Data'!E110)))</f>
        <v/>
      </c>
      <c r="CS116" s="229" t="str">
        <f ca="1">+IF(OFFSET('Sanitation Data'!$E$31,0,10*ROW('Sanitation Data'!E110))="","",OFFSET('Sanitation Data'!$E$31,0,10*ROW('Sanitation Data'!E110)))</f>
        <v/>
      </c>
      <c r="CT116" s="229" t="str">
        <f ca="1">+IF(OFFSET('Sanitation Data'!$E$32,0,10*ROW('Sanitation Data'!E110))="","",OFFSET('Sanitation Data'!$E$32,0,10*ROW('Sanitation Data'!E110)))</f>
        <v/>
      </c>
      <c r="CU116" s="229" t="str">
        <f ca="1">+IF(OFFSET('Sanitation Data'!$F$28,0,10*ROW('Sanitation Data'!F110))="","",OFFSET('Sanitation Data'!$F$28,0,10*ROW('Sanitation Data'!F110)))</f>
        <v/>
      </c>
      <c r="CV116" s="229" t="str">
        <f ca="1">+IF(OFFSET('Sanitation Data'!$F$29,0,10*ROW('Sanitation Data'!F110))="","",OFFSET('Sanitation Data'!$F$29,0,10*ROW('Sanitation Data'!F110)))</f>
        <v/>
      </c>
      <c r="CW116" s="229" t="str">
        <f ca="1">+IF(OFFSET('Sanitation Data'!$F$30,0,10*ROW('Sanitation Data'!F110))="","",OFFSET('Sanitation Data'!$F$30,0,10*ROW('Sanitation Data'!F110)))</f>
        <v/>
      </c>
      <c r="CX116" s="229" t="str">
        <f ca="1">+IF(OFFSET('Sanitation Data'!$F$31,0,10*ROW('Sanitation Data'!F110))="","",OFFSET('Sanitation Data'!$F$31,0,10*ROW('Sanitation Data'!F110)))</f>
        <v/>
      </c>
      <c r="CY116" s="229" t="str">
        <f ca="1">+IF(OFFSET('Sanitation Data'!$F$32,0,10*ROW('Sanitation Data'!F110))="","",OFFSET('Sanitation Data'!$F$32,0,10*ROW('Sanitation Data'!F110)))</f>
        <v/>
      </c>
      <c r="CZ116" s="229" t="str">
        <f ca="1">+IF(OFFSET('Sanitation Data'!$G$28,0,10*ROW('Sanitation Data'!G110))="","",OFFSET('Sanitation Data'!$G$28,0,10*ROW('Sanitation Data'!G110)))</f>
        <v/>
      </c>
      <c r="DA116" s="229" t="str">
        <f ca="1">+IF(OFFSET('Sanitation Data'!$G$29,0,10*ROW('Sanitation Data'!G110))="","",OFFSET('Sanitation Data'!$G$29,0,10*ROW('Sanitation Data'!G110)))</f>
        <v/>
      </c>
      <c r="DB116" s="229" t="str">
        <f ca="1">+IF(OFFSET('Sanitation Data'!$G$30,0,10*ROW('Sanitation Data'!G110))="","",OFFSET('Sanitation Data'!$G$30,0,10*ROW('Sanitation Data'!G110)))</f>
        <v/>
      </c>
      <c r="DC116" s="229" t="str">
        <f ca="1">+IF(OFFSET('Sanitation Data'!$G$31,0,10*ROW('Sanitation Data'!G110))="","",OFFSET('Sanitation Data'!$G$31,0,10*ROW('Sanitation Data'!G110)))</f>
        <v/>
      </c>
      <c r="DD116" s="229" t="str">
        <f ca="1">+IF(OFFSET('Sanitation Data'!$G$32,0,10*ROW('Sanitation Data'!G110))="","",OFFSET('Sanitation Data'!$G$32,0,10*ROW('Sanitation Data'!G110)))</f>
        <v/>
      </c>
      <c r="DE116" s="229" t="str">
        <f ca="1">+IF(OFFSET('Sanitation Data'!$H$28,0,10*ROW('Sanitation Data'!H110))="","",OFFSET('Sanitation Data'!$H$28,0,10*ROW('Sanitation Data'!H110)))</f>
        <v/>
      </c>
      <c r="DF116" s="229" t="str">
        <f ca="1">+IF(OFFSET('Sanitation Data'!$H$29,0,10*ROW('Sanitation Data'!H110))="","",OFFSET('Sanitation Data'!$H$29,0,10*ROW('Sanitation Data'!H110)))</f>
        <v/>
      </c>
      <c r="DG116" s="229" t="str">
        <f ca="1">+IF(OFFSET('Sanitation Data'!$H$30,0,10*ROW('Sanitation Data'!H110))="","",OFFSET('Sanitation Data'!$H$30,0,10*ROW('Sanitation Data'!H110)))</f>
        <v/>
      </c>
      <c r="DH116" s="229" t="str">
        <f ca="1">+IF(OFFSET('Sanitation Data'!$H$31,0,10*ROW('Sanitation Data'!H110))="","",OFFSET('Sanitation Data'!$H$31,0,10*ROW('Sanitation Data'!H110)))</f>
        <v/>
      </c>
      <c r="DI116" s="229" t="str">
        <f ca="1">+IF(OFFSET('Sanitation Data'!$H$32,0,10*ROW('Sanitation Data'!H110))="","",OFFSET('Sanitation Data'!$H$32,0,10*ROW('Sanitation Data'!H110)))</f>
        <v/>
      </c>
      <c r="DJ116" s="229" t="str">
        <f ca="1">+IF(OFFSET('Sanitation Data'!$I$28,0,10*ROW('Sanitation Data'!I110))="","",OFFSET('Sanitation Data'!$I$28,0,10*ROW('Sanitation Data'!I110)))</f>
        <v/>
      </c>
      <c r="DK116" s="229" t="str">
        <f ca="1">+IF(OFFSET('Sanitation Data'!$I$29,0,10*ROW('Sanitation Data'!I110))="","",OFFSET('Sanitation Data'!$I$29,0,10*ROW('Sanitation Data'!I110)))</f>
        <v/>
      </c>
      <c r="DL116" s="229" t="str">
        <f ca="1">+IF(OFFSET('Sanitation Data'!$I$30,0,10*ROW('Sanitation Data'!I110))="","",OFFSET('Sanitation Data'!$I$30,0,10*ROW('Sanitation Data'!I110)))</f>
        <v/>
      </c>
      <c r="DM116" s="229" t="str">
        <f ca="1">+IF(OFFSET('Sanitation Data'!$I$31,0,10*ROW('Sanitation Data'!I110))="","",OFFSET('Sanitation Data'!$I$31,0,10*ROW('Sanitation Data'!I110)))</f>
        <v/>
      </c>
      <c r="DN116" s="229" t="str">
        <f ca="1">+IF(OFFSET('Sanitation Data'!$I$32,0,10*ROW('Sanitation Data'!I110))="","",OFFSET('Sanitation Data'!$I$32,0,10*ROW('Sanitation Data'!I110)))</f>
        <v/>
      </c>
      <c r="DO116" s="229" t="str">
        <f ca="1">+IF(OFFSET('Hygiene Data'!$D$11,0,10*ROW('Hygiene Data'!D110))="","",OFFSET('Hygiene Data'!$D$11,0,10*ROW('Hygiene Data'!D110)))</f>
        <v/>
      </c>
      <c r="DP116" s="229" t="str">
        <f ca="1">+IF(OFFSET('Hygiene Data'!$D$12,0,10*ROW('Hygiene Data'!D110))="","",OFFSET('Hygiene Data'!$D$12,0,10*ROW('Hygiene Data'!D110)))</f>
        <v/>
      </c>
      <c r="DQ116" s="229" t="str">
        <f ca="1">+IF(OFFSET('Hygiene Data'!$D$13,0,10*ROW('Hygiene Data'!D110))="","",OFFSET('Hygiene Data'!$D$13,0,10*ROW('Hygiene Data'!D110)))</f>
        <v/>
      </c>
      <c r="DR116" s="229" t="str">
        <f ca="1">+IF(OFFSET('Hygiene Data'!$E$11,0,10*ROW('Hygiene Data'!E110))="","",OFFSET('Hygiene Data'!$E$11,0,10*ROW('Hygiene Data'!E110)))</f>
        <v/>
      </c>
      <c r="DS116" s="229" t="str">
        <f ca="1">+IF(OFFSET('Hygiene Data'!$E$12,0,10*ROW('Hygiene Data'!E110))="","",OFFSET('Hygiene Data'!$E$12,0,10*ROW('Hygiene Data'!E110)))</f>
        <v/>
      </c>
      <c r="DT116" s="229" t="str">
        <f ca="1">+IF(OFFSET('Hygiene Data'!$E$13,0,10*ROW('Hygiene Data'!E110))="","",OFFSET('Hygiene Data'!$E$13,0,10*ROW('Hygiene Data'!E110)))</f>
        <v/>
      </c>
      <c r="DU116" s="229" t="str">
        <f ca="1">+IF(OFFSET('Hygiene Data'!$F$11,0,10*ROW('Hygiene Data'!F110))="","",OFFSET('Hygiene Data'!$F$11,0,10*ROW('Hygiene Data'!F110)))</f>
        <v/>
      </c>
      <c r="DV116" s="229" t="str">
        <f ca="1">+IF(OFFSET('Hygiene Data'!$F$12,0,10*ROW('Hygiene Data'!F110))="","",OFFSET('Hygiene Data'!$F$12,0,10*ROW('Hygiene Data'!F110)))</f>
        <v/>
      </c>
      <c r="DW116" s="229" t="str">
        <f ca="1">+IF(OFFSET('Hygiene Data'!$F$13,0,10*ROW('Hygiene Data'!F110))="","",OFFSET('Hygiene Data'!$F$13,0,10*ROW('Hygiene Data'!F110)))</f>
        <v/>
      </c>
      <c r="DX116" s="229" t="str">
        <f ca="1">+IF(OFFSET('Hygiene Data'!$G$11,0,10*ROW('Hygiene Data'!G110))="","",OFFSET('Hygiene Data'!$G$11,0,10*ROW('Hygiene Data'!G110)))</f>
        <v/>
      </c>
      <c r="DY116" s="229" t="str">
        <f ca="1">+IF(OFFSET('Hygiene Data'!$G$12,0,10*ROW('Hygiene Data'!G110))="","",OFFSET('Hygiene Data'!$G$12,0,10*ROW('Hygiene Data'!G110)))</f>
        <v/>
      </c>
      <c r="DZ116" s="229" t="str">
        <f ca="1">+IF(OFFSET('Hygiene Data'!$G$13,0,10*ROW('Hygiene Data'!G110))="","",OFFSET('Hygiene Data'!$G$13,0,10*ROW('Hygiene Data'!G110)))</f>
        <v/>
      </c>
      <c r="EA116" s="229" t="str">
        <f ca="1">+IF(OFFSET('Hygiene Data'!$H$11,0,10*ROW('Hygiene Data'!H110))="","",OFFSET('Hygiene Data'!$H$11,0,10*ROW('Hygiene Data'!H110)))</f>
        <v/>
      </c>
      <c r="EB116" s="229" t="str">
        <f ca="1">+IF(OFFSET('Hygiene Data'!$H$12,0,10*ROW('Hygiene Data'!H110))="","",OFFSET('Hygiene Data'!$H$12,0,10*ROW('Hygiene Data'!H110)))</f>
        <v/>
      </c>
      <c r="EC116" s="229" t="str">
        <f ca="1">+IF(OFFSET('Hygiene Data'!$H$13,0,10*ROW('Hygiene Data'!H110))="","",OFFSET('Hygiene Data'!$H$13,0,10*ROW('Hygiene Data'!H110)))</f>
        <v/>
      </c>
      <c r="ED116" s="229" t="str">
        <f ca="1">+IF(OFFSET('Hygiene Data'!$I$11,0,10*ROW('Hygiene Data'!I110))="","",OFFSET('Hygiene Data'!$I$11,0,10*ROW('Hygiene Data'!I110)))</f>
        <v/>
      </c>
      <c r="EE116" s="229" t="str">
        <f ca="1">+IF(OFFSET('Hygiene Data'!$I$12,0,10*ROW('Hygiene Data'!I110))="","",OFFSET('Hygiene Data'!$I$12,0,10*ROW('Hygiene Data'!I110)))</f>
        <v/>
      </c>
      <c r="EF116" s="229" t="str">
        <f ca="1">+IF(OFFSET('Hygiene Data'!$I$13,0,10*ROW('Hygiene Data'!I110))="","",OFFSET('Hygiene Data'!$I$13,0,10*ROW('Hygiene Data'!I110)))</f>
        <v/>
      </c>
    </row>
    <row r="117" spans="1:136" x14ac:dyDescent="0.25">
      <c r="A117" s="338" t="str">
        <f ca="1">+IF(OFFSET('Water Data'!$B$2,0,10*ROW('Water Data'!E111))="","",OFFSET('Water Data'!$B$2,0,10*ROW('Water Data'!E111)))</f>
        <v/>
      </c>
      <c r="B117" s="33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365" t="str">
        <f t="shared" ca="1" si="1"/>
        <v/>
      </c>
      <c r="D117" s="36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36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36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36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36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36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36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36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36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36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36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36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36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36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36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36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36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36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36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36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36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36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36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36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36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36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36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36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36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36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36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36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36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36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36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36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36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36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36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36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36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36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36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36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36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36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36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36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36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44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36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36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36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36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36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36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36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36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36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36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36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36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36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36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36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36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229" t="str">
        <f ca="1">+IF(OFFSET('Water Data'!$D$27,0,10*ROW('Water Data'!D111))="","",OFFSET('Water Data'!$D$27,0,10*ROW('Water Data'!D111)))</f>
        <v/>
      </c>
      <c r="BT117" s="229" t="str">
        <f ca="1">+IF(OFFSET('Water Data'!$D$28,0,10*ROW('Water Data'!D111))="","",OFFSET('Water Data'!$D$28,0,10*ROW('Water Data'!D111)))</f>
        <v/>
      </c>
      <c r="BU117" s="229" t="str">
        <f ca="1">+IF(OFFSET('Water Data'!$D$29,0,10*ROW('Water Data'!D111))="","",OFFSET('Water Data'!$D$29,0,10*ROW('Water Data'!D111)))</f>
        <v/>
      </c>
      <c r="BV117" s="229" t="str">
        <f ca="1">+IF(OFFSET('Water Data'!$E$27,0,10*ROW('Water Data'!E111))="","",OFFSET('Water Data'!$E$27,0,10*ROW('Water Data'!E111)))</f>
        <v/>
      </c>
      <c r="BW117" s="229" t="str">
        <f ca="1">+IF(OFFSET('Water Data'!$E$28,0,10*ROW('Water Data'!E111))="","",OFFSET('Water Data'!$E$28,0,10*ROW('Water Data'!E111)))</f>
        <v/>
      </c>
      <c r="BX117" s="229" t="str">
        <f ca="1">+IF(OFFSET('Water Data'!$E$29,0,10*ROW('Water Data'!E111))="","",OFFSET('Water Data'!$E$29,0,10*ROW('Water Data'!E111)))</f>
        <v/>
      </c>
      <c r="BY117" s="229" t="str">
        <f ca="1">+IF(OFFSET('Water Data'!$F$27,0,10*ROW('Water Data'!F111))="","",OFFSET('Water Data'!$F$27,0,10*ROW('Water Data'!F111)))</f>
        <v/>
      </c>
      <c r="BZ117" s="229" t="str">
        <f ca="1">+IF(OFFSET('Water Data'!$F$28,0,10*ROW('Water Data'!F111))="","",OFFSET('Water Data'!$F$28,0,10*ROW('Water Data'!F111)))</f>
        <v/>
      </c>
      <c r="CA117" s="229" t="str">
        <f ca="1">+IF(OFFSET('Water Data'!$F$29,0,10*ROW('Water Data'!F111))="","",OFFSET('Water Data'!$F$29,0,10*ROW('Water Data'!F111)))</f>
        <v/>
      </c>
      <c r="CB117" s="229" t="str">
        <f ca="1">+IF(OFFSET('Water Data'!$G$27,0,10*ROW('Water Data'!G111))="","",OFFSET('Water Data'!$G$27,0,10*ROW('Water Data'!G111)))</f>
        <v/>
      </c>
      <c r="CC117" s="229" t="str">
        <f ca="1">+IF(OFFSET('Water Data'!$G$28,0,10*ROW('Water Data'!G111))="","",OFFSET('Water Data'!$G$28,0,10*ROW('Water Data'!G111)))</f>
        <v/>
      </c>
      <c r="CD117" s="229" t="str">
        <f ca="1">+IF(OFFSET('Water Data'!$G$29,0,10*ROW('Water Data'!G111))="","",OFFSET('Water Data'!$G$29,0,10*ROW('Water Data'!G111)))</f>
        <v/>
      </c>
      <c r="CE117" s="229" t="str">
        <f ca="1">+IF(OFFSET('Water Data'!$H$27,0,10*ROW('Water Data'!H111))="","",OFFSET('Water Data'!$H$27,0,10*ROW('Water Data'!H111)))</f>
        <v/>
      </c>
      <c r="CF117" s="229" t="str">
        <f ca="1">+IF(OFFSET('Water Data'!$H$28,0,10*ROW('Water Data'!H111))="","",OFFSET('Water Data'!$H$28,0,10*ROW('Water Data'!H111)))</f>
        <v/>
      </c>
      <c r="CG117" s="229" t="str">
        <f ca="1">+IF(OFFSET('Water Data'!$H$29,0,10*ROW('Water Data'!H111))="","",OFFSET('Water Data'!$H$29,0,10*ROW('Water Data'!H111)))</f>
        <v/>
      </c>
      <c r="CH117" s="229" t="str">
        <f ca="1">+IF(OFFSET('Water Data'!$I$27,0,10*ROW('Water Data'!I111))="","",OFFSET('Water Data'!$I$27,0,10*ROW('Water Data'!I111)))</f>
        <v/>
      </c>
      <c r="CI117" s="229" t="str">
        <f ca="1">+IF(OFFSET('Water Data'!$I$28,0,10*ROW('Water Data'!I111))="","",OFFSET('Water Data'!$I$28,0,10*ROW('Water Data'!I111)))</f>
        <v/>
      </c>
      <c r="CJ117" s="229" t="str">
        <f ca="1">+IF(OFFSET('Water Data'!$I$29,0,10*ROW('Water Data'!I111))="","",OFFSET('Water Data'!$I$29,0,10*ROW('Water Data'!I111)))</f>
        <v/>
      </c>
      <c r="CK117" s="229" t="str">
        <f ca="1">+IF(OFFSET('Sanitation Data'!$D$28,0,10*ROW('Sanitation Data'!D111))="","",OFFSET('Sanitation Data'!$D$28,0,10*ROW('Sanitation Data'!D111)))</f>
        <v/>
      </c>
      <c r="CL117" s="229" t="str">
        <f ca="1">+IF(OFFSET('Sanitation Data'!$D$29,0,10*ROW('Sanitation Data'!D111))="","",OFFSET('Sanitation Data'!$D$29,0,10*ROW('Sanitation Data'!D111)))</f>
        <v/>
      </c>
      <c r="CM117" s="229" t="str">
        <f ca="1">+IF(OFFSET('Sanitation Data'!$D$30,0,10*ROW('Sanitation Data'!D111))="","",OFFSET('Sanitation Data'!$D$30,0,10*ROW('Sanitation Data'!D111)))</f>
        <v/>
      </c>
      <c r="CN117" s="229" t="str">
        <f ca="1">+IF(OFFSET('Sanitation Data'!$D$31,0,10*ROW('Sanitation Data'!D111))="","",OFFSET('Sanitation Data'!$D$31,0,10*ROW('Sanitation Data'!D111)))</f>
        <v/>
      </c>
      <c r="CO117" s="229" t="str">
        <f ca="1">+IF(OFFSET('Sanitation Data'!$D$32,0,10*ROW('Sanitation Data'!D111))="","",OFFSET('Sanitation Data'!$D$32,0,10*ROW('Sanitation Data'!D111)))</f>
        <v/>
      </c>
      <c r="CP117" s="229" t="str">
        <f ca="1">+IF(OFFSET('Sanitation Data'!$E$28,0,10*ROW('Sanitation Data'!E111))="","",OFFSET('Sanitation Data'!$E$28,0,10*ROW('Sanitation Data'!E111)))</f>
        <v/>
      </c>
      <c r="CQ117" s="229" t="str">
        <f ca="1">+IF(OFFSET('Sanitation Data'!$E$29,0,10*ROW('Sanitation Data'!E111))="","",OFFSET('Sanitation Data'!$E$29,0,10*ROW('Sanitation Data'!E111)))</f>
        <v/>
      </c>
      <c r="CR117" s="229" t="str">
        <f ca="1">+IF(OFFSET('Sanitation Data'!$E$30,0,10*ROW('Sanitation Data'!E111))="","",OFFSET('Sanitation Data'!$E$30,0,10*ROW('Sanitation Data'!E111)))</f>
        <v/>
      </c>
      <c r="CS117" s="229" t="str">
        <f ca="1">+IF(OFFSET('Sanitation Data'!$E$31,0,10*ROW('Sanitation Data'!E111))="","",OFFSET('Sanitation Data'!$E$31,0,10*ROW('Sanitation Data'!E111)))</f>
        <v/>
      </c>
      <c r="CT117" s="229" t="str">
        <f ca="1">+IF(OFFSET('Sanitation Data'!$E$32,0,10*ROW('Sanitation Data'!E111))="","",OFFSET('Sanitation Data'!$E$32,0,10*ROW('Sanitation Data'!E111)))</f>
        <v/>
      </c>
      <c r="CU117" s="229" t="str">
        <f ca="1">+IF(OFFSET('Sanitation Data'!$F$28,0,10*ROW('Sanitation Data'!F111))="","",OFFSET('Sanitation Data'!$F$28,0,10*ROW('Sanitation Data'!F111)))</f>
        <v/>
      </c>
      <c r="CV117" s="229" t="str">
        <f ca="1">+IF(OFFSET('Sanitation Data'!$F$29,0,10*ROW('Sanitation Data'!F111))="","",OFFSET('Sanitation Data'!$F$29,0,10*ROW('Sanitation Data'!F111)))</f>
        <v/>
      </c>
      <c r="CW117" s="229" t="str">
        <f ca="1">+IF(OFFSET('Sanitation Data'!$F$30,0,10*ROW('Sanitation Data'!F111))="","",OFFSET('Sanitation Data'!$F$30,0,10*ROW('Sanitation Data'!F111)))</f>
        <v/>
      </c>
      <c r="CX117" s="229" t="str">
        <f ca="1">+IF(OFFSET('Sanitation Data'!$F$31,0,10*ROW('Sanitation Data'!F111))="","",OFFSET('Sanitation Data'!$F$31,0,10*ROW('Sanitation Data'!F111)))</f>
        <v/>
      </c>
      <c r="CY117" s="229" t="str">
        <f ca="1">+IF(OFFSET('Sanitation Data'!$F$32,0,10*ROW('Sanitation Data'!F111))="","",OFFSET('Sanitation Data'!$F$32,0,10*ROW('Sanitation Data'!F111)))</f>
        <v/>
      </c>
      <c r="CZ117" s="229" t="str">
        <f ca="1">+IF(OFFSET('Sanitation Data'!$G$28,0,10*ROW('Sanitation Data'!G111))="","",OFFSET('Sanitation Data'!$G$28,0,10*ROW('Sanitation Data'!G111)))</f>
        <v/>
      </c>
      <c r="DA117" s="229" t="str">
        <f ca="1">+IF(OFFSET('Sanitation Data'!$G$29,0,10*ROW('Sanitation Data'!G111))="","",OFFSET('Sanitation Data'!$G$29,0,10*ROW('Sanitation Data'!G111)))</f>
        <v/>
      </c>
      <c r="DB117" s="229" t="str">
        <f ca="1">+IF(OFFSET('Sanitation Data'!$G$30,0,10*ROW('Sanitation Data'!G111))="","",OFFSET('Sanitation Data'!$G$30,0,10*ROW('Sanitation Data'!G111)))</f>
        <v/>
      </c>
      <c r="DC117" s="229" t="str">
        <f ca="1">+IF(OFFSET('Sanitation Data'!$G$31,0,10*ROW('Sanitation Data'!G111))="","",OFFSET('Sanitation Data'!$G$31,0,10*ROW('Sanitation Data'!G111)))</f>
        <v/>
      </c>
      <c r="DD117" s="229" t="str">
        <f ca="1">+IF(OFFSET('Sanitation Data'!$G$32,0,10*ROW('Sanitation Data'!G111))="","",OFFSET('Sanitation Data'!$G$32,0,10*ROW('Sanitation Data'!G111)))</f>
        <v/>
      </c>
      <c r="DE117" s="229" t="str">
        <f ca="1">+IF(OFFSET('Sanitation Data'!$H$28,0,10*ROW('Sanitation Data'!H111))="","",OFFSET('Sanitation Data'!$H$28,0,10*ROW('Sanitation Data'!H111)))</f>
        <v/>
      </c>
      <c r="DF117" s="229" t="str">
        <f ca="1">+IF(OFFSET('Sanitation Data'!$H$29,0,10*ROW('Sanitation Data'!H111))="","",OFFSET('Sanitation Data'!$H$29,0,10*ROW('Sanitation Data'!H111)))</f>
        <v/>
      </c>
      <c r="DG117" s="229" t="str">
        <f ca="1">+IF(OFFSET('Sanitation Data'!$H$30,0,10*ROW('Sanitation Data'!H111))="","",OFFSET('Sanitation Data'!$H$30,0,10*ROW('Sanitation Data'!H111)))</f>
        <v/>
      </c>
      <c r="DH117" s="229" t="str">
        <f ca="1">+IF(OFFSET('Sanitation Data'!$H$31,0,10*ROW('Sanitation Data'!H111))="","",OFFSET('Sanitation Data'!$H$31,0,10*ROW('Sanitation Data'!H111)))</f>
        <v/>
      </c>
      <c r="DI117" s="229" t="str">
        <f ca="1">+IF(OFFSET('Sanitation Data'!$H$32,0,10*ROW('Sanitation Data'!H111))="","",OFFSET('Sanitation Data'!$H$32,0,10*ROW('Sanitation Data'!H111)))</f>
        <v/>
      </c>
      <c r="DJ117" s="229" t="str">
        <f ca="1">+IF(OFFSET('Sanitation Data'!$I$28,0,10*ROW('Sanitation Data'!I111))="","",OFFSET('Sanitation Data'!$I$28,0,10*ROW('Sanitation Data'!I111)))</f>
        <v/>
      </c>
      <c r="DK117" s="229" t="str">
        <f ca="1">+IF(OFFSET('Sanitation Data'!$I$29,0,10*ROW('Sanitation Data'!I111))="","",OFFSET('Sanitation Data'!$I$29,0,10*ROW('Sanitation Data'!I111)))</f>
        <v/>
      </c>
      <c r="DL117" s="229" t="str">
        <f ca="1">+IF(OFFSET('Sanitation Data'!$I$30,0,10*ROW('Sanitation Data'!I111))="","",OFFSET('Sanitation Data'!$I$30,0,10*ROW('Sanitation Data'!I111)))</f>
        <v/>
      </c>
      <c r="DM117" s="229" t="str">
        <f ca="1">+IF(OFFSET('Sanitation Data'!$I$31,0,10*ROW('Sanitation Data'!I111))="","",OFFSET('Sanitation Data'!$I$31,0,10*ROW('Sanitation Data'!I111)))</f>
        <v/>
      </c>
      <c r="DN117" s="229" t="str">
        <f ca="1">+IF(OFFSET('Sanitation Data'!$I$32,0,10*ROW('Sanitation Data'!I111))="","",OFFSET('Sanitation Data'!$I$32,0,10*ROW('Sanitation Data'!I111)))</f>
        <v/>
      </c>
      <c r="DO117" s="229" t="str">
        <f ca="1">+IF(OFFSET('Hygiene Data'!$D$11,0,10*ROW('Hygiene Data'!D111))="","",OFFSET('Hygiene Data'!$D$11,0,10*ROW('Hygiene Data'!D111)))</f>
        <v/>
      </c>
      <c r="DP117" s="229" t="str">
        <f ca="1">+IF(OFFSET('Hygiene Data'!$D$12,0,10*ROW('Hygiene Data'!D111))="","",OFFSET('Hygiene Data'!$D$12,0,10*ROW('Hygiene Data'!D111)))</f>
        <v/>
      </c>
      <c r="DQ117" s="229" t="str">
        <f ca="1">+IF(OFFSET('Hygiene Data'!$D$13,0,10*ROW('Hygiene Data'!D111))="","",OFFSET('Hygiene Data'!$D$13,0,10*ROW('Hygiene Data'!D111)))</f>
        <v/>
      </c>
      <c r="DR117" s="229" t="str">
        <f ca="1">+IF(OFFSET('Hygiene Data'!$E$11,0,10*ROW('Hygiene Data'!E111))="","",OFFSET('Hygiene Data'!$E$11,0,10*ROW('Hygiene Data'!E111)))</f>
        <v/>
      </c>
      <c r="DS117" s="229" t="str">
        <f ca="1">+IF(OFFSET('Hygiene Data'!$E$12,0,10*ROW('Hygiene Data'!E111))="","",OFFSET('Hygiene Data'!$E$12,0,10*ROW('Hygiene Data'!E111)))</f>
        <v/>
      </c>
      <c r="DT117" s="229" t="str">
        <f ca="1">+IF(OFFSET('Hygiene Data'!$E$13,0,10*ROW('Hygiene Data'!E111))="","",OFFSET('Hygiene Data'!$E$13,0,10*ROW('Hygiene Data'!E111)))</f>
        <v/>
      </c>
      <c r="DU117" s="229" t="str">
        <f ca="1">+IF(OFFSET('Hygiene Data'!$F$11,0,10*ROW('Hygiene Data'!F111))="","",OFFSET('Hygiene Data'!$F$11,0,10*ROW('Hygiene Data'!F111)))</f>
        <v/>
      </c>
      <c r="DV117" s="229" t="str">
        <f ca="1">+IF(OFFSET('Hygiene Data'!$F$12,0,10*ROW('Hygiene Data'!F111))="","",OFFSET('Hygiene Data'!$F$12,0,10*ROW('Hygiene Data'!F111)))</f>
        <v/>
      </c>
      <c r="DW117" s="229" t="str">
        <f ca="1">+IF(OFFSET('Hygiene Data'!$F$13,0,10*ROW('Hygiene Data'!F111))="","",OFFSET('Hygiene Data'!$F$13,0,10*ROW('Hygiene Data'!F111)))</f>
        <v/>
      </c>
      <c r="DX117" s="229" t="str">
        <f ca="1">+IF(OFFSET('Hygiene Data'!$G$11,0,10*ROW('Hygiene Data'!G111))="","",OFFSET('Hygiene Data'!$G$11,0,10*ROW('Hygiene Data'!G111)))</f>
        <v/>
      </c>
      <c r="DY117" s="229" t="str">
        <f ca="1">+IF(OFFSET('Hygiene Data'!$G$12,0,10*ROW('Hygiene Data'!G111))="","",OFFSET('Hygiene Data'!$G$12,0,10*ROW('Hygiene Data'!G111)))</f>
        <v/>
      </c>
      <c r="DZ117" s="229" t="str">
        <f ca="1">+IF(OFFSET('Hygiene Data'!$G$13,0,10*ROW('Hygiene Data'!G111))="","",OFFSET('Hygiene Data'!$G$13,0,10*ROW('Hygiene Data'!G111)))</f>
        <v/>
      </c>
      <c r="EA117" s="229" t="str">
        <f ca="1">+IF(OFFSET('Hygiene Data'!$H$11,0,10*ROW('Hygiene Data'!H111))="","",OFFSET('Hygiene Data'!$H$11,0,10*ROW('Hygiene Data'!H111)))</f>
        <v/>
      </c>
      <c r="EB117" s="229" t="str">
        <f ca="1">+IF(OFFSET('Hygiene Data'!$H$12,0,10*ROW('Hygiene Data'!H111))="","",OFFSET('Hygiene Data'!$H$12,0,10*ROW('Hygiene Data'!H111)))</f>
        <v/>
      </c>
      <c r="EC117" s="229" t="str">
        <f ca="1">+IF(OFFSET('Hygiene Data'!$H$13,0,10*ROW('Hygiene Data'!H111))="","",OFFSET('Hygiene Data'!$H$13,0,10*ROW('Hygiene Data'!H111)))</f>
        <v/>
      </c>
      <c r="ED117" s="229" t="str">
        <f ca="1">+IF(OFFSET('Hygiene Data'!$I$11,0,10*ROW('Hygiene Data'!I111))="","",OFFSET('Hygiene Data'!$I$11,0,10*ROW('Hygiene Data'!I111)))</f>
        <v/>
      </c>
      <c r="EE117" s="229" t="str">
        <f ca="1">+IF(OFFSET('Hygiene Data'!$I$12,0,10*ROW('Hygiene Data'!I111))="","",OFFSET('Hygiene Data'!$I$12,0,10*ROW('Hygiene Data'!I111)))</f>
        <v/>
      </c>
      <c r="EF117" s="229" t="str">
        <f ca="1">+IF(OFFSET('Hygiene Data'!$I$13,0,10*ROW('Hygiene Data'!I111))="","",OFFSET('Hygiene Data'!$I$13,0,10*ROW('Hygiene Data'!I111)))</f>
        <v/>
      </c>
    </row>
    <row r="118" spans="1:136" x14ac:dyDescent="0.25">
      <c r="A118" s="338" t="str">
        <f ca="1">+IF(OFFSET('Water Data'!$B$2,0,10*ROW('Water Data'!E112))="","",OFFSET('Water Data'!$B$2,0,10*ROW('Water Data'!E112)))</f>
        <v/>
      </c>
      <c r="B118" s="33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365" t="str">
        <f t="shared" ca="1" si="1"/>
        <v/>
      </c>
      <c r="D118" s="36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36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36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36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36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36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36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36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36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36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36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36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36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36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36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36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36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36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36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36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36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36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36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36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36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36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36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36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36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36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36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36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36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36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36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36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36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36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36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36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36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36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36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36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36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36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36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36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36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44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36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36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36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36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36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36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36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36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36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36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36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36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36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36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36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36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229" t="str">
        <f ca="1">+IF(OFFSET('Water Data'!$D$27,0,10*ROW('Water Data'!D112))="","",OFFSET('Water Data'!$D$27,0,10*ROW('Water Data'!D112)))</f>
        <v/>
      </c>
      <c r="BT118" s="229" t="str">
        <f ca="1">+IF(OFFSET('Water Data'!$D$28,0,10*ROW('Water Data'!D112))="","",OFFSET('Water Data'!$D$28,0,10*ROW('Water Data'!D112)))</f>
        <v/>
      </c>
      <c r="BU118" s="229" t="str">
        <f ca="1">+IF(OFFSET('Water Data'!$D$29,0,10*ROW('Water Data'!D112))="","",OFFSET('Water Data'!$D$29,0,10*ROW('Water Data'!D112)))</f>
        <v/>
      </c>
      <c r="BV118" s="229" t="str">
        <f ca="1">+IF(OFFSET('Water Data'!$E$27,0,10*ROW('Water Data'!E112))="","",OFFSET('Water Data'!$E$27,0,10*ROW('Water Data'!E112)))</f>
        <v/>
      </c>
      <c r="BW118" s="229" t="str">
        <f ca="1">+IF(OFFSET('Water Data'!$E$28,0,10*ROW('Water Data'!E112))="","",OFFSET('Water Data'!$E$28,0,10*ROW('Water Data'!E112)))</f>
        <v/>
      </c>
      <c r="BX118" s="229" t="str">
        <f ca="1">+IF(OFFSET('Water Data'!$E$29,0,10*ROW('Water Data'!E112))="","",OFFSET('Water Data'!$E$29,0,10*ROW('Water Data'!E112)))</f>
        <v/>
      </c>
      <c r="BY118" s="229" t="str">
        <f ca="1">+IF(OFFSET('Water Data'!$F$27,0,10*ROW('Water Data'!F112))="","",OFFSET('Water Data'!$F$27,0,10*ROW('Water Data'!F112)))</f>
        <v/>
      </c>
      <c r="BZ118" s="229" t="str">
        <f ca="1">+IF(OFFSET('Water Data'!$F$28,0,10*ROW('Water Data'!F112))="","",OFFSET('Water Data'!$F$28,0,10*ROW('Water Data'!F112)))</f>
        <v/>
      </c>
      <c r="CA118" s="229" t="str">
        <f ca="1">+IF(OFFSET('Water Data'!$F$29,0,10*ROW('Water Data'!F112))="","",OFFSET('Water Data'!$F$29,0,10*ROW('Water Data'!F112)))</f>
        <v/>
      </c>
      <c r="CB118" s="229" t="str">
        <f ca="1">+IF(OFFSET('Water Data'!$G$27,0,10*ROW('Water Data'!G112))="","",OFFSET('Water Data'!$G$27,0,10*ROW('Water Data'!G112)))</f>
        <v/>
      </c>
      <c r="CC118" s="229" t="str">
        <f ca="1">+IF(OFFSET('Water Data'!$G$28,0,10*ROW('Water Data'!G112))="","",OFFSET('Water Data'!$G$28,0,10*ROW('Water Data'!G112)))</f>
        <v/>
      </c>
      <c r="CD118" s="229" t="str">
        <f ca="1">+IF(OFFSET('Water Data'!$G$29,0,10*ROW('Water Data'!G112))="","",OFFSET('Water Data'!$G$29,0,10*ROW('Water Data'!G112)))</f>
        <v/>
      </c>
      <c r="CE118" s="229" t="str">
        <f ca="1">+IF(OFFSET('Water Data'!$H$27,0,10*ROW('Water Data'!H112))="","",OFFSET('Water Data'!$H$27,0,10*ROW('Water Data'!H112)))</f>
        <v/>
      </c>
      <c r="CF118" s="229" t="str">
        <f ca="1">+IF(OFFSET('Water Data'!$H$28,0,10*ROW('Water Data'!H112))="","",OFFSET('Water Data'!$H$28,0,10*ROW('Water Data'!H112)))</f>
        <v/>
      </c>
      <c r="CG118" s="229" t="str">
        <f ca="1">+IF(OFFSET('Water Data'!$H$29,0,10*ROW('Water Data'!H112))="","",OFFSET('Water Data'!$H$29,0,10*ROW('Water Data'!H112)))</f>
        <v/>
      </c>
      <c r="CH118" s="229" t="str">
        <f ca="1">+IF(OFFSET('Water Data'!$I$27,0,10*ROW('Water Data'!I112))="","",OFFSET('Water Data'!$I$27,0,10*ROW('Water Data'!I112)))</f>
        <v/>
      </c>
      <c r="CI118" s="229" t="str">
        <f ca="1">+IF(OFFSET('Water Data'!$I$28,0,10*ROW('Water Data'!I112))="","",OFFSET('Water Data'!$I$28,0,10*ROW('Water Data'!I112)))</f>
        <v/>
      </c>
      <c r="CJ118" s="229" t="str">
        <f ca="1">+IF(OFFSET('Water Data'!$I$29,0,10*ROW('Water Data'!I112))="","",OFFSET('Water Data'!$I$29,0,10*ROW('Water Data'!I112)))</f>
        <v/>
      </c>
      <c r="CK118" s="229" t="str">
        <f ca="1">+IF(OFFSET('Sanitation Data'!$D$28,0,10*ROW('Sanitation Data'!D112))="","",OFFSET('Sanitation Data'!$D$28,0,10*ROW('Sanitation Data'!D112)))</f>
        <v/>
      </c>
      <c r="CL118" s="229" t="str">
        <f ca="1">+IF(OFFSET('Sanitation Data'!$D$29,0,10*ROW('Sanitation Data'!D112))="","",OFFSET('Sanitation Data'!$D$29,0,10*ROW('Sanitation Data'!D112)))</f>
        <v/>
      </c>
      <c r="CM118" s="229" t="str">
        <f ca="1">+IF(OFFSET('Sanitation Data'!$D$30,0,10*ROW('Sanitation Data'!D112))="","",OFFSET('Sanitation Data'!$D$30,0,10*ROW('Sanitation Data'!D112)))</f>
        <v/>
      </c>
      <c r="CN118" s="229" t="str">
        <f ca="1">+IF(OFFSET('Sanitation Data'!$D$31,0,10*ROW('Sanitation Data'!D112))="","",OFFSET('Sanitation Data'!$D$31,0,10*ROW('Sanitation Data'!D112)))</f>
        <v/>
      </c>
      <c r="CO118" s="229" t="str">
        <f ca="1">+IF(OFFSET('Sanitation Data'!$D$32,0,10*ROW('Sanitation Data'!D112))="","",OFFSET('Sanitation Data'!$D$32,0,10*ROW('Sanitation Data'!D112)))</f>
        <v/>
      </c>
      <c r="CP118" s="229" t="str">
        <f ca="1">+IF(OFFSET('Sanitation Data'!$E$28,0,10*ROW('Sanitation Data'!E112))="","",OFFSET('Sanitation Data'!$E$28,0,10*ROW('Sanitation Data'!E112)))</f>
        <v/>
      </c>
      <c r="CQ118" s="229" t="str">
        <f ca="1">+IF(OFFSET('Sanitation Data'!$E$29,0,10*ROW('Sanitation Data'!E112))="","",OFFSET('Sanitation Data'!$E$29,0,10*ROW('Sanitation Data'!E112)))</f>
        <v/>
      </c>
      <c r="CR118" s="229" t="str">
        <f ca="1">+IF(OFFSET('Sanitation Data'!$E$30,0,10*ROW('Sanitation Data'!E112))="","",OFFSET('Sanitation Data'!$E$30,0,10*ROW('Sanitation Data'!E112)))</f>
        <v/>
      </c>
      <c r="CS118" s="229" t="str">
        <f ca="1">+IF(OFFSET('Sanitation Data'!$E$31,0,10*ROW('Sanitation Data'!E112))="","",OFFSET('Sanitation Data'!$E$31,0,10*ROW('Sanitation Data'!E112)))</f>
        <v/>
      </c>
      <c r="CT118" s="229" t="str">
        <f ca="1">+IF(OFFSET('Sanitation Data'!$E$32,0,10*ROW('Sanitation Data'!E112))="","",OFFSET('Sanitation Data'!$E$32,0,10*ROW('Sanitation Data'!E112)))</f>
        <v/>
      </c>
      <c r="CU118" s="229" t="str">
        <f ca="1">+IF(OFFSET('Sanitation Data'!$F$28,0,10*ROW('Sanitation Data'!F112))="","",OFFSET('Sanitation Data'!$F$28,0,10*ROW('Sanitation Data'!F112)))</f>
        <v/>
      </c>
      <c r="CV118" s="229" t="str">
        <f ca="1">+IF(OFFSET('Sanitation Data'!$F$29,0,10*ROW('Sanitation Data'!F112))="","",OFFSET('Sanitation Data'!$F$29,0,10*ROW('Sanitation Data'!F112)))</f>
        <v/>
      </c>
      <c r="CW118" s="229" t="str">
        <f ca="1">+IF(OFFSET('Sanitation Data'!$F$30,0,10*ROW('Sanitation Data'!F112))="","",OFFSET('Sanitation Data'!$F$30,0,10*ROW('Sanitation Data'!F112)))</f>
        <v/>
      </c>
      <c r="CX118" s="229" t="str">
        <f ca="1">+IF(OFFSET('Sanitation Data'!$F$31,0,10*ROW('Sanitation Data'!F112))="","",OFFSET('Sanitation Data'!$F$31,0,10*ROW('Sanitation Data'!F112)))</f>
        <v/>
      </c>
      <c r="CY118" s="229" t="str">
        <f ca="1">+IF(OFFSET('Sanitation Data'!$F$32,0,10*ROW('Sanitation Data'!F112))="","",OFFSET('Sanitation Data'!$F$32,0,10*ROW('Sanitation Data'!F112)))</f>
        <v/>
      </c>
      <c r="CZ118" s="229" t="str">
        <f ca="1">+IF(OFFSET('Sanitation Data'!$G$28,0,10*ROW('Sanitation Data'!G112))="","",OFFSET('Sanitation Data'!$G$28,0,10*ROW('Sanitation Data'!G112)))</f>
        <v/>
      </c>
      <c r="DA118" s="229" t="str">
        <f ca="1">+IF(OFFSET('Sanitation Data'!$G$29,0,10*ROW('Sanitation Data'!G112))="","",OFFSET('Sanitation Data'!$G$29,0,10*ROW('Sanitation Data'!G112)))</f>
        <v/>
      </c>
      <c r="DB118" s="229" t="str">
        <f ca="1">+IF(OFFSET('Sanitation Data'!$G$30,0,10*ROW('Sanitation Data'!G112))="","",OFFSET('Sanitation Data'!$G$30,0,10*ROW('Sanitation Data'!G112)))</f>
        <v/>
      </c>
      <c r="DC118" s="229" t="str">
        <f ca="1">+IF(OFFSET('Sanitation Data'!$G$31,0,10*ROW('Sanitation Data'!G112))="","",OFFSET('Sanitation Data'!$G$31,0,10*ROW('Sanitation Data'!G112)))</f>
        <v/>
      </c>
      <c r="DD118" s="229" t="str">
        <f ca="1">+IF(OFFSET('Sanitation Data'!$G$32,0,10*ROW('Sanitation Data'!G112))="","",OFFSET('Sanitation Data'!$G$32,0,10*ROW('Sanitation Data'!G112)))</f>
        <v/>
      </c>
      <c r="DE118" s="229" t="str">
        <f ca="1">+IF(OFFSET('Sanitation Data'!$H$28,0,10*ROW('Sanitation Data'!H112))="","",OFFSET('Sanitation Data'!$H$28,0,10*ROW('Sanitation Data'!H112)))</f>
        <v/>
      </c>
      <c r="DF118" s="229" t="str">
        <f ca="1">+IF(OFFSET('Sanitation Data'!$H$29,0,10*ROW('Sanitation Data'!H112))="","",OFFSET('Sanitation Data'!$H$29,0,10*ROW('Sanitation Data'!H112)))</f>
        <v/>
      </c>
      <c r="DG118" s="229" t="str">
        <f ca="1">+IF(OFFSET('Sanitation Data'!$H$30,0,10*ROW('Sanitation Data'!H112))="","",OFFSET('Sanitation Data'!$H$30,0,10*ROW('Sanitation Data'!H112)))</f>
        <v/>
      </c>
      <c r="DH118" s="229" t="str">
        <f ca="1">+IF(OFFSET('Sanitation Data'!$H$31,0,10*ROW('Sanitation Data'!H112))="","",OFFSET('Sanitation Data'!$H$31,0,10*ROW('Sanitation Data'!H112)))</f>
        <v/>
      </c>
      <c r="DI118" s="229" t="str">
        <f ca="1">+IF(OFFSET('Sanitation Data'!$H$32,0,10*ROW('Sanitation Data'!H112))="","",OFFSET('Sanitation Data'!$H$32,0,10*ROW('Sanitation Data'!H112)))</f>
        <v/>
      </c>
      <c r="DJ118" s="229" t="str">
        <f ca="1">+IF(OFFSET('Sanitation Data'!$I$28,0,10*ROW('Sanitation Data'!I112))="","",OFFSET('Sanitation Data'!$I$28,0,10*ROW('Sanitation Data'!I112)))</f>
        <v/>
      </c>
      <c r="DK118" s="229" t="str">
        <f ca="1">+IF(OFFSET('Sanitation Data'!$I$29,0,10*ROW('Sanitation Data'!I112))="","",OFFSET('Sanitation Data'!$I$29,0,10*ROW('Sanitation Data'!I112)))</f>
        <v/>
      </c>
      <c r="DL118" s="229" t="str">
        <f ca="1">+IF(OFFSET('Sanitation Data'!$I$30,0,10*ROW('Sanitation Data'!I112))="","",OFFSET('Sanitation Data'!$I$30,0,10*ROW('Sanitation Data'!I112)))</f>
        <v/>
      </c>
      <c r="DM118" s="229" t="str">
        <f ca="1">+IF(OFFSET('Sanitation Data'!$I$31,0,10*ROW('Sanitation Data'!I112))="","",OFFSET('Sanitation Data'!$I$31,0,10*ROW('Sanitation Data'!I112)))</f>
        <v/>
      </c>
      <c r="DN118" s="229" t="str">
        <f ca="1">+IF(OFFSET('Sanitation Data'!$I$32,0,10*ROW('Sanitation Data'!I112))="","",OFFSET('Sanitation Data'!$I$32,0,10*ROW('Sanitation Data'!I112)))</f>
        <v/>
      </c>
      <c r="DO118" s="229" t="str">
        <f ca="1">+IF(OFFSET('Hygiene Data'!$D$11,0,10*ROW('Hygiene Data'!D112))="","",OFFSET('Hygiene Data'!$D$11,0,10*ROW('Hygiene Data'!D112)))</f>
        <v/>
      </c>
      <c r="DP118" s="229" t="str">
        <f ca="1">+IF(OFFSET('Hygiene Data'!$D$12,0,10*ROW('Hygiene Data'!D112))="","",OFFSET('Hygiene Data'!$D$12,0,10*ROW('Hygiene Data'!D112)))</f>
        <v/>
      </c>
      <c r="DQ118" s="229" t="str">
        <f ca="1">+IF(OFFSET('Hygiene Data'!$D$13,0,10*ROW('Hygiene Data'!D112))="","",OFFSET('Hygiene Data'!$D$13,0,10*ROW('Hygiene Data'!D112)))</f>
        <v/>
      </c>
      <c r="DR118" s="229" t="str">
        <f ca="1">+IF(OFFSET('Hygiene Data'!$E$11,0,10*ROW('Hygiene Data'!E112))="","",OFFSET('Hygiene Data'!$E$11,0,10*ROW('Hygiene Data'!E112)))</f>
        <v/>
      </c>
      <c r="DS118" s="229" t="str">
        <f ca="1">+IF(OFFSET('Hygiene Data'!$E$12,0,10*ROW('Hygiene Data'!E112))="","",OFFSET('Hygiene Data'!$E$12,0,10*ROW('Hygiene Data'!E112)))</f>
        <v/>
      </c>
      <c r="DT118" s="229" t="str">
        <f ca="1">+IF(OFFSET('Hygiene Data'!$E$13,0,10*ROW('Hygiene Data'!E112))="","",OFFSET('Hygiene Data'!$E$13,0,10*ROW('Hygiene Data'!E112)))</f>
        <v/>
      </c>
      <c r="DU118" s="229" t="str">
        <f ca="1">+IF(OFFSET('Hygiene Data'!$F$11,0,10*ROW('Hygiene Data'!F112))="","",OFFSET('Hygiene Data'!$F$11,0,10*ROW('Hygiene Data'!F112)))</f>
        <v/>
      </c>
      <c r="DV118" s="229" t="str">
        <f ca="1">+IF(OFFSET('Hygiene Data'!$F$12,0,10*ROW('Hygiene Data'!F112))="","",OFFSET('Hygiene Data'!$F$12,0,10*ROW('Hygiene Data'!F112)))</f>
        <v/>
      </c>
      <c r="DW118" s="229" t="str">
        <f ca="1">+IF(OFFSET('Hygiene Data'!$F$13,0,10*ROW('Hygiene Data'!F112))="","",OFFSET('Hygiene Data'!$F$13,0,10*ROW('Hygiene Data'!F112)))</f>
        <v/>
      </c>
      <c r="DX118" s="229" t="str">
        <f ca="1">+IF(OFFSET('Hygiene Data'!$G$11,0,10*ROW('Hygiene Data'!G112))="","",OFFSET('Hygiene Data'!$G$11,0,10*ROW('Hygiene Data'!G112)))</f>
        <v/>
      </c>
      <c r="DY118" s="229" t="str">
        <f ca="1">+IF(OFFSET('Hygiene Data'!$G$12,0,10*ROW('Hygiene Data'!G112))="","",OFFSET('Hygiene Data'!$G$12,0,10*ROW('Hygiene Data'!G112)))</f>
        <v/>
      </c>
      <c r="DZ118" s="229" t="str">
        <f ca="1">+IF(OFFSET('Hygiene Data'!$G$13,0,10*ROW('Hygiene Data'!G112))="","",OFFSET('Hygiene Data'!$G$13,0,10*ROW('Hygiene Data'!G112)))</f>
        <v/>
      </c>
      <c r="EA118" s="229" t="str">
        <f ca="1">+IF(OFFSET('Hygiene Data'!$H$11,0,10*ROW('Hygiene Data'!H112))="","",OFFSET('Hygiene Data'!$H$11,0,10*ROW('Hygiene Data'!H112)))</f>
        <v/>
      </c>
      <c r="EB118" s="229" t="str">
        <f ca="1">+IF(OFFSET('Hygiene Data'!$H$12,0,10*ROW('Hygiene Data'!H112))="","",OFFSET('Hygiene Data'!$H$12,0,10*ROW('Hygiene Data'!H112)))</f>
        <v/>
      </c>
      <c r="EC118" s="229" t="str">
        <f ca="1">+IF(OFFSET('Hygiene Data'!$H$13,0,10*ROW('Hygiene Data'!H112))="","",OFFSET('Hygiene Data'!$H$13,0,10*ROW('Hygiene Data'!H112)))</f>
        <v/>
      </c>
      <c r="ED118" s="229" t="str">
        <f ca="1">+IF(OFFSET('Hygiene Data'!$I$11,0,10*ROW('Hygiene Data'!I112))="","",OFFSET('Hygiene Data'!$I$11,0,10*ROW('Hygiene Data'!I112)))</f>
        <v/>
      </c>
      <c r="EE118" s="229" t="str">
        <f ca="1">+IF(OFFSET('Hygiene Data'!$I$12,0,10*ROW('Hygiene Data'!I112))="","",OFFSET('Hygiene Data'!$I$12,0,10*ROW('Hygiene Data'!I112)))</f>
        <v/>
      </c>
      <c r="EF118" s="229" t="str">
        <f ca="1">+IF(OFFSET('Hygiene Data'!$I$13,0,10*ROW('Hygiene Data'!I112))="","",OFFSET('Hygiene Data'!$I$13,0,10*ROW('Hygiene Data'!I112)))</f>
        <v/>
      </c>
    </row>
    <row r="119" spans="1:136" x14ac:dyDescent="0.25">
      <c r="A119" s="338" t="str">
        <f ca="1">+IF(OFFSET('Water Data'!$B$2,0,10*ROW('Water Data'!E113))="","",OFFSET('Water Data'!$B$2,0,10*ROW('Water Data'!E113)))</f>
        <v/>
      </c>
      <c r="B119" s="33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365" t="str">
        <f t="shared" ca="1" si="1"/>
        <v/>
      </c>
      <c r="D119" s="36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36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36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36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36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36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36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36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36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36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36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36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36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36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36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36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36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36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36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36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36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36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36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36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36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36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36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36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36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36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36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36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36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36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36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36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36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36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36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36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36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36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36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36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36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36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36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36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36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44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36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36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36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36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36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36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36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36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36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36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36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36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36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36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36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36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229" t="str">
        <f ca="1">+IF(OFFSET('Water Data'!$D$27,0,10*ROW('Water Data'!D113))="","",OFFSET('Water Data'!$D$27,0,10*ROW('Water Data'!D113)))</f>
        <v/>
      </c>
      <c r="BT119" s="229" t="str">
        <f ca="1">+IF(OFFSET('Water Data'!$D$28,0,10*ROW('Water Data'!D113))="","",OFFSET('Water Data'!$D$28,0,10*ROW('Water Data'!D113)))</f>
        <v/>
      </c>
      <c r="BU119" s="229" t="str">
        <f ca="1">+IF(OFFSET('Water Data'!$D$29,0,10*ROW('Water Data'!D113))="","",OFFSET('Water Data'!$D$29,0,10*ROW('Water Data'!D113)))</f>
        <v/>
      </c>
      <c r="BV119" s="229" t="str">
        <f ca="1">+IF(OFFSET('Water Data'!$E$27,0,10*ROW('Water Data'!E113))="","",OFFSET('Water Data'!$E$27,0,10*ROW('Water Data'!E113)))</f>
        <v/>
      </c>
      <c r="BW119" s="229" t="str">
        <f ca="1">+IF(OFFSET('Water Data'!$E$28,0,10*ROW('Water Data'!E113))="","",OFFSET('Water Data'!$E$28,0,10*ROW('Water Data'!E113)))</f>
        <v/>
      </c>
      <c r="BX119" s="229" t="str">
        <f ca="1">+IF(OFFSET('Water Data'!$E$29,0,10*ROW('Water Data'!E113))="","",OFFSET('Water Data'!$E$29,0,10*ROW('Water Data'!E113)))</f>
        <v/>
      </c>
      <c r="BY119" s="229" t="str">
        <f ca="1">+IF(OFFSET('Water Data'!$F$27,0,10*ROW('Water Data'!F113))="","",OFFSET('Water Data'!$F$27,0,10*ROW('Water Data'!F113)))</f>
        <v/>
      </c>
      <c r="BZ119" s="229" t="str">
        <f ca="1">+IF(OFFSET('Water Data'!$F$28,0,10*ROW('Water Data'!F113))="","",OFFSET('Water Data'!$F$28,0,10*ROW('Water Data'!F113)))</f>
        <v/>
      </c>
      <c r="CA119" s="229" t="str">
        <f ca="1">+IF(OFFSET('Water Data'!$F$29,0,10*ROW('Water Data'!F113))="","",OFFSET('Water Data'!$F$29,0,10*ROW('Water Data'!F113)))</f>
        <v/>
      </c>
      <c r="CB119" s="229" t="str">
        <f ca="1">+IF(OFFSET('Water Data'!$G$27,0,10*ROW('Water Data'!G113))="","",OFFSET('Water Data'!$G$27,0,10*ROW('Water Data'!G113)))</f>
        <v/>
      </c>
      <c r="CC119" s="229" t="str">
        <f ca="1">+IF(OFFSET('Water Data'!$G$28,0,10*ROW('Water Data'!G113))="","",OFFSET('Water Data'!$G$28,0,10*ROW('Water Data'!G113)))</f>
        <v/>
      </c>
      <c r="CD119" s="229" t="str">
        <f ca="1">+IF(OFFSET('Water Data'!$G$29,0,10*ROW('Water Data'!G113))="","",OFFSET('Water Data'!$G$29,0,10*ROW('Water Data'!G113)))</f>
        <v/>
      </c>
      <c r="CE119" s="229" t="str">
        <f ca="1">+IF(OFFSET('Water Data'!$H$27,0,10*ROW('Water Data'!H113))="","",OFFSET('Water Data'!$H$27,0,10*ROW('Water Data'!H113)))</f>
        <v/>
      </c>
      <c r="CF119" s="229" t="str">
        <f ca="1">+IF(OFFSET('Water Data'!$H$28,0,10*ROW('Water Data'!H113))="","",OFFSET('Water Data'!$H$28,0,10*ROW('Water Data'!H113)))</f>
        <v/>
      </c>
      <c r="CG119" s="229" t="str">
        <f ca="1">+IF(OFFSET('Water Data'!$H$29,0,10*ROW('Water Data'!H113))="","",OFFSET('Water Data'!$H$29,0,10*ROW('Water Data'!H113)))</f>
        <v/>
      </c>
      <c r="CH119" s="229" t="str">
        <f ca="1">+IF(OFFSET('Water Data'!$I$27,0,10*ROW('Water Data'!I113))="","",OFFSET('Water Data'!$I$27,0,10*ROW('Water Data'!I113)))</f>
        <v/>
      </c>
      <c r="CI119" s="229" t="str">
        <f ca="1">+IF(OFFSET('Water Data'!$I$28,0,10*ROW('Water Data'!I113))="","",OFFSET('Water Data'!$I$28,0,10*ROW('Water Data'!I113)))</f>
        <v/>
      </c>
      <c r="CJ119" s="229" t="str">
        <f ca="1">+IF(OFFSET('Water Data'!$I$29,0,10*ROW('Water Data'!I113))="","",OFFSET('Water Data'!$I$29,0,10*ROW('Water Data'!I113)))</f>
        <v/>
      </c>
      <c r="CK119" s="229" t="str">
        <f ca="1">+IF(OFFSET('Sanitation Data'!$D$28,0,10*ROW('Sanitation Data'!D113))="","",OFFSET('Sanitation Data'!$D$28,0,10*ROW('Sanitation Data'!D113)))</f>
        <v/>
      </c>
      <c r="CL119" s="229" t="str">
        <f ca="1">+IF(OFFSET('Sanitation Data'!$D$29,0,10*ROW('Sanitation Data'!D113))="","",OFFSET('Sanitation Data'!$D$29,0,10*ROW('Sanitation Data'!D113)))</f>
        <v/>
      </c>
      <c r="CM119" s="229" t="str">
        <f ca="1">+IF(OFFSET('Sanitation Data'!$D$30,0,10*ROW('Sanitation Data'!D113))="","",OFFSET('Sanitation Data'!$D$30,0,10*ROW('Sanitation Data'!D113)))</f>
        <v/>
      </c>
      <c r="CN119" s="229" t="str">
        <f ca="1">+IF(OFFSET('Sanitation Data'!$D$31,0,10*ROW('Sanitation Data'!D113))="","",OFFSET('Sanitation Data'!$D$31,0,10*ROW('Sanitation Data'!D113)))</f>
        <v/>
      </c>
      <c r="CO119" s="229" t="str">
        <f ca="1">+IF(OFFSET('Sanitation Data'!$D$32,0,10*ROW('Sanitation Data'!D113))="","",OFFSET('Sanitation Data'!$D$32,0,10*ROW('Sanitation Data'!D113)))</f>
        <v/>
      </c>
      <c r="CP119" s="229" t="str">
        <f ca="1">+IF(OFFSET('Sanitation Data'!$E$28,0,10*ROW('Sanitation Data'!E113))="","",OFFSET('Sanitation Data'!$E$28,0,10*ROW('Sanitation Data'!E113)))</f>
        <v/>
      </c>
      <c r="CQ119" s="229" t="str">
        <f ca="1">+IF(OFFSET('Sanitation Data'!$E$29,0,10*ROW('Sanitation Data'!E113))="","",OFFSET('Sanitation Data'!$E$29,0,10*ROW('Sanitation Data'!E113)))</f>
        <v/>
      </c>
      <c r="CR119" s="229" t="str">
        <f ca="1">+IF(OFFSET('Sanitation Data'!$E$30,0,10*ROW('Sanitation Data'!E113))="","",OFFSET('Sanitation Data'!$E$30,0,10*ROW('Sanitation Data'!E113)))</f>
        <v/>
      </c>
      <c r="CS119" s="229" t="str">
        <f ca="1">+IF(OFFSET('Sanitation Data'!$E$31,0,10*ROW('Sanitation Data'!E113))="","",OFFSET('Sanitation Data'!$E$31,0,10*ROW('Sanitation Data'!E113)))</f>
        <v/>
      </c>
      <c r="CT119" s="229" t="str">
        <f ca="1">+IF(OFFSET('Sanitation Data'!$E$32,0,10*ROW('Sanitation Data'!E113))="","",OFFSET('Sanitation Data'!$E$32,0,10*ROW('Sanitation Data'!E113)))</f>
        <v/>
      </c>
      <c r="CU119" s="229" t="str">
        <f ca="1">+IF(OFFSET('Sanitation Data'!$F$28,0,10*ROW('Sanitation Data'!F113))="","",OFFSET('Sanitation Data'!$F$28,0,10*ROW('Sanitation Data'!F113)))</f>
        <v/>
      </c>
      <c r="CV119" s="229" t="str">
        <f ca="1">+IF(OFFSET('Sanitation Data'!$F$29,0,10*ROW('Sanitation Data'!F113))="","",OFFSET('Sanitation Data'!$F$29,0,10*ROW('Sanitation Data'!F113)))</f>
        <v/>
      </c>
      <c r="CW119" s="229" t="str">
        <f ca="1">+IF(OFFSET('Sanitation Data'!$F$30,0,10*ROW('Sanitation Data'!F113))="","",OFFSET('Sanitation Data'!$F$30,0,10*ROW('Sanitation Data'!F113)))</f>
        <v/>
      </c>
      <c r="CX119" s="229" t="str">
        <f ca="1">+IF(OFFSET('Sanitation Data'!$F$31,0,10*ROW('Sanitation Data'!F113))="","",OFFSET('Sanitation Data'!$F$31,0,10*ROW('Sanitation Data'!F113)))</f>
        <v/>
      </c>
      <c r="CY119" s="229" t="str">
        <f ca="1">+IF(OFFSET('Sanitation Data'!$F$32,0,10*ROW('Sanitation Data'!F113))="","",OFFSET('Sanitation Data'!$F$32,0,10*ROW('Sanitation Data'!F113)))</f>
        <v/>
      </c>
      <c r="CZ119" s="229" t="str">
        <f ca="1">+IF(OFFSET('Sanitation Data'!$G$28,0,10*ROW('Sanitation Data'!G113))="","",OFFSET('Sanitation Data'!$G$28,0,10*ROW('Sanitation Data'!G113)))</f>
        <v/>
      </c>
      <c r="DA119" s="229" t="str">
        <f ca="1">+IF(OFFSET('Sanitation Data'!$G$29,0,10*ROW('Sanitation Data'!G113))="","",OFFSET('Sanitation Data'!$G$29,0,10*ROW('Sanitation Data'!G113)))</f>
        <v/>
      </c>
      <c r="DB119" s="229" t="str">
        <f ca="1">+IF(OFFSET('Sanitation Data'!$G$30,0,10*ROW('Sanitation Data'!G113))="","",OFFSET('Sanitation Data'!$G$30,0,10*ROW('Sanitation Data'!G113)))</f>
        <v/>
      </c>
      <c r="DC119" s="229" t="str">
        <f ca="1">+IF(OFFSET('Sanitation Data'!$G$31,0,10*ROW('Sanitation Data'!G113))="","",OFFSET('Sanitation Data'!$G$31,0,10*ROW('Sanitation Data'!G113)))</f>
        <v/>
      </c>
      <c r="DD119" s="229" t="str">
        <f ca="1">+IF(OFFSET('Sanitation Data'!$G$32,0,10*ROW('Sanitation Data'!G113))="","",OFFSET('Sanitation Data'!$G$32,0,10*ROW('Sanitation Data'!G113)))</f>
        <v/>
      </c>
      <c r="DE119" s="229" t="str">
        <f ca="1">+IF(OFFSET('Sanitation Data'!$H$28,0,10*ROW('Sanitation Data'!H113))="","",OFFSET('Sanitation Data'!$H$28,0,10*ROW('Sanitation Data'!H113)))</f>
        <v/>
      </c>
      <c r="DF119" s="229" t="str">
        <f ca="1">+IF(OFFSET('Sanitation Data'!$H$29,0,10*ROW('Sanitation Data'!H113))="","",OFFSET('Sanitation Data'!$H$29,0,10*ROW('Sanitation Data'!H113)))</f>
        <v/>
      </c>
      <c r="DG119" s="229" t="str">
        <f ca="1">+IF(OFFSET('Sanitation Data'!$H$30,0,10*ROW('Sanitation Data'!H113))="","",OFFSET('Sanitation Data'!$H$30,0,10*ROW('Sanitation Data'!H113)))</f>
        <v/>
      </c>
      <c r="DH119" s="229" t="str">
        <f ca="1">+IF(OFFSET('Sanitation Data'!$H$31,0,10*ROW('Sanitation Data'!H113))="","",OFFSET('Sanitation Data'!$H$31,0,10*ROW('Sanitation Data'!H113)))</f>
        <v/>
      </c>
      <c r="DI119" s="229" t="str">
        <f ca="1">+IF(OFFSET('Sanitation Data'!$H$32,0,10*ROW('Sanitation Data'!H113))="","",OFFSET('Sanitation Data'!$H$32,0,10*ROW('Sanitation Data'!H113)))</f>
        <v/>
      </c>
      <c r="DJ119" s="229" t="str">
        <f ca="1">+IF(OFFSET('Sanitation Data'!$I$28,0,10*ROW('Sanitation Data'!I113))="","",OFFSET('Sanitation Data'!$I$28,0,10*ROW('Sanitation Data'!I113)))</f>
        <v/>
      </c>
      <c r="DK119" s="229" t="str">
        <f ca="1">+IF(OFFSET('Sanitation Data'!$I$29,0,10*ROW('Sanitation Data'!I113))="","",OFFSET('Sanitation Data'!$I$29,0,10*ROW('Sanitation Data'!I113)))</f>
        <v/>
      </c>
      <c r="DL119" s="229" t="str">
        <f ca="1">+IF(OFFSET('Sanitation Data'!$I$30,0,10*ROW('Sanitation Data'!I113))="","",OFFSET('Sanitation Data'!$I$30,0,10*ROW('Sanitation Data'!I113)))</f>
        <v/>
      </c>
      <c r="DM119" s="229" t="str">
        <f ca="1">+IF(OFFSET('Sanitation Data'!$I$31,0,10*ROW('Sanitation Data'!I113))="","",OFFSET('Sanitation Data'!$I$31,0,10*ROW('Sanitation Data'!I113)))</f>
        <v/>
      </c>
      <c r="DN119" s="229" t="str">
        <f ca="1">+IF(OFFSET('Sanitation Data'!$I$32,0,10*ROW('Sanitation Data'!I113))="","",OFFSET('Sanitation Data'!$I$32,0,10*ROW('Sanitation Data'!I113)))</f>
        <v/>
      </c>
      <c r="DO119" s="229" t="str">
        <f ca="1">+IF(OFFSET('Hygiene Data'!$D$11,0,10*ROW('Hygiene Data'!D113))="","",OFFSET('Hygiene Data'!$D$11,0,10*ROW('Hygiene Data'!D113)))</f>
        <v/>
      </c>
      <c r="DP119" s="229" t="str">
        <f ca="1">+IF(OFFSET('Hygiene Data'!$D$12,0,10*ROW('Hygiene Data'!D113))="","",OFFSET('Hygiene Data'!$D$12,0,10*ROW('Hygiene Data'!D113)))</f>
        <v/>
      </c>
      <c r="DQ119" s="229" t="str">
        <f ca="1">+IF(OFFSET('Hygiene Data'!$D$13,0,10*ROW('Hygiene Data'!D113))="","",OFFSET('Hygiene Data'!$D$13,0,10*ROW('Hygiene Data'!D113)))</f>
        <v/>
      </c>
      <c r="DR119" s="229" t="str">
        <f ca="1">+IF(OFFSET('Hygiene Data'!$E$11,0,10*ROW('Hygiene Data'!E113))="","",OFFSET('Hygiene Data'!$E$11,0,10*ROW('Hygiene Data'!E113)))</f>
        <v/>
      </c>
      <c r="DS119" s="229" t="str">
        <f ca="1">+IF(OFFSET('Hygiene Data'!$E$12,0,10*ROW('Hygiene Data'!E113))="","",OFFSET('Hygiene Data'!$E$12,0,10*ROW('Hygiene Data'!E113)))</f>
        <v/>
      </c>
      <c r="DT119" s="229" t="str">
        <f ca="1">+IF(OFFSET('Hygiene Data'!$E$13,0,10*ROW('Hygiene Data'!E113))="","",OFFSET('Hygiene Data'!$E$13,0,10*ROW('Hygiene Data'!E113)))</f>
        <v/>
      </c>
      <c r="DU119" s="229" t="str">
        <f ca="1">+IF(OFFSET('Hygiene Data'!$F$11,0,10*ROW('Hygiene Data'!F113))="","",OFFSET('Hygiene Data'!$F$11,0,10*ROW('Hygiene Data'!F113)))</f>
        <v/>
      </c>
      <c r="DV119" s="229" t="str">
        <f ca="1">+IF(OFFSET('Hygiene Data'!$F$12,0,10*ROW('Hygiene Data'!F113))="","",OFFSET('Hygiene Data'!$F$12,0,10*ROW('Hygiene Data'!F113)))</f>
        <v/>
      </c>
      <c r="DW119" s="229" t="str">
        <f ca="1">+IF(OFFSET('Hygiene Data'!$F$13,0,10*ROW('Hygiene Data'!F113))="","",OFFSET('Hygiene Data'!$F$13,0,10*ROW('Hygiene Data'!F113)))</f>
        <v/>
      </c>
      <c r="DX119" s="229" t="str">
        <f ca="1">+IF(OFFSET('Hygiene Data'!$G$11,0,10*ROW('Hygiene Data'!G113))="","",OFFSET('Hygiene Data'!$G$11,0,10*ROW('Hygiene Data'!G113)))</f>
        <v/>
      </c>
      <c r="DY119" s="229" t="str">
        <f ca="1">+IF(OFFSET('Hygiene Data'!$G$12,0,10*ROW('Hygiene Data'!G113))="","",OFFSET('Hygiene Data'!$G$12,0,10*ROW('Hygiene Data'!G113)))</f>
        <v/>
      </c>
      <c r="DZ119" s="229" t="str">
        <f ca="1">+IF(OFFSET('Hygiene Data'!$G$13,0,10*ROW('Hygiene Data'!G113))="","",OFFSET('Hygiene Data'!$G$13,0,10*ROW('Hygiene Data'!G113)))</f>
        <v/>
      </c>
      <c r="EA119" s="229" t="str">
        <f ca="1">+IF(OFFSET('Hygiene Data'!$H$11,0,10*ROW('Hygiene Data'!H113))="","",OFFSET('Hygiene Data'!$H$11,0,10*ROW('Hygiene Data'!H113)))</f>
        <v/>
      </c>
      <c r="EB119" s="229" t="str">
        <f ca="1">+IF(OFFSET('Hygiene Data'!$H$12,0,10*ROW('Hygiene Data'!H113))="","",OFFSET('Hygiene Data'!$H$12,0,10*ROW('Hygiene Data'!H113)))</f>
        <v/>
      </c>
      <c r="EC119" s="229" t="str">
        <f ca="1">+IF(OFFSET('Hygiene Data'!$H$13,0,10*ROW('Hygiene Data'!H113))="","",OFFSET('Hygiene Data'!$H$13,0,10*ROW('Hygiene Data'!H113)))</f>
        <v/>
      </c>
      <c r="ED119" s="229" t="str">
        <f ca="1">+IF(OFFSET('Hygiene Data'!$I$11,0,10*ROW('Hygiene Data'!I113))="","",OFFSET('Hygiene Data'!$I$11,0,10*ROW('Hygiene Data'!I113)))</f>
        <v/>
      </c>
      <c r="EE119" s="229" t="str">
        <f ca="1">+IF(OFFSET('Hygiene Data'!$I$12,0,10*ROW('Hygiene Data'!I113))="","",OFFSET('Hygiene Data'!$I$12,0,10*ROW('Hygiene Data'!I113)))</f>
        <v/>
      </c>
      <c r="EF119" s="229" t="str">
        <f ca="1">+IF(OFFSET('Hygiene Data'!$I$13,0,10*ROW('Hygiene Data'!I113))="","",OFFSET('Hygiene Data'!$I$13,0,10*ROW('Hygiene Data'!I113)))</f>
        <v/>
      </c>
    </row>
    <row r="120" spans="1:136" x14ac:dyDescent="0.25">
      <c r="A120" s="338" t="str">
        <f ca="1">+IF(OFFSET('Water Data'!$B$2,0,10*ROW('Water Data'!E114))="","",OFFSET('Water Data'!$B$2,0,10*ROW('Water Data'!E114)))</f>
        <v/>
      </c>
      <c r="B120" s="33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365" t="str">
        <f t="shared" ca="1" si="1"/>
        <v/>
      </c>
      <c r="D120" s="36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36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36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36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36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36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36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36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36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36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36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36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36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36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36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36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36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36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36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36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36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36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36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36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36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36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36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36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36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36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36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36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36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36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36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36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36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36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36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36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36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36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36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36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36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36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36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36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36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44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36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36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36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36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36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36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36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36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36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36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36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36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36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36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36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36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229" t="str">
        <f ca="1">+IF(OFFSET('Water Data'!$D$27,0,10*ROW('Water Data'!D114))="","",OFFSET('Water Data'!$D$27,0,10*ROW('Water Data'!D114)))</f>
        <v/>
      </c>
      <c r="BT120" s="229" t="str">
        <f ca="1">+IF(OFFSET('Water Data'!$D$28,0,10*ROW('Water Data'!D114))="","",OFFSET('Water Data'!$D$28,0,10*ROW('Water Data'!D114)))</f>
        <v/>
      </c>
      <c r="BU120" s="229" t="str">
        <f ca="1">+IF(OFFSET('Water Data'!$D$29,0,10*ROW('Water Data'!D114))="","",OFFSET('Water Data'!$D$29,0,10*ROW('Water Data'!D114)))</f>
        <v/>
      </c>
      <c r="BV120" s="229" t="str">
        <f ca="1">+IF(OFFSET('Water Data'!$E$27,0,10*ROW('Water Data'!E114))="","",OFFSET('Water Data'!$E$27,0,10*ROW('Water Data'!E114)))</f>
        <v/>
      </c>
      <c r="BW120" s="229" t="str">
        <f ca="1">+IF(OFFSET('Water Data'!$E$28,0,10*ROW('Water Data'!E114))="","",OFFSET('Water Data'!$E$28,0,10*ROW('Water Data'!E114)))</f>
        <v/>
      </c>
      <c r="BX120" s="229" t="str">
        <f ca="1">+IF(OFFSET('Water Data'!$E$29,0,10*ROW('Water Data'!E114))="","",OFFSET('Water Data'!$E$29,0,10*ROW('Water Data'!E114)))</f>
        <v/>
      </c>
      <c r="BY120" s="229" t="str">
        <f ca="1">+IF(OFFSET('Water Data'!$F$27,0,10*ROW('Water Data'!F114))="","",OFFSET('Water Data'!$F$27,0,10*ROW('Water Data'!F114)))</f>
        <v/>
      </c>
      <c r="BZ120" s="229" t="str">
        <f ca="1">+IF(OFFSET('Water Data'!$F$28,0,10*ROW('Water Data'!F114))="","",OFFSET('Water Data'!$F$28,0,10*ROW('Water Data'!F114)))</f>
        <v/>
      </c>
      <c r="CA120" s="229" t="str">
        <f ca="1">+IF(OFFSET('Water Data'!$F$29,0,10*ROW('Water Data'!F114))="","",OFFSET('Water Data'!$F$29,0,10*ROW('Water Data'!F114)))</f>
        <v/>
      </c>
      <c r="CB120" s="229" t="str">
        <f ca="1">+IF(OFFSET('Water Data'!$G$27,0,10*ROW('Water Data'!G114))="","",OFFSET('Water Data'!$G$27,0,10*ROW('Water Data'!G114)))</f>
        <v/>
      </c>
      <c r="CC120" s="229" t="str">
        <f ca="1">+IF(OFFSET('Water Data'!$G$28,0,10*ROW('Water Data'!G114))="","",OFFSET('Water Data'!$G$28,0,10*ROW('Water Data'!G114)))</f>
        <v/>
      </c>
      <c r="CD120" s="229" t="str">
        <f ca="1">+IF(OFFSET('Water Data'!$G$29,0,10*ROW('Water Data'!G114))="","",OFFSET('Water Data'!$G$29,0,10*ROW('Water Data'!G114)))</f>
        <v/>
      </c>
      <c r="CE120" s="229" t="str">
        <f ca="1">+IF(OFFSET('Water Data'!$H$27,0,10*ROW('Water Data'!H114))="","",OFFSET('Water Data'!$H$27,0,10*ROW('Water Data'!H114)))</f>
        <v/>
      </c>
      <c r="CF120" s="229" t="str">
        <f ca="1">+IF(OFFSET('Water Data'!$H$28,0,10*ROW('Water Data'!H114))="","",OFFSET('Water Data'!$H$28,0,10*ROW('Water Data'!H114)))</f>
        <v/>
      </c>
      <c r="CG120" s="229" t="str">
        <f ca="1">+IF(OFFSET('Water Data'!$H$29,0,10*ROW('Water Data'!H114))="","",OFFSET('Water Data'!$H$29,0,10*ROW('Water Data'!H114)))</f>
        <v/>
      </c>
      <c r="CH120" s="229" t="str">
        <f ca="1">+IF(OFFSET('Water Data'!$I$27,0,10*ROW('Water Data'!I114))="","",OFFSET('Water Data'!$I$27,0,10*ROW('Water Data'!I114)))</f>
        <v/>
      </c>
      <c r="CI120" s="229" t="str">
        <f ca="1">+IF(OFFSET('Water Data'!$I$28,0,10*ROW('Water Data'!I114))="","",OFFSET('Water Data'!$I$28,0,10*ROW('Water Data'!I114)))</f>
        <v/>
      </c>
      <c r="CJ120" s="229" t="str">
        <f ca="1">+IF(OFFSET('Water Data'!$I$29,0,10*ROW('Water Data'!I114))="","",OFFSET('Water Data'!$I$29,0,10*ROW('Water Data'!I114)))</f>
        <v/>
      </c>
      <c r="CK120" s="229" t="str">
        <f ca="1">+IF(OFFSET('Sanitation Data'!$D$28,0,10*ROW('Sanitation Data'!D114))="","",OFFSET('Sanitation Data'!$D$28,0,10*ROW('Sanitation Data'!D114)))</f>
        <v/>
      </c>
      <c r="CL120" s="229" t="str">
        <f ca="1">+IF(OFFSET('Sanitation Data'!$D$29,0,10*ROW('Sanitation Data'!D114))="","",OFFSET('Sanitation Data'!$D$29,0,10*ROW('Sanitation Data'!D114)))</f>
        <v/>
      </c>
      <c r="CM120" s="229" t="str">
        <f ca="1">+IF(OFFSET('Sanitation Data'!$D$30,0,10*ROW('Sanitation Data'!D114))="","",OFFSET('Sanitation Data'!$D$30,0,10*ROW('Sanitation Data'!D114)))</f>
        <v/>
      </c>
      <c r="CN120" s="229" t="str">
        <f ca="1">+IF(OFFSET('Sanitation Data'!$D$31,0,10*ROW('Sanitation Data'!D114))="","",OFFSET('Sanitation Data'!$D$31,0,10*ROW('Sanitation Data'!D114)))</f>
        <v/>
      </c>
      <c r="CO120" s="229" t="str">
        <f ca="1">+IF(OFFSET('Sanitation Data'!$D$32,0,10*ROW('Sanitation Data'!D114))="","",OFFSET('Sanitation Data'!$D$32,0,10*ROW('Sanitation Data'!D114)))</f>
        <v/>
      </c>
      <c r="CP120" s="229" t="str">
        <f ca="1">+IF(OFFSET('Sanitation Data'!$E$28,0,10*ROW('Sanitation Data'!E114))="","",OFFSET('Sanitation Data'!$E$28,0,10*ROW('Sanitation Data'!E114)))</f>
        <v/>
      </c>
      <c r="CQ120" s="229" t="str">
        <f ca="1">+IF(OFFSET('Sanitation Data'!$E$29,0,10*ROW('Sanitation Data'!E114))="","",OFFSET('Sanitation Data'!$E$29,0,10*ROW('Sanitation Data'!E114)))</f>
        <v/>
      </c>
      <c r="CR120" s="229" t="str">
        <f ca="1">+IF(OFFSET('Sanitation Data'!$E$30,0,10*ROW('Sanitation Data'!E114))="","",OFFSET('Sanitation Data'!$E$30,0,10*ROW('Sanitation Data'!E114)))</f>
        <v/>
      </c>
      <c r="CS120" s="229" t="str">
        <f ca="1">+IF(OFFSET('Sanitation Data'!$E$31,0,10*ROW('Sanitation Data'!E114))="","",OFFSET('Sanitation Data'!$E$31,0,10*ROW('Sanitation Data'!E114)))</f>
        <v/>
      </c>
      <c r="CT120" s="229" t="str">
        <f ca="1">+IF(OFFSET('Sanitation Data'!$E$32,0,10*ROW('Sanitation Data'!E114))="","",OFFSET('Sanitation Data'!$E$32,0,10*ROW('Sanitation Data'!E114)))</f>
        <v/>
      </c>
      <c r="CU120" s="229" t="str">
        <f ca="1">+IF(OFFSET('Sanitation Data'!$F$28,0,10*ROW('Sanitation Data'!F114))="","",OFFSET('Sanitation Data'!$F$28,0,10*ROW('Sanitation Data'!F114)))</f>
        <v/>
      </c>
      <c r="CV120" s="229" t="str">
        <f ca="1">+IF(OFFSET('Sanitation Data'!$F$29,0,10*ROW('Sanitation Data'!F114))="","",OFFSET('Sanitation Data'!$F$29,0,10*ROW('Sanitation Data'!F114)))</f>
        <v/>
      </c>
      <c r="CW120" s="229" t="str">
        <f ca="1">+IF(OFFSET('Sanitation Data'!$F$30,0,10*ROW('Sanitation Data'!F114))="","",OFFSET('Sanitation Data'!$F$30,0,10*ROW('Sanitation Data'!F114)))</f>
        <v/>
      </c>
      <c r="CX120" s="229" t="str">
        <f ca="1">+IF(OFFSET('Sanitation Data'!$F$31,0,10*ROW('Sanitation Data'!F114))="","",OFFSET('Sanitation Data'!$F$31,0,10*ROW('Sanitation Data'!F114)))</f>
        <v/>
      </c>
      <c r="CY120" s="229" t="str">
        <f ca="1">+IF(OFFSET('Sanitation Data'!$F$32,0,10*ROW('Sanitation Data'!F114))="","",OFFSET('Sanitation Data'!$F$32,0,10*ROW('Sanitation Data'!F114)))</f>
        <v/>
      </c>
      <c r="CZ120" s="229" t="str">
        <f ca="1">+IF(OFFSET('Sanitation Data'!$G$28,0,10*ROW('Sanitation Data'!G114))="","",OFFSET('Sanitation Data'!$G$28,0,10*ROW('Sanitation Data'!G114)))</f>
        <v/>
      </c>
      <c r="DA120" s="229" t="str">
        <f ca="1">+IF(OFFSET('Sanitation Data'!$G$29,0,10*ROW('Sanitation Data'!G114))="","",OFFSET('Sanitation Data'!$G$29,0,10*ROW('Sanitation Data'!G114)))</f>
        <v/>
      </c>
      <c r="DB120" s="229" t="str">
        <f ca="1">+IF(OFFSET('Sanitation Data'!$G$30,0,10*ROW('Sanitation Data'!G114))="","",OFFSET('Sanitation Data'!$G$30,0,10*ROW('Sanitation Data'!G114)))</f>
        <v/>
      </c>
      <c r="DC120" s="229" t="str">
        <f ca="1">+IF(OFFSET('Sanitation Data'!$G$31,0,10*ROW('Sanitation Data'!G114))="","",OFFSET('Sanitation Data'!$G$31,0,10*ROW('Sanitation Data'!G114)))</f>
        <v/>
      </c>
      <c r="DD120" s="229" t="str">
        <f ca="1">+IF(OFFSET('Sanitation Data'!$G$32,0,10*ROW('Sanitation Data'!G114))="","",OFFSET('Sanitation Data'!$G$32,0,10*ROW('Sanitation Data'!G114)))</f>
        <v/>
      </c>
      <c r="DE120" s="229" t="str">
        <f ca="1">+IF(OFFSET('Sanitation Data'!$H$28,0,10*ROW('Sanitation Data'!H114))="","",OFFSET('Sanitation Data'!$H$28,0,10*ROW('Sanitation Data'!H114)))</f>
        <v/>
      </c>
      <c r="DF120" s="229" t="str">
        <f ca="1">+IF(OFFSET('Sanitation Data'!$H$29,0,10*ROW('Sanitation Data'!H114))="","",OFFSET('Sanitation Data'!$H$29,0,10*ROW('Sanitation Data'!H114)))</f>
        <v/>
      </c>
      <c r="DG120" s="229" t="str">
        <f ca="1">+IF(OFFSET('Sanitation Data'!$H$30,0,10*ROW('Sanitation Data'!H114))="","",OFFSET('Sanitation Data'!$H$30,0,10*ROW('Sanitation Data'!H114)))</f>
        <v/>
      </c>
      <c r="DH120" s="229" t="str">
        <f ca="1">+IF(OFFSET('Sanitation Data'!$H$31,0,10*ROW('Sanitation Data'!H114))="","",OFFSET('Sanitation Data'!$H$31,0,10*ROW('Sanitation Data'!H114)))</f>
        <v/>
      </c>
      <c r="DI120" s="229" t="str">
        <f ca="1">+IF(OFFSET('Sanitation Data'!$H$32,0,10*ROW('Sanitation Data'!H114))="","",OFFSET('Sanitation Data'!$H$32,0,10*ROW('Sanitation Data'!H114)))</f>
        <v/>
      </c>
      <c r="DJ120" s="229" t="str">
        <f ca="1">+IF(OFFSET('Sanitation Data'!$I$28,0,10*ROW('Sanitation Data'!I114))="","",OFFSET('Sanitation Data'!$I$28,0,10*ROW('Sanitation Data'!I114)))</f>
        <v/>
      </c>
      <c r="DK120" s="229" t="str">
        <f ca="1">+IF(OFFSET('Sanitation Data'!$I$29,0,10*ROW('Sanitation Data'!I114))="","",OFFSET('Sanitation Data'!$I$29,0,10*ROW('Sanitation Data'!I114)))</f>
        <v/>
      </c>
      <c r="DL120" s="229" t="str">
        <f ca="1">+IF(OFFSET('Sanitation Data'!$I$30,0,10*ROW('Sanitation Data'!I114))="","",OFFSET('Sanitation Data'!$I$30,0,10*ROW('Sanitation Data'!I114)))</f>
        <v/>
      </c>
      <c r="DM120" s="229" t="str">
        <f ca="1">+IF(OFFSET('Sanitation Data'!$I$31,0,10*ROW('Sanitation Data'!I114))="","",OFFSET('Sanitation Data'!$I$31,0,10*ROW('Sanitation Data'!I114)))</f>
        <v/>
      </c>
      <c r="DN120" s="229" t="str">
        <f ca="1">+IF(OFFSET('Sanitation Data'!$I$32,0,10*ROW('Sanitation Data'!I114))="","",OFFSET('Sanitation Data'!$I$32,0,10*ROW('Sanitation Data'!I114)))</f>
        <v/>
      </c>
      <c r="DO120" s="229" t="str">
        <f ca="1">+IF(OFFSET('Hygiene Data'!$D$11,0,10*ROW('Hygiene Data'!D114))="","",OFFSET('Hygiene Data'!$D$11,0,10*ROW('Hygiene Data'!D114)))</f>
        <v/>
      </c>
      <c r="DP120" s="229" t="str">
        <f ca="1">+IF(OFFSET('Hygiene Data'!$D$12,0,10*ROW('Hygiene Data'!D114))="","",OFFSET('Hygiene Data'!$D$12,0,10*ROW('Hygiene Data'!D114)))</f>
        <v/>
      </c>
      <c r="DQ120" s="229" t="str">
        <f ca="1">+IF(OFFSET('Hygiene Data'!$D$13,0,10*ROW('Hygiene Data'!D114))="","",OFFSET('Hygiene Data'!$D$13,0,10*ROW('Hygiene Data'!D114)))</f>
        <v/>
      </c>
      <c r="DR120" s="229" t="str">
        <f ca="1">+IF(OFFSET('Hygiene Data'!$E$11,0,10*ROW('Hygiene Data'!E114))="","",OFFSET('Hygiene Data'!$E$11,0,10*ROW('Hygiene Data'!E114)))</f>
        <v/>
      </c>
      <c r="DS120" s="229" t="str">
        <f ca="1">+IF(OFFSET('Hygiene Data'!$E$12,0,10*ROW('Hygiene Data'!E114))="","",OFFSET('Hygiene Data'!$E$12,0,10*ROW('Hygiene Data'!E114)))</f>
        <v/>
      </c>
      <c r="DT120" s="229" t="str">
        <f ca="1">+IF(OFFSET('Hygiene Data'!$E$13,0,10*ROW('Hygiene Data'!E114))="","",OFFSET('Hygiene Data'!$E$13,0,10*ROW('Hygiene Data'!E114)))</f>
        <v/>
      </c>
      <c r="DU120" s="229" t="str">
        <f ca="1">+IF(OFFSET('Hygiene Data'!$F$11,0,10*ROW('Hygiene Data'!F114))="","",OFFSET('Hygiene Data'!$F$11,0,10*ROW('Hygiene Data'!F114)))</f>
        <v/>
      </c>
      <c r="DV120" s="229" t="str">
        <f ca="1">+IF(OFFSET('Hygiene Data'!$F$12,0,10*ROW('Hygiene Data'!F114))="","",OFFSET('Hygiene Data'!$F$12,0,10*ROW('Hygiene Data'!F114)))</f>
        <v/>
      </c>
      <c r="DW120" s="229" t="str">
        <f ca="1">+IF(OFFSET('Hygiene Data'!$F$13,0,10*ROW('Hygiene Data'!F114))="","",OFFSET('Hygiene Data'!$F$13,0,10*ROW('Hygiene Data'!F114)))</f>
        <v/>
      </c>
      <c r="DX120" s="229" t="str">
        <f ca="1">+IF(OFFSET('Hygiene Data'!$G$11,0,10*ROW('Hygiene Data'!G114))="","",OFFSET('Hygiene Data'!$G$11,0,10*ROW('Hygiene Data'!G114)))</f>
        <v/>
      </c>
      <c r="DY120" s="229" t="str">
        <f ca="1">+IF(OFFSET('Hygiene Data'!$G$12,0,10*ROW('Hygiene Data'!G114))="","",OFFSET('Hygiene Data'!$G$12,0,10*ROW('Hygiene Data'!G114)))</f>
        <v/>
      </c>
      <c r="DZ120" s="229" t="str">
        <f ca="1">+IF(OFFSET('Hygiene Data'!$G$13,0,10*ROW('Hygiene Data'!G114))="","",OFFSET('Hygiene Data'!$G$13,0,10*ROW('Hygiene Data'!G114)))</f>
        <v/>
      </c>
      <c r="EA120" s="229" t="str">
        <f ca="1">+IF(OFFSET('Hygiene Data'!$H$11,0,10*ROW('Hygiene Data'!H114))="","",OFFSET('Hygiene Data'!$H$11,0,10*ROW('Hygiene Data'!H114)))</f>
        <v/>
      </c>
      <c r="EB120" s="229" t="str">
        <f ca="1">+IF(OFFSET('Hygiene Data'!$H$12,0,10*ROW('Hygiene Data'!H114))="","",OFFSET('Hygiene Data'!$H$12,0,10*ROW('Hygiene Data'!H114)))</f>
        <v/>
      </c>
      <c r="EC120" s="229" t="str">
        <f ca="1">+IF(OFFSET('Hygiene Data'!$H$13,0,10*ROW('Hygiene Data'!H114))="","",OFFSET('Hygiene Data'!$H$13,0,10*ROW('Hygiene Data'!H114)))</f>
        <v/>
      </c>
      <c r="ED120" s="229" t="str">
        <f ca="1">+IF(OFFSET('Hygiene Data'!$I$11,0,10*ROW('Hygiene Data'!I114))="","",OFFSET('Hygiene Data'!$I$11,0,10*ROW('Hygiene Data'!I114)))</f>
        <v/>
      </c>
      <c r="EE120" s="229" t="str">
        <f ca="1">+IF(OFFSET('Hygiene Data'!$I$12,0,10*ROW('Hygiene Data'!I114))="","",OFFSET('Hygiene Data'!$I$12,0,10*ROW('Hygiene Data'!I114)))</f>
        <v/>
      </c>
      <c r="EF120" s="229" t="str">
        <f ca="1">+IF(OFFSET('Hygiene Data'!$I$13,0,10*ROW('Hygiene Data'!I114))="","",OFFSET('Hygiene Data'!$I$13,0,10*ROW('Hygiene Data'!I114)))</f>
        <v/>
      </c>
    </row>
    <row r="121" spans="1:136" x14ac:dyDescent="0.25">
      <c r="A121" s="338" t="str">
        <f ca="1">+IF(OFFSET('Water Data'!$B$2,0,10*ROW('Water Data'!E115))="","",OFFSET('Water Data'!$B$2,0,10*ROW('Water Data'!E115)))</f>
        <v/>
      </c>
      <c r="B121" s="33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365" t="str">
        <f t="shared" ca="1" si="1"/>
        <v/>
      </c>
      <c r="D121" s="36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36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36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36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36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36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36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36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36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36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36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36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36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36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36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36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36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36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36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36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36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36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36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36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36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36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36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36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36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36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36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36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36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36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36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36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36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36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36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36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36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36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36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36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36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36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36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36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36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44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36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36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36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36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36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36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36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36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36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36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36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36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36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36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36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36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229" t="str">
        <f ca="1">+IF(OFFSET('Water Data'!$D$27,0,10*ROW('Water Data'!D115))="","",OFFSET('Water Data'!$D$27,0,10*ROW('Water Data'!D115)))</f>
        <v/>
      </c>
      <c r="BT121" s="229" t="str">
        <f ca="1">+IF(OFFSET('Water Data'!$D$28,0,10*ROW('Water Data'!D115))="","",OFFSET('Water Data'!$D$28,0,10*ROW('Water Data'!D115)))</f>
        <v/>
      </c>
      <c r="BU121" s="229" t="str">
        <f ca="1">+IF(OFFSET('Water Data'!$D$29,0,10*ROW('Water Data'!D115))="","",OFFSET('Water Data'!$D$29,0,10*ROW('Water Data'!D115)))</f>
        <v/>
      </c>
      <c r="BV121" s="229" t="str">
        <f ca="1">+IF(OFFSET('Water Data'!$E$27,0,10*ROW('Water Data'!E115))="","",OFFSET('Water Data'!$E$27,0,10*ROW('Water Data'!E115)))</f>
        <v/>
      </c>
      <c r="BW121" s="229" t="str">
        <f ca="1">+IF(OFFSET('Water Data'!$E$28,0,10*ROW('Water Data'!E115))="","",OFFSET('Water Data'!$E$28,0,10*ROW('Water Data'!E115)))</f>
        <v/>
      </c>
      <c r="BX121" s="229" t="str">
        <f ca="1">+IF(OFFSET('Water Data'!$E$29,0,10*ROW('Water Data'!E115))="","",OFFSET('Water Data'!$E$29,0,10*ROW('Water Data'!E115)))</f>
        <v/>
      </c>
      <c r="BY121" s="229" t="str">
        <f ca="1">+IF(OFFSET('Water Data'!$F$27,0,10*ROW('Water Data'!F115))="","",OFFSET('Water Data'!$F$27,0,10*ROW('Water Data'!F115)))</f>
        <v/>
      </c>
      <c r="BZ121" s="229" t="str">
        <f ca="1">+IF(OFFSET('Water Data'!$F$28,0,10*ROW('Water Data'!F115))="","",OFFSET('Water Data'!$F$28,0,10*ROW('Water Data'!F115)))</f>
        <v/>
      </c>
      <c r="CA121" s="229" t="str">
        <f ca="1">+IF(OFFSET('Water Data'!$F$29,0,10*ROW('Water Data'!F115))="","",OFFSET('Water Data'!$F$29,0,10*ROW('Water Data'!F115)))</f>
        <v/>
      </c>
      <c r="CB121" s="229" t="str">
        <f ca="1">+IF(OFFSET('Water Data'!$G$27,0,10*ROW('Water Data'!G115))="","",OFFSET('Water Data'!$G$27,0,10*ROW('Water Data'!G115)))</f>
        <v/>
      </c>
      <c r="CC121" s="229" t="str">
        <f ca="1">+IF(OFFSET('Water Data'!$G$28,0,10*ROW('Water Data'!G115))="","",OFFSET('Water Data'!$G$28,0,10*ROW('Water Data'!G115)))</f>
        <v/>
      </c>
      <c r="CD121" s="229" t="str">
        <f ca="1">+IF(OFFSET('Water Data'!$G$29,0,10*ROW('Water Data'!G115))="","",OFFSET('Water Data'!$G$29,0,10*ROW('Water Data'!G115)))</f>
        <v/>
      </c>
      <c r="CE121" s="229" t="str">
        <f ca="1">+IF(OFFSET('Water Data'!$H$27,0,10*ROW('Water Data'!H115))="","",OFFSET('Water Data'!$H$27,0,10*ROW('Water Data'!H115)))</f>
        <v/>
      </c>
      <c r="CF121" s="229" t="str">
        <f ca="1">+IF(OFFSET('Water Data'!$H$28,0,10*ROW('Water Data'!H115))="","",OFFSET('Water Data'!$H$28,0,10*ROW('Water Data'!H115)))</f>
        <v/>
      </c>
      <c r="CG121" s="229" t="str">
        <f ca="1">+IF(OFFSET('Water Data'!$H$29,0,10*ROW('Water Data'!H115))="","",OFFSET('Water Data'!$H$29,0,10*ROW('Water Data'!H115)))</f>
        <v/>
      </c>
      <c r="CH121" s="229" t="str">
        <f ca="1">+IF(OFFSET('Water Data'!$I$27,0,10*ROW('Water Data'!I115))="","",OFFSET('Water Data'!$I$27,0,10*ROW('Water Data'!I115)))</f>
        <v/>
      </c>
      <c r="CI121" s="229" t="str">
        <f ca="1">+IF(OFFSET('Water Data'!$I$28,0,10*ROW('Water Data'!I115))="","",OFFSET('Water Data'!$I$28,0,10*ROW('Water Data'!I115)))</f>
        <v/>
      </c>
      <c r="CJ121" s="229" t="str">
        <f ca="1">+IF(OFFSET('Water Data'!$I$29,0,10*ROW('Water Data'!I115))="","",OFFSET('Water Data'!$I$29,0,10*ROW('Water Data'!I115)))</f>
        <v/>
      </c>
      <c r="CK121" s="229" t="str">
        <f ca="1">+IF(OFFSET('Sanitation Data'!$D$28,0,10*ROW('Sanitation Data'!D115))="","",OFFSET('Sanitation Data'!$D$28,0,10*ROW('Sanitation Data'!D115)))</f>
        <v/>
      </c>
      <c r="CL121" s="229" t="str">
        <f ca="1">+IF(OFFSET('Sanitation Data'!$D$29,0,10*ROW('Sanitation Data'!D115))="","",OFFSET('Sanitation Data'!$D$29,0,10*ROW('Sanitation Data'!D115)))</f>
        <v/>
      </c>
      <c r="CM121" s="229" t="str">
        <f ca="1">+IF(OFFSET('Sanitation Data'!$D$30,0,10*ROW('Sanitation Data'!D115))="","",OFFSET('Sanitation Data'!$D$30,0,10*ROW('Sanitation Data'!D115)))</f>
        <v/>
      </c>
      <c r="CN121" s="229" t="str">
        <f ca="1">+IF(OFFSET('Sanitation Data'!$D$31,0,10*ROW('Sanitation Data'!D115))="","",OFFSET('Sanitation Data'!$D$31,0,10*ROW('Sanitation Data'!D115)))</f>
        <v/>
      </c>
      <c r="CO121" s="229" t="str">
        <f ca="1">+IF(OFFSET('Sanitation Data'!$D$32,0,10*ROW('Sanitation Data'!D115))="","",OFFSET('Sanitation Data'!$D$32,0,10*ROW('Sanitation Data'!D115)))</f>
        <v/>
      </c>
      <c r="CP121" s="229" t="str">
        <f ca="1">+IF(OFFSET('Sanitation Data'!$E$28,0,10*ROW('Sanitation Data'!E115))="","",OFFSET('Sanitation Data'!$E$28,0,10*ROW('Sanitation Data'!E115)))</f>
        <v/>
      </c>
      <c r="CQ121" s="229" t="str">
        <f ca="1">+IF(OFFSET('Sanitation Data'!$E$29,0,10*ROW('Sanitation Data'!E115))="","",OFFSET('Sanitation Data'!$E$29,0,10*ROW('Sanitation Data'!E115)))</f>
        <v/>
      </c>
      <c r="CR121" s="229" t="str">
        <f ca="1">+IF(OFFSET('Sanitation Data'!$E$30,0,10*ROW('Sanitation Data'!E115))="","",OFFSET('Sanitation Data'!$E$30,0,10*ROW('Sanitation Data'!E115)))</f>
        <v/>
      </c>
      <c r="CS121" s="229" t="str">
        <f ca="1">+IF(OFFSET('Sanitation Data'!$E$31,0,10*ROW('Sanitation Data'!E115))="","",OFFSET('Sanitation Data'!$E$31,0,10*ROW('Sanitation Data'!E115)))</f>
        <v/>
      </c>
      <c r="CT121" s="229" t="str">
        <f ca="1">+IF(OFFSET('Sanitation Data'!$E$32,0,10*ROW('Sanitation Data'!E115))="","",OFFSET('Sanitation Data'!$E$32,0,10*ROW('Sanitation Data'!E115)))</f>
        <v/>
      </c>
      <c r="CU121" s="229" t="str">
        <f ca="1">+IF(OFFSET('Sanitation Data'!$F$28,0,10*ROW('Sanitation Data'!F115))="","",OFFSET('Sanitation Data'!$F$28,0,10*ROW('Sanitation Data'!F115)))</f>
        <v/>
      </c>
      <c r="CV121" s="229" t="str">
        <f ca="1">+IF(OFFSET('Sanitation Data'!$F$29,0,10*ROW('Sanitation Data'!F115))="","",OFFSET('Sanitation Data'!$F$29,0,10*ROW('Sanitation Data'!F115)))</f>
        <v/>
      </c>
      <c r="CW121" s="229" t="str">
        <f ca="1">+IF(OFFSET('Sanitation Data'!$F$30,0,10*ROW('Sanitation Data'!F115))="","",OFFSET('Sanitation Data'!$F$30,0,10*ROW('Sanitation Data'!F115)))</f>
        <v/>
      </c>
      <c r="CX121" s="229" t="str">
        <f ca="1">+IF(OFFSET('Sanitation Data'!$F$31,0,10*ROW('Sanitation Data'!F115))="","",OFFSET('Sanitation Data'!$F$31,0,10*ROW('Sanitation Data'!F115)))</f>
        <v/>
      </c>
      <c r="CY121" s="229" t="str">
        <f ca="1">+IF(OFFSET('Sanitation Data'!$F$32,0,10*ROW('Sanitation Data'!F115))="","",OFFSET('Sanitation Data'!$F$32,0,10*ROW('Sanitation Data'!F115)))</f>
        <v/>
      </c>
      <c r="CZ121" s="229" t="str">
        <f ca="1">+IF(OFFSET('Sanitation Data'!$G$28,0,10*ROW('Sanitation Data'!G115))="","",OFFSET('Sanitation Data'!$G$28,0,10*ROW('Sanitation Data'!G115)))</f>
        <v/>
      </c>
      <c r="DA121" s="229" t="str">
        <f ca="1">+IF(OFFSET('Sanitation Data'!$G$29,0,10*ROW('Sanitation Data'!G115))="","",OFFSET('Sanitation Data'!$G$29,0,10*ROW('Sanitation Data'!G115)))</f>
        <v/>
      </c>
      <c r="DB121" s="229" t="str">
        <f ca="1">+IF(OFFSET('Sanitation Data'!$G$30,0,10*ROW('Sanitation Data'!G115))="","",OFFSET('Sanitation Data'!$G$30,0,10*ROW('Sanitation Data'!G115)))</f>
        <v/>
      </c>
      <c r="DC121" s="229" t="str">
        <f ca="1">+IF(OFFSET('Sanitation Data'!$G$31,0,10*ROW('Sanitation Data'!G115))="","",OFFSET('Sanitation Data'!$G$31,0,10*ROW('Sanitation Data'!G115)))</f>
        <v/>
      </c>
      <c r="DD121" s="229" t="str">
        <f ca="1">+IF(OFFSET('Sanitation Data'!$G$32,0,10*ROW('Sanitation Data'!G115))="","",OFFSET('Sanitation Data'!$G$32,0,10*ROW('Sanitation Data'!G115)))</f>
        <v/>
      </c>
      <c r="DE121" s="229" t="str">
        <f ca="1">+IF(OFFSET('Sanitation Data'!$H$28,0,10*ROW('Sanitation Data'!H115))="","",OFFSET('Sanitation Data'!$H$28,0,10*ROW('Sanitation Data'!H115)))</f>
        <v/>
      </c>
      <c r="DF121" s="229" t="str">
        <f ca="1">+IF(OFFSET('Sanitation Data'!$H$29,0,10*ROW('Sanitation Data'!H115))="","",OFFSET('Sanitation Data'!$H$29,0,10*ROW('Sanitation Data'!H115)))</f>
        <v/>
      </c>
      <c r="DG121" s="229" t="str">
        <f ca="1">+IF(OFFSET('Sanitation Data'!$H$30,0,10*ROW('Sanitation Data'!H115))="","",OFFSET('Sanitation Data'!$H$30,0,10*ROW('Sanitation Data'!H115)))</f>
        <v/>
      </c>
      <c r="DH121" s="229" t="str">
        <f ca="1">+IF(OFFSET('Sanitation Data'!$H$31,0,10*ROW('Sanitation Data'!H115))="","",OFFSET('Sanitation Data'!$H$31,0,10*ROW('Sanitation Data'!H115)))</f>
        <v/>
      </c>
      <c r="DI121" s="229" t="str">
        <f ca="1">+IF(OFFSET('Sanitation Data'!$H$32,0,10*ROW('Sanitation Data'!H115))="","",OFFSET('Sanitation Data'!$H$32,0,10*ROW('Sanitation Data'!H115)))</f>
        <v/>
      </c>
      <c r="DJ121" s="229" t="str">
        <f ca="1">+IF(OFFSET('Sanitation Data'!$I$28,0,10*ROW('Sanitation Data'!I115))="","",OFFSET('Sanitation Data'!$I$28,0,10*ROW('Sanitation Data'!I115)))</f>
        <v/>
      </c>
      <c r="DK121" s="229" t="str">
        <f ca="1">+IF(OFFSET('Sanitation Data'!$I$29,0,10*ROW('Sanitation Data'!I115))="","",OFFSET('Sanitation Data'!$I$29,0,10*ROW('Sanitation Data'!I115)))</f>
        <v/>
      </c>
      <c r="DL121" s="229" t="str">
        <f ca="1">+IF(OFFSET('Sanitation Data'!$I$30,0,10*ROW('Sanitation Data'!I115))="","",OFFSET('Sanitation Data'!$I$30,0,10*ROW('Sanitation Data'!I115)))</f>
        <v/>
      </c>
      <c r="DM121" s="229" t="str">
        <f ca="1">+IF(OFFSET('Sanitation Data'!$I$31,0,10*ROW('Sanitation Data'!I115))="","",OFFSET('Sanitation Data'!$I$31,0,10*ROW('Sanitation Data'!I115)))</f>
        <v/>
      </c>
      <c r="DN121" s="229" t="str">
        <f ca="1">+IF(OFFSET('Sanitation Data'!$I$32,0,10*ROW('Sanitation Data'!I115))="","",OFFSET('Sanitation Data'!$I$32,0,10*ROW('Sanitation Data'!I115)))</f>
        <v/>
      </c>
      <c r="DO121" s="229" t="str">
        <f ca="1">+IF(OFFSET('Hygiene Data'!$D$11,0,10*ROW('Hygiene Data'!D115))="","",OFFSET('Hygiene Data'!$D$11,0,10*ROW('Hygiene Data'!D115)))</f>
        <v/>
      </c>
      <c r="DP121" s="229" t="str">
        <f ca="1">+IF(OFFSET('Hygiene Data'!$D$12,0,10*ROW('Hygiene Data'!D115))="","",OFFSET('Hygiene Data'!$D$12,0,10*ROW('Hygiene Data'!D115)))</f>
        <v/>
      </c>
      <c r="DQ121" s="229" t="str">
        <f ca="1">+IF(OFFSET('Hygiene Data'!$D$13,0,10*ROW('Hygiene Data'!D115))="","",OFFSET('Hygiene Data'!$D$13,0,10*ROW('Hygiene Data'!D115)))</f>
        <v/>
      </c>
      <c r="DR121" s="229" t="str">
        <f ca="1">+IF(OFFSET('Hygiene Data'!$E$11,0,10*ROW('Hygiene Data'!E115))="","",OFFSET('Hygiene Data'!$E$11,0,10*ROW('Hygiene Data'!E115)))</f>
        <v/>
      </c>
      <c r="DS121" s="229" t="str">
        <f ca="1">+IF(OFFSET('Hygiene Data'!$E$12,0,10*ROW('Hygiene Data'!E115))="","",OFFSET('Hygiene Data'!$E$12,0,10*ROW('Hygiene Data'!E115)))</f>
        <v/>
      </c>
      <c r="DT121" s="229" t="str">
        <f ca="1">+IF(OFFSET('Hygiene Data'!$E$13,0,10*ROW('Hygiene Data'!E115))="","",OFFSET('Hygiene Data'!$E$13,0,10*ROW('Hygiene Data'!E115)))</f>
        <v/>
      </c>
      <c r="DU121" s="229" t="str">
        <f ca="1">+IF(OFFSET('Hygiene Data'!$F$11,0,10*ROW('Hygiene Data'!F115))="","",OFFSET('Hygiene Data'!$F$11,0,10*ROW('Hygiene Data'!F115)))</f>
        <v/>
      </c>
      <c r="DV121" s="229" t="str">
        <f ca="1">+IF(OFFSET('Hygiene Data'!$F$12,0,10*ROW('Hygiene Data'!F115))="","",OFFSET('Hygiene Data'!$F$12,0,10*ROW('Hygiene Data'!F115)))</f>
        <v/>
      </c>
      <c r="DW121" s="229" t="str">
        <f ca="1">+IF(OFFSET('Hygiene Data'!$F$13,0,10*ROW('Hygiene Data'!F115))="","",OFFSET('Hygiene Data'!$F$13,0,10*ROW('Hygiene Data'!F115)))</f>
        <v/>
      </c>
      <c r="DX121" s="229" t="str">
        <f ca="1">+IF(OFFSET('Hygiene Data'!$G$11,0,10*ROW('Hygiene Data'!G115))="","",OFFSET('Hygiene Data'!$G$11,0,10*ROW('Hygiene Data'!G115)))</f>
        <v/>
      </c>
      <c r="DY121" s="229" t="str">
        <f ca="1">+IF(OFFSET('Hygiene Data'!$G$12,0,10*ROW('Hygiene Data'!G115))="","",OFFSET('Hygiene Data'!$G$12,0,10*ROW('Hygiene Data'!G115)))</f>
        <v/>
      </c>
      <c r="DZ121" s="229" t="str">
        <f ca="1">+IF(OFFSET('Hygiene Data'!$G$13,0,10*ROW('Hygiene Data'!G115))="","",OFFSET('Hygiene Data'!$G$13,0,10*ROW('Hygiene Data'!G115)))</f>
        <v/>
      </c>
      <c r="EA121" s="229" t="str">
        <f ca="1">+IF(OFFSET('Hygiene Data'!$H$11,0,10*ROW('Hygiene Data'!H115))="","",OFFSET('Hygiene Data'!$H$11,0,10*ROW('Hygiene Data'!H115)))</f>
        <v/>
      </c>
      <c r="EB121" s="229" t="str">
        <f ca="1">+IF(OFFSET('Hygiene Data'!$H$12,0,10*ROW('Hygiene Data'!H115))="","",OFFSET('Hygiene Data'!$H$12,0,10*ROW('Hygiene Data'!H115)))</f>
        <v/>
      </c>
      <c r="EC121" s="229" t="str">
        <f ca="1">+IF(OFFSET('Hygiene Data'!$H$13,0,10*ROW('Hygiene Data'!H115))="","",OFFSET('Hygiene Data'!$H$13,0,10*ROW('Hygiene Data'!H115)))</f>
        <v/>
      </c>
      <c r="ED121" s="229" t="str">
        <f ca="1">+IF(OFFSET('Hygiene Data'!$I$11,0,10*ROW('Hygiene Data'!I115))="","",OFFSET('Hygiene Data'!$I$11,0,10*ROW('Hygiene Data'!I115)))</f>
        <v/>
      </c>
      <c r="EE121" s="229" t="str">
        <f ca="1">+IF(OFFSET('Hygiene Data'!$I$12,0,10*ROW('Hygiene Data'!I115))="","",OFFSET('Hygiene Data'!$I$12,0,10*ROW('Hygiene Data'!I115)))</f>
        <v/>
      </c>
      <c r="EF121" s="229" t="str">
        <f ca="1">+IF(OFFSET('Hygiene Data'!$I$13,0,10*ROW('Hygiene Data'!I115))="","",OFFSET('Hygiene Data'!$I$13,0,10*ROW('Hygiene Data'!I115)))</f>
        <v/>
      </c>
    </row>
    <row r="122" spans="1:136" x14ac:dyDescent="0.25">
      <c r="A122" s="338" t="str">
        <f ca="1">+IF(OFFSET('Water Data'!$B$2,0,10*ROW('Water Data'!E116))="","",OFFSET('Water Data'!$B$2,0,10*ROW('Water Data'!E116)))</f>
        <v/>
      </c>
      <c r="B122" s="33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365" t="str">
        <f t="shared" ca="1" si="1"/>
        <v/>
      </c>
      <c r="D122" s="36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36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36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36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36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36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36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36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36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36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36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36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36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36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36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36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36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36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36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36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36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36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36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36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36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36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36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36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36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36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36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36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36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36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36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36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36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36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36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36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36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36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36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36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36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36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36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36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36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44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36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36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36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36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36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36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36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36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36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36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36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36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36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36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36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36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229" t="str">
        <f ca="1">+IF(OFFSET('Water Data'!$D$27,0,10*ROW('Water Data'!D116))="","",OFFSET('Water Data'!$D$27,0,10*ROW('Water Data'!D116)))</f>
        <v/>
      </c>
      <c r="BT122" s="229" t="str">
        <f ca="1">+IF(OFFSET('Water Data'!$D$28,0,10*ROW('Water Data'!D116))="","",OFFSET('Water Data'!$D$28,0,10*ROW('Water Data'!D116)))</f>
        <v/>
      </c>
      <c r="BU122" s="229" t="str">
        <f ca="1">+IF(OFFSET('Water Data'!$D$29,0,10*ROW('Water Data'!D116))="","",OFFSET('Water Data'!$D$29,0,10*ROW('Water Data'!D116)))</f>
        <v/>
      </c>
      <c r="BV122" s="229" t="str">
        <f ca="1">+IF(OFFSET('Water Data'!$E$27,0,10*ROW('Water Data'!E116))="","",OFFSET('Water Data'!$E$27,0,10*ROW('Water Data'!E116)))</f>
        <v/>
      </c>
      <c r="BW122" s="229" t="str">
        <f ca="1">+IF(OFFSET('Water Data'!$E$28,0,10*ROW('Water Data'!E116))="","",OFFSET('Water Data'!$E$28,0,10*ROW('Water Data'!E116)))</f>
        <v/>
      </c>
      <c r="BX122" s="229" t="str">
        <f ca="1">+IF(OFFSET('Water Data'!$E$29,0,10*ROW('Water Data'!E116))="","",OFFSET('Water Data'!$E$29,0,10*ROW('Water Data'!E116)))</f>
        <v/>
      </c>
      <c r="BY122" s="229" t="str">
        <f ca="1">+IF(OFFSET('Water Data'!$F$27,0,10*ROW('Water Data'!F116))="","",OFFSET('Water Data'!$F$27,0,10*ROW('Water Data'!F116)))</f>
        <v/>
      </c>
      <c r="BZ122" s="229" t="str">
        <f ca="1">+IF(OFFSET('Water Data'!$F$28,0,10*ROW('Water Data'!F116))="","",OFFSET('Water Data'!$F$28,0,10*ROW('Water Data'!F116)))</f>
        <v/>
      </c>
      <c r="CA122" s="229" t="str">
        <f ca="1">+IF(OFFSET('Water Data'!$F$29,0,10*ROW('Water Data'!F116))="","",OFFSET('Water Data'!$F$29,0,10*ROW('Water Data'!F116)))</f>
        <v/>
      </c>
      <c r="CB122" s="229" t="str">
        <f ca="1">+IF(OFFSET('Water Data'!$G$27,0,10*ROW('Water Data'!G116))="","",OFFSET('Water Data'!$G$27,0,10*ROW('Water Data'!G116)))</f>
        <v/>
      </c>
      <c r="CC122" s="229" t="str">
        <f ca="1">+IF(OFFSET('Water Data'!$G$28,0,10*ROW('Water Data'!G116))="","",OFFSET('Water Data'!$G$28,0,10*ROW('Water Data'!G116)))</f>
        <v/>
      </c>
      <c r="CD122" s="229" t="str">
        <f ca="1">+IF(OFFSET('Water Data'!$G$29,0,10*ROW('Water Data'!G116))="","",OFFSET('Water Data'!$G$29,0,10*ROW('Water Data'!G116)))</f>
        <v/>
      </c>
      <c r="CE122" s="229" t="str">
        <f ca="1">+IF(OFFSET('Water Data'!$H$27,0,10*ROW('Water Data'!H116))="","",OFFSET('Water Data'!$H$27,0,10*ROW('Water Data'!H116)))</f>
        <v/>
      </c>
      <c r="CF122" s="229" t="str">
        <f ca="1">+IF(OFFSET('Water Data'!$H$28,0,10*ROW('Water Data'!H116))="","",OFFSET('Water Data'!$H$28,0,10*ROW('Water Data'!H116)))</f>
        <v/>
      </c>
      <c r="CG122" s="229" t="str">
        <f ca="1">+IF(OFFSET('Water Data'!$H$29,0,10*ROW('Water Data'!H116))="","",OFFSET('Water Data'!$H$29,0,10*ROW('Water Data'!H116)))</f>
        <v/>
      </c>
      <c r="CH122" s="229" t="str">
        <f ca="1">+IF(OFFSET('Water Data'!$I$27,0,10*ROW('Water Data'!I116))="","",OFFSET('Water Data'!$I$27,0,10*ROW('Water Data'!I116)))</f>
        <v/>
      </c>
      <c r="CI122" s="229" t="str">
        <f ca="1">+IF(OFFSET('Water Data'!$I$28,0,10*ROW('Water Data'!I116))="","",OFFSET('Water Data'!$I$28,0,10*ROW('Water Data'!I116)))</f>
        <v/>
      </c>
      <c r="CJ122" s="229" t="str">
        <f ca="1">+IF(OFFSET('Water Data'!$I$29,0,10*ROW('Water Data'!I116))="","",OFFSET('Water Data'!$I$29,0,10*ROW('Water Data'!I116)))</f>
        <v/>
      </c>
      <c r="CK122" s="229" t="str">
        <f ca="1">+IF(OFFSET('Sanitation Data'!$D$28,0,10*ROW('Sanitation Data'!D116))="","",OFFSET('Sanitation Data'!$D$28,0,10*ROW('Sanitation Data'!D116)))</f>
        <v/>
      </c>
      <c r="CL122" s="229" t="str">
        <f ca="1">+IF(OFFSET('Sanitation Data'!$D$29,0,10*ROW('Sanitation Data'!D116))="","",OFFSET('Sanitation Data'!$D$29,0,10*ROW('Sanitation Data'!D116)))</f>
        <v/>
      </c>
      <c r="CM122" s="229" t="str">
        <f ca="1">+IF(OFFSET('Sanitation Data'!$D$30,0,10*ROW('Sanitation Data'!D116))="","",OFFSET('Sanitation Data'!$D$30,0,10*ROW('Sanitation Data'!D116)))</f>
        <v/>
      </c>
      <c r="CN122" s="229" t="str">
        <f ca="1">+IF(OFFSET('Sanitation Data'!$D$31,0,10*ROW('Sanitation Data'!D116))="","",OFFSET('Sanitation Data'!$D$31,0,10*ROW('Sanitation Data'!D116)))</f>
        <v/>
      </c>
      <c r="CO122" s="229" t="str">
        <f ca="1">+IF(OFFSET('Sanitation Data'!$D$32,0,10*ROW('Sanitation Data'!D116))="","",OFFSET('Sanitation Data'!$D$32,0,10*ROW('Sanitation Data'!D116)))</f>
        <v/>
      </c>
      <c r="CP122" s="229" t="str">
        <f ca="1">+IF(OFFSET('Sanitation Data'!$E$28,0,10*ROW('Sanitation Data'!E116))="","",OFFSET('Sanitation Data'!$E$28,0,10*ROW('Sanitation Data'!E116)))</f>
        <v/>
      </c>
      <c r="CQ122" s="229" t="str">
        <f ca="1">+IF(OFFSET('Sanitation Data'!$E$29,0,10*ROW('Sanitation Data'!E116))="","",OFFSET('Sanitation Data'!$E$29,0,10*ROW('Sanitation Data'!E116)))</f>
        <v/>
      </c>
      <c r="CR122" s="229" t="str">
        <f ca="1">+IF(OFFSET('Sanitation Data'!$E$30,0,10*ROW('Sanitation Data'!E116))="","",OFFSET('Sanitation Data'!$E$30,0,10*ROW('Sanitation Data'!E116)))</f>
        <v/>
      </c>
      <c r="CS122" s="229" t="str">
        <f ca="1">+IF(OFFSET('Sanitation Data'!$E$31,0,10*ROW('Sanitation Data'!E116))="","",OFFSET('Sanitation Data'!$E$31,0,10*ROW('Sanitation Data'!E116)))</f>
        <v/>
      </c>
      <c r="CT122" s="229" t="str">
        <f ca="1">+IF(OFFSET('Sanitation Data'!$E$32,0,10*ROW('Sanitation Data'!E116))="","",OFFSET('Sanitation Data'!$E$32,0,10*ROW('Sanitation Data'!E116)))</f>
        <v/>
      </c>
      <c r="CU122" s="229" t="str">
        <f ca="1">+IF(OFFSET('Sanitation Data'!$F$28,0,10*ROW('Sanitation Data'!F116))="","",OFFSET('Sanitation Data'!$F$28,0,10*ROW('Sanitation Data'!F116)))</f>
        <v/>
      </c>
      <c r="CV122" s="229" t="str">
        <f ca="1">+IF(OFFSET('Sanitation Data'!$F$29,0,10*ROW('Sanitation Data'!F116))="","",OFFSET('Sanitation Data'!$F$29,0,10*ROW('Sanitation Data'!F116)))</f>
        <v/>
      </c>
      <c r="CW122" s="229" t="str">
        <f ca="1">+IF(OFFSET('Sanitation Data'!$F$30,0,10*ROW('Sanitation Data'!F116))="","",OFFSET('Sanitation Data'!$F$30,0,10*ROW('Sanitation Data'!F116)))</f>
        <v/>
      </c>
      <c r="CX122" s="229" t="str">
        <f ca="1">+IF(OFFSET('Sanitation Data'!$F$31,0,10*ROW('Sanitation Data'!F116))="","",OFFSET('Sanitation Data'!$F$31,0,10*ROW('Sanitation Data'!F116)))</f>
        <v/>
      </c>
      <c r="CY122" s="229" t="str">
        <f ca="1">+IF(OFFSET('Sanitation Data'!$F$32,0,10*ROW('Sanitation Data'!F116))="","",OFFSET('Sanitation Data'!$F$32,0,10*ROW('Sanitation Data'!F116)))</f>
        <v/>
      </c>
      <c r="CZ122" s="229" t="str">
        <f ca="1">+IF(OFFSET('Sanitation Data'!$G$28,0,10*ROW('Sanitation Data'!G116))="","",OFFSET('Sanitation Data'!$G$28,0,10*ROW('Sanitation Data'!G116)))</f>
        <v/>
      </c>
      <c r="DA122" s="229" t="str">
        <f ca="1">+IF(OFFSET('Sanitation Data'!$G$29,0,10*ROW('Sanitation Data'!G116))="","",OFFSET('Sanitation Data'!$G$29,0,10*ROW('Sanitation Data'!G116)))</f>
        <v/>
      </c>
      <c r="DB122" s="229" t="str">
        <f ca="1">+IF(OFFSET('Sanitation Data'!$G$30,0,10*ROW('Sanitation Data'!G116))="","",OFFSET('Sanitation Data'!$G$30,0,10*ROW('Sanitation Data'!G116)))</f>
        <v/>
      </c>
      <c r="DC122" s="229" t="str">
        <f ca="1">+IF(OFFSET('Sanitation Data'!$G$31,0,10*ROW('Sanitation Data'!G116))="","",OFFSET('Sanitation Data'!$G$31,0,10*ROW('Sanitation Data'!G116)))</f>
        <v/>
      </c>
      <c r="DD122" s="229" t="str">
        <f ca="1">+IF(OFFSET('Sanitation Data'!$G$32,0,10*ROW('Sanitation Data'!G116))="","",OFFSET('Sanitation Data'!$G$32,0,10*ROW('Sanitation Data'!G116)))</f>
        <v/>
      </c>
      <c r="DE122" s="229" t="str">
        <f ca="1">+IF(OFFSET('Sanitation Data'!$H$28,0,10*ROW('Sanitation Data'!H116))="","",OFFSET('Sanitation Data'!$H$28,0,10*ROW('Sanitation Data'!H116)))</f>
        <v/>
      </c>
      <c r="DF122" s="229" t="str">
        <f ca="1">+IF(OFFSET('Sanitation Data'!$H$29,0,10*ROW('Sanitation Data'!H116))="","",OFFSET('Sanitation Data'!$H$29,0,10*ROW('Sanitation Data'!H116)))</f>
        <v/>
      </c>
      <c r="DG122" s="229" t="str">
        <f ca="1">+IF(OFFSET('Sanitation Data'!$H$30,0,10*ROW('Sanitation Data'!H116))="","",OFFSET('Sanitation Data'!$H$30,0,10*ROW('Sanitation Data'!H116)))</f>
        <v/>
      </c>
      <c r="DH122" s="229" t="str">
        <f ca="1">+IF(OFFSET('Sanitation Data'!$H$31,0,10*ROW('Sanitation Data'!H116))="","",OFFSET('Sanitation Data'!$H$31,0,10*ROW('Sanitation Data'!H116)))</f>
        <v/>
      </c>
      <c r="DI122" s="229" t="str">
        <f ca="1">+IF(OFFSET('Sanitation Data'!$H$32,0,10*ROW('Sanitation Data'!H116))="","",OFFSET('Sanitation Data'!$H$32,0,10*ROW('Sanitation Data'!H116)))</f>
        <v/>
      </c>
      <c r="DJ122" s="229" t="str">
        <f ca="1">+IF(OFFSET('Sanitation Data'!$I$28,0,10*ROW('Sanitation Data'!I116))="","",OFFSET('Sanitation Data'!$I$28,0,10*ROW('Sanitation Data'!I116)))</f>
        <v/>
      </c>
      <c r="DK122" s="229" t="str">
        <f ca="1">+IF(OFFSET('Sanitation Data'!$I$29,0,10*ROW('Sanitation Data'!I116))="","",OFFSET('Sanitation Data'!$I$29,0,10*ROW('Sanitation Data'!I116)))</f>
        <v/>
      </c>
      <c r="DL122" s="229" t="str">
        <f ca="1">+IF(OFFSET('Sanitation Data'!$I$30,0,10*ROW('Sanitation Data'!I116))="","",OFFSET('Sanitation Data'!$I$30,0,10*ROW('Sanitation Data'!I116)))</f>
        <v/>
      </c>
      <c r="DM122" s="229" t="str">
        <f ca="1">+IF(OFFSET('Sanitation Data'!$I$31,0,10*ROW('Sanitation Data'!I116))="","",OFFSET('Sanitation Data'!$I$31,0,10*ROW('Sanitation Data'!I116)))</f>
        <v/>
      </c>
      <c r="DN122" s="229" t="str">
        <f ca="1">+IF(OFFSET('Sanitation Data'!$I$32,0,10*ROW('Sanitation Data'!I116))="","",OFFSET('Sanitation Data'!$I$32,0,10*ROW('Sanitation Data'!I116)))</f>
        <v/>
      </c>
      <c r="DO122" s="229" t="str">
        <f ca="1">+IF(OFFSET('Hygiene Data'!$D$11,0,10*ROW('Hygiene Data'!D116))="","",OFFSET('Hygiene Data'!$D$11,0,10*ROW('Hygiene Data'!D116)))</f>
        <v/>
      </c>
      <c r="DP122" s="229" t="str">
        <f ca="1">+IF(OFFSET('Hygiene Data'!$D$12,0,10*ROW('Hygiene Data'!D116))="","",OFFSET('Hygiene Data'!$D$12,0,10*ROW('Hygiene Data'!D116)))</f>
        <v/>
      </c>
      <c r="DQ122" s="229" t="str">
        <f ca="1">+IF(OFFSET('Hygiene Data'!$D$13,0,10*ROW('Hygiene Data'!D116))="","",OFFSET('Hygiene Data'!$D$13,0,10*ROW('Hygiene Data'!D116)))</f>
        <v/>
      </c>
      <c r="DR122" s="229" t="str">
        <f ca="1">+IF(OFFSET('Hygiene Data'!$E$11,0,10*ROW('Hygiene Data'!E116))="","",OFFSET('Hygiene Data'!$E$11,0,10*ROW('Hygiene Data'!E116)))</f>
        <v/>
      </c>
      <c r="DS122" s="229" t="str">
        <f ca="1">+IF(OFFSET('Hygiene Data'!$E$12,0,10*ROW('Hygiene Data'!E116))="","",OFFSET('Hygiene Data'!$E$12,0,10*ROW('Hygiene Data'!E116)))</f>
        <v/>
      </c>
      <c r="DT122" s="229" t="str">
        <f ca="1">+IF(OFFSET('Hygiene Data'!$E$13,0,10*ROW('Hygiene Data'!E116))="","",OFFSET('Hygiene Data'!$E$13,0,10*ROW('Hygiene Data'!E116)))</f>
        <v/>
      </c>
      <c r="DU122" s="229" t="str">
        <f ca="1">+IF(OFFSET('Hygiene Data'!$F$11,0,10*ROW('Hygiene Data'!F116))="","",OFFSET('Hygiene Data'!$F$11,0,10*ROW('Hygiene Data'!F116)))</f>
        <v/>
      </c>
      <c r="DV122" s="229" t="str">
        <f ca="1">+IF(OFFSET('Hygiene Data'!$F$12,0,10*ROW('Hygiene Data'!F116))="","",OFFSET('Hygiene Data'!$F$12,0,10*ROW('Hygiene Data'!F116)))</f>
        <v/>
      </c>
      <c r="DW122" s="229" t="str">
        <f ca="1">+IF(OFFSET('Hygiene Data'!$F$13,0,10*ROW('Hygiene Data'!F116))="","",OFFSET('Hygiene Data'!$F$13,0,10*ROW('Hygiene Data'!F116)))</f>
        <v/>
      </c>
      <c r="DX122" s="229" t="str">
        <f ca="1">+IF(OFFSET('Hygiene Data'!$G$11,0,10*ROW('Hygiene Data'!G116))="","",OFFSET('Hygiene Data'!$G$11,0,10*ROW('Hygiene Data'!G116)))</f>
        <v/>
      </c>
      <c r="DY122" s="229" t="str">
        <f ca="1">+IF(OFFSET('Hygiene Data'!$G$12,0,10*ROW('Hygiene Data'!G116))="","",OFFSET('Hygiene Data'!$G$12,0,10*ROW('Hygiene Data'!G116)))</f>
        <v/>
      </c>
      <c r="DZ122" s="229" t="str">
        <f ca="1">+IF(OFFSET('Hygiene Data'!$G$13,0,10*ROW('Hygiene Data'!G116))="","",OFFSET('Hygiene Data'!$G$13,0,10*ROW('Hygiene Data'!G116)))</f>
        <v/>
      </c>
      <c r="EA122" s="229" t="str">
        <f ca="1">+IF(OFFSET('Hygiene Data'!$H$11,0,10*ROW('Hygiene Data'!H116))="","",OFFSET('Hygiene Data'!$H$11,0,10*ROW('Hygiene Data'!H116)))</f>
        <v/>
      </c>
      <c r="EB122" s="229" t="str">
        <f ca="1">+IF(OFFSET('Hygiene Data'!$H$12,0,10*ROW('Hygiene Data'!H116))="","",OFFSET('Hygiene Data'!$H$12,0,10*ROW('Hygiene Data'!H116)))</f>
        <v/>
      </c>
      <c r="EC122" s="229" t="str">
        <f ca="1">+IF(OFFSET('Hygiene Data'!$H$13,0,10*ROW('Hygiene Data'!H116))="","",OFFSET('Hygiene Data'!$H$13,0,10*ROW('Hygiene Data'!H116)))</f>
        <v/>
      </c>
      <c r="ED122" s="229" t="str">
        <f ca="1">+IF(OFFSET('Hygiene Data'!$I$11,0,10*ROW('Hygiene Data'!I116))="","",OFFSET('Hygiene Data'!$I$11,0,10*ROW('Hygiene Data'!I116)))</f>
        <v/>
      </c>
      <c r="EE122" s="229" t="str">
        <f ca="1">+IF(OFFSET('Hygiene Data'!$I$12,0,10*ROW('Hygiene Data'!I116))="","",OFFSET('Hygiene Data'!$I$12,0,10*ROW('Hygiene Data'!I116)))</f>
        <v/>
      </c>
      <c r="EF122" s="229" t="str">
        <f ca="1">+IF(OFFSET('Hygiene Data'!$I$13,0,10*ROW('Hygiene Data'!I116))="","",OFFSET('Hygiene Data'!$I$13,0,10*ROW('Hygiene Data'!I116)))</f>
        <v/>
      </c>
    </row>
    <row r="123" spans="1:136" x14ac:dyDescent="0.25">
      <c r="A123" s="338" t="str">
        <f ca="1">+IF(OFFSET('Water Data'!$B$2,0,10*ROW('Water Data'!E117))="","",OFFSET('Water Data'!$B$2,0,10*ROW('Water Data'!E117)))</f>
        <v/>
      </c>
      <c r="B123" s="33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365" t="str">
        <f t="shared" ca="1" si="1"/>
        <v/>
      </c>
      <c r="D123" s="36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36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36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36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36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36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36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36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36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36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36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36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36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36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36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36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36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36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36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36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36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36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36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36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36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36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36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36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36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36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36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36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36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36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36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36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36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36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36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36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36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36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36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36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36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36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36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36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36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44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36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36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36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36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36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36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36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36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36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36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36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36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36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36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36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36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229" t="str">
        <f ca="1">+IF(OFFSET('Water Data'!$D$27,0,10*ROW('Water Data'!D117))="","",OFFSET('Water Data'!$D$27,0,10*ROW('Water Data'!D117)))</f>
        <v/>
      </c>
      <c r="BT123" s="229" t="str">
        <f ca="1">+IF(OFFSET('Water Data'!$D$28,0,10*ROW('Water Data'!D117))="","",OFFSET('Water Data'!$D$28,0,10*ROW('Water Data'!D117)))</f>
        <v/>
      </c>
      <c r="BU123" s="229" t="str">
        <f ca="1">+IF(OFFSET('Water Data'!$D$29,0,10*ROW('Water Data'!D117))="","",OFFSET('Water Data'!$D$29,0,10*ROW('Water Data'!D117)))</f>
        <v/>
      </c>
      <c r="BV123" s="229" t="str">
        <f ca="1">+IF(OFFSET('Water Data'!$E$27,0,10*ROW('Water Data'!E117))="","",OFFSET('Water Data'!$E$27,0,10*ROW('Water Data'!E117)))</f>
        <v/>
      </c>
      <c r="BW123" s="229" t="str">
        <f ca="1">+IF(OFFSET('Water Data'!$E$28,0,10*ROW('Water Data'!E117))="","",OFFSET('Water Data'!$E$28,0,10*ROW('Water Data'!E117)))</f>
        <v/>
      </c>
      <c r="BX123" s="229" t="str">
        <f ca="1">+IF(OFFSET('Water Data'!$E$29,0,10*ROW('Water Data'!E117))="","",OFFSET('Water Data'!$E$29,0,10*ROW('Water Data'!E117)))</f>
        <v/>
      </c>
      <c r="BY123" s="229" t="str">
        <f ca="1">+IF(OFFSET('Water Data'!$F$27,0,10*ROW('Water Data'!F117))="","",OFFSET('Water Data'!$F$27,0,10*ROW('Water Data'!F117)))</f>
        <v/>
      </c>
      <c r="BZ123" s="229" t="str">
        <f ca="1">+IF(OFFSET('Water Data'!$F$28,0,10*ROW('Water Data'!F117))="","",OFFSET('Water Data'!$F$28,0,10*ROW('Water Data'!F117)))</f>
        <v/>
      </c>
      <c r="CA123" s="229" t="str">
        <f ca="1">+IF(OFFSET('Water Data'!$F$29,0,10*ROW('Water Data'!F117))="","",OFFSET('Water Data'!$F$29,0,10*ROW('Water Data'!F117)))</f>
        <v/>
      </c>
      <c r="CB123" s="229" t="str">
        <f ca="1">+IF(OFFSET('Water Data'!$G$27,0,10*ROW('Water Data'!G117))="","",OFFSET('Water Data'!$G$27,0,10*ROW('Water Data'!G117)))</f>
        <v/>
      </c>
      <c r="CC123" s="229" t="str">
        <f ca="1">+IF(OFFSET('Water Data'!$G$28,0,10*ROW('Water Data'!G117))="","",OFFSET('Water Data'!$G$28,0,10*ROW('Water Data'!G117)))</f>
        <v/>
      </c>
      <c r="CD123" s="229" t="str">
        <f ca="1">+IF(OFFSET('Water Data'!$G$29,0,10*ROW('Water Data'!G117))="","",OFFSET('Water Data'!$G$29,0,10*ROW('Water Data'!G117)))</f>
        <v/>
      </c>
      <c r="CE123" s="229" t="str">
        <f ca="1">+IF(OFFSET('Water Data'!$H$27,0,10*ROW('Water Data'!H117))="","",OFFSET('Water Data'!$H$27,0,10*ROW('Water Data'!H117)))</f>
        <v/>
      </c>
      <c r="CF123" s="229" t="str">
        <f ca="1">+IF(OFFSET('Water Data'!$H$28,0,10*ROW('Water Data'!H117))="","",OFFSET('Water Data'!$H$28,0,10*ROW('Water Data'!H117)))</f>
        <v/>
      </c>
      <c r="CG123" s="229" t="str">
        <f ca="1">+IF(OFFSET('Water Data'!$H$29,0,10*ROW('Water Data'!H117))="","",OFFSET('Water Data'!$H$29,0,10*ROW('Water Data'!H117)))</f>
        <v/>
      </c>
      <c r="CH123" s="229" t="str">
        <f ca="1">+IF(OFFSET('Water Data'!$I$27,0,10*ROW('Water Data'!I117))="","",OFFSET('Water Data'!$I$27,0,10*ROW('Water Data'!I117)))</f>
        <v/>
      </c>
      <c r="CI123" s="229" t="str">
        <f ca="1">+IF(OFFSET('Water Data'!$I$28,0,10*ROW('Water Data'!I117))="","",OFFSET('Water Data'!$I$28,0,10*ROW('Water Data'!I117)))</f>
        <v/>
      </c>
      <c r="CJ123" s="229" t="str">
        <f ca="1">+IF(OFFSET('Water Data'!$I$29,0,10*ROW('Water Data'!I117))="","",OFFSET('Water Data'!$I$29,0,10*ROW('Water Data'!I117)))</f>
        <v/>
      </c>
      <c r="CK123" s="229" t="str">
        <f ca="1">+IF(OFFSET('Sanitation Data'!$D$28,0,10*ROW('Sanitation Data'!D117))="","",OFFSET('Sanitation Data'!$D$28,0,10*ROW('Sanitation Data'!D117)))</f>
        <v/>
      </c>
      <c r="CL123" s="229" t="str">
        <f ca="1">+IF(OFFSET('Sanitation Data'!$D$29,0,10*ROW('Sanitation Data'!D117))="","",OFFSET('Sanitation Data'!$D$29,0,10*ROW('Sanitation Data'!D117)))</f>
        <v/>
      </c>
      <c r="CM123" s="229" t="str">
        <f ca="1">+IF(OFFSET('Sanitation Data'!$D$30,0,10*ROW('Sanitation Data'!D117))="","",OFFSET('Sanitation Data'!$D$30,0,10*ROW('Sanitation Data'!D117)))</f>
        <v/>
      </c>
      <c r="CN123" s="229" t="str">
        <f ca="1">+IF(OFFSET('Sanitation Data'!$D$31,0,10*ROW('Sanitation Data'!D117))="","",OFFSET('Sanitation Data'!$D$31,0,10*ROW('Sanitation Data'!D117)))</f>
        <v/>
      </c>
      <c r="CO123" s="229" t="str">
        <f ca="1">+IF(OFFSET('Sanitation Data'!$D$32,0,10*ROW('Sanitation Data'!D117))="","",OFFSET('Sanitation Data'!$D$32,0,10*ROW('Sanitation Data'!D117)))</f>
        <v/>
      </c>
      <c r="CP123" s="229" t="str">
        <f ca="1">+IF(OFFSET('Sanitation Data'!$E$28,0,10*ROW('Sanitation Data'!E117))="","",OFFSET('Sanitation Data'!$E$28,0,10*ROW('Sanitation Data'!E117)))</f>
        <v/>
      </c>
      <c r="CQ123" s="229" t="str">
        <f ca="1">+IF(OFFSET('Sanitation Data'!$E$29,0,10*ROW('Sanitation Data'!E117))="","",OFFSET('Sanitation Data'!$E$29,0,10*ROW('Sanitation Data'!E117)))</f>
        <v/>
      </c>
      <c r="CR123" s="229" t="str">
        <f ca="1">+IF(OFFSET('Sanitation Data'!$E$30,0,10*ROW('Sanitation Data'!E117))="","",OFFSET('Sanitation Data'!$E$30,0,10*ROW('Sanitation Data'!E117)))</f>
        <v/>
      </c>
      <c r="CS123" s="229" t="str">
        <f ca="1">+IF(OFFSET('Sanitation Data'!$E$31,0,10*ROW('Sanitation Data'!E117))="","",OFFSET('Sanitation Data'!$E$31,0,10*ROW('Sanitation Data'!E117)))</f>
        <v/>
      </c>
      <c r="CT123" s="229" t="str">
        <f ca="1">+IF(OFFSET('Sanitation Data'!$E$32,0,10*ROW('Sanitation Data'!E117))="","",OFFSET('Sanitation Data'!$E$32,0,10*ROW('Sanitation Data'!E117)))</f>
        <v/>
      </c>
      <c r="CU123" s="229" t="str">
        <f ca="1">+IF(OFFSET('Sanitation Data'!$F$28,0,10*ROW('Sanitation Data'!F117))="","",OFFSET('Sanitation Data'!$F$28,0,10*ROW('Sanitation Data'!F117)))</f>
        <v/>
      </c>
      <c r="CV123" s="229" t="str">
        <f ca="1">+IF(OFFSET('Sanitation Data'!$F$29,0,10*ROW('Sanitation Data'!F117))="","",OFFSET('Sanitation Data'!$F$29,0,10*ROW('Sanitation Data'!F117)))</f>
        <v/>
      </c>
      <c r="CW123" s="229" t="str">
        <f ca="1">+IF(OFFSET('Sanitation Data'!$F$30,0,10*ROW('Sanitation Data'!F117))="","",OFFSET('Sanitation Data'!$F$30,0,10*ROW('Sanitation Data'!F117)))</f>
        <v/>
      </c>
      <c r="CX123" s="229" t="str">
        <f ca="1">+IF(OFFSET('Sanitation Data'!$F$31,0,10*ROW('Sanitation Data'!F117))="","",OFFSET('Sanitation Data'!$F$31,0,10*ROW('Sanitation Data'!F117)))</f>
        <v/>
      </c>
      <c r="CY123" s="229" t="str">
        <f ca="1">+IF(OFFSET('Sanitation Data'!$F$32,0,10*ROW('Sanitation Data'!F117))="","",OFFSET('Sanitation Data'!$F$32,0,10*ROW('Sanitation Data'!F117)))</f>
        <v/>
      </c>
      <c r="CZ123" s="229" t="str">
        <f ca="1">+IF(OFFSET('Sanitation Data'!$G$28,0,10*ROW('Sanitation Data'!G117))="","",OFFSET('Sanitation Data'!$G$28,0,10*ROW('Sanitation Data'!G117)))</f>
        <v/>
      </c>
      <c r="DA123" s="229" t="str">
        <f ca="1">+IF(OFFSET('Sanitation Data'!$G$29,0,10*ROW('Sanitation Data'!G117))="","",OFFSET('Sanitation Data'!$G$29,0,10*ROW('Sanitation Data'!G117)))</f>
        <v/>
      </c>
      <c r="DB123" s="229" t="str">
        <f ca="1">+IF(OFFSET('Sanitation Data'!$G$30,0,10*ROW('Sanitation Data'!G117))="","",OFFSET('Sanitation Data'!$G$30,0,10*ROW('Sanitation Data'!G117)))</f>
        <v/>
      </c>
      <c r="DC123" s="229" t="str">
        <f ca="1">+IF(OFFSET('Sanitation Data'!$G$31,0,10*ROW('Sanitation Data'!G117))="","",OFFSET('Sanitation Data'!$G$31,0,10*ROW('Sanitation Data'!G117)))</f>
        <v/>
      </c>
      <c r="DD123" s="229" t="str">
        <f ca="1">+IF(OFFSET('Sanitation Data'!$G$32,0,10*ROW('Sanitation Data'!G117))="","",OFFSET('Sanitation Data'!$G$32,0,10*ROW('Sanitation Data'!G117)))</f>
        <v/>
      </c>
      <c r="DE123" s="229" t="str">
        <f ca="1">+IF(OFFSET('Sanitation Data'!$H$28,0,10*ROW('Sanitation Data'!H117))="","",OFFSET('Sanitation Data'!$H$28,0,10*ROW('Sanitation Data'!H117)))</f>
        <v/>
      </c>
      <c r="DF123" s="229" t="str">
        <f ca="1">+IF(OFFSET('Sanitation Data'!$H$29,0,10*ROW('Sanitation Data'!H117))="","",OFFSET('Sanitation Data'!$H$29,0,10*ROW('Sanitation Data'!H117)))</f>
        <v/>
      </c>
      <c r="DG123" s="229" t="str">
        <f ca="1">+IF(OFFSET('Sanitation Data'!$H$30,0,10*ROW('Sanitation Data'!H117))="","",OFFSET('Sanitation Data'!$H$30,0,10*ROW('Sanitation Data'!H117)))</f>
        <v/>
      </c>
      <c r="DH123" s="229" t="str">
        <f ca="1">+IF(OFFSET('Sanitation Data'!$H$31,0,10*ROW('Sanitation Data'!H117))="","",OFFSET('Sanitation Data'!$H$31,0,10*ROW('Sanitation Data'!H117)))</f>
        <v/>
      </c>
      <c r="DI123" s="229" t="str">
        <f ca="1">+IF(OFFSET('Sanitation Data'!$H$32,0,10*ROW('Sanitation Data'!H117))="","",OFFSET('Sanitation Data'!$H$32,0,10*ROW('Sanitation Data'!H117)))</f>
        <v/>
      </c>
      <c r="DJ123" s="229" t="str">
        <f ca="1">+IF(OFFSET('Sanitation Data'!$I$28,0,10*ROW('Sanitation Data'!I117))="","",OFFSET('Sanitation Data'!$I$28,0,10*ROW('Sanitation Data'!I117)))</f>
        <v/>
      </c>
      <c r="DK123" s="229" t="str">
        <f ca="1">+IF(OFFSET('Sanitation Data'!$I$29,0,10*ROW('Sanitation Data'!I117))="","",OFFSET('Sanitation Data'!$I$29,0,10*ROW('Sanitation Data'!I117)))</f>
        <v/>
      </c>
      <c r="DL123" s="229" t="str">
        <f ca="1">+IF(OFFSET('Sanitation Data'!$I$30,0,10*ROW('Sanitation Data'!I117))="","",OFFSET('Sanitation Data'!$I$30,0,10*ROW('Sanitation Data'!I117)))</f>
        <v/>
      </c>
      <c r="DM123" s="229" t="str">
        <f ca="1">+IF(OFFSET('Sanitation Data'!$I$31,0,10*ROW('Sanitation Data'!I117))="","",OFFSET('Sanitation Data'!$I$31,0,10*ROW('Sanitation Data'!I117)))</f>
        <v/>
      </c>
      <c r="DN123" s="229" t="str">
        <f ca="1">+IF(OFFSET('Sanitation Data'!$I$32,0,10*ROW('Sanitation Data'!I117))="","",OFFSET('Sanitation Data'!$I$32,0,10*ROW('Sanitation Data'!I117)))</f>
        <v/>
      </c>
      <c r="DO123" s="229" t="str">
        <f ca="1">+IF(OFFSET('Hygiene Data'!$D$11,0,10*ROW('Hygiene Data'!D117))="","",OFFSET('Hygiene Data'!$D$11,0,10*ROW('Hygiene Data'!D117)))</f>
        <v/>
      </c>
      <c r="DP123" s="229" t="str">
        <f ca="1">+IF(OFFSET('Hygiene Data'!$D$12,0,10*ROW('Hygiene Data'!D117))="","",OFFSET('Hygiene Data'!$D$12,0,10*ROW('Hygiene Data'!D117)))</f>
        <v/>
      </c>
      <c r="DQ123" s="229" t="str">
        <f ca="1">+IF(OFFSET('Hygiene Data'!$D$13,0,10*ROW('Hygiene Data'!D117))="","",OFFSET('Hygiene Data'!$D$13,0,10*ROW('Hygiene Data'!D117)))</f>
        <v/>
      </c>
      <c r="DR123" s="229" t="str">
        <f ca="1">+IF(OFFSET('Hygiene Data'!$E$11,0,10*ROW('Hygiene Data'!E117))="","",OFFSET('Hygiene Data'!$E$11,0,10*ROW('Hygiene Data'!E117)))</f>
        <v/>
      </c>
      <c r="DS123" s="229" t="str">
        <f ca="1">+IF(OFFSET('Hygiene Data'!$E$12,0,10*ROW('Hygiene Data'!E117))="","",OFFSET('Hygiene Data'!$E$12,0,10*ROW('Hygiene Data'!E117)))</f>
        <v/>
      </c>
      <c r="DT123" s="229" t="str">
        <f ca="1">+IF(OFFSET('Hygiene Data'!$E$13,0,10*ROW('Hygiene Data'!E117))="","",OFFSET('Hygiene Data'!$E$13,0,10*ROW('Hygiene Data'!E117)))</f>
        <v/>
      </c>
      <c r="DU123" s="229" t="str">
        <f ca="1">+IF(OFFSET('Hygiene Data'!$F$11,0,10*ROW('Hygiene Data'!F117))="","",OFFSET('Hygiene Data'!$F$11,0,10*ROW('Hygiene Data'!F117)))</f>
        <v/>
      </c>
      <c r="DV123" s="229" t="str">
        <f ca="1">+IF(OFFSET('Hygiene Data'!$F$12,0,10*ROW('Hygiene Data'!F117))="","",OFFSET('Hygiene Data'!$F$12,0,10*ROW('Hygiene Data'!F117)))</f>
        <v/>
      </c>
      <c r="DW123" s="229" t="str">
        <f ca="1">+IF(OFFSET('Hygiene Data'!$F$13,0,10*ROW('Hygiene Data'!F117))="","",OFFSET('Hygiene Data'!$F$13,0,10*ROW('Hygiene Data'!F117)))</f>
        <v/>
      </c>
      <c r="DX123" s="229" t="str">
        <f ca="1">+IF(OFFSET('Hygiene Data'!$G$11,0,10*ROW('Hygiene Data'!G117))="","",OFFSET('Hygiene Data'!$G$11,0,10*ROW('Hygiene Data'!G117)))</f>
        <v/>
      </c>
      <c r="DY123" s="229" t="str">
        <f ca="1">+IF(OFFSET('Hygiene Data'!$G$12,0,10*ROW('Hygiene Data'!G117))="","",OFFSET('Hygiene Data'!$G$12,0,10*ROW('Hygiene Data'!G117)))</f>
        <v/>
      </c>
      <c r="DZ123" s="229" t="str">
        <f ca="1">+IF(OFFSET('Hygiene Data'!$G$13,0,10*ROW('Hygiene Data'!G117))="","",OFFSET('Hygiene Data'!$G$13,0,10*ROW('Hygiene Data'!G117)))</f>
        <v/>
      </c>
      <c r="EA123" s="229" t="str">
        <f ca="1">+IF(OFFSET('Hygiene Data'!$H$11,0,10*ROW('Hygiene Data'!H117))="","",OFFSET('Hygiene Data'!$H$11,0,10*ROW('Hygiene Data'!H117)))</f>
        <v/>
      </c>
      <c r="EB123" s="229" t="str">
        <f ca="1">+IF(OFFSET('Hygiene Data'!$H$12,0,10*ROW('Hygiene Data'!H117))="","",OFFSET('Hygiene Data'!$H$12,0,10*ROW('Hygiene Data'!H117)))</f>
        <v/>
      </c>
      <c r="EC123" s="229" t="str">
        <f ca="1">+IF(OFFSET('Hygiene Data'!$H$13,0,10*ROW('Hygiene Data'!H117))="","",OFFSET('Hygiene Data'!$H$13,0,10*ROW('Hygiene Data'!H117)))</f>
        <v/>
      </c>
      <c r="ED123" s="229" t="str">
        <f ca="1">+IF(OFFSET('Hygiene Data'!$I$11,0,10*ROW('Hygiene Data'!I117))="","",OFFSET('Hygiene Data'!$I$11,0,10*ROW('Hygiene Data'!I117)))</f>
        <v/>
      </c>
      <c r="EE123" s="229" t="str">
        <f ca="1">+IF(OFFSET('Hygiene Data'!$I$12,0,10*ROW('Hygiene Data'!I117))="","",OFFSET('Hygiene Data'!$I$12,0,10*ROW('Hygiene Data'!I117)))</f>
        <v/>
      </c>
      <c r="EF123" s="229" t="str">
        <f ca="1">+IF(OFFSET('Hygiene Data'!$I$13,0,10*ROW('Hygiene Data'!I117))="","",OFFSET('Hygiene Data'!$I$13,0,10*ROW('Hygiene Data'!I117)))</f>
        <v/>
      </c>
    </row>
    <row r="124" spans="1:136" x14ac:dyDescent="0.25">
      <c r="A124" s="338" t="str">
        <f ca="1">+IF(OFFSET('Water Data'!$B$2,0,10*ROW('Water Data'!E118))="","",OFFSET('Water Data'!$B$2,0,10*ROW('Water Data'!E118)))</f>
        <v/>
      </c>
      <c r="B124" s="33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365" t="str">
        <f t="shared" ca="1" si="1"/>
        <v/>
      </c>
      <c r="D124" s="36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36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36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36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36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36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36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36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36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36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36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36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36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36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36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36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36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36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36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36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36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36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36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36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36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36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36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36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36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36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36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36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36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36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36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36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36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36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36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36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36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36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36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36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36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36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36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36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36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44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36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36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36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36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36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36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36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36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36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36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36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36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36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36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36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36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229" t="str">
        <f ca="1">+IF(OFFSET('Water Data'!$D$27,0,10*ROW('Water Data'!D118))="","",OFFSET('Water Data'!$D$27,0,10*ROW('Water Data'!D118)))</f>
        <v/>
      </c>
      <c r="BT124" s="229" t="str">
        <f ca="1">+IF(OFFSET('Water Data'!$D$28,0,10*ROW('Water Data'!D118))="","",OFFSET('Water Data'!$D$28,0,10*ROW('Water Data'!D118)))</f>
        <v/>
      </c>
      <c r="BU124" s="229" t="str">
        <f ca="1">+IF(OFFSET('Water Data'!$D$29,0,10*ROW('Water Data'!D118))="","",OFFSET('Water Data'!$D$29,0,10*ROW('Water Data'!D118)))</f>
        <v/>
      </c>
      <c r="BV124" s="229" t="str">
        <f ca="1">+IF(OFFSET('Water Data'!$E$27,0,10*ROW('Water Data'!E118))="","",OFFSET('Water Data'!$E$27,0,10*ROW('Water Data'!E118)))</f>
        <v/>
      </c>
      <c r="BW124" s="229" t="str">
        <f ca="1">+IF(OFFSET('Water Data'!$E$28,0,10*ROW('Water Data'!E118))="","",OFFSET('Water Data'!$E$28,0,10*ROW('Water Data'!E118)))</f>
        <v/>
      </c>
      <c r="BX124" s="229" t="str">
        <f ca="1">+IF(OFFSET('Water Data'!$E$29,0,10*ROW('Water Data'!E118))="","",OFFSET('Water Data'!$E$29,0,10*ROW('Water Data'!E118)))</f>
        <v/>
      </c>
      <c r="BY124" s="229" t="str">
        <f ca="1">+IF(OFFSET('Water Data'!$F$27,0,10*ROW('Water Data'!F118))="","",OFFSET('Water Data'!$F$27,0,10*ROW('Water Data'!F118)))</f>
        <v/>
      </c>
      <c r="BZ124" s="229" t="str">
        <f ca="1">+IF(OFFSET('Water Data'!$F$28,0,10*ROW('Water Data'!F118))="","",OFFSET('Water Data'!$F$28,0,10*ROW('Water Data'!F118)))</f>
        <v/>
      </c>
      <c r="CA124" s="229" t="str">
        <f ca="1">+IF(OFFSET('Water Data'!$F$29,0,10*ROW('Water Data'!F118))="","",OFFSET('Water Data'!$F$29,0,10*ROW('Water Data'!F118)))</f>
        <v/>
      </c>
      <c r="CB124" s="229" t="str">
        <f ca="1">+IF(OFFSET('Water Data'!$G$27,0,10*ROW('Water Data'!G118))="","",OFFSET('Water Data'!$G$27,0,10*ROW('Water Data'!G118)))</f>
        <v/>
      </c>
      <c r="CC124" s="229" t="str">
        <f ca="1">+IF(OFFSET('Water Data'!$G$28,0,10*ROW('Water Data'!G118))="","",OFFSET('Water Data'!$G$28,0,10*ROW('Water Data'!G118)))</f>
        <v/>
      </c>
      <c r="CD124" s="229" t="str">
        <f ca="1">+IF(OFFSET('Water Data'!$G$29,0,10*ROW('Water Data'!G118))="","",OFFSET('Water Data'!$G$29,0,10*ROW('Water Data'!G118)))</f>
        <v/>
      </c>
      <c r="CE124" s="229" t="str">
        <f ca="1">+IF(OFFSET('Water Data'!$H$27,0,10*ROW('Water Data'!H118))="","",OFFSET('Water Data'!$H$27,0,10*ROW('Water Data'!H118)))</f>
        <v/>
      </c>
      <c r="CF124" s="229" t="str">
        <f ca="1">+IF(OFFSET('Water Data'!$H$28,0,10*ROW('Water Data'!H118))="","",OFFSET('Water Data'!$H$28,0,10*ROW('Water Data'!H118)))</f>
        <v/>
      </c>
      <c r="CG124" s="229" t="str">
        <f ca="1">+IF(OFFSET('Water Data'!$H$29,0,10*ROW('Water Data'!H118))="","",OFFSET('Water Data'!$H$29,0,10*ROW('Water Data'!H118)))</f>
        <v/>
      </c>
      <c r="CH124" s="229" t="str">
        <f ca="1">+IF(OFFSET('Water Data'!$I$27,0,10*ROW('Water Data'!I118))="","",OFFSET('Water Data'!$I$27,0,10*ROW('Water Data'!I118)))</f>
        <v/>
      </c>
      <c r="CI124" s="229" t="str">
        <f ca="1">+IF(OFFSET('Water Data'!$I$28,0,10*ROW('Water Data'!I118))="","",OFFSET('Water Data'!$I$28,0,10*ROW('Water Data'!I118)))</f>
        <v/>
      </c>
      <c r="CJ124" s="229" t="str">
        <f ca="1">+IF(OFFSET('Water Data'!$I$29,0,10*ROW('Water Data'!I118))="","",OFFSET('Water Data'!$I$29,0,10*ROW('Water Data'!I118)))</f>
        <v/>
      </c>
      <c r="CK124" s="229" t="str">
        <f ca="1">+IF(OFFSET('Sanitation Data'!$D$28,0,10*ROW('Sanitation Data'!D118))="","",OFFSET('Sanitation Data'!$D$28,0,10*ROW('Sanitation Data'!D118)))</f>
        <v/>
      </c>
      <c r="CL124" s="229" t="str">
        <f ca="1">+IF(OFFSET('Sanitation Data'!$D$29,0,10*ROW('Sanitation Data'!D118))="","",OFFSET('Sanitation Data'!$D$29,0,10*ROW('Sanitation Data'!D118)))</f>
        <v/>
      </c>
      <c r="CM124" s="229" t="str">
        <f ca="1">+IF(OFFSET('Sanitation Data'!$D$30,0,10*ROW('Sanitation Data'!D118))="","",OFFSET('Sanitation Data'!$D$30,0,10*ROW('Sanitation Data'!D118)))</f>
        <v/>
      </c>
      <c r="CN124" s="229" t="str">
        <f ca="1">+IF(OFFSET('Sanitation Data'!$D$31,0,10*ROW('Sanitation Data'!D118))="","",OFFSET('Sanitation Data'!$D$31,0,10*ROW('Sanitation Data'!D118)))</f>
        <v/>
      </c>
      <c r="CO124" s="229" t="str">
        <f ca="1">+IF(OFFSET('Sanitation Data'!$D$32,0,10*ROW('Sanitation Data'!D118))="","",OFFSET('Sanitation Data'!$D$32,0,10*ROW('Sanitation Data'!D118)))</f>
        <v/>
      </c>
      <c r="CP124" s="229" t="str">
        <f ca="1">+IF(OFFSET('Sanitation Data'!$E$28,0,10*ROW('Sanitation Data'!E118))="","",OFFSET('Sanitation Data'!$E$28,0,10*ROW('Sanitation Data'!E118)))</f>
        <v/>
      </c>
      <c r="CQ124" s="229" t="str">
        <f ca="1">+IF(OFFSET('Sanitation Data'!$E$29,0,10*ROW('Sanitation Data'!E118))="","",OFFSET('Sanitation Data'!$E$29,0,10*ROW('Sanitation Data'!E118)))</f>
        <v/>
      </c>
      <c r="CR124" s="229" t="str">
        <f ca="1">+IF(OFFSET('Sanitation Data'!$E$30,0,10*ROW('Sanitation Data'!E118))="","",OFFSET('Sanitation Data'!$E$30,0,10*ROW('Sanitation Data'!E118)))</f>
        <v/>
      </c>
      <c r="CS124" s="229" t="str">
        <f ca="1">+IF(OFFSET('Sanitation Data'!$E$31,0,10*ROW('Sanitation Data'!E118))="","",OFFSET('Sanitation Data'!$E$31,0,10*ROW('Sanitation Data'!E118)))</f>
        <v/>
      </c>
      <c r="CT124" s="229" t="str">
        <f ca="1">+IF(OFFSET('Sanitation Data'!$E$32,0,10*ROW('Sanitation Data'!E118))="","",OFFSET('Sanitation Data'!$E$32,0,10*ROW('Sanitation Data'!E118)))</f>
        <v/>
      </c>
      <c r="CU124" s="229" t="str">
        <f ca="1">+IF(OFFSET('Sanitation Data'!$F$28,0,10*ROW('Sanitation Data'!F118))="","",OFFSET('Sanitation Data'!$F$28,0,10*ROW('Sanitation Data'!F118)))</f>
        <v/>
      </c>
      <c r="CV124" s="229" t="str">
        <f ca="1">+IF(OFFSET('Sanitation Data'!$F$29,0,10*ROW('Sanitation Data'!F118))="","",OFFSET('Sanitation Data'!$F$29,0,10*ROW('Sanitation Data'!F118)))</f>
        <v/>
      </c>
      <c r="CW124" s="229" t="str">
        <f ca="1">+IF(OFFSET('Sanitation Data'!$F$30,0,10*ROW('Sanitation Data'!F118))="","",OFFSET('Sanitation Data'!$F$30,0,10*ROW('Sanitation Data'!F118)))</f>
        <v/>
      </c>
      <c r="CX124" s="229" t="str">
        <f ca="1">+IF(OFFSET('Sanitation Data'!$F$31,0,10*ROW('Sanitation Data'!F118))="","",OFFSET('Sanitation Data'!$F$31,0,10*ROW('Sanitation Data'!F118)))</f>
        <v/>
      </c>
      <c r="CY124" s="229" t="str">
        <f ca="1">+IF(OFFSET('Sanitation Data'!$F$32,0,10*ROW('Sanitation Data'!F118))="","",OFFSET('Sanitation Data'!$F$32,0,10*ROW('Sanitation Data'!F118)))</f>
        <v/>
      </c>
      <c r="CZ124" s="229" t="str">
        <f ca="1">+IF(OFFSET('Sanitation Data'!$G$28,0,10*ROW('Sanitation Data'!G118))="","",OFFSET('Sanitation Data'!$G$28,0,10*ROW('Sanitation Data'!G118)))</f>
        <v/>
      </c>
      <c r="DA124" s="229" t="str">
        <f ca="1">+IF(OFFSET('Sanitation Data'!$G$29,0,10*ROW('Sanitation Data'!G118))="","",OFFSET('Sanitation Data'!$G$29,0,10*ROW('Sanitation Data'!G118)))</f>
        <v/>
      </c>
      <c r="DB124" s="229" t="str">
        <f ca="1">+IF(OFFSET('Sanitation Data'!$G$30,0,10*ROW('Sanitation Data'!G118))="","",OFFSET('Sanitation Data'!$G$30,0,10*ROW('Sanitation Data'!G118)))</f>
        <v/>
      </c>
      <c r="DC124" s="229" t="str">
        <f ca="1">+IF(OFFSET('Sanitation Data'!$G$31,0,10*ROW('Sanitation Data'!G118))="","",OFFSET('Sanitation Data'!$G$31,0,10*ROW('Sanitation Data'!G118)))</f>
        <v/>
      </c>
      <c r="DD124" s="229" t="str">
        <f ca="1">+IF(OFFSET('Sanitation Data'!$G$32,0,10*ROW('Sanitation Data'!G118))="","",OFFSET('Sanitation Data'!$G$32,0,10*ROW('Sanitation Data'!G118)))</f>
        <v/>
      </c>
      <c r="DE124" s="229" t="str">
        <f ca="1">+IF(OFFSET('Sanitation Data'!$H$28,0,10*ROW('Sanitation Data'!H118))="","",OFFSET('Sanitation Data'!$H$28,0,10*ROW('Sanitation Data'!H118)))</f>
        <v/>
      </c>
      <c r="DF124" s="229" t="str">
        <f ca="1">+IF(OFFSET('Sanitation Data'!$H$29,0,10*ROW('Sanitation Data'!H118))="","",OFFSET('Sanitation Data'!$H$29,0,10*ROW('Sanitation Data'!H118)))</f>
        <v/>
      </c>
      <c r="DG124" s="229" t="str">
        <f ca="1">+IF(OFFSET('Sanitation Data'!$H$30,0,10*ROW('Sanitation Data'!H118))="","",OFFSET('Sanitation Data'!$H$30,0,10*ROW('Sanitation Data'!H118)))</f>
        <v/>
      </c>
      <c r="DH124" s="229" t="str">
        <f ca="1">+IF(OFFSET('Sanitation Data'!$H$31,0,10*ROW('Sanitation Data'!H118))="","",OFFSET('Sanitation Data'!$H$31,0,10*ROW('Sanitation Data'!H118)))</f>
        <v/>
      </c>
      <c r="DI124" s="229" t="str">
        <f ca="1">+IF(OFFSET('Sanitation Data'!$H$32,0,10*ROW('Sanitation Data'!H118))="","",OFFSET('Sanitation Data'!$H$32,0,10*ROW('Sanitation Data'!H118)))</f>
        <v/>
      </c>
      <c r="DJ124" s="229" t="str">
        <f ca="1">+IF(OFFSET('Sanitation Data'!$I$28,0,10*ROW('Sanitation Data'!I118))="","",OFFSET('Sanitation Data'!$I$28,0,10*ROW('Sanitation Data'!I118)))</f>
        <v/>
      </c>
      <c r="DK124" s="229" t="str">
        <f ca="1">+IF(OFFSET('Sanitation Data'!$I$29,0,10*ROW('Sanitation Data'!I118))="","",OFFSET('Sanitation Data'!$I$29,0,10*ROW('Sanitation Data'!I118)))</f>
        <v/>
      </c>
      <c r="DL124" s="229" t="str">
        <f ca="1">+IF(OFFSET('Sanitation Data'!$I$30,0,10*ROW('Sanitation Data'!I118))="","",OFFSET('Sanitation Data'!$I$30,0,10*ROW('Sanitation Data'!I118)))</f>
        <v/>
      </c>
      <c r="DM124" s="229" t="str">
        <f ca="1">+IF(OFFSET('Sanitation Data'!$I$31,0,10*ROW('Sanitation Data'!I118))="","",OFFSET('Sanitation Data'!$I$31,0,10*ROW('Sanitation Data'!I118)))</f>
        <v/>
      </c>
      <c r="DN124" s="229" t="str">
        <f ca="1">+IF(OFFSET('Sanitation Data'!$I$32,0,10*ROW('Sanitation Data'!I118))="","",OFFSET('Sanitation Data'!$I$32,0,10*ROW('Sanitation Data'!I118)))</f>
        <v/>
      </c>
      <c r="DO124" s="229" t="str">
        <f ca="1">+IF(OFFSET('Hygiene Data'!$D$11,0,10*ROW('Hygiene Data'!D118))="","",OFFSET('Hygiene Data'!$D$11,0,10*ROW('Hygiene Data'!D118)))</f>
        <v/>
      </c>
      <c r="DP124" s="229" t="str">
        <f ca="1">+IF(OFFSET('Hygiene Data'!$D$12,0,10*ROW('Hygiene Data'!D118))="","",OFFSET('Hygiene Data'!$D$12,0,10*ROW('Hygiene Data'!D118)))</f>
        <v/>
      </c>
      <c r="DQ124" s="229" t="str">
        <f ca="1">+IF(OFFSET('Hygiene Data'!$D$13,0,10*ROW('Hygiene Data'!D118))="","",OFFSET('Hygiene Data'!$D$13,0,10*ROW('Hygiene Data'!D118)))</f>
        <v/>
      </c>
      <c r="DR124" s="229" t="str">
        <f ca="1">+IF(OFFSET('Hygiene Data'!$E$11,0,10*ROW('Hygiene Data'!E118))="","",OFFSET('Hygiene Data'!$E$11,0,10*ROW('Hygiene Data'!E118)))</f>
        <v/>
      </c>
      <c r="DS124" s="229" t="str">
        <f ca="1">+IF(OFFSET('Hygiene Data'!$E$12,0,10*ROW('Hygiene Data'!E118))="","",OFFSET('Hygiene Data'!$E$12,0,10*ROW('Hygiene Data'!E118)))</f>
        <v/>
      </c>
      <c r="DT124" s="229" t="str">
        <f ca="1">+IF(OFFSET('Hygiene Data'!$E$13,0,10*ROW('Hygiene Data'!E118))="","",OFFSET('Hygiene Data'!$E$13,0,10*ROW('Hygiene Data'!E118)))</f>
        <v/>
      </c>
      <c r="DU124" s="229" t="str">
        <f ca="1">+IF(OFFSET('Hygiene Data'!$F$11,0,10*ROW('Hygiene Data'!F118))="","",OFFSET('Hygiene Data'!$F$11,0,10*ROW('Hygiene Data'!F118)))</f>
        <v/>
      </c>
      <c r="DV124" s="229" t="str">
        <f ca="1">+IF(OFFSET('Hygiene Data'!$F$12,0,10*ROW('Hygiene Data'!F118))="","",OFFSET('Hygiene Data'!$F$12,0,10*ROW('Hygiene Data'!F118)))</f>
        <v/>
      </c>
      <c r="DW124" s="229" t="str">
        <f ca="1">+IF(OFFSET('Hygiene Data'!$F$13,0,10*ROW('Hygiene Data'!F118))="","",OFFSET('Hygiene Data'!$F$13,0,10*ROW('Hygiene Data'!F118)))</f>
        <v/>
      </c>
      <c r="DX124" s="229" t="str">
        <f ca="1">+IF(OFFSET('Hygiene Data'!$G$11,0,10*ROW('Hygiene Data'!G118))="","",OFFSET('Hygiene Data'!$G$11,0,10*ROW('Hygiene Data'!G118)))</f>
        <v/>
      </c>
      <c r="DY124" s="229" t="str">
        <f ca="1">+IF(OFFSET('Hygiene Data'!$G$12,0,10*ROW('Hygiene Data'!G118))="","",OFFSET('Hygiene Data'!$G$12,0,10*ROW('Hygiene Data'!G118)))</f>
        <v/>
      </c>
      <c r="DZ124" s="229" t="str">
        <f ca="1">+IF(OFFSET('Hygiene Data'!$G$13,0,10*ROW('Hygiene Data'!G118))="","",OFFSET('Hygiene Data'!$G$13,0,10*ROW('Hygiene Data'!G118)))</f>
        <v/>
      </c>
      <c r="EA124" s="229" t="str">
        <f ca="1">+IF(OFFSET('Hygiene Data'!$H$11,0,10*ROW('Hygiene Data'!H118))="","",OFFSET('Hygiene Data'!$H$11,0,10*ROW('Hygiene Data'!H118)))</f>
        <v/>
      </c>
      <c r="EB124" s="229" t="str">
        <f ca="1">+IF(OFFSET('Hygiene Data'!$H$12,0,10*ROW('Hygiene Data'!H118))="","",OFFSET('Hygiene Data'!$H$12,0,10*ROW('Hygiene Data'!H118)))</f>
        <v/>
      </c>
      <c r="EC124" s="229" t="str">
        <f ca="1">+IF(OFFSET('Hygiene Data'!$H$13,0,10*ROW('Hygiene Data'!H118))="","",OFFSET('Hygiene Data'!$H$13,0,10*ROW('Hygiene Data'!H118)))</f>
        <v/>
      </c>
      <c r="ED124" s="229" t="str">
        <f ca="1">+IF(OFFSET('Hygiene Data'!$I$11,0,10*ROW('Hygiene Data'!I118))="","",OFFSET('Hygiene Data'!$I$11,0,10*ROW('Hygiene Data'!I118)))</f>
        <v/>
      </c>
      <c r="EE124" s="229" t="str">
        <f ca="1">+IF(OFFSET('Hygiene Data'!$I$12,0,10*ROW('Hygiene Data'!I118))="","",OFFSET('Hygiene Data'!$I$12,0,10*ROW('Hygiene Data'!I118)))</f>
        <v/>
      </c>
      <c r="EF124" s="229" t="str">
        <f ca="1">+IF(OFFSET('Hygiene Data'!$I$13,0,10*ROW('Hygiene Data'!I118))="","",OFFSET('Hygiene Data'!$I$13,0,10*ROW('Hygiene Data'!I118)))</f>
        <v/>
      </c>
    </row>
    <row r="125" spans="1:136" x14ac:dyDescent="0.25">
      <c r="A125" s="338" t="str">
        <f ca="1">+IF(OFFSET('Water Data'!$B$2,0,10*ROW('Water Data'!E119))="","",OFFSET('Water Data'!$B$2,0,10*ROW('Water Data'!E119)))</f>
        <v/>
      </c>
      <c r="B125" s="33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365" t="str">
        <f t="shared" ca="1" si="1"/>
        <v/>
      </c>
      <c r="D125" s="36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36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36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36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36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36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36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36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36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36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36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36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36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36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36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36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36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36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36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36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36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36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36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36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36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36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36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36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36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36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36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36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36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36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36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36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36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36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36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36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36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36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36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36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36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36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36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36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36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44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36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36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36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36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36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36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36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36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36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36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36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36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36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36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36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36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229" t="str">
        <f ca="1">+IF(OFFSET('Water Data'!$D$27,0,10*ROW('Water Data'!D119))="","",OFFSET('Water Data'!$D$27,0,10*ROW('Water Data'!D119)))</f>
        <v/>
      </c>
      <c r="BT125" s="229" t="str">
        <f ca="1">+IF(OFFSET('Water Data'!$D$28,0,10*ROW('Water Data'!D119))="","",OFFSET('Water Data'!$D$28,0,10*ROW('Water Data'!D119)))</f>
        <v/>
      </c>
      <c r="BU125" s="229" t="str">
        <f ca="1">+IF(OFFSET('Water Data'!$D$29,0,10*ROW('Water Data'!D119))="","",OFFSET('Water Data'!$D$29,0,10*ROW('Water Data'!D119)))</f>
        <v/>
      </c>
      <c r="BV125" s="229" t="str">
        <f ca="1">+IF(OFFSET('Water Data'!$E$27,0,10*ROW('Water Data'!E119))="","",OFFSET('Water Data'!$E$27,0,10*ROW('Water Data'!E119)))</f>
        <v/>
      </c>
      <c r="BW125" s="229" t="str">
        <f ca="1">+IF(OFFSET('Water Data'!$E$28,0,10*ROW('Water Data'!E119))="","",OFFSET('Water Data'!$E$28,0,10*ROW('Water Data'!E119)))</f>
        <v/>
      </c>
      <c r="BX125" s="229" t="str">
        <f ca="1">+IF(OFFSET('Water Data'!$E$29,0,10*ROW('Water Data'!E119))="","",OFFSET('Water Data'!$E$29,0,10*ROW('Water Data'!E119)))</f>
        <v/>
      </c>
      <c r="BY125" s="229" t="str">
        <f ca="1">+IF(OFFSET('Water Data'!$F$27,0,10*ROW('Water Data'!F119))="","",OFFSET('Water Data'!$F$27,0,10*ROW('Water Data'!F119)))</f>
        <v/>
      </c>
      <c r="BZ125" s="229" t="str">
        <f ca="1">+IF(OFFSET('Water Data'!$F$28,0,10*ROW('Water Data'!F119))="","",OFFSET('Water Data'!$F$28,0,10*ROW('Water Data'!F119)))</f>
        <v/>
      </c>
      <c r="CA125" s="229" t="str">
        <f ca="1">+IF(OFFSET('Water Data'!$F$29,0,10*ROW('Water Data'!F119))="","",OFFSET('Water Data'!$F$29,0,10*ROW('Water Data'!F119)))</f>
        <v/>
      </c>
      <c r="CB125" s="229" t="str">
        <f ca="1">+IF(OFFSET('Water Data'!$G$27,0,10*ROW('Water Data'!G119))="","",OFFSET('Water Data'!$G$27,0,10*ROW('Water Data'!G119)))</f>
        <v/>
      </c>
      <c r="CC125" s="229" t="str">
        <f ca="1">+IF(OFFSET('Water Data'!$G$28,0,10*ROW('Water Data'!G119))="","",OFFSET('Water Data'!$G$28,0,10*ROW('Water Data'!G119)))</f>
        <v/>
      </c>
      <c r="CD125" s="229" t="str">
        <f ca="1">+IF(OFFSET('Water Data'!$G$29,0,10*ROW('Water Data'!G119))="","",OFFSET('Water Data'!$G$29,0,10*ROW('Water Data'!G119)))</f>
        <v/>
      </c>
      <c r="CE125" s="229" t="str">
        <f ca="1">+IF(OFFSET('Water Data'!$H$27,0,10*ROW('Water Data'!H119))="","",OFFSET('Water Data'!$H$27,0,10*ROW('Water Data'!H119)))</f>
        <v/>
      </c>
      <c r="CF125" s="229" t="str">
        <f ca="1">+IF(OFFSET('Water Data'!$H$28,0,10*ROW('Water Data'!H119))="","",OFFSET('Water Data'!$H$28,0,10*ROW('Water Data'!H119)))</f>
        <v/>
      </c>
      <c r="CG125" s="229" t="str">
        <f ca="1">+IF(OFFSET('Water Data'!$H$29,0,10*ROW('Water Data'!H119))="","",OFFSET('Water Data'!$H$29,0,10*ROW('Water Data'!H119)))</f>
        <v/>
      </c>
      <c r="CH125" s="229" t="str">
        <f ca="1">+IF(OFFSET('Water Data'!$I$27,0,10*ROW('Water Data'!I119))="","",OFFSET('Water Data'!$I$27,0,10*ROW('Water Data'!I119)))</f>
        <v/>
      </c>
      <c r="CI125" s="229" t="str">
        <f ca="1">+IF(OFFSET('Water Data'!$I$28,0,10*ROW('Water Data'!I119))="","",OFFSET('Water Data'!$I$28,0,10*ROW('Water Data'!I119)))</f>
        <v/>
      </c>
      <c r="CJ125" s="229" t="str">
        <f ca="1">+IF(OFFSET('Water Data'!$I$29,0,10*ROW('Water Data'!I119))="","",OFFSET('Water Data'!$I$29,0,10*ROW('Water Data'!I119)))</f>
        <v/>
      </c>
      <c r="CK125" s="229" t="str">
        <f ca="1">+IF(OFFSET('Sanitation Data'!$D$28,0,10*ROW('Sanitation Data'!D119))="","",OFFSET('Sanitation Data'!$D$28,0,10*ROW('Sanitation Data'!D119)))</f>
        <v/>
      </c>
      <c r="CL125" s="229" t="str">
        <f ca="1">+IF(OFFSET('Sanitation Data'!$D$29,0,10*ROW('Sanitation Data'!D119))="","",OFFSET('Sanitation Data'!$D$29,0,10*ROW('Sanitation Data'!D119)))</f>
        <v/>
      </c>
      <c r="CM125" s="229" t="str">
        <f ca="1">+IF(OFFSET('Sanitation Data'!$D$30,0,10*ROW('Sanitation Data'!D119))="","",OFFSET('Sanitation Data'!$D$30,0,10*ROW('Sanitation Data'!D119)))</f>
        <v/>
      </c>
      <c r="CN125" s="229" t="str">
        <f ca="1">+IF(OFFSET('Sanitation Data'!$D$31,0,10*ROW('Sanitation Data'!D119))="","",OFFSET('Sanitation Data'!$D$31,0,10*ROW('Sanitation Data'!D119)))</f>
        <v/>
      </c>
      <c r="CO125" s="229" t="str">
        <f ca="1">+IF(OFFSET('Sanitation Data'!$D$32,0,10*ROW('Sanitation Data'!D119))="","",OFFSET('Sanitation Data'!$D$32,0,10*ROW('Sanitation Data'!D119)))</f>
        <v/>
      </c>
      <c r="CP125" s="229" t="str">
        <f ca="1">+IF(OFFSET('Sanitation Data'!$E$28,0,10*ROW('Sanitation Data'!E119))="","",OFFSET('Sanitation Data'!$E$28,0,10*ROW('Sanitation Data'!E119)))</f>
        <v/>
      </c>
      <c r="CQ125" s="229" t="str">
        <f ca="1">+IF(OFFSET('Sanitation Data'!$E$29,0,10*ROW('Sanitation Data'!E119))="","",OFFSET('Sanitation Data'!$E$29,0,10*ROW('Sanitation Data'!E119)))</f>
        <v/>
      </c>
      <c r="CR125" s="229" t="str">
        <f ca="1">+IF(OFFSET('Sanitation Data'!$E$30,0,10*ROW('Sanitation Data'!E119))="","",OFFSET('Sanitation Data'!$E$30,0,10*ROW('Sanitation Data'!E119)))</f>
        <v/>
      </c>
      <c r="CS125" s="229" t="str">
        <f ca="1">+IF(OFFSET('Sanitation Data'!$E$31,0,10*ROW('Sanitation Data'!E119))="","",OFFSET('Sanitation Data'!$E$31,0,10*ROW('Sanitation Data'!E119)))</f>
        <v/>
      </c>
      <c r="CT125" s="229" t="str">
        <f ca="1">+IF(OFFSET('Sanitation Data'!$E$32,0,10*ROW('Sanitation Data'!E119))="","",OFFSET('Sanitation Data'!$E$32,0,10*ROW('Sanitation Data'!E119)))</f>
        <v/>
      </c>
      <c r="CU125" s="229" t="str">
        <f ca="1">+IF(OFFSET('Sanitation Data'!$F$28,0,10*ROW('Sanitation Data'!F119))="","",OFFSET('Sanitation Data'!$F$28,0,10*ROW('Sanitation Data'!F119)))</f>
        <v/>
      </c>
      <c r="CV125" s="229" t="str">
        <f ca="1">+IF(OFFSET('Sanitation Data'!$F$29,0,10*ROW('Sanitation Data'!F119))="","",OFFSET('Sanitation Data'!$F$29,0,10*ROW('Sanitation Data'!F119)))</f>
        <v/>
      </c>
      <c r="CW125" s="229" t="str">
        <f ca="1">+IF(OFFSET('Sanitation Data'!$F$30,0,10*ROW('Sanitation Data'!F119))="","",OFFSET('Sanitation Data'!$F$30,0,10*ROW('Sanitation Data'!F119)))</f>
        <v/>
      </c>
      <c r="CX125" s="229" t="str">
        <f ca="1">+IF(OFFSET('Sanitation Data'!$F$31,0,10*ROW('Sanitation Data'!F119))="","",OFFSET('Sanitation Data'!$F$31,0,10*ROW('Sanitation Data'!F119)))</f>
        <v/>
      </c>
      <c r="CY125" s="229" t="str">
        <f ca="1">+IF(OFFSET('Sanitation Data'!$F$32,0,10*ROW('Sanitation Data'!F119))="","",OFFSET('Sanitation Data'!$F$32,0,10*ROW('Sanitation Data'!F119)))</f>
        <v/>
      </c>
      <c r="CZ125" s="229" t="str">
        <f ca="1">+IF(OFFSET('Sanitation Data'!$G$28,0,10*ROW('Sanitation Data'!G119))="","",OFFSET('Sanitation Data'!$G$28,0,10*ROW('Sanitation Data'!G119)))</f>
        <v/>
      </c>
      <c r="DA125" s="229" t="str">
        <f ca="1">+IF(OFFSET('Sanitation Data'!$G$29,0,10*ROW('Sanitation Data'!G119))="","",OFFSET('Sanitation Data'!$G$29,0,10*ROW('Sanitation Data'!G119)))</f>
        <v/>
      </c>
      <c r="DB125" s="229" t="str">
        <f ca="1">+IF(OFFSET('Sanitation Data'!$G$30,0,10*ROW('Sanitation Data'!G119))="","",OFFSET('Sanitation Data'!$G$30,0,10*ROW('Sanitation Data'!G119)))</f>
        <v/>
      </c>
      <c r="DC125" s="229" t="str">
        <f ca="1">+IF(OFFSET('Sanitation Data'!$G$31,0,10*ROW('Sanitation Data'!G119))="","",OFFSET('Sanitation Data'!$G$31,0,10*ROW('Sanitation Data'!G119)))</f>
        <v/>
      </c>
      <c r="DD125" s="229" t="str">
        <f ca="1">+IF(OFFSET('Sanitation Data'!$G$32,0,10*ROW('Sanitation Data'!G119))="","",OFFSET('Sanitation Data'!$G$32,0,10*ROW('Sanitation Data'!G119)))</f>
        <v/>
      </c>
      <c r="DE125" s="229" t="str">
        <f ca="1">+IF(OFFSET('Sanitation Data'!$H$28,0,10*ROW('Sanitation Data'!H119))="","",OFFSET('Sanitation Data'!$H$28,0,10*ROW('Sanitation Data'!H119)))</f>
        <v/>
      </c>
      <c r="DF125" s="229" t="str">
        <f ca="1">+IF(OFFSET('Sanitation Data'!$H$29,0,10*ROW('Sanitation Data'!H119))="","",OFFSET('Sanitation Data'!$H$29,0,10*ROW('Sanitation Data'!H119)))</f>
        <v/>
      </c>
      <c r="DG125" s="229" t="str">
        <f ca="1">+IF(OFFSET('Sanitation Data'!$H$30,0,10*ROW('Sanitation Data'!H119))="","",OFFSET('Sanitation Data'!$H$30,0,10*ROW('Sanitation Data'!H119)))</f>
        <v/>
      </c>
      <c r="DH125" s="229" t="str">
        <f ca="1">+IF(OFFSET('Sanitation Data'!$H$31,0,10*ROW('Sanitation Data'!H119))="","",OFFSET('Sanitation Data'!$H$31,0,10*ROW('Sanitation Data'!H119)))</f>
        <v/>
      </c>
      <c r="DI125" s="229" t="str">
        <f ca="1">+IF(OFFSET('Sanitation Data'!$H$32,0,10*ROW('Sanitation Data'!H119))="","",OFFSET('Sanitation Data'!$H$32,0,10*ROW('Sanitation Data'!H119)))</f>
        <v/>
      </c>
      <c r="DJ125" s="229" t="str">
        <f ca="1">+IF(OFFSET('Sanitation Data'!$I$28,0,10*ROW('Sanitation Data'!I119))="","",OFFSET('Sanitation Data'!$I$28,0,10*ROW('Sanitation Data'!I119)))</f>
        <v/>
      </c>
      <c r="DK125" s="229" t="str">
        <f ca="1">+IF(OFFSET('Sanitation Data'!$I$29,0,10*ROW('Sanitation Data'!I119))="","",OFFSET('Sanitation Data'!$I$29,0,10*ROW('Sanitation Data'!I119)))</f>
        <v/>
      </c>
      <c r="DL125" s="229" t="str">
        <f ca="1">+IF(OFFSET('Sanitation Data'!$I$30,0,10*ROW('Sanitation Data'!I119))="","",OFFSET('Sanitation Data'!$I$30,0,10*ROW('Sanitation Data'!I119)))</f>
        <v/>
      </c>
      <c r="DM125" s="229" t="str">
        <f ca="1">+IF(OFFSET('Sanitation Data'!$I$31,0,10*ROW('Sanitation Data'!I119))="","",OFFSET('Sanitation Data'!$I$31,0,10*ROW('Sanitation Data'!I119)))</f>
        <v/>
      </c>
      <c r="DN125" s="229" t="str">
        <f ca="1">+IF(OFFSET('Sanitation Data'!$I$32,0,10*ROW('Sanitation Data'!I119))="","",OFFSET('Sanitation Data'!$I$32,0,10*ROW('Sanitation Data'!I119)))</f>
        <v/>
      </c>
      <c r="DO125" s="229" t="str">
        <f ca="1">+IF(OFFSET('Hygiene Data'!$D$11,0,10*ROW('Hygiene Data'!D119))="","",OFFSET('Hygiene Data'!$D$11,0,10*ROW('Hygiene Data'!D119)))</f>
        <v/>
      </c>
      <c r="DP125" s="229" t="str">
        <f ca="1">+IF(OFFSET('Hygiene Data'!$D$12,0,10*ROW('Hygiene Data'!D119))="","",OFFSET('Hygiene Data'!$D$12,0,10*ROW('Hygiene Data'!D119)))</f>
        <v/>
      </c>
      <c r="DQ125" s="229" t="str">
        <f ca="1">+IF(OFFSET('Hygiene Data'!$D$13,0,10*ROW('Hygiene Data'!D119))="","",OFFSET('Hygiene Data'!$D$13,0,10*ROW('Hygiene Data'!D119)))</f>
        <v/>
      </c>
      <c r="DR125" s="229" t="str">
        <f ca="1">+IF(OFFSET('Hygiene Data'!$E$11,0,10*ROW('Hygiene Data'!E119))="","",OFFSET('Hygiene Data'!$E$11,0,10*ROW('Hygiene Data'!E119)))</f>
        <v/>
      </c>
      <c r="DS125" s="229" t="str">
        <f ca="1">+IF(OFFSET('Hygiene Data'!$E$12,0,10*ROW('Hygiene Data'!E119))="","",OFFSET('Hygiene Data'!$E$12,0,10*ROW('Hygiene Data'!E119)))</f>
        <v/>
      </c>
      <c r="DT125" s="229" t="str">
        <f ca="1">+IF(OFFSET('Hygiene Data'!$E$13,0,10*ROW('Hygiene Data'!E119))="","",OFFSET('Hygiene Data'!$E$13,0,10*ROW('Hygiene Data'!E119)))</f>
        <v/>
      </c>
      <c r="DU125" s="229" t="str">
        <f ca="1">+IF(OFFSET('Hygiene Data'!$F$11,0,10*ROW('Hygiene Data'!F119))="","",OFFSET('Hygiene Data'!$F$11,0,10*ROW('Hygiene Data'!F119)))</f>
        <v/>
      </c>
      <c r="DV125" s="229" t="str">
        <f ca="1">+IF(OFFSET('Hygiene Data'!$F$12,0,10*ROW('Hygiene Data'!F119))="","",OFFSET('Hygiene Data'!$F$12,0,10*ROW('Hygiene Data'!F119)))</f>
        <v/>
      </c>
      <c r="DW125" s="229" t="str">
        <f ca="1">+IF(OFFSET('Hygiene Data'!$F$13,0,10*ROW('Hygiene Data'!F119))="","",OFFSET('Hygiene Data'!$F$13,0,10*ROW('Hygiene Data'!F119)))</f>
        <v/>
      </c>
      <c r="DX125" s="229" t="str">
        <f ca="1">+IF(OFFSET('Hygiene Data'!$G$11,0,10*ROW('Hygiene Data'!G119))="","",OFFSET('Hygiene Data'!$G$11,0,10*ROW('Hygiene Data'!G119)))</f>
        <v/>
      </c>
      <c r="DY125" s="229" t="str">
        <f ca="1">+IF(OFFSET('Hygiene Data'!$G$12,0,10*ROW('Hygiene Data'!G119))="","",OFFSET('Hygiene Data'!$G$12,0,10*ROW('Hygiene Data'!G119)))</f>
        <v/>
      </c>
      <c r="DZ125" s="229" t="str">
        <f ca="1">+IF(OFFSET('Hygiene Data'!$G$13,0,10*ROW('Hygiene Data'!G119))="","",OFFSET('Hygiene Data'!$G$13,0,10*ROW('Hygiene Data'!G119)))</f>
        <v/>
      </c>
      <c r="EA125" s="229" t="str">
        <f ca="1">+IF(OFFSET('Hygiene Data'!$H$11,0,10*ROW('Hygiene Data'!H119))="","",OFFSET('Hygiene Data'!$H$11,0,10*ROW('Hygiene Data'!H119)))</f>
        <v/>
      </c>
      <c r="EB125" s="229" t="str">
        <f ca="1">+IF(OFFSET('Hygiene Data'!$H$12,0,10*ROW('Hygiene Data'!H119))="","",OFFSET('Hygiene Data'!$H$12,0,10*ROW('Hygiene Data'!H119)))</f>
        <v/>
      </c>
      <c r="EC125" s="229" t="str">
        <f ca="1">+IF(OFFSET('Hygiene Data'!$H$13,0,10*ROW('Hygiene Data'!H119))="","",OFFSET('Hygiene Data'!$H$13,0,10*ROW('Hygiene Data'!H119)))</f>
        <v/>
      </c>
      <c r="ED125" s="229" t="str">
        <f ca="1">+IF(OFFSET('Hygiene Data'!$I$11,0,10*ROW('Hygiene Data'!I119))="","",OFFSET('Hygiene Data'!$I$11,0,10*ROW('Hygiene Data'!I119)))</f>
        <v/>
      </c>
      <c r="EE125" s="229" t="str">
        <f ca="1">+IF(OFFSET('Hygiene Data'!$I$12,0,10*ROW('Hygiene Data'!I119))="","",OFFSET('Hygiene Data'!$I$12,0,10*ROW('Hygiene Data'!I119)))</f>
        <v/>
      </c>
      <c r="EF125" s="229" t="str">
        <f ca="1">+IF(OFFSET('Hygiene Data'!$I$13,0,10*ROW('Hygiene Data'!I119))="","",OFFSET('Hygiene Data'!$I$13,0,10*ROW('Hygiene Data'!I119)))</f>
        <v/>
      </c>
    </row>
    <row r="126" spans="1:136" x14ac:dyDescent="0.25">
      <c r="A126" s="338" t="str">
        <f ca="1">+IF(OFFSET('Water Data'!$B$2,0,10*ROW('Water Data'!E120))="","",OFFSET('Water Data'!$B$2,0,10*ROW('Water Data'!E120)))</f>
        <v/>
      </c>
      <c r="B126" s="33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365" t="str">
        <f t="shared" ca="1" si="1"/>
        <v/>
      </c>
      <c r="D126" s="36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36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36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36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36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36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36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36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36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36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36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36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36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36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36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36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36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36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36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36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36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36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36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36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36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36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36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36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36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36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36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36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36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36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36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36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36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36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36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36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36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36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36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36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36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36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36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36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36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44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36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36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36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36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36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36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36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36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36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36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36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36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36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36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36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36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229" t="str">
        <f ca="1">+IF(OFFSET('Water Data'!$D$27,0,10*ROW('Water Data'!D120))="","",OFFSET('Water Data'!$D$27,0,10*ROW('Water Data'!D120)))</f>
        <v/>
      </c>
      <c r="BT126" s="229" t="str">
        <f ca="1">+IF(OFFSET('Water Data'!$D$28,0,10*ROW('Water Data'!D120))="","",OFFSET('Water Data'!$D$28,0,10*ROW('Water Data'!D120)))</f>
        <v/>
      </c>
      <c r="BU126" s="229" t="str">
        <f ca="1">+IF(OFFSET('Water Data'!$D$29,0,10*ROW('Water Data'!D120))="","",OFFSET('Water Data'!$D$29,0,10*ROW('Water Data'!D120)))</f>
        <v/>
      </c>
      <c r="BV126" s="229" t="str">
        <f ca="1">+IF(OFFSET('Water Data'!$E$27,0,10*ROW('Water Data'!E120))="","",OFFSET('Water Data'!$E$27,0,10*ROW('Water Data'!E120)))</f>
        <v/>
      </c>
      <c r="BW126" s="229" t="str">
        <f ca="1">+IF(OFFSET('Water Data'!$E$28,0,10*ROW('Water Data'!E120))="","",OFFSET('Water Data'!$E$28,0,10*ROW('Water Data'!E120)))</f>
        <v/>
      </c>
      <c r="BX126" s="229" t="str">
        <f ca="1">+IF(OFFSET('Water Data'!$E$29,0,10*ROW('Water Data'!E120))="","",OFFSET('Water Data'!$E$29,0,10*ROW('Water Data'!E120)))</f>
        <v/>
      </c>
      <c r="BY126" s="229" t="str">
        <f ca="1">+IF(OFFSET('Water Data'!$F$27,0,10*ROW('Water Data'!F120))="","",OFFSET('Water Data'!$F$27,0,10*ROW('Water Data'!F120)))</f>
        <v/>
      </c>
      <c r="BZ126" s="229" t="str">
        <f ca="1">+IF(OFFSET('Water Data'!$F$28,0,10*ROW('Water Data'!F120))="","",OFFSET('Water Data'!$F$28,0,10*ROW('Water Data'!F120)))</f>
        <v/>
      </c>
      <c r="CA126" s="229" t="str">
        <f ca="1">+IF(OFFSET('Water Data'!$F$29,0,10*ROW('Water Data'!F120))="","",OFFSET('Water Data'!$F$29,0,10*ROW('Water Data'!F120)))</f>
        <v/>
      </c>
      <c r="CB126" s="229" t="str">
        <f ca="1">+IF(OFFSET('Water Data'!$G$27,0,10*ROW('Water Data'!G120))="","",OFFSET('Water Data'!$G$27,0,10*ROW('Water Data'!G120)))</f>
        <v/>
      </c>
      <c r="CC126" s="229" t="str">
        <f ca="1">+IF(OFFSET('Water Data'!$G$28,0,10*ROW('Water Data'!G120))="","",OFFSET('Water Data'!$G$28,0,10*ROW('Water Data'!G120)))</f>
        <v/>
      </c>
      <c r="CD126" s="229" t="str">
        <f ca="1">+IF(OFFSET('Water Data'!$G$29,0,10*ROW('Water Data'!G120))="","",OFFSET('Water Data'!$G$29,0,10*ROW('Water Data'!G120)))</f>
        <v/>
      </c>
      <c r="CE126" s="229" t="str">
        <f ca="1">+IF(OFFSET('Water Data'!$H$27,0,10*ROW('Water Data'!H120))="","",OFFSET('Water Data'!$H$27,0,10*ROW('Water Data'!H120)))</f>
        <v/>
      </c>
      <c r="CF126" s="229" t="str">
        <f ca="1">+IF(OFFSET('Water Data'!$H$28,0,10*ROW('Water Data'!H120))="","",OFFSET('Water Data'!$H$28,0,10*ROW('Water Data'!H120)))</f>
        <v/>
      </c>
      <c r="CG126" s="229" t="str">
        <f ca="1">+IF(OFFSET('Water Data'!$H$29,0,10*ROW('Water Data'!H120))="","",OFFSET('Water Data'!$H$29,0,10*ROW('Water Data'!H120)))</f>
        <v/>
      </c>
      <c r="CH126" s="229" t="str">
        <f ca="1">+IF(OFFSET('Water Data'!$I$27,0,10*ROW('Water Data'!I120))="","",OFFSET('Water Data'!$I$27,0,10*ROW('Water Data'!I120)))</f>
        <v/>
      </c>
      <c r="CI126" s="229" t="str">
        <f ca="1">+IF(OFFSET('Water Data'!$I$28,0,10*ROW('Water Data'!I120))="","",OFFSET('Water Data'!$I$28,0,10*ROW('Water Data'!I120)))</f>
        <v/>
      </c>
      <c r="CJ126" s="229" t="str">
        <f ca="1">+IF(OFFSET('Water Data'!$I$29,0,10*ROW('Water Data'!I120))="","",OFFSET('Water Data'!$I$29,0,10*ROW('Water Data'!I120)))</f>
        <v/>
      </c>
      <c r="CK126" s="229" t="str">
        <f ca="1">+IF(OFFSET('Sanitation Data'!$D$28,0,10*ROW('Sanitation Data'!D120))="","",OFFSET('Sanitation Data'!$D$28,0,10*ROW('Sanitation Data'!D120)))</f>
        <v/>
      </c>
      <c r="CL126" s="229" t="str">
        <f ca="1">+IF(OFFSET('Sanitation Data'!$D$29,0,10*ROW('Sanitation Data'!D120))="","",OFFSET('Sanitation Data'!$D$29,0,10*ROW('Sanitation Data'!D120)))</f>
        <v/>
      </c>
      <c r="CM126" s="229" t="str">
        <f ca="1">+IF(OFFSET('Sanitation Data'!$D$30,0,10*ROW('Sanitation Data'!D120))="","",OFFSET('Sanitation Data'!$D$30,0,10*ROW('Sanitation Data'!D120)))</f>
        <v/>
      </c>
      <c r="CN126" s="229" t="str">
        <f ca="1">+IF(OFFSET('Sanitation Data'!$D$31,0,10*ROW('Sanitation Data'!D120))="","",OFFSET('Sanitation Data'!$D$31,0,10*ROW('Sanitation Data'!D120)))</f>
        <v/>
      </c>
      <c r="CO126" s="229" t="str">
        <f ca="1">+IF(OFFSET('Sanitation Data'!$D$32,0,10*ROW('Sanitation Data'!D120))="","",OFFSET('Sanitation Data'!$D$32,0,10*ROW('Sanitation Data'!D120)))</f>
        <v/>
      </c>
      <c r="CP126" s="229" t="str">
        <f ca="1">+IF(OFFSET('Sanitation Data'!$E$28,0,10*ROW('Sanitation Data'!E120))="","",OFFSET('Sanitation Data'!$E$28,0,10*ROW('Sanitation Data'!E120)))</f>
        <v/>
      </c>
      <c r="CQ126" s="229" t="str">
        <f ca="1">+IF(OFFSET('Sanitation Data'!$E$29,0,10*ROW('Sanitation Data'!E120))="","",OFFSET('Sanitation Data'!$E$29,0,10*ROW('Sanitation Data'!E120)))</f>
        <v/>
      </c>
      <c r="CR126" s="229" t="str">
        <f ca="1">+IF(OFFSET('Sanitation Data'!$E$30,0,10*ROW('Sanitation Data'!E120))="","",OFFSET('Sanitation Data'!$E$30,0,10*ROW('Sanitation Data'!E120)))</f>
        <v/>
      </c>
      <c r="CS126" s="229" t="str">
        <f ca="1">+IF(OFFSET('Sanitation Data'!$E$31,0,10*ROW('Sanitation Data'!E120))="","",OFFSET('Sanitation Data'!$E$31,0,10*ROW('Sanitation Data'!E120)))</f>
        <v/>
      </c>
      <c r="CT126" s="229" t="str">
        <f ca="1">+IF(OFFSET('Sanitation Data'!$E$32,0,10*ROW('Sanitation Data'!E120))="","",OFFSET('Sanitation Data'!$E$32,0,10*ROW('Sanitation Data'!E120)))</f>
        <v/>
      </c>
      <c r="CU126" s="229" t="str">
        <f ca="1">+IF(OFFSET('Sanitation Data'!$F$28,0,10*ROW('Sanitation Data'!F120))="","",OFFSET('Sanitation Data'!$F$28,0,10*ROW('Sanitation Data'!F120)))</f>
        <v/>
      </c>
      <c r="CV126" s="229" t="str">
        <f ca="1">+IF(OFFSET('Sanitation Data'!$F$29,0,10*ROW('Sanitation Data'!F120))="","",OFFSET('Sanitation Data'!$F$29,0,10*ROW('Sanitation Data'!F120)))</f>
        <v/>
      </c>
      <c r="CW126" s="229" t="str">
        <f ca="1">+IF(OFFSET('Sanitation Data'!$F$30,0,10*ROW('Sanitation Data'!F120))="","",OFFSET('Sanitation Data'!$F$30,0,10*ROW('Sanitation Data'!F120)))</f>
        <v/>
      </c>
      <c r="CX126" s="229" t="str">
        <f ca="1">+IF(OFFSET('Sanitation Data'!$F$31,0,10*ROW('Sanitation Data'!F120))="","",OFFSET('Sanitation Data'!$F$31,0,10*ROW('Sanitation Data'!F120)))</f>
        <v/>
      </c>
      <c r="CY126" s="229" t="str">
        <f ca="1">+IF(OFFSET('Sanitation Data'!$F$32,0,10*ROW('Sanitation Data'!F120))="","",OFFSET('Sanitation Data'!$F$32,0,10*ROW('Sanitation Data'!F120)))</f>
        <v/>
      </c>
      <c r="CZ126" s="229" t="str">
        <f ca="1">+IF(OFFSET('Sanitation Data'!$G$28,0,10*ROW('Sanitation Data'!G120))="","",OFFSET('Sanitation Data'!$G$28,0,10*ROW('Sanitation Data'!G120)))</f>
        <v/>
      </c>
      <c r="DA126" s="229" t="str">
        <f ca="1">+IF(OFFSET('Sanitation Data'!$G$29,0,10*ROW('Sanitation Data'!G120))="","",OFFSET('Sanitation Data'!$G$29,0,10*ROW('Sanitation Data'!G120)))</f>
        <v/>
      </c>
      <c r="DB126" s="229" t="str">
        <f ca="1">+IF(OFFSET('Sanitation Data'!$G$30,0,10*ROW('Sanitation Data'!G120))="","",OFFSET('Sanitation Data'!$G$30,0,10*ROW('Sanitation Data'!G120)))</f>
        <v/>
      </c>
      <c r="DC126" s="229" t="str">
        <f ca="1">+IF(OFFSET('Sanitation Data'!$G$31,0,10*ROW('Sanitation Data'!G120))="","",OFFSET('Sanitation Data'!$G$31,0,10*ROW('Sanitation Data'!G120)))</f>
        <v/>
      </c>
      <c r="DD126" s="229" t="str">
        <f ca="1">+IF(OFFSET('Sanitation Data'!$G$32,0,10*ROW('Sanitation Data'!G120))="","",OFFSET('Sanitation Data'!$G$32,0,10*ROW('Sanitation Data'!G120)))</f>
        <v/>
      </c>
      <c r="DE126" s="229" t="str">
        <f ca="1">+IF(OFFSET('Sanitation Data'!$H$28,0,10*ROW('Sanitation Data'!H120))="","",OFFSET('Sanitation Data'!$H$28,0,10*ROW('Sanitation Data'!H120)))</f>
        <v/>
      </c>
      <c r="DF126" s="229" t="str">
        <f ca="1">+IF(OFFSET('Sanitation Data'!$H$29,0,10*ROW('Sanitation Data'!H120))="","",OFFSET('Sanitation Data'!$H$29,0,10*ROW('Sanitation Data'!H120)))</f>
        <v/>
      </c>
      <c r="DG126" s="229" t="str">
        <f ca="1">+IF(OFFSET('Sanitation Data'!$H$30,0,10*ROW('Sanitation Data'!H120))="","",OFFSET('Sanitation Data'!$H$30,0,10*ROW('Sanitation Data'!H120)))</f>
        <v/>
      </c>
      <c r="DH126" s="229" t="str">
        <f ca="1">+IF(OFFSET('Sanitation Data'!$H$31,0,10*ROW('Sanitation Data'!H120))="","",OFFSET('Sanitation Data'!$H$31,0,10*ROW('Sanitation Data'!H120)))</f>
        <v/>
      </c>
      <c r="DI126" s="229" t="str">
        <f ca="1">+IF(OFFSET('Sanitation Data'!$H$32,0,10*ROW('Sanitation Data'!H120))="","",OFFSET('Sanitation Data'!$H$32,0,10*ROW('Sanitation Data'!H120)))</f>
        <v/>
      </c>
      <c r="DJ126" s="229" t="str">
        <f ca="1">+IF(OFFSET('Sanitation Data'!$I$28,0,10*ROW('Sanitation Data'!I120))="","",OFFSET('Sanitation Data'!$I$28,0,10*ROW('Sanitation Data'!I120)))</f>
        <v/>
      </c>
      <c r="DK126" s="229" t="str">
        <f ca="1">+IF(OFFSET('Sanitation Data'!$I$29,0,10*ROW('Sanitation Data'!I120))="","",OFFSET('Sanitation Data'!$I$29,0,10*ROW('Sanitation Data'!I120)))</f>
        <v/>
      </c>
      <c r="DL126" s="229" t="str">
        <f ca="1">+IF(OFFSET('Sanitation Data'!$I$30,0,10*ROW('Sanitation Data'!I120))="","",OFFSET('Sanitation Data'!$I$30,0,10*ROW('Sanitation Data'!I120)))</f>
        <v/>
      </c>
      <c r="DM126" s="229" t="str">
        <f ca="1">+IF(OFFSET('Sanitation Data'!$I$31,0,10*ROW('Sanitation Data'!I120))="","",OFFSET('Sanitation Data'!$I$31,0,10*ROW('Sanitation Data'!I120)))</f>
        <v/>
      </c>
      <c r="DN126" s="229" t="str">
        <f ca="1">+IF(OFFSET('Sanitation Data'!$I$32,0,10*ROW('Sanitation Data'!I120))="","",OFFSET('Sanitation Data'!$I$32,0,10*ROW('Sanitation Data'!I120)))</f>
        <v/>
      </c>
      <c r="DO126" s="229" t="str">
        <f ca="1">+IF(OFFSET('Hygiene Data'!$D$11,0,10*ROW('Hygiene Data'!D120))="","",OFFSET('Hygiene Data'!$D$11,0,10*ROW('Hygiene Data'!D120)))</f>
        <v/>
      </c>
      <c r="DP126" s="229" t="str">
        <f ca="1">+IF(OFFSET('Hygiene Data'!$D$12,0,10*ROW('Hygiene Data'!D120))="","",OFFSET('Hygiene Data'!$D$12,0,10*ROW('Hygiene Data'!D120)))</f>
        <v/>
      </c>
      <c r="DQ126" s="229" t="str">
        <f ca="1">+IF(OFFSET('Hygiene Data'!$D$13,0,10*ROW('Hygiene Data'!D120))="","",OFFSET('Hygiene Data'!$D$13,0,10*ROW('Hygiene Data'!D120)))</f>
        <v/>
      </c>
      <c r="DR126" s="229" t="str">
        <f ca="1">+IF(OFFSET('Hygiene Data'!$E$11,0,10*ROW('Hygiene Data'!E120))="","",OFFSET('Hygiene Data'!$E$11,0,10*ROW('Hygiene Data'!E120)))</f>
        <v/>
      </c>
      <c r="DS126" s="229" t="str">
        <f ca="1">+IF(OFFSET('Hygiene Data'!$E$12,0,10*ROW('Hygiene Data'!E120))="","",OFFSET('Hygiene Data'!$E$12,0,10*ROW('Hygiene Data'!E120)))</f>
        <v/>
      </c>
      <c r="DT126" s="229" t="str">
        <f ca="1">+IF(OFFSET('Hygiene Data'!$E$13,0,10*ROW('Hygiene Data'!E120))="","",OFFSET('Hygiene Data'!$E$13,0,10*ROW('Hygiene Data'!E120)))</f>
        <v/>
      </c>
      <c r="DU126" s="229" t="str">
        <f ca="1">+IF(OFFSET('Hygiene Data'!$F$11,0,10*ROW('Hygiene Data'!F120))="","",OFFSET('Hygiene Data'!$F$11,0,10*ROW('Hygiene Data'!F120)))</f>
        <v/>
      </c>
      <c r="DV126" s="229" t="str">
        <f ca="1">+IF(OFFSET('Hygiene Data'!$F$12,0,10*ROW('Hygiene Data'!F120))="","",OFFSET('Hygiene Data'!$F$12,0,10*ROW('Hygiene Data'!F120)))</f>
        <v/>
      </c>
      <c r="DW126" s="229" t="str">
        <f ca="1">+IF(OFFSET('Hygiene Data'!$F$13,0,10*ROW('Hygiene Data'!F120))="","",OFFSET('Hygiene Data'!$F$13,0,10*ROW('Hygiene Data'!F120)))</f>
        <v/>
      </c>
      <c r="DX126" s="229" t="str">
        <f ca="1">+IF(OFFSET('Hygiene Data'!$G$11,0,10*ROW('Hygiene Data'!G120))="","",OFFSET('Hygiene Data'!$G$11,0,10*ROW('Hygiene Data'!G120)))</f>
        <v/>
      </c>
      <c r="DY126" s="229" t="str">
        <f ca="1">+IF(OFFSET('Hygiene Data'!$G$12,0,10*ROW('Hygiene Data'!G120))="","",OFFSET('Hygiene Data'!$G$12,0,10*ROW('Hygiene Data'!G120)))</f>
        <v/>
      </c>
      <c r="DZ126" s="229" t="str">
        <f ca="1">+IF(OFFSET('Hygiene Data'!$G$13,0,10*ROW('Hygiene Data'!G120))="","",OFFSET('Hygiene Data'!$G$13,0,10*ROW('Hygiene Data'!G120)))</f>
        <v/>
      </c>
      <c r="EA126" s="229" t="str">
        <f ca="1">+IF(OFFSET('Hygiene Data'!$H$11,0,10*ROW('Hygiene Data'!H120))="","",OFFSET('Hygiene Data'!$H$11,0,10*ROW('Hygiene Data'!H120)))</f>
        <v/>
      </c>
      <c r="EB126" s="229" t="str">
        <f ca="1">+IF(OFFSET('Hygiene Data'!$H$12,0,10*ROW('Hygiene Data'!H120))="","",OFFSET('Hygiene Data'!$H$12,0,10*ROW('Hygiene Data'!H120)))</f>
        <v/>
      </c>
      <c r="EC126" s="229" t="str">
        <f ca="1">+IF(OFFSET('Hygiene Data'!$H$13,0,10*ROW('Hygiene Data'!H120))="","",OFFSET('Hygiene Data'!$H$13,0,10*ROW('Hygiene Data'!H120)))</f>
        <v/>
      </c>
      <c r="ED126" s="229" t="str">
        <f ca="1">+IF(OFFSET('Hygiene Data'!$I$11,0,10*ROW('Hygiene Data'!I120))="","",OFFSET('Hygiene Data'!$I$11,0,10*ROW('Hygiene Data'!I120)))</f>
        <v/>
      </c>
      <c r="EE126" s="229" t="str">
        <f ca="1">+IF(OFFSET('Hygiene Data'!$I$12,0,10*ROW('Hygiene Data'!I120))="","",OFFSET('Hygiene Data'!$I$12,0,10*ROW('Hygiene Data'!I120)))</f>
        <v/>
      </c>
      <c r="EF126" s="229" t="str">
        <f ca="1">+IF(OFFSET('Hygiene Data'!$I$13,0,10*ROW('Hygiene Data'!I120))="","",OFFSET('Hygiene Data'!$I$13,0,10*ROW('Hygiene Data'!I120)))</f>
        <v/>
      </c>
    </row>
    <row r="127" spans="1:136" x14ac:dyDescent="0.25">
      <c r="A127" s="338" t="str">
        <f ca="1">+IF(OFFSET('Water Data'!$B$2,0,10*ROW('Water Data'!E121))="","",OFFSET('Water Data'!$B$2,0,10*ROW('Water Data'!E121)))</f>
        <v/>
      </c>
      <c r="B127" s="33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365" t="str">
        <f t="shared" ca="1" si="1"/>
        <v/>
      </c>
      <c r="D127" s="36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36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36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36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36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36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36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36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36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36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36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36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36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36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36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36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36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36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36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36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36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36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36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36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36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36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36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36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36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36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36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36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36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36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36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36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36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36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36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36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36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36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36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36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36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36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36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36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36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44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36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36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36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36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36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36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36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36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36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36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36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36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36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36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36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36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229" t="str">
        <f ca="1">+IF(OFFSET('Water Data'!$D$27,0,10*ROW('Water Data'!D121))="","",OFFSET('Water Data'!$D$27,0,10*ROW('Water Data'!D121)))</f>
        <v/>
      </c>
      <c r="BT127" s="229" t="str">
        <f ca="1">+IF(OFFSET('Water Data'!$D$28,0,10*ROW('Water Data'!D121))="","",OFFSET('Water Data'!$D$28,0,10*ROW('Water Data'!D121)))</f>
        <v/>
      </c>
      <c r="BU127" s="229" t="str">
        <f ca="1">+IF(OFFSET('Water Data'!$D$29,0,10*ROW('Water Data'!D121))="","",OFFSET('Water Data'!$D$29,0,10*ROW('Water Data'!D121)))</f>
        <v/>
      </c>
      <c r="BV127" s="229" t="str">
        <f ca="1">+IF(OFFSET('Water Data'!$E$27,0,10*ROW('Water Data'!E121))="","",OFFSET('Water Data'!$E$27,0,10*ROW('Water Data'!E121)))</f>
        <v/>
      </c>
      <c r="BW127" s="229" t="str">
        <f ca="1">+IF(OFFSET('Water Data'!$E$28,0,10*ROW('Water Data'!E121))="","",OFFSET('Water Data'!$E$28,0,10*ROW('Water Data'!E121)))</f>
        <v/>
      </c>
      <c r="BX127" s="229" t="str">
        <f ca="1">+IF(OFFSET('Water Data'!$E$29,0,10*ROW('Water Data'!E121))="","",OFFSET('Water Data'!$E$29,0,10*ROW('Water Data'!E121)))</f>
        <v/>
      </c>
      <c r="BY127" s="229" t="str">
        <f ca="1">+IF(OFFSET('Water Data'!$F$27,0,10*ROW('Water Data'!F121))="","",OFFSET('Water Data'!$F$27,0,10*ROW('Water Data'!F121)))</f>
        <v/>
      </c>
      <c r="BZ127" s="229" t="str">
        <f ca="1">+IF(OFFSET('Water Data'!$F$28,0,10*ROW('Water Data'!F121))="","",OFFSET('Water Data'!$F$28,0,10*ROW('Water Data'!F121)))</f>
        <v/>
      </c>
      <c r="CA127" s="229" t="str">
        <f ca="1">+IF(OFFSET('Water Data'!$F$29,0,10*ROW('Water Data'!F121))="","",OFFSET('Water Data'!$F$29,0,10*ROW('Water Data'!F121)))</f>
        <v/>
      </c>
      <c r="CB127" s="229" t="str">
        <f ca="1">+IF(OFFSET('Water Data'!$G$27,0,10*ROW('Water Data'!G121))="","",OFFSET('Water Data'!$G$27,0,10*ROW('Water Data'!G121)))</f>
        <v/>
      </c>
      <c r="CC127" s="229" t="str">
        <f ca="1">+IF(OFFSET('Water Data'!$G$28,0,10*ROW('Water Data'!G121))="","",OFFSET('Water Data'!$G$28,0,10*ROW('Water Data'!G121)))</f>
        <v/>
      </c>
      <c r="CD127" s="229" t="str">
        <f ca="1">+IF(OFFSET('Water Data'!$G$29,0,10*ROW('Water Data'!G121))="","",OFFSET('Water Data'!$G$29,0,10*ROW('Water Data'!G121)))</f>
        <v/>
      </c>
      <c r="CE127" s="229" t="str">
        <f ca="1">+IF(OFFSET('Water Data'!$H$27,0,10*ROW('Water Data'!H121))="","",OFFSET('Water Data'!$H$27,0,10*ROW('Water Data'!H121)))</f>
        <v/>
      </c>
      <c r="CF127" s="229" t="str">
        <f ca="1">+IF(OFFSET('Water Data'!$H$28,0,10*ROW('Water Data'!H121))="","",OFFSET('Water Data'!$H$28,0,10*ROW('Water Data'!H121)))</f>
        <v/>
      </c>
      <c r="CG127" s="229" t="str">
        <f ca="1">+IF(OFFSET('Water Data'!$H$29,0,10*ROW('Water Data'!H121))="","",OFFSET('Water Data'!$H$29,0,10*ROW('Water Data'!H121)))</f>
        <v/>
      </c>
      <c r="CH127" s="229" t="str">
        <f ca="1">+IF(OFFSET('Water Data'!$I$27,0,10*ROW('Water Data'!I121))="","",OFFSET('Water Data'!$I$27,0,10*ROW('Water Data'!I121)))</f>
        <v/>
      </c>
      <c r="CI127" s="229" t="str">
        <f ca="1">+IF(OFFSET('Water Data'!$I$28,0,10*ROW('Water Data'!I121))="","",OFFSET('Water Data'!$I$28,0,10*ROW('Water Data'!I121)))</f>
        <v/>
      </c>
      <c r="CJ127" s="229" t="str">
        <f ca="1">+IF(OFFSET('Water Data'!$I$29,0,10*ROW('Water Data'!I121))="","",OFFSET('Water Data'!$I$29,0,10*ROW('Water Data'!I121)))</f>
        <v/>
      </c>
      <c r="CK127" s="229" t="str">
        <f ca="1">+IF(OFFSET('Sanitation Data'!$D$28,0,10*ROW('Sanitation Data'!D121))="","",OFFSET('Sanitation Data'!$D$28,0,10*ROW('Sanitation Data'!D121)))</f>
        <v/>
      </c>
      <c r="CL127" s="229" t="str">
        <f ca="1">+IF(OFFSET('Sanitation Data'!$D$29,0,10*ROW('Sanitation Data'!D121))="","",OFFSET('Sanitation Data'!$D$29,0,10*ROW('Sanitation Data'!D121)))</f>
        <v/>
      </c>
      <c r="CM127" s="229" t="str">
        <f ca="1">+IF(OFFSET('Sanitation Data'!$D$30,0,10*ROW('Sanitation Data'!D121))="","",OFFSET('Sanitation Data'!$D$30,0,10*ROW('Sanitation Data'!D121)))</f>
        <v/>
      </c>
      <c r="CN127" s="229" t="str">
        <f ca="1">+IF(OFFSET('Sanitation Data'!$D$31,0,10*ROW('Sanitation Data'!D121))="","",OFFSET('Sanitation Data'!$D$31,0,10*ROW('Sanitation Data'!D121)))</f>
        <v/>
      </c>
      <c r="CO127" s="229" t="str">
        <f ca="1">+IF(OFFSET('Sanitation Data'!$D$32,0,10*ROW('Sanitation Data'!D121))="","",OFFSET('Sanitation Data'!$D$32,0,10*ROW('Sanitation Data'!D121)))</f>
        <v/>
      </c>
      <c r="CP127" s="229" t="str">
        <f ca="1">+IF(OFFSET('Sanitation Data'!$E$28,0,10*ROW('Sanitation Data'!E121))="","",OFFSET('Sanitation Data'!$E$28,0,10*ROW('Sanitation Data'!E121)))</f>
        <v/>
      </c>
      <c r="CQ127" s="229" t="str">
        <f ca="1">+IF(OFFSET('Sanitation Data'!$E$29,0,10*ROW('Sanitation Data'!E121))="","",OFFSET('Sanitation Data'!$E$29,0,10*ROW('Sanitation Data'!E121)))</f>
        <v/>
      </c>
      <c r="CR127" s="229" t="str">
        <f ca="1">+IF(OFFSET('Sanitation Data'!$E$30,0,10*ROW('Sanitation Data'!E121))="","",OFFSET('Sanitation Data'!$E$30,0,10*ROW('Sanitation Data'!E121)))</f>
        <v/>
      </c>
      <c r="CS127" s="229" t="str">
        <f ca="1">+IF(OFFSET('Sanitation Data'!$E$31,0,10*ROW('Sanitation Data'!E121))="","",OFFSET('Sanitation Data'!$E$31,0,10*ROW('Sanitation Data'!E121)))</f>
        <v/>
      </c>
      <c r="CT127" s="229" t="str">
        <f ca="1">+IF(OFFSET('Sanitation Data'!$E$32,0,10*ROW('Sanitation Data'!E121))="","",OFFSET('Sanitation Data'!$E$32,0,10*ROW('Sanitation Data'!E121)))</f>
        <v/>
      </c>
      <c r="CU127" s="229" t="str">
        <f ca="1">+IF(OFFSET('Sanitation Data'!$F$28,0,10*ROW('Sanitation Data'!F121))="","",OFFSET('Sanitation Data'!$F$28,0,10*ROW('Sanitation Data'!F121)))</f>
        <v/>
      </c>
      <c r="CV127" s="229" t="str">
        <f ca="1">+IF(OFFSET('Sanitation Data'!$F$29,0,10*ROW('Sanitation Data'!F121))="","",OFFSET('Sanitation Data'!$F$29,0,10*ROW('Sanitation Data'!F121)))</f>
        <v/>
      </c>
      <c r="CW127" s="229" t="str">
        <f ca="1">+IF(OFFSET('Sanitation Data'!$F$30,0,10*ROW('Sanitation Data'!F121))="","",OFFSET('Sanitation Data'!$F$30,0,10*ROW('Sanitation Data'!F121)))</f>
        <v/>
      </c>
      <c r="CX127" s="229" t="str">
        <f ca="1">+IF(OFFSET('Sanitation Data'!$F$31,0,10*ROW('Sanitation Data'!F121))="","",OFFSET('Sanitation Data'!$F$31,0,10*ROW('Sanitation Data'!F121)))</f>
        <v/>
      </c>
      <c r="CY127" s="229" t="str">
        <f ca="1">+IF(OFFSET('Sanitation Data'!$F$32,0,10*ROW('Sanitation Data'!F121))="","",OFFSET('Sanitation Data'!$F$32,0,10*ROW('Sanitation Data'!F121)))</f>
        <v/>
      </c>
      <c r="CZ127" s="229" t="str">
        <f ca="1">+IF(OFFSET('Sanitation Data'!$G$28,0,10*ROW('Sanitation Data'!G121))="","",OFFSET('Sanitation Data'!$G$28,0,10*ROW('Sanitation Data'!G121)))</f>
        <v/>
      </c>
      <c r="DA127" s="229" t="str">
        <f ca="1">+IF(OFFSET('Sanitation Data'!$G$29,0,10*ROW('Sanitation Data'!G121))="","",OFFSET('Sanitation Data'!$G$29,0,10*ROW('Sanitation Data'!G121)))</f>
        <v/>
      </c>
      <c r="DB127" s="229" t="str">
        <f ca="1">+IF(OFFSET('Sanitation Data'!$G$30,0,10*ROW('Sanitation Data'!G121))="","",OFFSET('Sanitation Data'!$G$30,0,10*ROW('Sanitation Data'!G121)))</f>
        <v/>
      </c>
      <c r="DC127" s="229" t="str">
        <f ca="1">+IF(OFFSET('Sanitation Data'!$G$31,0,10*ROW('Sanitation Data'!G121))="","",OFFSET('Sanitation Data'!$G$31,0,10*ROW('Sanitation Data'!G121)))</f>
        <v/>
      </c>
      <c r="DD127" s="229" t="str">
        <f ca="1">+IF(OFFSET('Sanitation Data'!$G$32,0,10*ROW('Sanitation Data'!G121))="","",OFFSET('Sanitation Data'!$G$32,0,10*ROW('Sanitation Data'!G121)))</f>
        <v/>
      </c>
      <c r="DE127" s="229" t="str">
        <f ca="1">+IF(OFFSET('Sanitation Data'!$H$28,0,10*ROW('Sanitation Data'!H121))="","",OFFSET('Sanitation Data'!$H$28,0,10*ROW('Sanitation Data'!H121)))</f>
        <v/>
      </c>
      <c r="DF127" s="229" t="str">
        <f ca="1">+IF(OFFSET('Sanitation Data'!$H$29,0,10*ROW('Sanitation Data'!H121))="","",OFFSET('Sanitation Data'!$H$29,0,10*ROW('Sanitation Data'!H121)))</f>
        <v/>
      </c>
      <c r="DG127" s="229" t="str">
        <f ca="1">+IF(OFFSET('Sanitation Data'!$H$30,0,10*ROW('Sanitation Data'!H121))="","",OFFSET('Sanitation Data'!$H$30,0,10*ROW('Sanitation Data'!H121)))</f>
        <v/>
      </c>
      <c r="DH127" s="229" t="str">
        <f ca="1">+IF(OFFSET('Sanitation Data'!$H$31,0,10*ROW('Sanitation Data'!H121))="","",OFFSET('Sanitation Data'!$H$31,0,10*ROW('Sanitation Data'!H121)))</f>
        <v/>
      </c>
      <c r="DI127" s="229" t="str">
        <f ca="1">+IF(OFFSET('Sanitation Data'!$H$32,0,10*ROW('Sanitation Data'!H121))="","",OFFSET('Sanitation Data'!$H$32,0,10*ROW('Sanitation Data'!H121)))</f>
        <v/>
      </c>
      <c r="DJ127" s="229" t="str">
        <f ca="1">+IF(OFFSET('Sanitation Data'!$I$28,0,10*ROW('Sanitation Data'!I121))="","",OFFSET('Sanitation Data'!$I$28,0,10*ROW('Sanitation Data'!I121)))</f>
        <v/>
      </c>
      <c r="DK127" s="229" t="str">
        <f ca="1">+IF(OFFSET('Sanitation Data'!$I$29,0,10*ROW('Sanitation Data'!I121))="","",OFFSET('Sanitation Data'!$I$29,0,10*ROW('Sanitation Data'!I121)))</f>
        <v/>
      </c>
      <c r="DL127" s="229" t="str">
        <f ca="1">+IF(OFFSET('Sanitation Data'!$I$30,0,10*ROW('Sanitation Data'!I121))="","",OFFSET('Sanitation Data'!$I$30,0,10*ROW('Sanitation Data'!I121)))</f>
        <v/>
      </c>
      <c r="DM127" s="229" t="str">
        <f ca="1">+IF(OFFSET('Sanitation Data'!$I$31,0,10*ROW('Sanitation Data'!I121))="","",OFFSET('Sanitation Data'!$I$31,0,10*ROW('Sanitation Data'!I121)))</f>
        <v/>
      </c>
      <c r="DN127" s="229" t="str">
        <f ca="1">+IF(OFFSET('Sanitation Data'!$I$32,0,10*ROW('Sanitation Data'!I121))="","",OFFSET('Sanitation Data'!$I$32,0,10*ROW('Sanitation Data'!I121)))</f>
        <v/>
      </c>
      <c r="DO127" s="229" t="str">
        <f ca="1">+IF(OFFSET('Hygiene Data'!$D$11,0,10*ROW('Hygiene Data'!D121))="","",OFFSET('Hygiene Data'!$D$11,0,10*ROW('Hygiene Data'!D121)))</f>
        <v/>
      </c>
      <c r="DP127" s="229" t="str">
        <f ca="1">+IF(OFFSET('Hygiene Data'!$D$12,0,10*ROW('Hygiene Data'!D121))="","",OFFSET('Hygiene Data'!$D$12,0,10*ROW('Hygiene Data'!D121)))</f>
        <v/>
      </c>
      <c r="DQ127" s="229" t="str">
        <f ca="1">+IF(OFFSET('Hygiene Data'!$D$13,0,10*ROW('Hygiene Data'!D121))="","",OFFSET('Hygiene Data'!$D$13,0,10*ROW('Hygiene Data'!D121)))</f>
        <v/>
      </c>
      <c r="DR127" s="229" t="str">
        <f ca="1">+IF(OFFSET('Hygiene Data'!$E$11,0,10*ROW('Hygiene Data'!E121))="","",OFFSET('Hygiene Data'!$E$11,0,10*ROW('Hygiene Data'!E121)))</f>
        <v/>
      </c>
      <c r="DS127" s="229" t="str">
        <f ca="1">+IF(OFFSET('Hygiene Data'!$E$12,0,10*ROW('Hygiene Data'!E121))="","",OFFSET('Hygiene Data'!$E$12,0,10*ROW('Hygiene Data'!E121)))</f>
        <v/>
      </c>
      <c r="DT127" s="229" t="str">
        <f ca="1">+IF(OFFSET('Hygiene Data'!$E$13,0,10*ROW('Hygiene Data'!E121))="","",OFFSET('Hygiene Data'!$E$13,0,10*ROW('Hygiene Data'!E121)))</f>
        <v/>
      </c>
      <c r="DU127" s="229" t="str">
        <f ca="1">+IF(OFFSET('Hygiene Data'!$F$11,0,10*ROW('Hygiene Data'!F121))="","",OFFSET('Hygiene Data'!$F$11,0,10*ROW('Hygiene Data'!F121)))</f>
        <v/>
      </c>
      <c r="DV127" s="229" t="str">
        <f ca="1">+IF(OFFSET('Hygiene Data'!$F$12,0,10*ROW('Hygiene Data'!F121))="","",OFFSET('Hygiene Data'!$F$12,0,10*ROW('Hygiene Data'!F121)))</f>
        <v/>
      </c>
      <c r="DW127" s="229" t="str">
        <f ca="1">+IF(OFFSET('Hygiene Data'!$F$13,0,10*ROW('Hygiene Data'!F121))="","",OFFSET('Hygiene Data'!$F$13,0,10*ROW('Hygiene Data'!F121)))</f>
        <v/>
      </c>
      <c r="DX127" s="229" t="str">
        <f ca="1">+IF(OFFSET('Hygiene Data'!$G$11,0,10*ROW('Hygiene Data'!G121))="","",OFFSET('Hygiene Data'!$G$11,0,10*ROW('Hygiene Data'!G121)))</f>
        <v/>
      </c>
      <c r="DY127" s="229" t="str">
        <f ca="1">+IF(OFFSET('Hygiene Data'!$G$12,0,10*ROW('Hygiene Data'!G121))="","",OFFSET('Hygiene Data'!$G$12,0,10*ROW('Hygiene Data'!G121)))</f>
        <v/>
      </c>
      <c r="DZ127" s="229" t="str">
        <f ca="1">+IF(OFFSET('Hygiene Data'!$G$13,0,10*ROW('Hygiene Data'!G121))="","",OFFSET('Hygiene Data'!$G$13,0,10*ROW('Hygiene Data'!G121)))</f>
        <v/>
      </c>
      <c r="EA127" s="229" t="str">
        <f ca="1">+IF(OFFSET('Hygiene Data'!$H$11,0,10*ROW('Hygiene Data'!H121))="","",OFFSET('Hygiene Data'!$H$11,0,10*ROW('Hygiene Data'!H121)))</f>
        <v/>
      </c>
      <c r="EB127" s="229" t="str">
        <f ca="1">+IF(OFFSET('Hygiene Data'!$H$12,0,10*ROW('Hygiene Data'!H121))="","",OFFSET('Hygiene Data'!$H$12,0,10*ROW('Hygiene Data'!H121)))</f>
        <v/>
      </c>
      <c r="EC127" s="229" t="str">
        <f ca="1">+IF(OFFSET('Hygiene Data'!$H$13,0,10*ROW('Hygiene Data'!H121))="","",OFFSET('Hygiene Data'!$H$13,0,10*ROW('Hygiene Data'!H121)))</f>
        <v/>
      </c>
      <c r="ED127" s="229" t="str">
        <f ca="1">+IF(OFFSET('Hygiene Data'!$I$11,0,10*ROW('Hygiene Data'!I121))="","",OFFSET('Hygiene Data'!$I$11,0,10*ROW('Hygiene Data'!I121)))</f>
        <v/>
      </c>
      <c r="EE127" s="229" t="str">
        <f ca="1">+IF(OFFSET('Hygiene Data'!$I$12,0,10*ROW('Hygiene Data'!I121))="","",OFFSET('Hygiene Data'!$I$12,0,10*ROW('Hygiene Data'!I121)))</f>
        <v/>
      </c>
      <c r="EF127" s="229" t="str">
        <f ca="1">+IF(OFFSET('Hygiene Data'!$I$13,0,10*ROW('Hygiene Data'!I121))="","",OFFSET('Hygiene Data'!$I$13,0,10*ROW('Hygiene Data'!I121)))</f>
        <v/>
      </c>
    </row>
    <row r="128" spans="1:136" x14ac:dyDescent="0.25">
      <c r="A128" s="338" t="str">
        <f ca="1">+IF(OFFSET('Water Data'!$B$2,0,10*ROW('Water Data'!E122))="","",OFFSET('Water Data'!$B$2,0,10*ROW('Water Data'!E122)))</f>
        <v/>
      </c>
      <c r="B128" s="33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365" t="str">
        <f t="shared" ca="1" si="1"/>
        <v/>
      </c>
      <c r="D128" s="36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36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36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36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36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36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36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36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36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36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36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36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36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36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36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36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36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36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36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36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36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36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36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36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36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36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36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36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36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36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36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36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36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36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36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36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36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36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36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36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36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36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36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36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36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36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36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36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36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44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36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36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36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36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36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36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36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36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36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36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36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36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36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36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36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36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229" t="str">
        <f ca="1">+IF(OFFSET('Water Data'!$D$27,0,10*ROW('Water Data'!D122))="","",OFFSET('Water Data'!$D$27,0,10*ROW('Water Data'!D122)))</f>
        <v/>
      </c>
      <c r="BT128" s="229" t="str">
        <f ca="1">+IF(OFFSET('Water Data'!$D$28,0,10*ROW('Water Data'!D122))="","",OFFSET('Water Data'!$D$28,0,10*ROW('Water Data'!D122)))</f>
        <v/>
      </c>
      <c r="BU128" s="229" t="str">
        <f ca="1">+IF(OFFSET('Water Data'!$D$29,0,10*ROW('Water Data'!D122))="","",OFFSET('Water Data'!$D$29,0,10*ROW('Water Data'!D122)))</f>
        <v/>
      </c>
      <c r="BV128" s="229" t="str">
        <f ca="1">+IF(OFFSET('Water Data'!$E$27,0,10*ROW('Water Data'!E122))="","",OFFSET('Water Data'!$E$27,0,10*ROW('Water Data'!E122)))</f>
        <v/>
      </c>
      <c r="BW128" s="229" t="str">
        <f ca="1">+IF(OFFSET('Water Data'!$E$28,0,10*ROW('Water Data'!E122))="","",OFFSET('Water Data'!$E$28,0,10*ROW('Water Data'!E122)))</f>
        <v/>
      </c>
      <c r="BX128" s="229" t="str">
        <f ca="1">+IF(OFFSET('Water Data'!$E$29,0,10*ROW('Water Data'!E122))="","",OFFSET('Water Data'!$E$29,0,10*ROW('Water Data'!E122)))</f>
        <v/>
      </c>
      <c r="BY128" s="229" t="str">
        <f ca="1">+IF(OFFSET('Water Data'!$F$27,0,10*ROW('Water Data'!F122))="","",OFFSET('Water Data'!$F$27,0,10*ROW('Water Data'!F122)))</f>
        <v/>
      </c>
      <c r="BZ128" s="229" t="str">
        <f ca="1">+IF(OFFSET('Water Data'!$F$28,0,10*ROW('Water Data'!F122))="","",OFFSET('Water Data'!$F$28,0,10*ROW('Water Data'!F122)))</f>
        <v/>
      </c>
      <c r="CA128" s="229" t="str">
        <f ca="1">+IF(OFFSET('Water Data'!$F$29,0,10*ROW('Water Data'!F122))="","",OFFSET('Water Data'!$F$29,0,10*ROW('Water Data'!F122)))</f>
        <v/>
      </c>
      <c r="CB128" s="229" t="str">
        <f ca="1">+IF(OFFSET('Water Data'!$G$27,0,10*ROW('Water Data'!G122))="","",OFFSET('Water Data'!$G$27,0,10*ROW('Water Data'!G122)))</f>
        <v/>
      </c>
      <c r="CC128" s="229" t="str">
        <f ca="1">+IF(OFFSET('Water Data'!$G$28,0,10*ROW('Water Data'!G122))="","",OFFSET('Water Data'!$G$28,0,10*ROW('Water Data'!G122)))</f>
        <v/>
      </c>
      <c r="CD128" s="229" t="str">
        <f ca="1">+IF(OFFSET('Water Data'!$G$29,0,10*ROW('Water Data'!G122))="","",OFFSET('Water Data'!$G$29,0,10*ROW('Water Data'!G122)))</f>
        <v/>
      </c>
      <c r="CE128" s="229" t="str">
        <f ca="1">+IF(OFFSET('Water Data'!$H$27,0,10*ROW('Water Data'!H122))="","",OFFSET('Water Data'!$H$27,0,10*ROW('Water Data'!H122)))</f>
        <v/>
      </c>
      <c r="CF128" s="229" t="str">
        <f ca="1">+IF(OFFSET('Water Data'!$H$28,0,10*ROW('Water Data'!H122))="","",OFFSET('Water Data'!$H$28,0,10*ROW('Water Data'!H122)))</f>
        <v/>
      </c>
      <c r="CG128" s="229" t="str">
        <f ca="1">+IF(OFFSET('Water Data'!$H$29,0,10*ROW('Water Data'!H122))="","",OFFSET('Water Data'!$H$29,0,10*ROW('Water Data'!H122)))</f>
        <v/>
      </c>
      <c r="CH128" s="229" t="str">
        <f ca="1">+IF(OFFSET('Water Data'!$I$27,0,10*ROW('Water Data'!I122))="","",OFFSET('Water Data'!$I$27,0,10*ROW('Water Data'!I122)))</f>
        <v/>
      </c>
      <c r="CI128" s="229" t="str">
        <f ca="1">+IF(OFFSET('Water Data'!$I$28,0,10*ROW('Water Data'!I122))="","",OFFSET('Water Data'!$I$28,0,10*ROW('Water Data'!I122)))</f>
        <v/>
      </c>
      <c r="CJ128" s="229" t="str">
        <f ca="1">+IF(OFFSET('Water Data'!$I$29,0,10*ROW('Water Data'!I122))="","",OFFSET('Water Data'!$I$29,0,10*ROW('Water Data'!I122)))</f>
        <v/>
      </c>
      <c r="CK128" s="229" t="str">
        <f ca="1">+IF(OFFSET('Sanitation Data'!$D$28,0,10*ROW('Sanitation Data'!D122))="","",OFFSET('Sanitation Data'!$D$28,0,10*ROW('Sanitation Data'!D122)))</f>
        <v/>
      </c>
      <c r="CL128" s="229" t="str">
        <f ca="1">+IF(OFFSET('Sanitation Data'!$D$29,0,10*ROW('Sanitation Data'!D122))="","",OFFSET('Sanitation Data'!$D$29,0,10*ROW('Sanitation Data'!D122)))</f>
        <v/>
      </c>
      <c r="CM128" s="229" t="str">
        <f ca="1">+IF(OFFSET('Sanitation Data'!$D$30,0,10*ROW('Sanitation Data'!D122))="","",OFFSET('Sanitation Data'!$D$30,0,10*ROW('Sanitation Data'!D122)))</f>
        <v/>
      </c>
      <c r="CN128" s="229" t="str">
        <f ca="1">+IF(OFFSET('Sanitation Data'!$D$31,0,10*ROW('Sanitation Data'!D122))="","",OFFSET('Sanitation Data'!$D$31,0,10*ROW('Sanitation Data'!D122)))</f>
        <v/>
      </c>
      <c r="CO128" s="229" t="str">
        <f ca="1">+IF(OFFSET('Sanitation Data'!$D$32,0,10*ROW('Sanitation Data'!D122))="","",OFFSET('Sanitation Data'!$D$32,0,10*ROW('Sanitation Data'!D122)))</f>
        <v/>
      </c>
      <c r="CP128" s="229" t="str">
        <f ca="1">+IF(OFFSET('Sanitation Data'!$E$28,0,10*ROW('Sanitation Data'!E122))="","",OFFSET('Sanitation Data'!$E$28,0,10*ROW('Sanitation Data'!E122)))</f>
        <v/>
      </c>
      <c r="CQ128" s="229" t="str">
        <f ca="1">+IF(OFFSET('Sanitation Data'!$E$29,0,10*ROW('Sanitation Data'!E122))="","",OFFSET('Sanitation Data'!$E$29,0,10*ROW('Sanitation Data'!E122)))</f>
        <v/>
      </c>
      <c r="CR128" s="229" t="str">
        <f ca="1">+IF(OFFSET('Sanitation Data'!$E$30,0,10*ROW('Sanitation Data'!E122))="","",OFFSET('Sanitation Data'!$E$30,0,10*ROW('Sanitation Data'!E122)))</f>
        <v/>
      </c>
      <c r="CS128" s="229" t="str">
        <f ca="1">+IF(OFFSET('Sanitation Data'!$E$31,0,10*ROW('Sanitation Data'!E122))="","",OFFSET('Sanitation Data'!$E$31,0,10*ROW('Sanitation Data'!E122)))</f>
        <v/>
      </c>
      <c r="CT128" s="229" t="str">
        <f ca="1">+IF(OFFSET('Sanitation Data'!$E$32,0,10*ROW('Sanitation Data'!E122))="","",OFFSET('Sanitation Data'!$E$32,0,10*ROW('Sanitation Data'!E122)))</f>
        <v/>
      </c>
      <c r="CU128" s="229" t="str">
        <f ca="1">+IF(OFFSET('Sanitation Data'!$F$28,0,10*ROW('Sanitation Data'!F122))="","",OFFSET('Sanitation Data'!$F$28,0,10*ROW('Sanitation Data'!F122)))</f>
        <v/>
      </c>
      <c r="CV128" s="229" t="str">
        <f ca="1">+IF(OFFSET('Sanitation Data'!$F$29,0,10*ROW('Sanitation Data'!F122))="","",OFFSET('Sanitation Data'!$F$29,0,10*ROW('Sanitation Data'!F122)))</f>
        <v/>
      </c>
      <c r="CW128" s="229" t="str">
        <f ca="1">+IF(OFFSET('Sanitation Data'!$F$30,0,10*ROW('Sanitation Data'!F122))="","",OFFSET('Sanitation Data'!$F$30,0,10*ROW('Sanitation Data'!F122)))</f>
        <v/>
      </c>
      <c r="CX128" s="229" t="str">
        <f ca="1">+IF(OFFSET('Sanitation Data'!$F$31,0,10*ROW('Sanitation Data'!F122))="","",OFFSET('Sanitation Data'!$F$31,0,10*ROW('Sanitation Data'!F122)))</f>
        <v/>
      </c>
      <c r="CY128" s="229" t="str">
        <f ca="1">+IF(OFFSET('Sanitation Data'!$F$32,0,10*ROW('Sanitation Data'!F122))="","",OFFSET('Sanitation Data'!$F$32,0,10*ROW('Sanitation Data'!F122)))</f>
        <v/>
      </c>
      <c r="CZ128" s="229" t="str">
        <f ca="1">+IF(OFFSET('Sanitation Data'!$G$28,0,10*ROW('Sanitation Data'!G122))="","",OFFSET('Sanitation Data'!$G$28,0,10*ROW('Sanitation Data'!G122)))</f>
        <v/>
      </c>
      <c r="DA128" s="229" t="str">
        <f ca="1">+IF(OFFSET('Sanitation Data'!$G$29,0,10*ROW('Sanitation Data'!G122))="","",OFFSET('Sanitation Data'!$G$29,0,10*ROW('Sanitation Data'!G122)))</f>
        <v/>
      </c>
      <c r="DB128" s="229" t="str">
        <f ca="1">+IF(OFFSET('Sanitation Data'!$G$30,0,10*ROW('Sanitation Data'!G122))="","",OFFSET('Sanitation Data'!$G$30,0,10*ROW('Sanitation Data'!G122)))</f>
        <v/>
      </c>
      <c r="DC128" s="229" t="str">
        <f ca="1">+IF(OFFSET('Sanitation Data'!$G$31,0,10*ROW('Sanitation Data'!G122))="","",OFFSET('Sanitation Data'!$G$31,0,10*ROW('Sanitation Data'!G122)))</f>
        <v/>
      </c>
      <c r="DD128" s="229" t="str">
        <f ca="1">+IF(OFFSET('Sanitation Data'!$G$32,0,10*ROW('Sanitation Data'!G122))="","",OFFSET('Sanitation Data'!$G$32,0,10*ROW('Sanitation Data'!G122)))</f>
        <v/>
      </c>
      <c r="DE128" s="229" t="str">
        <f ca="1">+IF(OFFSET('Sanitation Data'!$H$28,0,10*ROW('Sanitation Data'!H122))="","",OFFSET('Sanitation Data'!$H$28,0,10*ROW('Sanitation Data'!H122)))</f>
        <v/>
      </c>
      <c r="DF128" s="229" t="str">
        <f ca="1">+IF(OFFSET('Sanitation Data'!$H$29,0,10*ROW('Sanitation Data'!H122))="","",OFFSET('Sanitation Data'!$H$29,0,10*ROW('Sanitation Data'!H122)))</f>
        <v/>
      </c>
      <c r="DG128" s="229" t="str">
        <f ca="1">+IF(OFFSET('Sanitation Data'!$H$30,0,10*ROW('Sanitation Data'!H122))="","",OFFSET('Sanitation Data'!$H$30,0,10*ROW('Sanitation Data'!H122)))</f>
        <v/>
      </c>
      <c r="DH128" s="229" t="str">
        <f ca="1">+IF(OFFSET('Sanitation Data'!$H$31,0,10*ROW('Sanitation Data'!H122))="","",OFFSET('Sanitation Data'!$H$31,0,10*ROW('Sanitation Data'!H122)))</f>
        <v/>
      </c>
      <c r="DI128" s="229" t="str">
        <f ca="1">+IF(OFFSET('Sanitation Data'!$H$32,0,10*ROW('Sanitation Data'!H122))="","",OFFSET('Sanitation Data'!$H$32,0,10*ROW('Sanitation Data'!H122)))</f>
        <v/>
      </c>
      <c r="DJ128" s="229" t="str">
        <f ca="1">+IF(OFFSET('Sanitation Data'!$I$28,0,10*ROW('Sanitation Data'!I122))="","",OFFSET('Sanitation Data'!$I$28,0,10*ROW('Sanitation Data'!I122)))</f>
        <v/>
      </c>
      <c r="DK128" s="229" t="str">
        <f ca="1">+IF(OFFSET('Sanitation Data'!$I$29,0,10*ROW('Sanitation Data'!I122))="","",OFFSET('Sanitation Data'!$I$29,0,10*ROW('Sanitation Data'!I122)))</f>
        <v/>
      </c>
      <c r="DL128" s="229" t="str">
        <f ca="1">+IF(OFFSET('Sanitation Data'!$I$30,0,10*ROW('Sanitation Data'!I122))="","",OFFSET('Sanitation Data'!$I$30,0,10*ROW('Sanitation Data'!I122)))</f>
        <v/>
      </c>
      <c r="DM128" s="229" t="str">
        <f ca="1">+IF(OFFSET('Sanitation Data'!$I$31,0,10*ROW('Sanitation Data'!I122))="","",OFFSET('Sanitation Data'!$I$31,0,10*ROW('Sanitation Data'!I122)))</f>
        <v/>
      </c>
      <c r="DN128" s="229" t="str">
        <f ca="1">+IF(OFFSET('Sanitation Data'!$I$32,0,10*ROW('Sanitation Data'!I122))="","",OFFSET('Sanitation Data'!$I$32,0,10*ROW('Sanitation Data'!I122)))</f>
        <v/>
      </c>
      <c r="DO128" s="229" t="str">
        <f ca="1">+IF(OFFSET('Hygiene Data'!$D$11,0,10*ROW('Hygiene Data'!D122))="","",OFFSET('Hygiene Data'!$D$11,0,10*ROW('Hygiene Data'!D122)))</f>
        <v/>
      </c>
      <c r="DP128" s="229" t="str">
        <f ca="1">+IF(OFFSET('Hygiene Data'!$D$12,0,10*ROW('Hygiene Data'!D122))="","",OFFSET('Hygiene Data'!$D$12,0,10*ROW('Hygiene Data'!D122)))</f>
        <v/>
      </c>
      <c r="DQ128" s="229" t="str">
        <f ca="1">+IF(OFFSET('Hygiene Data'!$D$13,0,10*ROW('Hygiene Data'!D122))="","",OFFSET('Hygiene Data'!$D$13,0,10*ROW('Hygiene Data'!D122)))</f>
        <v/>
      </c>
      <c r="DR128" s="229" t="str">
        <f ca="1">+IF(OFFSET('Hygiene Data'!$E$11,0,10*ROW('Hygiene Data'!E122))="","",OFFSET('Hygiene Data'!$E$11,0,10*ROW('Hygiene Data'!E122)))</f>
        <v/>
      </c>
      <c r="DS128" s="229" t="str">
        <f ca="1">+IF(OFFSET('Hygiene Data'!$E$12,0,10*ROW('Hygiene Data'!E122))="","",OFFSET('Hygiene Data'!$E$12,0,10*ROW('Hygiene Data'!E122)))</f>
        <v/>
      </c>
      <c r="DT128" s="229" t="str">
        <f ca="1">+IF(OFFSET('Hygiene Data'!$E$13,0,10*ROW('Hygiene Data'!E122))="","",OFFSET('Hygiene Data'!$E$13,0,10*ROW('Hygiene Data'!E122)))</f>
        <v/>
      </c>
      <c r="DU128" s="229" t="str">
        <f ca="1">+IF(OFFSET('Hygiene Data'!$F$11,0,10*ROW('Hygiene Data'!F122))="","",OFFSET('Hygiene Data'!$F$11,0,10*ROW('Hygiene Data'!F122)))</f>
        <v/>
      </c>
      <c r="DV128" s="229" t="str">
        <f ca="1">+IF(OFFSET('Hygiene Data'!$F$12,0,10*ROW('Hygiene Data'!F122))="","",OFFSET('Hygiene Data'!$F$12,0,10*ROW('Hygiene Data'!F122)))</f>
        <v/>
      </c>
      <c r="DW128" s="229" t="str">
        <f ca="1">+IF(OFFSET('Hygiene Data'!$F$13,0,10*ROW('Hygiene Data'!F122))="","",OFFSET('Hygiene Data'!$F$13,0,10*ROW('Hygiene Data'!F122)))</f>
        <v/>
      </c>
      <c r="DX128" s="229" t="str">
        <f ca="1">+IF(OFFSET('Hygiene Data'!$G$11,0,10*ROW('Hygiene Data'!G122))="","",OFFSET('Hygiene Data'!$G$11,0,10*ROW('Hygiene Data'!G122)))</f>
        <v/>
      </c>
      <c r="DY128" s="229" t="str">
        <f ca="1">+IF(OFFSET('Hygiene Data'!$G$12,0,10*ROW('Hygiene Data'!G122))="","",OFFSET('Hygiene Data'!$G$12,0,10*ROW('Hygiene Data'!G122)))</f>
        <v/>
      </c>
      <c r="DZ128" s="229" t="str">
        <f ca="1">+IF(OFFSET('Hygiene Data'!$G$13,0,10*ROW('Hygiene Data'!G122))="","",OFFSET('Hygiene Data'!$G$13,0,10*ROW('Hygiene Data'!G122)))</f>
        <v/>
      </c>
      <c r="EA128" s="229" t="str">
        <f ca="1">+IF(OFFSET('Hygiene Data'!$H$11,0,10*ROW('Hygiene Data'!H122))="","",OFFSET('Hygiene Data'!$H$11,0,10*ROW('Hygiene Data'!H122)))</f>
        <v/>
      </c>
      <c r="EB128" s="229" t="str">
        <f ca="1">+IF(OFFSET('Hygiene Data'!$H$12,0,10*ROW('Hygiene Data'!H122))="","",OFFSET('Hygiene Data'!$H$12,0,10*ROW('Hygiene Data'!H122)))</f>
        <v/>
      </c>
      <c r="EC128" s="229" t="str">
        <f ca="1">+IF(OFFSET('Hygiene Data'!$H$13,0,10*ROW('Hygiene Data'!H122))="","",OFFSET('Hygiene Data'!$H$13,0,10*ROW('Hygiene Data'!H122)))</f>
        <v/>
      </c>
      <c r="ED128" s="229" t="str">
        <f ca="1">+IF(OFFSET('Hygiene Data'!$I$11,0,10*ROW('Hygiene Data'!I122))="","",OFFSET('Hygiene Data'!$I$11,0,10*ROW('Hygiene Data'!I122)))</f>
        <v/>
      </c>
      <c r="EE128" s="229" t="str">
        <f ca="1">+IF(OFFSET('Hygiene Data'!$I$12,0,10*ROW('Hygiene Data'!I122))="","",OFFSET('Hygiene Data'!$I$12,0,10*ROW('Hygiene Data'!I122)))</f>
        <v/>
      </c>
      <c r="EF128" s="229" t="str">
        <f ca="1">+IF(OFFSET('Hygiene Data'!$I$13,0,10*ROW('Hygiene Data'!I122))="","",OFFSET('Hygiene Data'!$I$13,0,10*ROW('Hygiene Data'!I122)))</f>
        <v/>
      </c>
    </row>
    <row r="129" spans="1:136" x14ac:dyDescent="0.25">
      <c r="A129" s="338" t="str">
        <f ca="1">+IF(OFFSET('Water Data'!$B$2,0,10*ROW('Water Data'!E123))="","",OFFSET('Water Data'!$B$2,0,10*ROW('Water Data'!E123)))</f>
        <v/>
      </c>
      <c r="B129" s="33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365" t="str">
        <f t="shared" ca="1" si="1"/>
        <v/>
      </c>
      <c r="D129" s="36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36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36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36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36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36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36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36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36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36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36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36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36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36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36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36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36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36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36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36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36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36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36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36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36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36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36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36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36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36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36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36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36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36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36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36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36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36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36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36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36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36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36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36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36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36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36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36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36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44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36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36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36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36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36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36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36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36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36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36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36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36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36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36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36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36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229" t="str">
        <f ca="1">+IF(OFFSET('Water Data'!$D$27,0,10*ROW('Water Data'!D123))="","",OFFSET('Water Data'!$D$27,0,10*ROW('Water Data'!D123)))</f>
        <v/>
      </c>
      <c r="BT129" s="229" t="str">
        <f ca="1">+IF(OFFSET('Water Data'!$D$28,0,10*ROW('Water Data'!D123))="","",OFFSET('Water Data'!$D$28,0,10*ROW('Water Data'!D123)))</f>
        <v/>
      </c>
      <c r="BU129" s="229" t="str">
        <f ca="1">+IF(OFFSET('Water Data'!$D$29,0,10*ROW('Water Data'!D123))="","",OFFSET('Water Data'!$D$29,0,10*ROW('Water Data'!D123)))</f>
        <v/>
      </c>
      <c r="BV129" s="229" t="str">
        <f ca="1">+IF(OFFSET('Water Data'!$E$27,0,10*ROW('Water Data'!E123))="","",OFFSET('Water Data'!$E$27,0,10*ROW('Water Data'!E123)))</f>
        <v/>
      </c>
      <c r="BW129" s="229" t="str">
        <f ca="1">+IF(OFFSET('Water Data'!$E$28,0,10*ROW('Water Data'!E123))="","",OFFSET('Water Data'!$E$28,0,10*ROW('Water Data'!E123)))</f>
        <v/>
      </c>
      <c r="BX129" s="229" t="str">
        <f ca="1">+IF(OFFSET('Water Data'!$E$29,0,10*ROW('Water Data'!E123))="","",OFFSET('Water Data'!$E$29,0,10*ROW('Water Data'!E123)))</f>
        <v/>
      </c>
      <c r="BY129" s="229" t="str">
        <f ca="1">+IF(OFFSET('Water Data'!$F$27,0,10*ROW('Water Data'!F123))="","",OFFSET('Water Data'!$F$27,0,10*ROW('Water Data'!F123)))</f>
        <v/>
      </c>
      <c r="BZ129" s="229" t="str">
        <f ca="1">+IF(OFFSET('Water Data'!$F$28,0,10*ROW('Water Data'!F123))="","",OFFSET('Water Data'!$F$28,0,10*ROW('Water Data'!F123)))</f>
        <v/>
      </c>
      <c r="CA129" s="229" t="str">
        <f ca="1">+IF(OFFSET('Water Data'!$F$29,0,10*ROW('Water Data'!F123))="","",OFFSET('Water Data'!$F$29,0,10*ROW('Water Data'!F123)))</f>
        <v/>
      </c>
      <c r="CB129" s="229" t="str">
        <f ca="1">+IF(OFFSET('Water Data'!$G$27,0,10*ROW('Water Data'!G123))="","",OFFSET('Water Data'!$G$27,0,10*ROW('Water Data'!G123)))</f>
        <v/>
      </c>
      <c r="CC129" s="229" t="str">
        <f ca="1">+IF(OFFSET('Water Data'!$G$28,0,10*ROW('Water Data'!G123))="","",OFFSET('Water Data'!$G$28,0,10*ROW('Water Data'!G123)))</f>
        <v/>
      </c>
      <c r="CD129" s="229" t="str">
        <f ca="1">+IF(OFFSET('Water Data'!$G$29,0,10*ROW('Water Data'!G123))="","",OFFSET('Water Data'!$G$29,0,10*ROW('Water Data'!G123)))</f>
        <v/>
      </c>
      <c r="CE129" s="229" t="str">
        <f ca="1">+IF(OFFSET('Water Data'!$H$27,0,10*ROW('Water Data'!H123))="","",OFFSET('Water Data'!$H$27,0,10*ROW('Water Data'!H123)))</f>
        <v/>
      </c>
      <c r="CF129" s="229" t="str">
        <f ca="1">+IF(OFFSET('Water Data'!$H$28,0,10*ROW('Water Data'!H123))="","",OFFSET('Water Data'!$H$28,0,10*ROW('Water Data'!H123)))</f>
        <v/>
      </c>
      <c r="CG129" s="229" t="str">
        <f ca="1">+IF(OFFSET('Water Data'!$H$29,0,10*ROW('Water Data'!H123))="","",OFFSET('Water Data'!$H$29,0,10*ROW('Water Data'!H123)))</f>
        <v/>
      </c>
      <c r="CH129" s="229" t="str">
        <f ca="1">+IF(OFFSET('Water Data'!$I$27,0,10*ROW('Water Data'!I123))="","",OFFSET('Water Data'!$I$27,0,10*ROW('Water Data'!I123)))</f>
        <v/>
      </c>
      <c r="CI129" s="229" t="str">
        <f ca="1">+IF(OFFSET('Water Data'!$I$28,0,10*ROW('Water Data'!I123))="","",OFFSET('Water Data'!$I$28,0,10*ROW('Water Data'!I123)))</f>
        <v/>
      </c>
      <c r="CJ129" s="229" t="str">
        <f ca="1">+IF(OFFSET('Water Data'!$I$29,0,10*ROW('Water Data'!I123))="","",OFFSET('Water Data'!$I$29,0,10*ROW('Water Data'!I123)))</f>
        <v/>
      </c>
      <c r="CK129" s="229" t="str">
        <f ca="1">+IF(OFFSET('Sanitation Data'!$D$28,0,10*ROW('Sanitation Data'!D123))="","",OFFSET('Sanitation Data'!$D$28,0,10*ROW('Sanitation Data'!D123)))</f>
        <v/>
      </c>
      <c r="CL129" s="229" t="str">
        <f ca="1">+IF(OFFSET('Sanitation Data'!$D$29,0,10*ROW('Sanitation Data'!D123))="","",OFFSET('Sanitation Data'!$D$29,0,10*ROW('Sanitation Data'!D123)))</f>
        <v/>
      </c>
      <c r="CM129" s="229" t="str">
        <f ca="1">+IF(OFFSET('Sanitation Data'!$D$30,0,10*ROW('Sanitation Data'!D123))="","",OFFSET('Sanitation Data'!$D$30,0,10*ROW('Sanitation Data'!D123)))</f>
        <v/>
      </c>
      <c r="CN129" s="229" t="str">
        <f ca="1">+IF(OFFSET('Sanitation Data'!$D$31,0,10*ROW('Sanitation Data'!D123))="","",OFFSET('Sanitation Data'!$D$31,0,10*ROW('Sanitation Data'!D123)))</f>
        <v/>
      </c>
      <c r="CO129" s="229" t="str">
        <f ca="1">+IF(OFFSET('Sanitation Data'!$D$32,0,10*ROW('Sanitation Data'!D123))="","",OFFSET('Sanitation Data'!$D$32,0,10*ROW('Sanitation Data'!D123)))</f>
        <v/>
      </c>
      <c r="CP129" s="229" t="str">
        <f ca="1">+IF(OFFSET('Sanitation Data'!$E$28,0,10*ROW('Sanitation Data'!E123))="","",OFFSET('Sanitation Data'!$E$28,0,10*ROW('Sanitation Data'!E123)))</f>
        <v/>
      </c>
      <c r="CQ129" s="229" t="str">
        <f ca="1">+IF(OFFSET('Sanitation Data'!$E$29,0,10*ROW('Sanitation Data'!E123))="","",OFFSET('Sanitation Data'!$E$29,0,10*ROW('Sanitation Data'!E123)))</f>
        <v/>
      </c>
      <c r="CR129" s="229" t="str">
        <f ca="1">+IF(OFFSET('Sanitation Data'!$E$30,0,10*ROW('Sanitation Data'!E123))="","",OFFSET('Sanitation Data'!$E$30,0,10*ROW('Sanitation Data'!E123)))</f>
        <v/>
      </c>
      <c r="CS129" s="229" t="str">
        <f ca="1">+IF(OFFSET('Sanitation Data'!$E$31,0,10*ROW('Sanitation Data'!E123))="","",OFFSET('Sanitation Data'!$E$31,0,10*ROW('Sanitation Data'!E123)))</f>
        <v/>
      </c>
      <c r="CT129" s="229" t="str">
        <f ca="1">+IF(OFFSET('Sanitation Data'!$E$32,0,10*ROW('Sanitation Data'!E123))="","",OFFSET('Sanitation Data'!$E$32,0,10*ROW('Sanitation Data'!E123)))</f>
        <v/>
      </c>
      <c r="CU129" s="229" t="str">
        <f ca="1">+IF(OFFSET('Sanitation Data'!$F$28,0,10*ROW('Sanitation Data'!F123))="","",OFFSET('Sanitation Data'!$F$28,0,10*ROW('Sanitation Data'!F123)))</f>
        <v/>
      </c>
      <c r="CV129" s="229" t="str">
        <f ca="1">+IF(OFFSET('Sanitation Data'!$F$29,0,10*ROW('Sanitation Data'!F123))="","",OFFSET('Sanitation Data'!$F$29,0,10*ROW('Sanitation Data'!F123)))</f>
        <v/>
      </c>
      <c r="CW129" s="229" t="str">
        <f ca="1">+IF(OFFSET('Sanitation Data'!$F$30,0,10*ROW('Sanitation Data'!F123))="","",OFFSET('Sanitation Data'!$F$30,0,10*ROW('Sanitation Data'!F123)))</f>
        <v/>
      </c>
      <c r="CX129" s="229" t="str">
        <f ca="1">+IF(OFFSET('Sanitation Data'!$F$31,0,10*ROW('Sanitation Data'!F123))="","",OFFSET('Sanitation Data'!$F$31,0,10*ROW('Sanitation Data'!F123)))</f>
        <v/>
      </c>
      <c r="CY129" s="229" t="str">
        <f ca="1">+IF(OFFSET('Sanitation Data'!$F$32,0,10*ROW('Sanitation Data'!F123))="","",OFFSET('Sanitation Data'!$F$32,0,10*ROW('Sanitation Data'!F123)))</f>
        <v/>
      </c>
      <c r="CZ129" s="229" t="str">
        <f ca="1">+IF(OFFSET('Sanitation Data'!$G$28,0,10*ROW('Sanitation Data'!G123))="","",OFFSET('Sanitation Data'!$G$28,0,10*ROW('Sanitation Data'!G123)))</f>
        <v/>
      </c>
      <c r="DA129" s="229" t="str">
        <f ca="1">+IF(OFFSET('Sanitation Data'!$G$29,0,10*ROW('Sanitation Data'!G123))="","",OFFSET('Sanitation Data'!$G$29,0,10*ROW('Sanitation Data'!G123)))</f>
        <v/>
      </c>
      <c r="DB129" s="229" t="str">
        <f ca="1">+IF(OFFSET('Sanitation Data'!$G$30,0,10*ROW('Sanitation Data'!G123))="","",OFFSET('Sanitation Data'!$G$30,0,10*ROW('Sanitation Data'!G123)))</f>
        <v/>
      </c>
      <c r="DC129" s="229" t="str">
        <f ca="1">+IF(OFFSET('Sanitation Data'!$G$31,0,10*ROW('Sanitation Data'!G123))="","",OFFSET('Sanitation Data'!$G$31,0,10*ROW('Sanitation Data'!G123)))</f>
        <v/>
      </c>
      <c r="DD129" s="229" t="str">
        <f ca="1">+IF(OFFSET('Sanitation Data'!$G$32,0,10*ROW('Sanitation Data'!G123))="","",OFFSET('Sanitation Data'!$G$32,0,10*ROW('Sanitation Data'!G123)))</f>
        <v/>
      </c>
      <c r="DE129" s="229" t="str">
        <f ca="1">+IF(OFFSET('Sanitation Data'!$H$28,0,10*ROW('Sanitation Data'!H123))="","",OFFSET('Sanitation Data'!$H$28,0,10*ROW('Sanitation Data'!H123)))</f>
        <v/>
      </c>
      <c r="DF129" s="229" t="str">
        <f ca="1">+IF(OFFSET('Sanitation Data'!$H$29,0,10*ROW('Sanitation Data'!H123))="","",OFFSET('Sanitation Data'!$H$29,0,10*ROW('Sanitation Data'!H123)))</f>
        <v/>
      </c>
      <c r="DG129" s="229" t="str">
        <f ca="1">+IF(OFFSET('Sanitation Data'!$H$30,0,10*ROW('Sanitation Data'!H123))="","",OFFSET('Sanitation Data'!$H$30,0,10*ROW('Sanitation Data'!H123)))</f>
        <v/>
      </c>
      <c r="DH129" s="229" t="str">
        <f ca="1">+IF(OFFSET('Sanitation Data'!$H$31,0,10*ROW('Sanitation Data'!H123))="","",OFFSET('Sanitation Data'!$H$31,0,10*ROW('Sanitation Data'!H123)))</f>
        <v/>
      </c>
      <c r="DI129" s="229" t="str">
        <f ca="1">+IF(OFFSET('Sanitation Data'!$H$32,0,10*ROW('Sanitation Data'!H123))="","",OFFSET('Sanitation Data'!$H$32,0,10*ROW('Sanitation Data'!H123)))</f>
        <v/>
      </c>
      <c r="DJ129" s="229" t="str">
        <f ca="1">+IF(OFFSET('Sanitation Data'!$I$28,0,10*ROW('Sanitation Data'!I123))="","",OFFSET('Sanitation Data'!$I$28,0,10*ROW('Sanitation Data'!I123)))</f>
        <v/>
      </c>
      <c r="DK129" s="229" t="str">
        <f ca="1">+IF(OFFSET('Sanitation Data'!$I$29,0,10*ROW('Sanitation Data'!I123))="","",OFFSET('Sanitation Data'!$I$29,0,10*ROW('Sanitation Data'!I123)))</f>
        <v/>
      </c>
      <c r="DL129" s="229" t="str">
        <f ca="1">+IF(OFFSET('Sanitation Data'!$I$30,0,10*ROW('Sanitation Data'!I123))="","",OFFSET('Sanitation Data'!$I$30,0,10*ROW('Sanitation Data'!I123)))</f>
        <v/>
      </c>
      <c r="DM129" s="229" t="str">
        <f ca="1">+IF(OFFSET('Sanitation Data'!$I$31,0,10*ROW('Sanitation Data'!I123))="","",OFFSET('Sanitation Data'!$I$31,0,10*ROW('Sanitation Data'!I123)))</f>
        <v/>
      </c>
      <c r="DN129" s="229" t="str">
        <f ca="1">+IF(OFFSET('Sanitation Data'!$I$32,0,10*ROW('Sanitation Data'!I123))="","",OFFSET('Sanitation Data'!$I$32,0,10*ROW('Sanitation Data'!I123)))</f>
        <v/>
      </c>
      <c r="DO129" s="229" t="str">
        <f ca="1">+IF(OFFSET('Hygiene Data'!$D$11,0,10*ROW('Hygiene Data'!D123))="","",OFFSET('Hygiene Data'!$D$11,0,10*ROW('Hygiene Data'!D123)))</f>
        <v/>
      </c>
      <c r="DP129" s="229" t="str">
        <f ca="1">+IF(OFFSET('Hygiene Data'!$D$12,0,10*ROW('Hygiene Data'!D123))="","",OFFSET('Hygiene Data'!$D$12,0,10*ROW('Hygiene Data'!D123)))</f>
        <v/>
      </c>
      <c r="DQ129" s="229" t="str">
        <f ca="1">+IF(OFFSET('Hygiene Data'!$D$13,0,10*ROW('Hygiene Data'!D123))="","",OFFSET('Hygiene Data'!$D$13,0,10*ROW('Hygiene Data'!D123)))</f>
        <v/>
      </c>
      <c r="DR129" s="229" t="str">
        <f ca="1">+IF(OFFSET('Hygiene Data'!$E$11,0,10*ROW('Hygiene Data'!E123))="","",OFFSET('Hygiene Data'!$E$11,0,10*ROW('Hygiene Data'!E123)))</f>
        <v/>
      </c>
      <c r="DS129" s="229" t="str">
        <f ca="1">+IF(OFFSET('Hygiene Data'!$E$12,0,10*ROW('Hygiene Data'!E123))="","",OFFSET('Hygiene Data'!$E$12,0,10*ROW('Hygiene Data'!E123)))</f>
        <v/>
      </c>
      <c r="DT129" s="229" t="str">
        <f ca="1">+IF(OFFSET('Hygiene Data'!$E$13,0,10*ROW('Hygiene Data'!E123))="","",OFFSET('Hygiene Data'!$E$13,0,10*ROW('Hygiene Data'!E123)))</f>
        <v/>
      </c>
      <c r="DU129" s="229" t="str">
        <f ca="1">+IF(OFFSET('Hygiene Data'!$F$11,0,10*ROW('Hygiene Data'!F123))="","",OFFSET('Hygiene Data'!$F$11,0,10*ROW('Hygiene Data'!F123)))</f>
        <v/>
      </c>
      <c r="DV129" s="229" t="str">
        <f ca="1">+IF(OFFSET('Hygiene Data'!$F$12,0,10*ROW('Hygiene Data'!F123))="","",OFFSET('Hygiene Data'!$F$12,0,10*ROW('Hygiene Data'!F123)))</f>
        <v/>
      </c>
      <c r="DW129" s="229" t="str">
        <f ca="1">+IF(OFFSET('Hygiene Data'!$F$13,0,10*ROW('Hygiene Data'!F123))="","",OFFSET('Hygiene Data'!$F$13,0,10*ROW('Hygiene Data'!F123)))</f>
        <v/>
      </c>
      <c r="DX129" s="229" t="str">
        <f ca="1">+IF(OFFSET('Hygiene Data'!$G$11,0,10*ROW('Hygiene Data'!G123))="","",OFFSET('Hygiene Data'!$G$11,0,10*ROW('Hygiene Data'!G123)))</f>
        <v/>
      </c>
      <c r="DY129" s="229" t="str">
        <f ca="1">+IF(OFFSET('Hygiene Data'!$G$12,0,10*ROW('Hygiene Data'!G123))="","",OFFSET('Hygiene Data'!$G$12,0,10*ROW('Hygiene Data'!G123)))</f>
        <v/>
      </c>
      <c r="DZ129" s="229" t="str">
        <f ca="1">+IF(OFFSET('Hygiene Data'!$G$13,0,10*ROW('Hygiene Data'!G123))="","",OFFSET('Hygiene Data'!$G$13,0,10*ROW('Hygiene Data'!G123)))</f>
        <v/>
      </c>
      <c r="EA129" s="229" t="str">
        <f ca="1">+IF(OFFSET('Hygiene Data'!$H$11,0,10*ROW('Hygiene Data'!H123))="","",OFFSET('Hygiene Data'!$H$11,0,10*ROW('Hygiene Data'!H123)))</f>
        <v/>
      </c>
      <c r="EB129" s="229" t="str">
        <f ca="1">+IF(OFFSET('Hygiene Data'!$H$12,0,10*ROW('Hygiene Data'!H123))="","",OFFSET('Hygiene Data'!$H$12,0,10*ROW('Hygiene Data'!H123)))</f>
        <v/>
      </c>
      <c r="EC129" s="229" t="str">
        <f ca="1">+IF(OFFSET('Hygiene Data'!$H$13,0,10*ROW('Hygiene Data'!H123))="","",OFFSET('Hygiene Data'!$H$13,0,10*ROW('Hygiene Data'!H123)))</f>
        <v/>
      </c>
      <c r="ED129" s="229" t="str">
        <f ca="1">+IF(OFFSET('Hygiene Data'!$I$11,0,10*ROW('Hygiene Data'!I123))="","",OFFSET('Hygiene Data'!$I$11,0,10*ROW('Hygiene Data'!I123)))</f>
        <v/>
      </c>
      <c r="EE129" s="229" t="str">
        <f ca="1">+IF(OFFSET('Hygiene Data'!$I$12,0,10*ROW('Hygiene Data'!I123))="","",OFFSET('Hygiene Data'!$I$12,0,10*ROW('Hygiene Data'!I123)))</f>
        <v/>
      </c>
      <c r="EF129" s="229" t="str">
        <f ca="1">+IF(OFFSET('Hygiene Data'!$I$13,0,10*ROW('Hygiene Data'!I123))="","",OFFSET('Hygiene Data'!$I$13,0,10*ROW('Hygiene Data'!I123)))</f>
        <v/>
      </c>
    </row>
    <row r="130" spans="1:136" x14ac:dyDescent="0.25">
      <c r="A130" s="338" t="str">
        <f ca="1">+IF(OFFSET('Water Data'!$B$2,0,10*ROW('Water Data'!E124))="","",OFFSET('Water Data'!$B$2,0,10*ROW('Water Data'!E124)))</f>
        <v/>
      </c>
      <c r="B130" s="33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365" t="str">
        <f t="shared" ca="1" si="1"/>
        <v/>
      </c>
      <c r="D130" s="36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36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36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36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36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36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36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36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36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36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36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36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36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36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36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36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36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36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36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36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36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36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36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36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36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36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36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36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36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36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36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36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36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36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36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36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36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36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36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36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36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36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36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36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36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36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36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36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36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44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36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36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36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36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36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36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36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36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36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36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36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36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36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36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36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36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229" t="str">
        <f ca="1">+IF(OFFSET('Water Data'!$D$27,0,10*ROW('Water Data'!D124))="","",OFFSET('Water Data'!$D$27,0,10*ROW('Water Data'!D124)))</f>
        <v/>
      </c>
      <c r="BT130" s="229" t="str">
        <f ca="1">+IF(OFFSET('Water Data'!$D$28,0,10*ROW('Water Data'!D124))="","",OFFSET('Water Data'!$D$28,0,10*ROW('Water Data'!D124)))</f>
        <v/>
      </c>
      <c r="BU130" s="229" t="str">
        <f ca="1">+IF(OFFSET('Water Data'!$D$29,0,10*ROW('Water Data'!D124))="","",OFFSET('Water Data'!$D$29,0,10*ROW('Water Data'!D124)))</f>
        <v/>
      </c>
      <c r="BV130" s="229" t="str">
        <f ca="1">+IF(OFFSET('Water Data'!$E$27,0,10*ROW('Water Data'!E124))="","",OFFSET('Water Data'!$E$27,0,10*ROW('Water Data'!E124)))</f>
        <v/>
      </c>
      <c r="BW130" s="229" t="str">
        <f ca="1">+IF(OFFSET('Water Data'!$E$28,0,10*ROW('Water Data'!E124))="","",OFFSET('Water Data'!$E$28,0,10*ROW('Water Data'!E124)))</f>
        <v/>
      </c>
      <c r="BX130" s="229" t="str">
        <f ca="1">+IF(OFFSET('Water Data'!$E$29,0,10*ROW('Water Data'!E124))="","",OFFSET('Water Data'!$E$29,0,10*ROW('Water Data'!E124)))</f>
        <v/>
      </c>
      <c r="BY130" s="229" t="str">
        <f ca="1">+IF(OFFSET('Water Data'!$F$27,0,10*ROW('Water Data'!F124))="","",OFFSET('Water Data'!$F$27,0,10*ROW('Water Data'!F124)))</f>
        <v/>
      </c>
      <c r="BZ130" s="229" t="str">
        <f ca="1">+IF(OFFSET('Water Data'!$F$28,0,10*ROW('Water Data'!F124))="","",OFFSET('Water Data'!$F$28,0,10*ROW('Water Data'!F124)))</f>
        <v/>
      </c>
      <c r="CA130" s="229" t="str">
        <f ca="1">+IF(OFFSET('Water Data'!$F$29,0,10*ROW('Water Data'!F124))="","",OFFSET('Water Data'!$F$29,0,10*ROW('Water Data'!F124)))</f>
        <v/>
      </c>
      <c r="CB130" s="229" t="str">
        <f ca="1">+IF(OFFSET('Water Data'!$G$27,0,10*ROW('Water Data'!G124))="","",OFFSET('Water Data'!$G$27,0,10*ROW('Water Data'!G124)))</f>
        <v/>
      </c>
      <c r="CC130" s="229" t="str">
        <f ca="1">+IF(OFFSET('Water Data'!$G$28,0,10*ROW('Water Data'!G124))="","",OFFSET('Water Data'!$G$28,0,10*ROW('Water Data'!G124)))</f>
        <v/>
      </c>
      <c r="CD130" s="229" t="str">
        <f ca="1">+IF(OFFSET('Water Data'!$G$29,0,10*ROW('Water Data'!G124))="","",OFFSET('Water Data'!$G$29,0,10*ROW('Water Data'!G124)))</f>
        <v/>
      </c>
      <c r="CE130" s="229" t="str">
        <f ca="1">+IF(OFFSET('Water Data'!$H$27,0,10*ROW('Water Data'!H124))="","",OFFSET('Water Data'!$H$27,0,10*ROW('Water Data'!H124)))</f>
        <v/>
      </c>
      <c r="CF130" s="229" t="str">
        <f ca="1">+IF(OFFSET('Water Data'!$H$28,0,10*ROW('Water Data'!H124))="","",OFFSET('Water Data'!$H$28,0,10*ROW('Water Data'!H124)))</f>
        <v/>
      </c>
      <c r="CG130" s="229" t="str">
        <f ca="1">+IF(OFFSET('Water Data'!$H$29,0,10*ROW('Water Data'!H124))="","",OFFSET('Water Data'!$H$29,0,10*ROW('Water Data'!H124)))</f>
        <v/>
      </c>
      <c r="CH130" s="229" t="str">
        <f ca="1">+IF(OFFSET('Water Data'!$I$27,0,10*ROW('Water Data'!I124))="","",OFFSET('Water Data'!$I$27,0,10*ROW('Water Data'!I124)))</f>
        <v/>
      </c>
      <c r="CI130" s="229" t="str">
        <f ca="1">+IF(OFFSET('Water Data'!$I$28,0,10*ROW('Water Data'!I124))="","",OFFSET('Water Data'!$I$28,0,10*ROW('Water Data'!I124)))</f>
        <v/>
      </c>
      <c r="CJ130" s="229" t="str">
        <f ca="1">+IF(OFFSET('Water Data'!$I$29,0,10*ROW('Water Data'!I124))="","",OFFSET('Water Data'!$I$29,0,10*ROW('Water Data'!I124)))</f>
        <v/>
      </c>
      <c r="CK130" s="229" t="str">
        <f ca="1">+IF(OFFSET('Sanitation Data'!$D$28,0,10*ROW('Sanitation Data'!D124))="","",OFFSET('Sanitation Data'!$D$28,0,10*ROW('Sanitation Data'!D124)))</f>
        <v/>
      </c>
      <c r="CL130" s="229" t="str">
        <f ca="1">+IF(OFFSET('Sanitation Data'!$D$29,0,10*ROW('Sanitation Data'!D124))="","",OFFSET('Sanitation Data'!$D$29,0,10*ROW('Sanitation Data'!D124)))</f>
        <v/>
      </c>
      <c r="CM130" s="229" t="str">
        <f ca="1">+IF(OFFSET('Sanitation Data'!$D$30,0,10*ROW('Sanitation Data'!D124))="","",OFFSET('Sanitation Data'!$D$30,0,10*ROW('Sanitation Data'!D124)))</f>
        <v/>
      </c>
      <c r="CN130" s="229" t="str">
        <f ca="1">+IF(OFFSET('Sanitation Data'!$D$31,0,10*ROW('Sanitation Data'!D124))="","",OFFSET('Sanitation Data'!$D$31,0,10*ROW('Sanitation Data'!D124)))</f>
        <v/>
      </c>
      <c r="CO130" s="229" t="str">
        <f ca="1">+IF(OFFSET('Sanitation Data'!$D$32,0,10*ROW('Sanitation Data'!D124))="","",OFFSET('Sanitation Data'!$D$32,0,10*ROW('Sanitation Data'!D124)))</f>
        <v/>
      </c>
      <c r="CP130" s="229" t="str">
        <f ca="1">+IF(OFFSET('Sanitation Data'!$E$28,0,10*ROW('Sanitation Data'!E124))="","",OFFSET('Sanitation Data'!$E$28,0,10*ROW('Sanitation Data'!E124)))</f>
        <v/>
      </c>
      <c r="CQ130" s="229" t="str">
        <f ca="1">+IF(OFFSET('Sanitation Data'!$E$29,0,10*ROW('Sanitation Data'!E124))="","",OFFSET('Sanitation Data'!$E$29,0,10*ROW('Sanitation Data'!E124)))</f>
        <v/>
      </c>
      <c r="CR130" s="229" t="str">
        <f ca="1">+IF(OFFSET('Sanitation Data'!$E$30,0,10*ROW('Sanitation Data'!E124))="","",OFFSET('Sanitation Data'!$E$30,0,10*ROW('Sanitation Data'!E124)))</f>
        <v/>
      </c>
      <c r="CS130" s="229" t="str">
        <f ca="1">+IF(OFFSET('Sanitation Data'!$E$31,0,10*ROW('Sanitation Data'!E124))="","",OFFSET('Sanitation Data'!$E$31,0,10*ROW('Sanitation Data'!E124)))</f>
        <v/>
      </c>
      <c r="CT130" s="229" t="str">
        <f ca="1">+IF(OFFSET('Sanitation Data'!$E$32,0,10*ROW('Sanitation Data'!E124))="","",OFFSET('Sanitation Data'!$E$32,0,10*ROW('Sanitation Data'!E124)))</f>
        <v/>
      </c>
      <c r="CU130" s="229" t="str">
        <f ca="1">+IF(OFFSET('Sanitation Data'!$F$28,0,10*ROW('Sanitation Data'!F124))="","",OFFSET('Sanitation Data'!$F$28,0,10*ROW('Sanitation Data'!F124)))</f>
        <v/>
      </c>
      <c r="CV130" s="229" t="str">
        <f ca="1">+IF(OFFSET('Sanitation Data'!$F$29,0,10*ROW('Sanitation Data'!F124))="","",OFFSET('Sanitation Data'!$F$29,0,10*ROW('Sanitation Data'!F124)))</f>
        <v/>
      </c>
      <c r="CW130" s="229" t="str">
        <f ca="1">+IF(OFFSET('Sanitation Data'!$F$30,0,10*ROW('Sanitation Data'!F124))="","",OFFSET('Sanitation Data'!$F$30,0,10*ROW('Sanitation Data'!F124)))</f>
        <v/>
      </c>
      <c r="CX130" s="229" t="str">
        <f ca="1">+IF(OFFSET('Sanitation Data'!$F$31,0,10*ROW('Sanitation Data'!F124))="","",OFFSET('Sanitation Data'!$F$31,0,10*ROW('Sanitation Data'!F124)))</f>
        <v/>
      </c>
      <c r="CY130" s="229" t="str">
        <f ca="1">+IF(OFFSET('Sanitation Data'!$F$32,0,10*ROW('Sanitation Data'!F124))="","",OFFSET('Sanitation Data'!$F$32,0,10*ROW('Sanitation Data'!F124)))</f>
        <v/>
      </c>
      <c r="CZ130" s="229" t="str">
        <f ca="1">+IF(OFFSET('Sanitation Data'!$G$28,0,10*ROW('Sanitation Data'!G124))="","",OFFSET('Sanitation Data'!$G$28,0,10*ROW('Sanitation Data'!G124)))</f>
        <v/>
      </c>
      <c r="DA130" s="229" t="str">
        <f ca="1">+IF(OFFSET('Sanitation Data'!$G$29,0,10*ROW('Sanitation Data'!G124))="","",OFFSET('Sanitation Data'!$G$29,0,10*ROW('Sanitation Data'!G124)))</f>
        <v/>
      </c>
      <c r="DB130" s="229" t="str">
        <f ca="1">+IF(OFFSET('Sanitation Data'!$G$30,0,10*ROW('Sanitation Data'!G124))="","",OFFSET('Sanitation Data'!$G$30,0,10*ROW('Sanitation Data'!G124)))</f>
        <v/>
      </c>
      <c r="DC130" s="229" t="str">
        <f ca="1">+IF(OFFSET('Sanitation Data'!$G$31,0,10*ROW('Sanitation Data'!G124))="","",OFFSET('Sanitation Data'!$G$31,0,10*ROW('Sanitation Data'!G124)))</f>
        <v/>
      </c>
      <c r="DD130" s="229" t="str">
        <f ca="1">+IF(OFFSET('Sanitation Data'!$G$32,0,10*ROW('Sanitation Data'!G124))="","",OFFSET('Sanitation Data'!$G$32,0,10*ROW('Sanitation Data'!G124)))</f>
        <v/>
      </c>
      <c r="DE130" s="229" t="str">
        <f ca="1">+IF(OFFSET('Sanitation Data'!$H$28,0,10*ROW('Sanitation Data'!H124))="","",OFFSET('Sanitation Data'!$H$28,0,10*ROW('Sanitation Data'!H124)))</f>
        <v/>
      </c>
      <c r="DF130" s="229" t="str">
        <f ca="1">+IF(OFFSET('Sanitation Data'!$H$29,0,10*ROW('Sanitation Data'!H124))="","",OFFSET('Sanitation Data'!$H$29,0,10*ROW('Sanitation Data'!H124)))</f>
        <v/>
      </c>
      <c r="DG130" s="229" t="str">
        <f ca="1">+IF(OFFSET('Sanitation Data'!$H$30,0,10*ROW('Sanitation Data'!H124))="","",OFFSET('Sanitation Data'!$H$30,0,10*ROW('Sanitation Data'!H124)))</f>
        <v/>
      </c>
      <c r="DH130" s="229" t="str">
        <f ca="1">+IF(OFFSET('Sanitation Data'!$H$31,0,10*ROW('Sanitation Data'!H124))="","",OFFSET('Sanitation Data'!$H$31,0,10*ROW('Sanitation Data'!H124)))</f>
        <v/>
      </c>
      <c r="DI130" s="229" t="str">
        <f ca="1">+IF(OFFSET('Sanitation Data'!$H$32,0,10*ROW('Sanitation Data'!H124))="","",OFFSET('Sanitation Data'!$H$32,0,10*ROW('Sanitation Data'!H124)))</f>
        <v/>
      </c>
      <c r="DJ130" s="229" t="str">
        <f ca="1">+IF(OFFSET('Sanitation Data'!$I$28,0,10*ROW('Sanitation Data'!I124))="","",OFFSET('Sanitation Data'!$I$28,0,10*ROW('Sanitation Data'!I124)))</f>
        <v/>
      </c>
      <c r="DK130" s="229" t="str">
        <f ca="1">+IF(OFFSET('Sanitation Data'!$I$29,0,10*ROW('Sanitation Data'!I124))="","",OFFSET('Sanitation Data'!$I$29,0,10*ROW('Sanitation Data'!I124)))</f>
        <v/>
      </c>
      <c r="DL130" s="229" t="str">
        <f ca="1">+IF(OFFSET('Sanitation Data'!$I$30,0,10*ROW('Sanitation Data'!I124))="","",OFFSET('Sanitation Data'!$I$30,0,10*ROW('Sanitation Data'!I124)))</f>
        <v/>
      </c>
      <c r="DM130" s="229" t="str">
        <f ca="1">+IF(OFFSET('Sanitation Data'!$I$31,0,10*ROW('Sanitation Data'!I124))="","",OFFSET('Sanitation Data'!$I$31,0,10*ROW('Sanitation Data'!I124)))</f>
        <v/>
      </c>
      <c r="DN130" s="229" t="str">
        <f ca="1">+IF(OFFSET('Sanitation Data'!$I$32,0,10*ROW('Sanitation Data'!I124))="","",OFFSET('Sanitation Data'!$I$32,0,10*ROW('Sanitation Data'!I124)))</f>
        <v/>
      </c>
      <c r="DO130" s="229" t="str">
        <f ca="1">+IF(OFFSET('Hygiene Data'!$D$11,0,10*ROW('Hygiene Data'!D124))="","",OFFSET('Hygiene Data'!$D$11,0,10*ROW('Hygiene Data'!D124)))</f>
        <v/>
      </c>
      <c r="DP130" s="229" t="str">
        <f ca="1">+IF(OFFSET('Hygiene Data'!$D$12,0,10*ROW('Hygiene Data'!D124))="","",OFFSET('Hygiene Data'!$D$12,0,10*ROW('Hygiene Data'!D124)))</f>
        <v/>
      </c>
      <c r="DQ130" s="229" t="str">
        <f ca="1">+IF(OFFSET('Hygiene Data'!$D$13,0,10*ROW('Hygiene Data'!D124))="","",OFFSET('Hygiene Data'!$D$13,0,10*ROW('Hygiene Data'!D124)))</f>
        <v/>
      </c>
      <c r="DR130" s="229" t="str">
        <f ca="1">+IF(OFFSET('Hygiene Data'!$E$11,0,10*ROW('Hygiene Data'!E124))="","",OFFSET('Hygiene Data'!$E$11,0,10*ROW('Hygiene Data'!E124)))</f>
        <v/>
      </c>
      <c r="DS130" s="229" t="str">
        <f ca="1">+IF(OFFSET('Hygiene Data'!$E$12,0,10*ROW('Hygiene Data'!E124))="","",OFFSET('Hygiene Data'!$E$12,0,10*ROW('Hygiene Data'!E124)))</f>
        <v/>
      </c>
      <c r="DT130" s="229" t="str">
        <f ca="1">+IF(OFFSET('Hygiene Data'!$E$13,0,10*ROW('Hygiene Data'!E124))="","",OFFSET('Hygiene Data'!$E$13,0,10*ROW('Hygiene Data'!E124)))</f>
        <v/>
      </c>
      <c r="DU130" s="229" t="str">
        <f ca="1">+IF(OFFSET('Hygiene Data'!$F$11,0,10*ROW('Hygiene Data'!F124))="","",OFFSET('Hygiene Data'!$F$11,0,10*ROW('Hygiene Data'!F124)))</f>
        <v/>
      </c>
      <c r="DV130" s="229" t="str">
        <f ca="1">+IF(OFFSET('Hygiene Data'!$F$12,0,10*ROW('Hygiene Data'!F124))="","",OFFSET('Hygiene Data'!$F$12,0,10*ROW('Hygiene Data'!F124)))</f>
        <v/>
      </c>
      <c r="DW130" s="229" t="str">
        <f ca="1">+IF(OFFSET('Hygiene Data'!$F$13,0,10*ROW('Hygiene Data'!F124))="","",OFFSET('Hygiene Data'!$F$13,0,10*ROW('Hygiene Data'!F124)))</f>
        <v/>
      </c>
      <c r="DX130" s="229" t="str">
        <f ca="1">+IF(OFFSET('Hygiene Data'!$G$11,0,10*ROW('Hygiene Data'!G124))="","",OFFSET('Hygiene Data'!$G$11,0,10*ROW('Hygiene Data'!G124)))</f>
        <v/>
      </c>
      <c r="DY130" s="229" t="str">
        <f ca="1">+IF(OFFSET('Hygiene Data'!$G$12,0,10*ROW('Hygiene Data'!G124))="","",OFFSET('Hygiene Data'!$G$12,0,10*ROW('Hygiene Data'!G124)))</f>
        <v/>
      </c>
      <c r="DZ130" s="229" t="str">
        <f ca="1">+IF(OFFSET('Hygiene Data'!$G$13,0,10*ROW('Hygiene Data'!G124))="","",OFFSET('Hygiene Data'!$G$13,0,10*ROW('Hygiene Data'!G124)))</f>
        <v/>
      </c>
      <c r="EA130" s="229" t="str">
        <f ca="1">+IF(OFFSET('Hygiene Data'!$H$11,0,10*ROW('Hygiene Data'!H124))="","",OFFSET('Hygiene Data'!$H$11,0,10*ROW('Hygiene Data'!H124)))</f>
        <v/>
      </c>
      <c r="EB130" s="229" t="str">
        <f ca="1">+IF(OFFSET('Hygiene Data'!$H$12,0,10*ROW('Hygiene Data'!H124))="","",OFFSET('Hygiene Data'!$H$12,0,10*ROW('Hygiene Data'!H124)))</f>
        <v/>
      </c>
      <c r="EC130" s="229" t="str">
        <f ca="1">+IF(OFFSET('Hygiene Data'!$H$13,0,10*ROW('Hygiene Data'!H124))="","",OFFSET('Hygiene Data'!$H$13,0,10*ROW('Hygiene Data'!H124)))</f>
        <v/>
      </c>
      <c r="ED130" s="229" t="str">
        <f ca="1">+IF(OFFSET('Hygiene Data'!$I$11,0,10*ROW('Hygiene Data'!I124))="","",OFFSET('Hygiene Data'!$I$11,0,10*ROW('Hygiene Data'!I124)))</f>
        <v/>
      </c>
      <c r="EE130" s="229" t="str">
        <f ca="1">+IF(OFFSET('Hygiene Data'!$I$12,0,10*ROW('Hygiene Data'!I124))="","",OFFSET('Hygiene Data'!$I$12,0,10*ROW('Hygiene Data'!I124)))</f>
        <v/>
      </c>
      <c r="EF130" s="229" t="str">
        <f ca="1">+IF(OFFSET('Hygiene Data'!$I$13,0,10*ROW('Hygiene Data'!I124))="","",OFFSET('Hygiene Data'!$I$13,0,10*ROW('Hygiene Data'!I124)))</f>
        <v/>
      </c>
    </row>
    <row r="131" spans="1:136" x14ac:dyDescent="0.25">
      <c r="A131" s="338" t="str">
        <f ca="1">+IF(OFFSET('Water Data'!$B$2,0,10*ROW('Water Data'!E125))="","",OFFSET('Water Data'!$B$2,0,10*ROW('Water Data'!E125)))</f>
        <v/>
      </c>
      <c r="B131" s="33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365" t="str">
        <f t="shared" ca="1" si="1"/>
        <v/>
      </c>
      <c r="D131" s="36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36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36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36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36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36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36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36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36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36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36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36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36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36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36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36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36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36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36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36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36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36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36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36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36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36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36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36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36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36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36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36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36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36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36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36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36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36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36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36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36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36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36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36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36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36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36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36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36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44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36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36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36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36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36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36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36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36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36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36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36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36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36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36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36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36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229" t="str">
        <f ca="1">+IF(OFFSET('Water Data'!$D$27,0,10*ROW('Water Data'!D125))="","",OFFSET('Water Data'!$D$27,0,10*ROW('Water Data'!D125)))</f>
        <v/>
      </c>
      <c r="BT131" s="229" t="str">
        <f ca="1">+IF(OFFSET('Water Data'!$D$28,0,10*ROW('Water Data'!D125))="","",OFFSET('Water Data'!$D$28,0,10*ROW('Water Data'!D125)))</f>
        <v/>
      </c>
      <c r="BU131" s="229" t="str">
        <f ca="1">+IF(OFFSET('Water Data'!$D$29,0,10*ROW('Water Data'!D125))="","",OFFSET('Water Data'!$D$29,0,10*ROW('Water Data'!D125)))</f>
        <v/>
      </c>
      <c r="BV131" s="229" t="str">
        <f ca="1">+IF(OFFSET('Water Data'!$E$27,0,10*ROW('Water Data'!E125))="","",OFFSET('Water Data'!$E$27,0,10*ROW('Water Data'!E125)))</f>
        <v/>
      </c>
      <c r="BW131" s="229" t="str">
        <f ca="1">+IF(OFFSET('Water Data'!$E$28,0,10*ROW('Water Data'!E125))="","",OFFSET('Water Data'!$E$28,0,10*ROW('Water Data'!E125)))</f>
        <v/>
      </c>
      <c r="BX131" s="229" t="str">
        <f ca="1">+IF(OFFSET('Water Data'!$E$29,0,10*ROW('Water Data'!E125))="","",OFFSET('Water Data'!$E$29,0,10*ROW('Water Data'!E125)))</f>
        <v/>
      </c>
      <c r="BY131" s="229" t="str">
        <f ca="1">+IF(OFFSET('Water Data'!$F$27,0,10*ROW('Water Data'!F125))="","",OFFSET('Water Data'!$F$27,0,10*ROW('Water Data'!F125)))</f>
        <v/>
      </c>
      <c r="BZ131" s="229" t="str">
        <f ca="1">+IF(OFFSET('Water Data'!$F$28,0,10*ROW('Water Data'!F125))="","",OFFSET('Water Data'!$F$28,0,10*ROW('Water Data'!F125)))</f>
        <v/>
      </c>
      <c r="CA131" s="229" t="str">
        <f ca="1">+IF(OFFSET('Water Data'!$F$29,0,10*ROW('Water Data'!F125))="","",OFFSET('Water Data'!$F$29,0,10*ROW('Water Data'!F125)))</f>
        <v/>
      </c>
      <c r="CB131" s="229" t="str">
        <f ca="1">+IF(OFFSET('Water Data'!$G$27,0,10*ROW('Water Data'!G125))="","",OFFSET('Water Data'!$G$27,0,10*ROW('Water Data'!G125)))</f>
        <v/>
      </c>
      <c r="CC131" s="229" t="str">
        <f ca="1">+IF(OFFSET('Water Data'!$G$28,0,10*ROW('Water Data'!G125))="","",OFFSET('Water Data'!$G$28,0,10*ROW('Water Data'!G125)))</f>
        <v/>
      </c>
      <c r="CD131" s="229" t="str">
        <f ca="1">+IF(OFFSET('Water Data'!$G$29,0,10*ROW('Water Data'!G125))="","",OFFSET('Water Data'!$G$29,0,10*ROW('Water Data'!G125)))</f>
        <v/>
      </c>
      <c r="CE131" s="229" t="str">
        <f ca="1">+IF(OFFSET('Water Data'!$H$27,0,10*ROW('Water Data'!H125))="","",OFFSET('Water Data'!$H$27,0,10*ROW('Water Data'!H125)))</f>
        <v/>
      </c>
      <c r="CF131" s="229" t="str">
        <f ca="1">+IF(OFFSET('Water Data'!$H$28,0,10*ROW('Water Data'!H125))="","",OFFSET('Water Data'!$H$28,0,10*ROW('Water Data'!H125)))</f>
        <v/>
      </c>
      <c r="CG131" s="229" t="str">
        <f ca="1">+IF(OFFSET('Water Data'!$H$29,0,10*ROW('Water Data'!H125))="","",OFFSET('Water Data'!$H$29,0,10*ROW('Water Data'!H125)))</f>
        <v/>
      </c>
      <c r="CH131" s="229" t="str">
        <f ca="1">+IF(OFFSET('Water Data'!$I$27,0,10*ROW('Water Data'!I125))="","",OFFSET('Water Data'!$I$27,0,10*ROW('Water Data'!I125)))</f>
        <v/>
      </c>
      <c r="CI131" s="229" t="str">
        <f ca="1">+IF(OFFSET('Water Data'!$I$28,0,10*ROW('Water Data'!I125))="","",OFFSET('Water Data'!$I$28,0,10*ROW('Water Data'!I125)))</f>
        <v/>
      </c>
      <c r="CJ131" s="229" t="str">
        <f ca="1">+IF(OFFSET('Water Data'!$I$29,0,10*ROW('Water Data'!I125))="","",OFFSET('Water Data'!$I$29,0,10*ROW('Water Data'!I125)))</f>
        <v/>
      </c>
      <c r="CK131" s="229" t="str">
        <f ca="1">+IF(OFFSET('Sanitation Data'!$D$28,0,10*ROW('Sanitation Data'!D125))="","",OFFSET('Sanitation Data'!$D$28,0,10*ROW('Sanitation Data'!D125)))</f>
        <v/>
      </c>
      <c r="CL131" s="229" t="str">
        <f ca="1">+IF(OFFSET('Sanitation Data'!$D$29,0,10*ROW('Sanitation Data'!D125))="","",OFFSET('Sanitation Data'!$D$29,0,10*ROW('Sanitation Data'!D125)))</f>
        <v/>
      </c>
      <c r="CM131" s="229" t="str">
        <f ca="1">+IF(OFFSET('Sanitation Data'!$D$30,0,10*ROW('Sanitation Data'!D125))="","",OFFSET('Sanitation Data'!$D$30,0,10*ROW('Sanitation Data'!D125)))</f>
        <v/>
      </c>
      <c r="CN131" s="229" t="str">
        <f ca="1">+IF(OFFSET('Sanitation Data'!$D$31,0,10*ROW('Sanitation Data'!D125))="","",OFFSET('Sanitation Data'!$D$31,0,10*ROW('Sanitation Data'!D125)))</f>
        <v/>
      </c>
      <c r="CO131" s="229" t="str">
        <f ca="1">+IF(OFFSET('Sanitation Data'!$D$32,0,10*ROW('Sanitation Data'!D125))="","",OFFSET('Sanitation Data'!$D$32,0,10*ROW('Sanitation Data'!D125)))</f>
        <v/>
      </c>
      <c r="CP131" s="229" t="str">
        <f ca="1">+IF(OFFSET('Sanitation Data'!$E$28,0,10*ROW('Sanitation Data'!E125))="","",OFFSET('Sanitation Data'!$E$28,0,10*ROW('Sanitation Data'!E125)))</f>
        <v/>
      </c>
      <c r="CQ131" s="229" t="str">
        <f ca="1">+IF(OFFSET('Sanitation Data'!$E$29,0,10*ROW('Sanitation Data'!E125))="","",OFFSET('Sanitation Data'!$E$29,0,10*ROW('Sanitation Data'!E125)))</f>
        <v/>
      </c>
      <c r="CR131" s="229" t="str">
        <f ca="1">+IF(OFFSET('Sanitation Data'!$E$30,0,10*ROW('Sanitation Data'!E125))="","",OFFSET('Sanitation Data'!$E$30,0,10*ROW('Sanitation Data'!E125)))</f>
        <v/>
      </c>
      <c r="CS131" s="229" t="str">
        <f ca="1">+IF(OFFSET('Sanitation Data'!$E$31,0,10*ROW('Sanitation Data'!E125))="","",OFFSET('Sanitation Data'!$E$31,0,10*ROW('Sanitation Data'!E125)))</f>
        <v/>
      </c>
      <c r="CT131" s="229" t="str">
        <f ca="1">+IF(OFFSET('Sanitation Data'!$E$32,0,10*ROW('Sanitation Data'!E125))="","",OFFSET('Sanitation Data'!$E$32,0,10*ROW('Sanitation Data'!E125)))</f>
        <v/>
      </c>
      <c r="CU131" s="229" t="str">
        <f ca="1">+IF(OFFSET('Sanitation Data'!$F$28,0,10*ROW('Sanitation Data'!F125))="","",OFFSET('Sanitation Data'!$F$28,0,10*ROW('Sanitation Data'!F125)))</f>
        <v/>
      </c>
      <c r="CV131" s="229" t="str">
        <f ca="1">+IF(OFFSET('Sanitation Data'!$F$29,0,10*ROW('Sanitation Data'!F125))="","",OFFSET('Sanitation Data'!$F$29,0,10*ROW('Sanitation Data'!F125)))</f>
        <v/>
      </c>
      <c r="CW131" s="229" t="str">
        <f ca="1">+IF(OFFSET('Sanitation Data'!$F$30,0,10*ROW('Sanitation Data'!F125))="","",OFFSET('Sanitation Data'!$F$30,0,10*ROW('Sanitation Data'!F125)))</f>
        <v/>
      </c>
      <c r="CX131" s="229" t="str">
        <f ca="1">+IF(OFFSET('Sanitation Data'!$F$31,0,10*ROW('Sanitation Data'!F125))="","",OFFSET('Sanitation Data'!$F$31,0,10*ROW('Sanitation Data'!F125)))</f>
        <v/>
      </c>
      <c r="CY131" s="229" t="str">
        <f ca="1">+IF(OFFSET('Sanitation Data'!$F$32,0,10*ROW('Sanitation Data'!F125))="","",OFFSET('Sanitation Data'!$F$32,0,10*ROW('Sanitation Data'!F125)))</f>
        <v/>
      </c>
      <c r="CZ131" s="229" t="str">
        <f ca="1">+IF(OFFSET('Sanitation Data'!$G$28,0,10*ROW('Sanitation Data'!G125))="","",OFFSET('Sanitation Data'!$G$28,0,10*ROW('Sanitation Data'!G125)))</f>
        <v/>
      </c>
      <c r="DA131" s="229" t="str">
        <f ca="1">+IF(OFFSET('Sanitation Data'!$G$29,0,10*ROW('Sanitation Data'!G125))="","",OFFSET('Sanitation Data'!$G$29,0,10*ROW('Sanitation Data'!G125)))</f>
        <v/>
      </c>
      <c r="DB131" s="229" t="str">
        <f ca="1">+IF(OFFSET('Sanitation Data'!$G$30,0,10*ROW('Sanitation Data'!G125))="","",OFFSET('Sanitation Data'!$G$30,0,10*ROW('Sanitation Data'!G125)))</f>
        <v/>
      </c>
      <c r="DC131" s="229" t="str">
        <f ca="1">+IF(OFFSET('Sanitation Data'!$G$31,0,10*ROW('Sanitation Data'!G125))="","",OFFSET('Sanitation Data'!$G$31,0,10*ROW('Sanitation Data'!G125)))</f>
        <v/>
      </c>
      <c r="DD131" s="229" t="str">
        <f ca="1">+IF(OFFSET('Sanitation Data'!$G$32,0,10*ROW('Sanitation Data'!G125))="","",OFFSET('Sanitation Data'!$G$32,0,10*ROW('Sanitation Data'!G125)))</f>
        <v/>
      </c>
      <c r="DE131" s="229" t="str">
        <f ca="1">+IF(OFFSET('Sanitation Data'!$H$28,0,10*ROW('Sanitation Data'!H125))="","",OFFSET('Sanitation Data'!$H$28,0,10*ROW('Sanitation Data'!H125)))</f>
        <v/>
      </c>
      <c r="DF131" s="229" t="str">
        <f ca="1">+IF(OFFSET('Sanitation Data'!$H$29,0,10*ROW('Sanitation Data'!H125))="","",OFFSET('Sanitation Data'!$H$29,0,10*ROW('Sanitation Data'!H125)))</f>
        <v/>
      </c>
      <c r="DG131" s="229" t="str">
        <f ca="1">+IF(OFFSET('Sanitation Data'!$H$30,0,10*ROW('Sanitation Data'!H125))="","",OFFSET('Sanitation Data'!$H$30,0,10*ROW('Sanitation Data'!H125)))</f>
        <v/>
      </c>
      <c r="DH131" s="229" t="str">
        <f ca="1">+IF(OFFSET('Sanitation Data'!$H$31,0,10*ROW('Sanitation Data'!H125))="","",OFFSET('Sanitation Data'!$H$31,0,10*ROW('Sanitation Data'!H125)))</f>
        <v/>
      </c>
      <c r="DI131" s="229" t="str">
        <f ca="1">+IF(OFFSET('Sanitation Data'!$H$32,0,10*ROW('Sanitation Data'!H125))="","",OFFSET('Sanitation Data'!$H$32,0,10*ROW('Sanitation Data'!H125)))</f>
        <v/>
      </c>
      <c r="DJ131" s="229" t="str">
        <f ca="1">+IF(OFFSET('Sanitation Data'!$I$28,0,10*ROW('Sanitation Data'!I125))="","",OFFSET('Sanitation Data'!$I$28,0,10*ROW('Sanitation Data'!I125)))</f>
        <v/>
      </c>
      <c r="DK131" s="229" t="str">
        <f ca="1">+IF(OFFSET('Sanitation Data'!$I$29,0,10*ROW('Sanitation Data'!I125))="","",OFFSET('Sanitation Data'!$I$29,0,10*ROW('Sanitation Data'!I125)))</f>
        <v/>
      </c>
      <c r="DL131" s="229" t="str">
        <f ca="1">+IF(OFFSET('Sanitation Data'!$I$30,0,10*ROW('Sanitation Data'!I125))="","",OFFSET('Sanitation Data'!$I$30,0,10*ROW('Sanitation Data'!I125)))</f>
        <v/>
      </c>
      <c r="DM131" s="229" t="str">
        <f ca="1">+IF(OFFSET('Sanitation Data'!$I$31,0,10*ROW('Sanitation Data'!I125))="","",OFFSET('Sanitation Data'!$I$31,0,10*ROW('Sanitation Data'!I125)))</f>
        <v/>
      </c>
      <c r="DN131" s="229" t="str">
        <f ca="1">+IF(OFFSET('Sanitation Data'!$I$32,0,10*ROW('Sanitation Data'!I125))="","",OFFSET('Sanitation Data'!$I$32,0,10*ROW('Sanitation Data'!I125)))</f>
        <v/>
      </c>
      <c r="DO131" s="229" t="str">
        <f ca="1">+IF(OFFSET('Hygiene Data'!$D$11,0,10*ROW('Hygiene Data'!D125))="","",OFFSET('Hygiene Data'!$D$11,0,10*ROW('Hygiene Data'!D125)))</f>
        <v/>
      </c>
      <c r="DP131" s="229" t="str">
        <f ca="1">+IF(OFFSET('Hygiene Data'!$D$12,0,10*ROW('Hygiene Data'!D125))="","",OFFSET('Hygiene Data'!$D$12,0,10*ROW('Hygiene Data'!D125)))</f>
        <v/>
      </c>
      <c r="DQ131" s="229" t="str">
        <f ca="1">+IF(OFFSET('Hygiene Data'!$D$13,0,10*ROW('Hygiene Data'!D125))="","",OFFSET('Hygiene Data'!$D$13,0,10*ROW('Hygiene Data'!D125)))</f>
        <v/>
      </c>
      <c r="DR131" s="229" t="str">
        <f ca="1">+IF(OFFSET('Hygiene Data'!$E$11,0,10*ROW('Hygiene Data'!E125))="","",OFFSET('Hygiene Data'!$E$11,0,10*ROW('Hygiene Data'!E125)))</f>
        <v/>
      </c>
      <c r="DS131" s="229" t="str">
        <f ca="1">+IF(OFFSET('Hygiene Data'!$E$12,0,10*ROW('Hygiene Data'!E125))="","",OFFSET('Hygiene Data'!$E$12,0,10*ROW('Hygiene Data'!E125)))</f>
        <v/>
      </c>
      <c r="DT131" s="229" t="str">
        <f ca="1">+IF(OFFSET('Hygiene Data'!$E$13,0,10*ROW('Hygiene Data'!E125))="","",OFFSET('Hygiene Data'!$E$13,0,10*ROW('Hygiene Data'!E125)))</f>
        <v/>
      </c>
      <c r="DU131" s="229" t="str">
        <f ca="1">+IF(OFFSET('Hygiene Data'!$F$11,0,10*ROW('Hygiene Data'!F125))="","",OFFSET('Hygiene Data'!$F$11,0,10*ROW('Hygiene Data'!F125)))</f>
        <v/>
      </c>
      <c r="DV131" s="229" t="str">
        <f ca="1">+IF(OFFSET('Hygiene Data'!$F$12,0,10*ROW('Hygiene Data'!F125))="","",OFFSET('Hygiene Data'!$F$12,0,10*ROW('Hygiene Data'!F125)))</f>
        <v/>
      </c>
      <c r="DW131" s="229" t="str">
        <f ca="1">+IF(OFFSET('Hygiene Data'!$F$13,0,10*ROW('Hygiene Data'!F125))="","",OFFSET('Hygiene Data'!$F$13,0,10*ROW('Hygiene Data'!F125)))</f>
        <v/>
      </c>
      <c r="DX131" s="229" t="str">
        <f ca="1">+IF(OFFSET('Hygiene Data'!$G$11,0,10*ROW('Hygiene Data'!G125))="","",OFFSET('Hygiene Data'!$G$11,0,10*ROW('Hygiene Data'!G125)))</f>
        <v/>
      </c>
      <c r="DY131" s="229" t="str">
        <f ca="1">+IF(OFFSET('Hygiene Data'!$G$12,0,10*ROW('Hygiene Data'!G125))="","",OFFSET('Hygiene Data'!$G$12,0,10*ROW('Hygiene Data'!G125)))</f>
        <v/>
      </c>
      <c r="DZ131" s="229" t="str">
        <f ca="1">+IF(OFFSET('Hygiene Data'!$G$13,0,10*ROW('Hygiene Data'!G125))="","",OFFSET('Hygiene Data'!$G$13,0,10*ROW('Hygiene Data'!G125)))</f>
        <v/>
      </c>
      <c r="EA131" s="229" t="str">
        <f ca="1">+IF(OFFSET('Hygiene Data'!$H$11,0,10*ROW('Hygiene Data'!H125))="","",OFFSET('Hygiene Data'!$H$11,0,10*ROW('Hygiene Data'!H125)))</f>
        <v/>
      </c>
      <c r="EB131" s="229" t="str">
        <f ca="1">+IF(OFFSET('Hygiene Data'!$H$12,0,10*ROW('Hygiene Data'!H125))="","",OFFSET('Hygiene Data'!$H$12,0,10*ROW('Hygiene Data'!H125)))</f>
        <v/>
      </c>
      <c r="EC131" s="229" t="str">
        <f ca="1">+IF(OFFSET('Hygiene Data'!$H$13,0,10*ROW('Hygiene Data'!H125))="","",OFFSET('Hygiene Data'!$H$13,0,10*ROW('Hygiene Data'!H125)))</f>
        <v/>
      </c>
      <c r="ED131" s="229" t="str">
        <f ca="1">+IF(OFFSET('Hygiene Data'!$I$11,0,10*ROW('Hygiene Data'!I125))="","",OFFSET('Hygiene Data'!$I$11,0,10*ROW('Hygiene Data'!I125)))</f>
        <v/>
      </c>
      <c r="EE131" s="229" t="str">
        <f ca="1">+IF(OFFSET('Hygiene Data'!$I$12,0,10*ROW('Hygiene Data'!I125))="","",OFFSET('Hygiene Data'!$I$12,0,10*ROW('Hygiene Data'!I125)))</f>
        <v/>
      </c>
      <c r="EF131" s="229" t="str">
        <f ca="1">+IF(OFFSET('Hygiene Data'!$I$13,0,10*ROW('Hygiene Data'!I125))="","",OFFSET('Hygiene Data'!$I$13,0,10*ROW('Hygiene Data'!I125)))</f>
        <v/>
      </c>
    </row>
    <row r="132" spans="1:136" x14ac:dyDescent="0.25">
      <c r="A132" s="338" t="str">
        <f ca="1">+IF(OFFSET('Water Data'!$B$2,0,10*ROW('Water Data'!E126))="","",OFFSET('Water Data'!$B$2,0,10*ROW('Water Data'!E126)))</f>
        <v/>
      </c>
      <c r="B132" s="33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365" t="str">
        <f t="shared" ca="1" si="1"/>
        <v/>
      </c>
      <c r="D132" s="36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36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36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36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36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36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36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36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36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36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36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36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36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36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36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36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36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36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36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36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36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36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36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36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36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36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36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36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36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36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36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36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36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36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36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36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36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36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36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36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36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36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36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36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36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36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36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36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36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44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36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36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36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36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36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36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36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36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36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36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36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36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36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36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36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36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229" t="str">
        <f ca="1">+IF(OFFSET('Water Data'!$D$27,0,10*ROW('Water Data'!D126))="","",OFFSET('Water Data'!$D$27,0,10*ROW('Water Data'!D126)))</f>
        <v/>
      </c>
      <c r="BT132" s="229" t="str">
        <f ca="1">+IF(OFFSET('Water Data'!$D$28,0,10*ROW('Water Data'!D126))="","",OFFSET('Water Data'!$D$28,0,10*ROW('Water Data'!D126)))</f>
        <v/>
      </c>
      <c r="BU132" s="229" t="str">
        <f ca="1">+IF(OFFSET('Water Data'!$D$29,0,10*ROW('Water Data'!D126))="","",OFFSET('Water Data'!$D$29,0,10*ROW('Water Data'!D126)))</f>
        <v/>
      </c>
      <c r="BV132" s="229" t="str">
        <f ca="1">+IF(OFFSET('Water Data'!$E$27,0,10*ROW('Water Data'!E126))="","",OFFSET('Water Data'!$E$27,0,10*ROW('Water Data'!E126)))</f>
        <v/>
      </c>
      <c r="BW132" s="229" t="str">
        <f ca="1">+IF(OFFSET('Water Data'!$E$28,0,10*ROW('Water Data'!E126))="","",OFFSET('Water Data'!$E$28,0,10*ROW('Water Data'!E126)))</f>
        <v/>
      </c>
      <c r="BX132" s="229" t="str">
        <f ca="1">+IF(OFFSET('Water Data'!$E$29,0,10*ROW('Water Data'!E126))="","",OFFSET('Water Data'!$E$29,0,10*ROW('Water Data'!E126)))</f>
        <v/>
      </c>
      <c r="BY132" s="229" t="str">
        <f ca="1">+IF(OFFSET('Water Data'!$F$27,0,10*ROW('Water Data'!F126))="","",OFFSET('Water Data'!$F$27,0,10*ROW('Water Data'!F126)))</f>
        <v/>
      </c>
      <c r="BZ132" s="229" t="str">
        <f ca="1">+IF(OFFSET('Water Data'!$F$28,0,10*ROW('Water Data'!F126))="","",OFFSET('Water Data'!$F$28,0,10*ROW('Water Data'!F126)))</f>
        <v/>
      </c>
      <c r="CA132" s="229" t="str">
        <f ca="1">+IF(OFFSET('Water Data'!$F$29,0,10*ROW('Water Data'!F126))="","",OFFSET('Water Data'!$F$29,0,10*ROW('Water Data'!F126)))</f>
        <v/>
      </c>
      <c r="CB132" s="229" t="str">
        <f ca="1">+IF(OFFSET('Water Data'!$G$27,0,10*ROW('Water Data'!G126))="","",OFFSET('Water Data'!$G$27,0,10*ROW('Water Data'!G126)))</f>
        <v/>
      </c>
      <c r="CC132" s="229" t="str">
        <f ca="1">+IF(OFFSET('Water Data'!$G$28,0,10*ROW('Water Data'!G126))="","",OFFSET('Water Data'!$G$28,0,10*ROW('Water Data'!G126)))</f>
        <v/>
      </c>
      <c r="CD132" s="229" t="str">
        <f ca="1">+IF(OFFSET('Water Data'!$G$29,0,10*ROW('Water Data'!G126))="","",OFFSET('Water Data'!$G$29,0,10*ROW('Water Data'!G126)))</f>
        <v/>
      </c>
      <c r="CE132" s="229" t="str">
        <f ca="1">+IF(OFFSET('Water Data'!$H$27,0,10*ROW('Water Data'!H126))="","",OFFSET('Water Data'!$H$27,0,10*ROW('Water Data'!H126)))</f>
        <v/>
      </c>
      <c r="CF132" s="229" t="str">
        <f ca="1">+IF(OFFSET('Water Data'!$H$28,0,10*ROW('Water Data'!H126))="","",OFFSET('Water Data'!$H$28,0,10*ROW('Water Data'!H126)))</f>
        <v/>
      </c>
      <c r="CG132" s="229" t="str">
        <f ca="1">+IF(OFFSET('Water Data'!$H$29,0,10*ROW('Water Data'!H126))="","",OFFSET('Water Data'!$H$29,0,10*ROW('Water Data'!H126)))</f>
        <v/>
      </c>
      <c r="CH132" s="229" t="str">
        <f ca="1">+IF(OFFSET('Water Data'!$I$27,0,10*ROW('Water Data'!I126))="","",OFFSET('Water Data'!$I$27,0,10*ROW('Water Data'!I126)))</f>
        <v/>
      </c>
      <c r="CI132" s="229" t="str">
        <f ca="1">+IF(OFFSET('Water Data'!$I$28,0,10*ROW('Water Data'!I126))="","",OFFSET('Water Data'!$I$28,0,10*ROW('Water Data'!I126)))</f>
        <v/>
      </c>
      <c r="CJ132" s="229" t="str">
        <f ca="1">+IF(OFFSET('Water Data'!$I$29,0,10*ROW('Water Data'!I126))="","",OFFSET('Water Data'!$I$29,0,10*ROW('Water Data'!I126)))</f>
        <v/>
      </c>
      <c r="CK132" s="229" t="str">
        <f ca="1">+IF(OFFSET('Sanitation Data'!$D$28,0,10*ROW('Sanitation Data'!D126))="","",OFFSET('Sanitation Data'!$D$28,0,10*ROW('Sanitation Data'!D126)))</f>
        <v/>
      </c>
      <c r="CL132" s="229" t="str">
        <f ca="1">+IF(OFFSET('Sanitation Data'!$D$29,0,10*ROW('Sanitation Data'!D126))="","",OFFSET('Sanitation Data'!$D$29,0,10*ROW('Sanitation Data'!D126)))</f>
        <v/>
      </c>
      <c r="CM132" s="229" t="str">
        <f ca="1">+IF(OFFSET('Sanitation Data'!$D$30,0,10*ROW('Sanitation Data'!D126))="","",OFFSET('Sanitation Data'!$D$30,0,10*ROW('Sanitation Data'!D126)))</f>
        <v/>
      </c>
      <c r="CN132" s="229" t="str">
        <f ca="1">+IF(OFFSET('Sanitation Data'!$D$31,0,10*ROW('Sanitation Data'!D126))="","",OFFSET('Sanitation Data'!$D$31,0,10*ROW('Sanitation Data'!D126)))</f>
        <v/>
      </c>
      <c r="CO132" s="229" t="str">
        <f ca="1">+IF(OFFSET('Sanitation Data'!$D$32,0,10*ROW('Sanitation Data'!D126))="","",OFFSET('Sanitation Data'!$D$32,0,10*ROW('Sanitation Data'!D126)))</f>
        <v/>
      </c>
      <c r="CP132" s="229" t="str">
        <f ca="1">+IF(OFFSET('Sanitation Data'!$E$28,0,10*ROW('Sanitation Data'!E126))="","",OFFSET('Sanitation Data'!$E$28,0,10*ROW('Sanitation Data'!E126)))</f>
        <v/>
      </c>
      <c r="CQ132" s="229" t="str">
        <f ca="1">+IF(OFFSET('Sanitation Data'!$E$29,0,10*ROW('Sanitation Data'!E126))="","",OFFSET('Sanitation Data'!$E$29,0,10*ROW('Sanitation Data'!E126)))</f>
        <v/>
      </c>
      <c r="CR132" s="229" t="str">
        <f ca="1">+IF(OFFSET('Sanitation Data'!$E$30,0,10*ROW('Sanitation Data'!E126))="","",OFFSET('Sanitation Data'!$E$30,0,10*ROW('Sanitation Data'!E126)))</f>
        <v/>
      </c>
      <c r="CS132" s="229" t="str">
        <f ca="1">+IF(OFFSET('Sanitation Data'!$E$31,0,10*ROW('Sanitation Data'!E126))="","",OFFSET('Sanitation Data'!$E$31,0,10*ROW('Sanitation Data'!E126)))</f>
        <v/>
      </c>
      <c r="CT132" s="229" t="str">
        <f ca="1">+IF(OFFSET('Sanitation Data'!$E$32,0,10*ROW('Sanitation Data'!E126))="","",OFFSET('Sanitation Data'!$E$32,0,10*ROW('Sanitation Data'!E126)))</f>
        <v/>
      </c>
      <c r="CU132" s="229" t="str">
        <f ca="1">+IF(OFFSET('Sanitation Data'!$F$28,0,10*ROW('Sanitation Data'!F126))="","",OFFSET('Sanitation Data'!$F$28,0,10*ROW('Sanitation Data'!F126)))</f>
        <v/>
      </c>
      <c r="CV132" s="229" t="str">
        <f ca="1">+IF(OFFSET('Sanitation Data'!$F$29,0,10*ROW('Sanitation Data'!F126))="","",OFFSET('Sanitation Data'!$F$29,0,10*ROW('Sanitation Data'!F126)))</f>
        <v/>
      </c>
      <c r="CW132" s="229" t="str">
        <f ca="1">+IF(OFFSET('Sanitation Data'!$F$30,0,10*ROW('Sanitation Data'!F126))="","",OFFSET('Sanitation Data'!$F$30,0,10*ROW('Sanitation Data'!F126)))</f>
        <v/>
      </c>
      <c r="CX132" s="229" t="str">
        <f ca="1">+IF(OFFSET('Sanitation Data'!$F$31,0,10*ROW('Sanitation Data'!F126))="","",OFFSET('Sanitation Data'!$F$31,0,10*ROW('Sanitation Data'!F126)))</f>
        <v/>
      </c>
      <c r="CY132" s="229" t="str">
        <f ca="1">+IF(OFFSET('Sanitation Data'!$F$32,0,10*ROW('Sanitation Data'!F126))="","",OFFSET('Sanitation Data'!$F$32,0,10*ROW('Sanitation Data'!F126)))</f>
        <v/>
      </c>
      <c r="CZ132" s="229" t="str">
        <f ca="1">+IF(OFFSET('Sanitation Data'!$G$28,0,10*ROW('Sanitation Data'!G126))="","",OFFSET('Sanitation Data'!$G$28,0,10*ROW('Sanitation Data'!G126)))</f>
        <v/>
      </c>
      <c r="DA132" s="229" t="str">
        <f ca="1">+IF(OFFSET('Sanitation Data'!$G$29,0,10*ROW('Sanitation Data'!G126))="","",OFFSET('Sanitation Data'!$G$29,0,10*ROW('Sanitation Data'!G126)))</f>
        <v/>
      </c>
      <c r="DB132" s="229" t="str">
        <f ca="1">+IF(OFFSET('Sanitation Data'!$G$30,0,10*ROW('Sanitation Data'!G126))="","",OFFSET('Sanitation Data'!$G$30,0,10*ROW('Sanitation Data'!G126)))</f>
        <v/>
      </c>
      <c r="DC132" s="229" t="str">
        <f ca="1">+IF(OFFSET('Sanitation Data'!$G$31,0,10*ROW('Sanitation Data'!G126))="","",OFFSET('Sanitation Data'!$G$31,0,10*ROW('Sanitation Data'!G126)))</f>
        <v/>
      </c>
      <c r="DD132" s="229" t="str">
        <f ca="1">+IF(OFFSET('Sanitation Data'!$G$32,0,10*ROW('Sanitation Data'!G126))="","",OFFSET('Sanitation Data'!$G$32,0,10*ROW('Sanitation Data'!G126)))</f>
        <v/>
      </c>
      <c r="DE132" s="229" t="str">
        <f ca="1">+IF(OFFSET('Sanitation Data'!$H$28,0,10*ROW('Sanitation Data'!H126))="","",OFFSET('Sanitation Data'!$H$28,0,10*ROW('Sanitation Data'!H126)))</f>
        <v/>
      </c>
      <c r="DF132" s="229" t="str">
        <f ca="1">+IF(OFFSET('Sanitation Data'!$H$29,0,10*ROW('Sanitation Data'!H126))="","",OFFSET('Sanitation Data'!$H$29,0,10*ROW('Sanitation Data'!H126)))</f>
        <v/>
      </c>
      <c r="DG132" s="229" t="str">
        <f ca="1">+IF(OFFSET('Sanitation Data'!$H$30,0,10*ROW('Sanitation Data'!H126))="","",OFFSET('Sanitation Data'!$H$30,0,10*ROW('Sanitation Data'!H126)))</f>
        <v/>
      </c>
      <c r="DH132" s="229" t="str">
        <f ca="1">+IF(OFFSET('Sanitation Data'!$H$31,0,10*ROW('Sanitation Data'!H126))="","",OFFSET('Sanitation Data'!$H$31,0,10*ROW('Sanitation Data'!H126)))</f>
        <v/>
      </c>
      <c r="DI132" s="229" t="str">
        <f ca="1">+IF(OFFSET('Sanitation Data'!$H$32,0,10*ROW('Sanitation Data'!H126))="","",OFFSET('Sanitation Data'!$H$32,0,10*ROW('Sanitation Data'!H126)))</f>
        <v/>
      </c>
      <c r="DJ132" s="229" t="str">
        <f ca="1">+IF(OFFSET('Sanitation Data'!$I$28,0,10*ROW('Sanitation Data'!I126))="","",OFFSET('Sanitation Data'!$I$28,0,10*ROW('Sanitation Data'!I126)))</f>
        <v/>
      </c>
      <c r="DK132" s="229" t="str">
        <f ca="1">+IF(OFFSET('Sanitation Data'!$I$29,0,10*ROW('Sanitation Data'!I126))="","",OFFSET('Sanitation Data'!$I$29,0,10*ROW('Sanitation Data'!I126)))</f>
        <v/>
      </c>
      <c r="DL132" s="229" t="str">
        <f ca="1">+IF(OFFSET('Sanitation Data'!$I$30,0,10*ROW('Sanitation Data'!I126))="","",OFFSET('Sanitation Data'!$I$30,0,10*ROW('Sanitation Data'!I126)))</f>
        <v/>
      </c>
      <c r="DM132" s="229" t="str">
        <f ca="1">+IF(OFFSET('Sanitation Data'!$I$31,0,10*ROW('Sanitation Data'!I126))="","",OFFSET('Sanitation Data'!$I$31,0,10*ROW('Sanitation Data'!I126)))</f>
        <v/>
      </c>
      <c r="DN132" s="229" t="str">
        <f ca="1">+IF(OFFSET('Sanitation Data'!$I$32,0,10*ROW('Sanitation Data'!I126))="","",OFFSET('Sanitation Data'!$I$32,0,10*ROW('Sanitation Data'!I126)))</f>
        <v/>
      </c>
      <c r="DO132" s="229" t="str">
        <f ca="1">+IF(OFFSET('Hygiene Data'!$D$11,0,10*ROW('Hygiene Data'!D126))="","",OFFSET('Hygiene Data'!$D$11,0,10*ROW('Hygiene Data'!D126)))</f>
        <v/>
      </c>
      <c r="DP132" s="229" t="str">
        <f ca="1">+IF(OFFSET('Hygiene Data'!$D$12,0,10*ROW('Hygiene Data'!D126))="","",OFFSET('Hygiene Data'!$D$12,0,10*ROW('Hygiene Data'!D126)))</f>
        <v/>
      </c>
      <c r="DQ132" s="229" t="str">
        <f ca="1">+IF(OFFSET('Hygiene Data'!$D$13,0,10*ROW('Hygiene Data'!D126))="","",OFFSET('Hygiene Data'!$D$13,0,10*ROW('Hygiene Data'!D126)))</f>
        <v/>
      </c>
      <c r="DR132" s="229" t="str">
        <f ca="1">+IF(OFFSET('Hygiene Data'!$E$11,0,10*ROW('Hygiene Data'!E126))="","",OFFSET('Hygiene Data'!$E$11,0,10*ROW('Hygiene Data'!E126)))</f>
        <v/>
      </c>
      <c r="DS132" s="229" t="str">
        <f ca="1">+IF(OFFSET('Hygiene Data'!$E$12,0,10*ROW('Hygiene Data'!E126))="","",OFFSET('Hygiene Data'!$E$12,0,10*ROW('Hygiene Data'!E126)))</f>
        <v/>
      </c>
      <c r="DT132" s="229" t="str">
        <f ca="1">+IF(OFFSET('Hygiene Data'!$E$13,0,10*ROW('Hygiene Data'!E126))="","",OFFSET('Hygiene Data'!$E$13,0,10*ROW('Hygiene Data'!E126)))</f>
        <v/>
      </c>
      <c r="DU132" s="229" t="str">
        <f ca="1">+IF(OFFSET('Hygiene Data'!$F$11,0,10*ROW('Hygiene Data'!F126))="","",OFFSET('Hygiene Data'!$F$11,0,10*ROW('Hygiene Data'!F126)))</f>
        <v/>
      </c>
      <c r="DV132" s="229" t="str">
        <f ca="1">+IF(OFFSET('Hygiene Data'!$F$12,0,10*ROW('Hygiene Data'!F126))="","",OFFSET('Hygiene Data'!$F$12,0,10*ROW('Hygiene Data'!F126)))</f>
        <v/>
      </c>
      <c r="DW132" s="229" t="str">
        <f ca="1">+IF(OFFSET('Hygiene Data'!$F$13,0,10*ROW('Hygiene Data'!F126))="","",OFFSET('Hygiene Data'!$F$13,0,10*ROW('Hygiene Data'!F126)))</f>
        <v/>
      </c>
      <c r="DX132" s="229" t="str">
        <f ca="1">+IF(OFFSET('Hygiene Data'!$G$11,0,10*ROW('Hygiene Data'!G126))="","",OFFSET('Hygiene Data'!$G$11,0,10*ROW('Hygiene Data'!G126)))</f>
        <v/>
      </c>
      <c r="DY132" s="229" t="str">
        <f ca="1">+IF(OFFSET('Hygiene Data'!$G$12,0,10*ROW('Hygiene Data'!G126))="","",OFFSET('Hygiene Data'!$G$12,0,10*ROW('Hygiene Data'!G126)))</f>
        <v/>
      </c>
      <c r="DZ132" s="229" t="str">
        <f ca="1">+IF(OFFSET('Hygiene Data'!$G$13,0,10*ROW('Hygiene Data'!G126))="","",OFFSET('Hygiene Data'!$G$13,0,10*ROW('Hygiene Data'!G126)))</f>
        <v/>
      </c>
      <c r="EA132" s="229" t="str">
        <f ca="1">+IF(OFFSET('Hygiene Data'!$H$11,0,10*ROW('Hygiene Data'!H126))="","",OFFSET('Hygiene Data'!$H$11,0,10*ROW('Hygiene Data'!H126)))</f>
        <v/>
      </c>
      <c r="EB132" s="229" t="str">
        <f ca="1">+IF(OFFSET('Hygiene Data'!$H$12,0,10*ROW('Hygiene Data'!H126))="","",OFFSET('Hygiene Data'!$H$12,0,10*ROW('Hygiene Data'!H126)))</f>
        <v/>
      </c>
      <c r="EC132" s="229" t="str">
        <f ca="1">+IF(OFFSET('Hygiene Data'!$H$13,0,10*ROW('Hygiene Data'!H126))="","",OFFSET('Hygiene Data'!$H$13,0,10*ROW('Hygiene Data'!H126)))</f>
        <v/>
      </c>
      <c r="ED132" s="229" t="str">
        <f ca="1">+IF(OFFSET('Hygiene Data'!$I$11,0,10*ROW('Hygiene Data'!I126))="","",OFFSET('Hygiene Data'!$I$11,0,10*ROW('Hygiene Data'!I126)))</f>
        <v/>
      </c>
      <c r="EE132" s="229" t="str">
        <f ca="1">+IF(OFFSET('Hygiene Data'!$I$12,0,10*ROW('Hygiene Data'!I126))="","",OFFSET('Hygiene Data'!$I$12,0,10*ROW('Hygiene Data'!I126)))</f>
        <v/>
      </c>
      <c r="EF132" s="229" t="str">
        <f ca="1">+IF(OFFSET('Hygiene Data'!$I$13,0,10*ROW('Hygiene Data'!I126))="","",OFFSET('Hygiene Data'!$I$13,0,10*ROW('Hygiene Data'!I126)))</f>
        <v/>
      </c>
    </row>
    <row r="133" spans="1:136" x14ac:dyDescent="0.25">
      <c r="A133" s="338" t="str">
        <f ca="1">+IF(OFFSET('Water Data'!$B$2,0,10*ROW('Water Data'!E127))="","",OFFSET('Water Data'!$B$2,0,10*ROW('Water Data'!E127)))</f>
        <v/>
      </c>
      <c r="B133" s="33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365" t="str">
        <f t="shared" ca="1" si="1"/>
        <v/>
      </c>
      <c r="D133" s="36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36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36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36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36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36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36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36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36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36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36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36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36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36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36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36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36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36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36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36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36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36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36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36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36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36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36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36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36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36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36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36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36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36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36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36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36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36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36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36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36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36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36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36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36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36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36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36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36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44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36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36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36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36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36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36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36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36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36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36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36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36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36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36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36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36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229" t="str">
        <f ca="1">+IF(OFFSET('Water Data'!$D$27,0,10*ROW('Water Data'!D127))="","",OFFSET('Water Data'!$D$27,0,10*ROW('Water Data'!D127)))</f>
        <v/>
      </c>
      <c r="BT133" s="229" t="str">
        <f ca="1">+IF(OFFSET('Water Data'!$D$28,0,10*ROW('Water Data'!D127))="","",OFFSET('Water Data'!$D$28,0,10*ROW('Water Data'!D127)))</f>
        <v/>
      </c>
      <c r="BU133" s="229" t="str">
        <f ca="1">+IF(OFFSET('Water Data'!$D$29,0,10*ROW('Water Data'!D127))="","",OFFSET('Water Data'!$D$29,0,10*ROW('Water Data'!D127)))</f>
        <v/>
      </c>
      <c r="BV133" s="229" t="str">
        <f ca="1">+IF(OFFSET('Water Data'!$E$27,0,10*ROW('Water Data'!E127))="","",OFFSET('Water Data'!$E$27,0,10*ROW('Water Data'!E127)))</f>
        <v/>
      </c>
      <c r="BW133" s="229" t="str">
        <f ca="1">+IF(OFFSET('Water Data'!$E$28,0,10*ROW('Water Data'!E127))="","",OFFSET('Water Data'!$E$28,0,10*ROW('Water Data'!E127)))</f>
        <v/>
      </c>
      <c r="BX133" s="229" t="str">
        <f ca="1">+IF(OFFSET('Water Data'!$E$29,0,10*ROW('Water Data'!E127))="","",OFFSET('Water Data'!$E$29,0,10*ROW('Water Data'!E127)))</f>
        <v/>
      </c>
      <c r="BY133" s="229" t="str">
        <f ca="1">+IF(OFFSET('Water Data'!$F$27,0,10*ROW('Water Data'!F127))="","",OFFSET('Water Data'!$F$27,0,10*ROW('Water Data'!F127)))</f>
        <v/>
      </c>
      <c r="BZ133" s="229" t="str">
        <f ca="1">+IF(OFFSET('Water Data'!$F$28,0,10*ROW('Water Data'!F127))="","",OFFSET('Water Data'!$F$28,0,10*ROW('Water Data'!F127)))</f>
        <v/>
      </c>
      <c r="CA133" s="229" t="str">
        <f ca="1">+IF(OFFSET('Water Data'!$F$29,0,10*ROW('Water Data'!F127))="","",OFFSET('Water Data'!$F$29,0,10*ROW('Water Data'!F127)))</f>
        <v/>
      </c>
      <c r="CB133" s="229" t="str">
        <f ca="1">+IF(OFFSET('Water Data'!$G$27,0,10*ROW('Water Data'!G127))="","",OFFSET('Water Data'!$G$27,0,10*ROW('Water Data'!G127)))</f>
        <v/>
      </c>
      <c r="CC133" s="229" t="str">
        <f ca="1">+IF(OFFSET('Water Data'!$G$28,0,10*ROW('Water Data'!G127))="","",OFFSET('Water Data'!$G$28,0,10*ROW('Water Data'!G127)))</f>
        <v/>
      </c>
      <c r="CD133" s="229" t="str">
        <f ca="1">+IF(OFFSET('Water Data'!$G$29,0,10*ROW('Water Data'!G127))="","",OFFSET('Water Data'!$G$29,0,10*ROW('Water Data'!G127)))</f>
        <v/>
      </c>
      <c r="CE133" s="229" t="str">
        <f ca="1">+IF(OFFSET('Water Data'!$H$27,0,10*ROW('Water Data'!H127))="","",OFFSET('Water Data'!$H$27,0,10*ROW('Water Data'!H127)))</f>
        <v/>
      </c>
      <c r="CF133" s="229" t="str">
        <f ca="1">+IF(OFFSET('Water Data'!$H$28,0,10*ROW('Water Data'!H127))="","",OFFSET('Water Data'!$H$28,0,10*ROW('Water Data'!H127)))</f>
        <v/>
      </c>
      <c r="CG133" s="229" t="str">
        <f ca="1">+IF(OFFSET('Water Data'!$H$29,0,10*ROW('Water Data'!H127))="","",OFFSET('Water Data'!$H$29,0,10*ROW('Water Data'!H127)))</f>
        <v/>
      </c>
      <c r="CH133" s="229" t="str">
        <f ca="1">+IF(OFFSET('Water Data'!$I$27,0,10*ROW('Water Data'!I127))="","",OFFSET('Water Data'!$I$27,0,10*ROW('Water Data'!I127)))</f>
        <v/>
      </c>
      <c r="CI133" s="229" t="str">
        <f ca="1">+IF(OFFSET('Water Data'!$I$28,0,10*ROW('Water Data'!I127))="","",OFFSET('Water Data'!$I$28,0,10*ROW('Water Data'!I127)))</f>
        <v/>
      </c>
      <c r="CJ133" s="229" t="str">
        <f ca="1">+IF(OFFSET('Water Data'!$I$29,0,10*ROW('Water Data'!I127))="","",OFFSET('Water Data'!$I$29,0,10*ROW('Water Data'!I127)))</f>
        <v/>
      </c>
      <c r="CK133" s="229" t="str">
        <f ca="1">+IF(OFFSET('Sanitation Data'!$D$28,0,10*ROW('Sanitation Data'!D127))="","",OFFSET('Sanitation Data'!$D$28,0,10*ROW('Sanitation Data'!D127)))</f>
        <v/>
      </c>
      <c r="CL133" s="229" t="str">
        <f ca="1">+IF(OFFSET('Sanitation Data'!$D$29,0,10*ROW('Sanitation Data'!D127))="","",OFFSET('Sanitation Data'!$D$29,0,10*ROW('Sanitation Data'!D127)))</f>
        <v/>
      </c>
      <c r="CM133" s="229" t="str">
        <f ca="1">+IF(OFFSET('Sanitation Data'!$D$30,0,10*ROW('Sanitation Data'!D127))="","",OFFSET('Sanitation Data'!$D$30,0,10*ROW('Sanitation Data'!D127)))</f>
        <v/>
      </c>
      <c r="CN133" s="229" t="str">
        <f ca="1">+IF(OFFSET('Sanitation Data'!$D$31,0,10*ROW('Sanitation Data'!D127))="","",OFFSET('Sanitation Data'!$D$31,0,10*ROW('Sanitation Data'!D127)))</f>
        <v/>
      </c>
      <c r="CO133" s="229" t="str">
        <f ca="1">+IF(OFFSET('Sanitation Data'!$D$32,0,10*ROW('Sanitation Data'!D127))="","",OFFSET('Sanitation Data'!$D$32,0,10*ROW('Sanitation Data'!D127)))</f>
        <v/>
      </c>
      <c r="CP133" s="229" t="str">
        <f ca="1">+IF(OFFSET('Sanitation Data'!$E$28,0,10*ROW('Sanitation Data'!E127))="","",OFFSET('Sanitation Data'!$E$28,0,10*ROW('Sanitation Data'!E127)))</f>
        <v/>
      </c>
      <c r="CQ133" s="229" t="str">
        <f ca="1">+IF(OFFSET('Sanitation Data'!$E$29,0,10*ROW('Sanitation Data'!E127))="","",OFFSET('Sanitation Data'!$E$29,0,10*ROW('Sanitation Data'!E127)))</f>
        <v/>
      </c>
      <c r="CR133" s="229" t="str">
        <f ca="1">+IF(OFFSET('Sanitation Data'!$E$30,0,10*ROW('Sanitation Data'!E127))="","",OFFSET('Sanitation Data'!$E$30,0,10*ROW('Sanitation Data'!E127)))</f>
        <v/>
      </c>
      <c r="CS133" s="229" t="str">
        <f ca="1">+IF(OFFSET('Sanitation Data'!$E$31,0,10*ROW('Sanitation Data'!E127))="","",OFFSET('Sanitation Data'!$E$31,0,10*ROW('Sanitation Data'!E127)))</f>
        <v/>
      </c>
      <c r="CT133" s="229" t="str">
        <f ca="1">+IF(OFFSET('Sanitation Data'!$E$32,0,10*ROW('Sanitation Data'!E127))="","",OFFSET('Sanitation Data'!$E$32,0,10*ROW('Sanitation Data'!E127)))</f>
        <v/>
      </c>
      <c r="CU133" s="229" t="str">
        <f ca="1">+IF(OFFSET('Sanitation Data'!$F$28,0,10*ROW('Sanitation Data'!F127))="","",OFFSET('Sanitation Data'!$F$28,0,10*ROW('Sanitation Data'!F127)))</f>
        <v/>
      </c>
      <c r="CV133" s="229" t="str">
        <f ca="1">+IF(OFFSET('Sanitation Data'!$F$29,0,10*ROW('Sanitation Data'!F127))="","",OFFSET('Sanitation Data'!$F$29,0,10*ROW('Sanitation Data'!F127)))</f>
        <v/>
      </c>
      <c r="CW133" s="229" t="str">
        <f ca="1">+IF(OFFSET('Sanitation Data'!$F$30,0,10*ROW('Sanitation Data'!F127))="","",OFFSET('Sanitation Data'!$F$30,0,10*ROW('Sanitation Data'!F127)))</f>
        <v/>
      </c>
      <c r="CX133" s="229" t="str">
        <f ca="1">+IF(OFFSET('Sanitation Data'!$F$31,0,10*ROW('Sanitation Data'!F127))="","",OFFSET('Sanitation Data'!$F$31,0,10*ROW('Sanitation Data'!F127)))</f>
        <v/>
      </c>
      <c r="CY133" s="229" t="str">
        <f ca="1">+IF(OFFSET('Sanitation Data'!$F$32,0,10*ROW('Sanitation Data'!F127))="","",OFFSET('Sanitation Data'!$F$32,0,10*ROW('Sanitation Data'!F127)))</f>
        <v/>
      </c>
      <c r="CZ133" s="229" t="str">
        <f ca="1">+IF(OFFSET('Sanitation Data'!$G$28,0,10*ROW('Sanitation Data'!G127))="","",OFFSET('Sanitation Data'!$G$28,0,10*ROW('Sanitation Data'!G127)))</f>
        <v/>
      </c>
      <c r="DA133" s="229" t="str">
        <f ca="1">+IF(OFFSET('Sanitation Data'!$G$29,0,10*ROW('Sanitation Data'!G127))="","",OFFSET('Sanitation Data'!$G$29,0,10*ROW('Sanitation Data'!G127)))</f>
        <v/>
      </c>
      <c r="DB133" s="229" t="str">
        <f ca="1">+IF(OFFSET('Sanitation Data'!$G$30,0,10*ROW('Sanitation Data'!G127))="","",OFFSET('Sanitation Data'!$G$30,0,10*ROW('Sanitation Data'!G127)))</f>
        <v/>
      </c>
      <c r="DC133" s="229" t="str">
        <f ca="1">+IF(OFFSET('Sanitation Data'!$G$31,0,10*ROW('Sanitation Data'!G127))="","",OFFSET('Sanitation Data'!$G$31,0,10*ROW('Sanitation Data'!G127)))</f>
        <v/>
      </c>
      <c r="DD133" s="229" t="str">
        <f ca="1">+IF(OFFSET('Sanitation Data'!$G$32,0,10*ROW('Sanitation Data'!G127))="","",OFFSET('Sanitation Data'!$G$32,0,10*ROW('Sanitation Data'!G127)))</f>
        <v/>
      </c>
      <c r="DE133" s="229" t="str">
        <f ca="1">+IF(OFFSET('Sanitation Data'!$H$28,0,10*ROW('Sanitation Data'!H127))="","",OFFSET('Sanitation Data'!$H$28,0,10*ROW('Sanitation Data'!H127)))</f>
        <v/>
      </c>
      <c r="DF133" s="229" t="str">
        <f ca="1">+IF(OFFSET('Sanitation Data'!$H$29,0,10*ROW('Sanitation Data'!H127))="","",OFFSET('Sanitation Data'!$H$29,0,10*ROW('Sanitation Data'!H127)))</f>
        <v/>
      </c>
      <c r="DG133" s="229" t="str">
        <f ca="1">+IF(OFFSET('Sanitation Data'!$H$30,0,10*ROW('Sanitation Data'!H127))="","",OFFSET('Sanitation Data'!$H$30,0,10*ROW('Sanitation Data'!H127)))</f>
        <v/>
      </c>
      <c r="DH133" s="229" t="str">
        <f ca="1">+IF(OFFSET('Sanitation Data'!$H$31,0,10*ROW('Sanitation Data'!H127))="","",OFFSET('Sanitation Data'!$H$31,0,10*ROW('Sanitation Data'!H127)))</f>
        <v/>
      </c>
      <c r="DI133" s="229" t="str">
        <f ca="1">+IF(OFFSET('Sanitation Data'!$H$32,0,10*ROW('Sanitation Data'!H127))="","",OFFSET('Sanitation Data'!$H$32,0,10*ROW('Sanitation Data'!H127)))</f>
        <v/>
      </c>
      <c r="DJ133" s="229" t="str">
        <f ca="1">+IF(OFFSET('Sanitation Data'!$I$28,0,10*ROW('Sanitation Data'!I127))="","",OFFSET('Sanitation Data'!$I$28,0,10*ROW('Sanitation Data'!I127)))</f>
        <v/>
      </c>
      <c r="DK133" s="229" t="str">
        <f ca="1">+IF(OFFSET('Sanitation Data'!$I$29,0,10*ROW('Sanitation Data'!I127))="","",OFFSET('Sanitation Data'!$I$29,0,10*ROW('Sanitation Data'!I127)))</f>
        <v/>
      </c>
      <c r="DL133" s="229" t="str">
        <f ca="1">+IF(OFFSET('Sanitation Data'!$I$30,0,10*ROW('Sanitation Data'!I127))="","",OFFSET('Sanitation Data'!$I$30,0,10*ROW('Sanitation Data'!I127)))</f>
        <v/>
      </c>
      <c r="DM133" s="229" t="str">
        <f ca="1">+IF(OFFSET('Sanitation Data'!$I$31,0,10*ROW('Sanitation Data'!I127))="","",OFFSET('Sanitation Data'!$I$31,0,10*ROW('Sanitation Data'!I127)))</f>
        <v/>
      </c>
      <c r="DN133" s="229" t="str">
        <f ca="1">+IF(OFFSET('Sanitation Data'!$I$32,0,10*ROW('Sanitation Data'!I127))="","",OFFSET('Sanitation Data'!$I$32,0,10*ROW('Sanitation Data'!I127)))</f>
        <v/>
      </c>
      <c r="DO133" s="229" t="str">
        <f ca="1">+IF(OFFSET('Hygiene Data'!$D$11,0,10*ROW('Hygiene Data'!D127))="","",OFFSET('Hygiene Data'!$D$11,0,10*ROW('Hygiene Data'!D127)))</f>
        <v/>
      </c>
      <c r="DP133" s="229" t="str">
        <f ca="1">+IF(OFFSET('Hygiene Data'!$D$12,0,10*ROW('Hygiene Data'!D127))="","",OFFSET('Hygiene Data'!$D$12,0,10*ROW('Hygiene Data'!D127)))</f>
        <v/>
      </c>
      <c r="DQ133" s="229" t="str">
        <f ca="1">+IF(OFFSET('Hygiene Data'!$D$13,0,10*ROW('Hygiene Data'!D127))="","",OFFSET('Hygiene Data'!$D$13,0,10*ROW('Hygiene Data'!D127)))</f>
        <v/>
      </c>
      <c r="DR133" s="229" t="str">
        <f ca="1">+IF(OFFSET('Hygiene Data'!$E$11,0,10*ROW('Hygiene Data'!E127))="","",OFFSET('Hygiene Data'!$E$11,0,10*ROW('Hygiene Data'!E127)))</f>
        <v/>
      </c>
      <c r="DS133" s="229" t="str">
        <f ca="1">+IF(OFFSET('Hygiene Data'!$E$12,0,10*ROW('Hygiene Data'!E127))="","",OFFSET('Hygiene Data'!$E$12,0,10*ROW('Hygiene Data'!E127)))</f>
        <v/>
      </c>
      <c r="DT133" s="229" t="str">
        <f ca="1">+IF(OFFSET('Hygiene Data'!$E$13,0,10*ROW('Hygiene Data'!E127))="","",OFFSET('Hygiene Data'!$E$13,0,10*ROW('Hygiene Data'!E127)))</f>
        <v/>
      </c>
      <c r="DU133" s="229" t="str">
        <f ca="1">+IF(OFFSET('Hygiene Data'!$F$11,0,10*ROW('Hygiene Data'!F127))="","",OFFSET('Hygiene Data'!$F$11,0,10*ROW('Hygiene Data'!F127)))</f>
        <v/>
      </c>
      <c r="DV133" s="229" t="str">
        <f ca="1">+IF(OFFSET('Hygiene Data'!$F$12,0,10*ROW('Hygiene Data'!F127))="","",OFFSET('Hygiene Data'!$F$12,0,10*ROW('Hygiene Data'!F127)))</f>
        <v/>
      </c>
      <c r="DW133" s="229" t="str">
        <f ca="1">+IF(OFFSET('Hygiene Data'!$F$13,0,10*ROW('Hygiene Data'!F127))="","",OFFSET('Hygiene Data'!$F$13,0,10*ROW('Hygiene Data'!F127)))</f>
        <v/>
      </c>
      <c r="DX133" s="229" t="str">
        <f ca="1">+IF(OFFSET('Hygiene Data'!$G$11,0,10*ROW('Hygiene Data'!G127))="","",OFFSET('Hygiene Data'!$G$11,0,10*ROW('Hygiene Data'!G127)))</f>
        <v/>
      </c>
      <c r="DY133" s="229" t="str">
        <f ca="1">+IF(OFFSET('Hygiene Data'!$G$12,0,10*ROW('Hygiene Data'!G127))="","",OFFSET('Hygiene Data'!$G$12,0,10*ROW('Hygiene Data'!G127)))</f>
        <v/>
      </c>
      <c r="DZ133" s="229" t="str">
        <f ca="1">+IF(OFFSET('Hygiene Data'!$G$13,0,10*ROW('Hygiene Data'!G127))="","",OFFSET('Hygiene Data'!$G$13,0,10*ROW('Hygiene Data'!G127)))</f>
        <v/>
      </c>
      <c r="EA133" s="229" t="str">
        <f ca="1">+IF(OFFSET('Hygiene Data'!$H$11,0,10*ROW('Hygiene Data'!H127))="","",OFFSET('Hygiene Data'!$H$11,0,10*ROW('Hygiene Data'!H127)))</f>
        <v/>
      </c>
      <c r="EB133" s="229" t="str">
        <f ca="1">+IF(OFFSET('Hygiene Data'!$H$12,0,10*ROW('Hygiene Data'!H127))="","",OFFSET('Hygiene Data'!$H$12,0,10*ROW('Hygiene Data'!H127)))</f>
        <v/>
      </c>
      <c r="EC133" s="229" t="str">
        <f ca="1">+IF(OFFSET('Hygiene Data'!$H$13,0,10*ROW('Hygiene Data'!H127))="","",OFFSET('Hygiene Data'!$H$13,0,10*ROW('Hygiene Data'!H127)))</f>
        <v/>
      </c>
      <c r="ED133" s="229" t="str">
        <f ca="1">+IF(OFFSET('Hygiene Data'!$I$11,0,10*ROW('Hygiene Data'!I127))="","",OFFSET('Hygiene Data'!$I$11,0,10*ROW('Hygiene Data'!I127)))</f>
        <v/>
      </c>
      <c r="EE133" s="229" t="str">
        <f ca="1">+IF(OFFSET('Hygiene Data'!$I$12,0,10*ROW('Hygiene Data'!I127))="","",OFFSET('Hygiene Data'!$I$12,0,10*ROW('Hygiene Data'!I127)))</f>
        <v/>
      </c>
      <c r="EF133" s="229" t="str">
        <f ca="1">+IF(OFFSET('Hygiene Data'!$I$13,0,10*ROW('Hygiene Data'!I127))="","",OFFSET('Hygiene Data'!$I$13,0,10*ROW('Hygiene Data'!I127)))</f>
        <v/>
      </c>
    </row>
    <row r="134" spans="1:136" x14ac:dyDescent="0.25">
      <c r="A134" s="338" t="str">
        <f ca="1">+IF(OFFSET('Water Data'!$B$2,0,10*ROW('Water Data'!E128))="","",OFFSET('Water Data'!$B$2,0,10*ROW('Water Data'!E128)))</f>
        <v/>
      </c>
      <c r="B134" s="33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365" t="str">
        <f t="shared" ca="1" si="1"/>
        <v/>
      </c>
      <c r="D134" s="36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36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36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36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36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36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36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36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36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36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36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36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36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36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36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36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36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36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36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36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36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36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36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36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36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36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36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36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36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36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36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36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36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36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36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36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36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36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36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36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36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36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36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36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36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36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36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36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36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44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36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36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36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36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36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36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36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36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36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36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36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36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36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36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36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36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229" t="str">
        <f ca="1">+IF(OFFSET('Water Data'!$D$27,0,10*ROW('Water Data'!D128))="","",OFFSET('Water Data'!$D$27,0,10*ROW('Water Data'!D128)))</f>
        <v/>
      </c>
      <c r="BT134" s="229" t="str">
        <f ca="1">+IF(OFFSET('Water Data'!$D$28,0,10*ROW('Water Data'!D128))="","",OFFSET('Water Data'!$D$28,0,10*ROW('Water Data'!D128)))</f>
        <v/>
      </c>
      <c r="BU134" s="229" t="str">
        <f ca="1">+IF(OFFSET('Water Data'!$D$29,0,10*ROW('Water Data'!D128))="","",OFFSET('Water Data'!$D$29,0,10*ROW('Water Data'!D128)))</f>
        <v/>
      </c>
      <c r="BV134" s="229" t="str">
        <f ca="1">+IF(OFFSET('Water Data'!$E$27,0,10*ROW('Water Data'!E128))="","",OFFSET('Water Data'!$E$27,0,10*ROW('Water Data'!E128)))</f>
        <v/>
      </c>
      <c r="BW134" s="229" t="str">
        <f ca="1">+IF(OFFSET('Water Data'!$E$28,0,10*ROW('Water Data'!E128))="","",OFFSET('Water Data'!$E$28,0,10*ROW('Water Data'!E128)))</f>
        <v/>
      </c>
      <c r="BX134" s="229" t="str">
        <f ca="1">+IF(OFFSET('Water Data'!$E$29,0,10*ROW('Water Data'!E128))="","",OFFSET('Water Data'!$E$29,0,10*ROW('Water Data'!E128)))</f>
        <v/>
      </c>
      <c r="BY134" s="229" t="str">
        <f ca="1">+IF(OFFSET('Water Data'!$F$27,0,10*ROW('Water Data'!F128))="","",OFFSET('Water Data'!$F$27,0,10*ROW('Water Data'!F128)))</f>
        <v/>
      </c>
      <c r="BZ134" s="229" t="str">
        <f ca="1">+IF(OFFSET('Water Data'!$F$28,0,10*ROW('Water Data'!F128))="","",OFFSET('Water Data'!$F$28,0,10*ROW('Water Data'!F128)))</f>
        <v/>
      </c>
      <c r="CA134" s="229" t="str">
        <f ca="1">+IF(OFFSET('Water Data'!$F$29,0,10*ROW('Water Data'!F128))="","",OFFSET('Water Data'!$F$29,0,10*ROW('Water Data'!F128)))</f>
        <v/>
      </c>
      <c r="CB134" s="229" t="str">
        <f ca="1">+IF(OFFSET('Water Data'!$G$27,0,10*ROW('Water Data'!G128))="","",OFFSET('Water Data'!$G$27,0,10*ROW('Water Data'!G128)))</f>
        <v/>
      </c>
      <c r="CC134" s="229" t="str">
        <f ca="1">+IF(OFFSET('Water Data'!$G$28,0,10*ROW('Water Data'!G128))="","",OFFSET('Water Data'!$G$28,0,10*ROW('Water Data'!G128)))</f>
        <v/>
      </c>
      <c r="CD134" s="229" t="str">
        <f ca="1">+IF(OFFSET('Water Data'!$G$29,0,10*ROW('Water Data'!G128))="","",OFFSET('Water Data'!$G$29,0,10*ROW('Water Data'!G128)))</f>
        <v/>
      </c>
      <c r="CE134" s="229" t="str">
        <f ca="1">+IF(OFFSET('Water Data'!$H$27,0,10*ROW('Water Data'!H128))="","",OFFSET('Water Data'!$H$27,0,10*ROW('Water Data'!H128)))</f>
        <v/>
      </c>
      <c r="CF134" s="229" t="str">
        <f ca="1">+IF(OFFSET('Water Data'!$H$28,0,10*ROW('Water Data'!H128))="","",OFFSET('Water Data'!$H$28,0,10*ROW('Water Data'!H128)))</f>
        <v/>
      </c>
      <c r="CG134" s="229" t="str">
        <f ca="1">+IF(OFFSET('Water Data'!$H$29,0,10*ROW('Water Data'!H128))="","",OFFSET('Water Data'!$H$29,0,10*ROW('Water Data'!H128)))</f>
        <v/>
      </c>
      <c r="CH134" s="229" t="str">
        <f ca="1">+IF(OFFSET('Water Data'!$I$27,0,10*ROW('Water Data'!I128))="","",OFFSET('Water Data'!$I$27,0,10*ROW('Water Data'!I128)))</f>
        <v/>
      </c>
      <c r="CI134" s="229" t="str">
        <f ca="1">+IF(OFFSET('Water Data'!$I$28,0,10*ROW('Water Data'!I128))="","",OFFSET('Water Data'!$I$28,0,10*ROW('Water Data'!I128)))</f>
        <v/>
      </c>
      <c r="CJ134" s="229" t="str">
        <f ca="1">+IF(OFFSET('Water Data'!$I$29,0,10*ROW('Water Data'!I128))="","",OFFSET('Water Data'!$I$29,0,10*ROW('Water Data'!I128)))</f>
        <v/>
      </c>
      <c r="CK134" s="229" t="str">
        <f ca="1">+IF(OFFSET('Sanitation Data'!$D$28,0,10*ROW('Sanitation Data'!D128))="","",OFFSET('Sanitation Data'!$D$28,0,10*ROW('Sanitation Data'!D128)))</f>
        <v/>
      </c>
      <c r="CL134" s="229" t="str">
        <f ca="1">+IF(OFFSET('Sanitation Data'!$D$29,0,10*ROW('Sanitation Data'!D128))="","",OFFSET('Sanitation Data'!$D$29,0,10*ROW('Sanitation Data'!D128)))</f>
        <v/>
      </c>
      <c r="CM134" s="229" t="str">
        <f ca="1">+IF(OFFSET('Sanitation Data'!$D$30,0,10*ROW('Sanitation Data'!D128))="","",OFFSET('Sanitation Data'!$D$30,0,10*ROW('Sanitation Data'!D128)))</f>
        <v/>
      </c>
      <c r="CN134" s="229" t="str">
        <f ca="1">+IF(OFFSET('Sanitation Data'!$D$31,0,10*ROW('Sanitation Data'!D128))="","",OFFSET('Sanitation Data'!$D$31,0,10*ROW('Sanitation Data'!D128)))</f>
        <v/>
      </c>
      <c r="CO134" s="229" t="str">
        <f ca="1">+IF(OFFSET('Sanitation Data'!$D$32,0,10*ROW('Sanitation Data'!D128))="","",OFFSET('Sanitation Data'!$D$32,0,10*ROW('Sanitation Data'!D128)))</f>
        <v/>
      </c>
      <c r="CP134" s="229" t="str">
        <f ca="1">+IF(OFFSET('Sanitation Data'!$E$28,0,10*ROW('Sanitation Data'!E128))="","",OFFSET('Sanitation Data'!$E$28,0,10*ROW('Sanitation Data'!E128)))</f>
        <v/>
      </c>
      <c r="CQ134" s="229" t="str">
        <f ca="1">+IF(OFFSET('Sanitation Data'!$E$29,0,10*ROW('Sanitation Data'!E128))="","",OFFSET('Sanitation Data'!$E$29,0,10*ROW('Sanitation Data'!E128)))</f>
        <v/>
      </c>
      <c r="CR134" s="229" t="str">
        <f ca="1">+IF(OFFSET('Sanitation Data'!$E$30,0,10*ROW('Sanitation Data'!E128))="","",OFFSET('Sanitation Data'!$E$30,0,10*ROW('Sanitation Data'!E128)))</f>
        <v/>
      </c>
      <c r="CS134" s="229" t="str">
        <f ca="1">+IF(OFFSET('Sanitation Data'!$E$31,0,10*ROW('Sanitation Data'!E128))="","",OFFSET('Sanitation Data'!$E$31,0,10*ROW('Sanitation Data'!E128)))</f>
        <v/>
      </c>
      <c r="CT134" s="229" t="str">
        <f ca="1">+IF(OFFSET('Sanitation Data'!$E$32,0,10*ROW('Sanitation Data'!E128))="","",OFFSET('Sanitation Data'!$E$32,0,10*ROW('Sanitation Data'!E128)))</f>
        <v/>
      </c>
      <c r="CU134" s="229" t="str">
        <f ca="1">+IF(OFFSET('Sanitation Data'!$F$28,0,10*ROW('Sanitation Data'!F128))="","",OFFSET('Sanitation Data'!$F$28,0,10*ROW('Sanitation Data'!F128)))</f>
        <v/>
      </c>
      <c r="CV134" s="229" t="str">
        <f ca="1">+IF(OFFSET('Sanitation Data'!$F$29,0,10*ROW('Sanitation Data'!F128))="","",OFFSET('Sanitation Data'!$F$29,0,10*ROW('Sanitation Data'!F128)))</f>
        <v/>
      </c>
      <c r="CW134" s="229" t="str">
        <f ca="1">+IF(OFFSET('Sanitation Data'!$F$30,0,10*ROW('Sanitation Data'!F128))="","",OFFSET('Sanitation Data'!$F$30,0,10*ROW('Sanitation Data'!F128)))</f>
        <v/>
      </c>
      <c r="CX134" s="229" t="str">
        <f ca="1">+IF(OFFSET('Sanitation Data'!$F$31,0,10*ROW('Sanitation Data'!F128))="","",OFFSET('Sanitation Data'!$F$31,0,10*ROW('Sanitation Data'!F128)))</f>
        <v/>
      </c>
      <c r="CY134" s="229" t="str">
        <f ca="1">+IF(OFFSET('Sanitation Data'!$F$32,0,10*ROW('Sanitation Data'!F128))="","",OFFSET('Sanitation Data'!$F$32,0,10*ROW('Sanitation Data'!F128)))</f>
        <v/>
      </c>
      <c r="CZ134" s="229" t="str">
        <f ca="1">+IF(OFFSET('Sanitation Data'!$G$28,0,10*ROW('Sanitation Data'!G128))="","",OFFSET('Sanitation Data'!$G$28,0,10*ROW('Sanitation Data'!G128)))</f>
        <v/>
      </c>
      <c r="DA134" s="229" t="str">
        <f ca="1">+IF(OFFSET('Sanitation Data'!$G$29,0,10*ROW('Sanitation Data'!G128))="","",OFFSET('Sanitation Data'!$G$29,0,10*ROW('Sanitation Data'!G128)))</f>
        <v/>
      </c>
      <c r="DB134" s="229" t="str">
        <f ca="1">+IF(OFFSET('Sanitation Data'!$G$30,0,10*ROW('Sanitation Data'!G128))="","",OFFSET('Sanitation Data'!$G$30,0,10*ROW('Sanitation Data'!G128)))</f>
        <v/>
      </c>
      <c r="DC134" s="229" t="str">
        <f ca="1">+IF(OFFSET('Sanitation Data'!$G$31,0,10*ROW('Sanitation Data'!G128))="","",OFFSET('Sanitation Data'!$G$31,0,10*ROW('Sanitation Data'!G128)))</f>
        <v/>
      </c>
      <c r="DD134" s="229" t="str">
        <f ca="1">+IF(OFFSET('Sanitation Data'!$G$32,0,10*ROW('Sanitation Data'!G128))="","",OFFSET('Sanitation Data'!$G$32,0,10*ROW('Sanitation Data'!G128)))</f>
        <v/>
      </c>
      <c r="DE134" s="229" t="str">
        <f ca="1">+IF(OFFSET('Sanitation Data'!$H$28,0,10*ROW('Sanitation Data'!H128))="","",OFFSET('Sanitation Data'!$H$28,0,10*ROW('Sanitation Data'!H128)))</f>
        <v/>
      </c>
      <c r="DF134" s="229" t="str">
        <f ca="1">+IF(OFFSET('Sanitation Data'!$H$29,0,10*ROW('Sanitation Data'!H128))="","",OFFSET('Sanitation Data'!$H$29,0,10*ROW('Sanitation Data'!H128)))</f>
        <v/>
      </c>
      <c r="DG134" s="229" t="str">
        <f ca="1">+IF(OFFSET('Sanitation Data'!$H$30,0,10*ROW('Sanitation Data'!H128))="","",OFFSET('Sanitation Data'!$H$30,0,10*ROW('Sanitation Data'!H128)))</f>
        <v/>
      </c>
      <c r="DH134" s="229" t="str">
        <f ca="1">+IF(OFFSET('Sanitation Data'!$H$31,0,10*ROW('Sanitation Data'!H128))="","",OFFSET('Sanitation Data'!$H$31,0,10*ROW('Sanitation Data'!H128)))</f>
        <v/>
      </c>
      <c r="DI134" s="229" t="str">
        <f ca="1">+IF(OFFSET('Sanitation Data'!$H$32,0,10*ROW('Sanitation Data'!H128))="","",OFFSET('Sanitation Data'!$H$32,0,10*ROW('Sanitation Data'!H128)))</f>
        <v/>
      </c>
      <c r="DJ134" s="229" t="str">
        <f ca="1">+IF(OFFSET('Sanitation Data'!$I$28,0,10*ROW('Sanitation Data'!I128))="","",OFFSET('Sanitation Data'!$I$28,0,10*ROW('Sanitation Data'!I128)))</f>
        <v/>
      </c>
      <c r="DK134" s="229" t="str">
        <f ca="1">+IF(OFFSET('Sanitation Data'!$I$29,0,10*ROW('Sanitation Data'!I128))="","",OFFSET('Sanitation Data'!$I$29,0,10*ROW('Sanitation Data'!I128)))</f>
        <v/>
      </c>
      <c r="DL134" s="229" t="str">
        <f ca="1">+IF(OFFSET('Sanitation Data'!$I$30,0,10*ROW('Sanitation Data'!I128))="","",OFFSET('Sanitation Data'!$I$30,0,10*ROW('Sanitation Data'!I128)))</f>
        <v/>
      </c>
      <c r="DM134" s="229" t="str">
        <f ca="1">+IF(OFFSET('Sanitation Data'!$I$31,0,10*ROW('Sanitation Data'!I128))="","",OFFSET('Sanitation Data'!$I$31,0,10*ROW('Sanitation Data'!I128)))</f>
        <v/>
      </c>
      <c r="DN134" s="229" t="str">
        <f ca="1">+IF(OFFSET('Sanitation Data'!$I$32,0,10*ROW('Sanitation Data'!I128))="","",OFFSET('Sanitation Data'!$I$32,0,10*ROW('Sanitation Data'!I128)))</f>
        <v/>
      </c>
      <c r="DO134" s="229" t="str">
        <f ca="1">+IF(OFFSET('Hygiene Data'!$D$11,0,10*ROW('Hygiene Data'!D128))="","",OFFSET('Hygiene Data'!$D$11,0,10*ROW('Hygiene Data'!D128)))</f>
        <v/>
      </c>
      <c r="DP134" s="229" t="str">
        <f ca="1">+IF(OFFSET('Hygiene Data'!$D$12,0,10*ROW('Hygiene Data'!D128))="","",OFFSET('Hygiene Data'!$D$12,0,10*ROW('Hygiene Data'!D128)))</f>
        <v/>
      </c>
      <c r="DQ134" s="229" t="str">
        <f ca="1">+IF(OFFSET('Hygiene Data'!$D$13,0,10*ROW('Hygiene Data'!D128))="","",OFFSET('Hygiene Data'!$D$13,0,10*ROW('Hygiene Data'!D128)))</f>
        <v/>
      </c>
      <c r="DR134" s="229" t="str">
        <f ca="1">+IF(OFFSET('Hygiene Data'!$E$11,0,10*ROW('Hygiene Data'!E128))="","",OFFSET('Hygiene Data'!$E$11,0,10*ROW('Hygiene Data'!E128)))</f>
        <v/>
      </c>
      <c r="DS134" s="229" t="str">
        <f ca="1">+IF(OFFSET('Hygiene Data'!$E$12,0,10*ROW('Hygiene Data'!E128))="","",OFFSET('Hygiene Data'!$E$12,0,10*ROW('Hygiene Data'!E128)))</f>
        <v/>
      </c>
      <c r="DT134" s="229" t="str">
        <f ca="1">+IF(OFFSET('Hygiene Data'!$E$13,0,10*ROW('Hygiene Data'!E128))="","",OFFSET('Hygiene Data'!$E$13,0,10*ROW('Hygiene Data'!E128)))</f>
        <v/>
      </c>
      <c r="DU134" s="229" t="str">
        <f ca="1">+IF(OFFSET('Hygiene Data'!$F$11,0,10*ROW('Hygiene Data'!F128))="","",OFFSET('Hygiene Data'!$F$11,0,10*ROW('Hygiene Data'!F128)))</f>
        <v/>
      </c>
      <c r="DV134" s="229" t="str">
        <f ca="1">+IF(OFFSET('Hygiene Data'!$F$12,0,10*ROW('Hygiene Data'!F128))="","",OFFSET('Hygiene Data'!$F$12,0,10*ROW('Hygiene Data'!F128)))</f>
        <v/>
      </c>
      <c r="DW134" s="229" t="str">
        <f ca="1">+IF(OFFSET('Hygiene Data'!$F$13,0,10*ROW('Hygiene Data'!F128))="","",OFFSET('Hygiene Data'!$F$13,0,10*ROW('Hygiene Data'!F128)))</f>
        <v/>
      </c>
      <c r="DX134" s="229" t="str">
        <f ca="1">+IF(OFFSET('Hygiene Data'!$G$11,0,10*ROW('Hygiene Data'!G128))="","",OFFSET('Hygiene Data'!$G$11,0,10*ROW('Hygiene Data'!G128)))</f>
        <v/>
      </c>
      <c r="DY134" s="229" t="str">
        <f ca="1">+IF(OFFSET('Hygiene Data'!$G$12,0,10*ROW('Hygiene Data'!G128))="","",OFFSET('Hygiene Data'!$G$12,0,10*ROW('Hygiene Data'!G128)))</f>
        <v/>
      </c>
      <c r="DZ134" s="229" t="str">
        <f ca="1">+IF(OFFSET('Hygiene Data'!$G$13,0,10*ROW('Hygiene Data'!G128))="","",OFFSET('Hygiene Data'!$G$13,0,10*ROW('Hygiene Data'!G128)))</f>
        <v/>
      </c>
      <c r="EA134" s="229" t="str">
        <f ca="1">+IF(OFFSET('Hygiene Data'!$H$11,0,10*ROW('Hygiene Data'!H128))="","",OFFSET('Hygiene Data'!$H$11,0,10*ROW('Hygiene Data'!H128)))</f>
        <v/>
      </c>
      <c r="EB134" s="229" t="str">
        <f ca="1">+IF(OFFSET('Hygiene Data'!$H$12,0,10*ROW('Hygiene Data'!H128))="","",OFFSET('Hygiene Data'!$H$12,0,10*ROW('Hygiene Data'!H128)))</f>
        <v/>
      </c>
      <c r="EC134" s="229" t="str">
        <f ca="1">+IF(OFFSET('Hygiene Data'!$H$13,0,10*ROW('Hygiene Data'!H128))="","",OFFSET('Hygiene Data'!$H$13,0,10*ROW('Hygiene Data'!H128)))</f>
        <v/>
      </c>
      <c r="ED134" s="229" t="str">
        <f ca="1">+IF(OFFSET('Hygiene Data'!$I$11,0,10*ROW('Hygiene Data'!I128))="","",OFFSET('Hygiene Data'!$I$11,0,10*ROW('Hygiene Data'!I128)))</f>
        <v/>
      </c>
      <c r="EE134" s="229" t="str">
        <f ca="1">+IF(OFFSET('Hygiene Data'!$I$12,0,10*ROW('Hygiene Data'!I128))="","",OFFSET('Hygiene Data'!$I$12,0,10*ROW('Hygiene Data'!I128)))</f>
        <v/>
      </c>
      <c r="EF134" s="229" t="str">
        <f ca="1">+IF(OFFSET('Hygiene Data'!$I$13,0,10*ROW('Hygiene Data'!I128))="","",OFFSET('Hygiene Data'!$I$13,0,10*ROW('Hygiene Data'!I128)))</f>
        <v/>
      </c>
    </row>
    <row r="135" spans="1:136" x14ac:dyDescent="0.25">
      <c r="A135" s="338" t="str">
        <f ca="1">+IF(OFFSET('Water Data'!$B$2,0,10*ROW('Water Data'!E129))="","",OFFSET('Water Data'!$B$2,0,10*ROW('Water Data'!E129)))</f>
        <v/>
      </c>
      <c r="B135" s="33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365" t="str">
        <f t="shared" ref="C135:C198" ca="1" si="2">+IF(ISNUMBER(VALUE(MID(A135,5,4))), VALUE(MID(A135, 5,4)),"")</f>
        <v/>
      </c>
      <c r="D135" s="36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36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36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36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36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36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36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36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36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36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36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36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36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36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36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36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36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36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36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36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36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36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36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36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36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36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36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36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36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36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36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36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36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36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36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36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36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36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36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36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36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36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36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36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36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36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36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36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36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44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36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36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36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36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36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36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36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36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36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36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36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36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36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36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36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36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229" t="str">
        <f ca="1">+IF(OFFSET('Water Data'!$D$27,0,10*ROW('Water Data'!D129))="","",OFFSET('Water Data'!$D$27,0,10*ROW('Water Data'!D129)))</f>
        <v/>
      </c>
      <c r="BT135" s="229" t="str">
        <f ca="1">+IF(OFFSET('Water Data'!$D$28,0,10*ROW('Water Data'!D129))="","",OFFSET('Water Data'!$D$28,0,10*ROW('Water Data'!D129)))</f>
        <v/>
      </c>
      <c r="BU135" s="229" t="str">
        <f ca="1">+IF(OFFSET('Water Data'!$D$29,0,10*ROW('Water Data'!D129))="","",OFFSET('Water Data'!$D$29,0,10*ROW('Water Data'!D129)))</f>
        <v/>
      </c>
      <c r="BV135" s="229" t="str">
        <f ca="1">+IF(OFFSET('Water Data'!$E$27,0,10*ROW('Water Data'!E129))="","",OFFSET('Water Data'!$E$27,0,10*ROW('Water Data'!E129)))</f>
        <v/>
      </c>
      <c r="BW135" s="229" t="str">
        <f ca="1">+IF(OFFSET('Water Data'!$E$28,0,10*ROW('Water Data'!E129))="","",OFFSET('Water Data'!$E$28,0,10*ROW('Water Data'!E129)))</f>
        <v/>
      </c>
      <c r="BX135" s="229" t="str">
        <f ca="1">+IF(OFFSET('Water Data'!$E$29,0,10*ROW('Water Data'!E129))="","",OFFSET('Water Data'!$E$29,0,10*ROW('Water Data'!E129)))</f>
        <v/>
      </c>
      <c r="BY135" s="229" t="str">
        <f ca="1">+IF(OFFSET('Water Data'!$F$27,0,10*ROW('Water Data'!F129))="","",OFFSET('Water Data'!$F$27,0,10*ROW('Water Data'!F129)))</f>
        <v/>
      </c>
      <c r="BZ135" s="229" t="str">
        <f ca="1">+IF(OFFSET('Water Data'!$F$28,0,10*ROW('Water Data'!F129))="","",OFFSET('Water Data'!$F$28,0,10*ROW('Water Data'!F129)))</f>
        <v/>
      </c>
      <c r="CA135" s="229" t="str">
        <f ca="1">+IF(OFFSET('Water Data'!$F$29,0,10*ROW('Water Data'!F129))="","",OFFSET('Water Data'!$F$29,0,10*ROW('Water Data'!F129)))</f>
        <v/>
      </c>
      <c r="CB135" s="229" t="str">
        <f ca="1">+IF(OFFSET('Water Data'!$G$27,0,10*ROW('Water Data'!G129))="","",OFFSET('Water Data'!$G$27,0,10*ROW('Water Data'!G129)))</f>
        <v/>
      </c>
      <c r="CC135" s="229" t="str">
        <f ca="1">+IF(OFFSET('Water Data'!$G$28,0,10*ROW('Water Data'!G129))="","",OFFSET('Water Data'!$G$28,0,10*ROW('Water Data'!G129)))</f>
        <v/>
      </c>
      <c r="CD135" s="229" t="str">
        <f ca="1">+IF(OFFSET('Water Data'!$G$29,0,10*ROW('Water Data'!G129))="","",OFFSET('Water Data'!$G$29,0,10*ROW('Water Data'!G129)))</f>
        <v/>
      </c>
      <c r="CE135" s="229" t="str">
        <f ca="1">+IF(OFFSET('Water Data'!$H$27,0,10*ROW('Water Data'!H129))="","",OFFSET('Water Data'!$H$27,0,10*ROW('Water Data'!H129)))</f>
        <v/>
      </c>
      <c r="CF135" s="229" t="str">
        <f ca="1">+IF(OFFSET('Water Data'!$H$28,0,10*ROW('Water Data'!H129))="","",OFFSET('Water Data'!$H$28,0,10*ROW('Water Data'!H129)))</f>
        <v/>
      </c>
      <c r="CG135" s="229" t="str">
        <f ca="1">+IF(OFFSET('Water Data'!$H$29,0,10*ROW('Water Data'!H129))="","",OFFSET('Water Data'!$H$29,0,10*ROW('Water Data'!H129)))</f>
        <v/>
      </c>
      <c r="CH135" s="229" t="str">
        <f ca="1">+IF(OFFSET('Water Data'!$I$27,0,10*ROW('Water Data'!I129))="","",OFFSET('Water Data'!$I$27,0,10*ROW('Water Data'!I129)))</f>
        <v/>
      </c>
      <c r="CI135" s="229" t="str">
        <f ca="1">+IF(OFFSET('Water Data'!$I$28,0,10*ROW('Water Data'!I129))="","",OFFSET('Water Data'!$I$28,0,10*ROW('Water Data'!I129)))</f>
        <v/>
      </c>
      <c r="CJ135" s="229" t="str">
        <f ca="1">+IF(OFFSET('Water Data'!$I$29,0,10*ROW('Water Data'!I129))="","",OFFSET('Water Data'!$I$29,0,10*ROW('Water Data'!I129)))</f>
        <v/>
      </c>
      <c r="CK135" s="229" t="str">
        <f ca="1">+IF(OFFSET('Sanitation Data'!$D$28,0,10*ROW('Sanitation Data'!D129))="","",OFFSET('Sanitation Data'!$D$28,0,10*ROW('Sanitation Data'!D129)))</f>
        <v/>
      </c>
      <c r="CL135" s="229" t="str">
        <f ca="1">+IF(OFFSET('Sanitation Data'!$D$29,0,10*ROW('Sanitation Data'!D129))="","",OFFSET('Sanitation Data'!$D$29,0,10*ROW('Sanitation Data'!D129)))</f>
        <v/>
      </c>
      <c r="CM135" s="229" t="str">
        <f ca="1">+IF(OFFSET('Sanitation Data'!$D$30,0,10*ROW('Sanitation Data'!D129))="","",OFFSET('Sanitation Data'!$D$30,0,10*ROW('Sanitation Data'!D129)))</f>
        <v/>
      </c>
      <c r="CN135" s="229" t="str">
        <f ca="1">+IF(OFFSET('Sanitation Data'!$D$31,0,10*ROW('Sanitation Data'!D129))="","",OFFSET('Sanitation Data'!$D$31,0,10*ROW('Sanitation Data'!D129)))</f>
        <v/>
      </c>
      <c r="CO135" s="229" t="str">
        <f ca="1">+IF(OFFSET('Sanitation Data'!$D$32,0,10*ROW('Sanitation Data'!D129))="","",OFFSET('Sanitation Data'!$D$32,0,10*ROW('Sanitation Data'!D129)))</f>
        <v/>
      </c>
      <c r="CP135" s="229" t="str">
        <f ca="1">+IF(OFFSET('Sanitation Data'!$E$28,0,10*ROW('Sanitation Data'!E129))="","",OFFSET('Sanitation Data'!$E$28,0,10*ROW('Sanitation Data'!E129)))</f>
        <v/>
      </c>
      <c r="CQ135" s="229" t="str">
        <f ca="1">+IF(OFFSET('Sanitation Data'!$E$29,0,10*ROW('Sanitation Data'!E129))="","",OFFSET('Sanitation Data'!$E$29,0,10*ROW('Sanitation Data'!E129)))</f>
        <v/>
      </c>
      <c r="CR135" s="229" t="str">
        <f ca="1">+IF(OFFSET('Sanitation Data'!$E$30,0,10*ROW('Sanitation Data'!E129))="","",OFFSET('Sanitation Data'!$E$30,0,10*ROW('Sanitation Data'!E129)))</f>
        <v/>
      </c>
      <c r="CS135" s="229" t="str">
        <f ca="1">+IF(OFFSET('Sanitation Data'!$E$31,0,10*ROW('Sanitation Data'!E129))="","",OFFSET('Sanitation Data'!$E$31,0,10*ROW('Sanitation Data'!E129)))</f>
        <v/>
      </c>
      <c r="CT135" s="229" t="str">
        <f ca="1">+IF(OFFSET('Sanitation Data'!$E$32,0,10*ROW('Sanitation Data'!E129))="","",OFFSET('Sanitation Data'!$E$32,0,10*ROW('Sanitation Data'!E129)))</f>
        <v/>
      </c>
      <c r="CU135" s="229" t="str">
        <f ca="1">+IF(OFFSET('Sanitation Data'!$F$28,0,10*ROW('Sanitation Data'!F129))="","",OFFSET('Sanitation Data'!$F$28,0,10*ROW('Sanitation Data'!F129)))</f>
        <v/>
      </c>
      <c r="CV135" s="229" t="str">
        <f ca="1">+IF(OFFSET('Sanitation Data'!$F$29,0,10*ROW('Sanitation Data'!F129))="","",OFFSET('Sanitation Data'!$F$29,0,10*ROW('Sanitation Data'!F129)))</f>
        <v/>
      </c>
      <c r="CW135" s="229" t="str">
        <f ca="1">+IF(OFFSET('Sanitation Data'!$F$30,0,10*ROW('Sanitation Data'!F129))="","",OFFSET('Sanitation Data'!$F$30,0,10*ROW('Sanitation Data'!F129)))</f>
        <v/>
      </c>
      <c r="CX135" s="229" t="str">
        <f ca="1">+IF(OFFSET('Sanitation Data'!$F$31,0,10*ROW('Sanitation Data'!F129))="","",OFFSET('Sanitation Data'!$F$31,0,10*ROW('Sanitation Data'!F129)))</f>
        <v/>
      </c>
      <c r="CY135" s="229" t="str">
        <f ca="1">+IF(OFFSET('Sanitation Data'!$F$32,0,10*ROW('Sanitation Data'!F129))="","",OFFSET('Sanitation Data'!$F$32,0,10*ROW('Sanitation Data'!F129)))</f>
        <v/>
      </c>
      <c r="CZ135" s="229" t="str">
        <f ca="1">+IF(OFFSET('Sanitation Data'!$G$28,0,10*ROW('Sanitation Data'!G129))="","",OFFSET('Sanitation Data'!$G$28,0,10*ROW('Sanitation Data'!G129)))</f>
        <v/>
      </c>
      <c r="DA135" s="229" t="str">
        <f ca="1">+IF(OFFSET('Sanitation Data'!$G$29,0,10*ROW('Sanitation Data'!G129))="","",OFFSET('Sanitation Data'!$G$29,0,10*ROW('Sanitation Data'!G129)))</f>
        <v/>
      </c>
      <c r="DB135" s="229" t="str">
        <f ca="1">+IF(OFFSET('Sanitation Data'!$G$30,0,10*ROW('Sanitation Data'!G129))="","",OFFSET('Sanitation Data'!$G$30,0,10*ROW('Sanitation Data'!G129)))</f>
        <v/>
      </c>
      <c r="DC135" s="229" t="str">
        <f ca="1">+IF(OFFSET('Sanitation Data'!$G$31,0,10*ROW('Sanitation Data'!G129))="","",OFFSET('Sanitation Data'!$G$31,0,10*ROW('Sanitation Data'!G129)))</f>
        <v/>
      </c>
      <c r="DD135" s="229" t="str">
        <f ca="1">+IF(OFFSET('Sanitation Data'!$G$32,0,10*ROW('Sanitation Data'!G129))="","",OFFSET('Sanitation Data'!$G$32,0,10*ROW('Sanitation Data'!G129)))</f>
        <v/>
      </c>
      <c r="DE135" s="229" t="str">
        <f ca="1">+IF(OFFSET('Sanitation Data'!$H$28,0,10*ROW('Sanitation Data'!H129))="","",OFFSET('Sanitation Data'!$H$28,0,10*ROW('Sanitation Data'!H129)))</f>
        <v/>
      </c>
      <c r="DF135" s="229" t="str">
        <f ca="1">+IF(OFFSET('Sanitation Data'!$H$29,0,10*ROW('Sanitation Data'!H129))="","",OFFSET('Sanitation Data'!$H$29,0,10*ROW('Sanitation Data'!H129)))</f>
        <v/>
      </c>
      <c r="DG135" s="229" t="str">
        <f ca="1">+IF(OFFSET('Sanitation Data'!$H$30,0,10*ROW('Sanitation Data'!H129))="","",OFFSET('Sanitation Data'!$H$30,0,10*ROW('Sanitation Data'!H129)))</f>
        <v/>
      </c>
      <c r="DH135" s="229" t="str">
        <f ca="1">+IF(OFFSET('Sanitation Data'!$H$31,0,10*ROW('Sanitation Data'!H129))="","",OFFSET('Sanitation Data'!$H$31,0,10*ROW('Sanitation Data'!H129)))</f>
        <v/>
      </c>
      <c r="DI135" s="229" t="str">
        <f ca="1">+IF(OFFSET('Sanitation Data'!$H$32,0,10*ROW('Sanitation Data'!H129))="","",OFFSET('Sanitation Data'!$H$32,0,10*ROW('Sanitation Data'!H129)))</f>
        <v/>
      </c>
      <c r="DJ135" s="229" t="str">
        <f ca="1">+IF(OFFSET('Sanitation Data'!$I$28,0,10*ROW('Sanitation Data'!I129))="","",OFFSET('Sanitation Data'!$I$28,0,10*ROW('Sanitation Data'!I129)))</f>
        <v/>
      </c>
      <c r="DK135" s="229" t="str">
        <f ca="1">+IF(OFFSET('Sanitation Data'!$I$29,0,10*ROW('Sanitation Data'!I129))="","",OFFSET('Sanitation Data'!$I$29,0,10*ROW('Sanitation Data'!I129)))</f>
        <v/>
      </c>
      <c r="DL135" s="229" t="str">
        <f ca="1">+IF(OFFSET('Sanitation Data'!$I$30,0,10*ROW('Sanitation Data'!I129))="","",OFFSET('Sanitation Data'!$I$30,0,10*ROW('Sanitation Data'!I129)))</f>
        <v/>
      </c>
      <c r="DM135" s="229" t="str">
        <f ca="1">+IF(OFFSET('Sanitation Data'!$I$31,0,10*ROW('Sanitation Data'!I129))="","",OFFSET('Sanitation Data'!$I$31,0,10*ROW('Sanitation Data'!I129)))</f>
        <v/>
      </c>
      <c r="DN135" s="229" t="str">
        <f ca="1">+IF(OFFSET('Sanitation Data'!$I$32,0,10*ROW('Sanitation Data'!I129))="","",OFFSET('Sanitation Data'!$I$32,0,10*ROW('Sanitation Data'!I129)))</f>
        <v/>
      </c>
      <c r="DO135" s="229" t="str">
        <f ca="1">+IF(OFFSET('Hygiene Data'!$D$11,0,10*ROW('Hygiene Data'!D129))="","",OFFSET('Hygiene Data'!$D$11,0,10*ROW('Hygiene Data'!D129)))</f>
        <v/>
      </c>
      <c r="DP135" s="229" t="str">
        <f ca="1">+IF(OFFSET('Hygiene Data'!$D$12,0,10*ROW('Hygiene Data'!D129))="","",OFFSET('Hygiene Data'!$D$12,0,10*ROW('Hygiene Data'!D129)))</f>
        <v/>
      </c>
      <c r="DQ135" s="229" t="str">
        <f ca="1">+IF(OFFSET('Hygiene Data'!$D$13,0,10*ROW('Hygiene Data'!D129))="","",OFFSET('Hygiene Data'!$D$13,0,10*ROW('Hygiene Data'!D129)))</f>
        <v/>
      </c>
      <c r="DR135" s="229" t="str">
        <f ca="1">+IF(OFFSET('Hygiene Data'!$E$11,0,10*ROW('Hygiene Data'!E129))="","",OFFSET('Hygiene Data'!$E$11,0,10*ROW('Hygiene Data'!E129)))</f>
        <v/>
      </c>
      <c r="DS135" s="229" t="str">
        <f ca="1">+IF(OFFSET('Hygiene Data'!$E$12,0,10*ROW('Hygiene Data'!E129))="","",OFFSET('Hygiene Data'!$E$12,0,10*ROW('Hygiene Data'!E129)))</f>
        <v/>
      </c>
      <c r="DT135" s="229" t="str">
        <f ca="1">+IF(OFFSET('Hygiene Data'!$E$13,0,10*ROW('Hygiene Data'!E129))="","",OFFSET('Hygiene Data'!$E$13,0,10*ROW('Hygiene Data'!E129)))</f>
        <v/>
      </c>
      <c r="DU135" s="229" t="str">
        <f ca="1">+IF(OFFSET('Hygiene Data'!$F$11,0,10*ROW('Hygiene Data'!F129))="","",OFFSET('Hygiene Data'!$F$11,0,10*ROW('Hygiene Data'!F129)))</f>
        <v/>
      </c>
      <c r="DV135" s="229" t="str">
        <f ca="1">+IF(OFFSET('Hygiene Data'!$F$12,0,10*ROW('Hygiene Data'!F129))="","",OFFSET('Hygiene Data'!$F$12,0,10*ROW('Hygiene Data'!F129)))</f>
        <v/>
      </c>
      <c r="DW135" s="229" t="str">
        <f ca="1">+IF(OFFSET('Hygiene Data'!$F$13,0,10*ROW('Hygiene Data'!F129))="","",OFFSET('Hygiene Data'!$F$13,0,10*ROW('Hygiene Data'!F129)))</f>
        <v/>
      </c>
      <c r="DX135" s="229" t="str">
        <f ca="1">+IF(OFFSET('Hygiene Data'!$G$11,0,10*ROW('Hygiene Data'!G129))="","",OFFSET('Hygiene Data'!$G$11,0,10*ROW('Hygiene Data'!G129)))</f>
        <v/>
      </c>
      <c r="DY135" s="229" t="str">
        <f ca="1">+IF(OFFSET('Hygiene Data'!$G$12,0,10*ROW('Hygiene Data'!G129))="","",OFFSET('Hygiene Data'!$G$12,0,10*ROW('Hygiene Data'!G129)))</f>
        <v/>
      </c>
      <c r="DZ135" s="229" t="str">
        <f ca="1">+IF(OFFSET('Hygiene Data'!$G$13,0,10*ROW('Hygiene Data'!G129))="","",OFFSET('Hygiene Data'!$G$13,0,10*ROW('Hygiene Data'!G129)))</f>
        <v/>
      </c>
      <c r="EA135" s="229" t="str">
        <f ca="1">+IF(OFFSET('Hygiene Data'!$H$11,0,10*ROW('Hygiene Data'!H129))="","",OFFSET('Hygiene Data'!$H$11,0,10*ROW('Hygiene Data'!H129)))</f>
        <v/>
      </c>
      <c r="EB135" s="229" t="str">
        <f ca="1">+IF(OFFSET('Hygiene Data'!$H$12,0,10*ROW('Hygiene Data'!H129))="","",OFFSET('Hygiene Data'!$H$12,0,10*ROW('Hygiene Data'!H129)))</f>
        <v/>
      </c>
      <c r="EC135" s="229" t="str">
        <f ca="1">+IF(OFFSET('Hygiene Data'!$H$13,0,10*ROW('Hygiene Data'!H129))="","",OFFSET('Hygiene Data'!$H$13,0,10*ROW('Hygiene Data'!H129)))</f>
        <v/>
      </c>
      <c r="ED135" s="229" t="str">
        <f ca="1">+IF(OFFSET('Hygiene Data'!$I$11,0,10*ROW('Hygiene Data'!I129))="","",OFFSET('Hygiene Data'!$I$11,0,10*ROW('Hygiene Data'!I129)))</f>
        <v/>
      </c>
      <c r="EE135" s="229" t="str">
        <f ca="1">+IF(OFFSET('Hygiene Data'!$I$12,0,10*ROW('Hygiene Data'!I129))="","",OFFSET('Hygiene Data'!$I$12,0,10*ROW('Hygiene Data'!I129)))</f>
        <v/>
      </c>
      <c r="EF135" s="229" t="str">
        <f ca="1">+IF(OFFSET('Hygiene Data'!$I$13,0,10*ROW('Hygiene Data'!I129))="","",OFFSET('Hygiene Data'!$I$13,0,10*ROW('Hygiene Data'!I129)))</f>
        <v/>
      </c>
    </row>
    <row r="136" spans="1:136" x14ac:dyDescent="0.25">
      <c r="A136" s="338" t="str">
        <f ca="1">+IF(OFFSET('Water Data'!$B$2,0,10*ROW('Water Data'!E130))="","",OFFSET('Water Data'!$B$2,0,10*ROW('Water Data'!E130)))</f>
        <v/>
      </c>
      <c r="B136" s="33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365" t="str">
        <f t="shared" ca="1" si="2"/>
        <v/>
      </c>
      <c r="D136" s="36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36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36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36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36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36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36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36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36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36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36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36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36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36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36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36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36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36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36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36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36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36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36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36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36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36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36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36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36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36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36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36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36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36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36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36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36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36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36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36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36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36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36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36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36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36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36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36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36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44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36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36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36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36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36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36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36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36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36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36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36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36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36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36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36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36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229" t="str">
        <f ca="1">+IF(OFFSET('Water Data'!$D$27,0,10*ROW('Water Data'!D130))="","",OFFSET('Water Data'!$D$27,0,10*ROW('Water Data'!D130)))</f>
        <v/>
      </c>
      <c r="BT136" s="229" t="str">
        <f ca="1">+IF(OFFSET('Water Data'!$D$28,0,10*ROW('Water Data'!D130))="","",OFFSET('Water Data'!$D$28,0,10*ROW('Water Data'!D130)))</f>
        <v/>
      </c>
      <c r="BU136" s="229" t="str">
        <f ca="1">+IF(OFFSET('Water Data'!$D$29,0,10*ROW('Water Data'!D130))="","",OFFSET('Water Data'!$D$29,0,10*ROW('Water Data'!D130)))</f>
        <v/>
      </c>
      <c r="BV136" s="229" t="str">
        <f ca="1">+IF(OFFSET('Water Data'!$E$27,0,10*ROW('Water Data'!E130))="","",OFFSET('Water Data'!$E$27,0,10*ROW('Water Data'!E130)))</f>
        <v/>
      </c>
      <c r="BW136" s="229" t="str">
        <f ca="1">+IF(OFFSET('Water Data'!$E$28,0,10*ROW('Water Data'!E130))="","",OFFSET('Water Data'!$E$28,0,10*ROW('Water Data'!E130)))</f>
        <v/>
      </c>
      <c r="BX136" s="229" t="str">
        <f ca="1">+IF(OFFSET('Water Data'!$E$29,0,10*ROW('Water Data'!E130))="","",OFFSET('Water Data'!$E$29,0,10*ROW('Water Data'!E130)))</f>
        <v/>
      </c>
      <c r="BY136" s="229" t="str">
        <f ca="1">+IF(OFFSET('Water Data'!$F$27,0,10*ROW('Water Data'!F130))="","",OFFSET('Water Data'!$F$27,0,10*ROW('Water Data'!F130)))</f>
        <v/>
      </c>
      <c r="BZ136" s="229" t="str">
        <f ca="1">+IF(OFFSET('Water Data'!$F$28,0,10*ROW('Water Data'!F130))="","",OFFSET('Water Data'!$F$28,0,10*ROW('Water Data'!F130)))</f>
        <v/>
      </c>
      <c r="CA136" s="229" t="str">
        <f ca="1">+IF(OFFSET('Water Data'!$F$29,0,10*ROW('Water Data'!F130))="","",OFFSET('Water Data'!$F$29,0,10*ROW('Water Data'!F130)))</f>
        <v/>
      </c>
      <c r="CB136" s="229" t="str">
        <f ca="1">+IF(OFFSET('Water Data'!$G$27,0,10*ROW('Water Data'!G130))="","",OFFSET('Water Data'!$G$27,0,10*ROW('Water Data'!G130)))</f>
        <v/>
      </c>
      <c r="CC136" s="229" t="str">
        <f ca="1">+IF(OFFSET('Water Data'!$G$28,0,10*ROW('Water Data'!G130))="","",OFFSET('Water Data'!$G$28,0,10*ROW('Water Data'!G130)))</f>
        <v/>
      </c>
      <c r="CD136" s="229" t="str">
        <f ca="1">+IF(OFFSET('Water Data'!$G$29,0,10*ROW('Water Data'!G130))="","",OFFSET('Water Data'!$G$29,0,10*ROW('Water Data'!G130)))</f>
        <v/>
      </c>
      <c r="CE136" s="229" t="str">
        <f ca="1">+IF(OFFSET('Water Data'!$H$27,0,10*ROW('Water Data'!H130))="","",OFFSET('Water Data'!$H$27,0,10*ROW('Water Data'!H130)))</f>
        <v/>
      </c>
      <c r="CF136" s="229" t="str">
        <f ca="1">+IF(OFFSET('Water Data'!$H$28,0,10*ROW('Water Data'!H130))="","",OFFSET('Water Data'!$H$28,0,10*ROW('Water Data'!H130)))</f>
        <v/>
      </c>
      <c r="CG136" s="229" t="str">
        <f ca="1">+IF(OFFSET('Water Data'!$H$29,0,10*ROW('Water Data'!H130))="","",OFFSET('Water Data'!$H$29,0,10*ROW('Water Data'!H130)))</f>
        <v/>
      </c>
      <c r="CH136" s="229" t="str">
        <f ca="1">+IF(OFFSET('Water Data'!$I$27,0,10*ROW('Water Data'!I130))="","",OFFSET('Water Data'!$I$27,0,10*ROW('Water Data'!I130)))</f>
        <v/>
      </c>
      <c r="CI136" s="229" t="str">
        <f ca="1">+IF(OFFSET('Water Data'!$I$28,0,10*ROW('Water Data'!I130))="","",OFFSET('Water Data'!$I$28,0,10*ROW('Water Data'!I130)))</f>
        <v/>
      </c>
      <c r="CJ136" s="229" t="str">
        <f ca="1">+IF(OFFSET('Water Data'!$I$29,0,10*ROW('Water Data'!I130))="","",OFFSET('Water Data'!$I$29,0,10*ROW('Water Data'!I130)))</f>
        <v/>
      </c>
      <c r="CK136" s="229" t="str">
        <f ca="1">+IF(OFFSET('Sanitation Data'!$D$28,0,10*ROW('Sanitation Data'!D130))="","",OFFSET('Sanitation Data'!$D$28,0,10*ROW('Sanitation Data'!D130)))</f>
        <v/>
      </c>
      <c r="CL136" s="229" t="str">
        <f ca="1">+IF(OFFSET('Sanitation Data'!$D$29,0,10*ROW('Sanitation Data'!D130))="","",OFFSET('Sanitation Data'!$D$29,0,10*ROW('Sanitation Data'!D130)))</f>
        <v/>
      </c>
      <c r="CM136" s="229" t="str">
        <f ca="1">+IF(OFFSET('Sanitation Data'!$D$30,0,10*ROW('Sanitation Data'!D130))="","",OFFSET('Sanitation Data'!$D$30,0,10*ROW('Sanitation Data'!D130)))</f>
        <v/>
      </c>
      <c r="CN136" s="229" t="str">
        <f ca="1">+IF(OFFSET('Sanitation Data'!$D$31,0,10*ROW('Sanitation Data'!D130))="","",OFFSET('Sanitation Data'!$D$31,0,10*ROW('Sanitation Data'!D130)))</f>
        <v/>
      </c>
      <c r="CO136" s="229" t="str">
        <f ca="1">+IF(OFFSET('Sanitation Data'!$D$32,0,10*ROW('Sanitation Data'!D130))="","",OFFSET('Sanitation Data'!$D$32,0,10*ROW('Sanitation Data'!D130)))</f>
        <v/>
      </c>
      <c r="CP136" s="229" t="str">
        <f ca="1">+IF(OFFSET('Sanitation Data'!$E$28,0,10*ROW('Sanitation Data'!E130))="","",OFFSET('Sanitation Data'!$E$28,0,10*ROW('Sanitation Data'!E130)))</f>
        <v/>
      </c>
      <c r="CQ136" s="229" t="str">
        <f ca="1">+IF(OFFSET('Sanitation Data'!$E$29,0,10*ROW('Sanitation Data'!E130))="","",OFFSET('Sanitation Data'!$E$29,0,10*ROW('Sanitation Data'!E130)))</f>
        <v/>
      </c>
      <c r="CR136" s="229" t="str">
        <f ca="1">+IF(OFFSET('Sanitation Data'!$E$30,0,10*ROW('Sanitation Data'!E130))="","",OFFSET('Sanitation Data'!$E$30,0,10*ROW('Sanitation Data'!E130)))</f>
        <v/>
      </c>
      <c r="CS136" s="229" t="str">
        <f ca="1">+IF(OFFSET('Sanitation Data'!$E$31,0,10*ROW('Sanitation Data'!E130))="","",OFFSET('Sanitation Data'!$E$31,0,10*ROW('Sanitation Data'!E130)))</f>
        <v/>
      </c>
      <c r="CT136" s="229" t="str">
        <f ca="1">+IF(OFFSET('Sanitation Data'!$E$32,0,10*ROW('Sanitation Data'!E130))="","",OFFSET('Sanitation Data'!$E$32,0,10*ROW('Sanitation Data'!E130)))</f>
        <v/>
      </c>
      <c r="CU136" s="229" t="str">
        <f ca="1">+IF(OFFSET('Sanitation Data'!$F$28,0,10*ROW('Sanitation Data'!F130))="","",OFFSET('Sanitation Data'!$F$28,0,10*ROW('Sanitation Data'!F130)))</f>
        <v/>
      </c>
      <c r="CV136" s="229" t="str">
        <f ca="1">+IF(OFFSET('Sanitation Data'!$F$29,0,10*ROW('Sanitation Data'!F130))="","",OFFSET('Sanitation Data'!$F$29,0,10*ROW('Sanitation Data'!F130)))</f>
        <v/>
      </c>
      <c r="CW136" s="229" t="str">
        <f ca="1">+IF(OFFSET('Sanitation Data'!$F$30,0,10*ROW('Sanitation Data'!F130))="","",OFFSET('Sanitation Data'!$F$30,0,10*ROW('Sanitation Data'!F130)))</f>
        <v/>
      </c>
      <c r="CX136" s="229" t="str">
        <f ca="1">+IF(OFFSET('Sanitation Data'!$F$31,0,10*ROW('Sanitation Data'!F130))="","",OFFSET('Sanitation Data'!$F$31,0,10*ROW('Sanitation Data'!F130)))</f>
        <v/>
      </c>
      <c r="CY136" s="229" t="str">
        <f ca="1">+IF(OFFSET('Sanitation Data'!$F$32,0,10*ROW('Sanitation Data'!F130))="","",OFFSET('Sanitation Data'!$F$32,0,10*ROW('Sanitation Data'!F130)))</f>
        <v/>
      </c>
      <c r="CZ136" s="229" t="str">
        <f ca="1">+IF(OFFSET('Sanitation Data'!$G$28,0,10*ROW('Sanitation Data'!G130))="","",OFFSET('Sanitation Data'!$G$28,0,10*ROW('Sanitation Data'!G130)))</f>
        <v/>
      </c>
      <c r="DA136" s="229" t="str">
        <f ca="1">+IF(OFFSET('Sanitation Data'!$G$29,0,10*ROW('Sanitation Data'!G130))="","",OFFSET('Sanitation Data'!$G$29,0,10*ROW('Sanitation Data'!G130)))</f>
        <v/>
      </c>
      <c r="DB136" s="229" t="str">
        <f ca="1">+IF(OFFSET('Sanitation Data'!$G$30,0,10*ROW('Sanitation Data'!G130))="","",OFFSET('Sanitation Data'!$G$30,0,10*ROW('Sanitation Data'!G130)))</f>
        <v/>
      </c>
      <c r="DC136" s="229" t="str">
        <f ca="1">+IF(OFFSET('Sanitation Data'!$G$31,0,10*ROW('Sanitation Data'!G130))="","",OFFSET('Sanitation Data'!$G$31,0,10*ROW('Sanitation Data'!G130)))</f>
        <v/>
      </c>
      <c r="DD136" s="229" t="str">
        <f ca="1">+IF(OFFSET('Sanitation Data'!$G$32,0,10*ROW('Sanitation Data'!G130))="","",OFFSET('Sanitation Data'!$G$32,0,10*ROW('Sanitation Data'!G130)))</f>
        <v/>
      </c>
      <c r="DE136" s="229" t="str">
        <f ca="1">+IF(OFFSET('Sanitation Data'!$H$28,0,10*ROW('Sanitation Data'!H130))="","",OFFSET('Sanitation Data'!$H$28,0,10*ROW('Sanitation Data'!H130)))</f>
        <v/>
      </c>
      <c r="DF136" s="229" t="str">
        <f ca="1">+IF(OFFSET('Sanitation Data'!$H$29,0,10*ROW('Sanitation Data'!H130))="","",OFFSET('Sanitation Data'!$H$29,0,10*ROW('Sanitation Data'!H130)))</f>
        <v/>
      </c>
      <c r="DG136" s="229" t="str">
        <f ca="1">+IF(OFFSET('Sanitation Data'!$H$30,0,10*ROW('Sanitation Data'!H130))="","",OFFSET('Sanitation Data'!$H$30,0,10*ROW('Sanitation Data'!H130)))</f>
        <v/>
      </c>
      <c r="DH136" s="229" t="str">
        <f ca="1">+IF(OFFSET('Sanitation Data'!$H$31,0,10*ROW('Sanitation Data'!H130))="","",OFFSET('Sanitation Data'!$H$31,0,10*ROW('Sanitation Data'!H130)))</f>
        <v/>
      </c>
      <c r="DI136" s="229" t="str">
        <f ca="1">+IF(OFFSET('Sanitation Data'!$H$32,0,10*ROW('Sanitation Data'!H130))="","",OFFSET('Sanitation Data'!$H$32,0,10*ROW('Sanitation Data'!H130)))</f>
        <v/>
      </c>
      <c r="DJ136" s="229" t="str">
        <f ca="1">+IF(OFFSET('Sanitation Data'!$I$28,0,10*ROW('Sanitation Data'!I130))="","",OFFSET('Sanitation Data'!$I$28,0,10*ROW('Sanitation Data'!I130)))</f>
        <v/>
      </c>
      <c r="DK136" s="229" t="str">
        <f ca="1">+IF(OFFSET('Sanitation Data'!$I$29,0,10*ROW('Sanitation Data'!I130))="","",OFFSET('Sanitation Data'!$I$29,0,10*ROW('Sanitation Data'!I130)))</f>
        <v/>
      </c>
      <c r="DL136" s="229" t="str">
        <f ca="1">+IF(OFFSET('Sanitation Data'!$I$30,0,10*ROW('Sanitation Data'!I130))="","",OFFSET('Sanitation Data'!$I$30,0,10*ROW('Sanitation Data'!I130)))</f>
        <v/>
      </c>
      <c r="DM136" s="229" t="str">
        <f ca="1">+IF(OFFSET('Sanitation Data'!$I$31,0,10*ROW('Sanitation Data'!I130))="","",OFFSET('Sanitation Data'!$I$31,0,10*ROW('Sanitation Data'!I130)))</f>
        <v/>
      </c>
      <c r="DN136" s="229" t="str">
        <f ca="1">+IF(OFFSET('Sanitation Data'!$I$32,0,10*ROW('Sanitation Data'!I130))="","",OFFSET('Sanitation Data'!$I$32,0,10*ROW('Sanitation Data'!I130)))</f>
        <v/>
      </c>
      <c r="DO136" s="229" t="str">
        <f ca="1">+IF(OFFSET('Hygiene Data'!$D$11,0,10*ROW('Hygiene Data'!D130))="","",OFFSET('Hygiene Data'!$D$11,0,10*ROW('Hygiene Data'!D130)))</f>
        <v/>
      </c>
      <c r="DP136" s="229" t="str">
        <f ca="1">+IF(OFFSET('Hygiene Data'!$D$12,0,10*ROW('Hygiene Data'!D130))="","",OFFSET('Hygiene Data'!$D$12,0,10*ROW('Hygiene Data'!D130)))</f>
        <v/>
      </c>
      <c r="DQ136" s="229" t="str">
        <f ca="1">+IF(OFFSET('Hygiene Data'!$D$13,0,10*ROW('Hygiene Data'!D130))="","",OFFSET('Hygiene Data'!$D$13,0,10*ROW('Hygiene Data'!D130)))</f>
        <v/>
      </c>
      <c r="DR136" s="229" t="str">
        <f ca="1">+IF(OFFSET('Hygiene Data'!$E$11,0,10*ROW('Hygiene Data'!E130))="","",OFFSET('Hygiene Data'!$E$11,0,10*ROW('Hygiene Data'!E130)))</f>
        <v/>
      </c>
      <c r="DS136" s="229" t="str">
        <f ca="1">+IF(OFFSET('Hygiene Data'!$E$12,0,10*ROW('Hygiene Data'!E130))="","",OFFSET('Hygiene Data'!$E$12,0,10*ROW('Hygiene Data'!E130)))</f>
        <v/>
      </c>
      <c r="DT136" s="229" t="str">
        <f ca="1">+IF(OFFSET('Hygiene Data'!$E$13,0,10*ROW('Hygiene Data'!E130))="","",OFFSET('Hygiene Data'!$E$13,0,10*ROW('Hygiene Data'!E130)))</f>
        <v/>
      </c>
      <c r="DU136" s="229" t="str">
        <f ca="1">+IF(OFFSET('Hygiene Data'!$F$11,0,10*ROW('Hygiene Data'!F130))="","",OFFSET('Hygiene Data'!$F$11,0,10*ROW('Hygiene Data'!F130)))</f>
        <v/>
      </c>
      <c r="DV136" s="229" t="str">
        <f ca="1">+IF(OFFSET('Hygiene Data'!$F$12,0,10*ROW('Hygiene Data'!F130))="","",OFFSET('Hygiene Data'!$F$12,0,10*ROW('Hygiene Data'!F130)))</f>
        <v/>
      </c>
      <c r="DW136" s="229" t="str">
        <f ca="1">+IF(OFFSET('Hygiene Data'!$F$13,0,10*ROW('Hygiene Data'!F130))="","",OFFSET('Hygiene Data'!$F$13,0,10*ROW('Hygiene Data'!F130)))</f>
        <v/>
      </c>
      <c r="DX136" s="229" t="str">
        <f ca="1">+IF(OFFSET('Hygiene Data'!$G$11,0,10*ROW('Hygiene Data'!G130))="","",OFFSET('Hygiene Data'!$G$11,0,10*ROW('Hygiene Data'!G130)))</f>
        <v/>
      </c>
      <c r="DY136" s="229" t="str">
        <f ca="1">+IF(OFFSET('Hygiene Data'!$G$12,0,10*ROW('Hygiene Data'!G130))="","",OFFSET('Hygiene Data'!$G$12,0,10*ROW('Hygiene Data'!G130)))</f>
        <v/>
      </c>
      <c r="DZ136" s="229" t="str">
        <f ca="1">+IF(OFFSET('Hygiene Data'!$G$13,0,10*ROW('Hygiene Data'!G130))="","",OFFSET('Hygiene Data'!$G$13,0,10*ROW('Hygiene Data'!G130)))</f>
        <v/>
      </c>
      <c r="EA136" s="229" t="str">
        <f ca="1">+IF(OFFSET('Hygiene Data'!$H$11,0,10*ROW('Hygiene Data'!H130))="","",OFFSET('Hygiene Data'!$H$11,0,10*ROW('Hygiene Data'!H130)))</f>
        <v/>
      </c>
      <c r="EB136" s="229" t="str">
        <f ca="1">+IF(OFFSET('Hygiene Data'!$H$12,0,10*ROW('Hygiene Data'!H130))="","",OFFSET('Hygiene Data'!$H$12,0,10*ROW('Hygiene Data'!H130)))</f>
        <v/>
      </c>
      <c r="EC136" s="229" t="str">
        <f ca="1">+IF(OFFSET('Hygiene Data'!$H$13,0,10*ROW('Hygiene Data'!H130))="","",OFFSET('Hygiene Data'!$H$13,0,10*ROW('Hygiene Data'!H130)))</f>
        <v/>
      </c>
      <c r="ED136" s="229" t="str">
        <f ca="1">+IF(OFFSET('Hygiene Data'!$I$11,0,10*ROW('Hygiene Data'!I130))="","",OFFSET('Hygiene Data'!$I$11,0,10*ROW('Hygiene Data'!I130)))</f>
        <v/>
      </c>
      <c r="EE136" s="229" t="str">
        <f ca="1">+IF(OFFSET('Hygiene Data'!$I$12,0,10*ROW('Hygiene Data'!I130))="","",OFFSET('Hygiene Data'!$I$12,0,10*ROW('Hygiene Data'!I130)))</f>
        <v/>
      </c>
      <c r="EF136" s="229" t="str">
        <f ca="1">+IF(OFFSET('Hygiene Data'!$I$13,0,10*ROW('Hygiene Data'!I130))="","",OFFSET('Hygiene Data'!$I$13,0,10*ROW('Hygiene Data'!I130)))</f>
        <v/>
      </c>
    </row>
    <row r="137" spans="1:136" x14ac:dyDescent="0.25">
      <c r="A137" s="338" t="str">
        <f ca="1">+IF(OFFSET('Water Data'!$B$2,0,10*ROW('Water Data'!E131))="","",OFFSET('Water Data'!$B$2,0,10*ROW('Water Data'!E131)))</f>
        <v/>
      </c>
      <c r="B137" s="33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365" t="str">
        <f t="shared" ca="1" si="2"/>
        <v/>
      </c>
      <c r="D137" s="36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36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36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36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36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36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36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36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36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36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36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36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36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36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36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36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36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36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36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36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36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36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36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36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36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36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36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36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36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36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36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36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36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36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36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36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36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36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36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36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36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36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36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36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36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36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36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36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36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44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36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36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36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36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36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36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36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36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36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36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36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36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36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36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36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36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229" t="str">
        <f ca="1">+IF(OFFSET('Water Data'!$D$27,0,10*ROW('Water Data'!D131))="","",OFFSET('Water Data'!$D$27,0,10*ROW('Water Data'!D131)))</f>
        <v/>
      </c>
      <c r="BT137" s="229" t="str">
        <f ca="1">+IF(OFFSET('Water Data'!$D$28,0,10*ROW('Water Data'!D131))="","",OFFSET('Water Data'!$D$28,0,10*ROW('Water Data'!D131)))</f>
        <v/>
      </c>
      <c r="BU137" s="229" t="str">
        <f ca="1">+IF(OFFSET('Water Data'!$D$29,0,10*ROW('Water Data'!D131))="","",OFFSET('Water Data'!$D$29,0,10*ROW('Water Data'!D131)))</f>
        <v/>
      </c>
      <c r="BV137" s="229" t="str">
        <f ca="1">+IF(OFFSET('Water Data'!$E$27,0,10*ROW('Water Data'!E131))="","",OFFSET('Water Data'!$E$27,0,10*ROW('Water Data'!E131)))</f>
        <v/>
      </c>
      <c r="BW137" s="229" t="str">
        <f ca="1">+IF(OFFSET('Water Data'!$E$28,0,10*ROW('Water Data'!E131))="","",OFFSET('Water Data'!$E$28,0,10*ROW('Water Data'!E131)))</f>
        <v/>
      </c>
      <c r="BX137" s="229" t="str">
        <f ca="1">+IF(OFFSET('Water Data'!$E$29,0,10*ROW('Water Data'!E131))="","",OFFSET('Water Data'!$E$29,0,10*ROW('Water Data'!E131)))</f>
        <v/>
      </c>
      <c r="BY137" s="229" t="str">
        <f ca="1">+IF(OFFSET('Water Data'!$F$27,0,10*ROW('Water Data'!F131))="","",OFFSET('Water Data'!$F$27,0,10*ROW('Water Data'!F131)))</f>
        <v/>
      </c>
      <c r="BZ137" s="229" t="str">
        <f ca="1">+IF(OFFSET('Water Data'!$F$28,0,10*ROW('Water Data'!F131))="","",OFFSET('Water Data'!$F$28,0,10*ROW('Water Data'!F131)))</f>
        <v/>
      </c>
      <c r="CA137" s="229" t="str">
        <f ca="1">+IF(OFFSET('Water Data'!$F$29,0,10*ROW('Water Data'!F131))="","",OFFSET('Water Data'!$F$29,0,10*ROW('Water Data'!F131)))</f>
        <v/>
      </c>
      <c r="CB137" s="229" t="str">
        <f ca="1">+IF(OFFSET('Water Data'!$G$27,0,10*ROW('Water Data'!G131))="","",OFFSET('Water Data'!$G$27,0,10*ROW('Water Data'!G131)))</f>
        <v/>
      </c>
      <c r="CC137" s="229" t="str">
        <f ca="1">+IF(OFFSET('Water Data'!$G$28,0,10*ROW('Water Data'!G131))="","",OFFSET('Water Data'!$G$28,0,10*ROW('Water Data'!G131)))</f>
        <v/>
      </c>
      <c r="CD137" s="229" t="str">
        <f ca="1">+IF(OFFSET('Water Data'!$G$29,0,10*ROW('Water Data'!G131))="","",OFFSET('Water Data'!$G$29,0,10*ROW('Water Data'!G131)))</f>
        <v/>
      </c>
      <c r="CE137" s="229" t="str">
        <f ca="1">+IF(OFFSET('Water Data'!$H$27,0,10*ROW('Water Data'!H131))="","",OFFSET('Water Data'!$H$27,0,10*ROW('Water Data'!H131)))</f>
        <v/>
      </c>
      <c r="CF137" s="229" t="str">
        <f ca="1">+IF(OFFSET('Water Data'!$H$28,0,10*ROW('Water Data'!H131))="","",OFFSET('Water Data'!$H$28,0,10*ROW('Water Data'!H131)))</f>
        <v/>
      </c>
      <c r="CG137" s="229" t="str">
        <f ca="1">+IF(OFFSET('Water Data'!$H$29,0,10*ROW('Water Data'!H131))="","",OFFSET('Water Data'!$H$29,0,10*ROW('Water Data'!H131)))</f>
        <v/>
      </c>
      <c r="CH137" s="229" t="str">
        <f ca="1">+IF(OFFSET('Water Data'!$I$27,0,10*ROW('Water Data'!I131))="","",OFFSET('Water Data'!$I$27,0,10*ROW('Water Data'!I131)))</f>
        <v/>
      </c>
      <c r="CI137" s="229" t="str">
        <f ca="1">+IF(OFFSET('Water Data'!$I$28,0,10*ROW('Water Data'!I131))="","",OFFSET('Water Data'!$I$28,0,10*ROW('Water Data'!I131)))</f>
        <v/>
      </c>
      <c r="CJ137" s="229" t="str">
        <f ca="1">+IF(OFFSET('Water Data'!$I$29,0,10*ROW('Water Data'!I131))="","",OFFSET('Water Data'!$I$29,0,10*ROW('Water Data'!I131)))</f>
        <v/>
      </c>
      <c r="CK137" s="229" t="str">
        <f ca="1">+IF(OFFSET('Sanitation Data'!$D$28,0,10*ROW('Sanitation Data'!D131))="","",OFFSET('Sanitation Data'!$D$28,0,10*ROW('Sanitation Data'!D131)))</f>
        <v/>
      </c>
      <c r="CL137" s="229" t="str">
        <f ca="1">+IF(OFFSET('Sanitation Data'!$D$29,0,10*ROW('Sanitation Data'!D131))="","",OFFSET('Sanitation Data'!$D$29,0,10*ROW('Sanitation Data'!D131)))</f>
        <v/>
      </c>
      <c r="CM137" s="229" t="str">
        <f ca="1">+IF(OFFSET('Sanitation Data'!$D$30,0,10*ROW('Sanitation Data'!D131))="","",OFFSET('Sanitation Data'!$D$30,0,10*ROW('Sanitation Data'!D131)))</f>
        <v/>
      </c>
      <c r="CN137" s="229" t="str">
        <f ca="1">+IF(OFFSET('Sanitation Data'!$D$31,0,10*ROW('Sanitation Data'!D131))="","",OFFSET('Sanitation Data'!$D$31,0,10*ROW('Sanitation Data'!D131)))</f>
        <v/>
      </c>
      <c r="CO137" s="229" t="str">
        <f ca="1">+IF(OFFSET('Sanitation Data'!$D$32,0,10*ROW('Sanitation Data'!D131))="","",OFFSET('Sanitation Data'!$D$32,0,10*ROW('Sanitation Data'!D131)))</f>
        <v/>
      </c>
      <c r="CP137" s="229" t="str">
        <f ca="1">+IF(OFFSET('Sanitation Data'!$E$28,0,10*ROW('Sanitation Data'!E131))="","",OFFSET('Sanitation Data'!$E$28,0,10*ROW('Sanitation Data'!E131)))</f>
        <v/>
      </c>
      <c r="CQ137" s="229" t="str">
        <f ca="1">+IF(OFFSET('Sanitation Data'!$E$29,0,10*ROW('Sanitation Data'!E131))="","",OFFSET('Sanitation Data'!$E$29,0,10*ROW('Sanitation Data'!E131)))</f>
        <v/>
      </c>
      <c r="CR137" s="229" t="str">
        <f ca="1">+IF(OFFSET('Sanitation Data'!$E$30,0,10*ROW('Sanitation Data'!E131))="","",OFFSET('Sanitation Data'!$E$30,0,10*ROW('Sanitation Data'!E131)))</f>
        <v/>
      </c>
      <c r="CS137" s="229" t="str">
        <f ca="1">+IF(OFFSET('Sanitation Data'!$E$31,0,10*ROW('Sanitation Data'!E131))="","",OFFSET('Sanitation Data'!$E$31,0,10*ROW('Sanitation Data'!E131)))</f>
        <v/>
      </c>
      <c r="CT137" s="229" t="str">
        <f ca="1">+IF(OFFSET('Sanitation Data'!$E$32,0,10*ROW('Sanitation Data'!E131))="","",OFFSET('Sanitation Data'!$E$32,0,10*ROW('Sanitation Data'!E131)))</f>
        <v/>
      </c>
      <c r="CU137" s="229" t="str">
        <f ca="1">+IF(OFFSET('Sanitation Data'!$F$28,0,10*ROW('Sanitation Data'!F131))="","",OFFSET('Sanitation Data'!$F$28,0,10*ROW('Sanitation Data'!F131)))</f>
        <v/>
      </c>
      <c r="CV137" s="229" t="str">
        <f ca="1">+IF(OFFSET('Sanitation Data'!$F$29,0,10*ROW('Sanitation Data'!F131))="","",OFFSET('Sanitation Data'!$F$29,0,10*ROW('Sanitation Data'!F131)))</f>
        <v/>
      </c>
      <c r="CW137" s="229" t="str">
        <f ca="1">+IF(OFFSET('Sanitation Data'!$F$30,0,10*ROW('Sanitation Data'!F131))="","",OFFSET('Sanitation Data'!$F$30,0,10*ROW('Sanitation Data'!F131)))</f>
        <v/>
      </c>
      <c r="CX137" s="229" t="str">
        <f ca="1">+IF(OFFSET('Sanitation Data'!$F$31,0,10*ROW('Sanitation Data'!F131))="","",OFFSET('Sanitation Data'!$F$31,0,10*ROW('Sanitation Data'!F131)))</f>
        <v/>
      </c>
      <c r="CY137" s="229" t="str">
        <f ca="1">+IF(OFFSET('Sanitation Data'!$F$32,0,10*ROW('Sanitation Data'!F131))="","",OFFSET('Sanitation Data'!$F$32,0,10*ROW('Sanitation Data'!F131)))</f>
        <v/>
      </c>
      <c r="CZ137" s="229" t="str">
        <f ca="1">+IF(OFFSET('Sanitation Data'!$G$28,0,10*ROW('Sanitation Data'!G131))="","",OFFSET('Sanitation Data'!$G$28,0,10*ROW('Sanitation Data'!G131)))</f>
        <v/>
      </c>
      <c r="DA137" s="229" t="str">
        <f ca="1">+IF(OFFSET('Sanitation Data'!$G$29,0,10*ROW('Sanitation Data'!G131))="","",OFFSET('Sanitation Data'!$G$29,0,10*ROW('Sanitation Data'!G131)))</f>
        <v/>
      </c>
      <c r="DB137" s="229" t="str">
        <f ca="1">+IF(OFFSET('Sanitation Data'!$G$30,0,10*ROW('Sanitation Data'!G131))="","",OFFSET('Sanitation Data'!$G$30,0,10*ROW('Sanitation Data'!G131)))</f>
        <v/>
      </c>
      <c r="DC137" s="229" t="str">
        <f ca="1">+IF(OFFSET('Sanitation Data'!$G$31,0,10*ROW('Sanitation Data'!G131))="","",OFFSET('Sanitation Data'!$G$31,0,10*ROW('Sanitation Data'!G131)))</f>
        <v/>
      </c>
      <c r="DD137" s="229" t="str">
        <f ca="1">+IF(OFFSET('Sanitation Data'!$G$32,0,10*ROW('Sanitation Data'!G131))="","",OFFSET('Sanitation Data'!$G$32,0,10*ROW('Sanitation Data'!G131)))</f>
        <v/>
      </c>
      <c r="DE137" s="229" t="str">
        <f ca="1">+IF(OFFSET('Sanitation Data'!$H$28,0,10*ROW('Sanitation Data'!H131))="","",OFFSET('Sanitation Data'!$H$28,0,10*ROW('Sanitation Data'!H131)))</f>
        <v/>
      </c>
      <c r="DF137" s="229" t="str">
        <f ca="1">+IF(OFFSET('Sanitation Data'!$H$29,0,10*ROW('Sanitation Data'!H131))="","",OFFSET('Sanitation Data'!$H$29,0,10*ROW('Sanitation Data'!H131)))</f>
        <v/>
      </c>
      <c r="DG137" s="229" t="str">
        <f ca="1">+IF(OFFSET('Sanitation Data'!$H$30,0,10*ROW('Sanitation Data'!H131))="","",OFFSET('Sanitation Data'!$H$30,0,10*ROW('Sanitation Data'!H131)))</f>
        <v/>
      </c>
      <c r="DH137" s="229" t="str">
        <f ca="1">+IF(OFFSET('Sanitation Data'!$H$31,0,10*ROW('Sanitation Data'!H131))="","",OFFSET('Sanitation Data'!$H$31,0,10*ROW('Sanitation Data'!H131)))</f>
        <v/>
      </c>
      <c r="DI137" s="229" t="str">
        <f ca="1">+IF(OFFSET('Sanitation Data'!$H$32,0,10*ROW('Sanitation Data'!H131))="","",OFFSET('Sanitation Data'!$H$32,0,10*ROW('Sanitation Data'!H131)))</f>
        <v/>
      </c>
      <c r="DJ137" s="229" t="str">
        <f ca="1">+IF(OFFSET('Sanitation Data'!$I$28,0,10*ROW('Sanitation Data'!I131))="","",OFFSET('Sanitation Data'!$I$28,0,10*ROW('Sanitation Data'!I131)))</f>
        <v/>
      </c>
      <c r="DK137" s="229" t="str">
        <f ca="1">+IF(OFFSET('Sanitation Data'!$I$29,0,10*ROW('Sanitation Data'!I131))="","",OFFSET('Sanitation Data'!$I$29,0,10*ROW('Sanitation Data'!I131)))</f>
        <v/>
      </c>
      <c r="DL137" s="229" t="str">
        <f ca="1">+IF(OFFSET('Sanitation Data'!$I$30,0,10*ROW('Sanitation Data'!I131))="","",OFFSET('Sanitation Data'!$I$30,0,10*ROW('Sanitation Data'!I131)))</f>
        <v/>
      </c>
      <c r="DM137" s="229" t="str">
        <f ca="1">+IF(OFFSET('Sanitation Data'!$I$31,0,10*ROW('Sanitation Data'!I131))="","",OFFSET('Sanitation Data'!$I$31,0,10*ROW('Sanitation Data'!I131)))</f>
        <v/>
      </c>
      <c r="DN137" s="229" t="str">
        <f ca="1">+IF(OFFSET('Sanitation Data'!$I$32,0,10*ROW('Sanitation Data'!I131))="","",OFFSET('Sanitation Data'!$I$32,0,10*ROW('Sanitation Data'!I131)))</f>
        <v/>
      </c>
      <c r="DO137" s="229" t="str">
        <f ca="1">+IF(OFFSET('Hygiene Data'!$D$11,0,10*ROW('Hygiene Data'!D131))="","",OFFSET('Hygiene Data'!$D$11,0,10*ROW('Hygiene Data'!D131)))</f>
        <v/>
      </c>
      <c r="DP137" s="229" t="str">
        <f ca="1">+IF(OFFSET('Hygiene Data'!$D$12,0,10*ROW('Hygiene Data'!D131))="","",OFFSET('Hygiene Data'!$D$12,0,10*ROW('Hygiene Data'!D131)))</f>
        <v/>
      </c>
      <c r="DQ137" s="229" t="str">
        <f ca="1">+IF(OFFSET('Hygiene Data'!$D$13,0,10*ROW('Hygiene Data'!D131))="","",OFFSET('Hygiene Data'!$D$13,0,10*ROW('Hygiene Data'!D131)))</f>
        <v/>
      </c>
      <c r="DR137" s="229" t="str">
        <f ca="1">+IF(OFFSET('Hygiene Data'!$E$11,0,10*ROW('Hygiene Data'!E131))="","",OFFSET('Hygiene Data'!$E$11,0,10*ROW('Hygiene Data'!E131)))</f>
        <v/>
      </c>
      <c r="DS137" s="229" t="str">
        <f ca="1">+IF(OFFSET('Hygiene Data'!$E$12,0,10*ROW('Hygiene Data'!E131))="","",OFFSET('Hygiene Data'!$E$12,0,10*ROW('Hygiene Data'!E131)))</f>
        <v/>
      </c>
      <c r="DT137" s="229" t="str">
        <f ca="1">+IF(OFFSET('Hygiene Data'!$E$13,0,10*ROW('Hygiene Data'!E131))="","",OFFSET('Hygiene Data'!$E$13,0,10*ROW('Hygiene Data'!E131)))</f>
        <v/>
      </c>
      <c r="DU137" s="229" t="str">
        <f ca="1">+IF(OFFSET('Hygiene Data'!$F$11,0,10*ROW('Hygiene Data'!F131))="","",OFFSET('Hygiene Data'!$F$11,0,10*ROW('Hygiene Data'!F131)))</f>
        <v/>
      </c>
      <c r="DV137" s="229" t="str">
        <f ca="1">+IF(OFFSET('Hygiene Data'!$F$12,0,10*ROW('Hygiene Data'!F131))="","",OFFSET('Hygiene Data'!$F$12,0,10*ROW('Hygiene Data'!F131)))</f>
        <v/>
      </c>
      <c r="DW137" s="229" t="str">
        <f ca="1">+IF(OFFSET('Hygiene Data'!$F$13,0,10*ROW('Hygiene Data'!F131))="","",OFFSET('Hygiene Data'!$F$13,0,10*ROW('Hygiene Data'!F131)))</f>
        <v/>
      </c>
      <c r="DX137" s="229" t="str">
        <f ca="1">+IF(OFFSET('Hygiene Data'!$G$11,0,10*ROW('Hygiene Data'!G131))="","",OFFSET('Hygiene Data'!$G$11,0,10*ROW('Hygiene Data'!G131)))</f>
        <v/>
      </c>
      <c r="DY137" s="229" t="str">
        <f ca="1">+IF(OFFSET('Hygiene Data'!$G$12,0,10*ROW('Hygiene Data'!G131))="","",OFFSET('Hygiene Data'!$G$12,0,10*ROW('Hygiene Data'!G131)))</f>
        <v/>
      </c>
      <c r="DZ137" s="229" t="str">
        <f ca="1">+IF(OFFSET('Hygiene Data'!$G$13,0,10*ROW('Hygiene Data'!G131))="","",OFFSET('Hygiene Data'!$G$13,0,10*ROW('Hygiene Data'!G131)))</f>
        <v/>
      </c>
      <c r="EA137" s="229" t="str">
        <f ca="1">+IF(OFFSET('Hygiene Data'!$H$11,0,10*ROW('Hygiene Data'!H131))="","",OFFSET('Hygiene Data'!$H$11,0,10*ROW('Hygiene Data'!H131)))</f>
        <v/>
      </c>
      <c r="EB137" s="229" t="str">
        <f ca="1">+IF(OFFSET('Hygiene Data'!$H$12,0,10*ROW('Hygiene Data'!H131))="","",OFFSET('Hygiene Data'!$H$12,0,10*ROW('Hygiene Data'!H131)))</f>
        <v/>
      </c>
      <c r="EC137" s="229" t="str">
        <f ca="1">+IF(OFFSET('Hygiene Data'!$H$13,0,10*ROW('Hygiene Data'!H131))="","",OFFSET('Hygiene Data'!$H$13,0,10*ROW('Hygiene Data'!H131)))</f>
        <v/>
      </c>
      <c r="ED137" s="229" t="str">
        <f ca="1">+IF(OFFSET('Hygiene Data'!$I$11,0,10*ROW('Hygiene Data'!I131))="","",OFFSET('Hygiene Data'!$I$11,0,10*ROW('Hygiene Data'!I131)))</f>
        <v/>
      </c>
      <c r="EE137" s="229" t="str">
        <f ca="1">+IF(OFFSET('Hygiene Data'!$I$12,0,10*ROW('Hygiene Data'!I131))="","",OFFSET('Hygiene Data'!$I$12,0,10*ROW('Hygiene Data'!I131)))</f>
        <v/>
      </c>
      <c r="EF137" s="229" t="str">
        <f ca="1">+IF(OFFSET('Hygiene Data'!$I$13,0,10*ROW('Hygiene Data'!I131))="","",OFFSET('Hygiene Data'!$I$13,0,10*ROW('Hygiene Data'!I131)))</f>
        <v/>
      </c>
    </row>
    <row r="138" spans="1:136" x14ac:dyDescent="0.25">
      <c r="A138" s="338" t="str">
        <f ca="1">+IF(OFFSET('Water Data'!$B$2,0,10*ROW('Water Data'!E132))="","",OFFSET('Water Data'!$B$2,0,10*ROW('Water Data'!E132)))</f>
        <v/>
      </c>
      <c r="B138" s="33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365" t="str">
        <f t="shared" ca="1" si="2"/>
        <v/>
      </c>
      <c r="D138" s="36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36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36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36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36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36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36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36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36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36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36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36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36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36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36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36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36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36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36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36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36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36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36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36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36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36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36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36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36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36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36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36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36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36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36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36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36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36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36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36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36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36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36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36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36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36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36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36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36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44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36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36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36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36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36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36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36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36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36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36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36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36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36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36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36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36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229" t="str">
        <f ca="1">+IF(OFFSET('Water Data'!$D$27,0,10*ROW('Water Data'!D132))="","",OFFSET('Water Data'!$D$27,0,10*ROW('Water Data'!D132)))</f>
        <v/>
      </c>
      <c r="BT138" s="229" t="str">
        <f ca="1">+IF(OFFSET('Water Data'!$D$28,0,10*ROW('Water Data'!D132))="","",OFFSET('Water Data'!$D$28,0,10*ROW('Water Data'!D132)))</f>
        <v/>
      </c>
      <c r="BU138" s="229" t="str">
        <f ca="1">+IF(OFFSET('Water Data'!$D$29,0,10*ROW('Water Data'!D132))="","",OFFSET('Water Data'!$D$29,0,10*ROW('Water Data'!D132)))</f>
        <v/>
      </c>
      <c r="BV138" s="229" t="str">
        <f ca="1">+IF(OFFSET('Water Data'!$E$27,0,10*ROW('Water Data'!E132))="","",OFFSET('Water Data'!$E$27,0,10*ROW('Water Data'!E132)))</f>
        <v/>
      </c>
      <c r="BW138" s="229" t="str">
        <f ca="1">+IF(OFFSET('Water Data'!$E$28,0,10*ROW('Water Data'!E132))="","",OFFSET('Water Data'!$E$28,0,10*ROW('Water Data'!E132)))</f>
        <v/>
      </c>
      <c r="BX138" s="229" t="str">
        <f ca="1">+IF(OFFSET('Water Data'!$E$29,0,10*ROW('Water Data'!E132))="","",OFFSET('Water Data'!$E$29,0,10*ROW('Water Data'!E132)))</f>
        <v/>
      </c>
      <c r="BY138" s="229" t="str">
        <f ca="1">+IF(OFFSET('Water Data'!$F$27,0,10*ROW('Water Data'!F132))="","",OFFSET('Water Data'!$F$27,0,10*ROW('Water Data'!F132)))</f>
        <v/>
      </c>
      <c r="BZ138" s="229" t="str">
        <f ca="1">+IF(OFFSET('Water Data'!$F$28,0,10*ROW('Water Data'!F132))="","",OFFSET('Water Data'!$F$28,0,10*ROW('Water Data'!F132)))</f>
        <v/>
      </c>
      <c r="CA138" s="229" t="str">
        <f ca="1">+IF(OFFSET('Water Data'!$F$29,0,10*ROW('Water Data'!F132))="","",OFFSET('Water Data'!$F$29,0,10*ROW('Water Data'!F132)))</f>
        <v/>
      </c>
      <c r="CB138" s="229" t="str">
        <f ca="1">+IF(OFFSET('Water Data'!$G$27,0,10*ROW('Water Data'!G132))="","",OFFSET('Water Data'!$G$27,0,10*ROW('Water Data'!G132)))</f>
        <v/>
      </c>
      <c r="CC138" s="229" t="str">
        <f ca="1">+IF(OFFSET('Water Data'!$G$28,0,10*ROW('Water Data'!G132))="","",OFFSET('Water Data'!$G$28,0,10*ROW('Water Data'!G132)))</f>
        <v/>
      </c>
      <c r="CD138" s="229" t="str">
        <f ca="1">+IF(OFFSET('Water Data'!$G$29,0,10*ROW('Water Data'!G132))="","",OFFSET('Water Data'!$G$29,0,10*ROW('Water Data'!G132)))</f>
        <v/>
      </c>
      <c r="CE138" s="229" t="str">
        <f ca="1">+IF(OFFSET('Water Data'!$H$27,0,10*ROW('Water Data'!H132))="","",OFFSET('Water Data'!$H$27,0,10*ROW('Water Data'!H132)))</f>
        <v/>
      </c>
      <c r="CF138" s="229" t="str">
        <f ca="1">+IF(OFFSET('Water Data'!$H$28,0,10*ROW('Water Data'!H132))="","",OFFSET('Water Data'!$H$28,0,10*ROW('Water Data'!H132)))</f>
        <v/>
      </c>
      <c r="CG138" s="229" t="str">
        <f ca="1">+IF(OFFSET('Water Data'!$H$29,0,10*ROW('Water Data'!H132))="","",OFFSET('Water Data'!$H$29,0,10*ROW('Water Data'!H132)))</f>
        <v/>
      </c>
      <c r="CH138" s="229" t="str">
        <f ca="1">+IF(OFFSET('Water Data'!$I$27,0,10*ROW('Water Data'!I132))="","",OFFSET('Water Data'!$I$27,0,10*ROW('Water Data'!I132)))</f>
        <v/>
      </c>
      <c r="CI138" s="229" t="str">
        <f ca="1">+IF(OFFSET('Water Data'!$I$28,0,10*ROW('Water Data'!I132))="","",OFFSET('Water Data'!$I$28,0,10*ROW('Water Data'!I132)))</f>
        <v/>
      </c>
      <c r="CJ138" s="229" t="str">
        <f ca="1">+IF(OFFSET('Water Data'!$I$29,0,10*ROW('Water Data'!I132))="","",OFFSET('Water Data'!$I$29,0,10*ROW('Water Data'!I132)))</f>
        <v/>
      </c>
      <c r="CK138" s="229" t="str">
        <f ca="1">+IF(OFFSET('Sanitation Data'!$D$28,0,10*ROW('Sanitation Data'!D132))="","",OFFSET('Sanitation Data'!$D$28,0,10*ROW('Sanitation Data'!D132)))</f>
        <v/>
      </c>
      <c r="CL138" s="229" t="str">
        <f ca="1">+IF(OFFSET('Sanitation Data'!$D$29,0,10*ROW('Sanitation Data'!D132))="","",OFFSET('Sanitation Data'!$D$29,0,10*ROW('Sanitation Data'!D132)))</f>
        <v/>
      </c>
      <c r="CM138" s="229" t="str">
        <f ca="1">+IF(OFFSET('Sanitation Data'!$D$30,0,10*ROW('Sanitation Data'!D132))="","",OFFSET('Sanitation Data'!$D$30,0,10*ROW('Sanitation Data'!D132)))</f>
        <v/>
      </c>
      <c r="CN138" s="229" t="str">
        <f ca="1">+IF(OFFSET('Sanitation Data'!$D$31,0,10*ROW('Sanitation Data'!D132))="","",OFFSET('Sanitation Data'!$D$31,0,10*ROW('Sanitation Data'!D132)))</f>
        <v/>
      </c>
      <c r="CO138" s="229" t="str">
        <f ca="1">+IF(OFFSET('Sanitation Data'!$D$32,0,10*ROW('Sanitation Data'!D132))="","",OFFSET('Sanitation Data'!$D$32,0,10*ROW('Sanitation Data'!D132)))</f>
        <v/>
      </c>
      <c r="CP138" s="229" t="str">
        <f ca="1">+IF(OFFSET('Sanitation Data'!$E$28,0,10*ROW('Sanitation Data'!E132))="","",OFFSET('Sanitation Data'!$E$28,0,10*ROW('Sanitation Data'!E132)))</f>
        <v/>
      </c>
      <c r="CQ138" s="229" t="str">
        <f ca="1">+IF(OFFSET('Sanitation Data'!$E$29,0,10*ROW('Sanitation Data'!E132))="","",OFFSET('Sanitation Data'!$E$29,0,10*ROW('Sanitation Data'!E132)))</f>
        <v/>
      </c>
      <c r="CR138" s="229" t="str">
        <f ca="1">+IF(OFFSET('Sanitation Data'!$E$30,0,10*ROW('Sanitation Data'!E132))="","",OFFSET('Sanitation Data'!$E$30,0,10*ROW('Sanitation Data'!E132)))</f>
        <v/>
      </c>
      <c r="CS138" s="229" t="str">
        <f ca="1">+IF(OFFSET('Sanitation Data'!$E$31,0,10*ROW('Sanitation Data'!E132))="","",OFFSET('Sanitation Data'!$E$31,0,10*ROW('Sanitation Data'!E132)))</f>
        <v/>
      </c>
      <c r="CT138" s="229" t="str">
        <f ca="1">+IF(OFFSET('Sanitation Data'!$E$32,0,10*ROW('Sanitation Data'!E132))="","",OFFSET('Sanitation Data'!$E$32,0,10*ROW('Sanitation Data'!E132)))</f>
        <v/>
      </c>
      <c r="CU138" s="229" t="str">
        <f ca="1">+IF(OFFSET('Sanitation Data'!$F$28,0,10*ROW('Sanitation Data'!F132))="","",OFFSET('Sanitation Data'!$F$28,0,10*ROW('Sanitation Data'!F132)))</f>
        <v/>
      </c>
      <c r="CV138" s="229" t="str">
        <f ca="1">+IF(OFFSET('Sanitation Data'!$F$29,0,10*ROW('Sanitation Data'!F132))="","",OFFSET('Sanitation Data'!$F$29,0,10*ROW('Sanitation Data'!F132)))</f>
        <v/>
      </c>
      <c r="CW138" s="229" t="str">
        <f ca="1">+IF(OFFSET('Sanitation Data'!$F$30,0,10*ROW('Sanitation Data'!F132))="","",OFFSET('Sanitation Data'!$F$30,0,10*ROW('Sanitation Data'!F132)))</f>
        <v/>
      </c>
      <c r="CX138" s="229" t="str">
        <f ca="1">+IF(OFFSET('Sanitation Data'!$F$31,0,10*ROW('Sanitation Data'!F132))="","",OFFSET('Sanitation Data'!$F$31,0,10*ROW('Sanitation Data'!F132)))</f>
        <v/>
      </c>
      <c r="CY138" s="229" t="str">
        <f ca="1">+IF(OFFSET('Sanitation Data'!$F$32,0,10*ROW('Sanitation Data'!F132))="","",OFFSET('Sanitation Data'!$F$32,0,10*ROW('Sanitation Data'!F132)))</f>
        <v/>
      </c>
      <c r="CZ138" s="229" t="str">
        <f ca="1">+IF(OFFSET('Sanitation Data'!$G$28,0,10*ROW('Sanitation Data'!G132))="","",OFFSET('Sanitation Data'!$G$28,0,10*ROW('Sanitation Data'!G132)))</f>
        <v/>
      </c>
      <c r="DA138" s="229" t="str">
        <f ca="1">+IF(OFFSET('Sanitation Data'!$G$29,0,10*ROW('Sanitation Data'!G132))="","",OFFSET('Sanitation Data'!$G$29,0,10*ROW('Sanitation Data'!G132)))</f>
        <v/>
      </c>
      <c r="DB138" s="229" t="str">
        <f ca="1">+IF(OFFSET('Sanitation Data'!$G$30,0,10*ROW('Sanitation Data'!G132))="","",OFFSET('Sanitation Data'!$G$30,0,10*ROW('Sanitation Data'!G132)))</f>
        <v/>
      </c>
      <c r="DC138" s="229" t="str">
        <f ca="1">+IF(OFFSET('Sanitation Data'!$G$31,0,10*ROW('Sanitation Data'!G132))="","",OFFSET('Sanitation Data'!$G$31,0,10*ROW('Sanitation Data'!G132)))</f>
        <v/>
      </c>
      <c r="DD138" s="229" t="str">
        <f ca="1">+IF(OFFSET('Sanitation Data'!$G$32,0,10*ROW('Sanitation Data'!G132))="","",OFFSET('Sanitation Data'!$G$32,0,10*ROW('Sanitation Data'!G132)))</f>
        <v/>
      </c>
      <c r="DE138" s="229" t="str">
        <f ca="1">+IF(OFFSET('Sanitation Data'!$H$28,0,10*ROW('Sanitation Data'!H132))="","",OFFSET('Sanitation Data'!$H$28,0,10*ROW('Sanitation Data'!H132)))</f>
        <v/>
      </c>
      <c r="DF138" s="229" t="str">
        <f ca="1">+IF(OFFSET('Sanitation Data'!$H$29,0,10*ROW('Sanitation Data'!H132))="","",OFFSET('Sanitation Data'!$H$29,0,10*ROW('Sanitation Data'!H132)))</f>
        <v/>
      </c>
      <c r="DG138" s="229" t="str">
        <f ca="1">+IF(OFFSET('Sanitation Data'!$H$30,0,10*ROW('Sanitation Data'!H132))="","",OFFSET('Sanitation Data'!$H$30,0,10*ROW('Sanitation Data'!H132)))</f>
        <v/>
      </c>
      <c r="DH138" s="229" t="str">
        <f ca="1">+IF(OFFSET('Sanitation Data'!$H$31,0,10*ROW('Sanitation Data'!H132))="","",OFFSET('Sanitation Data'!$H$31,0,10*ROW('Sanitation Data'!H132)))</f>
        <v/>
      </c>
      <c r="DI138" s="229" t="str">
        <f ca="1">+IF(OFFSET('Sanitation Data'!$H$32,0,10*ROW('Sanitation Data'!H132))="","",OFFSET('Sanitation Data'!$H$32,0,10*ROW('Sanitation Data'!H132)))</f>
        <v/>
      </c>
      <c r="DJ138" s="229" t="str">
        <f ca="1">+IF(OFFSET('Sanitation Data'!$I$28,0,10*ROW('Sanitation Data'!I132))="","",OFFSET('Sanitation Data'!$I$28,0,10*ROW('Sanitation Data'!I132)))</f>
        <v/>
      </c>
      <c r="DK138" s="229" t="str">
        <f ca="1">+IF(OFFSET('Sanitation Data'!$I$29,0,10*ROW('Sanitation Data'!I132))="","",OFFSET('Sanitation Data'!$I$29,0,10*ROW('Sanitation Data'!I132)))</f>
        <v/>
      </c>
      <c r="DL138" s="229" t="str">
        <f ca="1">+IF(OFFSET('Sanitation Data'!$I$30,0,10*ROW('Sanitation Data'!I132))="","",OFFSET('Sanitation Data'!$I$30,0,10*ROW('Sanitation Data'!I132)))</f>
        <v/>
      </c>
      <c r="DM138" s="229" t="str">
        <f ca="1">+IF(OFFSET('Sanitation Data'!$I$31,0,10*ROW('Sanitation Data'!I132))="","",OFFSET('Sanitation Data'!$I$31,0,10*ROW('Sanitation Data'!I132)))</f>
        <v/>
      </c>
      <c r="DN138" s="229" t="str">
        <f ca="1">+IF(OFFSET('Sanitation Data'!$I$32,0,10*ROW('Sanitation Data'!I132))="","",OFFSET('Sanitation Data'!$I$32,0,10*ROW('Sanitation Data'!I132)))</f>
        <v/>
      </c>
      <c r="DO138" s="229" t="str">
        <f ca="1">+IF(OFFSET('Hygiene Data'!$D$11,0,10*ROW('Hygiene Data'!D132))="","",OFFSET('Hygiene Data'!$D$11,0,10*ROW('Hygiene Data'!D132)))</f>
        <v/>
      </c>
      <c r="DP138" s="229" t="str">
        <f ca="1">+IF(OFFSET('Hygiene Data'!$D$12,0,10*ROW('Hygiene Data'!D132))="","",OFFSET('Hygiene Data'!$D$12,0,10*ROW('Hygiene Data'!D132)))</f>
        <v/>
      </c>
      <c r="DQ138" s="229" t="str">
        <f ca="1">+IF(OFFSET('Hygiene Data'!$D$13,0,10*ROW('Hygiene Data'!D132))="","",OFFSET('Hygiene Data'!$D$13,0,10*ROW('Hygiene Data'!D132)))</f>
        <v/>
      </c>
      <c r="DR138" s="229" t="str">
        <f ca="1">+IF(OFFSET('Hygiene Data'!$E$11,0,10*ROW('Hygiene Data'!E132))="","",OFFSET('Hygiene Data'!$E$11,0,10*ROW('Hygiene Data'!E132)))</f>
        <v/>
      </c>
      <c r="DS138" s="229" t="str">
        <f ca="1">+IF(OFFSET('Hygiene Data'!$E$12,0,10*ROW('Hygiene Data'!E132))="","",OFFSET('Hygiene Data'!$E$12,0,10*ROW('Hygiene Data'!E132)))</f>
        <v/>
      </c>
      <c r="DT138" s="229" t="str">
        <f ca="1">+IF(OFFSET('Hygiene Data'!$E$13,0,10*ROW('Hygiene Data'!E132))="","",OFFSET('Hygiene Data'!$E$13,0,10*ROW('Hygiene Data'!E132)))</f>
        <v/>
      </c>
      <c r="DU138" s="229" t="str">
        <f ca="1">+IF(OFFSET('Hygiene Data'!$F$11,0,10*ROW('Hygiene Data'!F132))="","",OFFSET('Hygiene Data'!$F$11,0,10*ROW('Hygiene Data'!F132)))</f>
        <v/>
      </c>
      <c r="DV138" s="229" t="str">
        <f ca="1">+IF(OFFSET('Hygiene Data'!$F$12,0,10*ROW('Hygiene Data'!F132))="","",OFFSET('Hygiene Data'!$F$12,0,10*ROW('Hygiene Data'!F132)))</f>
        <v/>
      </c>
      <c r="DW138" s="229" t="str">
        <f ca="1">+IF(OFFSET('Hygiene Data'!$F$13,0,10*ROW('Hygiene Data'!F132))="","",OFFSET('Hygiene Data'!$F$13,0,10*ROW('Hygiene Data'!F132)))</f>
        <v/>
      </c>
      <c r="DX138" s="229" t="str">
        <f ca="1">+IF(OFFSET('Hygiene Data'!$G$11,0,10*ROW('Hygiene Data'!G132))="","",OFFSET('Hygiene Data'!$G$11,0,10*ROW('Hygiene Data'!G132)))</f>
        <v/>
      </c>
      <c r="DY138" s="229" t="str">
        <f ca="1">+IF(OFFSET('Hygiene Data'!$G$12,0,10*ROW('Hygiene Data'!G132))="","",OFFSET('Hygiene Data'!$G$12,0,10*ROW('Hygiene Data'!G132)))</f>
        <v/>
      </c>
      <c r="DZ138" s="229" t="str">
        <f ca="1">+IF(OFFSET('Hygiene Data'!$G$13,0,10*ROW('Hygiene Data'!G132))="","",OFFSET('Hygiene Data'!$G$13,0,10*ROW('Hygiene Data'!G132)))</f>
        <v/>
      </c>
      <c r="EA138" s="229" t="str">
        <f ca="1">+IF(OFFSET('Hygiene Data'!$H$11,0,10*ROW('Hygiene Data'!H132))="","",OFFSET('Hygiene Data'!$H$11,0,10*ROW('Hygiene Data'!H132)))</f>
        <v/>
      </c>
      <c r="EB138" s="229" t="str">
        <f ca="1">+IF(OFFSET('Hygiene Data'!$H$12,0,10*ROW('Hygiene Data'!H132))="","",OFFSET('Hygiene Data'!$H$12,0,10*ROW('Hygiene Data'!H132)))</f>
        <v/>
      </c>
      <c r="EC138" s="229" t="str">
        <f ca="1">+IF(OFFSET('Hygiene Data'!$H$13,0,10*ROW('Hygiene Data'!H132))="","",OFFSET('Hygiene Data'!$H$13,0,10*ROW('Hygiene Data'!H132)))</f>
        <v/>
      </c>
      <c r="ED138" s="229" t="str">
        <f ca="1">+IF(OFFSET('Hygiene Data'!$I$11,0,10*ROW('Hygiene Data'!I132))="","",OFFSET('Hygiene Data'!$I$11,0,10*ROW('Hygiene Data'!I132)))</f>
        <v/>
      </c>
      <c r="EE138" s="229" t="str">
        <f ca="1">+IF(OFFSET('Hygiene Data'!$I$12,0,10*ROW('Hygiene Data'!I132))="","",OFFSET('Hygiene Data'!$I$12,0,10*ROW('Hygiene Data'!I132)))</f>
        <v/>
      </c>
      <c r="EF138" s="229" t="str">
        <f ca="1">+IF(OFFSET('Hygiene Data'!$I$13,0,10*ROW('Hygiene Data'!I132))="","",OFFSET('Hygiene Data'!$I$13,0,10*ROW('Hygiene Data'!I132)))</f>
        <v/>
      </c>
    </row>
    <row r="139" spans="1:136" x14ac:dyDescent="0.25">
      <c r="A139" s="338" t="str">
        <f ca="1">+IF(OFFSET('Water Data'!$B$2,0,10*ROW('Water Data'!E133))="","",OFFSET('Water Data'!$B$2,0,10*ROW('Water Data'!E133)))</f>
        <v/>
      </c>
      <c r="B139" s="33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365" t="str">
        <f t="shared" ca="1" si="2"/>
        <v/>
      </c>
      <c r="D139" s="36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36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36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36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36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36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36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36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36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36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36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36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36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36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36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36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36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36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36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36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36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36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36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36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36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36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36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36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36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36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36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36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36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36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36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36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36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36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36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36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36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36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36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36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36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36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36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36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36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44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36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36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36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36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36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36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36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36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36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36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36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36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36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36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36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36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229" t="str">
        <f ca="1">+IF(OFFSET('Water Data'!$D$27,0,10*ROW('Water Data'!D133))="","",OFFSET('Water Data'!$D$27,0,10*ROW('Water Data'!D133)))</f>
        <v/>
      </c>
      <c r="BT139" s="229" t="str">
        <f ca="1">+IF(OFFSET('Water Data'!$D$28,0,10*ROW('Water Data'!D133))="","",OFFSET('Water Data'!$D$28,0,10*ROW('Water Data'!D133)))</f>
        <v/>
      </c>
      <c r="BU139" s="229" t="str">
        <f ca="1">+IF(OFFSET('Water Data'!$D$29,0,10*ROW('Water Data'!D133))="","",OFFSET('Water Data'!$D$29,0,10*ROW('Water Data'!D133)))</f>
        <v/>
      </c>
      <c r="BV139" s="229" t="str">
        <f ca="1">+IF(OFFSET('Water Data'!$E$27,0,10*ROW('Water Data'!E133))="","",OFFSET('Water Data'!$E$27,0,10*ROW('Water Data'!E133)))</f>
        <v/>
      </c>
      <c r="BW139" s="229" t="str">
        <f ca="1">+IF(OFFSET('Water Data'!$E$28,0,10*ROW('Water Data'!E133))="","",OFFSET('Water Data'!$E$28,0,10*ROW('Water Data'!E133)))</f>
        <v/>
      </c>
      <c r="BX139" s="229" t="str">
        <f ca="1">+IF(OFFSET('Water Data'!$E$29,0,10*ROW('Water Data'!E133))="","",OFFSET('Water Data'!$E$29,0,10*ROW('Water Data'!E133)))</f>
        <v/>
      </c>
      <c r="BY139" s="229" t="str">
        <f ca="1">+IF(OFFSET('Water Data'!$F$27,0,10*ROW('Water Data'!F133))="","",OFFSET('Water Data'!$F$27,0,10*ROW('Water Data'!F133)))</f>
        <v/>
      </c>
      <c r="BZ139" s="229" t="str">
        <f ca="1">+IF(OFFSET('Water Data'!$F$28,0,10*ROW('Water Data'!F133))="","",OFFSET('Water Data'!$F$28,0,10*ROW('Water Data'!F133)))</f>
        <v/>
      </c>
      <c r="CA139" s="229" t="str">
        <f ca="1">+IF(OFFSET('Water Data'!$F$29,0,10*ROW('Water Data'!F133))="","",OFFSET('Water Data'!$F$29,0,10*ROW('Water Data'!F133)))</f>
        <v/>
      </c>
      <c r="CB139" s="229" t="str">
        <f ca="1">+IF(OFFSET('Water Data'!$G$27,0,10*ROW('Water Data'!G133))="","",OFFSET('Water Data'!$G$27,0,10*ROW('Water Data'!G133)))</f>
        <v/>
      </c>
      <c r="CC139" s="229" t="str">
        <f ca="1">+IF(OFFSET('Water Data'!$G$28,0,10*ROW('Water Data'!G133))="","",OFFSET('Water Data'!$G$28,0,10*ROW('Water Data'!G133)))</f>
        <v/>
      </c>
      <c r="CD139" s="229" t="str">
        <f ca="1">+IF(OFFSET('Water Data'!$G$29,0,10*ROW('Water Data'!G133))="","",OFFSET('Water Data'!$G$29,0,10*ROW('Water Data'!G133)))</f>
        <v/>
      </c>
      <c r="CE139" s="229" t="str">
        <f ca="1">+IF(OFFSET('Water Data'!$H$27,0,10*ROW('Water Data'!H133))="","",OFFSET('Water Data'!$H$27,0,10*ROW('Water Data'!H133)))</f>
        <v/>
      </c>
      <c r="CF139" s="229" t="str">
        <f ca="1">+IF(OFFSET('Water Data'!$H$28,0,10*ROW('Water Data'!H133))="","",OFFSET('Water Data'!$H$28,0,10*ROW('Water Data'!H133)))</f>
        <v/>
      </c>
      <c r="CG139" s="229" t="str">
        <f ca="1">+IF(OFFSET('Water Data'!$H$29,0,10*ROW('Water Data'!H133))="","",OFFSET('Water Data'!$H$29,0,10*ROW('Water Data'!H133)))</f>
        <v/>
      </c>
      <c r="CH139" s="229" t="str">
        <f ca="1">+IF(OFFSET('Water Data'!$I$27,0,10*ROW('Water Data'!I133))="","",OFFSET('Water Data'!$I$27,0,10*ROW('Water Data'!I133)))</f>
        <v/>
      </c>
      <c r="CI139" s="229" t="str">
        <f ca="1">+IF(OFFSET('Water Data'!$I$28,0,10*ROW('Water Data'!I133))="","",OFFSET('Water Data'!$I$28,0,10*ROW('Water Data'!I133)))</f>
        <v/>
      </c>
      <c r="CJ139" s="229" t="str">
        <f ca="1">+IF(OFFSET('Water Data'!$I$29,0,10*ROW('Water Data'!I133))="","",OFFSET('Water Data'!$I$29,0,10*ROW('Water Data'!I133)))</f>
        <v/>
      </c>
      <c r="CK139" s="229" t="str">
        <f ca="1">+IF(OFFSET('Sanitation Data'!$D$28,0,10*ROW('Sanitation Data'!D133))="","",OFFSET('Sanitation Data'!$D$28,0,10*ROW('Sanitation Data'!D133)))</f>
        <v/>
      </c>
      <c r="CL139" s="229" t="str">
        <f ca="1">+IF(OFFSET('Sanitation Data'!$D$29,0,10*ROW('Sanitation Data'!D133))="","",OFFSET('Sanitation Data'!$D$29,0,10*ROW('Sanitation Data'!D133)))</f>
        <v/>
      </c>
      <c r="CM139" s="229" t="str">
        <f ca="1">+IF(OFFSET('Sanitation Data'!$D$30,0,10*ROW('Sanitation Data'!D133))="","",OFFSET('Sanitation Data'!$D$30,0,10*ROW('Sanitation Data'!D133)))</f>
        <v/>
      </c>
      <c r="CN139" s="229" t="str">
        <f ca="1">+IF(OFFSET('Sanitation Data'!$D$31,0,10*ROW('Sanitation Data'!D133))="","",OFFSET('Sanitation Data'!$D$31,0,10*ROW('Sanitation Data'!D133)))</f>
        <v/>
      </c>
      <c r="CO139" s="229" t="str">
        <f ca="1">+IF(OFFSET('Sanitation Data'!$D$32,0,10*ROW('Sanitation Data'!D133))="","",OFFSET('Sanitation Data'!$D$32,0,10*ROW('Sanitation Data'!D133)))</f>
        <v/>
      </c>
      <c r="CP139" s="229" t="str">
        <f ca="1">+IF(OFFSET('Sanitation Data'!$E$28,0,10*ROW('Sanitation Data'!E133))="","",OFFSET('Sanitation Data'!$E$28,0,10*ROW('Sanitation Data'!E133)))</f>
        <v/>
      </c>
      <c r="CQ139" s="229" t="str">
        <f ca="1">+IF(OFFSET('Sanitation Data'!$E$29,0,10*ROW('Sanitation Data'!E133))="","",OFFSET('Sanitation Data'!$E$29,0,10*ROW('Sanitation Data'!E133)))</f>
        <v/>
      </c>
      <c r="CR139" s="229" t="str">
        <f ca="1">+IF(OFFSET('Sanitation Data'!$E$30,0,10*ROW('Sanitation Data'!E133))="","",OFFSET('Sanitation Data'!$E$30,0,10*ROW('Sanitation Data'!E133)))</f>
        <v/>
      </c>
      <c r="CS139" s="229" t="str">
        <f ca="1">+IF(OFFSET('Sanitation Data'!$E$31,0,10*ROW('Sanitation Data'!E133))="","",OFFSET('Sanitation Data'!$E$31,0,10*ROW('Sanitation Data'!E133)))</f>
        <v/>
      </c>
      <c r="CT139" s="229" t="str">
        <f ca="1">+IF(OFFSET('Sanitation Data'!$E$32,0,10*ROW('Sanitation Data'!E133))="","",OFFSET('Sanitation Data'!$E$32,0,10*ROW('Sanitation Data'!E133)))</f>
        <v/>
      </c>
      <c r="CU139" s="229" t="str">
        <f ca="1">+IF(OFFSET('Sanitation Data'!$F$28,0,10*ROW('Sanitation Data'!F133))="","",OFFSET('Sanitation Data'!$F$28,0,10*ROW('Sanitation Data'!F133)))</f>
        <v/>
      </c>
      <c r="CV139" s="229" t="str">
        <f ca="1">+IF(OFFSET('Sanitation Data'!$F$29,0,10*ROW('Sanitation Data'!F133))="","",OFFSET('Sanitation Data'!$F$29,0,10*ROW('Sanitation Data'!F133)))</f>
        <v/>
      </c>
      <c r="CW139" s="229" t="str">
        <f ca="1">+IF(OFFSET('Sanitation Data'!$F$30,0,10*ROW('Sanitation Data'!F133))="","",OFFSET('Sanitation Data'!$F$30,0,10*ROW('Sanitation Data'!F133)))</f>
        <v/>
      </c>
      <c r="CX139" s="229" t="str">
        <f ca="1">+IF(OFFSET('Sanitation Data'!$F$31,0,10*ROW('Sanitation Data'!F133))="","",OFFSET('Sanitation Data'!$F$31,0,10*ROW('Sanitation Data'!F133)))</f>
        <v/>
      </c>
      <c r="CY139" s="229" t="str">
        <f ca="1">+IF(OFFSET('Sanitation Data'!$F$32,0,10*ROW('Sanitation Data'!F133))="","",OFFSET('Sanitation Data'!$F$32,0,10*ROW('Sanitation Data'!F133)))</f>
        <v/>
      </c>
      <c r="CZ139" s="229" t="str">
        <f ca="1">+IF(OFFSET('Sanitation Data'!$G$28,0,10*ROW('Sanitation Data'!G133))="","",OFFSET('Sanitation Data'!$G$28,0,10*ROW('Sanitation Data'!G133)))</f>
        <v/>
      </c>
      <c r="DA139" s="229" t="str">
        <f ca="1">+IF(OFFSET('Sanitation Data'!$G$29,0,10*ROW('Sanitation Data'!G133))="","",OFFSET('Sanitation Data'!$G$29,0,10*ROW('Sanitation Data'!G133)))</f>
        <v/>
      </c>
      <c r="DB139" s="229" t="str">
        <f ca="1">+IF(OFFSET('Sanitation Data'!$G$30,0,10*ROW('Sanitation Data'!G133))="","",OFFSET('Sanitation Data'!$G$30,0,10*ROW('Sanitation Data'!G133)))</f>
        <v/>
      </c>
      <c r="DC139" s="229" t="str">
        <f ca="1">+IF(OFFSET('Sanitation Data'!$G$31,0,10*ROW('Sanitation Data'!G133))="","",OFFSET('Sanitation Data'!$G$31,0,10*ROW('Sanitation Data'!G133)))</f>
        <v/>
      </c>
      <c r="DD139" s="229" t="str">
        <f ca="1">+IF(OFFSET('Sanitation Data'!$G$32,0,10*ROW('Sanitation Data'!G133))="","",OFFSET('Sanitation Data'!$G$32,0,10*ROW('Sanitation Data'!G133)))</f>
        <v/>
      </c>
      <c r="DE139" s="229" t="str">
        <f ca="1">+IF(OFFSET('Sanitation Data'!$H$28,0,10*ROW('Sanitation Data'!H133))="","",OFFSET('Sanitation Data'!$H$28,0,10*ROW('Sanitation Data'!H133)))</f>
        <v/>
      </c>
      <c r="DF139" s="229" t="str">
        <f ca="1">+IF(OFFSET('Sanitation Data'!$H$29,0,10*ROW('Sanitation Data'!H133))="","",OFFSET('Sanitation Data'!$H$29,0,10*ROW('Sanitation Data'!H133)))</f>
        <v/>
      </c>
      <c r="DG139" s="229" t="str">
        <f ca="1">+IF(OFFSET('Sanitation Data'!$H$30,0,10*ROW('Sanitation Data'!H133))="","",OFFSET('Sanitation Data'!$H$30,0,10*ROW('Sanitation Data'!H133)))</f>
        <v/>
      </c>
      <c r="DH139" s="229" t="str">
        <f ca="1">+IF(OFFSET('Sanitation Data'!$H$31,0,10*ROW('Sanitation Data'!H133))="","",OFFSET('Sanitation Data'!$H$31,0,10*ROW('Sanitation Data'!H133)))</f>
        <v/>
      </c>
      <c r="DI139" s="229" t="str">
        <f ca="1">+IF(OFFSET('Sanitation Data'!$H$32,0,10*ROW('Sanitation Data'!H133))="","",OFFSET('Sanitation Data'!$H$32,0,10*ROW('Sanitation Data'!H133)))</f>
        <v/>
      </c>
      <c r="DJ139" s="229" t="str">
        <f ca="1">+IF(OFFSET('Sanitation Data'!$I$28,0,10*ROW('Sanitation Data'!I133))="","",OFFSET('Sanitation Data'!$I$28,0,10*ROW('Sanitation Data'!I133)))</f>
        <v/>
      </c>
      <c r="DK139" s="229" t="str">
        <f ca="1">+IF(OFFSET('Sanitation Data'!$I$29,0,10*ROW('Sanitation Data'!I133))="","",OFFSET('Sanitation Data'!$I$29,0,10*ROW('Sanitation Data'!I133)))</f>
        <v/>
      </c>
      <c r="DL139" s="229" t="str">
        <f ca="1">+IF(OFFSET('Sanitation Data'!$I$30,0,10*ROW('Sanitation Data'!I133))="","",OFFSET('Sanitation Data'!$I$30,0,10*ROW('Sanitation Data'!I133)))</f>
        <v/>
      </c>
      <c r="DM139" s="229" t="str">
        <f ca="1">+IF(OFFSET('Sanitation Data'!$I$31,0,10*ROW('Sanitation Data'!I133))="","",OFFSET('Sanitation Data'!$I$31,0,10*ROW('Sanitation Data'!I133)))</f>
        <v/>
      </c>
      <c r="DN139" s="229" t="str">
        <f ca="1">+IF(OFFSET('Sanitation Data'!$I$32,0,10*ROW('Sanitation Data'!I133))="","",OFFSET('Sanitation Data'!$I$32,0,10*ROW('Sanitation Data'!I133)))</f>
        <v/>
      </c>
      <c r="DO139" s="229" t="str">
        <f ca="1">+IF(OFFSET('Hygiene Data'!$D$11,0,10*ROW('Hygiene Data'!D133))="","",OFFSET('Hygiene Data'!$D$11,0,10*ROW('Hygiene Data'!D133)))</f>
        <v/>
      </c>
      <c r="DP139" s="229" t="str">
        <f ca="1">+IF(OFFSET('Hygiene Data'!$D$12,0,10*ROW('Hygiene Data'!D133))="","",OFFSET('Hygiene Data'!$D$12,0,10*ROW('Hygiene Data'!D133)))</f>
        <v/>
      </c>
      <c r="DQ139" s="229" t="str">
        <f ca="1">+IF(OFFSET('Hygiene Data'!$D$13,0,10*ROW('Hygiene Data'!D133))="","",OFFSET('Hygiene Data'!$D$13,0,10*ROW('Hygiene Data'!D133)))</f>
        <v/>
      </c>
      <c r="DR139" s="229" t="str">
        <f ca="1">+IF(OFFSET('Hygiene Data'!$E$11,0,10*ROW('Hygiene Data'!E133))="","",OFFSET('Hygiene Data'!$E$11,0,10*ROW('Hygiene Data'!E133)))</f>
        <v/>
      </c>
      <c r="DS139" s="229" t="str">
        <f ca="1">+IF(OFFSET('Hygiene Data'!$E$12,0,10*ROW('Hygiene Data'!E133))="","",OFFSET('Hygiene Data'!$E$12,0,10*ROW('Hygiene Data'!E133)))</f>
        <v/>
      </c>
      <c r="DT139" s="229" t="str">
        <f ca="1">+IF(OFFSET('Hygiene Data'!$E$13,0,10*ROW('Hygiene Data'!E133))="","",OFFSET('Hygiene Data'!$E$13,0,10*ROW('Hygiene Data'!E133)))</f>
        <v/>
      </c>
      <c r="DU139" s="229" t="str">
        <f ca="1">+IF(OFFSET('Hygiene Data'!$F$11,0,10*ROW('Hygiene Data'!F133))="","",OFFSET('Hygiene Data'!$F$11,0,10*ROW('Hygiene Data'!F133)))</f>
        <v/>
      </c>
      <c r="DV139" s="229" t="str">
        <f ca="1">+IF(OFFSET('Hygiene Data'!$F$12,0,10*ROW('Hygiene Data'!F133))="","",OFFSET('Hygiene Data'!$F$12,0,10*ROW('Hygiene Data'!F133)))</f>
        <v/>
      </c>
      <c r="DW139" s="229" t="str">
        <f ca="1">+IF(OFFSET('Hygiene Data'!$F$13,0,10*ROW('Hygiene Data'!F133))="","",OFFSET('Hygiene Data'!$F$13,0,10*ROW('Hygiene Data'!F133)))</f>
        <v/>
      </c>
      <c r="DX139" s="229" t="str">
        <f ca="1">+IF(OFFSET('Hygiene Data'!$G$11,0,10*ROW('Hygiene Data'!G133))="","",OFFSET('Hygiene Data'!$G$11,0,10*ROW('Hygiene Data'!G133)))</f>
        <v/>
      </c>
      <c r="DY139" s="229" t="str">
        <f ca="1">+IF(OFFSET('Hygiene Data'!$G$12,0,10*ROW('Hygiene Data'!G133))="","",OFFSET('Hygiene Data'!$G$12,0,10*ROW('Hygiene Data'!G133)))</f>
        <v/>
      </c>
      <c r="DZ139" s="229" t="str">
        <f ca="1">+IF(OFFSET('Hygiene Data'!$G$13,0,10*ROW('Hygiene Data'!G133))="","",OFFSET('Hygiene Data'!$G$13,0,10*ROW('Hygiene Data'!G133)))</f>
        <v/>
      </c>
      <c r="EA139" s="229" t="str">
        <f ca="1">+IF(OFFSET('Hygiene Data'!$H$11,0,10*ROW('Hygiene Data'!H133))="","",OFFSET('Hygiene Data'!$H$11,0,10*ROW('Hygiene Data'!H133)))</f>
        <v/>
      </c>
      <c r="EB139" s="229" t="str">
        <f ca="1">+IF(OFFSET('Hygiene Data'!$H$12,0,10*ROW('Hygiene Data'!H133))="","",OFFSET('Hygiene Data'!$H$12,0,10*ROW('Hygiene Data'!H133)))</f>
        <v/>
      </c>
      <c r="EC139" s="229" t="str">
        <f ca="1">+IF(OFFSET('Hygiene Data'!$H$13,0,10*ROW('Hygiene Data'!H133))="","",OFFSET('Hygiene Data'!$H$13,0,10*ROW('Hygiene Data'!H133)))</f>
        <v/>
      </c>
      <c r="ED139" s="229" t="str">
        <f ca="1">+IF(OFFSET('Hygiene Data'!$I$11,0,10*ROW('Hygiene Data'!I133))="","",OFFSET('Hygiene Data'!$I$11,0,10*ROW('Hygiene Data'!I133)))</f>
        <v/>
      </c>
      <c r="EE139" s="229" t="str">
        <f ca="1">+IF(OFFSET('Hygiene Data'!$I$12,0,10*ROW('Hygiene Data'!I133))="","",OFFSET('Hygiene Data'!$I$12,0,10*ROW('Hygiene Data'!I133)))</f>
        <v/>
      </c>
      <c r="EF139" s="229" t="str">
        <f ca="1">+IF(OFFSET('Hygiene Data'!$I$13,0,10*ROW('Hygiene Data'!I133))="","",OFFSET('Hygiene Data'!$I$13,0,10*ROW('Hygiene Data'!I133)))</f>
        <v/>
      </c>
    </row>
    <row r="140" spans="1:136" x14ac:dyDescent="0.25">
      <c r="A140" s="338" t="str">
        <f ca="1">+IF(OFFSET('Water Data'!$B$2,0,10*ROW('Water Data'!E134))="","",OFFSET('Water Data'!$B$2,0,10*ROW('Water Data'!E134)))</f>
        <v/>
      </c>
      <c r="B140" s="33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365" t="str">
        <f t="shared" ca="1" si="2"/>
        <v/>
      </c>
      <c r="D140" s="36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36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36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36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36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36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36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36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36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36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36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36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36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36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36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36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36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36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36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36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36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36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36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36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36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36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36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36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36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36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36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36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36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36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36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36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36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36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36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36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36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36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36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36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36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36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36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36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36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44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36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36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36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36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36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36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36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36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36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36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36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36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36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36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36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36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229" t="str">
        <f ca="1">+IF(OFFSET('Water Data'!$D$27,0,10*ROW('Water Data'!D134))="","",OFFSET('Water Data'!$D$27,0,10*ROW('Water Data'!D134)))</f>
        <v/>
      </c>
      <c r="BT140" s="229" t="str">
        <f ca="1">+IF(OFFSET('Water Data'!$D$28,0,10*ROW('Water Data'!D134))="","",OFFSET('Water Data'!$D$28,0,10*ROW('Water Data'!D134)))</f>
        <v/>
      </c>
      <c r="BU140" s="229" t="str">
        <f ca="1">+IF(OFFSET('Water Data'!$D$29,0,10*ROW('Water Data'!D134))="","",OFFSET('Water Data'!$D$29,0,10*ROW('Water Data'!D134)))</f>
        <v/>
      </c>
      <c r="BV140" s="229" t="str">
        <f ca="1">+IF(OFFSET('Water Data'!$E$27,0,10*ROW('Water Data'!E134))="","",OFFSET('Water Data'!$E$27,0,10*ROW('Water Data'!E134)))</f>
        <v/>
      </c>
      <c r="BW140" s="229" t="str">
        <f ca="1">+IF(OFFSET('Water Data'!$E$28,0,10*ROW('Water Data'!E134))="","",OFFSET('Water Data'!$E$28,0,10*ROW('Water Data'!E134)))</f>
        <v/>
      </c>
      <c r="BX140" s="229" t="str">
        <f ca="1">+IF(OFFSET('Water Data'!$E$29,0,10*ROW('Water Data'!E134))="","",OFFSET('Water Data'!$E$29,0,10*ROW('Water Data'!E134)))</f>
        <v/>
      </c>
      <c r="BY140" s="229" t="str">
        <f ca="1">+IF(OFFSET('Water Data'!$F$27,0,10*ROW('Water Data'!F134))="","",OFFSET('Water Data'!$F$27,0,10*ROW('Water Data'!F134)))</f>
        <v/>
      </c>
      <c r="BZ140" s="229" t="str">
        <f ca="1">+IF(OFFSET('Water Data'!$F$28,0,10*ROW('Water Data'!F134))="","",OFFSET('Water Data'!$F$28,0,10*ROW('Water Data'!F134)))</f>
        <v/>
      </c>
      <c r="CA140" s="229" t="str">
        <f ca="1">+IF(OFFSET('Water Data'!$F$29,0,10*ROW('Water Data'!F134))="","",OFFSET('Water Data'!$F$29,0,10*ROW('Water Data'!F134)))</f>
        <v/>
      </c>
      <c r="CB140" s="229" t="str">
        <f ca="1">+IF(OFFSET('Water Data'!$G$27,0,10*ROW('Water Data'!G134))="","",OFFSET('Water Data'!$G$27,0,10*ROW('Water Data'!G134)))</f>
        <v/>
      </c>
      <c r="CC140" s="229" t="str">
        <f ca="1">+IF(OFFSET('Water Data'!$G$28,0,10*ROW('Water Data'!G134))="","",OFFSET('Water Data'!$G$28,0,10*ROW('Water Data'!G134)))</f>
        <v/>
      </c>
      <c r="CD140" s="229" t="str">
        <f ca="1">+IF(OFFSET('Water Data'!$G$29,0,10*ROW('Water Data'!G134))="","",OFFSET('Water Data'!$G$29,0,10*ROW('Water Data'!G134)))</f>
        <v/>
      </c>
      <c r="CE140" s="229" t="str">
        <f ca="1">+IF(OFFSET('Water Data'!$H$27,0,10*ROW('Water Data'!H134))="","",OFFSET('Water Data'!$H$27,0,10*ROW('Water Data'!H134)))</f>
        <v/>
      </c>
      <c r="CF140" s="229" t="str">
        <f ca="1">+IF(OFFSET('Water Data'!$H$28,0,10*ROW('Water Data'!H134))="","",OFFSET('Water Data'!$H$28,0,10*ROW('Water Data'!H134)))</f>
        <v/>
      </c>
      <c r="CG140" s="229" t="str">
        <f ca="1">+IF(OFFSET('Water Data'!$H$29,0,10*ROW('Water Data'!H134))="","",OFFSET('Water Data'!$H$29,0,10*ROW('Water Data'!H134)))</f>
        <v/>
      </c>
      <c r="CH140" s="229" t="str">
        <f ca="1">+IF(OFFSET('Water Data'!$I$27,0,10*ROW('Water Data'!I134))="","",OFFSET('Water Data'!$I$27,0,10*ROW('Water Data'!I134)))</f>
        <v/>
      </c>
      <c r="CI140" s="229" t="str">
        <f ca="1">+IF(OFFSET('Water Data'!$I$28,0,10*ROW('Water Data'!I134))="","",OFFSET('Water Data'!$I$28,0,10*ROW('Water Data'!I134)))</f>
        <v/>
      </c>
      <c r="CJ140" s="229" t="str">
        <f ca="1">+IF(OFFSET('Water Data'!$I$29,0,10*ROW('Water Data'!I134))="","",OFFSET('Water Data'!$I$29,0,10*ROW('Water Data'!I134)))</f>
        <v/>
      </c>
      <c r="CK140" s="229" t="str">
        <f ca="1">+IF(OFFSET('Sanitation Data'!$D$28,0,10*ROW('Sanitation Data'!D134))="","",OFFSET('Sanitation Data'!$D$28,0,10*ROW('Sanitation Data'!D134)))</f>
        <v/>
      </c>
      <c r="CL140" s="229" t="str">
        <f ca="1">+IF(OFFSET('Sanitation Data'!$D$29,0,10*ROW('Sanitation Data'!D134))="","",OFFSET('Sanitation Data'!$D$29,0,10*ROW('Sanitation Data'!D134)))</f>
        <v/>
      </c>
      <c r="CM140" s="229" t="str">
        <f ca="1">+IF(OFFSET('Sanitation Data'!$D$30,0,10*ROW('Sanitation Data'!D134))="","",OFFSET('Sanitation Data'!$D$30,0,10*ROW('Sanitation Data'!D134)))</f>
        <v/>
      </c>
      <c r="CN140" s="229" t="str">
        <f ca="1">+IF(OFFSET('Sanitation Data'!$D$31,0,10*ROW('Sanitation Data'!D134))="","",OFFSET('Sanitation Data'!$D$31,0,10*ROW('Sanitation Data'!D134)))</f>
        <v/>
      </c>
      <c r="CO140" s="229" t="str">
        <f ca="1">+IF(OFFSET('Sanitation Data'!$D$32,0,10*ROW('Sanitation Data'!D134))="","",OFFSET('Sanitation Data'!$D$32,0,10*ROW('Sanitation Data'!D134)))</f>
        <v/>
      </c>
      <c r="CP140" s="229" t="str">
        <f ca="1">+IF(OFFSET('Sanitation Data'!$E$28,0,10*ROW('Sanitation Data'!E134))="","",OFFSET('Sanitation Data'!$E$28,0,10*ROW('Sanitation Data'!E134)))</f>
        <v/>
      </c>
      <c r="CQ140" s="229" t="str">
        <f ca="1">+IF(OFFSET('Sanitation Data'!$E$29,0,10*ROW('Sanitation Data'!E134))="","",OFFSET('Sanitation Data'!$E$29,0,10*ROW('Sanitation Data'!E134)))</f>
        <v/>
      </c>
      <c r="CR140" s="229" t="str">
        <f ca="1">+IF(OFFSET('Sanitation Data'!$E$30,0,10*ROW('Sanitation Data'!E134))="","",OFFSET('Sanitation Data'!$E$30,0,10*ROW('Sanitation Data'!E134)))</f>
        <v/>
      </c>
      <c r="CS140" s="229" t="str">
        <f ca="1">+IF(OFFSET('Sanitation Data'!$E$31,0,10*ROW('Sanitation Data'!E134))="","",OFFSET('Sanitation Data'!$E$31,0,10*ROW('Sanitation Data'!E134)))</f>
        <v/>
      </c>
      <c r="CT140" s="229" t="str">
        <f ca="1">+IF(OFFSET('Sanitation Data'!$E$32,0,10*ROW('Sanitation Data'!E134))="","",OFFSET('Sanitation Data'!$E$32,0,10*ROW('Sanitation Data'!E134)))</f>
        <v/>
      </c>
      <c r="CU140" s="229" t="str">
        <f ca="1">+IF(OFFSET('Sanitation Data'!$F$28,0,10*ROW('Sanitation Data'!F134))="","",OFFSET('Sanitation Data'!$F$28,0,10*ROW('Sanitation Data'!F134)))</f>
        <v/>
      </c>
      <c r="CV140" s="229" t="str">
        <f ca="1">+IF(OFFSET('Sanitation Data'!$F$29,0,10*ROW('Sanitation Data'!F134))="","",OFFSET('Sanitation Data'!$F$29,0,10*ROW('Sanitation Data'!F134)))</f>
        <v/>
      </c>
      <c r="CW140" s="229" t="str">
        <f ca="1">+IF(OFFSET('Sanitation Data'!$F$30,0,10*ROW('Sanitation Data'!F134))="","",OFFSET('Sanitation Data'!$F$30,0,10*ROW('Sanitation Data'!F134)))</f>
        <v/>
      </c>
      <c r="CX140" s="229" t="str">
        <f ca="1">+IF(OFFSET('Sanitation Data'!$F$31,0,10*ROW('Sanitation Data'!F134))="","",OFFSET('Sanitation Data'!$F$31,0,10*ROW('Sanitation Data'!F134)))</f>
        <v/>
      </c>
      <c r="CY140" s="229" t="str">
        <f ca="1">+IF(OFFSET('Sanitation Data'!$F$32,0,10*ROW('Sanitation Data'!F134))="","",OFFSET('Sanitation Data'!$F$32,0,10*ROW('Sanitation Data'!F134)))</f>
        <v/>
      </c>
      <c r="CZ140" s="229" t="str">
        <f ca="1">+IF(OFFSET('Sanitation Data'!$G$28,0,10*ROW('Sanitation Data'!G134))="","",OFFSET('Sanitation Data'!$G$28,0,10*ROW('Sanitation Data'!G134)))</f>
        <v/>
      </c>
      <c r="DA140" s="229" t="str">
        <f ca="1">+IF(OFFSET('Sanitation Data'!$G$29,0,10*ROW('Sanitation Data'!G134))="","",OFFSET('Sanitation Data'!$G$29,0,10*ROW('Sanitation Data'!G134)))</f>
        <v/>
      </c>
      <c r="DB140" s="229" t="str">
        <f ca="1">+IF(OFFSET('Sanitation Data'!$G$30,0,10*ROW('Sanitation Data'!G134))="","",OFFSET('Sanitation Data'!$G$30,0,10*ROW('Sanitation Data'!G134)))</f>
        <v/>
      </c>
      <c r="DC140" s="229" t="str">
        <f ca="1">+IF(OFFSET('Sanitation Data'!$G$31,0,10*ROW('Sanitation Data'!G134))="","",OFFSET('Sanitation Data'!$G$31,0,10*ROW('Sanitation Data'!G134)))</f>
        <v/>
      </c>
      <c r="DD140" s="229" t="str">
        <f ca="1">+IF(OFFSET('Sanitation Data'!$G$32,0,10*ROW('Sanitation Data'!G134))="","",OFFSET('Sanitation Data'!$G$32,0,10*ROW('Sanitation Data'!G134)))</f>
        <v/>
      </c>
      <c r="DE140" s="229" t="str">
        <f ca="1">+IF(OFFSET('Sanitation Data'!$H$28,0,10*ROW('Sanitation Data'!H134))="","",OFFSET('Sanitation Data'!$H$28,0,10*ROW('Sanitation Data'!H134)))</f>
        <v/>
      </c>
      <c r="DF140" s="229" t="str">
        <f ca="1">+IF(OFFSET('Sanitation Data'!$H$29,0,10*ROW('Sanitation Data'!H134))="","",OFFSET('Sanitation Data'!$H$29,0,10*ROW('Sanitation Data'!H134)))</f>
        <v/>
      </c>
      <c r="DG140" s="229" t="str">
        <f ca="1">+IF(OFFSET('Sanitation Data'!$H$30,0,10*ROW('Sanitation Data'!H134))="","",OFFSET('Sanitation Data'!$H$30,0,10*ROW('Sanitation Data'!H134)))</f>
        <v/>
      </c>
      <c r="DH140" s="229" t="str">
        <f ca="1">+IF(OFFSET('Sanitation Data'!$H$31,0,10*ROW('Sanitation Data'!H134))="","",OFFSET('Sanitation Data'!$H$31,0,10*ROW('Sanitation Data'!H134)))</f>
        <v/>
      </c>
      <c r="DI140" s="229" t="str">
        <f ca="1">+IF(OFFSET('Sanitation Data'!$H$32,0,10*ROW('Sanitation Data'!H134))="","",OFFSET('Sanitation Data'!$H$32,0,10*ROW('Sanitation Data'!H134)))</f>
        <v/>
      </c>
      <c r="DJ140" s="229" t="str">
        <f ca="1">+IF(OFFSET('Sanitation Data'!$I$28,0,10*ROW('Sanitation Data'!I134))="","",OFFSET('Sanitation Data'!$I$28,0,10*ROW('Sanitation Data'!I134)))</f>
        <v/>
      </c>
      <c r="DK140" s="229" t="str">
        <f ca="1">+IF(OFFSET('Sanitation Data'!$I$29,0,10*ROW('Sanitation Data'!I134))="","",OFFSET('Sanitation Data'!$I$29,0,10*ROW('Sanitation Data'!I134)))</f>
        <v/>
      </c>
      <c r="DL140" s="229" t="str">
        <f ca="1">+IF(OFFSET('Sanitation Data'!$I$30,0,10*ROW('Sanitation Data'!I134))="","",OFFSET('Sanitation Data'!$I$30,0,10*ROW('Sanitation Data'!I134)))</f>
        <v/>
      </c>
      <c r="DM140" s="229" t="str">
        <f ca="1">+IF(OFFSET('Sanitation Data'!$I$31,0,10*ROW('Sanitation Data'!I134))="","",OFFSET('Sanitation Data'!$I$31,0,10*ROW('Sanitation Data'!I134)))</f>
        <v/>
      </c>
      <c r="DN140" s="229" t="str">
        <f ca="1">+IF(OFFSET('Sanitation Data'!$I$32,0,10*ROW('Sanitation Data'!I134))="","",OFFSET('Sanitation Data'!$I$32,0,10*ROW('Sanitation Data'!I134)))</f>
        <v/>
      </c>
      <c r="DO140" s="229" t="str">
        <f ca="1">+IF(OFFSET('Hygiene Data'!$D$11,0,10*ROW('Hygiene Data'!D134))="","",OFFSET('Hygiene Data'!$D$11,0,10*ROW('Hygiene Data'!D134)))</f>
        <v/>
      </c>
      <c r="DP140" s="229" t="str">
        <f ca="1">+IF(OFFSET('Hygiene Data'!$D$12,0,10*ROW('Hygiene Data'!D134))="","",OFFSET('Hygiene Data'!$D$12,0,10*ROW('Hygiene Data'!D134)))</f>
        <v/>
      </c>
      <c r="DQ140" s="229" t="str">
        <f ca="1">+IF(OFFSET('Hygiene Data'!$D$13,0,10*ROW('Hygiene Data'!D134))="","",OFFSET('Hygiene Data'!$D$13,0,10*ROW('Hygiene Data'!D134)))</f>
        <v/>
      </c>
      <c r="DR140" s="229" t="str">
        <f ca="1">+IF(OFFSET('Hygiene Data'!$E$11,0,10*ROW('Hygiene Data'!E134))="","",OFFSET('Hygiene Data'!$E$11,0,10*ROW('Hygiene Data'!E134)))</f>
        <v/>
      </c>
      <c r="DS140" s="229" t="str">
        <f ca="1">+IF(OFFSET('Hygiene Data'!$E$12,0,10*ROW('Hygiene Data'!E134))="","",OFFSET('Hygiene Data'!$E$12,0,10*ROW('Hygiene Data'!E134)))</f>
        <v/>
      </c>
      <c r="DT140" s="229" t="str">
        <f ca="1">+IF(OFFSET('Hygiene Data'!$E$13,0,10*ROW('Hygiene Data'!E134))="","",OFFSET('Hygiene Data'!$E$13,0,10*ROW('Hygiene Data'!E134)))</f>
        <v/>
      </c>
      <c r="DU140" s="229" t="str">
        <f ca="1">+IF(OFFSET('Hygiene Data'!$F$11,0,10*ROW('Hygiene Data'!F134))="","",OFFSET('Hygiene Data'!$F$11,0,10*ROW('Hygiene Data'!F134)))</f>
        <v/>
      </c>
      <c r="DV140" s="229" t="str">
        <f ca="1">+IF(OFFSET('Hygiene Data'!$F$12,0,10*ROW('Hygiene Data'!F134))="","",OFFSET('Hygiene Data'!$F$12,0,10*ROW('Hygiene Data'!F134)))</f>
        <v/>
      </c>
      <c r="DW140" s="229" t="str">
        <f ca="1">+IF(OFFSET('Hygiene Data'!$F$13,0,10*ROW('Hygiene Data'!F134))="","",OFFSET('Hygiene Data'!$F$13,0,10*ROW('Hygiene Data'!F134)))</f>
        <v/>
      </c>
      <c r="DX140" s="229" t="str">
        <f ca="1">+IF(OFFSET('Hygiene Data'!$G$11,0,10*ROW('Hygiene Data'!G134))="","",OFFSET('Hygiene Data'!$G$11,0,10*ROW('Hygiene Data'!G134)))</f>
        <v/>
      </c>
      <c r="DY140" s="229" t="str">
        <f ca="1">+IF(OFFSET('Hygiene Data'!$G$12,0,10*ROW('Hygiene Data'!G134))="","",OFFSET('Hygiene Data'!$G$12,0,10*ROW('Hygiene Data'!G134)))</f>
        <v/>
      </c>
      <c r="DZ140" s="229" t="str">
        <f ca="1">+IF(OFFSET('Hygiene Data'!$G$13,0,10*ROW('Hygiene Data'!G134))="","",OFFSET('Hygiene Data'!$G$13,0,10*ROW('Hygiene Data'!G134)))</f>
        <v/>
      </c>
      <c r="EA140" s="229" t="str">
        <f ca="1">+IF(OFFSET('Hygiene Data'!$H$11,0,10*ROW('Hygiene Data'!H134))="","",OFFSET('Hygiene Data'!$H$11,0,10*ROW('Hygiene Data'!H134)))</f>
        <v/>
      </c>
      <c r="EB140" s="229" t="str">
        <f ca="1">+IF(OFFSET('Hygiene Data'!$H$12,0,10*ROW('Hygiene Data'!H134))="","",OFFSET('Hygiene Data'!$H$12,0,10*ROW('Hygiene Data'!H134)))</f>
        <v/>
      </c>
      <c r="EC140" s="229" t="str">
        <f ca="1">+IF(OFFSET('Hygiene Data'!$H$13,0,10*ROW('Hygiene Data'!H134))="","",OFFSET('Hygiene Data'!$H$13,0,10*ROW('Hygiene Data'!H134)))</f>
        <v/>
      </c>
      <c r="ED140" s="229" t="str">
        <f ca="1">+IF(OFFSET('Hygiene Data'!$I$11,0,10*ROW('Hygiene Data'!I134))="","",OFFSET('Hygiene Data'!$I$11,0,10*ROW('Hygiene Data'!I134)))</f>
        <v/>
      </c>
      <c r="EE140" s="229" t="str">
        <f ca="1">+IF(OFFSET('Hygiene Data'!$I$12,0,10*ROW('Hygiene Data'!I134))="","",OFFSET('Hygiene Data'!$I$12,0,10*ROW('Hygiene Data'!I134)))</f>
        <v/>
      </c>
      <c r="EF140" s="229" t="str">
        <f ca="1">+IF(OFFSET('Hygiene Data'!$I$13,0,10*ROW('Hygiene Data'!I134))="","",OFFSET('Hygiene Data'!$I$13,0,10*ROW('Hygiene Data'!I134)))</f>
        <v/>
      </c>
    </row>
    <row r="141" spans="1:136" x14ac:dyDescent="0.25">
      <c r="A141" s="338" t="str">
        <f ca="1">+IF(OFFSET('Water Data'!$B$2,0,10*ROW('Water Data'!E135))="","",OFFSET('Water Data'!$B$2,0,10*ROW('Water Data'!E135)))</f>
        <v/>
      </c>
      <c r="B141" s="33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365" t="str">
        <f t="shared" ca="1" si="2"/>
        <v/>
      </c>
      <c r="D141" s="36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36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36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36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36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36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36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36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36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36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36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36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36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36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36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36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36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36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36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36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36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36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36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36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36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36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36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36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36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36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36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36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36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36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36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36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36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36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36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36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36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36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36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36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36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36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36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36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36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44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36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36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36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36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36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36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36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36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36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36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36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36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36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36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36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36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229" t="str">
        <f ca="1">+IF(OFFSET('Water Data'!$D$27,0,10*ROW('Water Data'!D135))="","",OFFSET('Water Data'!$D$27,0,10*ROW('Water Data'!D135)))</f>
        <v/>
      </c>
      <c r="BT141" s="229" t="str">
        <f ca="1">+IF(OFFSET('Water Data'!$D$28,0,10*ROW('Water Data'!D135))="","",OFFSET('Water Data'!$D$28,0,10*ROW('Water Data'!D135)))</f>
        <v/>
      </c>
      <c r="BU141" s="229" t="str">
        <f ca="1">+IF(OFFSET('Water Data'!$D$29,0,10*ROW('Water Data'!D135))="","",OFFSET('Water Data'!$D$29,0,10*ROW('Water Data'!D135)))</f>
        <v/>
      </c>
      <c r="BV141" s="229" t="str">
        <f ca="1">+IF(OFFSET('Water Data'!$E$27,0,10*ROW('Water Data'!E135))="","",OFFSET('Water Data'!$E$27,0,10*ROW('Water Data'!E135)))</f>
        <v/>
      </c>
      <c r="BW141" s="229" t="str">
        <f ca="1">+IF(OFFSET('Water Data'!$E$28,0,10*ROW('Water Data'!E135))="","",OFFSET('Water Data'!$E$28,0,10*ROW('Water Data'!E135)))</f>
        <v/>
      </c>
      <c r="BX141" s="229" t="str">
        <f ca="1">+IF(OFFSET('Water Data'!$E$29,0,10*ROW('Water Data'!E135))="","",OFFSET('Water Data'!$E$29,0,10*ROW('Water Data'!E135)))</f>
        <v/>
      </c>
      <c r="BY141" s="229" t="str">
        <f ca="1">+IF(OFFSET('Water Data'!$F$27,0,10*ROW('Water Data'!F135))="","",OFFSET('Water Data'!$F$27,0,10*ROW('Water Data'!F135)))</f>
        <v/>
      </c>
      <c r="BZ141" s="229" t="str">
        <f ca="1">+IF(OFFSET('Water Data'!$F$28,0,10*ROW('Water Data'!F135))="","",OFFSET('Water Data'!$F$28,0,10*ROW('Water Data'!F135)))</f>
        <v/>
      </c>
      <c r="CA141" s="229" t="str">
        <f ca="1">+IF(OFFSET('Water Data'!$F$29,0,10*ROW('Water Data'!F135))="","",OFFSET('Water Data'!$F$29,0,10*ROW('Water Data'!F135)))</f>
        <v/>
      </c>
      <c r="CB141" s="229" t="str">
        <f ca="1">+IF(OFFSET('Water Data'!$G$27,0,10*ROW('Water Data'!G135))="","",OFFSET('Water Data'!$G$27,0,10*ROW('Water Data'!G135)))</f>
        <v/>
      </c>
      <c r="CC141" s="229" t="str">
        <f ca="1">+IF(OFFSET('Water Data'!$G$28,0,10*ROW('Water Data'!G135))="","",OFFSET('Water Data'!$G$28,0,10*ROW('Water Data'!G135)))</f>
        <v/>
      </c>
      <c r="CD141" s="229" t="str">
        <f ca="1">+IF(OFFSET('Water Data'!$G$29,0,10*ROW('Water Data'!G135))="","",OFFSET('Water Data'!$G$29,0,10*ROW('Water Data'!G135)))</f>
        <v/>
      </c>
      <c r="CE141" s="229" t="str">
        <f ca="1">+IF(OFFSET('Water Data'!$H$27,0,10*ROW('Water Data'!H135))="","",OFFSET('Water Data'!$H$27,0,10*ROW('Water Data'!H135)))</f>
        <v/>
      </c>
      <c r="CF141" s="229" t="str">
        <f ca="1">+IF(OFFSET('Water Data'!$H$28,0,10*ROW('Water Data'!H135))="","",OFFSET('Water Data'!$H$28,0,10*ROW('Water Data'!H135)))</f>
        <v/>
      </c>
      <c r="CG141" s="229" t="str">
        <f ca="1">+IF(OFFSET('Water Data'!$H$29,0,10*ROW('Water Data'!H135))="","",OFFSET('Water Data'!$H$29,0,10*ROW('Water Data'!H135)))</f>
        <v/>
      </c>
      <c r="CH141" s="229" t="str">
        <f ca="1">+IF(OFFSET('Water Data'!$I$27,0,10*ROW('Water Data'!I135))="","",OFFSET('Water Data'!$I$27,0,10*ROW('Water Data'!I135)))</f>
        <v/>
      </c>
      <c r="CI141" s="229" t="str">
        <f ca="1">+IF(OFFSET('Water Data'!$I$28,0,10*ROW('Water Data'!I135))="","",OFFSET('Water Data'!$I$28,0,10*ROW('Water Data'!I135)))</f>
        <v/>
      </c>
      <c r="CJ141" s="229" t="str">
        <f ca="1">+IF(OFFSET('Water Data'!$I$29,0,10*ROW('Water Data'!I135))="","",OFFSET('Water Data'!$I$29,0,10*ROW('Water Data'!I135)))</f>
        <v/>
      </c>
      <c r="CK141" s="229" t="str">
        <f ca="1">+IF(OFFSET('Sanitation Data'!$D$28,0,10*ROW('Sanitation Data'!D135))="","",OFFSET('Sanitation Data'!$D$28,0,10*ROW('Sanitation Data'!D135)))</f>
        <v/>
      </c>
      <c r="CL141" s="229" t="str">
        <f ca="1">+IF(OFFSET('Sanitation Data'!$D$29,0,10*ROW('Sanitation Data'!D135))="","",OFFSET('Sanitation Data'!$D$29,0,10*ROW('Sanitation Data'!D135)))</f>
        <v/>
      </c>
      <c r="CM141" s="229" t="str">
        <f ca="1">+IF(OFFSET('Sanitation Data'!$D$30,0,10*ROW('Sanitation Data'!D135))="","",OFFSET('Sanitation Data'!$D$30,0,10*ROW('Sanitation Data'!D135)))</f>
        <v/>
      </c>
      <c r="CN141" s="229" t="str">
        <f ca="1">+IF(OFFSET('Sanitation Data'!$D$31,0,10*ROW('Sanitation Data'!D135))="","",OFFSET('Sanitation Data'!$D$31,0,10*ROW('Sanitation Data'!D135)))</f>
        <v/>
      </c>
      <c r="CO141" s="229" t="str">
        <f ca="1">+IF(OFFSET('Sanitation Data'!$D$32,0,10*ROW('Sanitation Data'!D135))="","",OFFSET('Sanitation Data'!$D$32,0,10*ROW('Sanitation Data'!D135)))</f>
        <v/>
      </c>
      <c r="CP141" s="229" t="str">
        <f ca="1">+IF(OFFSET('Sanitation Data'!$E$28,0,10*ROW('Sanitation Data'!E135))="","",OFFSET('Sanitation Data'!$E$28,0,10*ROW('Sanitation Data'!E135)))</f>
        <v/>
      </c>
      <c r="CQ141" s="229" t="str">
        <f ca="1">+IF(OFFSET('Sanitation Data'!$E$29,0,10*ROW('Sanitation Data'!E135))="","",OFFSET('Sanitation Data'!$E$29,0,10*ROW('Sanitation Data'!E135)))</f>
        <v/>
      </c>
      <c r="CR141" s="229" t="str">
        <f ca="1">+IF(OFFSET('Sanitation Data'!$E$30,0,10*ROW('Sanitation Data'!E135))="","",OFFSET('Sanitation Data'!$E$30,0,10*ROW('Sanitation Data'!E135)))</f>
        <v/>
      </c>
      <c r="CS141" s="229" t="str">
        <f ca="1">+IF(OFFSET('Sanitation Data'!$E$31,0,10*ROW('Sanitation Data'!E135))="","",OFFSET('Sanitation Data'!$E$31,0,10*ROW('Sanitation Data'!E135)))</f>
        <v/>
      </c>
      <c r="CT141" s="229" t="str">
        <f ca="1">+IF(OFFSET('Sanitation Data'!$E$32,0,10*ROW('Sanitation Data'!E135))="","",OFFSET('Sanitation Data'!$E$32,0,10*ROW('Sanitation Data'!E135)))</f>
        <v/>
      </c>
      <c r="CU141" s="229" t="str">
        <f ca="1">+IF(OFFSET('Sanitation Data'!$F$28,0,10*ROW('Sanitation Data'!F135))="","",OFFSET('Sanitation Data'!$F$28,0,10*ROW('Sanitation Data'!F135)))</f>
        <v/>
      </c>
      <c r="CV141" s="229" t="str">
        <f ca="1">+IF(OFFSET('Sanitation Data'!$F$29,0,10*ROW('Sanitation Data'!F135))="","",OFFSET('Sanitation Data'!$F$29,0,10*ROW('Sanitation Data'!F135)))</f>
        <v/>
      </c>
      <c r="CW141" s="229" t="str">
        <f ca="1">+IF(OFFSET('Sanitation Data'!$F$30,0,10*ROW('Sanitation Data'!F135))="","",OFFSET('Sanitation Data'!$F$30,0,10*ROW('Sanitation Data'!F135)))</f>
        <v/>
      </c>
      <c r="CX141" s="229" t="str">
        <f ca="1">+IF(OFFSET('Sanitation Data'!$F$31,0,10*ROW('Sanitation Data'!F135))="","",OFFSET('Sanitation Data'!$F$31,0,10*ROW('Sanitation Data'!F135)))</f>
        <v/>
      </c>
      <c r="CY141" s="229" t="str">
        <f ca="1">+IF(OFFSET('Sanitation Data'!$F$32,0,10*ROW('Sanitation Data'!F135))="","",OFFSET('Sanitation Data'!$F$32,0,10*ROW('Sanitation Data'!F135)))</f>
        <v/>
      </c>
      <c r="CZ141" s="229" t="str">
        <f ca="1">+IF(OFFSET('Sanitation Data'!$G$28,0,10*ROW('Sanitation Data'!G135))="","",OFFSET('Sanitation Data'!$G$28,0,10*ROW('Sanitation Data'!G135)))</f>
        <v/>
      </c>
      <c r="DA141" s="229" t="str">
        <f ca="1">+IF(OFFSET('Sanitation Data'!$G$29,0,10*ROW('Sanitation Data'!G135))="","",OFFSET('Sanitation Data'!$G$29,0,10*ROW('Sanitation Data'!G135)))</f>
        <v/>
      </c>
      <c r="DB141" s="229" t="str">
        <f ca="1">+IF(OFFSET('Sanitation Data'!$G$30,0,10*ROW('Sanitation Data'!G135))="","",OFFSET('Sanitation Data'!$G$30,0,10*ROW('Sanitation Data'!G135)))</f>
        <v/>
      </c>
      <c r="DC141" s="229" t="str">
        <f ca="1">+IF(OFFSET('Sanitation Data'!$G$31,0,10*ROW('Sanitation Data'!G135))="","",OFFSET('Sanitation Data'!$G$31,0,10*ROW('Sanitation Data'!G135)))</f>
        <v/>
      </c>
      <c r="DD141" s="229" t="str">
        <f ca="1">+IF(OFFSET('Sanitation Data'!$G$32,0,10*ROW('Sanitation Data'!G135))="","",OFFSET('Sanitation Data'!$G$32,0,10*ROW('Sanitation Data'!G135)))</f>
        <v/>
      </c>
      <c r="DE141" s="229" t="str">
        <f ca="1">+IF(OFFSET('Sanitation Data'!$H$28,0,10*ROW('Sanitation Data'!H135))="","",OFFSET('Sanitation Data'!$H$28,0,10*ROW('Sanitation Data'!H135)))</f>
        <v/>
      </c>
      <c r="DF141" s="229" t="str">
        <f ca="1">+IF(OFFSET('Sanitation Data'!$H$29,0,10*ROW('Sanitation Data'!H135))="","",OFFSET('Sanitation Data'!$H$29,0,10*ROW('Sanitation Data'!H135)))</f>
        <v/>
      </c>
      <c r="DG141" s="229" t="str">
        <f ca="1">+IF(OFFSET('Sanitation Data'!$H$30,0,10*ROW('Sanitation Data'!H135))="","",OFFSET('Sanitation Data'!$H$30,0,10*ROW('Sanitation Data'!H135)))</f>
        <v/>
      </c>
      <c r="DH141" s="229" t="str">
        <f ca="1">+IF(OFFSET('Sanitation Data'!$H$31,0,10*ROW('Sanitation Data'!H135))="","",OFFSET('Sanitation Data'!$H$31,0,10*ROW('Sanitation Data'!H135)))</f>
        <v/>
      </c>
      <c r="DI141" s="229" t="str">
        <f ca="1">+IF(OFFSET('Sanitation Data'!$H$32,0,10*ROW('Sanitation Data'!H135))="","",OFFSET('Sanitation Data'!$H$32,0,10*ROW('Sanitation Data'!H135)))</f>
        <v/>
      </c>
      <c r="DJ141" s="229" t="str">
        <f ca="1">+IF(OFFSET('Sanitation Data'!$I$28,0,10*ROW('Sanitation Data'!I135))="","",OFFSET('Sanitation Data'!$I$28,0,10*ROW('Sanitation Data'!I135)))</f>
        <v/>
      </c>
      <c r="DK141" s="229" t="str">
        <f ca="1">+IF(OFFSET('Sanitation Data'!$I$29,0,10*ROW('Sanitation Data'!I135))="","",OFFSET('Sanitation Data'!$I$29,0,10*ROW('Sanitation Data'!I135)))</f>
        <v/>
      </c>
      <c r="DL141" s="229" t="str">
        <f ca="1">+IF(OFFSET('Sanitation Data'!$I$30,0,10*ROW('Sanitation Data'!I135))="","",OFFSET('Sanitation Data'!$I$30,0,10*ROW('Sanitation Data'!I135)))</f>
        <v/>
      </c>
      <c r="DM141" s="229" t="str">
        <f ca="1">+IF(OFFSET('Sanitation Data'!$I$31,0,10*ROW('Sanitation Data'!I135))="","",OFFSET('Sanitation Data'!$I$31,0,10*ROW('Sanitation Data'!I135)))</f>
        <v/>
      </c>
      <c r="DN141" s="229" t="str">
        <f ca="1">+IF(OFFSET('Sanitation Data'!$I$32,0,10*ROW('Sanitation Data'!I135))="","",OFFSET('Sanitation Data'!$I$32,0,10*ROW('Sanitation Data'!I135)))</f>
        <v/>
      </c>
      <c r="DO141" s="229" t="str">
        <f ca="1">+IF(OFFSET('Hygiene Data'!$D$11,0,10*ROW('Hygiene Data'!D135))="","",OFFSET('Hygiene Data'!$D$11,0,10*ROW('Hygiene Data'!D135)))</f>
        <v/>
      </c>
      <c r="DP141" s="229" t="str">
        <f ca="1">+IF(OFFSET('Hygiene Data'!$D$12,0,10*ROW('Hygiene Data'!D135))="","",OFFSET('Hygiene Data'!$D$12,0,10*ROW('Hygiene Data'!D135)))</f>
        <v/>
      </c>
      <c r="DQ141" s="229" t="str">
        <f ca="1">+IF(OFFSET('Hygiene Data'!$D$13,0,10*ROW('Hygiene Data'!D135))="","",OFFSET('Hygiene Data'!$D$13,0,10*ROW('Hygiene Data'!D135)))</f>
        <v/>
      </c>
      <c r="DR141" s="229" t="str">
        <f ca="1">+IF(OFFSET('Hygiene Data'!$E$11,0,10*ROW('Hygiene Data'!E135))="","",OFFSET('Hygiene Data'!$E$11,0,10*ROW('Hygiene Data'!E135)))</f>
        <v/>
      </c>
      <c r="DS141" s="229" t="str">
        <f ca="1">+IF(OFFSET('Hygiene Data'!$E$12,0,10*ROW('Hygiene Data'!E135))="","",OFFSET('Hygiene Data'!$E$12,0,10*ROW('Hygiene Data'!E135)))</f>
        <v/>
      </c>
      <c r="DT141" s="229" t="str">
        <f ca="1">+IF(OFFSET('Hygiene Data'!$E$13,0,10*ROW('Hygiene Data'!E135))="","",OFFSET('Hygiene Data'!$E$13,0,10*ROW('Hygiene Data'!E135)))</f>
        <v/>
      </c>
      <c r="DU141" s="229" t="str">
        <f ca="1">+IF(OFFSET('Hygiene Data'!$F$11,0,10*ROW('Hygiene Data'!F135))="","",OFFSET('Hygiene Data'!$F$11,0,10*ROW('Hygiene Data'!F135)))</f>
        <v/>
      </c>
      <c r="DV141" s="229" t="str">
        <f ca="1">+IF(OFFSET('Hygiene Data'!$F$12,0,10*ROW('Hygiene Data'!F135))="","",OFFSET('Hygiene Data'!$F$12,0,10*ROW('Hygiene Data'!F135)))</f>
        <v/>
      </c>
      <c r="DW141" s="229" t="str">
        <f ca="1">+IF(OFFSET('Hygiene Data'!$F$13,0,10*ROW('Hygiene Data'!F135))="","",OFFSET('Hygiene Data'!$F$13,0,10*ROW('Hygiene Data'!F135)))</f>
        <v/>
      </c>
      <c r="DX141" s="229" t="str">
        <f ca="1">+IF(OFFSET('Hygiene Data'!$G$11,0,10*ROW('Hygiene Data'!G135))="","",OFFSET('Hygiene Data'!$G$11,0,10*ROW('Hygiene Data'!G135)))</f>
        <v/>
      </c>
      <c r="DY141" s="229" t="str">
        <f ca="1">+IF(OFFSET('Hygiene Data'!$G$12,0,10*ROW('Hygiene Data'!G135))="","",OFFSET('Hygiene Data'!$G$12,0,10*ROW('Hygiene Data'!G135)))</f>
        <v/>
      </c>
      <c r="DZ141" s="229" t="str">
        <f ca="1">+IF(OFFSET('Hygiene Data'!$G$13,0,10*ROW('Hygiene Data'!G135))="","",OFFSET('Hygiene Data'!$G$13,0,10*ROW('Hygiene Data'!G135)))</f>
        <v/>
      </c>
      <c r="EA141" s="229" t="str">
        <f ca="1">+IF(OFFSET('Hygiene Data'!$H$11,0,10*ROW('Hygiene Data'!H135))="","",OFFSET('Hygiene Data'!$H$11,0,10*ROW('Hygiene Data'!H135)))</f>
        <v/>
      </c>
      <c r="EB141" s="229" t="str">
        <f ca="1">+IF(OFFSET('Hygiene Data'!$H$12,0,10*ROW('Hygiene Data'!H135))="","",OFFSET('Hygiene Data'!$H$12,0,10*ROW('Hygiene Data'!H135)))</f>
        <v/>
      </c>
      <c r="EC141" s="229" t="str">
        <f ca="1">+IF(OFFSET('Hygiene Data'!$H$13,0,10*ROW('Hygiene Data'!H135))="","",OFFSET('Hygiene Data'!$H$13,0,10*ROW('Hygiene Data'!H135)))</f>
        <v/>
      </c>
      <c r="ED141" s="229" t="str">
        <f ca="1">+IF(OFFSET('Hygiene Data'!$I$11,0,10*ROW('Hygiene Data'!I135))="","",OFFSET('Hygiene Data'!$I$11,0,10*ROW('Hygiene Data'!I135)))</f>
        <v/>
      </c>
      <c r="EE141" s="229" t="str">
        <f ca="1">+IF(OFFSET('Hygiene Data'!$I$12,0,10*ROW('Hygiene Data'!I135))="","",OFFSET('Hygiene Data'!$I$12,0,10*ROW('Hygiene Data'!I135)))</f>
        <v/>
      </c>
      <c r="EF141" s="229" t="str">
        <f ca="1">+IF(OFFSET('Hygiene Data'!$I$13,0,10*ROW('Hygiene Data'!I135))="","",OFFSET('Hygiene Data'!$I$13,0,10*ROW('Hygiene Data'!I135)))</f>
        <v/>
      </c>
    </row>
    <row r="142" spans="1:136" x14ac:dyDescent="0.25">
      <c r="A142" s="338" t="str">
        <f ca="1">+IF(OFFSET('Water Data'!$B$2,0,10*ROW('Water Data'!E136))="","",OFFSET('Water Data'!$B$2,0,10*ROW('Water Data'!E136)))</f>
        <v/>
      </c>
      <c r="B142" s="33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365" t="str">
        <f t="shared" ca="1" si="2"/>
        <v/>
      </c>
      <c r="D142" s="36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36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36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36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36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36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36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36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36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36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36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36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36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36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36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36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36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36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36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36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36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36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36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36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36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36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36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36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36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36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36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36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36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36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36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36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36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36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36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36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36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36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36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36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36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36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36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36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36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44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36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36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36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36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36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36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36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36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36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36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36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36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36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36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36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36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229" t="str">
        <f ca="1">+IF(OFFSET('Water Data'!$D$27,0,10*ROW('Water Data'!D136))="","",OFFSET('Water Data'!$D$27,0,10*ROW('Water Data'!D136)))</f>
        <v/>
      </c>
      <c r="BT142" s="229" t="str">
        <f ca="1">+IF(OFFSET('Water Data'!$D$28,0,10*ROW('Water Data'!D136))="","",OFFSET('Water Data'!$D$28,0,10*ROW('Water Data'!D136)))</f>
        <v/>
      </c>
      <c r="BU142" s="229" t="str">
        <f ca="1">+IF(OFFSET('Water Data'!$D$29,0,10*ROW('Water Data'!D136))="","",OFFSET('Water Data'!$D$29,0,10*ROW('Water Data'!D136)))</f>
        <v/>
      </c>
      <c r="BV142" s="229" t="str">
        <f ca="1">+IF(OFFSET('Water Data'!$E$27,0,10*ROW('Water Data'!E136))="","",OFFSET('Water Data'!$E$27,0,10*ROW('Water Data'!E136)))</f>
        <v/>
      </c>
      <c r="BW142" s="229" t="str">
        <f ca="1">+IF(OFFSET('Water Data'!$E$28,0,10*ROW('Water Data'!E136))="","",OFFSET('Water Data'!$E$28,0,10*ROW('Water Data'!E136)))</f>
        <v/>
      </c>
      <c r="BX142" s="229" t="str">
        <f ca="1">+IF(OFFSET('Water Data'!$E$29,0,10*ROW('Water Data'!E136))="","",OFFSET('Water Data'!$E$29,0,10*ROW('Water Data'!E136)))</f>
        <v/>
      </c>
      <c r="BY142" s="229" t="str">
        <f ca="1">+IF(OFFSET('Water Data'!$F$27,0,10*ROW('Water Data'!F136))="","",OFFSET('Water Data'!$F$27,0,10*ROW('Water Data'!F136)))</f>
        <v/>
      </c>
      <c r="BZ142" s="229" t="str">
        <f ca="1">+IF(OFFSET('Water Data'!$F$28,0,10*ROW('Water Data'!F136))="","",OFFSET('Water Data'!$F$28,0,10*ROW('Water Data'!F136)))</f>
        <v/>
      </c>
      <c r="CA142" s="229" t="str">
        <f ca="1">+IF(OFFSET('Water Data'!$F$29,0,10*ROW('Water Data'!F136))="","",OFFSET('Water Data'!$F$29,0,10*ROW('Water Data'!F136)))</f>
        <v/>
      </c>
      <c r="CB142" s="229" t="str">
        <f ca="1">+IF(OFFSET('Water Data'!$G$27,0,10*ROW('Water Data'!G136))="","",OFFSET('Water Data'!$G$27,0,10*ROW('Water Data'!G136)))</f>
        <v/>
      </c>
      <c r="CC142" s="229" t="str">
        <f ca="1">+IF(OFFSET('Water Data'!$G$28,0,10*ROW('Water Data'!G136))="","",OFFSET('Water Data'!$G$28,0,10*ROW('Water Data'!G136)))</f>
        <v/>
      </c>
      <c r="CD142" s="229" t="str">
        <f ca="1">+IF(OFFSET('Water Data'!$G$29,0,10*ROW('Water Data'!G136))="","",OFFSET('Water Data'!$G$29,0,10*ROW('Water Data'!G136)))</f>
        <v/>
      </c>
      <c r="CE142" s="229" t="str">
        <f ca="1">+IF(OFFSET('Water Data'!$H$27,0,10*ROW('Water Data'!H136))="","",OFFSET('Water Data'!$H$27,0,10*ROW('Water Data'!H136)))</f>
        <v/>
      </c>
      <c r="CF142" s="229" t="str">
        <f ca="1">+IF(OFFSET('Water Data'!$H$28,0,10*ROW('Water Data'!H136))="","",OFFSET('Water Data'!$H$28,0,10*ROW('Water Data'!H136)))</f>
        <v/>
      </c>
      <c r="CG142" s="229" t="str">
        <f ca="1">+IF(OFFSET('Water Data'!$H$29,0,10*ROW('Water Data'!H136))="","",OFFSET('Water Data'!$H$29,0,10*ROW('Water Data'!H136)))</f>
        <v/>
      </c>
      <c r="CH142" s="229" t="str">
        <f ca="1">+IF(OFFSET('Water Data'!$I$27,0,10*ROW('Water Data'!I136))="","",OFFSET('Water Data'!$I$27,0,10*ROW('Water Data'!I136)))</f>
        <v/>
      </c>
      <c r="CI142" s="229" t="str">
        <f ca="1">+IF(OFFSET('Water Data'!$I$28,0,10*ROW('Water Data'!I136))="","",OFFSET('Water Data'!$I$28,0,10*ROW('Water Data'!I136)))</f>
        <v/>
      </c>
      <c r="CJ142" s="229" t="str">
        <f ca="1">+IF(OFFSET('Water Data'!$I$29,0,10*ROW('Water Data'!I136))="","",OFFSET('Water Data'!$I$29,0,10*ROW('Water Data'!I136)))</f>
        <v/>
      </c>
      <c r="CK142" s="229" t="str">
        <f ca="1">+IF(OFFSET('Sanitation Data'!$D$28,0,10*ROW('Sanitation Data'!D136))="","",OFFSET('Sanitation Data'!$D$28,0,10*ROW('Sanitation Data'!D136)))</f>
        <v/>
      </c>
      <c r="CL142" s="229" t="str">
        <f ca="1">+IF(OFFSET('Sanitation Data'!$D$29,0,10*ROW('Sanitation Data'!D136))="","",OFFSET('Sanitation Data'!$D$29,0,10*ROW('Sanitation Data'!D136)))</f>
        <v/>
      </c>
      <c r="CM142" s="229" t="str">
        <f ca="1">+IF(OFFSET('Sanitation Data'!$D$30,0,10*ROW('Sanitation Data'!D136))="","",OFFSET('Sanitation Data'!$D$30,0,10*ROW('Sanitation Data'!D136)))</f>
        <v/>
      </c>
      <c r="CN142" s="229" t="str">
        <f ca="1">+IF(OFFSET('Sanitation Data'!$D$31,0,10*ROW('Sanitation Data'!D136))="","",OFFSET('Sanitation Data'!$D$31,0,10*ROW('Sanitation Data'!D136)))</f>
        <v/>
      </c>
      <c r="CO142" s="229" t="str">
        <f ca="1">+IF(OFFSET('Sanitation Data'!$D$32,0,10*ROW('Sanitation Data'!D136))="","",OFFSET('Sanitation Data'!$D$32,0,10*ROW('Sanitation Data'!D136)))</f>
        <v/>
      </c>
      <c r="CP142" s="229" t="str">
        <f ca="1">+IF(OFFSET('Sanitation Data'!$E$28,0,10*ROW('Sanitation Data'!E136))="","",OFFSET('Sanitation Data'!$E$28,0,10*ROW('Sanitation Data'!E136)))</f>
        <v/>
      </c>
      <c r="CQ142" s="229" t="str">
        <f ca="1">+IF(OFFSET('Sanitation Data'!$E$29,0,10*ROW('Sanitation Data'!E136))="","",OFFSET('Sanitation Data'!$E$29,0,10*ROW('Sanitation Data'!E136)))</f>
        <v/>
      </c>
      <c r="CR142" s="229" t="str">
        <f ca="1">+IF(OFFSET('Sanitation Data'!$E$30,0,10*ROW('Sanitation Data'!E136))="","",OFFSET('Sanitation Data'!$E$30,0,10*ROW('Sanitation Data'!E136)))</f>
        <v/>
      </c>
      <c r="CS142" s="229" t="str">
        <f ca="1">+IF(OFFSET('Sanitation Data'!$E$31,0,10*ROW('Sanitation Data'!E136))="","",OFFSET('Sanitation Data'!$E$31,0,10*ROW('Sanitation Data'!E136)))</f>
        <v/>
      </c>
      <c r="CT142" s="229" t="str">
        <f ca="1">+IF(OFFSET('Sanitation Data'!$E$32,0,10*ROW('Sanitation Data'!E136))="","",OFFSET('Sanitation Data'!$E$32,0,10*ROW('Sanitation Data'!E136)))</f>
        <v/>
      </c>
      <c r="CU142" s="229" t="str">
        <f ca="1">+IF(OFFSET('Sanitation Data'!$F$28,0,10*ROW('Sanitation Data'!F136))="","",OFFSET('Sanitation Data'!$F$28,0,10*ROW('Sanitation Data'!F136)))</f>
        <v/>
      </c>
      <c r="CV142" s="229" t="str">
        <f ca="1">+IF(OFFSET('Sanitation Data'!$F$29,0,10*ROW('Sanitation Data'!F136))="","",OFFSET('Sanitation Data'!$F$29,0,10*ROW('Sanitation Data'!F136)))</f>
        <v/>
      </c>
      <c r="CW142" s="229" t="str">
        <f ca="1">+IF(OFFSET('Sanitation Data'!$F$30,0,10*ROW('Sanitation Data'!F136))="","",OFFSET('Sanitation Data'!$F$30,0,10*ROW('Sanitation Data'!F136)))</f>
        <v/>
      </c>
      <c r="CX142" s="229" t="str">
        <f ca="1">+IF(OFFSET('Sanitation Data'!$F$31,0,10*ROW('Sanitation Data'!F136))="","",OFFSET('Sanitation Data'!$F$31,0,10*ROW('Sanitation Data'!F136)))</f>
        <v/>
      </c>
      <c r="CY142" s="229" t="str">
        <f ca="1">+IF(OFFSET('Sanitation Data'!$F$32,0,10*ROW('Sanitation Data'!F136))="","",OFFSET('Sanitation Data'!$F$32,0,10*ROW('Sanitation Data'!F136)))</f>
        <v/>
      </c>
      <c r="CZ142" s="229" t="str">
        <f ca="1">+IF(OFFSET('Sanitation Data'!$G$28,0,10*ROW('Sanitation Data'!G136))="","",OFFSET('Sanitation Data'!$G$28,0,10*ROW('Sanitation Data'!G136)))</f>
        <v/>
      </c>
      <c r="DA142" s="229" t="str">
        <f ca="1">+IF(OFFSET('Sanitation Data'!$G$29,0,10*ROW('Sanitation Data'!G136))="","",OFFSET('Sanitation Data'!$G$29,0,10*ROW('Sanitation Data'!G136)))</f>
        <v/>
      </c>
      <c r="DB142" s="229" t="str">
        <f ca="1">+IF(OFFSET('Sanitation Data'!$G$30,0,10*ROW('Sanitation Data'!G136))="","",OFFSET('Sanitation Data'!$G$30,0,10*ROW('Sanitation Data'!G136)))</f>
        <v/>
      </c>
      <c r="DC142" s="229" t="str">
        <f ca="1">+IF(OFFSET('Sanitation Data'!$G$31,0,10*ROW('Sanitation Data'!G136))="","",OFFSET('Sanitation Data'!$G$31,0,10*ROW('Sanitation Data'!G136)))</f>
        <v/>
      </c>
      <c r="DD142" s="229" t="str">
        <f ca="1">+IF(OFFSET('Sanitation Data'!$G$32,0,10*ROW('Sanitation Data'!G136))="","",OFFSET('Sanitation Data'!$G$32,0,10*ROW('Sanitation Data'!G136)))</f>
        <v/>
      </c>
      <c r="DE142" s="229" t="str">
        <f ca="1">+IF(OFFSET('Sanitation Data'!$H$28,0,10*ROW('Sanitation Data'!H136))="","",OFFSET('Sanitation Data'!$H$28,0,10*ROW('Sanitation Data'!H136)))</f>
        <v/>
      </c>
      <c r="DF142" s="229" t="str">
        <f ca="1">+IF(OFFSET('Sanitation Data'!$H$29,0,10*ROW('Sanitation Data'!H136))="","",OFFSET('Sanitation Data'!$H$29,0,10*ROW('Sanitation Data'!H136)))</f>
        <v/>
      </c>
      <c r="DG142" s="229" t="str">
        <f ca="1">+IF(OFFSET('Sanitation Data'!$H$30,0,10*ROW('Sanitation Data'!H136))="","",OFFSET('Sanitation Data'!$H$30,0,10*ROW('Sanitation Data'!H136)))</f>
        <v/>
      </c>
      <c r="DH142" s="229" t="str">
        <f ca="1">+IF(OFFSET('Sanitation Data'!$H$31,0,10*ROW('Sanitation Data'!H136))="","",OFFSET('Sanitation Data'!$H$31,0,10*ROW('Sanitation Data'!H136)))</f>
        <v/>
      </c>
      <c r="DI142" s="229" t="str">
        <f ca="1">+IF(OFFSET('Sanitation Data'!$H$32,0,10*ROW('Sanitation Data'!H136))="","",OFFSET('Sanitation Data'!$H$32,0,10*ROW('Sanitation Data'!H136)))</f>
        <v/>
      </c>
      <c r="DJ142" s="229" t="str">
        <f ca="1">+IF(OFFSET('Sanitation Data'!$I$28,0,10*ROW('Sanitation Data'!I136))="","",OFFSET('Sanitation Data'!$I$28,0,10*ROW('Sanitation Data'!I136)))</f>
        <v/>
      </c>
      <c r="DK142" s="229" t="str">
        <f ca="1">+IF(OFFSET('Sanitation Data'!$I$29,0,10*ROW('Sanitation Data'!I136))="","",OFFSET('Sanitation Data'!$I$29,0,10*ROW('Sanitation Data'!I136)))</f>
        <v/>
      </c>
      <c r="DL142" s="229" t="str">
        <f ca="1">+IF(OFFSET('Sanitation Data'!$I$30,0,10*ROW('Sanitation Data'!I136))="","",OFFSET('Sanitation Data'!$I$30,0,10*ROW('Sanitation Data'!I136)))</f>
        <v/>
      </c>
      <c r="DM142" s="229" t="str">
        <f ca="1">+IF(OFFSET('Sanitation Data'!$I$31,0,10*ROW('Sanitation Data'!I136))="","",OFFSET('Sanitation Data'!$I$31,0,10*ROW('Sanitation Data'!I136)))</f>
        <v/>
      </c>
      <c r="DN142" s="229" t="str">
        <f ca="1">+IF(OFFSET('Sanitation Data'!$I$32,0,10*ROW('Sanitation Data'!I136))="","",OFFSET('Sanitation Data'!$I$32,0,10*ROW('Sanitation Data'!I136)))</f>
        <v/>
      </c>
      <c r="DO142" s="229" t="str">
        <f ca="1">+IF(OFFSET('Hygiene Data'!$D$11,0,10*ROW('Hygiene Data'!D136))="","",OFFSET('Hygiene Data'!$D$11,0,10*ROW('Hygiene Data'!D136)))</f>
        <v/>
      </c>
      <c r="DP142" s="229" t="str">
        <f ca="1">+IF(OFFSET('Hygiene Data'!$D$12,0,10*ROW('Hygiene Data'!D136))="","",OFFSET('Hygiene Data'!$D$12,0,10*ROW('Hygiene Data'!D136)))</f>
        <v/>
      </c>
      <c r="DQ142" s="229" t="str">
        <f ca="1">+IF(OFFSET('Hygiene Data'!$D$13,0,10*ROW('Hygiene Data'!D136))="","",OFFSET('Hygiene Data'!$D$13,0,10*ROW('Hygiene Data'!D136)))</f>
        <v/>
      </c>
      <c r="DR142" s="229" t="str">
        <f ca="1">+IF(OFFSET('Hygiene Data'!$E$11,0,10*ROW('Hygiene Data'!E136))="","",OFFSET('Hygiene Data'!$E$11,0,10*ROW('Hygiene Data'!E136)))</f>
        <v/>
      </c>
      <c r="DS142" s="229" t="str">
        <f ca="1">+IF(OFFSET('Hygiene Data'!$E$12,0,10*ROW('Hygiene Data'!E136))="","",OFFSET('Hygiene Data'!$E$12,0,10*ROW('Hygiene Data'!E136)))</f>
        <v/>
      </c>
      <c r="DT142" s="229" t="str">
        <f ca="1">+IF(OFFSET('Hygiene Data'!$E$13,0,10*ROW('Hygiene Data'!E136))="","",OFFSET('Hygiene Data'!$E$13,0,10*ROW('Hygiene Data'!E136)))</f>
        <v/>
      </c>
      <c r="DU142" s="229" t="str">
        <f ca="1">+IF(OFFSET('Hygiene Data'!$F$11,0,10*ROW('Hygiene Data'!F136))="","",OFFSET('Hygiene Data'!$F$11,0,10*ROW('Hygiene Data'!F136)))</f>
        <v/>
      </c>
      <c r="DV142" s="229" t="str">
        <f ca="1">+IF(OFFSET('Hygiene Data'!$F$12,0,10*ROW('Hygiene Data'!F136))="","",OFFSET('Hygiene Data'!$F$12,0,10*ROW('Hygiene Data'!F136)))</f>
        <v/>
      </c>
      <c r="DW142" s="229" t="str">
        <f ca="1">+IF(OFFSET('Hygiene Data'!$F$13,0,10*ROW('Hygiene Data'!F136))="","",OFFSET('Hygiene Data'!$F$13,0,10*ROW('Hygiene Data'!F136)))</f>
        <v/>
      </c>
      <c r="DX142" s="229" t="str">
        <f ca="1">+IF(OFFSET('Hygiene Data'!$G$11,0,10*ROW('Hygiene Data'!G136))="","",OFFSET('Hygiene Data'!$G$11,0,10*ROW('Hygiene Data'!G136)))</f>
        <v/>
      </c>
      <c r="DY142" s="229" t="str">
        <f ca="1">+IF(OFFSET('Hygiene Data'!$G$12,0,10*ROW('Hygiene Data'!G136))="","",OFFSET('Hygiene Data'!$G$12,0,10*ROW('Hygiene Data'!G136)))</f>
        <v/>
      </c>
      <c r="DZ142" s="229" t="str">
        <f ca="1">+IF(OFFSET('Hygiene Data'!$G$13,0,10*ROW('Hygiene Data'!G136))="","",OFFSET('Hygiene Data'!$G$13,0,10*ROW('Hygiene Data'!G136)))</f>
        <v/>
      </c>
      <c r="EA142" s="229" t="str">
        <f ca="1">+IF(OFFSET('Hygiene Data'!$H$11,0,10*ROW('Hygiene Data'!H136))="","",OFFSET('Hygiene Data'!$H$11,0,10*ROW('Hygiene Data'!H136)))</f>
        <v/>
      </c>
      <c r="EB142" s="229" t="str">
        <f ca="1">+IF(OFFSET('Hygiene Data'!$H$12,0,10*ROW('Hygiene Data'!H136))="","",OFFSET('Hygiene Data'!$H$12,0,10*ROW('Hygiene Data'!H136)))</f>
        <v/>
      </c>
      <c r="EC142" s="229" t="str">
        <f ca="1">+IF(OFFSET('Hygiene Data'!$H$13,0,10*ROW('Hygiene Data'!H136))="","",OFFSET('Hygiene Data'!$H$13,0,10*ROW('Hygiene Data'!H136)))</f>
        <v/>
      </c>
      <c r="ED142" s="229" t="str">
        <f ca="1">+IF(OFFSET('Hygiene Data'!$I$11,0,10*ROW('Hygiene Data'!I136))="","",OFFSET('Hygiene Data'!$I$11,0,10*ROW('Hygiene Data'!I136)))</f>
        <v/>
      </c>
      <c r="EE142" s="229" t="str">
        <f ca="1">+IF(OFFSET('Hygiene Data'!$I$12,0,10*ROW('Hygiene Data'!I136))="","",OFFSET('Hygiene Data'!$I$12,0,10*ROW('Hygiene Data'!I136)))</f>
        <v/>
      </c>
      <c r="EF142" s="229" t="str">
        <f ca="1">+IF(OFFSET('Hygiene Data'!$I$13,0,10*ROW('Hygiene Data'!I136))="","",OFFSET('Hygiene Data'!$I$13,0,10*ROW('Hygiene Data'!I136)))</f>
        <v/>
      </c>
    </row>
    <row r="143" spans="1:136" x14ac:dyDescent="0.25">
      <c r="A143" s="338" t="str">
        <f ca="1">+IF(OFFSET('Water Data'!$B$2,0,10*ROW('Water Data'!E137))="","",OFFSET('Water Data'!$B$2,0,10*ROW('Water Data'!E137)))</f>
        <v/>
      </c>
      <c r="B143" s="33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365" t="str">
        <f t="shared" ca="1" si="2"/>
        <v/>
      </c>
      <c r="D143" s="36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36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36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36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36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36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36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36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36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36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36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36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36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36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36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36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36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36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36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36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36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36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36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36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36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36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36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36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36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36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36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36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36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36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36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36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36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36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36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36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36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36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36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36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36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36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36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36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36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44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36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36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36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36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36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36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36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36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36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36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36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36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36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36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36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36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229" t="str">
        <f ca="1">+IF(OFFSET('Water Data'!$D$27,0,10*ROW('Water Data'!D137))="","",OFFSET('Water Data'!$D$27,0,10*ROW('Water Data'!D137)))</f>
        <v/>
      </c>
      <c r="BT143" s="229" t="str">
        <f ca="1">+IF(OFFSET('Water Data'!$D$28,0,10*ROW('Water Data'!D137))="","",OFFSET('Water Data'!$D$28,0,10*ROW('Water Data'!D137)))</f>
        <v/>
      </c>
      <c r="BU143" s="229" t="str">
        <f ca="1">+IF(OFFSET('Water Data'!$D$29,0,10*ROW('Water Data'!D137))="","",OFFSET('Water Data'!$D$29,0,10*ROW('Water Data'!D137)))</f>
        <v/>
      </c>
      <c r="BV143" s="229" t="str">
        <f ca="1">+IF(OFFSET('Water Data'!$E$27,0,10*ROW('Water Data'!E137))="","",OFFSET('Water Data'!$E$27,0,10*ROW('Water Data'!E137)))</f>
        <v/>
      </c>
      <c r="BW143" s="229" t="str">
        <f ca="1">+IF(OFFSET('Water Data'!$E$28,0,10*ROW('Water Data'!E137))="","",OFFSET('Water Data'!$E$28,0,10*ROW('Water Data'!E137)))</f>
        <v/>
      </c>
      <c r="BX143" s="229" t="str">
        <f ca="1">+IF(OFFSET('Water Data'!$E$29,0,10*ROW('Water Data'!E137))="","",OFFSET('Water Data'!$E$29,0,10*ROW('Water Data'!E137)))</f>
        <v/>
      </c>
      <c r="BY143" s="229" t="str">
        <f ca="1">+IF(OFFSET('Water Data'!$F$27,0,10*ROW('Water Data'!F137))="","",OFFSET('Water Data'!$F$27,0,10*ROW('Water Data'!F137)))</f>
        <v/>
      </c>
      <c r="BZ143" s="229" t="str">
        <f ca="1">+IF(OFFSET('Water Data'!$F$28,0,10*ROW('Water Data'!F137))="","",OFFSET('Water Data'!$F$28,0,10*ROW('Water Data'!F137)))</f>
        <v/>
      </c>
      <c r="CA143" s="229" t="str">
        <f ca="1">+IF(OFFSET('Water Data'!$F$29,0,10*ROW('Water Data'!F137))="","",OFFSET('Water Data'!$F$29,0,10*ROW('Water Data'!F137)))</f>
        <v/>
      </c>
      <c r="CB143" s="229" t="str">
        <f ca="1">+IF(OFFSET('Water Data'!$G$27,0,10*ROW('Water Data'!G137))="","",OFFSET('Water Data'!$G$27,0,10*ROW('Water Data'!G137)))</f>
        <v/>
      </c>
      <c r="CC143" s="229" t="str">
        <f ca="1">+IF(OFFSET('Water Data'!$G$28,0,10*ROW('Water Data'!G137))="","",OFFSET('Water Data'!$G$28,0,10*ROW('Water Data'!G137)))</f>
        <v/>
      </c>
      <c r="CD143" s="229" t="str">
        <f ca="1">+IF(OFFSET('Water Data'!$G$29,0,10*ROW('Water Data'!G137))="","",OFFSET('Water Data'!$G$29,0,10*ROW('Water Data'!G137)))</f>
        <v/>
      </c>
      <c r="CE143" s="229" t="str">
        <f ca="1">+IF(OFFSET('Water Data'!$H$27,0,10*ROW('Water Data'!H137))="","",OFFSET('Water Data'!$H$27,0,10*ROW('Water Data'!H137)))</f>
        <v/>
      </c>
      <c r="CF143" s="229" t="str">
        <f ca="1">+IF(OFFSET('Water Data'!$H$28,0,10*ROW('Water Data'!H137))="","",OFFSET('Water Data'!$H$28,0,10*ROW('Water Data'!H137)))</f>
        <v/>
      </c>
      <c r="CG143" s="229" t="str">
        <f ca="1">+IF(OFFSET('Water Data'!$H$29,0,10*ROW('Water Data'!H137))="","",OFFSET('Water Data'!$H$29,0,10*ROW('Water Data'!H137)))</f>
        <v/>
      </c>
      <c r="CH143" s="229" t="str">
        <f ca="1">+IF(OFFSET('Water Data'!$I$27,0,10*ROW('Water Data'!I137))="","",OFFSET('Water Data'!$I$27,0,10*ROW('Water Data'!I137)))</f>
        <v/>
      </c>
      <c r="CI143" s="229" t="str">
        <f ca="1">+IF(OFFSET('Water Data'!$I$28,0,10*ROW('Water Data'!I137))="","",OFFSET('Water Data'!$I$28,0,10*ROW('Water Data'!I137)))</f>
        <v/>
      </c>
      <c r="CJ143" s="229" t="str">
        <f ca="1">+IF(OFFSET('Water Data'!$I$29,0,10*ROW('Water Data'!I137))="","",OFFSET('Water Data'!$I$29,0,10*ROW('Water Data'!I137)))</f>
        <v/>
      </c>
      <c r="CK143" s="229" t="str">
        <f ca="1">+IF(OFFSET('Sanitation Data'!$D$28,0,10*ROW('Sanitation Data'!D137))="","",OFFSET('Sanitation Data'!$D$28,0,10*ROW('Sanitation Data'!D137)))</f>
        <v/>
      </c>
      <c r="CL143" s="229" t="str">
        <f ca="1">+IF(OFFSET('Sanitation Data'!$D$29,0,10*ROW('Sanitation Data'!D137))="","",OFFSET('Sanitation Data'!$D$29,0,10*ROW('Sanitation Data'!D137)))</f>
        <v/>
      </c>
      <c r="CM143" s="229" t="str">
        <f ca="1">+IF(OFFSET('Sanitation Data'!$D$30,0,10*ROW('Sanitation Data'!D137))="","",OFFSET('Sanitation Data'!$D$30,0,10*ROW('Sanitation Data'!D137)))</f>
        <v/>
      </c>
      <c r="CN143" s="229" t="str">
        <f ca="1">+IF(OFFSET('Sanitation Data'!$D$31,0,10*ROW('Sanitation Data'!D137))="","",OFFSET('Sanitation Data'!$D$31,0,10*ROW('Sanitation Data'!D137)))</f>
        <v/>
      </c>
      <c r="CO143" s="229" t="str">
        <f ca="1">+IF(OFFSET('Sanitation Data'!$D$32,0,10*ROW('Sanitation Data'!D137))="","",OFFSET('Sanitation Data'!$D$32,0,10*ROW('Sanitation Data'!D137)))</f>
        <v/>
      </c>
      <c r="CP143" s="229" t="str">
        <f ca="1">+IF(OFFSET('Sanitation Data'!$E$28,0,10*ROW('Sanitation Data'!E137))="","",OFFSET('Sanitation Data'!$E$28,0,10*ROW('Sanitation Data'!E137)))</f>
        <v/>
      </c>
      <c r="CQ143" s="229" t="str">
        <f ca="1">+IF(OFFSET('Sanitation Data'!$E$29,0,10*ROW('Sanitation Data'!E137))="","",OFFSET('Sanitation Data'!$E$29,0,10*ROW('Sanitation Data'!E137)))</f>
        <v/>
      </c>
      <c r="CR143" s="229" t="str">
        <f ca="1">+IF(OFFSET('Sanitation Data'!$E$30,0,10*ROW('Sanitation Data'!E137))="","",OFFSET('Sanitation Data'!$E$30,0,10*ROW('Sanitation Data'!E137)))</f>
        <v/>
      </c>
      <c r="CS143" s="229" t="str">
        <f ca="1">+IF(OFFSET('Sanitation Data'!$E$31,0,10*ROW('Sanitation Data'!E137))="","",OFFSET('Sanitation Data'!$E$31,0,10*ROW('Sanitation Data'!E137)))</f>
        <v/>
      </c>
      <c r="CT143" s="229" t="str">
        <f ca="1">+IF(OFFSET('Sanitation Data'!$E$32,0,10*ROW('Sanitation Data'!E137))="","",OFFSET('Sanitation Data'!$E$32,0,10*ROW('Sanitation Data'!E137)))</f>
        <v/>
      </c>
      <c r="CU143" s="229" t="str">
        <f ca="1">+IF(OFFSET('Sanitation Data'!$F$28,0,10*ROW('Sanitation Data'!F137))="","",OFFSET('Sanitation Data'!$F$28,0,10*ROW('Sanitation Data'!F137)))</f>
        <v/>
      </c>
      <c r="CV143" s="229" t="str">
        <f ca="1">+IF(OFFSET('Sanitation Data'!$F$29,0,10*ROW('Sanitation Data'!F137))="","",OFFSET('Sanitation Data'!$F$29,0,10*ROW('Sanitation Data'!F137)))</f>
        <v/>
      </c>
      <c r="CW143" s="229" t="str">
        <f ca="1">+IF(OFFSET('Sanitation Data'!$F$30,0,10*ROW('Sanitation Data'!F137))="","",OFFSET('Sanitation Data'!$F$30,0,10*ROW('Sanitation Data'!F137)))</f>
        <v/>
      </c>
      <c r="CX143" s="229" t="str">
        <f ca="1">+IF(OFFSET('Sanitation Data'!$F$31,0,10*ROW('Sanitation Data'!F137))="","",OFFSET('Sanitation Data'!$F$31,0,10*ROW('Sanitation Data'!F137)))</f>
        <v/>
      </c>
      <c r="CY143" s="229" t="str">
        <f ca="1">+IF(OFFSET('Sanitation Data'!$F$32,0,10*ROW('Sanitation Data'!F137))="","",OFFSET('Sanitation Data'!$F$32,0,10*ROW('Sanitation Data'!F137)))</f>
        <v/>
      </c>
      <c r="CZ143" s="229" t="str">
        <f ca="1">+IF(OFFSET('Sanitation Data'!$G$28,0,10*ROW('Sanitation Data'!G137))="","",OFFSET('Sanitation Data'!$G$28,0,10*ROW('Sanitation Data'!G137)))</f>
        <v/>
      </c>
      <c r="DA143" s="229" t="str">
        <f ca="1">+IF(OFFSET('Sanitation Data'!$G$29,0,10*ROW('Sanitation Data'!G137))="","",OFFSET('Sanitation Data'!$G$29,0,10*ROW('Sanitation Data'!G137)))</f>
        <v/>
      </c>
      <c r="DB143" s="229" t="str">
        <f ca="1">+IF(OFFSET('Sanitation Data'!$G$30,0,10*ROW('Sanitation Data'!G137))="","",OFFSET('Sanitation Data'!$G$30,0,10*ROW('Sanitation Data'!G137)))</f>
        <v/>
      </c>
      <c r="DC143" s="229" t="str">
        <f ca="1">+IF(OFFSET('Sanitation Data'!$G$31,0,10*ROW('Sanitation Data'!G137))="","",OFFSET('Sanitation Data'!$G$31,0,10*ROW('Sanitation Data'!G137)))</f>
        <v/>
      </c>
      <c r="DD143" s="229" t="str">
        <f ca="1">+IF(OFFSET('Sanitation Data'!$G$32,0,10*ROW('Sanitation Data'!G137))="","",OFFSET('Sanitation Data'!$G$32,0,10*ROW('Sanitation Data'!G137)))</f>
        <v/>
      </c>
      <c r="DE143" s="229" t="str">
        <f ca="1">+IF(OFFSET('Sanitation Data'!$H$28,0,10*ROW('Sanitation Data'!H137))="","",OFFSET('Sanitation Data'!$H$28,0,10*ROW('Sanitation Data'!H137)))</f>
        <v/>
      </c>
      <c r="DF143" s="229" t="str">
        <f ca="1">+IF(OFFSET('Sanitation Data'!$H$29,0,10*ROW('Sanitation Data'!H137))="","",OFFSET('Sanitation Data'!$H$29,0,10*ROW('Sanitation Data'!H137)))</f>
        <v/>
      </c>
      <c r="DG143" s="229" t="str">
        <f ca="1">+IF(OFFSET('Sanitation Data'!$H$30,0,10*ROW('Sanitation Data'!H137))="","",OFFSET('Sanitation Data'!$H$30,0,10*ROW('Sanitation Data'!H137)))</f>
        <v/>
      </c>
      <c r="DH143" s="229" t="str">
        <f ca="1">+IF(OFFSET('Sanitation Data'!$H$31,0,10*ROW('Sanitation Data'!H137))="","",OFFSET('Sanitation Data'!$H$31,0,10*ROW('Sanitation Data'!H137)))</f>
        <v/>
      </c>
      <c r="DI143" s="229" t="str">
        <f ca="1">+IF(OFFSET('Sanitation Data'!$H$32,0,10*ROW('Sanitation Data'!H137))="","",OFFSET('Sanitation Data'!$H$32,0,10*ROW('Sanitation Data'!H137)))</f>
        <v/>
      </c>
      <c r="DJ143" s="229" t="str">
        <f ca="1">+IF(OFFSET('Sanitation Data'!$I$28,0,10*ROW('Sanitation Data'!I137))="","",OFFSET('Sanitation Data'!$I$28,0,10*ROW('Sanitation Data'!I137)))</f>
        <v/>
      </c>
      <c r="DK143" s="229" t="str">
        <f ca="1">+IF(OFFSET('Sanitation Data'!$I$29,0,10*ROW('Sanitation Data'!I137))="","",OFFSET('Sanitation Data'!$I$29,0,10*ROW('Sanitation Data'!I137)))</f>
        <v/>
      </c>
      <c r="DL143" s="229" t="str">
        <f ca="1">+IF(OFFSET('Sanitation Data'!$I$30,0,10*ROW('Sanitation Data'!I137))="","",OFFSET('Sanitation Data'!$I$30,0,10*ROW('Sanitation Data'!I137)))</f>
        <v/>
      </c>
      <c r="DM143" s="229" t="str">
        <f ca="1">+IF(OFFSET('Sanitation Data'!$I$31,0,10*ROW('Sanitation Data'!I137))="","",OFFSET('Sanitation Data'!$I$31,0,10*ROW('Sanitation Data'!I137)))</f>
        <v/>
      </c>
      <c r="DN143" s="229" t="str">
        <f ca="1">+IF(OFFSET('Sanitation Data'!$I$32,0,10*ROW('Sanitation Data'!I137))="","",OFFSET('Sanitation Data'!$I$32,0,10*ROW('Sanitation Data'!I137)))</f>
        <v/>
      </c>
      <c r="DO143" s="229" t="str">
        <f ca="1">+IF(OFFSET('Hygiene Data'!$D$11,0,10*ROW('Hygiene Data'!D137))="","",OFFSET('Hygiene Data'!$D$11,0,10*ROW('Hygiene Data'!D137)))</f>
        <v/>
      </c>
      <c r="DP143" s="229" t="str">
        <f ca="1">+IF(OFFSET('Hygiene Data'!$D$12,0,10*ROW('Hygiene Data'!D137))="","",OFFSET('Hygiene Data'!$D$12,0,10*ROW('Hygiene Data'!D137)))</f>
        <v/>
      </c>
      <c r="DQ143" s="229" t="str">
        <f ca="1">+IF(OFFSET('Hygiene Data'!$D$13,0,10*ROW('Hygiene Data'!D137))="","",OFFSET('Hygiene Data'!$D$13,0,10*ROW('Hygiene Data'!D137)))</f>
        <v/>
      </c>
      <c r="DR143" s="229" t="str">
        <f ca="1">+IF(OFFSET('Hygiene Data'!$E$11,0,10*ROW('Hygiene Data'!E137))="","",OFFSET('Hygiene Data'!$E$11,0,10*ROW('Hygiene Data'!E137)))</f>
        <v/>
      </c>
      <c r="DS143" s="229" t="str">
        <f ca="1">+IF(OFFSET('Hygiene Data'!$E$12,0,10*ROW('Hygiene Data'!E137))="","",OFFSET('Hygiene Data'!$E$12,0,10*ROW('Hygiene Data'!E137)))</f>
        <v/>
      </c>
      <c r="DT143" s="229" t="str">
        <f ca="1">+IF(OFFSET('Hygiene Data'!$E$13,0,10*ROW('Hygiene Data'!E137))="","",OFFSET('Hygiene Data'!$E$13,0,10*ROW('Hygiene Data'!E137)))</f>
        <v/>
      </c>
      <c r="DU143" s="229" t="str">
        <f ca="1">+IF(OFFSET('Hygiene Data'!$F$11,0,10*ROW('Hygiene Data'!F137))="","",OFFSET('Hygiene Data'!$F$11,0,10*ROW('Hygiene Data'!F137)))</f>
        <v/>
      </c>
      <c r="DV143" s="229" t="str">
        <f ca="1">+IF(OFFSET('Hygiene Data'!$F$12,0,10*ROW('Hygiene Data'!F137))="","",OFFSET('Hygiene Data'!$F$12,0,10*ROW('Hygiene Data'!F137)))</f>
        <v/>
      </c>
      <c r="DW143" s="229" t="str">
        <f ca="1">+IF(OFFSET('Hygiene Data'!$F$13,0,10*ROW('Hygiene Data'!F137))="","",OFFSET('Hygiene Data'!$F$13,0,10*ROW('Hygiene Data'!F137)))</f>
        <v/>
      </c>
      <c r="DX143" s="229" t="str">
        <f ca="1">+IF(OFFSET('Hygiene Data'!$G$11,0,10*ROW('Hygiene Data'!G137))="","",OFFSET('Hygiene Data'!$G$11,0,10*ROW('Hygiene Data'!G137)))</f>
        <v/>
      </c>
      <c r="DY143" s="229" t="str">
        <f ca="1">+IF(OFFSET('Hygiene Data'!$G$12,0,10*ROW('Hygiene Data'!G137))="","",OFFSET('Hygiene Data'!$G$12,0,10*ROW('Hygiene Data'!G137)))</f>
        <v/>
      </c>
      <c r="DZ143" s="229" t="str">
        <f ca="1">+IF(OFFSET('Hygiene Data'!$G$13,0,10*ROW('Hygiene Data'!G137))="","",OFFSET('Hygiene Data'!$G$13,0,10*ROW('Hygiene Data'!G137)))</f>
        <v/>
      </c>
      <c r="EA143" s="229" t="str">
        <f ca="1">+IF(OFFSET('Hygiene Data'!$H$11,0,10*ROW('Hygiene Data'!H137))="","",OFFSET('Hygiene Data'!$H$11,0,10*ROW('Hygiene Data'!H137)))</f>
        <v/>
      </c>
      <c r="EB143" s="229" t="str">
        <f ca="1">+IF(OFFSET('Hygiene Data'!$H$12,0,10*ROW('Hygiene Data'!H137))="","",OFFSET('Hygiene Data'!$H$12,0,10*ROW('Hygiene Data'!H137)))</f>
        <v/>
      </c>
      <c r="EC143" s="229" t="str">
        <f ca="1">+IF(OFFSET('Hygiene Data'!$H$13,0,10*ROW('Hygiene Data'!H137))="","",OFFSET('Hygiene Data'!$H$13,0,10*ROW('Hygiene Data'!H137)))</f>
        <v/>
      </c>
      <c r="ED143" s="229" t="str">
        <f ca="1">+IF(OFFSET('Hygiene Data'!$I$11,0,10*ROW('Hygiene Data'!I137))="","",OFFSET('Hygiene Data'!$I$11,0,10*ROW('Hygiene Data'!I137)))</f>
        <v/>
      </c>
      <c r="EE143" s="229" t="str">
        <f ca="1">+IF(OFFSET('Hygiene Data'!$I$12,0,10*ROW('Hygiene Data'!I137))="","",OFFSET('Hygiene Data'!$I$12,0,10*ROW('Hygiene Data'!I137)))</f>
        <v/>
      </c>
      <c r="EF143" s="229" t="str">
        <f ca="1">+IF(OFFSET('Hygiene Data'!$I$13,0,10*ROW('Hygiene Data'!I137))="","",OFFSET('Hygiene Data'!$I$13,0,10*ROW('Hygiene Data'!I137)))</f>
        <v/>
      </c>
    </row>
    <row r="144" spans="1:136" x14ac:dyDescent="0.25">
      <c r="A144" s="338" t="str">
        <f ca="1">+IF(OFFSET('Water Data'!$B$2,0,10*ROW('Water Data'!E138))="","",OFFSET('Water Data'!$B$2,0,10*ROW('Water Data'!E138)))</f>
        <v/>
      </c>
      <c r="B144" s="33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365" t="str">
        <f t="shared" ca="1" si="2"/>
        <v/>
      </c>
      <c r="D144" s="36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36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36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36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36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36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36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36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36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36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36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36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36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36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36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36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36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36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36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36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36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36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36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36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36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36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36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36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36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36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36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36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36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36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36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36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36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36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36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36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36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36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36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36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36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36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36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36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36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44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36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36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36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36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36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36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36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36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36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36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36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36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36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36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36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36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229" t="str">
        <f ca="1">+IF(OFFSET('Water Data'!$D$27,0,10*ROW('Water Data'!D138))="","",OFFSET('Water Data'!$D$27,0,10*ROW('Water Data'!D138)))</f>
        <v/>
      </c>
      <c r="BT144" s="229" t="str">
        <f ca="1">+IF(OFFSET('Water Data'!$D$28,0,10*ROW('Water Data'!D138))="","",OFFSET('Water Data'!$D$28,0,10*ROW('Water Data'!D138)))</f>
        <v/>
      </c>
      <c r="BU144" s="229" t="str">
        <f ca="1">+IF(OFFSET('Water Data'!$D$29,0,10*ROW('Water Data'!D138))="","",OFFSET('Water Data'!$D$29,0,10*ROW('Water Data'!D138)))</f>
        <v/>
      </c>
      <c r="BV144" s="229" t="str">
        <f ca="1">+IF(OFFSET('Water Data'!$E$27,0,10*ROW('Water Data'!E138))="","",OFFSET('Water Data'!$E$27,0,10*ROW('Water Data'!E138)))</f>
        <v/>
      </c>
      <c r="BW144" s="229" t="str">
        <f ca="1">+IF(OFFSET('Water Data'!$E$28,0,10*ROW('Water Data'!E138))="","",OFFSET('Water Data'!$E$28,0,10*ROW('Water Data'!E138)))</f>
        <v/>
      </c>
      <c r="BX144" s="229" t="str">
        <f ca="1">+IF(OFFSET('Water Data'!$E$29,0,10*ROW('Water Data'!E138))="","",OFFSET('Water Data'!$E$29,0,10*ROW('Water Data'!E138)))</f>
        <v/>
      </c>
      <c r="BY144" s="229" t="str">
        <f ca="1">+IF(OFFSET('Water Data'!$F$27,0,10*ROW('Water Data'!F138))="","",OFFSET('Water Data'!$F$27,0,10*ROW('Water Data'!F138)))</f>
        <v/>
      </c>
      <c r="BZ144" s="229" t="str">
        <f ca="1">+IF(OFFSET('Water Data'!$F$28,0,10*ROW('Water Data'!F138))="","",OFFSET('Water Data'!$F$28,0,10*ROW('Water Data'!F138)))</f>
        <v/>
      </c>
      <c r="CA144" s="229" t="str">
        <f ca="1">+IF(OFFSET('Water Data'!$F$29,0,10*ROW('Water Data'!F138))="","",OFFSET('Water Data'!$F$29,0,10*ROW('Water Data'!F138)))</f>
        <v/>
      </c>
      <c r="CB144" s="229" t="str">
        <f ca="1">+IF(OFFSET('Water Data'!$G$27,0,10*ROW('Water Data'!G138))="","",OFFSET('Water Data'!$G$27,0,10*ROW('Water Data'!G138)))</f>
        <v/>
      </c>
      <c r="CC144" s="229" t="str">
        <f ca="1">+IF(OFFSET('Water Data'!$G$28,0,10*ROW('Water Data'!G138))="","",OFFSET('Water Data'!$G$28,0,10*ROW('Water Data'!G138)))</f>
        <v/>
      </c>
      <c r="CD144" s="229" t="str">
        <f ca="1">+IF(OFFSET('Water Data'!$G$29,0,10*ROW('Water Data'!G138))="","",OFFSET('Water Data'!$G$29,0,10*ROW('Water Data'!G138)))</f>
        <v/>
      </c>
      <c r="CE144" s="229" t="str">
        <f ca="1">+IF(OFFSET('Water Data'!$H$27,0,10*ROW('Water Data'!H138))="","",OFFSET('Water Data'!$H$27,0,10*ROW('Water Data'!H138)))</f>
        <v/>
      </c>
      <c r="CF144" s="229" t="str">
        <f ca="1">+IF(OFFSET('Water Data'!$H$28,0,10*ROW('Water Data'!H138))="","",OFFSET('Water Data'!$H$28,0,10*ROW('Water Data'!H138)))</f>
        <v/>
      </c>
      <c r="CG144" s="229" t="str">
        <f ca="1">+IF(OFFSET('Water Data'!$H$29,0,10*ROW('Water Data'!H138))="","",OFFSET('Water Data'!$H$29,0,10*ROW('Water Data'!H138)))</f>
        <v/>
      </c>
      <c r="CH144" s="229" t="str">
        <f ca="1">+IF(OFFSET('Water Data'!$I$27,0,10*ROW('Water Data'!I138))="","",OFFSET('Water Data'!$I$27,0,10*ROW('Water Data'!I138)))</f>
        <v/>
      </c>
      <c r="CI144" s="229" t="str">
        <f ca="1">+IF(OFFSET('Water Data'!$I$28,0,10*ROW('Water Data'!I138))="","",OFFSET('Water Data'!$I$28,0,10*ROW('Water Data'!I138)))</f>
        <v/>
      </c>
      <c r="CJ144" s="229" t="str">
        <f ca="1">+IF(OFFSET('Water Data'!$I$29,0,10*ROW('Water Data'!I138))="","",OFFSET('Water Data'!$I$29,0,10*ROW('Water Data'!I138)))</f>
        <v/>
      </c>
      <c r="CK144" s="229" t="str">
        <f ca="1">+IF(OFFSET('Sanitation Data'!$D$28,0,10*ROW('Sanitation Data'!D138))="","",OFFSET('Sanitation Data'!$D$28,0,10*ROW('Sanitation Data'!D138)))</f>
        <v/>
      </c>
      <c r="CL144" s="229" t="str">
        <f ca="1">+IF(OFFSET('Sanitation Data'!$D$29,0,10*ROW('Sanitation Data'!D138))="","",OFFSET('Sanitation Data'!$D$29,0,10*ROW('Sanitation Data'!D138)))</f>
        <v/>
      </c>
      <c r="CM144" s="229" t="str">
        <f ca="1">+IF(OFFSET('Sanitation Data'!$D$30,0,10*ROW('Sanitation Data'!D138))="","",OFFSET('Sanitation Data'!$D$30,0,10*ROW('Sanitation Data'!D138)))</f>
        <v/>
      </c>
      <c r="CN144" s="229" t="str">
        <f ca="1">+IF(OFFSET('Sanitation Data'!$D$31,0,10*ROW('Sanitation Data'!D138))="","",OFFSET('Sanitation Data'!$D$31,0,10*ROW('Sanitation Data'!D138)))</f>
        <v/>
      </c>
      <c r="CO144" s="229" t="str">
        <f ca="1">+IF(OFFSET('Sanitation Data'!$D$32,0,10*ROW('Sanitation Data'!D138))="","",OFFSET('Sanitation Data'!$D$32,0,10*ROW('Sanitation Data'!D138)))</f>
        <v/>
      </c>
      <c r="CP144" s="229" t="str">
        <f ca="1">+IF(OFFSET('Sanitation Data'!$E$28,0,10*ROW('Sanitation Data'!E138))="","",OFFSET('Sanitation Data'!$E$28,0,10*ROW('Sanitation Data'!E138)))</f>
        <v/>
      </c>
      <c r="CQ144" s="229" t="str">
        <f ca="1">+IF(OFFSET('Sanitation Data'!$E$29,0,10*ROW('Sanitation Data'!E138))="","",OFFSET('Sanitation Data'!$E$29,0,10*ROW('Sanitation Data'!E138)))</f>
        <v/>
      </c>
      <c r="CR144" s="229" t="str">
        <f ca="1">+IF(OFFSET('Sanitation Data'!$E$30,0,10*ROW('Sanitation Data'!E138))="","",OFFSET('Sanitation Data'!$E$30,0,10*ROW('Sanitation Data'!E138)))</f>
        <v/>
      </c>
      <c r="CS144" s="229" t="str">
        <f ca="1">+IF(OFFSET('Sanitation Data'!$E$31,0,10*ROW('Sanitation Data'!E138))="","",OFFSET('Sanitation Data'!$E$31,0,10*ROW('Sanitation Data'!E138)))</f>
        <v/>
      </c>
      <c r="CT144" s="229" t="str">
        <f ca="1">+IF(OFFSET('Sanitation Data'!$E$32,0,10*ROW('Sanitation Data'!E138))="","",OFFSET('Sanitation Data'!$E$32,0,10*ROW('Sanitation Data'!E138)))</f>
        <v/>
      </c>
      <c r="CU144" s="229" t="str">
        <f ca="1">+IF(OFFSET('Sanitation Data'!$F$28,0,10*ROW('Sanitation Data'!F138))="","",OFFSET('Sanitation Data'!$F$28,0,10*ROW('Sanitation Data'!F138)))</f>
        <v/>
      </c>
      <c r="CV144" s="229" t="str">
        <f ca="1">+IF(OFFSET('Sanitation Data'!$F$29,0,10*ROW('Sanitation Data'!F138))="","",OFFSET('Sanitation Data'!$F$29,0,10*ROW('Sanitation Data'!F138)))</f>
        <v/>
      </c>
      <c r="CW144" s="229" t="str">
        <f ca="1">+IF(OFFSET('Sanitation Data'!$F$30,0,10*ROW('Sanitation Data'!F138))="","",OFFSET('Sanitation Data'!$F$30,0,10*ROW('Sanitation Data'!F138)))</f>
        <v/>
      </c>
      <c r="CX144" s="229" t="str">
        <f ca="1">+IF(OFFSET('Sanitation Data'!$F$31,0,10*ROW('Sanitation Data'!F138))="","",OFFSET('Sanitation Data'!$F$31,0,10*ROW('Sanitation Data'!F138)))</f>
        <v/>
      </c>
      <c r="CY144" s="229" t="str">
        <f ca="1">+IF(OFFSET('Sanitation Data'!$F$32,0,10*ROW('Sanitation Data'!F138))="","",OFFSET('Sanitation Data'!$F$32,0,10*ROW('Sanitation Data'!F138)))</f>
        <v/>
      </c>
      <c r="CZ144" s="229" t="str">
        <f ca="1">+IF(OFFSET('Sanitation Data'!$G$28,0,10*ROW('Sanitation Data'!G138))="","",OFFSET('Sanitation Data'!$G$28,0,10*ROW('Sanitation Data'!G138)))</f>
        <v/>
      </c>
      <c r="DA144" s="229" t="str">
        <f ca="1">+IF(OFFSET('Sanitation Data'!$G$29,0,10*ROW('Sanitation Data'!G138))="","",OFFSET('Sanitation Data'!$G$29,0,10*ROW('Sanitation Data'!G138)))</f>
        <v/>
      </c>
      <c r="DB144" s="229" t="str">
        <f ca="1">+IF(OFFSET('Sanitation Data'!$G$30,0,10*ROW('Sanitation Data'!G138))="","",OFFSET('Sanitation Data'!$G$30,0,10*ROW('Sanitation Data'!G138)))</f>
        <v/>
      </c>
      <c r="DC144" s="229" t="str">
        <f ca="1">+IF(OFFSET('Sanitation Data'!$G$31,0,10*ROW('Sanitation Data'!G138))="","",OFFSET('Sanitation Data'!$G$31,0,10*ROW('Sanitation Data'!G138)))</f>
        <v/>
      </c>
      <c r="DD144" s="229" t="str">
        <f ca="1">+IF(OFFSET('Sanitation Data'!$G$32,0,10*ROW('Sanitation Data'!G138))="","",OFFSET('Sanitation Data'!$G$32,0,10*ROW('Sanitation Data'!G138)))</f>
        <v/>
      </c>
      <c r="DE144" s="229" t="str">
        <f ca="1">+IF(OFFSET('Sanitation Data'!$H$28,0,10*ROW('Sanitation Data'!H138))="","",OFFSET('Sanitation Data'!$H$28,0,10*ROW('Sanitation Data'!H138)))</f>
        <v/>
      </c>
      <c r="DF144" s="229" t="str">
        <f ca="1">+IF(OFFSET('Sanitation Data'!$H$29,0,10*ROW('Sanitation Data'!H138))="","",OFFSET('Sanitation Data'!$H$29,0,10*ROW('Sanitation Data'!H138)))</f>
        <v/>
      </c>
      <c r="DG144" s="229" t="str">
        <f ca="1">+IF(OFFSET('Sanitation Data'!$H$30,0,10*ROW('Sanitation Data'!H138))="","",OFFSET('Sanitation Data'!$H$30,0,10*ROW('Sanitation Data'!H138)))</f>
        <v/>
      </c>
      <c r="DH144" s="229" t="str">
        <f ca="1">+IF(OFFSET('Sanitation Data'!$H$31,0,10*ROW('Sanitation Data'!H138))="","",OFFSET('Sanitation Data'!$H$31,0,10*ROW('Sanitation Data'!H138)))</f>
        <v/>
      </c>
      <c r="DI144" s="229" t="str">
        <f ca="1">+IF(OFFSET('Sanitation Data'!$H$32,0,10*ROW('Sanitation Data'!H138))="","",OFFSET('Sanitation Data'!$H$32,0,10*ROW('Sanitation Data'!H138)))</f>
        <v/>
      </c>
      <c r="DJ144" s="229" t="str">
        <f ca="1">+IF(OFFSET('Sanitation Data'!$I$28,0,10*ROW('Sanitation Data'!I138))="","",OFFSET('Sanitation Data'!$I$28,0,10*ROW('Sanitation Data'!I138)))</f>
        <v/>
      </c>
      <c r="DK144" s="229" t="str">
        <f ca="1">+IF(OFFSET('Sanitation Data'!$I$29,0,10*ROW('Sanitation Data'!I138))="","",OFFSET('Sanitation Data'!$I$29,0,10*ROW('Sanitation Data'!I138)))</f>
        <v/>
      </c>
      <c r="DL144" s="229" t="str">
        <f ca="1">+IF(OFFSET('Sanitation Data'!$I$30,0,10*ROW('Sanitation Data'!I138))="","",OFFSET('Sanitation Data'!$I$30,0,10*ROW('Sanitation Data'!I138)))</f>
        <v/>
      </c>
      <c r="DM144" s="229" t="str">
        <f ca="1">+IF(OFFSET('Sanitation Data'!$I$31,0,10*ROW('Sanitation Data'!I138))="","",OFFSET('Sanitation Data'!$I$31,0,10*ROW('Sanitation Data'!I138)))</f>
        <v/>
      </c>
      <c r="DN144" s="229" t="str">
        <f ca="1">+IF(OFFSET('Sanitation Data'!$I$32,0,10*ROW('Sanitation Data'!I138))="","",OFFSET('Sanitation Data'!$I$32,0,10*ROW('Sanitation Data'!I138)))</f>
        <v/>
      </c>
      <c r="DO144" s="229" t="str">
        <f ca="1">+IF(OFFSET('Hygiene Data'!$D$11,0,10*ROW('Hygiene Data'!D138))="","",OFFSET('Hygiene Data'!$D$11,0,10*ROW('Hygiene Data'!D138)))</f>
        <v/>
      </c>
      <c r="DP144" s="229" t="str">
        <f ca="1">+IF(OFFSET('Hygiene Data'!$D$12,0,10*ROW('Hygiene Data'!D138))="","",OFFSET('Hygiene Data'!$D$12,0,10*ROW('Hygiene Data'!D138)))</f>
        <v/>
      </c>
      <c r="DQ144" s="229" t="str">
        <f ca="1">+IF(OFFSET('Hygiene Data'!$D$13,0,10*ROW('Hygiene Data'!D138))="","",OFFSET('Hygiene Data'!$D$13,0,10*ROW('Hygiene Data'!D138)))</f>
        <v/>
      </c>
      <c r="DR144" s="229" t="str">
        <f ca="1">+IF(OFFSET('Hygiene Data'!$E$11,0,10*ROW('Hygiene Data'!E138))="","",OFFSET('Hygiene Data'!$E$11,0,10*ROW('Hygiene Data'!E138)))</f>
        <v/>
      </c>
      <c r="DS144" s="229" t="str">
        <f ca="1">+IF(OFFSET('Hygiene Data'!$E$12,0,10*ROW('Hygiene Data'!E138))="","",OFFSET('Hygiene Data'!$E$12,0,10*ROW('Hygiene Data'!E138)))</f>
        <v/>
      </c>
      <c r="DT144" s="229" t="str">
        <f ca="1">+IF(OFFSET('Hygiene Data'!$E$13,0,10*ROW('Hygiene Data'!E138))="","",OFFSET('Hygiene Data'!$E$13,0,10*ROW('Hygiene Data'!E138)))</f>
        <v/>
      </c>
      <c r="DU144" s="229" t="str">
        <f ca="1">+IF(OFFSET('Hygiene Data'!$F$11,0,10*ROW('Hygiene Data'!F138))="","",OFFSET('Hygiene Data'!$F$11,0,10*ROW('Hygiene Data'!F138)))</f>
        <v/>
      </c>
      <c r="DV144" s="229" t="str">
        <f ca="1">+IF(OFFSET('Hygiene Data'!$F$12,0,10*ROW('Hygiene Data'!F138))="","",OFFSET('Hygiene Data'!$F$12,0,10*ROW('Hygiene Data'!F138)))</f>
        <v/>
      </c>
      <c r="DW144" s="229" t="str">
        <f ca="1">+IF(OFFSET('Hygiene Data'!$F$13,0,10*ROW('Hygiene Data'!F138))="","",OFFSET('Hygiene Data'!$F$13,0,10*ROW('Hygiene Data'!F138)))</f>
        <v/>
      </c>
      <c r="DX144" s="229" t="str">
        <f ca="1">+IF(OFFSET('Hygiene Data'!$G$11,0,10*ROW('Hygiene Data'!G138))="","",OFFSET('Hygiene Data'!$G$11,0,10*ROW('Hygiene Data'!G138)))</f>
        <v/>
      </c>
      <c r="DY144" s="229" t="str">
        <f ca="1">+IF(OFFSET('Hygiene Data'!$G$12,0,10*ROW('Hygiene Data'!G138))="","",OFFSET('Hygiene Data'!$G$12,0,10*ROW('Hygiene Data'!G138)))</f>
        <v/>
      </c>
      <c r="DZ144" s="229" t="str">
        <f ca="1">+IF(OFFSET('Hygiene Data'!$G$13,0,10*ROW('Hygiene Data'!G138))="","",OFFSET('Hygiene Data'!$G$13,0,10*ROW('Hygiene Data'!G138)))</f>
        <v/>
      </c>
      <c r="EA144" s="229" t="str">
        <f ca="1">+IF(OFFSET('Hygiene Data'!$H$11,0,10*ROW('Hygiene Data'!H138))="","",OFFSET('Hygiene Data'!$H$11,0,10*ROW('Hygiene Data'!H138)))</f>
        <v/>
      </c>
      <c r="EB144" s="229" t="str">
        <f ca="1">+IF(OFFSET('Hygiene Data'!$H$12,0,10*ROW('Hygiene Data'!H138))="","",OFFSET('Hygiene Data'!$H$12,0,10*ROW('Hygiene Data'!H138)))</f>
        <v/>
      </c>
      <c r="EC144" s="229" t="str">
        <f ca="1">+IF(OFFSET('Hygiene Data'!$H$13,0,10*ROW('Hygiene Data'!H138))="","",OFFSET('Hygiene Data'!$H$13,0,10*ROW('Hygiene Data'!H138)))</f>
        <v/>
      </c>
      <c r="ED144" s="229" t="str">
        <f ca="1">+IF(OFFSET('Hygiene Data'!$I$11,0,10*ROW('Hygiene Data'!I138))="","",OFFSET('Hygiene Data'!$I$11,0,10*ROW('Hygiene Data'!I138)))</f>
        <v/>
      </c>
      <c r="EE144" s="229" t="str">
        <f ca="1">+IF(OFFSET('Hygiene Data'!$I$12,0,10*ROW('Hygiene Data'!I138))="","",OFFSET('Hygiene Data'!$I$12,0,10*ROW('Hygiene Data'!I138)))</f>
        <v/>
      </c>
      <c r="EF144" s="229" t="str">
        <f ca="1">+IF(OFFSET('Hygiene Data'!$I$13,0,10*ROW('Hygiene Data'!I138))="","",OFFSET('Hygiene Data'!$I$13,0,10*ROW('Hygiene Data'!I138)))</f>
        <v/>
      </c>
    </row>
    <row r="145" spans="1:136" x14ac:dyDescent="0.25">
      <c r="A145" s="338" t="str">
        <f ca="1">+IF(OFFSET('Water Data'!$B$2,0,10*ROW('Water Data'!E139))="","",OFFSET('Water Data'!$B$2,0,10*ROW('Water Data'!E139)))</f>
        <v/>
      </c>
      <c r="B145" s="33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365" t="str">
        <f t="shared" ca="1" si="2"/>
        <v/>
      </c>
      <c r="D145" s="36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36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36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36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36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36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36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36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36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36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36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36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36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36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36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36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36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36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36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36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36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36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36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36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36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36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36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36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36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36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36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36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36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36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36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36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36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36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36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36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36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36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36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36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36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36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36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36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36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44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36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36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36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36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36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36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36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36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36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36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36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36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36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36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36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36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229" t="str">
        <f ca="1">+IF(OFFSET('Water Data'!$D$27,0,10*ROW('Water Data'!D139))="","",OFFSET('Water Data'!$D$27,0,10*ROW('Water Data'!D139)))</f>
        <v/>
      </c>
      <c r="BT145" s="229" t="str">
        <f ca="1">+IF(OFFSET('Water Data'!$D$28,0,10*ROW('Water Data'!D139))="","",OFFSET('Water Data'!$D$28,0,10*ROW('Water Data'!D139)))</f>
        <v/>
      </c>
      <c r="BU145" s="229" t="str">
        <f ca="1">+IF(OFFSET('Water Data'!$D$29,0,10*ROW('Water Data'!D139))="","",OFFSET('Water Data'!$D$29,0,10*ROW('Water Data'!D139)))</f>
        <v/>
      </c>
      <c r="BV145" s="229" t="str">
        <f ca="1">+IF(OFFSET('Water Data'!$E$27,0,10*ROW('Water Data'!E139))="","",OFFSET('Water Data'!$E$27,0,10*ROW('Water Data'!E139)))</f>
        <v/>
      </c>
      <c r="BW145" s="229" t="str">
        <f ca="1">+IF(OFFSET('Water Data'!$E$28,0,10*ROW('Water Data'!E139))="","",OFFSET('Water Data'!$E$28,0,10*ROW('Water Data'!E139)))</f>
        <v/>
      </c>
      <c r="BX145" s="229" t="str">
        <f ca="1">+IF(OFFSET('Water Data'!$E$29,0,10*ROW('Water Data'!E139))="","",OFFSET('Water Data'!$E$29,0,10*ROW('Water Data'!E139)))</f>
        <v/>
      </c>
      <c r="BY145" s="229" t="str">
        <f ca="1">+IF(OFFSET('Water Data'!$F$27,0,10*ROW('Water Data'!F139))="","",OFFSET('Water Data'!$F$27,0,10*ROW('Water Data'!F139)))</f>
        <v/>
      </c>
      <c r="BZ145" s="229" t="str">
        <f ca="1">+IF(OFFSET('Water Data'!$F$28,0,10*ROW('Water Data'!F139))="","",OFFSET('Water Data'!$F$28,0,10*ROW('Water Data'!F139)))</f>
        <v/>
      </c>
      <c r="CA145" s="229" t="str">
        <f ca="1">+IF(OFFSET('Water Data'!$F$29,0,10*ROW('Water Data'!F139))="","",OFFSET('Water Data'!$F$29,0,10*ROW('Water Data'!F139)))</f>
        <v/>
      </c>
      <c r="CB145" s="229" t="str">
        <f ca="1">+IF(OFFSET('Water Data'!$G$27,0,10*ROW('Water Data'!G139))="","",OFFSET('Water Data'!$G$27,0,10*ROW('Water Data'!G139)))</f>
        <v/>
      </c>
      <c r="CC145" s="229" t="str">
        <f ca="1">+IF(OFFSET('Water Data'!$G$28,0,10*ROW('Water Data'!G139))="","",OFFSET('Water Data'!$G$28,0,10*ROW('Water Data'!G139)))</f>
        <v/>
      </c>
      <c r="CD145" s="229" t="str">
        <f ca="1">+IF(OFFSET('Water Data'!$G$29,0,10*ROW('Water Data'!G139))="","",OFFSET('Water Data'!$G$29,0,10*ROW('Water Data'!G139)))</f>
        <v/>
      </c>
      <c r="CE145" s="229" t="str">
        <f ca="1">+IF(OFFSET('Water Data'!$H$27,0,10*ROW('Water Data'!H139))="","",OFFSET('Water Data'!$H$27,0,10*ROW('Water Data'!H139)))</f>
        <v/>
      </c>
      <c r="CF145" s="229" t="str">
        <f ca="1">+IF(OFFSET('Water Data'!$H$28,0,10*ROW('Water Data'!H139))="","",OFFSET('Water Data'!$H$28,0,10*ROW('Water Data'!H139)))</f>
        <v/>
      </c>
      <c r="CG145" s="229" t="str">
        <f ca="1">+IF(OFFSET('Water Data'!$H$29,0,10*ROW('Water Data'!H139))="","",OFFSET('Water Data'!$H$29,0,10*ROW('Water Data'!H139)))</f>
        <v/>
      </c>
      <c r="CH145" s="229" t="str">
        <f ca="1">+IF(OFFSET('Water Data'!$I$27,0,10*ROW('Water Data'!I139))="","",OFFSET('Water Data'!$I$27,0,10*ROW('Water Data'!I139)))</f>
        <v/>
      </c>
      <c r="CI145" s="229" t="str">
        <f ca="1">+IF(OFFSET('Water Data'!$I$28,0,10*ROW('Water Data'!I139))="","",OFFSET('Water Data'!$I$28,0,10*ROW('Water Data'!I139)))</f>
        <v/>
      </c>
      <c r="CJ145" s="229" t="str">
        <f ca="1">+IF(OFFSET('Water Data'!$I$29,0,10*ROW('Water Data'!I139))="","",OFFSET('Water Data'!$I$29,0,10*ROW('Water Data'!I139)))</f>
        <v/>
      </c>
      <c r="CK145" s="229" t="str">
        <f ca="1">+IF(OFFSET('Sanitation Data'!$D$28,0,10*ROW('Sanitation Data'!D139))="","",OFFSET('Sanitation Data'!$D$28,0,10*ROW('Sanitation Data'!D139)))</f>
        <v/>
      </c>
      <c r="CL145" s="229" t="str">
        <f ca="1">+IF(OFFSET('Sanitation Data'!$D$29,0,10*ROW('Sanitation Data'!D139))="","",OFFSET('Sanitation Data'!$D$29,0,10*ROW('Sanitation Data'!D139)))</f>
        <v/>
      </c>
      <c r="CM145" s="229" t="str">
        <f ca="1">+IF(OFFSET('Sanitation Data'!$D$30,0,10*ROW('Sanitation Data'!D139))="","",OFFSET('Sanitation Data'!$D$30,0,10*ROW('Sanitation Data'!D139)))</f>
        <v/>
      </c>
      <c r="CN145" s="229" t="str">
        <f ca="1">+IF(OFFSET('Sanitation Data'!$D$31,0,10*ROW('Sanitation Data'!D139))="","",OFFSET('Sanitation Data'!$D$31,0,10*ROW('Sanitation Data'!D139)))</f>
        <v/>
      </c>
      <c r="CO145" s="229" t="str">
        <f ca="1">+IF(OFFSET('Sanitation Data'!$D$32,0,10*ROW('Sanitation Data'!D139))="","",OFFSET('Sanitation Data'!$D$32,0,10*ROW('Sanitation Data'!D139)))</f>
        <v/>
      </c>
      <c r="CP145" s="229" t="str">
        <f ca="1">+IF(OFFSET('Sanitation Data'!$E$28,0,10*ROW('Sanitation Data'!E139))="","",OFFSET('Sanitation Data'!$E$28,0,10*ROW('Sanitation Data'!E139)))</f>
        <v/>
      </c>
      <c r="CQ145" s="229" t="str">
        <f ca="1">+IF(OFFSET('Sanitation Data'!$E$29,0,10*ROW('Sanitation Data'!E139))="","",OFFSET('Sanitation Data'!$E$29,0,10*ROW('Sanitation Data'!E139)))</f>
        <v/>
      </c>
      <c r="CR145" s="229" t="str">
        <f ca="1">+IF(OFFSET('Sanitation Data'!$E$30,0,10*ROW('Sanitation Data'!E139))="","",OFFSET('Sanitation Data'!$E$30,0,10*ROW('Sanitation Data'!E139)))</f>
        <v/>
      </c>
      <c r="CS145" s="229" t="str">
        <f ca="1">+IF(OFFSET('Sanitation Data'!$E$31,0,10*ROW('Sanitation Data'!E139))="","",OFFSET('Sanitation Data'!$E$31,0,10*ROW('Sanitation Data'!E139)))</f>
        <v/>
      </c>
      <c r="CT145" s="229" t="str">
        <f ca="1">+IF(OFFSET('Sanitation Data'!$E$32,0,10*ROW('Sanitation Data'!E139))="","",OFFSET('Sanitation Data'!$E$32,0,10*ROW('Sanitation Data'!E139)))</f>
        <v/>
      </c>
      <c r="CU145" s="229" t="str">
        <f ca="1">+IF(OFFSET('Sanitation Data'!$F$28,0,10*ROW('Sanitation Data'!F139))="","",OFFSET('Sanitation Data'!$F$28,0,10*ROW('Sanitation Data'!F139)))</f>
        <v/>
      </c>
      <c r="CV145" s="229" t="str">
        <f ca="1">+IF(OFFSET('Sanitation Data'!$F$29,0,10*ROW('Sanitation Data'!F139))="","",OFFSET('Sanitation Data'!$F$29,0,10*ROW('Sanitation Data'!F139)))</f>
        <v/>
      </c>
      <c r="CW145" s="229" t="str">
        <f ca="1">+IF(OFFSET('Sanitation Data'!$F$30,0,10*ROW('Sanitation Data'!F139))="","",OFFSET('Sanitation Data'!$F$30,0,10*ROW('Sanitation Data'!F139)))</f>
        <v/>
      </c>
      <c r="CX145" s="229" t="str">
        <f ca="1">+IF(OFFSET('Sanitation Data'!$F$31,0,10*ROW('Sanitation Data'!F139))="","",OFFSET('Sanitation Data'!$F$31,0,10*ROW('Sanitation Data'!F139)))</f>
        <v/>
      </c>
      <c r="CY145" s="229" t="str">
        <f ca="1">+IF(OFFSET('Sanitation Data'!$F$32,0,10*ROW('Sanitation Data'!F139))="","",OFFSET('Sanitation Data'!$F$32,0,10*ROW('Sanitation Data'!F139)))</f>
        <v/>
      </c>
      <c r="CZ145" s="229" t="str">
        <f ca="1">+IF(OFFSET('Sanitation Data'!$G$28,0,10*ROW('Sanitation Data'!G139))="","",OFFSET('Sanitation Data'!$G$28,0,10*ROW('Sanitation Data'!G139)))</f>
        <v/>
      </c>
      <c r="DA145" s="229" t="str">
        <f ca="1">+IF(OFFSET('Sanitation Data'!$G$29,0,10*ROW('Sanitation Data'!G139))="","",OFFSET('Sanitation Data'!$G$29,0,10*ROW('Sanitation Data'!G139)))</f>
        <v/>
      </c>
      <c r="DB145" s="229" t="str">
        <f ca="1">+IF(OFFSET('Sanitation Data'!$G$30,0,10*ROW('Sanitation Data'!G139))="","",OFFSET('Sanitation Data'!$G$30,0,10*ROW('Sanitation Data'!G139)))</f>
        <v/>
      </c>
      <c r="DC145" s="229" t="str">
        <f ca="1">+IF(OFFSET('Sanitation Data'!$G$31,0,10*ROW('Sanitation Data'!G139))="","",OFFSET('Sanitation Data'!$G$31,0,10*ROW('Sanitation Data'!G139)))</f>
        <v/>
      </c>
      <c r="DD145" s="229" t="str">
        <f ca="1">+IF(OFFSET('Sanitation Data'!$G$32,0,10*ROW('Sanitation Data'!G139))="","",OFFSET('Sanitation Data'!$G$32,0,10*ROW('Sanitation Data'!G139)))</f>
        <v/>
      </c>
      <c r="DE145" s="229" t="str">
        <f ca="1">+IF(OFFSET('Sanitation Data'!$H$28,0,10*ROW('Sanitation Data'!H139))="","",OFFSET('Sanitation Data'!$H$28,0,10*ROW('Sanitation Data'!H139)))</f>
        <v/>
      </c>
      <c r="DF145" s="229" t="str">
        <f ca="1">+IF(OFFSET('Sanitation Data'!$H$29,0,10*ROW('Sanitation Data'!H139))="","",OFFSET('Sanitation Data'!$H$29,0,10*ROW('Sanitation Data'!H139)))</f>
        <v/>
      </c>
      <c r="DG145" s="229" t="str">
        <f ca="1">+IF(OFFSET('Sanitation Data'!$H$30,0,10*ROW('Sanitation Data'!H139))="","",OFFSET('Sanitation Data'!$H$30,0,10*ROW('Sanitation Data'!H139)))</f>
        <v/>
      </c>
      <c r="DH145" s="229" t="str">
        <f ca="1">+IF(OFFSET('Sanitation Data'!$H$31,0,10*ROW('Sanitation Data'!H139))="","",OFFSET('Sanitation Data'!$H$31,0,10*ROW('Sanitation Data'!H139)))</f>
        <v/>
      </c>
      <c r="DI145" s="229" t="str">
        <f ca="1">+IF(OFFSET('Sanitation Data'!$H$32,0,10*ROW('Sanitation Data'!H139))="","",OFFSET('Sanitation Data'!$H$32,0,10*ROW('Sanitation Data'!H139)))</f>
        <v/>
      </c>
      <c r="DJ145" s="229" t="str">
        <f ca="1">+IF(OFFSET('Sanitation Data'!$I$28,0,10*ROW('Sanitation Data'!I139))="","",OFFSET('Sanitation Data'!$I$28,0,10*ROW('Sanitation Data'!I139)))</f>
        <v/>
      </c>
      <c r="DK145" s="229" t="str">
        <f ca="1">+IF(OFFSET('Sanitation Data'!$I$29,0,10*ROW('Sanitation Data'!I139))="","",OFFSET('Sanitation Data'!$I$29,0,10*ROW('Sanitation Data'!I139)))</f>
        <v/>
      </c>
      <c r="DL145" s="229" t="str">
        <f ca="1">+IF(OFFSET('Sanitation Data'!$I$30,0,10*ROW('Sanitation Data'!I139))="","",OFFSET('Sanitation Data'!$I$30,0,10*ROW('Sanitation Data'!I139)))</f>
        <v/>
      </c>
      <c r="DM145" s="229" t="str">
        <f ca="1">+IF(OFFSET('Sanitation Data'!$I$31,0,10*ROW('Sanitation Data'!I139))="","",OFFSET('Sanitation Data'!$I$31,0,10*ROW('Sanitation Data'!I139)))</f>
        <v/>
      </c>
      <c r="DN145" s="229" t="str">
        <f ca="1">+IF(OFFSET('Sanitation Data'!$I$32,0,10*ROW('Sanitation Data'!I139))="","",OFFSET('Sanitation Data'!$I$32,0,10*ROW('Sanitation Data'!I139)))</f>
        <v/>
      </c>
      <c r="DO145" s="229" t="str">
        <f ca="1">+IF(OFFSET('Hygiene Data'!$D$11,0,10*ROW('Hygiene Data'!D139))="","",OFFSET('Hygiene Data'!$D$11,0,10*ROW('Hygiene Data'!D139)))</f>
        <v/>
      </c>
      <c r="DP145" s="229" t="str">
        <f ca="1">+IF(OFFSET('Hygiene Data'!$D$12,0,10*ROW('Hygiene Data'!D139))="","",OFFSET('Hygiene Data'!$D$12,0,10*ROW('Hygiene Data'!D139)))</f>
        <v/>
      </c>
      <c r="DQ145" s="229" t="str">
        <f ca="1">+IF(OFFSET('Hygiene Data'!$D$13,0,10*ROW('Hygiene Data'!D139))="","",OFFSET('Hygiene Data'!$D$13,0,10*ROW('Hygiene Data'!D139)))</f>
        <v/>
      </c>
      <c r="DR145" s="229" t="str">
        <f ca="1">+IF(OFFSET('Hygiene Data'!$E$11,0,10*ROW('Hygiene Data'!E139))="","",OFFSET('Hygiene Data'!$E$11,0,10*ROW('Hygiene Data'!E139)))</f>
        <v/>
      </c>
      <c r="DS145" s="229" t="str">
        <f ca="1">+IF(OFFSET('Hygiene Data'!$E$12,0,10*ROW('Hygiene Data'!E139))="","",OFFSET('Hygiene Data'!$E$12,0,10*ROW('Hygiene Data'!E139)))</f>
        <v/>
      </c>
      <c r="DT145" s="229" t="str">
        <f ca="1">+IF(OFFSET('Hygiene Data'!$E$13,0,10*ROW('Hygiene Data'!E139))="","",OFFSET('Hygiene Data'!$E$13,0,10*ROW('Hygiene Data'!E139)))</f>
        <v/>
      </c>
      <c r="DU145" s="229" t="str">
        <f ca="1">+IF(OFFSET('Hygiene Data'!$F$11,0,10*ROW('Hygiene Data'!F139))="","",OFFSET('Hygiene Data'!$F$11,0,10*ROW('Hygiene Data'!F139)))</f>
        <v/>
      </c>
      <c r="DV145" s="229" t="str">
        <f ca="1">+IF(OFFSET('Hygiene Data'!$F$12,0,10*ROW('Hygiene Data'!F139))="","",OFFSET('Hygiene Data'!$F$12,0,10*ROW('Hygiene Data'!F139)))</f>
        <v/>
      </c>
      <c r="DW145" s="229" t="str">
        <f ca="1">+IF(OFFSET('Hygiene Data'!$F$13,0,10*ROW('Hygiene Data'!F139))="","",OFFSET('Hygiene Data'!$F$13,0,10*ROW('Hygiene Data'!F139)))</f>
        <v/>
      </c>
      <c r="DX145" s="229" t="str">
        <f ca="1">+IF(OFFSET('Hygiene Data'!$G$11,0,10*ROW('Hygiene Data'!G139))="","",OFFSET('Hygiene Data'!$G$11,0,10*ROW('Hygiene Data'!G139)))</f>
        <v/>
      </c>
      <c r="DY145" s="229" t="str">
        <f ca="1">+IF(OFFSET('Hygiene Data'!$G$12,0,10*ROW('Hygiene Data'!G139))="","",OFFSET('Hygiene Data'!$G$12,0,10*ROW('Hygiene Data'!G139)))</f>
        <v/>
      </c>
      <c r="DZ145" s="229" t="str">
        <f ca="1">+IF(OFFSET('Hygiene Data'!$G$13,0,10*ROW('Hygiene Data'!G139))="","",OFFSET('Hygiene Data'!$G$13,0,10*ROW('Hygiene Data'!G139)))</f>
        <v/>
      </c>
      <c r="EA145" s="229" t="str">
        <f ca="1">+IF(OFFSET('Hygiene Data'!$H$11,0,10*ROW('Hygiene Data'!H139))="","",OFFSET('Hygiene Data'!$H$11,0,10*ROW('Hygiene Data'!H139)))</f>
        <v/>
      </c>
      <c r="EB145" s="229" t="str">
        <f ca="1">+IF(OFFSET('Hygiene Data'!$H$12,0,10*ROW('Hygiene Data'!H139))="","",OFFSET('Hygiene Data'!$H$12,0,10*ROW('Hygiene Data'!H139)))</f>
        <v/>
      </c>
      <c r="EC145" s="229" t="str">
        <f ca="1">+IF(OFFSET('Hygiene Data'!$H$13,0,10*ROW('Hygiene Data'!H139))="","",OFFSET('Hygiene Data'!$H$13,0,10*ROW('Hygiene Data'!H139)))</f>
        <v/>
      </c>
      <c r="ED145" s="229" t="str">
        <f ca="1">+IF(OFFSET('Hygiene Data'!$I$11,0,10*ROW('Hygiene Data'!I139))="","",OFFSET('Hygiene Data'!$I$11,0,10*ROW('Hygiene Data'!I139)))</f>
        <v/>
      </c>
      <c r="EE145" s="229" t="str">
        <f ca="1">+IF(OFFSET('Hygiene Data'!$I$12,0,10*ROW('Hygiene Data'!I139))="","",OFFSET('Hygiene Data'!$I$12,0,10*ROW('Hygiene Data'!I139)))</f>
        <v/>
      </c>
      <c r="EF145" s="229" t="str">
        <f ca="1">+IF(OFFSET('Hygiene Data'!$I$13,0,10*ROW('Hygiene Data'!I139))="","",OFFSET('Hygiene Data'!$I$13,0,10*ROW('Hygiene Data'!I139)))</f>
        <v/>
      </c>
    </row>
    <row r="146" spans="1:136" x14ac:dyDescent="0.25">
      <c r="A146" s="338" t="str">
        <f ca="1">+IF(OFFSET('Water Data'!$B$2,0,10*ROW('Water Data'!E140))="","",OFFSET('Water Data'!$B$2,0,10*ROW('Water Data'!E140)))</f>
        <v/>
      </c>
      <c r="B146" s="33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365" t="str">
        <f t="shared" ca="1" si="2"/>
        <v/>
      </c>
      <c r="D146" s="36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36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36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36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36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36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36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36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36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36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36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36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36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36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36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36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36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36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36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36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36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36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36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36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36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36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36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36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36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36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36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36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36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36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36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36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36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36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36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36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36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36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36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36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36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36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36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36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36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44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36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36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36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36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36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36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36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36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36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36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36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36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36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36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36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36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229" t="str">
        <f ca="1">+IF(OFFSET('Water Data'!$D$27,0,10*ROW('Water Data'!D140))="","",OFFSET('Water Data'!$D$27,0,10*ROW('Water Data'!D140)))</f>
        <v/>
      </c>
      <c r="BT146" s="229" t="str">
        <f ca="1">+IF(OFFSET('Water Data'!$D$28,0,10*ROW('Water Data'!D140))="","",OFFSET('Water Data'!$D$28,0,10*ROW('Water Data'!D140)))</f>
        <v/>
      </c>
      <c r="BU146" s="229" t="str">
        <f ca="1">+IF(OFFSET('Water Data'!$D$29,0,10*ROW('Water Data'!D140))="","",OFFSET('Water Data'!$D$29,0,10*ROW('Water Data'!D140)))</f>
        <v/>
      </c>
      <c r="BV146" s="229" t="str">
        <f ca="1">+IF(OFFSET('Water Data'!$E$27,0,10*ROW('Water Data'!E140))="","",OFFSET('Water Data'!$E$27,0,10*ROW('Water Data'!E140)))</f>
        <v/>
      </c>
      <c r="BW146" s="229" t="str">
        <f ca="1">+IF(OFFSET('Water Data'!$E$28,0,10*ROW('Water Data'!E140))="","",OFFSET('Water Data'!$E$28,0,10*ROW('Water Data'!E140)))</f>
        <v/>
      </c>
      <c r="BX146" s="229" t="str">
        <f ca="1">+IF(OFFSET('Water Data'!$E$29,0,10*ROW('Water Data'!E140))="","",OFFSET('Water Data'!$E$29,0,10*ROW('Water Data'!E140)))</f>
        <v/>
      </c>
      <c r="BY146" s="229" t="str">
        <f ca="1">+IF(OFFSET('Water Data'!$F$27,0,10*ROW('Water Data'!F140))="","",OFFSET('Water Data'!$F$27,0,10*ROW('Water Data'!F140)))</f>
        <v/>
      </c>
      <c r="BZ146" s="229" t="str">
        <f ca="1">+IF(OFFSET('Water Data'!$F$28,0,10*ROW('Water Data'!F140))="","",OFFSET('Water Data'!$F$28,0,10*ROW('Water Data'!F140)))</f>
        <v/>
      </c>
      <c r="CA146" s="229" t="str">
        <f ca="1">+IF(OFFSET('Water Data'!$F$29,0,10*ROW('Water Data'!F140))="","",OFFSET('Water Data'!$F$29,0,10*ROW('Water Data'!F140)))</f>
        <v/>
      </c>
      <c r="CB146" s="229" t="str">
        <f ca="1">+IF(OFFSET('Water Data'!$G$27,0,10*ROW('Water Data'!G140))="","",OFFSET('Water Data'!$G$27,0,10*ROW('Water Data'!G140)))</f>
        <v/>
      </c>
      <c r="CC146" s="229" t="str">
        <f ca="1">+IF(OFFSET('Water Data'!$G$28,0,10*ROW('Water Data'!G140))="","",OFFSET('Water Data'!$G$28,0,10*ROW('Water Data'!G140)))</f>
        <v/>
      </c>
      <c r="CD146" s="229" t="str">
        <f ca="1">+IF(OFFSET('Water Data'!$G$29,0,10*ROW('Water Data'!G140))="","",OFFSET('Water Data'!$G$29,0,10*ROW('Water Data'!G140)))</f>
        <v/>
      </c>
      <c r="CE146" s="229" t="str">
        <f ca="1">+IF(OFFSET('Water Data'!$H$27,0,10*ROW('Water Data'!H140))="","",OFFSET('Water Data'!$H$27,0,10*ROW('Water Data'!H140)))</f>
        <v/>
      </c>
      <c r="CF146" s="229" t="str">
        <f ca="1">+IF(OFFSET('Water Data'!$H$28,0,10*ROW('Water Data'!H140))="","",OFFSET('Water Data'!$H$28,0,10*ROW('Water Data'!H140)))</f>
        <v/>
      </c>
      <c r="CG146" s="229" t="str">
        <f ca="1">+IF(OFFSET('Water Data'!$H$29,0,10*ROW('Water Data'!H140))="","",OFFSET('Water Data'!$H$29,0,10*ROW('Water Data'!H140)))</f>
        <v/>
      </c>
      <c r="CH146" s="229" t="str">
        <f ca="1">+IF(OFFSET('Water Data'!$I$27,0,10*ROW('Water Data'!I140))="","",OFFSET('Water Data'!$I$27,0,10*ROW('Water Data'!I140)))</f>
        <v/>
      </c>
      <c r="CI146" s="229" t="str">
        <f ca="1">+IF(OFFSET('Water Data'!$I$28,0,10*ROW('Water Data'!I140))="","",OFFSET('Water Data'!$I$28,0,10*ROW('Water Data'!I140)))</f>
        <v/>
      </c>
      <c r="CJ146" s="229" t="str">
        <f ca="1">+IF(OFFSET('Water Data'!$I$29,0,10*ROW('Water Data'!I140))="","",OFFSET('Water Data'!$I$29,0,10*ROW('Water Data'!I140)))</f>
        <v/>
      </c>
      <c r="CK146" s="229" t="str">
        <f ca="1">+IF(OFFSET('Sanitation Data'!$D$28,0,10*ROW('Sanitation Data'!D140))="","",OFFSET('Sanitation Data'!$D$28,0,10*ROW('Sanitation Data'!D140)))</f>
        <v/>
      </c>
      <c r="CL146" s="229" t="str">
        <f ca="1">+IF(OFFSET('Sanitation Data'!$D$29,0,10*ROW('Sanitation Data'!D140))="","",OFFSET('Sanitation Data'!$D$29,0,10*ROW('Sanitation Data'!D140)))</f>
        <v/>
      </c>
      <c r="CM146" s="229" t="str">
        <f ca="1">+IF(OFFSET('Sanitation Data'!$D$30,0,10*ROW('Sanitation Data'!D140))="","",OFFSET('Sanitation Data'!$D$30,0,10*ROW('Sanitation Data'!D140)))</f>
        <v/>
      </c>
      <c r="CN146" s="229" t="str">
        <f ca="1">+IF(OFFSET('Sanitation Data'!$D$31,0,10*ROW('Sanitation Data'!D140))="","",OFFSET('Sanitation Data'!$D$31,0,10*ROW('Sanitation Data'!D140)))</f>
        <v/>
      </c>
      <c r="CO146" s="229" t="str">
        <f ca="1">+IF(OFFSET('Sanitation Data'!$D$32,0,10*ROW('Sanitation Data'!D140))="","",OFFSET('Sanitation Data'!$D$32,0,10*ROW('Sanitation Data'!D140)))</f>
        <v/>
      </c>
      <c r="CP146" s="229" t="str">
        <f ca="1">+IF(OFFSET('Sanitation Data'!$E$28,0,10*ROW('Sanitation Data'!E140))="","",OFFSET('Sanitation Data'!$E$28,0,10*ROW('Sanitation Data'!E140)))</f>
        <v/>
      </c>
      <c r="CQ146" s="229" t="str">
        <f ca="1">+IF(OFFSET('Sanitation Data'!$E$29,0,10*ROW('Sanitation Data'!E140))="","",OFFSET('Sanitation Data'!$E$29,0,10*ROW('Sanitation Data'!E140)))</f>
        <v/>
      </c>
      <c r="CR146" s="229" t="str">
        <f ca="1">+IF(OFFSET('Sanitation Data'!$E$30,0,10*ROW('Sanitation Data'!E140))="","",OFFSET('Sanitation Data'!$E$30,0,10*ROW('Sanitation Data'!E140)))</f>
        <v/>
      </c>
      <c r="CS146" s="229" t="str">
        <f ca="1">+IF(OFFSET('Sanitation Data'!$E$31,0,10*ROW('Sanitation Data'!E140))="","",OFFSET('Sanitation Data'!$E$31,0,10*ROW('Sanitation Data'!E140)))</f>
        <v/>
      </c>
      <c r="CT146" s="229" t="str">
        <f ca="1">+IF(OFFSET('Sanitation Data'!$E$32,0,10*ROW('Sanitation Data'!E140))="","",OFFSET('Sanitation Data'!$E$32,0,10*ROW('Sanitation Data'!E140)))</f>
        <v/>
      </c>
      <c r="CU146" s="229" t="str">
        <f ca="1">+IF(OFFSET('Sanitation Data'!$F$28,0,10*ROW('Sanitation Data'!F140))="","",OFFSET('Sanitation Data'!$F$28,0,10*ROW('Sanitation Data'!F140)))</f>
        <v/>
      </c>
      <c r="CV146" s="229" t="str">
        <f ca="1">+IF(OFFSET('Sanitation Data'!$F$29,0,10*ROW('Sanitation Data'!F140))="","",OFFSET('Sanitation Data'!$F$29,0,10*ROW('Sanitation Data'!F140)))</f>
        <v/>
      </c>
      <c r="CW146" s="229" t="str">
        <f ca="1">+IF(OFFSET('Sanitation Data'!$F$30,0,10*ROW('Sanitation Data'!F140))="","",OFFSET('Sanitation Data'!$F$30,0,10*ROW('Sanitation Data'!F140)))</f>
        <v/>
      </c>
      <c r="CX146" s="229" t="str">
        <f ca="1">+IF(OFFSET('Sanitation Data'!$F$31,0,10*ROW('Sanitation Data'!F140))="","",OFFSET('Sanitation Data'!$F$31,0,10*ROW('Sanitation Data'!F140)))</f>
        <v/>
      </c>
      <c r="CY146" s="229" t="str">
        <f ca="1">+IF(OFFSET('Sanitation Data'!$F$32,0,10*ROW('Sanitation Data'!F140))="","",OFFSET('Sanitation Data'!$F$32,0,10*ROW('Sanitation Data'!F140)))</f>
        <v/>
      </c>
      <c r="CZ146" s="229" t="str">
        <f ca="1">+IF(OFFSET('Sanitation Data'!$G$28,0,10*ROW('Sanitation Data'!G140))="","",OFFSET('Sanitation Data'!$G$28,0,10*ROW('Sanitation Data'!G140)))</f>
        <v/>
      </c>
      <c r="DA146" s="229" t="str">
        <f ca="1">+IF(OFFSET('Sanitation Data'!$G$29,0,10*ROW('Sanitation Data'!G140))="","",OFFSET('Sanitation Data'!$G$29,0,10*ROW('Sanitation Data'!G140)))</f>
        <v/>
      </c>
      <c r="DB146" s="229" t="str">
        <f ca="1">+IF(OFFSET('Sanitation Data'!$G$30,0,10*ROW('Sanitation Data'!G140))="","",OFFSET('Sanitation Data'!$G$30,0,10*ROW('Sanitation Data'!G140)))</f>
        <v/>
      </c>
      <c r="DC146" s="229" t="str">
        <f ca="1">+IF(OFFSET('Sanitation Data'!$G$31,0,10*ROW('Sanitation Data'!G140))="","",OFFSET('Sanitation Data'!$G$31,0,10*ROW('Sanitation Data'!G140)))</f>
        <v/>
      </c>
      <c r="DD146" s="229" t="str">
        <f ca="1">+IF(OFFSET('Sanitation Data'!$G$32,0,10*ROW('Sanitation Data'!G140))="","",OFFSET('Sanitation Data'!$G$32,0,10*ROW('Sanitation Data'!G140)))</f>
        <v/>
      </c>
      <c r="DE146" s="229" t="str">
        <f ca="1">+IF(OFFSET('Sanitation Data'!$H$28,0,10*ROW('Sanitation Data'!H140))="","",OFFSET('Sanitation Data'!$H$28,0,10*ROW('Sanitation Data'!H140)))</f>
        <v/>
      </c>
      <c r="DF146" s="229" t="str">
        <f ca="1">+IF(OFFSET('Sanitation Data'!$H$29,0,10*ROW('Sanitation Data'!H140))="","",OFFSET('Sanitation Data'!$H$29,0,10*ROW('Sanitation Data'!H140)))</f>
        <v/>
      </c>
      <c r="DG146" s="229" t="str">
        <f ca="1">+IF(OFFSET('Sanitation Data'!$H$30,0,10*ROW('Sanitation Data'!H140))="","",OFFSET('Sanitation Data'!$H$30,0,10*ROW('Sanitation Data'!H140)))</f>
        <v/>
      </c>
      <c r="DH146" s="229" t="str">
        <f ca="1">+IF(OFFSET('Sanitation Data'!$H$31,0,10*ROW('Sanitation Data'!H140))="","",OFFSET('Sanitation Data'!$H$31,0,10*ROW('Sanitation Data'!H140)))</f>
        <v/>
      </c>
      <c r="DI146" s="229" t="str">
        <f ca="1">+IF(OFFSET('Sanitation Data'!$H$32,0,10*ROW('Sanitation Data'!H140))="","",OFFSET('Sanitation Data'!$H$32,0,10*ROW('Sanitation Data'!H140)))</f>
        <v/>
      </c>
      <c r="DJ146" s="229" t="str">
        <f ca="1">+IF(OFFSET('Sanitation Data'!$I$28,0,10*ROW('Sanitation Data'!I140))="","",OFFSET('Sanitation Data'!$I$28,0,10*ROW('Sanitation Data'!I140)))</f>
        <v/>
      </c>
      <c r="DK146" s="229" t="str">
        <f ca="1">+IF(OFFSET('Sanitation Data'!$I$29,0,10*ROW('Sanitation Data'!I140))="","",OFFSET('Sanitation Data'!$I$29,0,10*ROW('Sanitation Data'!I140)))</f>
        <v/>
      </c>
      <c r="DL146" s="229" t="str">
        <f ca="1">+IF(OFFSET('Sanitation Data'!$I$30,0,10*ROW('Sanitation Data'!I140))="","",OFFSET('Sanitation Data'!$I$30,0,10*ROW('Sanitation Data'!I140)))</f>
        <v/>
      </c>
      <c r="DM146" s="229" t="str">
        <f ca="1">+IF(OFFSET('Sanitation Data'!$I$31,0,10*ROW('Sanitation Data'!I140))="","",OFFSET('Sanitation Data'!$I$31,0,10*ROW('Sanitation Data'!I140)))</f>
        <v/>
      </c>
      <c r="DN146" s="229" t="str">
        <f ca="1">+IF(OFFSET('Sanitation Data'!$I$32,0,10*ROW('Sanitation Data'!I140))="","",OFFSET('Sanitation Data'!$I$32,0,10*ROW('Sanitation Data'!I140)))</f>
        <v/>
      </c>
      <c r="DO146" s="229" t="str">
        <f ca="1">+IF(OFFSET('Hygiene Data'!$D$11,0,10*ROW('Hygiene Data'!D140))="","",OFFSET('Hygiene Data'!$D$11,0,10*ROW('Hygiene Data'!D140)))</f>
        <v/>
      </c>
      <c r="DP146" s="229" t="str">
        <f ca="1">+IF(OFFSET('Hygiene Data'!$D$12,0,10*ROW('Hygiene Data'!D140))="","",OFFSET('Hygiene Data'!$D$12,0,10*ROW('Hygiene Data'!D140)))</f>
        <v/>
      </c>
      <c r="DQ146" s="229" t="str">
        <f ca="1">+IF(OFFSET('Hygiene Data'!$D$13,0,10*ROW('Hygiene Data'!D140))="","",OFFSET('Hygiene Data'!$D$13,0,10*ROW('Hygiene Data'!D140)))</f>
        <v/>
      </c>
      <c r="DR146" s="229" t="str">
        <f ca="1">+IF(OFFSET('Hygiene Data'!$E$11,0,10*ROW('Hygiene Data'!E140))="","",OFFSET('Hygiene Data'!$E$11,0,10*ROW('Hygiene Data'!E140)))</f>
        <v/>
      </c>
      <c r="DS146" s="229" t="str">
        <f ca="1">+IF(OFFSET('Hygiene Data'!$E$12,0,10*ROW('Hygiene Data'!E140))="","",OFFSET('Hygiene Data'!$E$12,0,10*ROW('Hygiene Data'!E140)))</f>
        <v/>
      </c>
      <c r="DT146" s="229" t="str">
        <f ca="1">+IF(OFFSET('Hygiene Data'!$E$13,0,10*ROW('Hygiene Data'!E140))="","",OFFSET('Hygiene Data'!$E$13,0,10*ROW('Hygiene Data'!E140)))</f>
        <v/>
      </c>
      <c r="DU146" s="229" t="str">
        <f ca="1">+IF(OFFSET('Hygiene Data'!$F$11,0,10*ROW('Hygiene Data'!F140))="","",OFFSET('Hygiene Data'!$F$11,0,10*ROW('Hygiene Data'!F140)))</f>
        <v/>
      </c>
      <c r="DV146" s="229" t="str">
        <f ca="1">+IF(OFFSET('Hygiene Data'!$F$12,0,10*ROW('Hygiene Data'!F140))="","",OFFSET('Hygiene Data'!$F$12,0,10*ROW('Hygiene Data'!F140)))</f>
        <v/>
      </c>
      <c r="DW146" s="229" t="str">
        <f ca="1">+IF(OFFSET('Hygiene Data'!$F$13,0,10*ROW('Hygiene Data'!F140))="","",OFFSET('Hygiene Data'!$F$13,0,10*ROW('Hygiene Data'!F140)))</f>
        <v/>
      </c>
      <c r="DX146" s="229" t="str">
        <f ca="1">+IF(OFFSET('Hygiene Data'!$G$11,0,10*ROW('Hygiene Data'!G140))="","",OFFSET('Hygiene Data'!$G$11,0,10*ROW('Hygiene Data'!G140)))</f>
        <v/>
      </c>
      <c r="DY146" s="229" t="str">
        <f ca="1">+IF(OFFSET('Hygiene Data'!$G$12,0,10*ROW('Hygiene Data'!G140))="","",OFFSET('Hygiene Data'!$G$12,0,10*ROW('Hygiene Data'!G140)))</f>
        <v/>
      </c>
      <c r="DZ146" s="229" t="str">
        <f ca="1">+IF(OFFSET('Hygiene Data'!$G$13,0,10*ROW('Hygiene Data'!G140))="","",OFFSET('Hygiene Data'!$G$13,0,10*ROW('Hygiene Data'!G140)))</f>
        <v/>
      </c>
      <c r="EA146" s="229" t="str">
        <f ca="1">+IF(OFFSET('Hygiene Data'!$H$11,0,10*ROW('Hygiene Data'!H140))="","",OFFSET('Hygiene Data'!$H$11,0,10*ROW('Hygiene Data'!H140)))</f>
        <v/>
      </c>
      <c r="EB146" s="229" t="str">
        <f ca="1">+IF(OFFSET('Hygiene Data'!$H$12,0,10*ROW('Hygiene Data'!H140))="","",OFFSET('Hygiene Data'!$H$12,0,10*ROW('Hygiene Data'!H140)))</f>
        <v/>
      </c>
      <c r="EC146" s="229" t="str">
        <f ca="1">+IF(OFFSET('Hygiene Data'!$H$13,0,10*ROW('Hygiene Data'!H140))="","",OFFSET('Hygiene Data'!$H$13,0,10*ROW('Hygiene Data'!H140)))</f>
        <v/>
      </c>
      <c r="ED146" s="229" t="str">
        <f ca="1">+IF(OFFSET('Hygiene Data'!$I$11,0,10*ROW('Hygiene Data'!I140))="","",OFFSET('Hygiene Data'!$I$11,0,10*ROW('Hygiene Data'!I140)))</f>
        <v/>
      </c>
      <c r="EE146" s="229" t="str">
        <f ca="1">+IF(OFFSET('Hygiene Data'!$I$12,0,10*ROW('Hygiene Data'!I140))="","",OFFSET('Hygiene Data'!$I$12,0,10*ROW('Hygiene Data'!I140)))</f>
        <v/>
      </c>
      <c r="EF146" s="229" t="str">
        <f ca="1">+IF(OFFSET('Hygiene Data'!$I$13,0,10*ROW('Hygiene Data'!I140))="","",OFFSET('Hygiene Data'!$I$13,0,10*ROW('Hygiene Data'!I140)))</f>
        <v/>
      </c>
    </row>
    <row r="147" spans="1:136" x14ac:dyDescent="0.25">
      <c r="A147" s="338" t="str">
        <f ca="1">+IF(OFFSET('Water Data'!$B$2,0,10*ROW('Water Data'!E141))="","",OFFSET('Water Data'!$B$2,0,10*ROW('Water Data'!E141)))</f>
        <v/>
      </c>
      <c r="B147" s="33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365" t="str">
        <f t="shared" ca="1" si="2"/>
        <v/>
      </c>
      <c r="D147" s="36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36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36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36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36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36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36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36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36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36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36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36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36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36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36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36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36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36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36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36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36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36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36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36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36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36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36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36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36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36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36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36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36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36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36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36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36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36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36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36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36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36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36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36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36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36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36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36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36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44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36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36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36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36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36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36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36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36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36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36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36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36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36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36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36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36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229" t="str">
        <f ca="1">+IF(OFFSET('Water Data'!$D$27,0,10*ROW('Water Data'!D141))="","",OFFSET('Water Data'!$D$27,0,10*ROW('Water Data'!D141)))</f>
        <v/>
      </c>
      <c r="BT147" s="229" t="str">
        <f ca="1">+IF(OFFSET('Water Data'!$D$28,0,10*ROW('Water Data'!D141))="","",OFFSET('Water Data'!$D$28,0,10*ROW('Water Data'!D141)))</f>
        <v/>
      </c>
      <c r="BU147" s="229" t="str">
        <f ca="1">+IF(OFFSET('Water Data'!$D$29,0,10*ROW('Water Data'!D141))="","",OFFSET('Water Data'!$D$29,0,10*ROW('Water Data'!D141)))</f>
        <v/>
      </c>
      <c r="BV147" s="229" t="str">
        <f ca="1">+IF(OFFSET('Water Data'!$E$27,0,10*ROW('Water Data'!E141))="","",OFFSET('Water Data'!$E$27,0,10*ROW('Water Data'!E141)))</f>
        <v/>
      </c>
      <c r="BW147" s="229" t="str">
        <f ca="1">+IF(OFFSET('Water Data'!$E$28,0,10*ROW('Water Data'!E141))="","",OFFSET('Water Data'!$E$28,0,10*ROW('Water Data'!E141)))</f>
        <v/>
      </c>
      <c r="BX147" s="229" t="str">
        <f ca="1">+IF(OFFSET('Water Data'!$E$29,0,10*ROW('Water Data'!E141))="","",OFFSET('Water Data'!$E$29,0,10*ROW('Water Data'!E141)))</f>
        <v/>
      </c>
      <c r="BY147" s="229" t="str">
        <f ca="1">+IF(OFFSET('Water Data'!$F$27,0,10*ROW('Water Data'!F141))="","",OFFSET('Water Data'!$F$27,0,10*ROW('Water Data'!F141)))</f>
        <v/>
      </c>
      <c r="BZ147" s="229" t="str">
        <f ca="1">+IF(OFFSET('Water Data'!$F$28,0,10*ROW('Water Data'!F141))="","",OFFSET('Water Data'!$F$28,0,10*ROW('Water Data'!F141)))</f>
        <v/>
      </c>
      <c r="CA147" s="229" t="str">
        <f ca="1">+IF(OFFSET('Water Data'!$F$29,0,10*ROW('Water Data'!F141))="","",OFFSET('Water Data'!$F$29,0,10*ROW('Water Data'!F141)))</f>
        <v/>
      </c>
      <c r="CB147" s="229" t="str">
        <f ca="1">+IF(OFFSET('Water Data'!$G$27,0,10*ROW('Water Data'!G141))="","",OFFSET('Water Data'!$G$27,0,10*ROW('Water Data'!G141)))</f>
        <v/>
      </c>
      <c r="CC147" s="229" t="str">
        <f ca="1">+IF(OFFSET('Water Data'!$G$28,0,10*ROW('Water Data'!G141))="","",OFFSET('Water Data'!$G$28,0,10*ROW('Water Data'!G141)))</f>
        <v/>
      </c>
      <c r="CD147" s="229" t="str">
        <f ca="1">+IF(OFFSET('Water Data'!$G$29,0,10*ROW('Water Data'!G141))="","",OFFSET('Water Data'!$G$29,0,10*ROW('Water Data'!G141)))</f>
        <v/>
      </c>
      <c r="CE147" s="229" t="str">
        <f ca="1">+IF(OFFSET('Water Data'!$H$27,0,10*ROW('Water Data'!H141))="","",OFFSET('Water Data'!$H$27,0,10*ROW('Water Data'!H141)))</f>
        <v/>
      </c>
      <c r="CF147" s="229" t="str">
        <f ca="1">+IF(OFFSET('Water Data'!$H$28,0,10*ROW('Water Data'!H141))="","",OFFSET('Water Data'!$H$28,0,10*ROW('Water Data'!H141)))</f>
        <v/>
      </c>
      <c r="CG147" s="229" t="str">
        <f ca="1">+IF(OFFSET('Water Data'!$H$29,0,10*ROW('Water Data'!H141))="","",OFFSET('Water Data'!$H$29,0,10*ROW('Water Data'!H141)))</f>
        <v/>
      </c>
      <c r="CH147" s="229" t="str">
        <f ca="1">+IF(OFFSET('Water Data'!$I$27,0,10*ROW('Water Data'!I141))="","",OFFSET('Water Data'!$I$27,0,10*ROW('Water Data'!I141)))</f>
        <v/>
      </c>
      <c r="CI147" s="229" t="str">
        <f ca="1">+IF(OFFSET('Water Data'!$I$28,0,10*ROW('Water Data'!I141))="","",OFFSET('Water Data'!$I$28,0,10*ROW('Water Data'!I141)))</f>
        <v/>
      </c>
      <c r="CJ147" s="229" t="str">
        <f ca="1">+IF(OFFSET('Water Data'!$I$29,0,10*ROW('Water Data'!I141))="","",OFFSET('Water Data'!$I$29,0,10*ROW('Water Data'!I141)))</f>
        <v/>
      </c>
      <c r="CK147" s="229" t="str">
        <f ca="1">+IF(OFFSET('Sanitation Data'!$D$28,0,10*ROW('Sanitation Data'!D141))="","",OFFSET('Sanitation Data'!$D$28,0,10*ROW('Sanitation Data'!D141)))</f>
        <v/>
      </c>
      <c r="CL147" s="229" t="str">
        <f ca="1">+IF(OFFSET('Sanitation Data'!$D$29,0,10*ROW('Sanitation Data'!D141))="","",OFFSET('Sanitation Data'!$D$29,0,10*ROW('Sanitation Data'!D141)))</f>
        <v/>
      </c>
      <c r="CM147" s="229" t="str">
        <f ca="1">+IF(OFFSET('Sanitation Data'!$D$30,0,10*ROW('Sanitation Data'!D141))="","",OFFSET('Sanitation Data'!$D$30,0,10*ROW('Sanitation Data'!D141)))</f>
        <v/>
      </c>
      <c r="CN147" s="229" t="str">
        <f ca="1">+IF(OFFSET('Sanitation Data'!$D$31,0,10*ROW('Sanitation Data'!D141))="","",OFFSET('Sanitation Data'!$D$31,0,10*ROW('Sanitation Data'!D141)))</f>
        <v/>
      </c>
      <c r="CO147" s="229" t="str">
        <f ca="1">+IF(OFFSET('Sanitation Data'!$D$32,0,10*ROW('Sanitation Data'!D141))="","",OFFSET('Sanitation Data'!$D$32,0,10*ROW('Sanitation Data'!D141)))</f>
        <v/>
      </c>
      <c r="CP147" s="229" t="str">
        <f ca="1">+IF(OFFSET('Sanitation Data'!$E$28,0,10*ROW('Sanitation Data'!E141))="","",OFFSET('Sanitation Data'!$E$28,0,10*ROW('Sanitation Data'!E141)))</f>
        <v/>
      </c>
      <c r="CQ147" s="229" t="str">
        <f ca="1">+IF(OFFSET('Sanitation Data'!$E$29,0,10*ROW('Sanitation Data'!E141))="","",OFFSET('Sanitation Data'!$E$29,0,10*ROW('Sanitation Data'!E141)))</f>
        <v/>
      </c>
      <c r="CR147" s="229" t="str">
        <f ca="1">+IF(OFFSET('Sanitation Data'!$E$30,0,10*ROW('Sanitation Data'!E141))="","",OFFSET('Sanitation Data'!$E$30,0,10*ROW('Sanitation Data'!E141)))</f>
        <v/>
      </c>
      <c r="CS147" s="229" t="str">
        <f ca="1">+IF(OFFSET('Sanitation Data'!$E$31,0,10*ROW('Sanitation Data'!E141))="","",OFFSET('Sanitation Data'!$E$31,0,10*ROW('Sanitation Data'!E141)))</f>
        <v/>
      </c>
      <c r="CT147" s="229" t="str">
        <f ca="1">+IF(OFFSET('Sanitation Data'!$E$32,0,10*ROW('Sanitation Data'!E141))="","",OFFSET('Sanitation Data'!$E$32,0,10*ROW('Sanitation Data'!E141)))</f>
        <v/>
      </c>
      <c r="CU147" s="229" t="str">
        <f ca="1">+IF(OFFSET('Sanitation Data'!$F$28,0,10*ROW('Sanitation Data'!F141))="","",OFFSET('Sanitation Data'!$F$28,0,10*ROW('Sanitation Data'!F141)))</f>
        <v/>
      </c>
      <c r="CV147" s="229" t="str">
        <f ca="1">+IF(OFFSET('Sanitation Data'!$F$29,0,10*ROW('Sanitation Data'!F141))="","",OFFSET('Sanitation Data'!$F$29,0,10*ROW('Sanitation Data'!F141)))</f>
        <v/>
      </c>
      <c r="CW147" s="229" t="str">
        <f ca="1">+IF(OFFSET('Sanitation Data'!$F$30,0,10*ROW('Sanitation Data'!F141))="","",OFFSET('Sanitation Data'!$F$30,0,10*ROW('Sanitation Data'!F141)))</f>
        <v/>
      </c>
      <c r="CX147" s="229" t="str">
        <f ca="1">+IF(OFFSET('Sanitation Data'!$F$31,0,10*ROW('Sanitation Data'!F141))="","",OFFSET('Sanitation Data'!$F$31,0,10*ROW('Sanitation Data'!F141)))</f>
        <v/>
      </c>
      <c r="CY147" s="229" t="str">
        <f ca="1">+IF(OFFSET('Sanitation Data'!$F$32,0,10*ROW('Sanitation Data'!F141))="","",OFFSET('Sanitation Data'!$F$32,0,10*ROW('Sanitation Data'!F141)))</f>
        <v/>
      </c>
      <c r="CZ147" s="229" t="str">
        <f ca="1">+IF(OFFSET('Sanitation Data'!$G$28,0,10*ROW('Sanitation Data'!G141))="","",OFFSET('Sanitation Data'!$G$28,0,10*ROW('Sanitation Data'!G141)))</f>
        <v/>
      </c>
      <c r="DA147" s="229" t="str">
        <f ca="1">+IF(OFFSET('Sanitation Data'!$G$29,0,10*ROW('Sanitation Data'!G141))="","",OFFSET('Sanitation Data'!$G$29,0,10*ROW('Sanitation Data'!G141)))</f>
        <v/>
      </c>
      <c r="DB147" s="229" t="str">
        <f ca="1">+IF(OFFSET('Sanitation Data'!$G$30,0,10*ROW('Sanitation Data'!G141))="","",OFFSET('Sanitation Data'!$G$30,0,10*ROW('Sanitation Data'!G141)))</f>
        <v/>
      </c>
      <c r="DC147" s="229" t="str">
        <f ca="1">+IF(OFFSET('Sanitation Data'!$G$31,0,10*ROW('Sanitation Data'!G141))="","",OFFSET('Sanitation Data'!$G$31,0,10*ROW('Sanitation Data'!G141)))</f>
        <v/>
      </c>
      <c r="DD147" s="229" t="str">
        <f ca="1">+IF(OFFSET('Sanitation Data'!$G$32,0,10*ROW('Sanitation Data'!G141))="","",OFFSET('Sanitation Data'!$G$32,0,10*ROW('Sanitation Data'!G141)))</f>
        <v/>
      </c>
      <c r="DE147" s="229" t="str">
        <f ca="1">+IF(OFFSET('Sanitation Data'!$H$28,0,10*ROW('Sanitation Data'!H141))="","",OFFSET('Sanitation Data'!$H$28,0,10*ROW('Sanitation Data'!H141)))</f>
        <v/>
      </c>
      <c r="DF147" s="229" t="str">
        <f ca="1">+IF(OFFSET('Sanitation Data'!$H$29,0,10*ROW('Sanitation Data'!H141))="","",OFFSET('Sanitation Data'!$H$29,0,10*ROW('Sanitation Data'!H141)))</f>
        <v/>
      </c>
      <c r="DG147" s="229" t="str">
        <f ca="1">+IF(OFFSET('Sanitation Data'!$H$30,0,10*ROW('Sanitation Data'!H141))="","",OFFSET('Sanitation Data'!$H$30,0,10*ROW('Sanitation Data'!H141)))</f>
        <v/>
      </c>
      <c r="DH147" s="229" t="str">
        <f ca="1">+IF(OFFSET('Sanitation Data'!$H$31,0,10*ROW('Sanitation Data'!H141))="","",OFFSET('Sanitation Data'!$H$31,0,10*ROW('Sanitation Data'!H141)))</f>
        <v/>
      </c>
      <c r="DI147" s="229" t="str">
        <f ca="1">+IF(OFFSET('Sanitation Data'!$H$32,0,10*ROW('Sanitation Data'!H141))="","",OFFSET('Sanitation Data'!$H$32,0,10*ROW('Sanitation Data'!H141)))</f>
        <v/>
      </c>
      <c r="DJ147" s="229" t="str">
        <f ca="1">+IF(OFFSET('Sanitation Data'!$I$28,0,10*ROW('Sanitation Data'!I141))="","",OFFSET('Sanitation Data'!$I$28,0,10*ROW('Sanitation Data'!I141)))</f>
        <v/>
      </c>
      <c r="DK147" s="229" t="str">
        <f ca="1">+IF(OFFSET('Sanitation Data'!$I$29,0,10*ROW('Sanitation Data'!I141))="","",OFFSET('Sanitation Data'!$I$29,0,10*ROW('Sanitation Data'!I141)))</f>
        <v/>
      </c>
      <c r="DL147" s="229" t="str">
        <f ca="1">+IF(OFFSET('Sanitation Data'!$I$30,0,10*ROW('Sanitation Data'!I141))="","",OFFSET('Sanitation Data'!$I$30,0,10*ROW('Sanitation Data'!I141)))</f>
        <v/>
      </c>
      <c r="DM147" s="229" t="str">
        <f ca="1">+IF(OFFSET('Sanitation Data'!$I$31,0,10*ROW('Sanitation Data'!I141))="","",OFFSET('Sanitation Data'!$I$31,0,10*ROW('Sanitation Data'!I141)))</f>
        <v/>
      </c>
      <c r="DN147" s="229" t="str">
        <f ca="1">+IF(OFFSET('Sanitation Data'!$I$32,0,10*ROW('Sanitation Data'!I141))="","",OFFSET('Sanitation Data'!$I$32,0,10*ROW('Sanitation Data'!I141)))</f>
        <v/>
      </c>
      <c r="DO147" s="229" t="str">
        <f ca="1">+IF(OFFSET('Hygiene Data'!$D$11,0,10*ROW('Hygiene Data'!D141))="","",OFFSET('Hygiene Data'!$D$11,0,10*ROW('Hygiene Data'!D141)))</f>
        <v/>
      </c>
      <c r="DP147" s="229" t="str">
        <f ca="1">+IF(OFFSET('Hygiene Data'!$D$12,0,10*ROW('Hygiene Data'!D141))="","",OFFSET('Hygiene Data'!$D$12,0,10*ROW('Hygiene Data'!D141)))</f>
        <v/>
      </c>
      <c r="DQ147" s="229" t="str">
        <f ca="1">+IF(OFFSET('Hygiene Data'!$D$13,0,10*ROW('Hygiene Data'!D141))="","",OFFSET('Hygiene Data'!$D$13,0,10*ROW('Hygiene Data'!D141)))</f>
        <v/>
      </c>
      <c r="DR147" s="229" t="str">
        <f ca="1">+IF(OFFSET('Hygiene Data'!$E$11,0,10*ROW('Hygiene Data'!E141))="","",OFFSET('Hygiene Data'!$E$11,0,10*ROW('Hygiene Data'!E141)))</f>
        <v/>
      </c>
      <c r="DS147" s="229" t="str">
        <f ca="1">+IF(OFFSET('Hygiene Data'!$E$12,0,10*ROW('Hygiene Data'!E141))="","",OFFSET('Hygiene Data'!$E$12,0,10*ROW('Hygiene Data'!E141)))</f>
        <v/>
      </c>
      <c r="DT147" s="229" t="str">
        <f ca="1">+IF(OFFSET('Hygiene Data'!$E$13,0,10*ROW('Hygiene Data'!E141))="","",OFFSET('Hygiene Data'!$E$13,0,10*ROW('Hygiene Data'!E141)))</f>
        <v/>
      </c>
      <c r="DU147" s="229" t="str">
        <f ca="1">+IF(OFFSET('Hygiene Data'!$F$11,0,10*ROW('Hygiene Data'!F141))="","",OFFSET('Hygiene Data'!$F$11,0,10*ROW('Hygiene Data'!F141)))</f>
        <v/>
      </c>
      <c r="DV147" s="229" t="str">
        <f ca="1">+IF(OFFSET('Hygiene Data'!$F$12,0,10*ROW('Hygiene Data'!F141))="","",OFFSET('Hygiene Data'!$F$12,0,10*ROW('Hygiene Data'!F141)))</f>
        <v/>
      </c>
      <c r="DW147" s="229" t="str">
        <f ca="1">+IF(OFFSET('Hygiene Data'!$F$13,0,10*ROW('Hygiene Data'!F141))="","",OFFSET('Hygiene Data'!$F$13,0,10*ROW('Hygiene Data'!F141)))</f>
        <v/>
      </c>
      <c r="DX147" s="229" t="str">
        <f ca="1">+IF(OFFSET('Hygiene Data'!$G$11,0,10*ROW('Hygiene Data'!G141))="","",OFFSET('Hygiene Data'!$G$11,0,10*ROW('Hygiene Data'!G141)))</f>
        <v/>
      </c>
      <c r="DY147" s="229" t="str">
        <f ca="1">+IF(OFFSET('Hygiene Data'!$G$12,0,10*ROW('Hygiene Data'!G141))="","",OFFSET('Hygiene Data'!$G$12,0,10*ROW('Hygiene Data'!G141)))</f>
        <v/>
      </c>
      <c r="DZ147" s="229" t="str">
        <f ca="1">+IF(OFFSET('Hygiene Data'!$G$13,0,10*ROW('Hygiene Data'!G141))="","",OFFSET('Hygiene Data'!$G$13,0,10*ROW('Hygiene Data'!G141)))</f>
        <v/>
      </c>
      <c r="EA147" s="229" t="str">
        <f ca="1">+IF(OFFSET('Hygiene Data'!$H$11,0,10*ROW('Hygiene Data'!H141))="","",OFFSET('Hygiene Data'!$H$11,0,10*ROW('Hygiene Data'!H141)))</f>
        <v/>
      </c>
      <c r="EB147" s="229" t="str">
        <f ca="1">+IF(OFFSET('Hygiene Data'!$H$12,0,10*ROW('Hygiene Data'!H141))="","",OFFSET('Hygiene Data'!$H$12,0,10*ROW('Hygiene Data'!H141)))</f>
        <v/>
      </c>
      <c r="EC147" s="229" t="str">
        <f ca="1">+IF(OFFSET('Hygiene Data'!$H$13,0,10*ROW('Hygiene Data'!H141))="","",OFFSET('Hygiene Data'!$H$13,0,10*ROW('Hygiene Data'!H141)))</f>
        <v/>
      </c>
      <c r="ED147" s="229" t="str">
        <f ca="1">+IF(OFFSET('Hygiene Data'!$I$11,0,10*ROW('Hygiene Data'!I141))="","",OFFSET('Hygiene Data'!$I$11,0,10*ROW('Hygiene Data'!I141)))</f>
        <v/>
      </c>
      <c r="EE147" s="229" t="str">
        <f ca="1">+IF(OFFSET('Hygiene Data'!$I$12,0,10*ROW('Hygiene Data'!I141))="","",OFFSET('Hygiene Data'!$I$12,0,10*ROW('Hygiene Data'!I141)))</f>
        <v/>
      </c>
      <c r="EF147" s="229" t="str">
        <f ca="1">+IF(OFFSET('Hygiene Data'!$I$13,0,10*ROW('Hygiene Data'!I141))="","",OFFSET('Hygiene Data'!$I$13,0,10*ROW('Hygiene Data'!I141)))</f>
        <v/>
      </c>
    </row>
    <row r="148" spans="1:136" x14ac:dyDescent="0.25">
      <c r="A148" s="338" t="str">
        <f ca="1">+IF(OFFSET('Water Data'!$B$2,0,10*ROW('Water Data'!E142))="","",OFFSET('Water Data'!$B$2,0,10*ROW('Water Data'!E142)))</f>
        <v/>
      </c>
      <c r="B148" s="33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365" t="str">
        <f t="shared" ca="1" si="2"/>
        <v/>
      </c>
      <c r="D148" s="36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36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36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36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36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36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36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36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36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36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36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36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36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36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36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36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36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36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36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36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36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36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36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36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36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36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36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36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36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36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36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36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36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36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36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36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36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36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36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36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36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36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36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36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36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36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36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36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36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44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36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36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36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36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36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36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36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36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36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36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36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36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36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36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36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36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229" t="str">
        <f ca="1">+IF(OFFSET('Water Data'!$D$27,0,10*ROW('Water Data'!D142))="","",OFFSET('Water Data'!$D$27,0,10*ROW('Water Data'!D142)))</f>
        <v/>
      </c>
      <c r="BT148" s="229" t="str">
        <f ca="1">+IF(OFFSET('Water Data'!$D$28,0,10*ROW('Water Data'!D142))="","",OFFSET('Water Data'!$D$28,0,10*ROW('Water Data'!D142)))</f>
        <v/>
      </c>
      <c r="BU148" s="229" t="str">
        <f ca="1">+IF(OFFSET('Water Data'!$D$29,0,10*ROW('Water Data'!D142))="","",OFFSET('Water Data'!$D$29,0,10*ROW('Water Data'!D142)))</f>
        <v/>
      </c>
      <c r="BV148" s="229" t="str">
        <f ca="1">+IF(OFFSET('Water Data'!$E$27,0,10*ROW('Water Data'!E142))="","",OFFSET('Water Data'!$E$27,0,10*ROW('Water Data'!E142)))</f>
        <v/>
      </c>
      <c r="BW148" s="229" t="str">
        <f ca="1">+IF(OFFSET('Water Data'!$E$28,0,10*ROW('Water Data'!E142))="","",OFFSET('Water Data'!$E$28,0,10*ROW('Water Data'!E142)))</f>
        <v/>
      </c>
      <c r="BX148" s="229" t="str">
        <f ca="1">+IF(OFFSET('Water Data'!$E$29,0,10*ROW('Water Data'!E142))="","",OFFSET('Water Data'!$E$29,0,10*ROW('Water Data'!E142)))</f>
        <v/>
      </c>
      <c r="BY148" s="229" t="str">
        <f ca="1">+IF(OFFSET('Water Data'!$F$27,0,10*ROW('Water Data'!F142))="","",OFFSET('Water Data'!$F$27,0,10*ROW('Water Data'!F142)))</f>
        <v/>
      </c>
      <c r="BZ148" s="229" t="str">
        <f ca="1">+IF(OFFSET('Water Data'!$F$28,0,10*ROW('Water Data'!F142))="","",OFFSET('Water Data'!$F$28,0,10*ROW('Water Data'!F142)))</f>
        <v/>
      </c>
      <c r="CA148" s="229" t="str">
        <f ca="1">+IF(OFFSET('Water Data'!$F$29,0,10*ROW('Water Data'!F142))="","",OFFSET('Water Data'!$F$29,0,10*ROW('Water Data'!F142)))</f>
        <v/>
      </c>
      <c r="CB148" s="229" t="str">
        <f ca="1">+IF(OFFSET('Water Data'!$G$27,0,10*ROW('Water Data'!G142))="","",OFFSET('Water Data'!$G$27,0,10*ROW('Water Data'!G142)))</f>
        <v/>
      </c>
      <c r="CC148" s="229" t="str">
        <f ca="1">+IF(OFFSET('Water Data'!$G$28,0,10*ROW('Water Data'!G142))="","",OFFSET('Water Data'!$G$28,0,10*ROW('Water Data'!G142)))</f>
        <v/>
      </c>
      <c r="CD148" s="229" t="str">
        <f ca="1">+IF(OFFSET('Water Data'!$G$29,0,10*ROW('Water Data'!G142))="","",OFFSET('Water Data'!$G$29,0,10*ROW('Water Data'!G142)))</f>
        <v/>
      </c>
      <c r="CE148" s="229" t="str">
        <f ca="1">+IF(OFFSET('Water Data'!$H$27,0,10*ROW('Water Data'!H142))="","",OFFSET('Water Data'!$H$27,0,10*ROW('Water Data'!H142)))</f>
        <v/>
      </c>
      <c r="CF148" s="229" t="str">
        <f ca="1">+IF(OFFSET('Water Data'!$H$28,0,10*ROW('Water Data'!H142))="","",OFFSET('Water Data'!$H$28,0,10*ROW('Water Data'!H142)))</f>
        <v/>
      </c>
      <c r="CG148" s="229" t="str">
        <f ca="1">+IF(OFFSET('Water Data'!$H$29,0,10*ROW('Water Data'!H142))="","",OFFSET('Water Data'!$H$29,0,10*ROW('Water Data'!H142)))</f>
        <v/>
      </c>
      <c r="CH148" s="229" t="str">
        <f ca="1">+IF(OFFSET('Water Data'!$I$27,0,10*ROW('Water Data'!I142))="","",OFFSET('Water Data'!$I$27,0,10*ROW('Water Data'!I142)))</f>
        <v/>
      </c>
      <c r="CI148" s="229" t="str">
        <f ca="1">+IF(OFFSET('Water Data'!$I$28,0,10*ROW('Water Data'!I142))="","",OFFSET('Water Data'!$I$28,0,10*ROW('Water Data'!I142)))</f>
        <v/>
      </c>
      <c r="CJ148" s="229" t="str">
        <f ca="1">+IF(OFFSET('Water Data'!$I$29,0,10*ROW('Water Data'!I142))="","",OFFSET('Water Data'!$I$29,0,10*ROW('Water Data'!I142)))</f>
        <v/>
      </c>
      <c r="CK148" s="229" t="str">
        <f ca="1">+IF(OFFSET('Sanitation Data'!$D$28,0,10*ROW('Sanitation Data'!D142))="","",OFFSET('Sanitation Data'!$D$28,0,10*ROW('Sanitation Data'!D142)))</f>
        <v/>
      </c>
      <c r="CL148" s="229" t="str">
        <f ca="1">+IF(OFFSET('Sanitation Data'!$D$29,0,10*ROW('Sanitation Data'!D142))="","",OFFSET('Sanitation Data'!$D$29,0,10*ROW('Sanitation Data'!D142)))</f>
        <v/>
      </c>
      <c r="CM148" s="229" t="str">
        <f ca="1">+IF(OFFSET('Sanitation Data'!$D$30,0,10*ROW('Sanitation Data'!D142))="","",OFFSET('Sanitation Data'!$D$30,0,10*ROW('Sanitation Data'!D142)))</f>
        <v/>
      </c>
      <c r="CN148" s="229" t="str">
        <f ca="1">+IF(OFFSET('Sanitation Data'!$D$31,0,10*ROW('Sanitation Data'!D142))="","",OFFSET('Sanitation Data'!$D$31,0,10*ROW('Sanitation Data'!D142)))</f>
        <v/>
      </c>
      <c r="CO148" s="229" t="str">
        <f ca="1">+IF(OFFSET('Sanitation Data'!$D$32,0,10*ROW('Sanitation Data'!D142))="","",OFFSET('Sanitation Data'!$D$32,0,10*ROW('Sanitation Data'!D142)))</f>
        <v/>
      </c>
      <c r="CP148" s="229" t="str">
        <f ca="1">+IF(OFFSET('Sanitation Data'!$E$28,0,10*ROW('Sanitation Data'!E142))="","",OFFSET('Sanitation Data'!$E$28,0,10*ROW('Sanitation Data'!E142)))</f>
        <v/>
      </c>
      <c r="CQ148" s="229" t="str">
        <f ca="1">+IF(OFFSET('Sanitation Data'!$E$29,0,10*ROW('Sanitation Data'!E142))="","",OFFSET('Sanitation Data'!$E$29,0,10*ROW('Sanitation Data'!E142)))</f>
        <v/>
      </c>
      <c r="CR148" s="229" t="str">
        <f ca="1">+IF(OFFSET('Sanitation Data'!$E$30,0,10*ROW('Sanitation Data'!E142))="","",OFFSET('Sanitation Data'!$E$30,0,10*ROW('Sanitation Data'!E142)))</f>
        <v/>
      </c>
      <c r="CS148" s="229" t="str">
        <f ca="1">+IF(OFFSET('Sanitation Data'!$E$31,0,10*ROW('Sanitation Data'!E142))="","",OFFSET('Sanitation Data'!$E$31,0,10*ROW('Sanitation Data'!E142)))</f>
        <v/>
      </c>
      <c r="CT148" s="229" t="str">
        <f ca="1">+IF(OFFSET('Sanitation Data'!$E$32,0,10*ROW('Sanitation Data'!E142))="","",OFFSET('Sanitation Data'!$E$32,0,10*ROW('Sanitation Data'!E142)))</f>
        <v/>
      </c>
      <c r="CU148" s="229" t="str">
        <f ca="1">+IF(OFFSET('Sanitation Data'!$F$28,0,10*ROW('Sanitation Data'!F142))="","",OFFSET('Sanitation Data'!$F$28,0,10*ROW('Sanitation Data'!F142)))</f>
        <v/>
      </c>
      <c r="CV148" s="229" t="str">
        <f ca="1">+IF(OFFSET('Sanitation Data'!$F$29,0,10*ROW('Sanitation Data'!F142))="","",OFFSET('Sanitation Data'!$F$29,0,10*ROW('Sanitation Data'!F142)))</f>
        <v/>
      </c>
      <c r="CW148" s="229" t="str">
        <f ca="1">+IF(OFFSET('Sanitation Data'!$F$30,0,10*ROW('Sanitation Data'!F142))="","",OFFSET('Sanitation Data'!$F$30,0,10*ROW('Sanitation Data'!F142)))</f>
        <v/>
      </c>
      <c r="CX148" s="229" t="str">
        <f ca="1">+IF(OFFSET('Sanitation Data'!$F$31,0,10*ROW('Sanitation Data'!F142))="","",OFFSET('Sanitation Data'!$F$31,0,10*ROW('Sanitation Data'!F142)))</f>
        <v/>
      </c>
      <c r="CY148" s="229" t="str">
        <f ca="1">+IF(OFFSET('Sanitation Data'!$F$32,0,10*ROW('Sanitation Data'!F142))="","",OFFSET('Sanitation Data'!$F$32,0,10*ROW('Sanitation Data'!F142)))</f>
        <v/>
      </c>
      <c r="CZ148" s="229" t="str">
        <f ca="1">+IF(OFFSET('Sanitation Data'!$G$28,0,10*ROW('Sanitation Data'!G142))="","",OFFSET('Sanitation Data'!$G$28,0,10*ROW('Sanitation Data'!G142)))</f>
        <v/>
      </c>
      <c r="DA148" s="229" t="str">
        <f ca="1">+IF(OFFSET('Sanitation Data'!$G$29,0,10*ROW('Sanitation Data'!G142))="","",OFFSET('Sanitation Data'!$G$29,0,10*ROW('Sanitation Data'!G142)))</f>
        <v/>
      </c>
      <c r="DB148" s="229" t="str">
        <f ca="1">+IF(OFFSET('Sanitation Data'!$G$30,0,10*ROW('Sanitation Data'!G142))="","",OFFSET('Sanitation Data'!$G$30,0,10*ROW('Sanitation Data'!G142)))</f>
        <v/>
      </c>
      <c r="DC148" s="229" t="str">
        <f ca="1">+IF(OFFSET('Sanitation Data'!$G$31,0,10*ROW('Sanitation Data'!G142))="","",OFFSET('Sanitation Data'!$G$31,0,10*ROW('Sanitation Data'!G142)))</f>
        <v/>
      </c>
      <c r="DD148" s="229" t="str">
        <f ca="1">+IF(OFFSET('Sanitation Data'!$G$32,0,10*ROW('Sanitation Data'!G142))="","",OFFSET('Sanitation Data'!$G$32,0,10*ROW('Sanitation Data'!G142)))</f>
        <v/>
      </c>
      <c r="DE148" s="229" t="str">
        <f ca="1">+IF(OFFSET('Sanitation Data'!$H$28,0,10*ROW('Sanitation Data'!H142))="","",OFFSET('Sanitation Data'!$H$28,0,10*ROW('Sanitation Data'!H142)))</f>
        <v/>
      </c>
      <c r="DF148" s="229" t="str">
        <f ca="1">+IF(OFFSET('Sanitation Data'!$H$29,0,10*ROW('Sanitation Data'!H142))="","",OFFSET('Sanitation Data'!$H$29,0,10*ROW('Sanitation Data'!H142)))</f>
        <v/>
      </c>
      <c r="DG148" s="229" t="str">
        <f ca="1">+IF(OFFSET('Sanitation Data'!$H$30,0,10*ROW('Sanitation Data'!H142))="","",OFFSET('Sanitation Data'!$H$30,0,10*ROW('Sanitation Data'!H142)))</f>
        <v/>
      </c>
      <c r="DH148" s="229" t="str">
        <f ca="1">+IF(OFFSET('Sanitation Data'!$H$31,0,10*ROW('Sanitation Data'!H142))="","",OFFSET('Sanitation Data'!$H$31,0,10*ROW('Sanitation Data'!H142)))</f>
        <v/>
      </c>
      <c r="DI148" s="229" t="str">
        <f ca="1">+IF(OFFSET('Sanitation Data'!$H$32,0,10*ROW('Sanitation Data'!H142))="","",OFFSET('Sanitation Data'!$H$32,0,10*ROW('Sanitation Data'!H142)))</f>
        <v/>
      </c>
      <c r="DJ148" s="229" t="str">
        <f ca="1">+IF(OFFSET('Sanitation Data'!$I$28,0,10*ROW('Sanitation Data'!I142))="","",OFFSET('Sanitation Data'!$I$28,0,10*ROW('Sanitation Data'!I142)))</f>
        <v/>
      </c>
      <c r="DK148" s="229" t="str">
        <f ca="1">+IF(OFFSET('Sanitation Data'!$I$29,0,10*ROW('Sanitation Data'!I142))="","",OFFSET('Sanitation Data'!$I$29,0,10*ROW('Sanitation Data'!I142)))</f>
        <v/>
      </c>
      <c r="DL148" s="229" t="str">
        <f ca="1">+IF(OFFSET('Sanitation Data'!$I$30,0,10*ROW('Sanitation Data'!I142))="","",OFFSET('Sanitation Data'!$I$30,0,10*ROW('Sanitation Data'!I142)))</f>
        <v/>
      </c>
      <c r="DM148" s="229" t="str">
        <f ca="1">+IF(OFFSET('Sanitation Data'!$I$31,0,10*ROW('Sanitation Data'!I142))="","",OFFSET('Sanitation Data'!$I$31,0,10*ROW('Sanitation Data'!I142)))</f>
        <v/>
      </c>
      <c r="DN148" s="229" t="str">
        <f ca="1">+IF(OFFSET('Sanitation Data'!$I$32,0,10*ROW('Sanitation Data'!I142))="","",OFFSET('Sanitation Data'!$I$32,0,10*ROW('Sanitation Data'!I142)))</f>
        <v/>
      </c>
      <c r="DO148" s="229" t="str">
        <f ca="1">+IF(OFFSET('Hygiene Data'!$D$11,0,10*ROW('Hygiene Data'!D142))="","",OFFSET('Hygiene Data'!$D$11,0,10*ROW('Hygiene Data'!D142)))</f>
        <v/>
      </c>
      <c r="DP148" s="229" t="str">
        <f ca="1">+IF(OFFSET('Hygiene Data'!$D$12,0,10*ROW('Hygiene Data'!D142))="","",OFFSET('Hygiene Data'!$D$12,0,10*ROW('Hygiene Data'!D142)))</f>
        <v/>
      </c>
      <c r="DQ148" s="229" t="str">
        <f ca="1">+IF(OFFSET('Hygiene Data'!$D$13,0,10*ROW('Hygiene Data'!D142))="","",OFFSET('Hygiene Data'!$D$13,0,10*ROW('Hygiene Data'!D142)))</f>
        <v/>
      </c>
      <c r="DR148" s="229" t="str">
        <f ca="1">+IF(OFFSET('Hygiene Data'!$E$11,0,10*ROW('Hygiene Data'!E142))="","",OFFSET('Hygiene Data'!$E$11,0,10*ROW('Hygiene Data'!E142)))</f>
        <v/>
      </c>
      <c r="DS148" s="229" t="str">
        <f ca="1">+IF(OFFSET('Hygiene Data'!$E$12,0,10*ROW('Hygiene Data'!E142))="","",OFFSET('Hygiene Data'!$E$12,0,10*ROW('Hygiene Data'!E142)))</f>
        <v/>
      </c>
      <c r="DT148" s="229" t="str">
        <f ca="1">+IF(OFFSET('Hygiene Data'!$E$13,0,10*ROW('Hygiene Data'!E142))="","",OFFSET('Hygiene Data'!$E$13,0,10*ROW('Hygiene Data'!E142)))</f>
        <v/>
      </c>
      <c r="DU148" s="229" t="str">
        <f ca="1">+IF(OFFSET('Hygiene Data'!$F$11,0,10*ROW('Hygiene Data'!F142))="","",OFFSET('Hygiene Data'!$F$11,0,10*ROW('Hygiene Data'!F142)))</f>
        <v/>
      </c>
      <c r="DV148" s="229" t="str">
        <f ca="1">+IF(OFFSET('Hygiene Data'!$F$12,0,10*ROW('Hygiene Data'!F142))="","",OFFSET('Hygiene Data'!$F$12,0,10*ROW('Hygiene Data'!F142)))</f>
        <v/>
      </c>
      <c r="DW148" s="229" t="str">
        <f ca="1">+IF(OFFSET('Hygiene Data'!$F$13,0,10*ROW('Hygiene Data'!F142))="","",OFFSET('Hygiene Data'!$F$13,0,10*ROW('Hygiene Data'!F142)))</f>
        <v/>
      </c>
      <c r="DX148" s="229" t="str">
        <f ca="1">+IF(OFFSET('Hygiene Data'!$G$11,0,10*ROW('Hygiene Data'!G142))="","",OFFSET('Hygiene Data'!$G$11,0,10*ROW('Hygiene Data'!G142)))</f>
        <v/>
      </c>
      <c r="DY148" s="229" t="str">
        <f ca="1">+IF(OFFSET('Hygiene Data'!$G$12,0,10*ROW('Hygiene Data'!G142))="","",OFFSET('Hygiene Data'!$G$12,0,10*ROW('Hygiene Data'!G142)))</f>
        <v/>
      </c>
      <c r="DZ148" s="229" t="str">
        <f ca="1">+IF(OFFSET('Hygiene Data'!$G$13,0,10*ROW('Hygiene Data'!G142))="","",OFFSET('Hygiene Data'!$G$13,0,10*ROW('Hygiene Data'!G142)))</f>
        <v/>
      </c>
      <c r="EA148" s="229" t="str">
        <f ca="1">+IF(OFFSET('Hygiene Data'!$H$11,0,10*ROW('Hygiene Data'!H142))="","",OFFSET('Hygiene Data'!$H$11,0,10*ROW('Hygiene Data'!H142)))</f>
        <v/>
      </c>
      <c r="EB148" s="229" t="str">
        <f ca="1">+IF(OFFSET('Hygiene Data'!$H$12,0,10*ROW('Hygiene Data'!H142))="","",OFFSET('Hygiene Data'!$H$12,0,10*ROW('Hygiene Data'!H142)))</f>
        <v/>
      </c>
      <c r="EC148" s="229" t="str">
        <f ca="1">+IF(OFFSET('Hygiene Data'!$H$13,0,10*ROW('Hygiene Data'!H142))="","",OFFSET('Hygiene Data'!$H$13,0,10*ROW('Hygiene Data'!H142)))</f>
        <v/>
      </c>
      <c r="ED148" s="229" t="str">
        <f ca="1">+IF(OFFSET('Hygiene Data'!$I$11,0,10*ROW('Hygiene Data'!I142))="","",OFFSET('Hygiene Data'!$I$11,0,10*ROW('Hygiene Data'!I142)))</f>
        <v/>
      </c>
      <c r="EE148" s="229" t="str">
        <f ca="1">+IF(OFFSET('Hygiene Data'!$I$12,0,10*ROW('Hygiene Data'!I142))="","",OFFSET('Hygiene Data'!$I$12,0,10*ROW('Hygiene Data'!I142)))</f>
        <v/>
      </c>
      <c r="EF148" s="229" t="str">
        <f ca="1">+IF(OFFSET('Hygiene Data'!$I$13,0,10*ROW('Hygiene Data'!I142))="","",OFFSET('Hygiene Data'!$I$13,0,10*ROW('Hygiene Data'!I142)))</f>
        <v/>
      </c>
    </row>
    <row r="149" spans="1:136" x14ac:dyDescent="0.25">
      <c r="A149" s="338" t="str">
        <f ca="1">+IF(OFFSET('Water Data'!$B$2,0,10*ROW('Water Data'!E143))="","",OFFSET('Water Data'!$B$2,0,10*ROW('Water Data'!E143)))</f>
        <v/>
      </c>
      <c r="B149" s="33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365" t="str">
        <f t="shared" ca="1" si="2"/>
        <v/>
      </c>
      <c r="D149" s="36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36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36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36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36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36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36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36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36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36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36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36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36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36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36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36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36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36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36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36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36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36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36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36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36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36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36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36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36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36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36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36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36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36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36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36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36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36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36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36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36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36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36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36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36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36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36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36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36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44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36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36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36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36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36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36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36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36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36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36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36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36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36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36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36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36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229" t="str">
        <f ca="1">+IF(OFFSET('Water Data'!$D$27,0,10*ROW('Water Data'!D143))="","",OFFSET('Water Data'!$D$27,0,10*ROW('Water Data'!D143)))</f>
        <v/>
      </c>
      <c r="BT149" s="229" t="str">
        <f ca="1">+IF(OFFSET('Water Data'!$D$28,0,10*ROW('Water Data'!D143))="","",OFFSET('Water Data'!$D$28,0,10*ROW('Water Data'!D143)))</f>
        <v/>
      </c>
      <c r="BU149" s="229" t="str">
        <f ca="1">+IF(OFFSET('Water Data'!$D$29,0,10*ROW('Water Data'!D143))="","",OFFSET('Water Data'!$D$29,0,10*ROW('Water Data'!D143)))</f>
        <v/>
      </c>
      <c r="BV149" s="229" t="str">
        <f ca="1">+IF(OFFSET('Water Data'!$E$27,0,10*ROW('Water Data'!E143))="","",OFFSET('Water Data'!$E$27,0,10*ROW('Water Data'!E143)))</f>
        <v/>
      </c>
      <c r="BW149" s="229" t="str">
        <f ca="1">+IF(OFFSET('Water Data'!$E$28,0,10*ROW('Water Data'!E143))="","",OFFSET('Water Data'!$E$28,0,10*ROW('Water Data'!E143)))</f>
        <v/>
      </c>
      <c r="BX149" s="229" t="str">
        <f ca="1">+IF(OFFSET('Water Data'!$E$29,0,10*ROW('Water Data'!E143))="","",OFFSET('Water Data'!$E$29,0,10*ROW('Water Data'!E143)))</f>
        <v/>
      </c>
      <c r="BY149" s="229" t="str">
        <f ca="1">+IF(OFFSET('Water Data'!$F$27,0,10*ROW('Water Data'!F143))="","",OFFSET('Water Data'!$F$27,0,10*ROW('Water Data'!F143)))</f>
        <v/>
      </c>
      <c r="BZ149" s="229" t="str">
        <f ca="1">+IF(OFFSET('Water Data'!$F$28,0,10*ROW('Water Data'!F143))="","",OFFSET('Water Data'!$F$28,0,10*ROW('Water Data'!F143)))</f>
        <v/>
      </c>
      <c r="CA149" s="229" t="str">
        <f ca="1">+IF(OFFSET('Water Data'!$F$29,0,10*ROW('Water Data'!F143))="","",OFFSET('Water Data'!$F$29,0,10*ROW('Water Data'!F143)))</f>
        <v/>
      </c>
      <c r="CB149" s="229" t="str">
        <f ca="1">+IF(OFFSET('Water Data'!$G$27,0,10*ROW('Water Data'!G143))="","",OFFSET('Water Data'!$G$27,0,10*ROW('Water Data'!G143)))</f>
        <v/>
      </c>
      <c r="CC149" s="229" t="str">
        <f ca="1">+IF(OFFSET('Water Data'!$G$28,0,10*ROW('Water Data'!G143))="","",OFFSET('Water Data'!$G$28,0,10*ROW('Water Data'!G143)))</f>
        <v/>
      </c>
      <c r="CD149" s="229" t="str">
        <f ca="1">+IF(OFFSET('Water Data'!$G$29,0,10*ROW('Water Data'!G143))="","",OFFSET('Water Data'!$G$29,0,10*ROW('Water Data'!G143)))</f>
        <v/>
      </c>
      <c r="CE149" s="229" t="str">
        <f ca="1">+IF(OFFSET('Water Data'!$H$27,0,10*ROW('Water Data'!H143))="","",OFFSET('Water Data'!$H$27,0,10*ROW('Water Data'!H143)))</f>
        <v/>
      </c>
      <c r="CF149" s="229" t="str">
        <f ca="1">+IF(OFFSET('Water Data'!$H$28,0,10*ROW('Water Data'!H143))="","",OFFSET('Water Data'!$H$28,0,10*ROW('Water Data'!H143)))</f>
        <v/>
      </c>
      <c r="CG149" s="229" t="str">
        <f ca="1">+IF(OFFSET('Water Data'!$H$29,0,10*ROW('Water Data'!H143))="","",OFFSET('Water Data'!$H$29,0,10*ROW('Water Data'!H143)))</f>
        <v/>
      </c>
      <c r="CH149" s="229" t="str">
        <f ca="1">+IF(OFFSET('Water Data'!$I$27,0,10*ROW('Water Data'!I143))="","",OFFSET('Water Data'!$I$27,0,10*ROW('Water Data'!I143)))</f>
        <v/>
      </c>
      <c r="CI149" s="229" t="str">
        <f ca="1">+IF(OFFSET('Water Data'!$I$28,0,10*ROW('Water Data'!I143))="","",OFFSET('Water Data'!$I$28,0,10*ROW('Water Data'!I143)))</f>
        <v/>
      </c>
      <c r="CJ149" s="229" t="str">
        <f ca="1">+IF(OFFSET('Water Data'!$I$29,0,10*ROW('Water Data'!I143))="","",OFFSET('Water Data'!$I$29,0,10*ROW('Water Data'!I143)))</f>
        <v/>
      </c>
      <c r="CK149" s="229" t="str">
        <f ca="1">+IF(OFFSET('Sanitation Data'!$D$28,0,10*ROW('Sanitation Data'!D143))="","",OFFSET('Sanitation Data'!$D$28,0,10*ROW('Sanitation Data'!D143)))</f>
        <v/>
      </c>
      <c r="CL149" s="229" t="str">
        <f ca="1">+IF(OFFSET('Sanitation Data'!$D$29,0,10*ROW('Sanitation Data'!D143))="","",OFFSET('Sanitation Data'!$D$29,0,10*ROW('Sanitation Data'!D143)))</f>
        <v/>
      </c>
      <c r="CM149" s="229" t="str">
        <f ca="1">+IF(OFFSET('Sanitation Data'!$D$30,0,10*ROW('Sanitation Data'!D143))="","",OFFSET('Sanitation Data'!$D$30,0,10*ROW('Sanitation Data'!D143)))</f>
        <v/>
      </c>
      <c r="CN149" s="229" t="str">
        <f ca="1">+IF(OFFSET('Sanitation Data'!$D$31,0,10*ROW('Sanitation Data'!D143))="","",OFFSET('Sanitation Data'!$D$31,0,10*ROW('Sanitation Data'!D143)))</f>
        <v/>
      </c>
      <c r="CO149" s="229" t="str">
        <f ca="1">+IF(OFFSET('Sanitation Data'!$D$32,0,10*ROW('Sanitation Data'!D143))="","",OFFSET('Sanitation Data'!$D$32,0,10*ROW('Sanitation Data'!D143)))</f>
        <v/>
      </c>
      <c r="CP149" s="229" t="str">
        <f ca="1">+IF(OFFSET('Sanitation Data'!$E$28,0,10*ROW('Sanitation Data'!E143))="","",OFFSET('Sanitation Data'!$E$28,0,10*ROW('Sanitation Data'!E143)))</f>
        <v/>
      </c>
      <c r="CQ149" s="229" t="str">
        <f ca="1">+IF(OFFSET('Sanitation Data'!$E$29,0,10*ROW('Sanitation Data'!E143))="","",OFFSET('Sanitation Data'!$E$29,0,10*ROW('Sanitation Data'!E143)))</f>
        <v/>
      </c>
      <c r="CR149" s="229" t="str">
        <f ca="1">+IF(OFFSET('Sanitation Data'!$E$30,0,10*ROW('Sanitation Data'!E143))="","",OFFSET('Sanitation Data'!$E$30,0,10*ROW('Sanitation Data'!E143)))</f>
        <v/>
      </c>
      <c r="CS149" s="229" t="str">
        <f ca="1">+IF(OFFSET('Sanitation Data'!$E$31,0,10*ROW('Sanitation Data'!E143))="","",OFFSET('Sanitation Data'!$E$31,0,10*ROW('Sanitation Data'!E143)))</f>
        <v/>
      </c>
      <c r="CT149" s="229" t="str">
        <f ca="1">+IF(OFFSET('Sanitation Data'!$E$32,0,10*ROW('Sanitation Data'!E143))="","",OFFSET('Sanitation Data'!$E$32,0,10*ROW('Sanitation Data'!E143)))</f>
        <v/>
      </c>
      <c r="CU149" s="229" t="str">
        <f ca="1">+IF(OFFSET('Sanitation Data'!$F$28,0,10*ROW('Sanitation Data'!F143))="","",OFFSET('Sanitation Data'!$F$28,0,10*ROW('Sanitation Data'!F143)))</f>
        <v/>
      </c>
      <c r="CV149" s="229" t="str">
        <f ca="1">+IF(OFFSET('Sanitation Data'!$F$29,0,10*ROW('Sanitation Data'!F143))="","",OFFSET('Sanitation Data'!$F$29,0,10*ROW('Sanitation Data'!F143)))</f>
        <v/>
      </c>
      <c r="CW149" s="229" t="str">
        <f ca="1">+IF(OFFSET('Sanitation Data'!$F$30,0,10*ROW('Sanitation Data'!F143))="","",OFFSET('Sanitation Data'!$F$30,0,10*ROW('Sanitation Data'!F143)))</f>
        <v/>
      </c>
      <c r="CX149" s="229" t="str">
        <f ca="1">+IF(OFFSET('Sanitation Data'!$F$31,0,10*ROW('Sanitation Data'!F143))="","",OFFSET('Sanitation Data'!$F$31,0,10*ROW('Sanitation Data'!F143)))</f>
        <v/>
      </c>
      <c r="CY149" s="229" t="str">
        <f ca="1">+IF(OFFSET('Sanitation Data'!$F$32,0,10*ROW('Sanitation Data'!F143))="","",OFFSET('Sanitation Data'!$F$32,0,10*ROW('Sanitation Data'!F143)))</f>
        <v/>
      </c>
      <c r="CZ149" s="229" t="str">
        <f ca="1">+IF(OFFSET('Sanitation Data'!$G$28,0,10*ROW('Sanitation Data'!G143))="","",OFFSET('Sanitation Data'!$G$28,0,10*ROW('Sanitation Data'!G143)))</f>
        <v/>
      </c>
      <c r="DA149" s="229" t="str">
        <f ca="1">+IF(OFFSET('Sanitation Data'!$G$29,0,10*ROW('Sanitation Data'!G143))="","",OFFSET('Sanitation Data'!$G$29,0,10*ROW('Sanitation Data'!G143)))</f>
        <v/>
      </c>
      <c r="DB149" s="229" t="str">
        <f ca="1">+IF(OFFSET('Sanitation Data'!$G$30,0,10*ROW('Sanitation Data'!G143))="","",OFFSET('Sanitation Data'!$G$30,0,10*ROW('Sanitation Data'!G143)))</f>
        <v/>
      </c>
      <c r="DC149" s="229" t="str">
        <f ca="1">+IF(OFFSET('Sanitation Data'!$G$31,0,10*ROW('Sanitation Data'!G143))="","",OFFSET('Sanitation Data'!$G$31,0,10*ROW('Sanitation Data'!G143)))</f>
        <v/>
      </c>
      <c r="DD149" s="229" t="str">
        <f ca="1">+IF(OFFSET('Sanitation Data'!$G$32,0,10*ROW('Sanitation Data'!G143))="","",OFFSET('Sanitation Data'!$G$32,0,10*ROW('Sanitation Data'!G143)))</f>
        <v/>
      </c>
      <c r="DE149" s="229" t="str">
        <f ca="1">+IF(OFFSET('Sanitation Data'!$H$28,0,10*ROW('Sanitation Data'!H143))="","",OFFSET('Sanitation Data'!$H$28,0,10*ROW('Sanitation Data'!H143)))</f>
        <v/>
      </c>
      <c r="DF149" s="229" t="str">
        <f ca="1">+IF(OFFSET('Sanitation Data'!$H$29,0,10*ROW('Sanitation Data'!H143))="","",OFFSET('Sanitation Data'!$H$29,0,10*ROW('Sanitation Data'!H143)))</f>
        <v/>
      </c>
      <c r="DG149" s="229" t="str">
        <f ca="1">+IF(OFFSET('Sanitation Data'!$H$30,0,10*ROW('Sanitation Data'!H143))="","",OFFSET('Sanitation Data'!$H$30,0,10*ROW('Sanitation Data'!H143)))</f>
        <v/>
      </c>
      <c r="DH149" s="229" t="str">
        <f ca="1">+IF(OFFSET('Sanitation Data'!$H$31,0,10*ROW('Sanitation Data'!H143))="","",OFFSET('Sanitation Data'!$H$31,0,10*ROW('Sanitation Data'!H143)))</f>
        <v/>
      </c>
      <c r="DI149" s="229" t="str">
        <f ca="1">+IF(OFFSET('Sanitation Data'!$H$32,0,10*ROW('Sanitation Data'!H143))="","",OFFSET('Sanitation Data'!$H$32,0,10*ROW('Sanitation Data'!H143)))</f>
        <v/>
      </c>
      <c r="DJ149" s="229" t="str">
        <f ca="1">+IF(OFFSET('Sanitation Data'!$I$28,0,10*ROW('Sanitation Data'!I143))="","",OFFSET('Sanitation Data'!$I$28,0,10*ROW('Sanitation Data'!I143)))</f>
        <v/>
      </c>
      <c r="DK149" s="229" t="str">
        <f ca="1">+IF(OFFSET('Sanitation Data'!$I$29,0,10*ROW('Sanitation Data'!I143))="","",OFFSET('Sanitation Data'!$I$29,0,10*ROW('Sanitation Data'!I143)))</f>
        <v/>
      </c>
      <c r="DL149" s="229" t="str">
        <f ca="1">+IF(OFFSET('Sanitation Data'!$I$30,0,10*ROW('Sanitation Data'!I143))="","",OFFSET('Sanitation Data'!$I$30,0,10*ROW('Sanitation Data'!I143)))</f>
        <v/>
      </c>
      <c r="DM149" s="229" t="str">
        <f ca="1">+IF(OFFSET('Sanitation Data'!$I$31,0,10*ROW('Sanitation Data'!I143))="","",OFFSET('Sanitation Data'!$I$31,0,10*ROW('Sanitation Data'!I143)))</f>
        <v/>
      </c>
      <c r="DN149" s="229" t="str">
        <f ca="1">+IF(OFFSET('Sanitation Data'!$I$32,0,10*ROW('Sanitation Data'!I143))="","",OFFSET('Sanitation Data'!$I$32,0,10*ROW('Sanitation Data'!I143)))</f>
        <v/>
      </c>
      <c r="DO149" s="229" t="str">
        <f ca="1">+IF(OFFSET('Hygiene Data'!$D$11,0,10*ROW('Hygiene Data'!D143))="","",OFFSET('Hygiene Data'!$D$11,0,10*ROW('Hygiene Data'!D143)))</f>
        <v/>
      </c>
      <c r="DP149" s="229" t="str">
        <f ca="1">+IF(OFFSET('Hygiene Data'!$D$12,0,10*ROW('Hygiene Data'!D143))="","",OFFSET('Hygiene Data'!$D$12,0,10*ROW('Hygiene Data'!D143)))</f>
        <v/>
      </c>
      <c r="DQ149" s="229" t="str">
        <f ca="1">+IF(OFFSET('Hygiene Data'!$D$13,0,10*ROW('Hygiene Data'!D143))="","",OFFSET('Hygiene Data'!$D$13,0,10*ROW('Hygiene Data'!D143)))</f>
        <v/>
      </c>
      <c r="DR149" s="229" t="str">
        <f ca="1">+IF(OFFSET('Hygiene Data'!$E$11,0,10*ROW('Hygiene Data'!E143))="","",OFFSET('Hygiene Data'!$E$11,0,10*ROW('Hygiene Data'!E143)))</f>
        <v/>
      </c>
      <c r="DS149" s="229" t="str">
        <f ca="1">+IF(OFFSET('Hygiene Data'!$E$12,0,10*ROW('Hygiene Data'!E143))="","",OFFSET('Hygiene Data'!$E$12,0,10*ROW('Hygiene Data'!E143)))</f>
        <v/>
      </c>
      <c r="DT149" s="229" t="str">
        <f ca="1">+IF(OFFSET('Hygiene Data'!$E$13,0,10*ROW('Hygiene Data'!E143))="","",OFFSET('Hygiene Data'!$E$13,0,10*ROW('Hygiene Data'!E143)))</f>
        <v/>
      </c>
      <c r="DU149" s="229" t="str">
        <f ca="1">+IF(OFFSET('Hygiene Data'!$F$11,0,10*ROW('Hygiene Data'!F143))="","",OFFSET('Hygiene Data'!$F$11,0,10*ROW('Hygiene Data'!F143)))</f>
        <v/>
      </c>
      <c r="DV149" s="229" t="str">
        <f ca="1">+IF(OFFSET('Hygiene Data'!$F$12,0,10*ROW('Hygiene Data'!F143))="","",OFFSET('Hygiene Data'!$F$12,0,10*ROW('Hygiene Data'!F143)))</f>
        <v/>
      </c>
      <c r="DW149" s="229" t="str">
        <f ca="1">+IF(OFFSET('Hygiene Data'!$F$13,0,10*ROW('Hygiene Data'!F143))="","",OFFSET('Hygiene Data'!$F$13,0,10*ROW('Hygiene Data'!F143)))</f>
        <v/>
      </c>
      <c r="DX149" s="229" t="str">
        <f ca="1">+IF(OFFSET('Hygiene Data'!$G$11,0,10*ROW('Hygiene Data'!G143))="","",OFFSET('Hygiene Data'!$G$11,0,10*ROW('Hygiene Data'!G143)))</f>
        <v/>
      </c>
      <c r="DY149" s="229" t="str">
        <f ca="1">+IF(OFFSET('Hygiene Data'!$G$12,0,10*ROW('Hygiene Data'!G143))="","",OFFSET('Hygiene Data'!$G$12,0,10*ROW('Hygiene Data'!G143)))</f>
        <v/>
      </c>
      <c r="DZ149" s="229" t="str">
        <f ca="1">+IF(OFFSET('Hygiene Data'!$G$13,0,10*ROW('Hygiene Data'!G143))="","",OFFSET('Hygiene Data'!$G$13,0,10*ROW('Hygiene Data'!G143)))</f>
        <v/>
      </c>
      <c r="EA149" s="229" t="str">
        <f ca="1">+IF(OFFSET('Hygiene Data'!$H$11,0,10*ROW('Hygiene Data'!H143))="","",OFFSET('Hygiene Data'!$H$11,0,10*ROW('Hygiene Data'!H143)))</f>
        <v/>
      </c>
      <c r="EB149" s="229" t="str">
        <f ca="1">+IF(OFFSET('Hygiene Data'!$H$12,0,10*ROW('Hygiene Data'!H143))="","",OFFSET('Hygiene Data'!$H$12,0,10*ROW('Hygiene Data'!H143)))</f>
        <v/>
      </c>
      <c r="EC149" s="229" t="str">
        <f ca="1">+IF(OFFSET('Hygiene Data'!$H$13,0,10*ROW('Hygiene Data'!H143))="","",OFFSET('Hygiene Data'!$H$13,0,10*ROW('Hygiene Data'!H143)))</f>
        <v/>
      </c>
      <c r="ED149" s="229" t="str">
        <f ca="1">+IF(OFFSET('Hygiene Data'!$I$11,0,10*ROW('Hygiene Data'!I143))="","",OFFSET('Hygiene Data'!$I$11,0,10*ROW('Hygiene Data'!I143)))</f>
        <v/>
      </c>
      <c r="EE149" s="229" t="str">
        <f ca="1">+IF(OFFSET('Hygiene Data'!$I$12,0,10*ROW('Hygiene Data'!I143))="","",OFFSET('Hygiene Data'!$I$12,0,10*ROW('Hygiene Data'!I143)))</f>
        <v/>
      </c>
      <c r="EF149" s="229" t="str">
        <f ca="1">+IF(OFFSET('Hygiene Data'!$I$13,0,10*ROW('Hygiene Data'!I143))="","",OFFSET('Hygiene Data'!$I$13,0,10*ROW('Hygiene Data'!I143)))</f>
        <v/>
      </c>
    </row>
    <row r="150" spans="1:136" x14ac:dyDescent="0.25">
      <c r="A150" s="338" t="str">
        <f ca="1">+IF(OFFSET('Water Data'!$B$2,0,10*ROW('Water Data'!E144))="","",OFFSET('Water Data'!$B$2,0,10*ROW('Water Data'!E144)))</f>
        <v/>
      </c>
      <c r="B150" s="33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365" t="str">
        <f t="shared" ca="1" si="2"/>
        <v/>
      </c>
      <c r="D150" s="36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36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36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36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36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36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36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36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36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36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36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36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36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36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36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36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36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36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36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36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36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36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36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36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36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36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36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36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36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36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36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36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36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36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36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36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36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36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36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36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36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36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36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36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36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36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36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36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36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44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36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36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36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36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36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36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36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36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36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36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36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36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36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36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36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36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229" t="str">
        <f ca="1">+IF(OFFSET('Water Data'!$D$27,0,10*ROW('Water Data'!D144))="","",OFFSET('Water Data'!$D$27,0,10*ROW('Water Data'!D144)))</f>
        <v/>
      </c>
      <c r="BT150" s="229" t="str">
        <f ca="1">+IF(OFFSET('Water Data'!$D$28,0,10*ROW('Water Data'!D144))="","",OFFSET('Water Data'!$D$28,0,10*ROW('Water Data'!D144)))</f>
        <v/>
      </c>
      <c r="BU150" s="229" t="str">
        <f ca="1">+IF(OFFSET('Water Data'!$D$29,0,10*ROW('Water Data'!D144))="","",OFFSET('Water Data'!$D$29,0,10*ROW('Water Data'!D144)))</f>
        <v/>
      </c>
      <c r="BV150" s="229" t="str">
        <f ca="1">+IF(OFFSET('Water Data'!$E$27,0,10*ROW('Water Data'!E144))="","",OFFSET('Water Data'!$E$27,0,10*ROW('Water Data'!E144)))</f>
        <v/>
      </c>
      <c r="BW150" s="229" t="str">
        <f ca="1">+IF(OFFSET('Water Data'!$E$28,0,10*ROW('Water Data'!E144))="","",OFFSET('Water Data'!$E$28,0,10*ROW('Water Data'!E144)))</f>
        <v/>
      </c>
      <c r="BX150" s="229" t="str">
        <f ca="1">+IF(OFFSET('Water Data'!$E$29,0,10*ROW('Water Data'!E144))="","",OFFSET('Water Data'!$E$29,0,10*ROW('Water Data'!E144)))</f>
        <v/>
      </c>
      <c r="BY150" s="229" t="str">
        <f ca="1">+IF(OFFSET('Water Data'!$F$27,0,10*ROW('Water Data'!F144))="","",OFFSET('Water Data'!$F$27,0,10*ROW('Water Data'!F144)))</f>
        <v/>
      </c>
      <c r="BZ150" s="229" t="str">
        <f ca="1">+IF(OFFSET('Water Data'!$F$28,0,10*ROW('Water Data'!F144))="","",OFFSET('Water Data'!$F$28,0,10*ROW('Water Data'!F144)))</f>
        <v/>
      </c>
      <c r="CA150" s="229" t="str">
        <f ca="1">+IF(OFFSET('Water Data'!$F$29,0,10*ROW('Water Data'!F144))="","",OFFSET('Water Data'!$F$29,0,10*ROW('Water Data'!F144)))</f>
        <v/>
      </c>
      <c r="CB150" s="229" t="str">
        <f ca="1">+IF(OFFSET('Water Data'!$G$27,0,10*ROW('Water Data'!G144))="","",OFFSET('Water Data'!$G$27,0,10*ROW('Water Data'!G144)))</f>
        <v/>
      </c>
      <c r="CC150" s="229" t="str">
        <f ca="1">+IF(OFFSET('Water Data'!$G$28,0,10*ROW('Water Data'!G144))="","",OFFSET('Water Data'!$G$28,0,10*ROW('Water Data'!G144)))</f>
        <v/>
      </c>
      <c r="CD150" s="229" t="str">
        <f ca="1">+IF(OFFSET('Water Data'!$G$29,0,10*ROW('Water Data'!G144))="","",OFFSET('Water Data'!$G$29,0,10*ROW('Water Data'!G144)))</f>
        <v/>
      </c>
      <c r="CE150" s="229" t="str">
        <f ca="1">+IF(OFFSET('Water Data'!$H$27,0,10*ROW('Water Data'!H144))="","",OFFSET('Water Data'!$H$27,0,10*ROW('Water Data'!H144)))</f>
        <v/>
      </c>
      <c r="CF150" s="229" t="str">
        <f ca="1">+IF(OFFSET('Water Data'!$H$28,0,10*ROW('Water Data'!H144))="","",OFFSET('Water Data'!$H$28,0,10*ROW('Water Data'!H144)))</f>
        <v/>
      </c>
      <c r="CG150" s="229" t="str">
        <f ca="1">+IF(OFFSET('Water Data'!$H$29,0,10*ROW('Water Data'!H144))="","",OFFSET('Water Data'!$H$29,0,10*ROW('Water Data'!H144)))</f>
        <v/>
      </c>
      <c r="CH150" s="229" t="str">
        <f ca="1">+IF(OFFSET('Water Data'!$I$27,0,10*ROW('Water Data'!I144))="","",OFFSET('Water Data'!$I$27,0,10*ROW('Water Data'!I144)))</f>
        <v/>
      </c>
      <c r="CI150" s="229" t="str">
        <f ca="1">+IF(OFFSET('Water Data'!$I$28,0,10*ROW('Water Data'!I144))="","",OFFSET('Water Data'!$I$28,0,10*ROW('Water Data'!I144)))</f>
        <v/>
      </c>
      <c r="CJ150" s="229" t="str">
        <f ca="1">+IF(OFFSET('Water Data'!$I$29,0,10*ROW('Water Data'!I144))="","",OFFSET('Water Data'!$I$29,0,10*ROW('Water Data'!I144)))</f>
        <v/>
      </c>
      <c r="CK150" s="229" t="str">
        <f ca="1">+IF(OFFSET('Sanitation Data'!$D$28,0,10*ROW('Sanitation Data'!D144))="","",OFFSET('Sanitation Data'!$D$28,0,10*ROW('Sanitation Data'!D144)))</f>
        <v/>
      </c>
      <c r="CL150" s="229" t="str">
        <f ca="1">+IF(OFFSET('Sanitation Data'!$D$29,0,10*ROW('Sanitation Data'!D144))="","",OFFSET('Sanitation Data'!$D$29,0,10*ROW('Sanitation Data'!D144)))</f>
        <v/>
      </c>
      <c r="CM150" s="229" t="str">
        <f ca="1">+IF(OFFSET('Sanitation Data'!$D$30,0,10*ROW('Sanitation Data'!D144))="","",OFFSET('Sanitation Data'!$D$30,0,10*ROW('Sanitation Data'!D144)))</f>
        <v/>
      </c>
      <c r="CN150" s="229" t="str">
        <f ca="1">+IF(OFFSET('Sanitation Data'!$D$31,0,10*ROW('Sanitation Data'!D144))="","",OFFSET('Sanitation Data'!$D$31,0,10*ROW('Sanitation Data'!D144)))</f>
        <v/>
      </c>
      <c r="CO150" s="229" t="str">
        <f ca="1">+IF(OFFSET('Sanitation Data'!$D$32,0,10*ROW('Sanitation Data'!D144))="","",OFFSET('Sanitation Data'!$D$32,0,10*ROW('Sanitation Data'!D144)))</f>
        <v/>
      </c>
      <c r="CP150" s="229" t="str">
        <f ca="1">+IF(OFFSET('Sanitation Data'!$E$28,0,10*ROW('Sanitation Data'!E144))="","",OFFSET('Sanitation Data'!$E$28,0,10*ROW('Sanitation Data'!E144)))</f>
        <v/>
      </c>
      <c r="CQ150" s="229" t="str">
        <f ca="1">+IF(OFFSET('Sanitation Data'!$E$29,0,10*ROW('Sanitation Data'!E144))="","",OFFSET('Sanitation Data'!$E$29,0,10*ROW('Sanitation Data'!E144)))</f>
        <v/>
      </c>
      <c r="CR150" s="229" t="str">
        <f ca="1">+IF(OFFSET('Sanitation Data'!$E$30,0,10*ROW('Sanitation Data'!E144))="","",OFFSET('Sanitation Data'!$E$30,0,10*ROW('Sanitation Data'!E144)))</f>
        <v/>
      </c>
      <c r="CS150" s="229" t="str">
        <f ca="1">+IF(OFFSET('Sanitation Data'!$E$31,0,10*ROW('Sanitation Data'!E144))="","",OFFSET('Sanitation Data'!$E$31,0,10*ROW('Sanitation Data'!E144)))</f>
        <v/>
      </c>
      <c r="CT150" s="229" t="str">
        <f ca="1">+IF(OFFSET('Sanitation Data'!$E$32,0,10*ROW('Sanitation Data'!E144))="","",OFFSET('Sanitation Data'!$E$32,0,10*ROW('Sanitation Data'!E144)))</f>
        <v/>
      </c>
      <c r="CU150" s="229" t="str">
        <f ca="1">+IF(OFFSET('Sanitation Data'!$F$28,0,10*ROW('Sanitation Data'!F144))="","",OFFSET('Sanitation Data'!$F$28,0,10*ROW('Sanitation Data'!F144)))</f>
        <v/>
      </c>
      <c r="CV150" s="229" t="str">
        <f ca="1">+IF(OFFSET('Sanitation Data'!$F$29,0,10*ROW('Sanitation Data'!F144))="","",OFFSET('Sanitation Data'!$F$29,0,10*ROW('Sanitation Data'!F144)))</f>
        <v/>
      </c>
      <c r="CW150" s="229" t="str">
        <f ca="1">+IF(OFFSET('Sanitation Data'!$F$30,0,10*ROW('Sanitation Data'!F144))="","",OFFSET('Sanitation Data'!$F$30,0,10*ROW('Sanitation Data'!F144)))</f>
        <v/>
      </c>
      <c r="CX150" s="229" t="str">
        <f ca="1">+IF(OFFSET('Sanitation Data'!$F$31,0,10*ROW('Sanitation Data'!F144))="","",OFFSET('Sanitation Data'!$F$31,0,10*ROW('Sanitation Data'!F144)))</f>
        <v/>
      </c>
      <c r="CY150" s="229" t="str">
        <f ca="1">+IF(OFFSET('Sanitation Data'!$F$32,0,10*ROW('Sanitation Data'!F144))="","",OFFSET('Sanitation Data'!$F$32,0,10*ROW('Sanitation Data'!F144)))</f>
        <v/>
      </c>
      <c r="CZ150" s="229" t="str">
        <f ca="1">+IF(OFFSET('Sanitation Data'!$G$28,0,10*ROW('Sanitation Data'!G144))="","",OFFSET('Sanitation Data'!$G$28,0,10*ROW('Sanitation Data'!G144)))</f>
        <v/>
      </c>
      <c r="DA150" s="229" t="str">
        <f ca="1">+IF(OFFSET('Sanitation Data'!$G$29,0,10*ROW('Sanitation Data'!G144))="","",OFFSET('Sanitation Data'!$G$29,0,10*ROW('Sanitation Data'!G144)))</f>
        <v/>
      </c>
      <c r="DB150" s="229" t="str">
        <f ca="1">+IF(OFFSET('Sanitation Data'!$G$30,0,10*ROW('Sanitation Data'!G144))="","",OFFSET('Sanitation Data'!$G$30,0,10*ROW('Sanitation Data'!G144)))</f>
        <v/>
      </c>
      <c r="DC150" s="229" t="str">
        <f ca="1">+IF(OFFSET('Sanitation Data'!$G$31,0,10*ROW('Sanitation Data'!G144))="","",OFFSET('Sanitation Data'!$G$31,0,10*ROW('Sanitation Data'!G144)))</f>
        <v/>
      </c>
      <c r="DD150" s="229" t="str">
        <f ca="1">+IF(OFFSET('Sanitation Data'!$G$32,0,10*ROW('Sanitation Data'!G144))="","",OFFSET('Sanitation Data'!$G$32,0,10*ROW('Sanitation Data'!G144)))</f>
        <v/>
      </c>
      <c r="DE150" s="229" t="str">
        <f ca="1">+IF(OFFSET('Sanitation Data'!$H$28,0,10*ROW('Sanitation Data'!H144))="","",OFFSET('Sanitation Data'!$H$28,0,10*ROW('Sanitation Data'!H144)))</f>
        <v/>
      </c>
      <c r="DF150" s="229" t="str">
        <f ca="1">+IF(OFFSET('Sanitation Data'!$H$29,0,10*ROW('Sanitation Data'!H144))="","",OFFSET('Sanitation Data'!$H$29,0,10*ROW('Sanitation Data'!H144)))</f>
        <v/>
      </c>
      <c r="DG150" s="229" t="str">
        <f ca="1">+IF(OFFSET('Sanitation Data'!$H$30,0,10*ROW('Sanitation Data'!H144))="","",OFFSET('Sanitation Data'!$H$30,0,10*ROW('Sanitation Data'!H144)))</f>
        <v/>
      </c>
      <c r="DH150" s="229" t="str">
        <f ca="1">+IF(OFFSET('Sanitation Data'!$H$31,0,10*ROW('Sanitation Data'!H144))="","",OFFSET('Sanitation Data'!$H$31,0,10*ROW('Sanitation Data'!H144)))</f>
        <v/>
      </c>
      <c r="DI150" s="229" t="str">
        <f ca="1">+IF(OFFSET('Sanitation Data'!$H$32,0,10*ROW('Sanitation Data'!H144))="","",OFFSET('Sanitation Data'!$H$32,0,10*ROW('Sanitation Data'!H144)))</f>
        <v/>
      </c>
      <c r="DJ150" s="229" t="str">
        <f ca="1">+IF(OFFSET('Sanitation Data'!$I$28,0,10*ROW('Sanitation Data'!I144))="","",OFFSET('Sanitation Data'!$I$28,0,10*ROW('Sanitation Data'!I144)))</f>
        <v/>
      </c>
      <c r="DK150" s="229" t="str">
        <f ca="1">+IF(OFFSET('Sanitation Data'!$I$29,0,10*ROW('Sanitation Data'!I144))="","",OFFSET('Sanitation Data'!$I$29,0,10*ROW('Sanitation Data'!I144)))</f>
        <v/>
      </c>
      <c r="DL150" s="229" t="str">
        <f ca="1">+IF(OFFSET('Sanitation Data'!$I$30,0,10*ROW('Sanitation Data'!I144))="","",OFFSET('Sanitation Data'!$I$30,0,10*ROW('Sanitation Data'!I144)))</f>
        <v/>
      </c>
      <c r="DM150" s="229" t="str">
        <f ca="1">+IF(OFFSET('Sanitation Data'!$I$31,0,10*ROW('Sanitation Data'!I144))="","",OFFSET('Sanitation Data'!$I$31,0,10*ROW('Sanitation Data'!I144)))</f>
        <v/>
      </c>
      <c r="DN150" s="229" t="str">
        <f ca="1">+IF(OFFSET('Sanitation Data'!$I$32,0,10*ROW('Sanitation Data'!I144))="","",OFFSET('Sanitation Data'!$I$32,0,10*ROW('Sanitation Data'!I144)))</f>
        <v/>
      </c>
      <c r="DO150" s="229" t="str">
        <f ca="1">+IF(OFFSET('Hygiene Data'!$D$11,0,10*ROW('Hygiene Data'!D144))="","",OFFSET('Hygiene Data'!$D$11,0,10*ROW('Hygiene Data'!D144)))</f>
        <v/>
      </c>
      <c r="DP150" s="229" t="str">
        <f ca="1">+IF(OFFSET('Hygiene Data'!$D$12,0,10*ROW('Hygiene Data'!D144))="","",OFFSET('Hygiene Data'!$D$12,0,10*ROW('Hygiene Data'!D144)))</f>
        <v/>
      </c>
      <c r="DQ150" s="229" t="str">
        <f ca="1">+IF(OFFSET('Hygiene Data'!$D$13,0,10*ROW('Hygiene Data'!D144))="","",OFFSET('Hygiene Data'!$D$13,0,10*ROW('Hygiene Data'!D144)))</f>
        <v/>
      </c>
      <c r="DR150" s="229" t="str">
        <f ca="1">+IF(OFFSET('Hygiene Data'!$E$11,0,10*ROW('Hygiene Data'!E144))="","",OFFSET('Hygiene Data'!$E$11,0,10*ROW('Hygiene Data'!E144)))</f>
        <v/>
      </c>
      <c r="DS150" s="229" t="str">
        <f ca="1">+IF(OFFSET('Hygiene Data'!$E$12,0,10*ROW('Hygiene Data'!E144))="","",OFFSET('Hygiene Data'!$E$12,0,10*ROW('Hygiene Data'!E144)))</f>
        <v/>
      </c>
      <c r="DT150" s="229" t="str">
        <f ca="1">+IF(OFFSET('Hygiene Data'!$E$13,0,10*ROW('Hygiene Data'!E144))="","",OFFSET('Hygiene Data'!$E$13,0,10*ROW('Hygiene Data'!E144)))</f>
        <v/>
      </c>
      <c r="DU150" s="229" t="str">
        <f ca="1">+IF(OFFSET('Hygiene Data'!$F$11,0,10*ROW('Hygiene Data'!F144))="","",OFFSET('Hygiene Data'!$F$11,0,10*ROW('Hygiene Data'!F144)))</f>
        <v/>
      </c>
      <c r="DV150" s="229" t="str">
        <f ca="1">+IF(OFFSET('Hygiene Data'!$F$12,0,10*ROW('Hygiene Data'!F144))="","",OFFSET('Hygiene Data'!$F$12,0,10*ROW('Hygiene Data'!F144)))</f>
        <v/>
      </c>
      <c r="DW150" s="229" t="str">
        <f ca="1">+IF(OFFSET('Hygiene Data'!$F$13,0,10*ROW('Hygiene Data'!F144))="","",OFFSET('Hygiene Data'!$F$13,0,10*ROW('Hygiene Data'!F144)))</f>
        <v/>
      </c>
      <c r="DX150" s="229" t="str">
        <f ca="1">+IF(OFFSET('Hygiene Data'!$G$11,0,10*ROW('Hygiene Data'!G144))="","",OFFSET('Hygiene Data'!$G$11,0,10*ROW('Hygiene Data'!G144)))</f>
        <v/>
      </c>
      <c r="DY150" s="229" t="str">
        <f ca="1">+IF(OFFSET('Hygiene Data'!$G$12,0,10*ROW('Hygiene Data'!G144))="","",OFFSET('Hygiene Data'!$G$12,0,10*ROW('Hygiene Data'!G144)))</f>
        <v/>
      </c>
      <c r="DZ150" s="229" t="str">
        <f ca="1">+IF(OFFSET('Hygiene Data'!$G$13,0,10*ROW('Hygiene Data'!G144))="","",OFFSET('Hygiene Data'!$G$13,0,10*ROW('Hygiene Data'!G144)))</f>
        <v/>
      </c>
      <c r="EA150" s="229" t="str">
        <f ca="1">+IF(OFFSET('Hygiene Data'!$H$11,0,10*ROW('Hygiene Data'!H144))="","",OFFSET('Hygiene Data'!$H$11,0,10*ROW('Hygiene Data'!H144)))</f>
        <v/>
      </c>
      <c r="EB150" s="229" t="str">
        <f ca="1">+IF(OFFSET('Hygiene Data'!$H$12,0,10*ROW('Hygiene Data'!H144))="","",OFFSET('Hygiene Data'!$H$12,0,10*ROW('Hygiene Data'!H144)))</f>
        <v/>
      </c>
      <c r="EC150" s="229" t="str">
        <f ca="1">+IF(OFFSET('Hygiene Data'!$H$13,0,10*ROW('Hygiene Data'!H144))="","",OFFSET('Hygiene Data'!$H$13,0,10*ROW('Hygiene Data'!H144)))</f>
        <v/>
      </c>
      <c r="ED150" s="229" t="str">
        <f ca="1">+IF(OFFSET('Hygiene Data'!$I$11,0,10*ROW('Hygiene Data'!I144))="","",OFFSET('Hygiene Data'!$I$11,0,10*ROW('Hygiene Data'!I144)))</f>
        <v/>
      </c>
      <c r="EE150" s="229" t="str">
        <f ca="1">+IF(OFFSET('Hygiene Data'!$I$12,0,10*ROW('Hygiene Data'!I144))="","",OFFSET('Hygiene Data'!$I$12,0,10*ROW('Hygiene Data'!I144)))</f>
        <v/>
      </c>
      <c r="EF150" s="229" t="str">
        <f ca="1">+IF(OFFSET('Hygiene Data'!$I$13,0,10*ROW('Hygiene Data'!I144))="","",OFFSET('Hygiene Data'!$I$13,0,10*ROW('Hygiene Data'!I144)))</f>
        <v/>
      </c>
    </row>
    <row r="151" spans="1:136" x14ac:dyDescent="0.25">
      <c r="A151" s="338" t="str">
        <f ca="1">+IF(OFFSET('Water Data'!$B$2,0,10*ROW('Water Data'!E145))="","",OFFSET('Water Data'!$B$2,0,10*ROW('Water Data'!E145)))</f>
        <v/>
      </c>
      <c r="B151" s="33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365" t="str">
        <f t="shared" ca="1" si="2"/>
        <v/>
      </c>
      <c r="D151" s="36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36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36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36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36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36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36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36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36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36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36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36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36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36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36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36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36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36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36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36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36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36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36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36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36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36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36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36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36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36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36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36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36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36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36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36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36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36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36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36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36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36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36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36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36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36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36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36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36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44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36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36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36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36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36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36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36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36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36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36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36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36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36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36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36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36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229" t="str">
        <f ca="1">+IF(OFFSET('Water Data'!$D$27,0,10*ROW('Water Data'!D145))="","",OFFSET('Water Data'!$D$27,0,10*ROW('Water Data'!D145)))</f>
        <v/>
      </c>
      <c r="BT151" s="229" t="str">
        <f ca="1">+IF(OFFSET('Water Data'!$D$28,0,10*ROW('Water Data'!D145))="","",OFFSET('Water Data'!$D$28,0,10*ROW('Water Data'!D145)))</f>
        <v/>
      </c>
      <c r="BU151" s="229" t="str">
        <f ca="1">+IF(OFFSET('Water Data'!$D$29,0,10*ROW('Water Data'!D145))="","",OFFSET('Water Data'!$D$29,0,10*ROW('Water Data'!D145)))</f>
        <v/>
      </c>
      <c r="BV151" s="229" t="str">
        <f ca="1">+IF(OFFSET('Water Data'!$E$27,0,10*ROW('Water Data'!E145))="","",OFFSET('Water Data'!$E$27,0,10*ROW('Water Data'!E145)))</f>
        <v/>
      </c>
      <c r="BW151" s="229" t="str">
        <f ca="1">+IF(OFFSET('Water Data'!$E$28,0,10*ROW('Water Data'!E145))="","",OFFSET('Water Data'!$E$28,0,10*ROW('Water Data'!E145)))</f>
        <v/>
      </c>
      <c r="BX151" s="229" t="str">
        <f ca="1">+IF(OFFSET('Water Data'!$E$29,0,10*ROW('Water Data'!E145))="","",OFFSET('Water Data'!$E$29,0,10*ROW('Water Data'!E145)))</f>
        <v/>
      </c>
      <c r="BY151" s="229" t="str">
        <f ca="1">+IF(OFFSET('Water Data'!$F$27,0,10*ROW('Water Data'!F145))="","",OFFSET('Water Data'!$F$27,0,10*ROW('Water Data'!F145)))</f>
        <v/>
      </c>
      <c r="BZ151" s="229" t="str">
        <f ca="1">+IF(OFFSET('Water Data'!$F$28,0,10*ROW('Water Data'!F145))="","",OFFSET('Water Data'!$F$28,0,10*ROW('Water Data'!F145)))</f>
        <v/>
      </c>
      <c r="CA151" s="229" t="str">
        <f ca="1">+IF(OFFSET('Water Data'!$F$29,0,10*ROW('Water Data'!F145))="","",OFFSET('Water Data'!$F$29,0,10*ROW('Water Data'!F145)))</f>
        <v/>
      </c>
      <c r="CB151" s="229" t="str">
        <f ca="1">+IF(OFFSET('Water Data'!$G$27,0,10*ROW('Water Data'!G145))="","",OFFSET('Water Data'!$G$27,0,10*ROW('Water Data'!G145)))</f>
        <v/>
      </c>
      <c r="CC151" s="229" t="str">
        <f ca="1">+IF(OFFSET('Water Data'!$G$28,0,10*ROW('Water Data'!G145))="","",OFFSET('Water Data'!$G$28,0,10*ROW('Water Data'!G145)))</f>
        <v/>
      </c>
      <c r="CD151" s="229" t="str">
        <f ca="1">+IF(OFFSET('Water Data'!$G$29,0,10*ROW('Water Data'!G145))="","",OFFSET('Water Data'!$G$29,0,10*ROW('Water Data'!G145)))</f>
        <v/>
      </c>
      <c r="CE151" s="229" t="str">
        <f ca="1">+IF(OFFSET('Water Data'!$H$27,0,10*ROW('Water Data'!H145))="","",OFFSET('Water Data'!$H$27,0,10*ROW('Water Data'!H145)))</f>
        <v/>
      </c>
      <c r="CF151" s="229" t="str">
        <f ca="1">+IF(OFFSET('Water Data'!$H$28,0,10*ROW('Water Data'!H145))="","",OFFSET('Water Data'!$H$28,0,10*ROW('Water Data'!H145)))</f>
        <v/>
      </c>
      <c r="CG151" s="229" t="str">
        <f ca="1">+IF(OFFSET('Water Data'!$H$29,0,10*ROW('Water Data'!H145))="","",OFFSET('Water Data'!$H$29,0,10*ROW('Water Data'!H145)))</f>
        <v/>
      </c>
      <c r="CH151" s="229" t="str">
        <f ca="1">+IF(OFFSET('Water Data'!$I$27,0,10*ROW('Water Data'!I145))="","",OFFSET('Water Data'!$I$27,0,10*ROW('Water Data'!I145)))</f>
        <v/>
      </c>
      <c r="CI151" s="229" t="str">
        <f ca="1">+IF(OFFSET('Water Data'!$I$28,0,10*ROW('Water Data'!I145))="","",OFFSET('Water Data'!$I$28,0,10*ROW('Water Data'!I145)))</f>
        <v/>
      </c>
      <c r="CJ151" s="229" t="str">
        <f ca="1">+IF(OFFSET('Water Data'!$I$29,0,10*ROW('Water Data'!I145))="","",OFFSET('Water Data'!$I$29,0,10*ROW('Water Data'!I145)))</f>
        <v/>
      </c>
      <c r="CK151" s="229" t="str">
        <f ca="1">+IF(OFFSET('Sanitation Data'!$D$28,0,10*ROW('Sanitation Data'!D145))="","",OFFSET('Sanitation Data'!$D$28,0,10*ROW('Sanitation Data'!D145)))</f>
        <v/>
      </c>
      <c r="CL151" s="229" t="str">
        <f ca="1">+IF(OFFSET('Sanitation Data'!$D$29,0,10*ROW('Sanitation Data'!D145))="","",OFFSET('Sanitation Data'!$D$29,0,10*ROW('Sanitation Data'!D145)))</f>
        <v/>
      </c>
      <c r="CM151" s="229" t="str">
        <f ca="1">+IF(OFFSET('Sanitation Data'!$D$30,0,10*ROW('Sanitation Data'!D145))="","",OFFSET('Sanitation Data'!$D$30,0,10*ROW('Sanitation Data'!D145)))</f>
        <v/>
      </c>
      <c r="CN151" s="229" t="str">
        <f ca="1">+IF(OFFSET('Sanitation Data'!$D$31,0,10*ROW('Sanitation Data'!D145))="","",OFFSET('Sanitation Data'!$D$31,0,10*ROW('Sanitation Data'!D145)))</f>
        <v/>
      </c>
      <c r="CO151" s="229" t="str">
        <f ca="1">+IF(OFFSET('Sanitation Data'!$D$32,0,10*ROW('Sanitation Data'!D145))="","",OFFSET('Sanitation Data'!$D$32,0,10*ROW('Sanitation Data'!D145)))</f>
        <v/>
      </c>
      <c r="CP151" s="229" t="str">
        <f ca="1">+IF(OFFSET('Sanitation Data'!$E$28,0,10*ROW('Sanitation Data'!E145))="","",OFFSET('Sanitation Data'!$E$28,0,10*ROW('Sanitation Data'!E145)))</f>
        <v/>
      </c>
      <c r="CQ151" s="229" t="str">
        <f ca="1">+IF(OFFSET('Sanitation Data'!$E$29,0,10*ROW('Sanitation Data'!E145))="","",OFFSET('Sanitation Data'!$E$29,0,10*ROW('Sanitation Data'!E145)))</f>
        <v/>
      </c>
      <c r="CR151" s="229" t="str">
        <f ca="1">+IF(OFFSET('Sanitation Data'!$E$30,0,10*ROW('Sanitation Data'!E145))="","",OFFSET('Sanitation Data'!$E$30,0,10*ROW('Sanitation Data'!E145)))</f>
        <v/>
      </c>
      <c r="CS151" s="229" t="str">
        <f ca="1">+IF(OFFSET('Sanitation Data'!$E$31,0,10*ROW('Sanitation Data'!E145))="","",OFFSET('Sanitation Data'!$E$31,0,10*ROW('Sanitation Data'!E145)))</f>
        <v/>
      </c>
      <c r="CT151" s="229" t="str">
        <f ca="1">+IF(OFFSET('Sanitation Data'!$E$32,0,10*ROW('Sanitation Data'!E145))="","",OFFSET('Sanitation Data'!$E$32,0,10*ROW('Sanitation Data'!E145)))</f>
        <v/>
      </c>
      <c r="CU151" s="229" t="str">
        <f ca="1">+IF(OFFSET('Sanitation Data'!$F$28,0,10*ROW('Sanitation Data'!F145))="","",OFFSET('Sanitation Data'!$F$28,0,10*ROW('Sanitation Data'!F145)))</f>
        <v/>
      </c>
      <c r="CV151" s="229" t="str">
        <f ca="1">+IF(OFFSET('Sanitation Data'!$F$29,0,10*ROW('Sanitation Data'!F145))="","",OFFSET('Sanitation Data'!$F$29,0,10*ROW('Sanitation Data'!F145)))</f>
        <v/>
      </c>
      <c r="CW151" s="229" t="str">
        <f ca="1">+IF(OFFSET('Sanitation Data'!$F$30,0,10*ROW('Sanitation Data'!F145))="","",OFFSET('Sanitation Data'!$F$30,0,10*ROW('Sanitation Data'!F145)))</f>
        <v/>
      </c>
      <c r="CX151" s="229" t="str">
        <f ca="1">+IF(OFFSET('Sanitation Data'!$F$31,0,10*ROW('Sanitation Data'!F145))="","",OFFSET('Sanitation Data'!$F$31,0,10*ROW('Sanitation Data'!F145)))</f>
        <v/>
      </c>
      <c r="CY151" s="229" t="str">
        <f ca="1">+IF(OFFSET('Sanitation Data'!$F$32,0,10*ROW('Sanitation Data'!F145))="","",OFFSET('Sanitation Data'!$F$32,0,10*ROW('Sanitation Data'!F145)))</f>
        <v/>
      </c>
      <c r="CZ151" s="229" t="str">
        <f ca="1">+IF(OFFSET('Sanitation Data'!$G$28,0,10*ROW('Sanitation Data'!G145))="","",OFFSET('Sanitation Data'!$G$28,0,10*ROW('Sanitation Data'!G145)))</f>
        <v/>
      </c>
      <c r="DA151" s="229" t="str">
        <f ca="1">+IF(OFFSET('Sanitation Data'!$G$29,0,10*ROW('Sanitation Data'!G145))="","",OFFSET('Sanitation Data'!$G$29,0,10*ROW('Sanitation Data'!G145)))</f>
        <v/>
      </c>
      <c r="DB151" s="229" t="str">
        <f ca="1">+IF(OFFSET('Sanitation Data'!$G$30,0,10*ROW('Sanitation Data'!G145))="","",OFFSET('Sanitation Data'!$G$30,0,10*ROW('Sanitation Data'!G145)))</f>
        <v/>
      </c>
      <c r="DC151" s="229" t="str">
        <f ca="1">+IF(OFFSET('Sanitation Data'!$G$31,0,10*ROW('Sanitation Data'!G145))="","",OFFSET('Sanitation Data'!$G$31,0,10*ROW('Sanitation Data'!G145)))</f>
        <v/>
      </c>
      <c r="DD151" s="229" t="str">
        <f ca="1">+IF(OFFSET('Sanitation Data'!$G$32,0,10*ROW('Sanitation Data'!G145))="","",OFFSET('Sanitation Data'!$G$32,0,10*ROW('Sanitation Data'!G145)))</f>
        <v/>
      </c>
      <c r="DE151" s="229" t="str">
        <f ca="1">+IF(OFFSET('Sanitation Data'!$H$28,0,10*ROW('Sanitation Data'!H145))="","",OFFSET('Sanitation Data'!$H$28,0,10*ROW('Sanitation Data'!H145)))</f>
        <v/>
      </c>
      <c r="DF151" s="229" t="str">
        <f ca="1">+IF(OFFSET('Sanitation Data'!$H$29,0,10*ROW('Sanitation Data'!H145))="","",OFFSET('Sanitation Data'!$H$29,0,10*ROW('Sanitation Data'!H145)))</f>
        <v/>
      </c>
      <c r="DG151" s="229" t="str">
        <f ca="1">+IF(OFFSET('Sanitation Data'!$H$30,0,10*ROW('Sanitation Data'!H145))="","",OFFSET('Sanitation Data'!$H$30,0,10*ROW('Sanitation Data'!H145)))</f>
        <v/>
      </c>
      <c r="DH151" s="229" t="str">
        <f ca="1">+IF(OFFSET('Sanitation Data'!$H$31,0,10*ROW('Sanitation Data'!H145))="","",OFFSET('Sanitation Data'!$H$31,0,10*ROW('Sanitation Data'!H145)))</f>
        <v/>
      </c>
      <c r="DI151" s="229" t="str">
        <f ca="1">+IF(OFFSET('Sanitation Data'!$H$32,0,10*ROW('Sanitation Data'!H145))="","",OFFSET('Sanitation Data'!$H$32,0,10*ROW('Sanitation Data'!H145)))</f>
        <v/>
      </c>
      <c r="DJ151" s="229" t="str">
        <f ca="1">+IF(OFFSET('Sanitation Data'!$I$28,0,10*ROW('Sanitation Data'!I145))="","",OFFSET('Sanitation Data'!$I$28,0,10*ROW('Sanitation Data'!I145)))</f>
        <v/>
      </c>
      <c r="DK151" s="229" t="str">
        <f ca="1">+IF(OFFSET('Sanitation Data'!$I$29,0,10*ROW('Sanitation Data'!I145))="","",OFFSET('Sanitation Data'!$I$29,0,10*ROW('Sanitation Data'!I145)))</f>
        <v/>
      </c>
      <c r="DL151" s="229" t="str">
        <f ca="1">+IF(OFFSET('Sanitation Data'!$I$30,0,10*ROW('Sanitation Data'!I145))="","",OFFSET('Sanitation Data'!$I$30,0,10*ROW('Sanitation Data'!I145)))</f>
        <v/>
      </c>
      <c r="DM151" s="229" t="str">
        <f ca="1">+IF(OFFSET('Sanitation Data'!$I$31,0,10*ROW('Sanitation Data'!I145))="","",OFFSET('Sanitation Data'!$I$31,0,10*ROW('Sanitation Data'!I145)))</f>
        <v/>
      </c>
      <c r="DN151" s="229" t="str">
        <f ca="1">+IF(OFFSET('Sanitation Data'!$I$32,0,10*ROW('Sanitation Data'!I145))="","",OFFSET('Sanitation Data'!$I$32,0,10*ROW('Sanitation Data'!I145)))</f>
        <v/>
      </c>
      <c r="DO151" s="229" t="str">
        <f ca="1">+IF(OFFSET('Hygiene Data'!$D$11,0,10*ROW('Hygiene Data'!D145))="","",OFFSET('Hygiene Data'!$D$11,0,10*ROW('Hygiene Data'!D145)))</f>
        <v/>
      </c>
      <c r="DP151" s="229" t="str">
        <f ca="1">+IF(OFFSET('Hygiene Data'!$D$12,0,10*ROW('Hygiene Data'!D145))="","",OFFSET('Hygiene Data'!$D$12,0,10*ROW('Hygiene Data'!D145)))</f>
        <v/>
      </c>
      <c r="DQ151" s="229" t="str">
        <f ca="1">+IF(OFFSET('Hygiene Data'!$D$13,0,10*ROW('Hygiene Data'!D145))="","",OFFSET('Hygiene Data'!$D$13,0,10*ROW('Hygiene Data'!D145)))</f>
        <v/>
      </c>
      <c r="DR151" s="229" t="str">
        <f ca="1">+IF(OFFSET('Hygiene Data'!$E$11,0,10*ROW('Hygiene Data'!E145))="","",OFFSET('Hygiene Data'!$E$11,0,10*ROW('Hygiene Data'!E145)))</f>
        <v/>
      </c>
      <c r="DS151" s="229" t="str">
        <f ca="1">+IF(OFFSET('Hygiene Data'!$E$12,0,10*ROW('Hygiene Data'!E145))="","",OFFSET('Hygiene Data'!$E$12,0,10*ROW('Hygiene Data'!E145)))</f>
        <v/>
      </c>
      <c r="DT151" s="229" t="str">
        <f ca="1">+IF(OFFSET('Hygiene Data'!$E$13,0,10*ROW('Hygiene Data'!E145))="","",OFFSET('Hygiene Data'!$E$13,0,10*ROW('Hygiene Data'!E145)))</f>
        <v/>
      </c>
      <c r="DU151" s="229" t="str">
        <f ca="1">+IF(OFFSET('Hygiene Data'!$F$11,0,10*ROW('Hygiene Data'!F145))="","",OFFSET('Hygiene Data'!$F$11,0,10*ROW('Hygiene Data'!F145)))</f>
        <v/>
      </c>
      <c r="DV151" s="229" t="str">
        <f ca="1">+IF(OFFSET('Hygiene Data'!$F$12,0,10*ROW('Hygiene Data'!F145))="","",OFFSET('Hygiene Data'!$F$12,0,10*ROW('Hygiene Data'!F145)))</f>
        <v/>
      </c>
      <c r="DW151" s="229" t="str">
        <f ca="1">+IF(OFFSET('Hygiene Data'!$F$13,0,10*ROW('Hygiene Data'!F145))="","",OFFSET('Hygiene Data'!$F$13,0,10*ROW('Hygiene Data'!F145)))</f>
        <v/>
      </c>
      <c r="DX151" s="229" t="str">
        <f ca="1">+IF(OFFSET('Hygiene Data'!$G$11,0,10*ROW('Hygiene Data'!G145))="","",OFFSET('Hygiene Data'!$G$11,0,10*ROW('Hygiene Data'!G145)))</f>
        <v/>
      </c>
      <c r="DY151" s="229" t="str">
        <f ca="1">+IF(OFFSET('Hygiene Data'!$G$12,0,10*ROW('Hygiene Data'!G145))="","",OFFSET('Hygiene Data'!$G$12,0,10*ROW('Hygiene Data'!G145)))</f>
        <v/>
      </c>
      <c r="DZ151" s="229" t="str">
        <f ca="1">+IF(OFFSET('Hygiene Data'!$G$13,0,10*ROW('Hygiene Data'!G145))="","",OFFSET('Hygiene Data'!$G$13,0,10*ROW('Hygiene Data'!G145)))</f>
        <v/>
      </c>
      <c r="EA151" s="229" t="str">
        <f ca="1">+IF(OFFSET('Hygiene Data'!$H$11,0,10*ROW('Hygiene Data'!H145))="","",OFFSET('Hygiene Data'!$H$11,0,10*ROW('Hygiene Data'!H145)))</f>
        <v/>
      </c>
      <c r="EB151" s="229" t="str">
        <f ca="1">+IF(OFFSET('Hygiene Data'!$H$12,0,10*ROW('Hygiene Data'!H145))="","",OFFSET('Hygiene Data'!$H$12,0,10*ROW('Hygiene Data'!H145)))</f>
        <v/>
      </c>
      <c r="EC151" s="229" t="str">
        <f ca="1">+IF(OFFSET('Hygiene Data'!$H$13,0,10*ROW('Hygiene Data'!H145))="","",OFFSET('Hygiene Data'!$H$13,0,10*ROW('Hygiene Data'!H145)))</f>
        <v/>
      </c>
      <c r="ED151" s="229" t="str">
        <f ca="1">+IF(OFFSET('Hygiene Data'!$I$11,0,10*ROW('Hygiene Data'!I145))="","",OFFSET('Hygiene Data'!$I$11,0,10*ROW('Hygiene Data'!I145)))</f>
        <v/>
      </c>
      <c r="EE151" s="229" t="str">
        <f ca="1">+IF(OFFSET('Hygiene Data'!$I$12,0,10*ROW('Hygiene Data'!I145))="","",OFFSET('Hygiene Data'!$I$12,0,10*ROW('Hygiene Data'!I145)))</f>
        <v/>
      </c>
      <c r="EF151" s="229" t="str">
        <f ca="1">+IF(OFFSET('Hygiene Data'!$I$13,0,10*ROW('Hygiene Data'!I145))="","",OFFSET('Hygiene Data'!$I$13,0,10*ROW('Hygiene Data'!I145)))</f>
        <v/>
      </c>
    </row>
    <row r="152" spans="1:136" x14ac:dyDescent="0.25">
      <c r="A152" s="338" t="str">
        <f ca="1">+IF(OFFSET('Water Data'!$B$2,0,10*ROW('Water Data'!E146))="","",OFFSET('Water Data'!$B$2,0,10*ROW('Water Data'!E146)))</f>
        <v/>
      </c>
      <c r="B152" s="33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365" t="str">
        <f t="shared" ca="1" si="2"/>
        <v/>
      </c>
      <c r="D152" s="36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36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36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36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36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36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36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36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36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36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36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36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36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36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36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36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36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36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36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36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36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36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36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36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36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36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36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36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36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36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36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36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36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36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36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36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36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36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36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36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36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36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36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36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36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36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36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36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36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44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36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36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36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36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36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36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36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36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36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36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36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36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36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36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36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36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229" t="str">
        <f ca="1">+IF(OFFSET('Water Data'!$D$27,0,10*ROW('Water Data'!D146))="","",OFFSET('Water Data'!$D$27,0,10*ROW('Water Data'!D146)))</f>
        <v/>
      </c>
      <c r="BT152" s="229" t="str">
        <f ca="1">+IF(OFFSET('Water Data'!$D$28,0,10*ROW('Water Data'!D146))="","",OFFSET('Water Data'!$D$28,0,10*ROW('Water Data'!D146)))</f>
        <v/>
      </c>
      <c r="BU152" s="229" t="str">
        <f ca="1">+IF(OFFSET('Water Data'!$D$29,0,10*ROW('Water Data'!D146))="","",OFFSET('Water Data'!$D$29,0,10*ROW('Water Data'!D146)))</f>
        <v/>
      </c>
      <c r="BV152" s="229" t="str">
        <f ca="1">+IF(OFFSET('Water Data'!$E$27,0,10*ROW('Water Data'!E146))="","",OFFSET('Water Data'!$E$27,0,10*ROW('Water Data'!E146)))</f>
        <v/>
      </c>
      <c r="BW152" s="229" t="str">
        <f ca="1">+IF(OFFSET('Water Data'!$E$28,0,10*ROW('Water Data'!E146))="","",OFFSET('Water Data'!$E$28,0,10*ROW('Water Data'!E146)))</f>
        <v/>
      </c>
      <c r="BX152" s="229" t="str">
        <f ca="1">+IF(OFFSET('Water Data'!$E$29,0,10*ROW('Water Data'!E146))="","",OFFSET('Water Data'!$E$29,0,10*ROW('Water Data'!E146)))</f>
        <v/>
      </c>
      <c r="BY152" s="229" t="str">
        <f ca="1">+IF(OFFSET('Water Data'!$F$27,0,10*ROW('Water Data'!F146))="","",OFFSET('Water Data'!$F$27,0,10*ROW('Water Data'!F146)))</f>
        <v/>
      </c>
      <c r="BZ152" s="229" t="str">
        <f ca="1">+IF(OFFSET('Water Data'!$F$28,0,10*ROW('Water Data'!F146))="","",OFFSET('Water Data'!$F$28,0,10*ROW('Water Data'!F146)))</f>
        <v/>
      </c>
      <c r="CA152" s="229" t="str">
        <f ca="1">+IF(OFFSET('Water Data'!$F$29,0,10*ROW('Water Data'!F146))="","",OFFSET('Water Data'!$F$29,0,10*ROW('Water Data'!F146)))</f>
        <v/>
      </c>
      <c r="CB152" s="229" t="str">
        <f ca="1">+IF(OFFSET('Water Data'!$G$27,0,10*ROW('Water Data'!G146))="","",OFFSET('Water Data'!$G$27,0,10*ROW('Water Data'!G146)))</f>
        <v/>
      </c>
      <c r="CC152" s="229" t="str">
        <f ca="1">+IF(OFFSET('Water Data'!$G$28,0,10*ROW('Water Data'!G146))="","",OFFSET('Water Data'!$G$28,0,10*ROW('Water Data'!G146)))</f>
        <v/>
      </c>
      <c r="CD152" s="229" t="str">
        <f ca="1">+IF(OFFSET('Water Data'!$G$29,0,10*ROW('Water Data'!G146))="","",OFFSET('Water Data'!$G$29,0,10*ROW('Water Data'!G146)))</f>
        <v/>
      </c>
      <c r="CE152" s="229" t="str">
        <f ca="1">+IF(OFFSET('Water Data'!$H$27,0,10*ROW('Water Data'!H146))="","",OFFSET('Water Data'!$H$27,0,10*ROW('Water Data'!H146)))</f>
        <v/>
      </c>
      <c r="CF152" s="229" t="str">
        <f ca="1">+IF(OFFSET('Water Data'!$H$28,0,10*ROW('Water Data'!H146))="","",OFFSET('Water Data'!$H$28,0,10*ROW('Water Data'!H146)))</f>
        <v/>
      </c>
      <c r="CG152" s="229" t="str">
        <f ca="1">+IF(OFFSET('Water Data'!$H$29,0,10*ROW('Water Data'!H146))="","",OFFSET('Water Data'!$H$29,0,10*ROW('Water Data'!H146)))</f>
        <v/>
      </c>
      <c r="CH152" s="229" t="str">
        <f ca="1">+IF(OFFSET('Water Data'!$I$27,0,10*ROW('Water Data'!I146))="","",OFFSET('Water Data'!$I$27,0,10*ROW('Water Data'!I146)))</f>
        <v/>
      </c>
      <c r="CI152" s="229" t="str">
        <f ca="1">+IF(OFFSET('Water Data'!$I$28,0,10*ROW('Water Data'!I146))="","",OFFSET('Water Data'!$I$28,0,10*ROW('Water Data'!I146)))</f>
        <v/>
      </c>
      <c r="CJ152" s="229" t="str">
        <f ca="1">+IF(OFFSET('Water Data'!$I$29,0,10*ROW('Water Data'!I146))="","",OFFSET('Water Data'!$I$29,0,10*ROW('Water Data'!I146)))</f>
        <v/>
      </c>
      <c r="CK152" s="229" t="str">
        <f ca="1">+IF(OFFSET('Sanitation Data'!$D$28,0,10*ROW('Sanitation Data'!D146))="","",OFFSET('Sanitation Data'!$D$28,0,10*ROW('Sanitation Data'!D146)))</f>
        <v/>
      </c>
      <c r="CL152" s="229" t="str">
        <f ca="1">+IF(OFFSET('Sanitation Data'!$D$29,0,10*ROW('Sanitation Data'!D146))="","",OFFSET('Sanitation Data'!$D$29,0,10*ROW('Sanitation Data'!D146)))</f>
        <v/>
      </c>
      <c r="CM152" s="229" t="str">
        <f ca="1">+IF(OFFSET('Sanitation Data'!$D$30,0,10*ROW('Sanitation Data'!D146))="","",OFFSET('Sanitation Data'!$D$30,0,10*ROW('Sanitation Data'!D146)))</f>
        <v/>
      </c>
      <c r="CN152" s="229" t="str">
        <f ca="1">+IF(OFFSET('Sanitation Data'!$D$31,0,10*ROW('Sanitation Data'!D146))="","",OFFSET('Sanitation Data'!$D$31,0,10*ROW('Sanitation Data'!D146)))</f>
        <v/>
      </c>
      <c r="CO152" s="229" t="str">
        <f ca="1">+IF(OFFSET('Sanitation Data'!$D$32,0,10*ROW('Sanitation Data'!D146))="","",OFFSET('Sanitation Data'!$D$32,0,10*ROW('Sanitation Data'!D146)))</f>
        <v/>
      </c>
      <c r="CP152" s="229" t="str">
        <f ca="1">+IF(OFFSET('Sanitation Data'!$E$28,0,10*ROW('Sanitation Data'!E146))="","",OFFSET('Sanitation Data'!$E$28,0,10*ROW('Sanitation Data'!E146)))</f>
        <v/>
      </c>
      <c r="CQ152" s="229" t="str">
        <f ca="1">+IF(OFFSET('Sanitation Data'!$E$29,0,10*ROW('Sanitation Data'!E146))="","",OFFSET('Sanitation Data'!$E$29,0,10*ROW('Sanitation Data'!E146)))</f>
        <v/>
      </c>
      <c r="CR152" s="229" t="str">
        <f ca="1">+IF(OFFSET('Sanitation Data'!$E$30,0,10*ROW('Sanitation Data'!E146))="","",OFFSET('Sanitation Data'!$E$30,0,10*ROW('Sanitation Data'!E146)))</f>
        <v/>
      </c>
      <c r="CS152" s="229" t="str">
        <f ca="1">+IF(OFFSET('Sanitation Data'!$E$31,0,10*ROW('Sanitation Data'!E146))="","",OFFSET('Sanitation Data'!$E$31,0,10*ROW('Sanitation Data'!E146)))</f>
        <v/>
      </c>
      <c r="CT152" s="229" t="str">
        <f ca="1">+IF(OFFSET('Sanitation Data'!$E$32,0,10*ROW('Sanitation Data'!E146))="","",OFFSET('Sanitation Data'!$E$32,0,10*ROW('Sanitation Data'!E146)))</f>
        <v/>
      </c>
      <c r="CU152" s="229" t="str">
        <f ca="1">+IF(OFFSET('Sanitation Data'!$F$28,0,10*ROW('Sanitation Data'!F146))="","",OFFSET('Sanitation Data'!$F$28,0,10*ROW('Sanitation Data'!F146)))</f>
        <v/>
      </c>
      <c r="CV152" s="229" t="str">
        <f ca="1">+IF(OFFSET('Sanitation Data'!$F$29,0,10*ROW('Sanitation Data'!F146))="","",OFFSET('Sanitation Data'!$F$29,0,10*ROW('Sanitation Data'!F146)))</f>
        <v/>
      </c>
      <c r="CW152" s="229" t="str">
        <f ca="1">+IF(OFFSET('Sanitation Data'!$F$30,0,10*ROW('Sanitation Data'!F146))="","",OFFSET('Sanitation Data'!$F$30,0,10*ROW('Sanitation Data'!F146)))</f>
        <v/>
      </c>
      <c r="CX152" s="229" t="str">
        <f ca="1">+IF(OFFSET('Sanitation Data'!$F$31,0,10*ROW('Sanitation Data'!F146))="","",OFFSET('Sanitation Data'!$F$31,0,10*ROW('Sanitation Data'!F146)))</f>
        <v/>
      </c>
      <c r="CY152" s="229" t="str">
        <f ca="1">+IF(OFFSET('Sanitation Data'!$F$32,0,10*ROW('Sanitation Data'!F146))="","",OFFSET('Sanitation Data'!$F$32,0,10*ROW('Sanitation Data'!F146)))</f>
        <v/>
      </c>
      <c r="CZ152" s="229" t="str">
        <f ca="1">+IF(OFFSET('Sanitation Data'!$G$28,0,10*ROW('Sanitation Data'!G146))="","",OFFSET('Sanitation Data'!$G$28,0,10*ROW('Sanitation Data'!G146)))</f>
        <v/>
      </c>
      <c r="DA152" s="229" t="str">
        <f ca="1">+IF(OFFSET('Sanitation Data'!$G$29,0,10*ROW('Sanitation Data'!G146))="","",OFFSET('Sanitation Data'!$G$29,0,10*ROW('Sanitation Data'!G146)))</f>
        <v/>
      </c>
      <c r="DB152" s="229" t="str">
        <f ca="1">+IF(OFFSET('Sanitation Data'!$G$30,0,10*ROW('Sanitation Data'!G146))="","",OFFSET('Sanitation Data'!$G$30,0,10*ROW('Sanitation Data'!G146)))</f>
        <v/>
      </c>
      <c r="DC152" s="229" t="str">
        <f ca="1">+IF(OFFSET('Sanitation Data'!$G$31,0,10*ROW('Sanitation Data'!G146))="","",OFFSET('Sanitation Data'!$G$31,0,10*ROW('Sanitation Data'!G146)))</f>
        <v/>
      </c>
      <c r="DD152" s="229" t="str">
        <f ca="1">+IF(OFFSET('Sanitation Data'!$G$32,0,10*ROW('Sanitation Data'!G146))="","",OFFSET('Sanitation Data'!$G$32,0,10*ROW('Sanitation Data'!G146)))</f>
        <v/>
      </c>
      <c r="DE152" s="229" t="str">
        <f ca="1">+IF(OFFSET('Sanitation Data'!$H$28,0,10*ROW('Sanitation Data'!H146))="","",OFFSET('Sanitation Data'!$H$28,0,10*ROW('Sanitation Data'!H146)))</f>
        <v/>
      </c>
      <c r="DF152" s="229" t="str">
        <f ca="1">+IF(OFFSET('Sanitation Data'!$H$29,0,10*ROW('Sanitation Data'!H146))="","",OFFSET('Sanitation Data'!$H$29,0,10*ROW('Sanitation Data'!H146)))</f>
        <v/>
      </c>
      <c r="DG152" s="229" t="str">
        <f ca="1">+IF(OFFSET('Sanitation Data'!$H$30,0,10*ROW('Sanitation Data'!H146))="","",OFFSET('Sanitation Data'!$H$30,0,10*ROW('Sanitation Data'!H146)))</f>
        <v/>
      </c>
      <c r="DH152" s="229" t="str">
        <f ca="1">+IF(OFFSET('Sanitation Data'!$H$31,0,10*ROW('Sanitation Data'!H146))="","",OFFSET('Sanitation Data'!$H$31,0,10*ROW('Sanitation Data'!H146)))</f>
        <v/>
      </c>
      <c r="DI152" s="229" t="str">
        <f ca="1">+IF(OFFSET('Sanitation Data'!$H$32,0,10*ROW('Sanitation Data'!H146))="","",OFFSET('Sanitation Data'!$H$32,0,10*ROW('Sanitation Data'!H146)))</f>
        <v/>
      </c>
      <c r="DJ152" s="229" t="str">
        <f ca="1">+IF(OFFSET('Sanitation Data'!$I$28,0,10*ROW('Sanitation Data'!I146))="","",OFFSET('Sanitation Data'!$I$28,0,10*ROW('Sanitation Data'!I146)))</f>
        <v/>
      </c>
      <c r="DK152" s="229" t="str">
        <f ca="1">+IF(OFFSET('Sanitation Data'!$I$29,0,10*ROW('Sanitation Data'!I146))="","",OFFSET('Sanitation Data'!$I$29,0,10*ROW('Sanitation Data'!I146)))</f>
        <v/>
      </c>
      <c r="DL152" s="229" t="str">
        <f ca="1">+IF(OFFSET('Sanitation Data'!$I$30,0,10*ROW('Sanitation Data'!I146))="","",OFFSET('Sanitation Data'!$I$30,0,10*ROW('Sanitation Data'!I146)))</f>
        <v/>
      </c>
      <c r="DM152" s="229" t="str">
        <f ca="1">+IF(OFFSET('Sanitation Data'!$I$31,0,10*ROW('Sanitation Data'!I146))="","",OFFSET('Sanitation Data'!$I$31,0,10*ROW('Sanitation Data'!I146)))</f>
        <v/>
      </c>
      <c r="DN152" s="229" t="str">
        <f ca="1">+IF(OFFSET('Sanitation Data'!$I$32,0,10*ROW('Sanitation Data'!I146))="","",OFFSET('Sanitation Data'!$I$32,0,10*ROW('Sanitation Data'!I146)))</f>
        <v/>
      </c>
      <c r="DO152" s="229" t="str">
        <f ca="1">+IF(OFFSET('Hygiene Data'!$D$11,0,10*ROW('Hygiene Data'!D146))="","",OFFSET('Hygiene Data'!$D$11,0,10*ROW('Hygiene Data'!D146)))</f>
        <v/>
      </c>
      <c r="DP152" s="229" t="str">
        <f ca="1">+IF(OFFSET('Hygiene Data'!$D$12,0,10*ROW('Hygiene Data'!D146))="","",OFFSET('Hygiene Data'!$D$12,0,10*ROW('Hygiene Data'!D146)))</f>
        <v/>
      </c>
      <c r="DQ152" s="229" t="str">
        <f ca="1">+IF(OFFSET('Hygiene Data'!$D$13,0,10*ROW('Hygiene Data'!D146))="","",OFFSET('Hygiene Data'!$D$13,0,10*ROW('Hygiene Data'!D146)))</f>
        <v/>
      </c>
      <c r="DR152" s="229" t="str">
        <f ca="1">+IF(OFFSET('Hygiene Data'!$E$11,0,10*ROW('Hygiene Data'!E146))="","",OFFSET('Hygiene Data'!$E$11,0,10*ROW('Hygiene Data'!E146)))</f>
        <v/>
      </c>
      <c r="DS152" s="229" t="str">
        <f ca="1">+IF(OFFSET('Hygiene Data'!$E$12,0,10*ROW('Hygiene Data'!E146))="","",OFFSET('Hygiene Data'!$E$12,0,10*ROW('Hygiene Data'!E146)))</f>
        <v/>
      </c>
      <c r="DT152" s="229" t="str">
        <f ca="1">+IF(OFFSET('Hygiene Data'!$E$13,0,10*ROW('Hygiene Data'!E146))="","",OFFSET('Hygiene Data'!$E$13,0,10*ROW('Hygiene Data'!E146)))</f>
        <v/>
      </c>
      <c r="DU152" s="229" t="str">
        <f ca="1">+IF(OFFSET('Hygiene Data'!$F$11,0,10*ROW('Hygiene Data'!F146))="","",OFFSET('Hygiene Data'!$F$11,0,10*ROW('Hygiene Data'!F146)))</f>
        <v/>
      </c>
      <c r="DV152" s="229" t="str">
        <f ca="1">+IF(OFFSET('Hygiene Data'!$F$12,0,10*ROW('Hygiene Data'!F146))="","",OFFSET('Hygiene Data'!$F$12,0,10*ROW('Hygiene Data'!F146)))</f>
        <v/>
      </c>
      <c r="DW152" s="229" t="str">
        <f ca="1">+IF(OFFSET('Hygiene Data'!$F$13,0,10*ROW('Hygiene Data'!F146))="","",OFFSET('Hygiene Data'!$F$13,0,10*ROW('Hygiene Data'!F146)))</f>
        <v/>
      </c>
      <c r="DX152" s="229" t="str">
        <f ca="1">+IF(OFFSET('Hygiene Data'!$G$11,0,10*ROW('Hygiene Data'!G146))="","",OFFSET('Hygiene Data'!$G$11,0,10*ROW('Hygiene Data'!G146)))</f>
        <v/>
      </c>
      <c r="DY152" s="229" t="str">
        <f ca="1">+IF(OFFSET('Hygiene Data'!$G$12,0,10*ROW('Hygiene Data'!G146))="","",OFFSET('Hygiene Data'!$G$12,0,10*ROW('Hygiene Data'!G146)))</f>
        <v/>
      </c>
      <c r="DZ152" s="229" t="str">
        <f ca="1">+IF(OFFSET('Hygiene Data'!$G$13,0,10*ROW('Hygiene Data'!G146))="","",OFFSET('Hygiene Data'!$G$13,0,10*ROW('Hygiene Data'!G146)))</f>
        <v/>
      </c>
      <c r="EA152" s="229" t="str">
        <f ca="1">+IF(OFFSET('Hygiene Data'!$H$11,0,10*ROW('Hygiene Data'!H146))="","",OFFSET('Hygiene Data'!$H$11,0,10*ROW('Hygiene Data'!H146)))</f>
        <v/>
      </c>
      <c r="EB152" s="229" t="str">
        <f ca="1">+IF(OFFSET('Hygiene Data'!$H$12,0,10*ROW('Hygiene Data'!H146))="","",OFFSET('Hygiene Data'!$H$12,0,10*ROW('Hygiene Data'!H146)))</f>
        <v/>
      </c>
      <c r="EC152" s="229" t="str">
        <f ca="1">+IF(OFFSET('Hygiene Data'!$H$13,0,10*ROW('Hygiene Data'!H146))="","",OFFSET('Hygiene Data'!$H$13,0,10*ROW('Hygiene Data'!H146)))</f>
        <v/>
      </c>
      <c r="ED152" s="229" t="str">
        <f ca="1">+IF(OFFSET('Hygiene Data'!$I$11,0,10*ROW('Hygiene Data'!I146))="","",OFFSET('Hygiene Data'!$I$11,0,10*ROW('Hygiene Data'!I146)))</f>
        <v/>
      </c>
      <c r="EE152" s="229" t="str">
        <f ca="1">+IF(OFFSET('Hygiene Data'!$I$12,0,10*ROW('Hygiene Data'!I146))="","",OFFSET('Hygiene Data'!$I$12,0,10*ROW('Hygiene Data'!I146)))</f>
        <v/>
      </c>
      <c r="EF152" s="229" t="str">
        <f ca="1">+IF(OFFSET('Hygiene Data'!$I$13,0,10*ROW('Hygiene Data'!I146))="","",OFFSET('Hygiene Data'!$I$13,0,10*ROW('Hygiene Data'!I146)))</f>
        <v/>
      </c>
    </row>
    <row r="153" spans="1:136" x14ac:dyDescent="0.25">
      <c r="A153" s="338" t="str">
        <f ca="1">+IF(OFFSET('Water Data'!$B$2,0,10*ROW('Water Data'!E147))="","",OFFSET('Water Data'!$B$2,0,10*ROW('Water Data'!E147)))</f>
        <v/>
      </c>
      <c r="B153" s="33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365" t="str">
        <f t="shared" ca="1" si="2"/>
        <v/>
      </c>
      <c r="D153" s="36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36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36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36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36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36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36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36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36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36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36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36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36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36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36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36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36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36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36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36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36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36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36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36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36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36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36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36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36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36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36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36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36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36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36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36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36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36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36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36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36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36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36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36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36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36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36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36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36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44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36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36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36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36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36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36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36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36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36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36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36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36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36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36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36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36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229" t="str">
        <f ca="1">+IF(OFFSET('Water Data'!$D$27,0,10*ROW('Water Data'!D147))="","",OFFSET('Water Data'!$D$27,0,10*ROW('Water Data'!D147)))</f>
        <v/>
      </c>
      <c r="BT153" s="229" t="str">
        <f ca="1">+IF(OFFSET('Water Data'!$D$28,0,10*ROW('Water Data'!D147))="","",OFFSET('Water Data'!$D$28,0,10*ROW('Water Data'!D147)))</f>
        <v/>
      </c>
      <c r="BU153" s="229" t="str">
        <f ca="1">+IF(OFFSET('Water Data'!$D$29,0,10*ROW('Water Data'!D147))="","",OFFSET('Water Data'!$D$29,0,10*ROW('Water Data'!D147)))</f>
        <v/>
      </c>
      <c r="BV153" s="229" t="str">
        <f ca="1">+IF(OFFSET('Water Data'!$E$27,0,10*ROW('Water Data'!E147))="","",OFFSET('Water Data'!$E$27,0,10*ROW('Water Data'!E147)))</f>
        <v/>
      </c>
      <c r="BW153" s="229" t="str">
        <f ca="1">+IF(OFFSET('Water Data'!$E$28,0,10*ROW('Water Data'!E147))="","",OFFSET('Water Data'!$E$28,0,10*ROW('Water Data'!E147)))</f>
        <v/>
      </c>
      <c r="BX153" s="229" t="str">
        <f ca="1">+IF(OFFSET('Water Data'!$E$29,0,10*ROW('Water Data'!E147))="","",OFFSET('Water Data'!$E$29,0,10*ROW('Water Data'!E147)))</f>
        <v/>
      </c>
      <c r="BY153" s="229" t="str">
        <f ca="1">+IF(OFFSET('Water Data'!$F$27,0,10*ROW('Water Data'!F147))="","",OFFSET('Water Data'!$F$27,0,10*ROW('Water Data'!F147)))</f>
        <v/>
      </c>
      <c r="BZ153" s="229" t="str">
        <f ca="1">+IF(OFFSET('Water Data'!$F$28,0,10*ROW('Water Data'!F147))="","",OFFSET('Water Data'!$F$28,0,10*ROW('Water Data'!F147)))</f>
        <v/>
      </c>
      <c r="CA153" s="229" t="str">
        <f ca="1">+IF(OFFSET('Water Data'!$F$29,0,10*ROW('Water Data'!F147))="","",OFFSET('Water Data'!$F$29,0,10*ROW('Water Data'!F147)))</f>
        <v/>
      </c>
      <c r="CB153" s="229" t="str">
        <f ca="1">+IF(OFFSET('Water Data'!$G$27,0,10*ROW('Water Data'!G147))="","",OFFSET('Water Data'!$G$27,0,10*ROW('Water Data'!G147)))</f>
        <v/>
      </c>
      <c r="CC153" s="229" t="str">
        <f ca="1">+IF(OFFSET('Water Data'!$G$28,0,10*ROW('Water Data'!G147))="","",OFFSET('Water Data'!$G$28,0,10*ROW('Water Data'!G147)))</f>
        <v/>
      </c>
      <c r="CD153" s="229" t="str">
        <f ca="1">+IF(OFFSET('Water Data'!$G$29,0,10*ROW('Water Data'!G147))="","",OFFSET('Water Data'!$G$29,0,10*ROW('Water Data'!G147)))</f>
        <v/>
      </c>
      <c r="CE153" s="229" t="str">
        <f ca="1">+IF(OFFSET('Water Data'!$H$27,0,10*ROW('Water Data'!H147))="","",OFFSET('Water Data'!$H$27,0,10*ROW('Water Data'!H147)))</f>
        <v/>
      </c>
      <c r="CF153" s="229" t="str">
        <f ca="1">+IF(OFFSET('Water Data'!$H$28,0,10*ROW('Water Data'!H147))="","",OFFSET('Water Data'!$H$28,0,10*ROW('Water Data'!H147)))</f>
        <v/>
      </c>
      <c r="CG153" s="229" t="str">
        <f ca="1">+IF(OFFSET('Water Data'!$H$29,0,10*ROW('Water Data'!H147))="","",OFFSET('Water Data'!$H$29,0,10*ROW('Water Data'!H147)))</f>
        <v/>
      </c>
      <c r="CH153" s="229" t="str">
        <f ca="1">+IF(OFFSET('Water Data'!$I$27,0,10*ROW('Water Data'!I147))="","",OFFSET('Water Data'!$I$27,0,10*ROW('Water Data'!I147)))</f>
        <v/>
      </c>
      <c r="CI153" s="229" t="str">
        <f ca="1">+IF(OFFSET('Water Data'!$I$28,0,10*ROW('Water Data'!I147))="","",OFFSET('Water Data'!$I$28,0,10*ROW('Water Data'!I147)))</f>
        <v/>
      </c>
      <c r="CJ153" s="229" t="str">
        <f ca="1">+IF(OFFSET('Water Data'!$I$29,0,10*ROW('Water Data'!I147))="","",OFFSET('Water Data'!$I$29,0,10*ROW('Water Data'!I147)))</f>
        <v/>
      </c>
      <c r="CK153" s="229" t="str">
        <f ca="1">+IF(OFFSET('Sanitation Data'!$D$28,0,10*ROW('Sanitation Data'!D147))="","",OFFSET('Sanitation Data'!$D$28,0,10*ROW('Sanitation Data'!D147)))</f>
        <v/>
      </c>
      <c r="CL153" s="229" t="str">
        <f ca="1">+IF(OFFSET('Sanitation Data'!$D$29,0,10*ROW('Sanitation Data'!D147))="","",OFFSET('Sanitation Data'!$D$29,0,10*ROW('Sanitation Data'!D147)))</f>
        <v/>
      </c>
      <c r="CM153" s="229" t="str">
        <f ca="1">+IF(OFFSET('Sanitation Data'!$D$30,0,10*ROW('Sanitation Data'!D147))="","",OFFSET('Sanitation Data'!$D$30,0,10*ROW('Sanitation Data'!D147)))</f>
        <v/>
      </c>
      <c r="CN153" s="229" t="str">
        <f ca="1">+IF(OFFSET('Sanitation Data'!$D$31,0,10*ROW('Sanitation Data'!D147))="","",OFFSET('Sanitation Data'!$D$31,0,10*ROW('Sanitation Data'!D147)))</f>
        <v/>
      </c>
      <c r="CO153" s="229" t="str">
        <f ca="1">+IF(OFFSET('Sanitation Data'!$D$32,0,10*ROW('Sanitation Data'!D147))="","",OFFSET('Sanitation Data'!$D$32,0,10*ROW('Sanitation Data'!D147)))</f>
        <v/>
      </c>
      <c r="CP153" s="229" t="str">
        <f ca="1">+IF(OFFSET('Sanitation Data'!$E$28,0,10*ROW('Sanitation Data'!E147))="","",OFFSET('Sanitation Data'!$E$28,0,10*ROW('Sanitation Data'!E147)))</f>
        <v/>
      </c>
      <c r="CQ153" s="229" t="str">
        <f ca="1">+IF(OFFSET('Sanitation Data'!$E$29,0,10*ROW('Sanitation Data'!E147))="","",OFFSET('Sanitation Data'!$E$29,0,10*ROW('Sanitation Data'!E147)))</f>
        <v/>
      </c>
      <c r="CR153" s="229" t="str">
        <f ca="1">+IF(OFFSET('Sanitation Data'!$E$30,0,10*ROW('Sanitation Data'!E147))="","",OFFSET('Sanitation Data'!$E$30,0,10*ROW('Sanitation Data'!E147)))</f>
        <v/>
      </c>
      <c r="CS153" s="229" t="str">
        <f ca="1">+IF(OFFSET('Sanitation Data'!$E$31,0,10*ROW('Sanitation Data'!E147))="","",OFFSET('Sanitation Data'!$E$31,0,10*ROW('Sanitation Data'!E147)))</f>
        <v/>
      </c>
      <c r="CT153" s="229" t="str">
        <f ca="1">+IF(OFFSET('Sanitation Data'!$E$32,0,10*ROW('Sanitation Data'!E147))="","",OFFSET('Sanitation Data'!$E$32,0,10*ROW('Sanitation Data'!E147)))</f>
        <v/>
      </c>
      <c r="CU153" s="229" t="str">
        <f ca="1">+IF(OFFSET('Sanitation Data'!$F$28,0,10*ROW('Sanitation Data'!F147))="","",OFFSET('Sanitation Data'!$F$28,0,10*ROW('Sanitation Data'!F147)))</f>
        <v/>
      </c>
      <c r="CV153" s="229" t="str">
        <f ca="1">+IF(OFFSET('Sanitation Data'!$F$29,0,10*ROW('Sanitation Data'!F147))="","",OFFSET('Sanitation Data'!$F$29,0,10*ROW('Sanitation Data'!F147)))</f>
        <v/>
      </c>
      <c r="CW153" s="229" t="str">
        <f ca="1">+IF(OFFSET('Sanitation Data'!$F$30,0,10*ROW('Sanitation Data'!F147))="","",OFFSET('Sanitation Data'!$F$30,0,10*ROW('Sanitation Data'!F147)))</f>
        <v/>
      </c>
      <c r="CX153" s="229" t="str">
        <f ca="1">+IF(OFFSET('Sanitation Data'!$F$31,0,10*ROW('Sanitation Data'!F147))="","",OFFSET('Sanitation Data'!$F$31,0,10*ROW('Sanitation Data'!F147)))</f>
        <v/>
      </c>
      <c r="CY153" s="229" t="str">
        <f ca="1">+IF(OFFSET('Sanitation Data'!$F$32,0,10*ROW('Sanitation Data'!F147))="","",OFFSET('Sanitation Data'!$F$32,0,10*ROW('Sanitation Data'!F147)))</f>
        <v/>
      </c>
      <c r="CZ153" s="229" t="str">
        <f ca="1">+IF(OFFSET('Sanitation Data'!$G$28,0,10*ROW('Sanitation Data'!G147))="","",OFFSET('Sanitation Data'!$G$28,0,10*ROW('Sanitation Data'!G147)))</f>
        <v/>
      </c>
      <c r="DA153" s="229" t="str">
        <f ca="1">+IF(OFFSET('Sanitation Data'!$G$29,0,10*ROW('Sanitation Data'!G147))="","",OFFSET('Sanitation Data'!$G$29,0,10*ROW('Sanitation Data'!G147)))</f>
        <v/>
      </c>
      <c r="DB153" s="229" t="str">
        <f ca="1">+IF(OFFSET('Sanitation Data'!$G$30,0,10*ROW('Sanitation Data'!G147))="","",OFFSET('Sanitation Data'!$G$30,0,10*ROW('Sanitation Data'!G147)))</f>
        <v/>
      </c>
      <c r="DC153" s="229" t="str">
        <f ca="1">+IF(OFFSET('Sanitation Data'!$G$31,0,10*ROW('Sanitation Data'!G147))="","",OFFSET('Sanitation Data'!$G$31,0,10*ROW('Sanitation Data'!G147)))</f>
        <v/>
      </c>
      <c r="DD153" s="229" t="str">
        <f ca="1">+IF(OFFSET('Sanitation Data'!$G$32,0,10*ROW('Sanitation Data'!G147))="","",OFFSET('Sanitation Data'!$G$32,0,10*ROW('Sanitation Data'!G147)))</f>
        <v/>
      </c>
      <c r="DE153" s="229" t="str">
        <f ca="1">+IF(OFFSET('Sanitation Data'!$H$28,0,10*ROW('Sanitation Data'!H147))="","",OFFSET('Sanitation Data'!$H$28,0,10*ROW('Sanitation Data'!H147)))</f>
        <v/>
      </c>
      <c r="DF153" s="229" t="str">
        <f ca="1">+IF(OFFSET('Sanitation Data'!$H$29,0,10*ROW('Sanitation Data'!H147))="","",OFFSET('Sanitation Data'!$H$29,0,10*ROW('Sanitation Data'!H147)))</f>
        <v/>
      </c>
      <c r="DG153" s="229" t="str">
        <f ca="1">+IF(OFFSET('Sanitation Data'!$H$30,0,10*ROW('Sanitation Data'!H147))="","",OFFSET('Sanitation Data'!$H$30,0,10*ROW('Sanitation Data'!H147)))</f>
        <v/>
      </c>
      <c r="DH153" s="229" t="str">
        <f ca="1">+IF(OFFSET('Sanitation Data'!$H$31,0,10*ROW('Sanitation Data'!H147))="","",OFFSET('Sanitation Data'!$H$31,0,10*ROW('Sanitation Data'!H147)))</f>
        <v/>
      </c>
      <c r="DI153" s="229" t="str">
        <f ca="1">+IF(OFFSET('Sanitation Data'!$H$32,0,10*ROW('Sanitation Data'!H147))="","",OFFSET('Sanitation Data'!$H$32,0,10*ROW('Sanitation Data'!H147)))</f>
        <v/>
      </c>
      <c r="DJ153" s="229" t="str">
        <f ca="1">+IF(OFFSET('Sanitation Data'!$I$28,0,10*ROW('Sanitation Data'!I147))="","",OFFSET('Sanitation Data'!$I$28,0,10*ROW('Sanitation Data'!I147)))</f>
        <v/>
      </c>
      <c r="DK153" s="229" t="str">
        <f ca="1">+IF(OFFSET('Sanitation Data'!$I$29,0,10*ROW('Sanitation Data'!I147))="","",OFFSET('Sanitation Data'!$I$29,0,10*ROW('Sanitation Data'!I147)))</f>
        <v/>
      </c>
      <c r="DL153" s="229" t="str">
        <f ca="1">+IF(OFFSET('Sanitation Data'!$I$30,0,10*ROW('Sanitation Data'!I147))="","",OFFSET('Sanitation Data'!$I$30,0,10*ROW('Sanitation Data'!I147)))</f>
        <v/>
      </c>
      <c r="DM153" s="229" t="str">
        <f ca="1">+IF(OFFSET('Sanitation Data'!$I$31,0,10*ROW('Sanitation Data'!I147))="","",OFFSET('Sanitation Data'!$I$31,0,10*ROW('Sanitation Data'!I147)))</f>
        <v/>
      </c>
      <c r="DN153" s="229" t="str">
        <f ca="1">+IF(OFFSET('Sanitation Data'!$I$32,0,10*ROW('Sanitation Data'!I147))="","",OFFSET('Sanitation Data'!$I$32,0,10*ROW('Sanitation Data'!I147)))</f>
        <v/>
      </c>
      <c r="DO153" s="229" t="str">
        <f ca="1">+IF(OFFSET('Hygiene Data'!$D$11,0,10*ROW('Hygiene Data'!D147))="","",OFFSET('Hygiene Data'!$D$11,0,10*ROW('Hygiene Data'!D147)))</f>
        <v/>
      </c>
      <c r="DP153" s="229" t="str">
        <f ca="1">+IF(OFFSET('Hygiene Data'!$D$12,0,10*ROW('Hygiene Data'!D147))="","",OFFSET('Hygiene Data'!$D$12,0,10*ROW('Hygiene Data'!D147)))</f>
        <v/>
      </c>
      <c r="DQ153" s="229" t="str">
        <f ca="1">+IF(OFFSET('Hygiene Data'!$D$13,0,10*ROW('Hygiene Data'!D147))="","",OFFSET('Hygiene Data'!$D$13,0,10*ROW('Hygiene Data'!D147)))</f>
        <v/>
      </c>
      <c r="DR153" s="229" t="str">
        <f ca="1">+IF(OFFSET('Hygiene Data'!$E$11,0,10*ROW('Hygiene Data'!E147))="","",OFFSET('Hygiene Data'!$E$11,0,10*ROW('Hygiene Data'!E147)))</f>
        <v/>
      </c>
      <c r="DS153" s="229" t="str">
        <f ca="1">+IF(OFFSET('Hygiene Data'!$E$12,0,10*ROW('Hygiene Data'!E147))="","",OFFSET('Hygiene Data'!$E$12,0,10*ROW('Hygiene Data'!E147)))</f>
        <v/>
      </c>
      <c r="DT153" s="229" t="str">
        <f ca="1">+IF(OFFSET('Hygiene Data'!$E$13,0,10*ROW('Hygiene Data'!E147))="","",OFFSET('Hygiene Data'!$E$13,0,10*ROW('Hygiene Data'!E147)))</f>
        <v/>
      </c>
      <c r="DU153" s="229" t="str">
        <f ca="1">+IF(OFFSET('Hygiene Data'!$F$11,0,10*ROW('Hygiene Data'!F147))="","",OFFSET('Hygiene Data'!$F$11,0,10*ROW('Hygiene Data'!F147)))</f>
        <v/>
      </c>
      <c r="DV153" s="229" t="str">
        <f ca="1">+IF(OFFSET('Hygiene Data'!$F$12,0,10*ROW('Hygiene Data'!F147))="","",OFFSET('Hygiene Data'!$F$12,0,10*ROW('Hygiene Data'!F147)))</f>
        <v/>
      </c>
      <c r="DW153" s="229" t="str">
        <f ca="1">+IF(OFFSET('Hygiene Data'!$F$13,0,10*ROW('Hygiene Data'!F147))="","",OFFSET('Hygiene Data'!$F$13,0,10*ROW('Hygiene Data'!F147)))</f>
        <v/>
      </c>
      <c r="DX153" s="229" t="str">
        <f ca="1">+IF(OFFSET('Hygiene Data'!$G$11,0,10*ROW('Hygiene Data'!G147))="","",OFFSET('Hygiene Data'!$G$11,0,10*ROW('Hygiene Data'!G147)))</f>
        <v/>
      </c>
      <c r="DY153" s="229" t="str">
        <f ca="1">+IF(OFFSET('Hygiene Data'!$G$12,0,10*ROW('Hygiene Data'!G147))="","",OFFSET('Hygiene Data'!$G$12,0,10*ROW('Hygiene Data'!G147)))</f>
        <v/>
      </c>
      <c r="DZ153" s="229" t="str">
        <f ca="1">+IF(OFFSET('Hygiene Data'!$G$13,0,10*ROW('Hygiene Data'!G147))="","",OFFSET('Hygiene Data'!$G$13,0,10*ROW('Hygiene Data'!G147)))</f>
        <v/>
      </c>
      <c r="EA153" s="229" t="str">
        <f ca="1">+IF(OFFSET('Hygiene Data'!$H$11,0,10*ROW('Hygiene Data'!H147))="","",OFFSET('Hygiene Data'!$H$11,0,10*ROW('Hygiene Data'!H147)))</f>
        <v/>
      </c>
      <c r="EB153" s="229" t="str">
        <f ca="1">+IF(OFFSET('Hygiene Data'!$H$12,0,10*ROW('Hygiene Data'!H147))="","",OFFSET('Hygiene Data'!$H$12,0,10*ROW('Hygiene Data'!H147)))</f>
        <v/>
      </c>
      <c r="EC153" s="229" t="str">
        <f ca="1">+IF(OFFSET('Hygiene Data'!$H$13,0,10*ROW('Hygiene Data'!H147))="","",OFFSET('Hygiene Data'!$H$13,0,10*ROW('Hygiene Data'!H147)))</f>
        <v/>
      </c>
      <c r="ED153" s="229" t="str">
        <f ca="1">+IF(OFFSET('Hygiene Data'!$I$11,0,10*ROW('Hygiene Data'!I147))="","",OFFSET('Hygiene Data'!$I$11,0,10*ROW('Hygiene Data'!I147)))</f>
        <v/>
      </c>
      <c r="EE153" s="229" t="str">
        <f ca="1">+IF(OFFSET('Hygiene Data'!$I$12,0,10*ROW('Hygiene Data'!I147))="","",OFFSET('Hygiene Data'!$I$12,0,10*ROW('Hygiene Data'!I147)))</f>
        <v/>
      </c>
      <c r="EF153" s="229" t="str">
        <f ca="1">+IF(OFFSET('Hygiene Data'!$I$13,0,10*ROW('Hygiene Data'!I147))="","",OFFSET('Hygiene Data'!$I$13,0,10*ROW('Hygiene Data'!I147)))</f>
        <v/>
      </c>
    </row>
    <row r="154" spans="1:136" x14ac:dyDescent="0.25">
      <c r="A154" s="338" t="str">
        <f ca="1">+IF(OFFSET('Water Data'!$B$2,0,10*ROW('Water Data'!E148))="","",OFFSET('Water Data'!$B$2,0,10*ROW('Water Data'!E148)))</f>
        <v/>
      </c>
      <c r="B154" s="33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365" t="str">
        <f t="shared" ca="1" si="2"/>
        <v/>
      </c>
      <c r="D154" s="36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36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36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36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36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36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36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36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36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36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36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36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36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36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36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36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36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36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36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36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36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36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36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36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36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36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36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36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36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36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36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36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36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36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36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36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36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36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36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36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36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36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36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36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36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36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36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36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36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44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36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36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36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36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36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36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36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36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36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36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36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36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36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36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36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36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229" t="str">
        <f ca="1">+IF(OFFSET('Water Data'!$D$27,0,10*ROW('Water Data'!D148))="","",OFFSET('Water Data'!$D$27,0,10*ROW('Water Data'!D148)))</f>
        <v/>
      </c>
      <c r="BT154" s="229" t="str">
        <f ca="1">+IF(OFFSET('Water Data'!$D$28,0,10*ROW('Water Data'!D148))="","",OFFSET('Water Data'!$D$28,0,10*ROW('Water Data'!D148)))</f>
        <v/>
      </c>
      <c r="BU154" s="229" t="str">
        <f ca="1">+IF(OFFSET('Water Data'!$D$29,0,10*ROW('Water Data'!D148))="","",OFFSET('Water Data'!$D$29,0,10*ROW('Water Data'!D148)))</f>
        <v/>
      </c>
      <c r="BV154" s="229" t="str">
        <f ca="1">+IF(OFFSET('Water Data'!$E$27,0,10*ROW('Water Data'!E148))="","",OFFSET('Water Data'!$E$27,0,10*ROW('Water Data'!E148)))</f>
        <v/>
      </c>
      <c r="BW154" s="229" t="str">
        <f ca="1">+IF(OFFSET('Water Data'!$E$28,0,10*ROW('Water Data'!E148))="","",OFFSET('Water Data'!$E$28,0,10*ROW('Water Data'!E148)))</f>
        <v/>
      </c>
      <c r="BX154" s="229" t="str">
        <f ca="1">+IF(OFFSET('Water Data'!$E$29,0,10*ROW('Water Data'!E148))="","",OFFSET('Water Data'!$E$29,0,10*ROW('Water Data'!E148)))</f>
        <v/>
      </c>
      <c r="BY154" s="229" t="str">
        <f ca="1">+IF(OFFSET('Water Data'!$F$27,0,10*ROW('Water Data'!F148))="","",OFFSET('Water Data'!$F$27,0,10*ROW('Water Data'!F148)))</f>
        <v/>
      </c>
      <c r="BZ154" s="229" t="str">
        <f ca="1">+IF(OFFSET('Water Data'!$F$28,0,10*ROW('Water Data'!F148))="","",OFFSET('Water Data'!$F$28,0,10*ROW('Water Data'!F148)))</f>
        <v/>
      </c>
      <c r="CA154" s="229" t="str">
        <f ca="1">+IF(OFFSET('Water Data'!$F$29,0,10*ROW('Water Data'!F148))="","",OFFSET('Water Data'!$F$29,0,10*ROW('Water Data'!F148)))</f>
        <v/>
      </c>
      <c r="CB154" s="229" t="str">
        <f ca="1">+IF(OFFSET('Water Data'!$G$27,0,10*ROW('Water Data'!G148))="","",OFFSET('Water Data'!$G$27,0,10*ROW('Water Data'!G148)))</f>
        <v/>
      </c>
      <c r="CC154" s="229" t="str">
        <f ca="1">+IF(OFFSET('Water Data'!$G$28,0,10*ROW('Water Data'!G148))="","",OFFSET('Water Data'!$G$28,0,10*ROW('Water Data'!G148)))</f>
        <v/>
      </c>
      <c r="CD154" s="229" t="str">
        <f ca="1">+IF(OFFSET('Water Data'!$G$29,0,10*ROW('Water Data'!G148))="","",OFFSET('Water Data'!$G$29,0,10*ROW('Water Data'!G148)))</f>
        <v/>
      </c>
      <c r="CE154" s="229" t="str">
        <f ca="1">+IF(OFFSET('Water Data'!$H$27,0,10*ROW('Water Data'!H148))="","",OFFSET('Water Data'!$H$27,0,10*ROW('Water Data'!H148)))</f>
        <v/>
      </c>
      <c r="CF154" s="229" t="str">
        <f ca="1">+IF(OFFSET('Water Data'!$H$28,0,10*ROW('Water Data'!H148))="","",OFFSET('Water Data'!$H$28,0,10*ROW('Water Data'!H148)))</f>
        <v/>
      </c>
      <c r="CG154" s="229" t="str">
        <f ca="1">+IF(OFFSET('Water Data'!$H$29,0,10*ROW('Water Data'!H148))="","",OFFSET('Water Data'!$H$29,0,10*ROW('Water Data'!H148)))</f>
        <v/>
      </c>
      <c r="CH154" s="229" t="str">
        <f ca="1">+IF(OFFSET('Water Data'!$I$27,0,10*ROW('Water Data'!I148))="","",OFFSET('Water Data'!$I$27,0,10*ROW('Water Data'!I148)))</f>
        <v/>
      </c>
      <c r="CI154" s="229" t="str">
        <f ca="1">+IF(OFFSET('Water Data'!$I$28,0,10*ROW('Water Data'!I148))="","",OFFSET('Water Data'!$I$28,0,10*ROW('Water Data'!I148)))</f>
        <v/>
      </c>
      <c r="CJ154" s="229" t="str">
        <f ca="1">+IF(OFFSET('Water Data'!$I$29,0,10*ROW('Water Data'!I148))="","",OFFSET('Water Data'!$I$29,0,10*ROW('Water Data'!I148)))</f>
        <v/>
      </c>
      <c r="CK154" s="229" t="str">
        <f ca="1">+IF(OFFSET('Sanitation Data'!$D$28,0,10*ROW('Sanitation Data'!D148))="","",OFFSET('Sanitation Data'!$D$28,0,10*ROW('Sanitation Data'!D148)))</f>
        <v/>
      </c>
      <c r="CL154" s="229" t="str">
        <f ca="1">+IF(OFFSET('Sanitation Data'!$D$29,0,10*ROW('Sanitation Data'!D148))="","",OFFSET('Sanitation Data'!$D$29,0,10*ROW('Sanitation Data'!D148)))</f>
        <v/>
      </c>
      <c r="CM154" s="229" t="str">
        <f ca="1">+IF(OFFSET('Sanitation Data'!$D$30,0,10*ROW('Sanitation Data'!D148))="","",OFFSET('Sanitation Data'!$D$30,0,10*ROW('Sanitation Data'!D148)))</f>
        <v/>
      </c>
      <c r="CN154" s="229" t="str">
        <f ca="1">+IF(OFFSET('Sanitation Data'!$D$31,0,10*ROW('Sanitation Data'!D148))="","",OFFSET('Sanitation Data'!$D$31,0,10*ROW('Sanitation Data'!D148)))</f>
        <v/>
      </c>
      <c r="CO154" s="229" t="str">
        <f ca="1">+IF(OFFSET('Sanitation Data'!$D$32,0,10*ROW('Sanitation Data'!D148))="","",OFFSET('Sanitation Data'!$D$32,0,10*ROW('Sanitation Data'!D148)))</f>
        <v/>
      </c>
      <c r="CP154" s="229" t="str">
        <f ca="1">+IF(OFFSET('Sanitation Data'!$E$28,0,10*ROW('Sanitation Data'!E148))="","",OFFSET('Sanitation Data'!$E$28,0,10*ROW('Sanitation Data'!E148)))</f>
        <v/>
      </c>
      <c r="CQ154" s="229" t="str">
        <f ca="1">+IF(OFFSET('Sanitation Data'!$E$29,0,10*ROW('Sanitation Data'!E148))="","",OFFSET('Sanitation Data'!$E$29,0,10*ROW('Sanitation Data'!E148)))</f>
        <v/>
      </c>
      <c r="CR154" s="229" t="str">
        <f ca="1">+IF(OFFSET('Sanitation Data'!$E$30,0,10*ROW('Sanitation Data'!E148))="","",OFFSET('Sanitation Data'!$E$30,0,10*ROW('Sanitation Data'!E148)))</f>
        <v/>
      </c>
      <c r="CS154" s="229" t="str">
        <f ca="1">+IF(OFFSET('Sanitation Data'!$E$31,0,10*ROW('Sanitation Data'!E148))="","",OFFSET('Sanitation Data'!$E$31,0,10*ROW('Sanitation Data'!E148)))</f>
        <v/>
      </c>
      <c r="CT154" s="229" t="str">
        <f ca="1">+IF(OFFSET('Sanitation Data'!$E$32,0,10*ROW('Sanitation Data'!E148))="","",OFFSET('Sanitation Data'!$E$32,0,10*ROW('Sanitation Data'!E148)))</f>
        <v/>
      </c>
      <c r="CU154" s="229" t="str">
        <f ca="1">+IF(OFFSET('Sanitation Data'!$F$28,0,10*ROW('Sanitation Data'!F148))="","",OFFSET('Sanitation Data'!$F$28,0,10*ROW('Sanitation Data'!F148)))</f>
        <v/>
      </c>
      <c r="CV154" s="229" t="str">
        <f ca="1">+IF(OFFSET('Sanitation Data'!$F$29,0,10*ROW('Sanitation Data'!F148))="","",OFFSET('Sanitation Data'!$F$29,0,10*ROW('Sanitation Data'!F148)))</f>
        <v/>
      </c>
      <c r="CW154" s="229" t="str">
        <f ca="1">+IF(OFFSET('Sanitation Data'!$F$30,0,10*ROW('Sanitation Data'!F148))="","",OFFSET('Sanitation Data'!$F$30,0,10*ROW('Sanitation Data'!F148)))</f>
        <v/>
      </c>
      <c r="CX154" s="229" t="str">
        <f ca="1">+IF(OFFSET('Sanitation Data'!$F$31,0,10*ROW('Sanitation Data'!F148))="","",OFFSET('Sanitation Data'!$F$31,0,10*ROW('Sanitation Data'!F148)))</f>
        <v/>
      </c>
      <c r="CY154" s="229" t="str">
        <f ca="1">+IF(OFFSET('Sanitation Data'!$F$32,0,10*ROW('Sanitation Data'!F148))="","",OFFSET('Sanitation Data'!$F$32,0,10*ROW('Sanitation Data'!F148)))</f>
        <v/>
      </c>
      <c r="CZ154" s="229" t="str">
        <f ca="1">+IF(OFFSET('Sanitation Data'!$G$28,0,10*ROW('Sanitation Data'!G148))="","",OFFSET('Sanitation Data'!$G$28,0,10*ROW('Sanitation Data'!G148)))</f>
        <v/>
      </c>
      <c r="DA154" s="229" t="str">
        <f ca="1">+IF(OFFSET('Sanitation Data'!$G$29,0,10*ROW('Sanitation Data'!G148))="","",OFFSET('Sanitation Data'!$G$29,0,10*ROW('Sanitation Data'!G148)))</f>
        <v/>
      </c>
      <c r="DB154" s="229" t="str">
        <f ca="1">+IF(OFFSET('Sanitation Data'!$G$30,0,10*ROW('Sanitation Data'!G148))="","",OFFSET('Sanitation Data'!$G$30,0,10*ROW('Sanitation Data'!G148)))</f>
        <v/>
      </c>
      <c r="DC154" s="229" t="str">
        <f ca="1">+IF(OFFSET('Sanitation Data'!$G$31,0,10*ROW('Sanitation Data'!G148))="","",OFFSET('Sanitation Data'!$G$31,0,10*ROW('Sanitation Data'!G148)))</f>
        <v/>
      </c>
      <c r="DD154" s="229" t="str">
        <f ca="1">+IF(OFFSET('Sanitation Data'!$G$32,0,10*ROW('Sanitation Data'!G148))="","",OFFSET('Sanitation Data'!$G$32,0,10*ROW('Sanitation Data'!G148)))</f>
        <v/>
      </c>
      <c r="DE154" s="229" t="str">
        <f ca="1">+IF(OFFSET('Sanitation Data'!$H$28,0,10*ROW('Sanitation Data'!H148))="","",OFFSET('Sanitation Data'!$H$28,0,10*ROW('Sanitation Data'!H148)))</f>
        <v/>
      </c>
      <c r="DF154" s="229" t="str">
        <f ca="1">+IF(OFFSET('Sanitation Data'!$H$29,0,10*ROW('Sanitation Data'!H148))="","",OFFSET('Sanitation Data'!$H$29,0,10*ROW('Sanitation Data'!H148)))</f>
        <v/>
      </c>
      <c r="DG154" s="229" t="str">
        <f ca="1">+IF(OFFSET('Sanitation Data'!$H$30,0,10*ROW('Sanitation Data'!H148))="","",OFFSET('Sanitation Data'!$H$30,0,10*ROW('Sanitation Data'!H148)))</f>
        <v/>
      </c>
      <c r="DH154" s="229" t="str">
        <f ca="1">+IF(OFFSET('Sanitation Data'!$H$31,0,10*ROW('Sanitation Data'!H148))="","",OFFSET('Sanitation Data'!$H$31,0,10*ROW('Sanitation Data'!H148)))</f>
        <v/>
      </c>
      <c r="DI154" s="229" t="str">
        <f ca="1">+IF(OFFSET('Sanitation Data'!$H$32,0,10*ROW('Sanitation Data'!H148))="","",OFFSET('Sanitation Data'!$H$32,0,10*ROW('Sanitation Data'!H148)))</f>
        <v/>
      </c>
      <c r="DJ154" s="229" t="str">
        <f ca="1">+IF(OFFSET('Sanitation Data'!$I$28,0,10*ROW('Sanitation Data'!I148))="","",OFFSET('Sanitation Data'!$I$28,0,10*ROW('Sanitation Data'!I148)))</f>
        <v/>
      </c>
      <c r="DK154" s="229" t="str">
        <f ca="1">+IF(OFFSET('Sanitation Data'!$I$29,0,10*ROW('Sanitation Data'!I148))="","",OFFSET('Sanitation Data'!$I$29,0,10*ROW('Sanitation Data'!I148)))</f>
        <v/>
      </c>
      <c r="DL154" s="229" t="str">
        <f ca="1">+IF(OFFSET('Sanitation Data'!$I$30,0,10*ROW('Sanitation Data'!I148))="","",OFFSET('Sanitation Data'!$I$30,0,10*ROW('Sanitation Data'!I148)))</f>
        <v/>
      </c>
      <c r="DM154" s="229" t="str">
        <f ca="1">+IF(OFFSET('Sanitation Data'!$I$31,0,10*ROW('Sanitation Data'!I148))="","",OFFSET('Sanitation Data'!$I$31,0,10*ROW('Sanitation Data'!I148)))</f>
        <v/>
      </c>
      <c r="DN154" s="229" t="str">
        <f ca="1">+IF(OFFSET('Sanitation Data'!$I$32,0,10*ROW('Sanitation Data'!I148))="","",OFFSET('Sanitation Data'!$I$32,0,10*ROW('Sanitation Data'!I148)))</f>
        <v/>
      </c>
      <c r="DO154" s="229" t="str">
        <f ca="1">+IF(OFFSET('Hygiene Data'!$D$11,0,10*ROW('Hygiene Data'!D148))="","",OFFSET('Hygiene Data'!$D$11,0,10*ROW('Hygiene Data'!D148)))</f>
        <v/>
      </c>
      <c r="DP154" s="229" t="str">
        <f ca="1">+IF(OFFSET('Hygiene Data'!$D$12,0,10*ROW('Hygiene Data'!D148))="","",OFFSET('Hygiene Data'!$D$12,0,10*ROW('Hygiene Data'!D148)))</f>
        <v/>
      </c>
      <c r="DQ154" s="229" t="str">
        <f ca="1">+IF(OFFSET('Hygiene Data'!$D$13,0,10*ROW('Hygiene Data'!D148))="","",OFFSET('Hygiene Data'!$D$13,0,10*ROW('Hygiene Data'!D148)))</f>
        <v/>
      </c>
      <c r="DR154" s="229" t="str">
        <f ca="1">+IF(OFFSET('Hygiene Data'!$E$11,0,10*ROW('Hygiene Data'!E148))="","",OFFSET('Hygiene Data'!$E$11,0,10*ROW('Hygiene Data'!E148)))</f>
        <v/>
      </c>
      <c r="DS154" s="229" t="str">
        <f ca="1">+IF(OFFSET('Hygiene Data'!$E$12,0,10*ROW('Hygiene Data'!E148))="","",OFFSET('Hygiene Data'!$E$12,0,10*ROW('Hygiene Data'!E148)))</f>
        <v/>
      </c>
      <c r="DT154" s="229" t="str">
        <f ca="1">+IF(OFFSET('Hygiene Data'!$E$13,0,10*ROW('Hygiene Data'!E148))="","",OFFSET('Hygiene Data'!$E$13,0,10*ROW('Hygiene Data'!E148)))</f>
        <v/>
      </c>
      <c r="DU154" s="229" t="str">
        <f ca="1">+IF(OFFSET('Hygiene Data'!$F$11,0,10*ROW('Hygiene Data'!F148))="","",OFFSET('Hygiene Data'!$F$11,0,10*ROW('Hygiene Data'!F148)))</f>
        <v/>
      </c>
      <c r="DV154" s="229" t="str">
        <f ca="1">+IF(OFFSET('Hygiene Data'!$F$12,0,10*ROW('Hygiene Data'!F148))="","",OFFSET('Hygiene Data'!$F$12,0,10*ROW('Hygiene Data'!F148)))</f>
        <v/>
      </c>
      <c r="DW154" s="229" t="str">
        <f ca="1">+IF(OFFSET('Hygiene Data'!$F$13,0,10*ROW('Hygiene Data'!F148))="","",OFFSET('Hygiene Data'!$F$13,0,10*ROW('Hygiene Data'!F148)))</f>
        <v/>
      </c>
      <c r="DX154" s="229" t="str">
        <f ca="1">+IF(OFFSET('Hygiene Data'!$G$11,0,10*ROW('Hygiene Data'!G148))="","",OFFSET('Hygiene Data'!$G$11,0,10*ROW('Hygiene Data'!G148)))</f>
        <v/>
      </c>
      <c r="DY154" s="229" t="str">
        <f ca="1">+IF(OFFSET('Hygiene Data'!$G$12,0,10*ROW('Hygiene Data'!G148))="","",OFFSET('Hygiene Data'!$G$12,0,10*ROW('Hygiene Data'!G148)))</f>
        <v/>
      </c>
      <c r="DZ154" s="229" t="str">
        <f ca="1">+IF(OFFSET('Hygiene Data'!$G$13,0,10*ROW('Hygiene Data'!G148))="","",OFFSET('Hygiene Data'!$G$13,0,10*ROW('Hygiene Data'!G148)))</f>
        <v/>
      </c>
      <c r="EA154" s="229" t="str">
        <f ca="1">+IF(OFFSET('Hygiene Data'!$H$11,0,10*ROW('Hygiene Data'!H148))="","",OFFSET('Hygiene Data'!$H$11,0,10*ROW('Hygiene Data'!H148)))</f>
        <v/>
      </c>
      <c r="EB154" s="229" t="str">
        <f ca="1">+IF(OFFSET('Hygiene Data'!$H$12,0,10*ROW('Hygiene Data'!H148))="","",OFFSET('Hygiene Data'!$H$12,0,10*ROW('Hygiene Data'!H148)))</f>
        <v/>
      </c>
      <c r="EC154" s="229" t="str">
        <f ca="1">+IF(OFFSET('Hygiene Data'!$H$13,0,10*ROW('Hygiene Data'!H148))="","",OFFSET('Hygiene Data'!$H$13,0,10*ROW('Hygiene Data'!H148)))</f>
        <v/>
      </c>
      <c r="ED154" s="229" t="str">
        <f ca="1">+IF(OFFSET('Hygiene Data'!$I$11,0,10*ROW('Hygiene Data'!I148))="","",OFFSET('Hygiene Data'!$I$11,0,10*ROW('Hygiene Data'!I148)))</f>
        <v/>
      </c>
      <c r="EE154" s="229" t="str">
        <f ca="1">+IF(OFFSET('Hygiene Data'!$I$12,0,10*ROW('Hygiene Data'!I148))="","",OFFSET('Hygiene Data'!$I$12,0,10*ROW('Hygiene Data'!I148)))</f>
        <v/>
      </c>
      <c r="EF154" s="229" t="str">
        <f ca="1">+IF(OFFSET('Hygiene Data'!$I$13,0,10*ROW('Hygiene Data'!I148))="","",OFFSET('Hygiene Data'!$I$13,0,10*ROW('Hygiene Data'!I148)))</f>
        <v/>
      </c>
    </row>
    <row r="155" spans="1:136" x14ac:dyDescent="0.25">
      <c r="A155" s="338" t="str">
        <f ca="1">+IF(OFFSET('Water Data'!$B$2,0,10*ROW('Water Data'!E149))="","",OFFSET('Water Data'!$B$2,0,10*ROW('Water Data'!E149)))</f>
        <v/>
      </c>
      <c r="B155" s="33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365" t="str">
        <f t="shared" ca="1" si="2"/>
        <v/>
      </c>
      <c r="D155" s="36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36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36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36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36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36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36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36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36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36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36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36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36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36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36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36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36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36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36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36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36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36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36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36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36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36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36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36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36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36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36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36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36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36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36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36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36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36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36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36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36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36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36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36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36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36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36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36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36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44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36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36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36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36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36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36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36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36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36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36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36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36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36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36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36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36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229" t="str">
        <f ca="1">+IF(OFFSET('Water Data'!$D$27,0,10*ROW('Water Data'!D149))="","",OFFSET('Water Data'!$D$27,0,10*ROW('Water Data'!D149)))</f>
        <v/>
      </c>
      <c r="BT155" s="229" t="str">
        <f ca="1">+IF(OFFSET('Water Data'!$D$28,0,10*ROW('Water Data'!D149))="","",OFFSET('Water Data'!$D$28,0,10*ROW('Water Data'!D149)))</f>
        <v/>
      </c>
      <c r="BU155" s="229" t="str">
        <f ca="1">+IF(OFFSET('Water Data'!$D$29,0,10*ROW('Water Data'!D149))="","",OFFSET('Water Data'!$D$29,0,10*ROW('Water Data'!D149)))</f>
        <v/>
      </c>
      <c r="BV155" s="229" t="str">
        <f ca="1">+IF(OFFSET('Water Data'!$E$27,0,10*ROW('Water Data'!E149))="","",OFFSET('Water Data'!$E$27,0,10*ROW('Water Data'!E149)))</f>
        <v/>
      </c>
      <c r="BW155" s="229" t="str">
        <f ca="1">+IF(OFFSET('Water Data'!$E$28,0,10*ROW('Water Data'!E149))="","",OFFSET('Water Data'!$E$28,0,10*ROW('Water Data'!E149)))</f>
        <v/>
      </c>
      <c r="BX155" s="229" t="str">
        <f ca="1">+IF(OFFSET('Water Data'!$E$29,0,10*ROW('Water Data'!E149))="","",OFFSET('Water Data'!$E$29,0,10*ROW('Water Data'!E149)))</f>
        <v/>
      </c>
      <c r="BY155" s="229" t="str">
        <f ca="1">+IF(OFFSET('Water Data'!$F$27,0,10*ROW('Water Data'!F149))="","",OFFSET('Water Data'!$F$27,0,10*ROW('Water Data'!F149)))</f>
        <v/>
      </c>
      <c r="BZ155" s="229" t="str">
        <f ca="1">+IF(OFFSET('Water Data'!$F$28,0,10*ROW('Water Data'!F149))="","",OFFSET('Water Data'!$F$28,0,10*ROW('Water Data'!F149)))</f>
        <v/>
      </c>
      <c r="CA155" s="229" t="str">
        <f ca="1">+IF(OFFSET('Water Data'!$F$29,0,10*ROW('Water Data'!F149))="","",OFFSET('Water Data'!$F$29,0,10*ROW('Water Data'!F149)))</f>
        <v/>
      </c>
      <c r="CB155" s="229" t="str">
        <f ca="1">+IF(OFFSET('Water Data'!$G$27,0,10*ROW('Water Data'!G149))="","",OFFSET('Water Data'!$G$27,0,10*ROW('Water Data'!G149)))</f>
        <v/>
      </c>
      <c r="CC155" s="229" t="str">
        <f ca="1">+IF(OFFSET('Water Data'!$G$28,0,10*ROW('Water Data'!G149))="","",OFFSET('Water Data'!$G$28,0,10*ROW('Water Data'!G149)))</f>
        <v/>
      </c>
      <c r="CD155" s="229" t="str">
        <f ca="1">+IF(OFFSET('Water Data'!$G$29,0,10*ROW('Water Data'!G149))="","",OFFSET('Water Data'!$G$29,0,10*ROW('Water Data'!G149)))</f>
        <v/>
      </c>
      <c r="CE155" s="229" t="str">
        <f ca="1">+IF(OFFSET('Water Data'!$H$27,0,10*ROW('Water Data'!H149))="","",OFFSET('Water Data'!$H$27,0,10*ROW('Water Data'!H149)))</f>
        <v/>
      </c>
      <c r="CF155" s="229" t="str">
        <f ca="1">+IF(OFFSET('Water Data'!$H$28,0,10*ROW('Water Data'!H149))="","",OFFSET('Water Data'!$H$28,0,10*ROW('Water Data'!H149)))</f>
        <v/>
      </c>
      <c r="CG155" s="229" t="str">
        <f ca="1">+IF(OFFSET('Water Data'!$H$29,0,10*ROW('Water Data'!H149))="","",OFFSET('Water Data'!$H$29,0,10*ROW('Water Data'!H149)))</f>
        <v/>
      </c>
      <c r="CH155" s="229" t="str">
        <f ca="1">+IF(OFFSET('Water Data'!$I$27,0,10*ROW('Water Data'!I149))="","",OFFSET('Water Data'!$I$27,0,10*ROW('Water Data'!I149)))</f>
        <v/>
      </c>
      <c r="CI155" s="229" t="str">
        <f ca="1">+IF(OFFSET('Water Data'!$I$28,0,10*ROW('Water Data'!I149))="","",OFFSET('Water Data'!$I$28,0,10*ROW('Water Data'!I149)))</f>
        <v/>
      </c>
      <c r="CJ155" s="229" t="str">
        <f ca="1">+IF(OFFSET('Water Data'!$I$29,0,10*ROW('Water Data'!I149))="","",OFFSET('Water Data'!$I$29,0,10*ROW('Water Data'!I149)))</f>
        <v/>
      </c>
      <c r="CK155" s="229" t="str">
        <f ca="1">+IF(OFFSET('Sanitation Data'!$D$28,0,10*ROW('Sanitation Data'!D149))="","",OFFSET('Sanitation Data'!$D$28,0,10*ROW('Sanitation Data'!D149)))</f>
        <v/>
      </c>
      <c r="CL155" s="229" t="str">
        <f ca="1">+IF(OFFSET('Sanitation Data'!$D$29,0,10*ROW('Sanitation Data'!D149))="","",OFFSET('Sanitation Data'!$D$29,0,10*ROW('Sanitation Data'!D149)))</f>
        <v/>
      </c>
      <c r="CM155" s="229" t="str">
        <f ca="1">+IF(OFFSET('Sanitation Data'!$D$30,0,10*ROW('Sanitation Data'!D149))="","",OFFSET('Sanitation Data'!$D$30,0,10*ROW('Sanitation Data'!D149)))</f>
        <v/>
      </c>
      <c r="CN155" s="229" t="str">
        <f ca="1">+IF(OFFSET('Sanitation Data'!$D$31,0,10*ROW('Sanitation Data'!D149))="","",OFFSET('Sanitation Data'!$D$31,0,10*ROW('Sanitation Data'!D149)))</f>
        <v/>
      </c>
      <c r="CO155" s="229" t="str">
        <f ca="1">+IF(OFFSET('Sanitation Data'!$D$32,0,10*ROW('Sanitation Data'!D149))="","",OFFSET('Sanitation Data'!$D$32,0,10*ROW('Sanitation Data'!D149)))</f>
        <v/>
      </c>
      <c r="CP155" s="229" t="str">
        <f ca="1">+IF(OFFSET('Sanitation Data'!$E$28,0,10*ROW('Sanitation Data'!E149))="","",OFFSET('Sanitation Data'!$E$28,0,10*ROW('Sanitation Data'!E149)))</f>
        <v/>
      </c>
      <c r="CQ155" s="229" t="str">
        <f ca="1">+IF(OFFSET('Sanitation Data'!$E$29,0,10*ROW('Sanitation Data'!E149))="","",OFFSET('Sanitation Data'!$E$29,0,10*ROW('Sanitation Data'!E149)))</f>
        <v/>
      </c>
      <c r="CR155" s="229" t="str">
        <f ca="1">+IF(OFFSET('Sanitation Data'!$E$30,0,10*ROW('Sanitation Data'!E149))="","",OFFSET('Sanitation Data'!$E$30,0,10*ROW('Sanitation Data'!E149)))</f>
        <v/>
      </c>
      <c r="CS155" s="229" t="str">
        <f ca="1">+IF(OFFSET('Sanitation Data'!$E$31,0,10*ROW('Sanitation Data'!E149))="","",OFFSET('Sanitation Data'!$E$31,0,10*ROW('Sanitation Data'!E149)))</f>
        <v/>
      </c>
      <c r="CT155" s="229" t="str">
        <f ca="1">+IF(OFFSET('Sanitation Data'!$E$32,0,10*ROW('Sanitation Data'!E149))="","",OFFSET('Sanitation Data'!$E$32,0,10*ROW('Sanitation Data'!E149)))</f>
        <v/>
      </c>
      <c r="CU155" s="229" t="str">
        <f ca="1">+IF(OFFSET('Sanitation Data'!$F$28,0,10*ROW('Sanitation Data'!F149))="","",OFFSET('Sanitation Data'!$F$28,0,10*ROW('Sanitation Data'!F149)))</f>
        <v/>
      </c>
      <c r="CV155" s="229" t="str">
        <f ca="1">+IF(OFFSET('Sanitation Data'!$F$29,0,10*ROW('Sanitation Data'!F149))="","",OFFSET('Sanitation Data'!$F$29,0,10*ROW('Sanitation Data'!F149)))</f>
        <v/>
      </c>
      <c r="CW155" s="229" t="str">
        <f ca="1">+IF(OFFSET('Sanitation Data'!$F$30,0,10*ROW('Sanitation Data'!F149))="","",OFFSET('Sanitation Data'!$F$30,0,10*ROW('Sanitation Data'!F149)))</f>
        <v/>
      </c>
      <c r="CX155" s="229" t="str">
        <f ca="1">+IF(OFFSET('Sanitation Data'!$F$31,0,10*ROW('Sanitation Data'!F149))="","",OFFSET('Sanitation Data'!$F$31,0,10*ROW('Sanitation Data'!F149)))</f>
        <v/>
      </c>
      <c r="CY155" s="229" t="str">
        <f ca="1">+IF(OFFSET('Sanitation Data'!$F$32,0,10*ROW('Sanitation Data'!F149))="","",OFFSET('Sanitation Data'!$F$32,0,10*ROW('Sanitation Data'!F149)))</f>
        <v/>
      </c>
      <c r="CZ155" s="229" t="str">
        <f ca="1">+IF(OFFSET('Sanitation Data'!$G$28,0,10*ROW('Sanitation Data'!G149))="","",OFFSET('Sanitation Data'!$G$28,0,10*ROW('Sanitation Data'!G149)))</f>
        <v/>
      </c>
      <c r="DA155" s="229" t="str">
        <f ca="1">+IF(OFFSET('Sanitation Data'!$G$29,0,10*ROW('Sanitation Data'!G149))="","",OFFSET('Sanitation Data'!$G$29,0,10*ROW('Sanitation Data'!G149)))</f>
        <v/>
      </c>
      <c r="DB155" s="229" t="str">
        <f ca="1">+IF(OFFSET('Sanitation Data'!$G$30,0,10*ROW('Sanitation Data'!G149))="","",OFFSET('Sanitation Data'!$G$30,0,10*ROW('Sanitation Data'!G149)))</f>
        <v/>
      </c>
      <c r="DC155" s="229" t="str">
        <f ca="1">+IF(OFFSET('Sanitation Data'!$G$31,0,10*ROW('Sanitation Data'!G149))="","",OFFSET('Sanitation Data'!$G$31,0,10*ROW('Sanitation Data'!G149)))</f>
        <v/>
      </c>
      <c r="DD155" s="229" t="str">
        <f ca="1">+IF(OFFSET('Sanitation Data'!$G$32,0,10*ROW('Sanitation Data'!G149))="","",OFFSET('Sanitation Data'!$G$32,0,10*ROW('Sanitation Data'!G149)))</f>
        <v/>
      </c>
      <c r="DE155" s="229" t="str">
        <f ca="1">+IF(OFFSET('Sanitation Data'!$H$28,0,10*ROW('Sanitation Data'!H149))="","",OFFSET('Sanitation Data'!$H$28,0,10*ROW('Sanitation Data'!H149)))</f>
        <v/>
      </c>
      <c r="DF155" s="229" t="str">
        <f ca="1">+IF(OFFSET('Sanitation Data'!$H$29,0,10*ROW('Sanitation Data'!H149))="","",OFFSET('Sanitation Data'!$H$29,0,10*ROW('Sanitation Data'!H149)))</f>
        <v/>
      </c>
      <c r="DG155" s="229" t="str">
        <f ca="1">+IF(OFFSET('Sanitation Data'!$H$30,0,10*ROW('Sanitation Data'!H149))="","",OFFSET('Sanitation Data'!$H$30,0,10*ROW('Sanitation Data'!H149)))</f>
        <v/>
      </c>
      <c r="DH155" s="229" t="str">
        <f ca="1">+IF(OFFSET('Sanitation Data'!$H$31,0,10*ROW('Sanitation Data'!H149))="","",OFFSET('Sanitation Data'!$H$31,0,10*ROW('Sanitation Data'!H149)))</f>
        <v/>
      </c>
      <c r="DI155" s="229" t="str">
        <f ca="1">+IF(OFFSET('Sanitation Data'!$H$32,0,10*ROW('Sanitation Data'!H149))="","",OFFSET('Sanitation Data'!$H$32,0,10*ROW('Sanitation Data'!H149)))</f>
        <v/>
      </c>
      <c r="DJ155" s="229" t="str">
        <f ca="1">+IF(OFFSET('Sanitation Data'!$I$28,0,10*ROW('Sanitation Data'!I149))="","",OFFSET('Sanitation Data'!$I$28,0,10*ROW('Sanitation Data'!I149)))</f>
        <v/>
      </c>
      <c r="DK155" s="229" t="str">
        <f ca="1">+IF(OFFSET('Sanitation Data'!$I$29,0,10*ROW('Sanitation Data'!I149))="","",OFFSET('Sanitation Data'!$I$29,0,10*ROW('Sanitation Data'!I149)))</f>
        <v/>
      </c>
      <c r="DL155" s="229" t="str">
        <f ca="1">+IF(OFFSET('Sanitation Data'!$I$30,0,10*ROW('Sanitation Data'!I149))="","",OFFSET('Sanitation Data'!$I$30,0,10*ROW('Sanitation Data'!I149)))</f>
        <v/>
      </c>
      <c r="DM155" s="229" t="str">
        <f ca="1">+IF(OFFSET('Sanitation Data'!$I$31,0,10*ROW('Sanitation Data'!I149))="","",OFFSET('Sanitation Data'!$I$31,0,10*ROW('Sanitation Data'!I149)))</f>
        <v/>
      </c>
      <c r="DN155" s="229" t="str">
        <f ca="1">+IF(OFFSET('Sanitation Data'!$I$32,0,10*ROW('Sanitation Data'!I149))="","",OFFSET('Sanitation Data'!$I$32,0,10*ROW('Sanitation Data'!I149)))</f>
        <v/>
      </c>
      <c r="DO155" s="229" t="str">
        <f ca="1">+IF(OFFSET('Hygiene Data'!$D$11,0,10*ROW('Hygiene Data'!D149))="","",OFFSET('Hygiene Data'!$D$11,0,10*ROW('Hygiene Data'!D149)))</f>
        <v/>
      </c>
      <c r="DP155" s="229" t="str">
        <f ca="1">+IF(OFFSET('Hygiene Data'!$D$12,0,10*ROW('Hygiene Data'!D149))="","",OFFSET('Hygiene Data'!$D$12,0,10*ROW('Hygiene Data'!D149)))</f>
        <v/>
      </c>
      <c r="DQ155" s="229" t="str">
        <f ca="1">+IF(OFFSET('Hygiene Data'!$D$13,0,10*ROW('Hygiene Data'!D149))="","",OFFSET('Hygiene Data'!$D$13,0,10*ROW('Hygiene Data'!D149)))</f>
        <v/>
      </c>
      <c r="DR155" s="229" t="str">
        <f ca="1">+IF(OFFSET('Hygiene Data'!$E$11,0,10*ROW('Hygiene Data'!E149))="","",OFFSET('Hygiene Data'!$E$11,0,10*ROW('Hygiene Data'!E149)))</f>
        <v/>
      </c>
      <c r="DS155" s="229" t="str">
        <f ca="1">+IF(OFFSET('Hygiene Data'!$E$12,0,10*ROW('Hygiene Data'!E149))="","",OFFSET('Hygiene Data'!$E$12,0,10*ROW('Hygiene Data'!E149)))</f>
        <v/>
      </c>
      <c r="DT155" s="229" t="str">
        <f ca="1">+IF(OFFSET('Hygiene Data'!$E$13,0,10*ROW('Hygiene Data'!E149))="","",OFFSET('Hygiene Data'!$E$13,0,10*ROW('Hygiene Data'!E149)))</f>
        <v/>
      </c>
      <c r="DU155" s="229" t="str">
        <f ca="1">+IF(OFFSET('Hygiene Data'!$F$11,0,10*ROW('Hygiene Data'!F149))="","",OFFSET('Hygiene Data'!$F$11,0,10*ROW('Hygiene Data'!F149)))</f>
        <v/>
      </c>
      <c r="DV155" s="229" t="str">
        <f ca="1">+IF(OFFSET('Hygiene Data'!$F$12,0,10*ROW('Hygiene Data'!F149))="","",OFFSET('Hygiene Data'!$F$12,0,10*ROW('Hygiene Data'!F149)))</f>
        <v/>
      </c>
      <c r="DW155" s="229" t="str">
        <f ca="1">+IF(OFFSET('Hygiene Data'!$F$13,0,10*ROW('Hygiene Data'!F149))="","",OFFSET('Hygiene Data'!$F$13,0,10*ROW('Hygiene Data'!F149)))</f>
        <v/>
      </c>
      <c r="DX155" s="229" t="str">
        <f ca="1">+IF(OFFSET('Hygiene Data'!$G$11,0,10*ROW('Hygiene Data'!G149))="","",OFFSET('Hygiene Data'!$G$11,0,10*ROW('Hygiene Data'!G149)))</f>
        <v/>
      </c>
      <c r="DY155" s="229" t="str">
        <f ca="1">+IF(OFFSET('Hygiene Data'!$G$12,0,10*ROW('Hygiene Data'!G149))="","",OFFSET('Hygiene Data'!$G$12,0,10*ROW('Hygiene Data'!G149)))</f>
        <v/>
      </c>
      <c r="DZ155" s="229" t="str">
        <f ca="1">+IF(OFFSET('Hygiene Data'!$G$13,0,10*ROW('Hygiene Data'!G149))="","",OFFSET('Hygiene Data'!$G$13,0,10*ROW('Hygiene Data'!G149)))</f>
        <v/>
      </c>
      <c r="EA155" s="229" t="str">
        <f ca="1">+IF(OFFSET('Hygiene Data'!$H$11,0,10*ROW('Hygiene Data'!H149))="","",OFFSET('Hygiene Data'!$H$11,0,10*ROW('Hygiene Data'!H149)))</f>
        <v/>
      </c>
      <c r="EB155" s="229" t="str">
        <f ca="1">+IF(OFFSET('Hygiene Data'!$H$12,0,10*ROW('Hygiene Data'!H149))="","",OFFSET('Hygiene Data'!$H$12,0,10*ROW('Hygiene Data'!H149)))</f>
        <v/>
      </c>
      <c r="EC155" s="229" t="str">
        <f ca="1">+IF(OFFSET('Hygiene Data'!$H$13,0,10*ROW('Hygiene Data'!H149))="","",OFFSET('Hygiene Data'!$H$13,0,10*ROW('Hygiene Data'!H149)))</f>
        <v/>
      </c>
      <c r="ED155" s="229" t="str">
        <f ca="1">+IF(OFFSET('Hygiene Data'!$I$11,0,10*ROW('Hygiene Data'!I149))="","",OFFSET('Hygiene Data'!$I$11,0,10*ROW('Hygiene Data'!I149)))</f>
        <v/>
      </c>
      <c r="EE155" s="229" t="str">
        <f ca="1">+IF(OFFSET('Hygiene Data'!$I$12,0,10*ROW('Hygiene Data'!I149))="","",OFFSET('Hygiene Data'!$I$12,0,10*ROW('Hygiene Data'!I149)))</f>
        <v/>
      </c>
      <c r="EF155" s="229" t="str">
        <f ca="1">+IF(OFFSET('Hygiene Data'!$I$13,0,10*ROW('Hygiene Data'!I149))="","",OFFSET('Hygiene Data'!$I$13,0,10*ROW('Hygiene Data'!I149)))</f>
        <v/>
      </c>
    </row>
    <row r="156" spans="1:136" x14ac:dyDescent="0.25">
      <c r="A156" s="338" t="str">
        <f ca="1">+IF(OFFSET('Water Data'!$B$2,0,10*ROW('Water Data'!E150))="","",OFFSET('Water Data'!$B$2,0,10*ROW('Water Data'!E150)))</f>
        <v/>
      </c>
      <c r="B156" s="33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365" t="str">
        <f t="shared" ca="1" si="2"/>
        <v/>
      </c>
      <c r="D156" s="36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36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36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36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36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36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36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36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36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36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36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36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36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36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36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36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36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36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36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36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36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36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36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36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36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36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36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36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36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36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36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36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36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36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36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36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36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36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36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36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36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36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36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36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36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36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36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36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36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44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36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36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36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36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36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36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36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36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36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36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36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36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36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36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36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36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229" t="str">
        <f ca="1">+IF(OFFSET('Water Data'!$D$27,0,10*ROW('Water Data'!D150))="","",OFFSET('Water Data'!$D$27,0,10*ROW('Water Data'!D150)))</f>
        <v/>
      </c>
      <c r="BT156" s="229" t="str">
        <f ca="1">+IF(OFFSET('Water Data'!$D$28,0,10*ROW('Water Data'!D150))="","",OFFSET('Water Data'!$D$28,0,10*ROW('Water Data'!D150)))</f>
        <v/>
      </c>
      <c r="BU156" s="229" t="str">
        <f ca="1">+IF(OFFSET('Water Data'!$D$29,0,10*ROW('Water Data'!D150))="","",OFFSET('Water Data'!$D$29,0,10*ROW('Water Data'!D150)))</f>
        <v/>
      </c>
      <c r="BV156" s="229" t="str">
        <f ca="1">+IF(OFFSET('Water Data'!$E$27,0,10*ROW('Water Data'!E150))="","",OFFSET('Water Data'!$E$27,0,10*ROW('Water Data'!E150)))</f>
        <v/>
      </c>
      <c r="BW156" s="229" t="str">
        <f ca="1">+IF(OFFSET('Water Data'!$E$28,0,10*ROW('Water Data'!E150))="","",OFFSET('Water Data'!$E$28,0,10*ROW('Water Data'!E150)))</f>
        <v/>
      </c>
      <c r="BX156" s="229" t="str">
        <f ca="1">+IF(OFFSET('Water Data'!$E$29,0,10*ROW('Water Data'!E150))="","",OFFSET('Water Data'!$E$29,0,10*ROW('Water Data'!E150)))</f>
        <v/>
      </c>
      <c r="BY156" s="229" t="str">
        <f ca="1">+IF(OFFSET('Water Data'!$F$27,0,10*ROW('Water Data'!F150))="","",OFFSET('Water Data'!$F$27,0,10*ROW('Water Data'!F150)))</f>
        <v/>
      </c>
      <c r="BZ156" s="229" t="str">
        <f ca="1">+IF(OFFSET('Water Data'!$F$28,0,10*ROW('Water Data'!F150))="","",OFFSET('Water Data'!$F$28,0,10*ROW('Water Data'!F150)))</f>
        <v/>
      </c>
      <c r="CA156" s="229" t="str">
        <f ca="1">+IF(OFFSET('Water Data'!$F$29,0,10*ROW('Water Data'!F150))="","",OFFSET('Water Data'!$F$29,0,10*ROW('Water Data'!F150)))</f>
        <v/>
      </c>
      <c r="CB156" s="229" t="str">
        <f ca="1">+IF(OFFSET('Water Data'!$G$27,0,10*ROW('Water Data'!G150))="","",OFFSET('Water Data'!$G$27,0,10*ROW('Water Data'!G150)))</f>
        <v/>
      </c>
      <c r="CC156" s="229" t="str">
        <f ca="1">+IF(OFFSET('Water Data'!$G$28,0,10*ROW('Water Data'!G150))="","",OFFSET('Water Data'!$G$28,0,10*ROW('Water Data'!G150)))</f>
        <v/>
      </c>
      <c r="CD156" s="229" t="str">
        <f ca="1">+IF(OFFSET('Water Data'!$G$29,0,10*ROW('Water Data'!G150))="","",OFFSET('Water Data'!$G$29,0,10*ROW('Water Data'!G150)))</f>
        <v/>
      </c>
      <c r="CE156" s="229" t="str">
        <f ca="1">+IF(OFFSET('Water Data'!$H$27,0,10*ROW('Water Data'!H150))="","",OFFSET('Water Data'!$H$27,0,10*ROW('Water Data'!H150)))</f>
        <v/>
      </c>
      <c r="CF156" s="229" t="str">
        <f ca="1">+IF(OFFSET('Water Data'!$H$28,0,10*ROW('Water Data'!H150))="","",OFFSET('Water Data'!$H$28,0,10*ROW('Water Data'!H150)))</f>
        <v/>
      </c>
      <c r="CG156" s="229" t="str">
        <f ca="1">+IF(OFFSET('Water Data'!$H$29,0,10*ROW('Water Data'!H150))="","",OFFSET('Water Data'!$H$29,0,10*ROW('Water Data'!H150)))</f>
        <v/>
      </c>
      <c r="CH156" s="229" t="str">
        <f ca="1">+IF(OFFSET('Water Data'!$I$27,0,10*ROW('Water Data'!I150))="","",OFFSET('Water Data'!$I$27,0,10*ROW('Water Data'!I150)))</f>
        <v/>
      </c>
      <c r="CI156" s="229" t="str">
        <f ca="1">+IF(OFFSET('Water Data'!$I$28,0,10*ROW('Water Data'!I150))="","",OFFSET('Water Data'!$I$28,0,10*ROW('Water Data'!I150)))</f>
        <v/>
      </c>
      <c r="CJ156" s="229" t="str">
        <f ca="1">+IF(OFFSET('Water Data'!$I$29,0,10*ROW('Water Data'!I150))="","",OFFSET('Water Data'!$I$29,0,10*ROW('Water Data'!I150)))</f>
        <v/>
      </c>
      <c r="CK156" s="229" t="str">
        <f ca="1">+IF(OFFSET('Sanitation Data'!$D$28,0,10*ROW('Sanitation Data'!D150))="","",OFFSET('Sanitation Data'!$D$28,0,10*ROW('Sanitation Data'!D150)))</f>
        <v/>
      </c>
      <c r="CL156" s="229" t="str">
        <f ca="1">+IF(OFFSET('Sanitation Data'!$D$29,0,10*ROW('Sanitation Data'!D150))="","",OFFSET('Sanitation Data'!$D$29,0,10*ROW('Sanitation Data'!D150)))</f>
        <v/>
      </c>
      <c r="CM156" s="229" t="str">
        <f ca="1">+IF(OFFSET('Sanitation Data'!$D$30,0,10*ROW('Sanitation Data'!D150))="","",OFFSET('Sanitation Data'!$D$30,0,10*ROW('Sanitation Data'!D150)))</f>
        <v/>
      </c>
      <c r="CN156" s="229" t="str">
        <f ca="1">+IF(OFFSET('Sanitation Data'!$D$31,0,10*ROW('Sanitation Data'!D150))="","",OFFSET('Sanitation Data'!$D$31,0,10*ROW('Sanitation Data'!D150)))</f>
        <v/>
      </c>
      <c r="CO156" s="229" t="str">
        <f ca="1">+IF(OFFSET('Sanitation Data'!$D$32,0,10*ROW('Sanitation Data'!D150))="","",OFFSET('Sanitation Data'!$D$32,0,10*ROW('Sanitation Data'!D150)))</f>
        <v/>
      </c>
      <c r="CP156" s="229" t="str">
        <f ca="1">+IF(OFFSET('Sanitation Data'!$E$28,0,10*ROW('Sanitation Data'!E150))="","",OFFSET('Sanitation Data'!$E$28,0,10*ROW('Sanitation Data'!E150)))</f>
        <v/>
      </c>
      <c r="CQ156" s="229" t="str">
        <f ca="1">+IF(OFFSET('Sanitation Data'!$E$29,0,10*ROW('Sanitation Data'!E150))="","",OFFSET('Sanitation Data'!$E$29,0,10*ROW('Sanitation Data'!E150)))</f>
        <v/>
      </c>
      <c r="CR156" s="229" t="str">
        <f ca="1">+IF(OFFSET('Sanitation Data'!$E$30,0,10*ROW('Sanitation Data'!E150))="","",OFFSET('Sanitation Data'!$E$30,0,10*ROW('Sanitation Data'!E150)))</f>
        <v/>
      </c>
      <c r="CS156" s="229" t="str">
        <f ca="1">+IF(OFFSET('Sanitation Data'!$E$31,0,10*ROW('Sanitation Data'!E150))="","",OFFSET('Sanitation Data'!$E$31,0,10*ROW('Sanitation Data'!E150)))</f>
        <v/>
      </c>
      <c r="CT156" s="229" t="str">
        <f ca="1">+IF(OFFSET('Sanitation Data'!$E$32,0,10*ROW('Sanitation Data'!E150))="","",OFFSET('Sanitation Data'!$E$32,0,10*ROW('Sanitation Data'!E150)))</f>
        <v/>
      </c>
      <c r="CU156" s="229" t="str">
        <f ca="1">+IF(OFFSET('Sanitation Data'!$F$28,0,10*ROW('Sanitation Data'!F150))="","",OFFSET('Sanitation Data'!$F$28,0,10*ROW('Sanitation Data'!F150)))</f>
        <v/>
      </c>
      <c r="CV156" s="229" t="str">
        <f ca="1">+IF(OFFSET('Sanitation Data'!$F$29,0,10*ROW('Sanitation Data'!F150))="","",OFFSET('Sanitation Data'!$F$29,0,10*ROW('Sanitation Data'!F150)))</f>
        <v/>
      </c>
      <c r="CW156" s="229" t="str">
        <f ca="1">+IF(OFFSET('Sanitation Data'!$F$30,0,10*ROW('Sanitation Data'!F150))="","",OFFSET('Sanitation Data'!$F$30,0,10*ROW('Sanitation Data'!F150)))</f>
        <v/>
      </c>
      <c r="CX156" s="229" t="str">
        <f ca="1">+IF(OFFSET('Sanitation Data'!$F$31,0,10*ROW('Sanitation Data'!F150))="","",OFFSET('Sanitation Data'!$F$31,0,10*ROW('Sanitation Data'!F150)))</f>
        <v/>
      </c>
      <c r="CY156" s="229" t="str">
        <f ca="1">+IF(OFFSET('Sanitation Data'!$F$32,0,10*ROW('Sanitation Data'!F150))="","",OFFSET('Sanitation Data'!$F$32,0,10*ROW('Sanitation Data'!F150)))</f>
        <v/>
      </c>
      <c r="CZ156" s="229" t="str">
        <f ca="1">+IF(OFFSET('Sanitation Data'!$G$28,0,10*ROW('Sanitation Data'!G150))="","",OFFSET('Sanitation Data'!$G$28,0,10*ROW('Sanitation Data'!G150)))</f>
        <v/>
      </c>
      <c r="DA156" s="229" t="str">
        <f ca="1">+IF(OFFSET('Sanitation Data'!$G$29,0,10*ROW('Sanitation Data'!G150))="","",OFFSET('Sanitation Data'!$G$29,0,10*ROW('Sanitation Data'!G150)))</f>
        <v/>
      </c>
      <c r="DB156" s="229" t="str">
        <f ca="1">+IF(OFFSET('Sanitation Data'!$G$30,0,10*ROW('Sanitation Data'!G150))="","",OFFSET('Sanitation Data'!$G$30,0,10*ROW('Sanitation Data'!G150)))</f>
        <v/>
      </c>
      <c r="DC156" s="229" t="str">
        <f ca="1">+IF(OFFSET('Sanitation Data'!$G$31,0,10*ROW('Sanitation Data'!G150))="","",OFFSET('Sanitation Data'!$G$31,0,10*ROW('Sanitation Data'!G150)))</f>
        <v/>
      </c>
      <c r="DD156" s="229" t="str">
        <f ca="1">+IF(OFFSET('Sanitation Data'!$G$32,0,10*ROW('Sanitation Data'!G150))="","",OFFSET('Sanitation Data'!$G$32,0,10*ROW('Sanitation Data'!G150)))</f>
        <v/>
      </c>
      <c r="DE156" s="229" t="str">
        <f ca="1">+IF(OFFSET('Sanitation Data'!$H$28,0,10*ROW('Sanitation Data'!H150))="","",OFFSET('Sanitation Data'!$H$28,0,10*ROW('Sanitation Data'!H150)))</f>
        <v/>
      </c>
      <c r="DF156" s="229" t="str">
        <f ca="1">+IF(OFFSET('Sanitation Data'!$H$29,0,10*ROW('Sanitation Data'!H150))="","",OFFSET('Sanitation Data'!$H$29,0,10*ROW('Sanitation Data'!H150)))</f>
        <v/>
      </c>
      <c r="DG156" s="229" t="str">
        <f ca="1">+IF(OFFSET('Sanitation Data'!$H$30,0,10*ROW('Sanitation Data'!H150))="","",OFFSET('Sanitation Data'!$H$30,0,10*ROW('Sanitation Data'!H150)))</f>
        <v/>
      </c>
      <c r="DH156" s="229" t="str">
        <f ca="1">+IF(OFFSET('Sanitation Data'!$H$31,0,10*ROW('Sanitation Data'!H150))="","",OFFSET('Sanitation Data'!$H$31,0,10*ROW('Sanitation Data'!H150)))</f>
        <v/>
      </c>
      <c r="DI156" s="229" t="str">
        <f ca="1">+IF(OFFSET('Sanitation Data'!$H$32,0,10*ROW('Sanitation Data'!H150))="","",OFFSET('Sanitation Data'!$H$32,0,10*ROW('Sanitation Data'!H150)))</f>
        <v/>
      </c>
      <c r="DJ156" s="229" t="str">
        <f ca="1">+IF(OFFSET('Sanitation Data'!$I$28,0,10*ROW('Sanitation Data'!I150))="","",OFFSET('Sanitation Data'!$I$28,0,10*ROW('Sanitation Data'!I150)))</f>
        <v/>
      </c>
      <c r="DK156" s="229" t="str">
        <f ca="1">+IF(OFFSET('Sanitation Data'!$I$29,0,10*ROW('Sanitation Data'!I150))="","",OFFSET('Sanitation Data'!$I$29,0,10*ROW('Sanitation Data'!I150)))</f>
        <v/>
      </c>
      <c r="DL156" s="229" t="str">
        <f ca="1">+IF(OFFSET('Sanitation Data'!$I$30,0,10*ROW('Sanitation Data'!I150))="","",OFFSET('Sanitation Data'!$I$30,0,10*ROW('Sanitation Data'!I150)))</f>
        <v/>
      </c>
      <c r="DM156" s="229" t="str">
        <f ca="1">+IF(OFFSET('Sanitation Data'!$I$31,0,10*ROW('Sanitation Data'!I150))="","",OFFSET('Sanitation Data'!$I$31,0,10*ROW('Sanitation Data'!I150)))</f>
        <v/>
      </c>
      <c r="DN156" s="229" t="str">
        <f ca="1">+IF(OFFSET('Sanitation Data'!$I$32,0,10*ROW('Sanitation Data'!I150))="","",OFFSET('Sanitation Data'!$I$32,0,10*ROW('Sanitation Data'!I150)))</f>
        <v/>
      </c>
      <c r="DO156" s="229" t="str">
        <f ca="1">+IF(OFFSET('Hygiene Data'!$D$11,0,10*ROW('Hygiene Data'!D150))="","",OFFSET('Hygiene Data'!$D$11,0,10*ROW('Hygiene Data'!D150)))</f>
        <v/>
      </c>
      <c r="DP156" s="229" t="str">
        <f ca="1">+IF(OFFSET('Hygiene Data'!$D$12,0,10*ROW('Hygiene Data'!D150))="","",OFFSET('Hygiene Data'!$D$12,0,10*ROW('Hygiene Data'!D150)))</f>
        <v/>
      </c>
      <c r="DQ156" s="229" t="str">
        <f ca="1">+IF(OFFSET('Hygiene Data'!$D$13,0,10*ROW('Hygiene Data'!D150))="","",OFFSET('Hygiene Data'!$D$13,0,10*ROW('Hygiene Data'!D150)))</f>
        <v/>
      </c>
      <c r="DR156" s="229" t="str">
        <f ca="1">+IF(OFFSET('Hygiene Data'!$E$11,0,10*ROW('Hygiene Data'!E150))="","",OFFSET('Hygiene Data'!$E$11,0,10*ROW('Hygiene Data'!E150)))</f>
        <v/>
      </c>
      <c r="DS156" s="229" t="str">
        <f ca="1">+IF(OFFSET('Hygiene Data'!$E$12,0,10*ROW('Hygiene Data'!E150))="","",OFFSET('Hygiene Data'!$E$12,0,10*ROW('Hygiene Data'!E150)))</f>
        <v/>
      </c>
      <c r="DT156" s="229" t="str">
        <f ca="1">+IF(OFFSET('Hygiene Data'!$E$13,0,10*ROW('Hygiene Data'!E150))="","",OFFSET('Hygiene Data'!$E$13,0,10*ROW('Hygiene Data'!E150)))</f>
        <v/>
      </c>
      <c r="DU156" s="229" t="str">
        <f ca="1">+IF(OFFSET('Hygiene Data'!$F$11,0,10*ROW('Hygiene Data'!F150))="","",OFFSET('Hygiene Data'!$F$11,0,10*ROW('Hygiene Data'!F150)))</f>
        <v/>
      </c>
      <c r="DV156" s="229" t="str">
        <f ca="1">+IF(OFFSET('Hygiene Data'!$F$12,0,10*ROW('Hygiene Data'!F150))="","",OFFSET('Hygiene Data'!$F$12,0,10*ROW('Hygiene Data'!F150)))</f>
        <v/>
      </c>
      <c r="DW156" s="229" t="str">
        <f ca="1">+IF(OFFSET('Hygiene Data'!$F$13,0,10*ROW('Hygiene Data'!F150))="","",OFFSET('Hygiene Data'!$F$13,0,10*ROW('Hygiene Data'!F150)))</f>
        <v/>
      </c>
      <c r="DX156" s="229" t="str">
        <f ca="1">+IF(OFFSET('Hygiene Data'!$G$11,0,10*ROW('Hygiene Data'!G150))="","",OFFSET('Hygiene Data'!$G$11,0,10*ROW('Hygiene Data'!G150)))</f>
        <v/>
      </c>
      <c r="DY156" s="229" t="str">
        <f ca="1">+IF(OFFSET('Hygiene Data'!$G$12,0,10*ROW('Hygiene Data'!G150))="","",OFFSET('Hygiene Data'!$G$12,0,10*ROW('Hygiene Data'!G150)))</f>
        <v/>
      </c>
      <c r="DZ156" s="229" t="str">
        <f ca="1">+IF(OFFSET('Hygiene Data'!$G$13,0,10*ROW('Hygiene Data'!G150))="","",OFFSET('Hygiene Data'!$G$13,0,10*ROW('Hygiene Data'!G150)))</f>
        <v/>
      </c>
      <c r="EA156" s="229" t="str">
        <f ca="1">+IF(OFFSET('Hygiene Data'!$H$11,0,10*ROW('Hygiene Data'!H150))="","",OFFSET('Hygiene Data'!$H$11,0,10*ROW('Hygiene Data'!H150)))</f>
        <v/>
      </c>
      <c r="EB156" s="229" t="str">
        <f ca="1">+IF(OFFSET('Hygiene Data'!$H$12,0,10*ROW('Hygiene Data'!H150))="","",OFFSET('Hygiene Data'!$H$12,0,10*ROW('Hygiene Data'!H150)))</f>
        <v/>
      </c>
      <c r="EC156" s="229" t="str">
        <f ca="1">+IF(OFFSET('Hygiene Data'!$H$13,0,10*ROW('Hygiene Data'!H150))="","",OFFSET('Hygiene Data'!$H$13,0,10*ROW('Hygiene Data'!H150)))</f>
        <v/>
      </c>
      <c r="ED156" s="229" t="str">
        <f ca="1">+IF(OFFSET('Hygiene Data'!$I$11,0,10*ROW('Hygiene Data'!I150))="","",OFFSET('Hygiene Data'!$I$11,0,10*ROW('Hygiene Data'!I150)))</f>
        <v/>
      </c>
      <c r="EE156" s="229" t="str">
        <f ca="1">+IF(OFFSET('Hygiene Data'!$I$12,0,10*ROW('Hygiene Data'!I150))="","",OFFSET('Hygiene Data'!$I$12,0,10*ROW('Hygiene Data'!I150)))</f>
        <v/>
      </c>
      <c r="EF156" s="229" t="str">
        <f ca="1">+IF(OFFSET('Hygiene Data'!$I$13,0,10*ROW('Hygiene Data'!I150))="","",OFFSET('Hygiene Data'!$I$13,0,10*ROW('Hygiene Data'!I150)))</f>
        <v/>
      </c>
    </row>
    <row r="157" spans="1:136" x14ac:dyDescent="0.25">
      <c r="A157" s="338" t="str">
        <f ca="1">+IF(OFFSET('Water Data'!$B$2,0,10*ROW('Water Data'!E151))="","",OFFSET('Water Data'!$B$2,0,10*ROW('Water Data'!E151)))</f>
        <v/>
      </c>
      <c r="B157" s="33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365" t="str">
        <f t="shared" ca="1" si="2"/>
        <v/>
      </c>
      <c r="D157" s="36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36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36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36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36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36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36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36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36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36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36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36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36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36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36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36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36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36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36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36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36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36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36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36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36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36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36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36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36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36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36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36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36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36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36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36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36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36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36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36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36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36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36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36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36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36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36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36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36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44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36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36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36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36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36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36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36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36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36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36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36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36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36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36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36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36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229" t="str">
        <f ca="1">+IF(OFFSET('Water Data'!$D$27,0,10*ROW('Water Data'!D151))="","",OFFSET('Water Data'!$D$27,0,10*ROW('Water Data'!D151)))</f>
        <v/>
      </c>
      <c r="BT157" s="229" t="str">
        <f ca="1">+IF(OFFSET('Water Data'!$D$28,0,10*ROW('Water Data'!D151))="","",OFFSET('Water Data'!$D$28,0,10*ROW('Water Data'!D151)))</f>
        <v/>
      </c>
      <c r="BU157" s="229" t="str">
        <f ca="1">+IF(OFFSET('Water Data'!$D$29,0,10*ROW('Water Data'!D151))="","",OFFSET('Water Data'!$D$29,0,10*ROW('Water Data'!D151)))</f>
        <v/>
      </c>
      <c r="BV157" s="229" t="str">
        <f ca="1">+IF(OFFSET('Water Data'!$E$27,0,10*ROW('Water Data'!E151))="","",OFFSET('Water Data'!$E$27,0,10*ROW('Water Data'!E151)))</f>
        <v/>
      </c>
      <c r="BW157" s="229" t="str">
        <f ca="1">+IF(OFFSET('Water Data'!$E$28,0,10*ROW('Water Data'!E151))="","",OFFSET('Water Data'!$E$28,0,10*ROW('Water Data'!E151)))</f>
        <v/>
      </c>
      <c r="BX157" s="229" t="str">
        <f ca="1">+IF(OFFSET('Water Data'!$E$29,0,10*ROW('Water Data'!E151))="","",OFFSET('Water Data'!$E$29,0,10*ROW('Water Data'!E151)))</f>
        <v/>
      </c>
      <c r="BY157" s="229" t="str">
        <f ca="1">+IF(OFFSET('Water Data'!$F$27,0,10*ROW('Water Data'!F151))="","",OFFSET('Water Data'!$F$27,0,10*ROW('Water Data'!F151)))</f>
        <v/>
      </c>
      <c r="BZ157" s="229" t="str">
        <f ca="1">+IF(OFFSET('Water Data'!$F$28,0,10*ROW('Water Data'!F151))="","",OFFSET('Water Data'!$F$28,0,10*ROW('Water Data'!F151)))</f>
        <v/>
      </c>
      <c r="CA157" s="229" t="str">
        <f ca="1">+IF(OFFSET('Water Data'!$F$29,0,10*ROW('Water Data'!F151))="","",OFFSET('Water Data'!$F$29,0,10*ROW('Water Data'!F151)))</f>
        <v/>
      </c>
      <c r="CB157" s="229" t="str">
        <f ca="1">+IF(OFFSET('Water Data'!$G$27,0,10*ROW('Water Data'!G151))="","",OFFSET('Water Data'!$G$27,0,10*ROW('Water Data'!G151)))</f>
        <v/>
      </c>
      <c r="CC157" s="229" t="str">
        <f ca="1">+IF(OFFSET('Water Data'!$G$28,0,10*ROW('Water Data'!G151))="","",OFFSET('Water Data'!$G$28,0,10*ROW('Water Data'!G151)))</f>
        <v/>
      </c>
      <c r="CD157" s="229" t="str">
        <f ca="1">+IF(OFFSET('Water Data'!$G$29,0,10*ROW('Water Data'!G151))="","",OFFSET('Water Data'!$G$29,0,10*ROW('Water Data'!G151)))</f>
        <v/>
      </c>
      <c r="CE157" s="229" t="str">
        <f ca="1">+IF(OFFSET('Water Data'!$H$27,0,10*ROW('Water Data'!H151))="","",OFFSET('Water Data'!$H$27,0,10*ROW('Water Data'!H151)))</f>
        <v/>
      </c>
      <c r="CF157" s="229" t="str">
        <f ca="1">+IF(OFFSET('Water Data'!$H$28,0,10*ROW('Water Data'!H151))="","",OFFSET('Water Data'!$H$28,0,10*ROW('Water Data'!H151)))</f>
        <v/>
      </c>
      <c r="CG157" s="229" t="str">
        <f ca="1">+IF(OFFSET('Water Data'!$H$29,0,10*ROW('Water Data'!H151))="","",OFFSET('Water Data'!$H$29,0,10*ROW('Water Data'!H151)))</f>
        <v/>
      </c>
      <c r="CH157" s="229" t="str">
        <f ca="1">+IF(OFFSET('Water Data'!$I$27,0,10*ROW('Water Data'!I151))="","",OFFSET('Water Data'!$I$27,0,10*ROW('Water Data'!I151)))</f>
        <v/>
      </c>
      <c r="CI157" s="229" t="str">
        <f ca="1">+IF(OFFSET('Water Data'!$I$28,0,10*ROW('Water Data'!I151))="","",OFFSET('Water Data'!$I$28,0,10*ROW('Water Data'!I151)))</f>
        <v/>
      </c>
      <c r="CJ157" s="229" t="str">
        <f ca="1">+IF(OFFSET('Water Data'!$I$29,0,10*ROW('Water Data'!I151))="","",OFFSET('Water Data'!$I$29,0,10*ROW('Water Data'!I151)))</f>
        <v/>
      </c>
      <c r="CK157" s="229" t="str">
        <f ca="1">+IF(OFFSET('Sanitation Data'!$D$28,0,10*ROW('Sanitation Data'!D151))="","",OFFSET('Sanitation Data'!$D$28,0,10*ROW('Sanitation Data'!D151)))</f>
        <v/>
      </c>
      <c r="CL157" s="229" t="str">
        <f ca="1">+IF(OFFSET('Sanitation Data'!$D$29,0,10*ROW('Sanitation Data'!D151))="","",OFFSET('Sanitation Data'!$D$29,0,10*ROW('Sanitation Data'!D151)))</f>
        <v/>
      </c>
      <c r="CM157" s="229" t="str">
        <f ca="1">+IF(OFFSET('Sanitation Data'!$D$30,0,10*ROW('Sanitation Data'!D151))="","",OFFSET('Sanitation Data'!$D$30,0,10*ROW('Sanitation Data'!D151)))</f>
        <v/>
      </c>
      <c r="CN157" s="229" t="str">
        <f ca="1">+IF(OFFSET('Sanitation Data'!$D$31,0,10*ROW('Sanitation Data'!D151))="","",OFFSET('Sanitation Data'!$D$31,0,10*ROW('Sanitation Data'!D151)))</f>
        <v/>
      </c>
      <c r="CO157" s="229" t="str">
        <f ca="1">+IF(OFFSET('Sanitation Data'!$D$32,0,10*ROW('Sanitation Data'!D151))="","",OFFSET('Sanitation Data'!$D$32,0,10*ROW('Sanitation Data'!D151)))</f>
        <v/>
      </c>
      <c r="CP157" s="229" t="str">
        <f ca="1">+IF(OFFSET('Sanitation Data'!$E$28,0,10*ROW('Sanitation Data'!E151))="","",OFFSET('Sanitation Data'!$E$28,0,10*ROW('Sanitation Data'!E151)))</f>
        <v/>
      </c>
      <c r="CQ157" s="229" t="str">
        <f ca="1">+IF(OFFSET('Sanitation Data'!$E$29,0,10*ROW('Sanitation Data'!E151))="","",OFFSET('Sanitation Data'!$E$29,0,10*ROW('Sanitation Data'!E151)))</f>
        <v/>
      </c>
      <c r="CR157" s="229" t="str">
        <f ca="1">+IF(OFFSET('Sanitation Data'!$E$30,0,10*ROW('Sanitation Data'!E151))="","",OFFSET('Sanitation Data'!$E$30,0,10*ROW('Sanitation Data'!E151)))</f>
        <v/>
      </c>
      <c r="CS157" s="229" t="str">
        <f ca="1">+IF(OFFSET('Sanitation Data'!$E$31,0,10*ROW('Sanitation Data'!E151))="","",OFFSET('Sanitation Data'!$E$31,0,10*ROW('Sanitation Data'!E151)))</f>
        <v/>
      </c>
      <c r="CT157" s="229" t="str">
        <f ca="1">+IF(OFFSET('Sanitation Data'!$E$32,0,10*ROW('Sanitation Data'!E151))="","",OFFSET('Sanitation Data'!$E$32,0,10*ROW('Sanitation Data'!E151)))</f>
        <v/>
      </c>
      <c r="CU157" s="229" t="str">
        <f ca="1">+IF(OFFSET('Sanitation Data'!$F$28,0,10*ROW('Sanitation Data'!F151))="","",OFFSET('Sanitation Data'!$F$28,0,10*ROW('Sanitation Data'!F151)))</f>
        <v/>
      </c>
      <c r="CV157" s="229" t="str">
        <f ca="1">+IF(OFFSET('Sanitation Data'!$F$29,0,10*ROW('Sanitation Data'!F151))="","",OFFSET('Sanitation Data'!$F$29,0,10*ROW('Sanitation Data'!F151)))</f>
        <v/>
      </c>
      <c r="CW157" s="229" t="str">
        <f ca="1">+IF(OFFSET('Sanitation Data'!$F$30,0,10*ROW('Sanitation Data'!F151))="","",OFFSET('Sanitation Data'!$F$30,0,10*ROW('Sanitation Data'!F151)))</f>
        <v/>
      </c>
      <c r="CX157" s="229" t="str">
        <f ca="1">+IF(OFFSET('Sanitation Data'!$F$31,0,10*ROW('Sanitation Data'!F151))="","",OFFSET('Sanitation Data'!$F$31,0,10*ROW('Sanitation Data'!F151)))</f>
        <v/>
      </c>
      <c r="CY157" s="229" t="str">
        <f ca="1">+IF(OFFSET('Sanitation Data'!$F$32,0,10*ROW('Sanitation Data'!F151))="","",OFFSET('Sanitation Data'!$F$32,0,10*ROW('Sanitation Data'!F151)))</f>
        <v/>
      </c>
      <c r="CZ157" s="229" t="str">
        <f ca="1">+IF(OFFSET('Sanitation Data'!$G$28,0,10*ROW('Sanitation Data'!G151))="","",OFFSET('Sanitation Data'!$G$28,0,10*ROW('Sanitation Data'!G151)))</f>
        <v/>
      </c>
      <c r="DA157" s="229" t="str">
        <f ca="1">+IF(OFFSET('Sanitation Data'!$G$29,0,10*ROW('Sanitation Data'!G151))="","",OFFSET('Sanitation Data'!$G$29,0,10*ROW('Sanitation Data'!G151)))</f>
        <v/>
      </c>
      <c r="DB157" s="229" t="str">
        <f ca="1">+IF(OFFSET('Sanitation Data'!$G$30,0,10*ROW('Sanitation Data'!G151))="","",OFFSET('Sanitation Data'!$G$30,0,10*ROW('Sanitation Data'!G151)))</f>
        <v/>
      </c>
      <c r="DC157" s="229" t="str">
        <f ca="1">+IF(OFFSET('Sanitation Data'!$G$31,0,10*ROW('Sanitation Data'!G151))="","",OFFSET('Sanitation Data'!$G$31,0,10*ROW('Sanitation Data'!G151)))</f>
        <v/>
      </c>
      <c r="DD157" s="229" t="str">
        <f ca="1">+IF(OFFSET('Sanitation Data'!$G$32,0,10*ROW('Sanitation Data'!G151))="","",OFFSET('Sanitation Data'!$G$32,0,10*ROW('Sanitation Data'!G151)))</f>
        <v/>
      </c>
      <c r="DE157" s="229" t="str">
        <f ca="1">+IF(OFFSET('Sanitation Data'!$H$28,0,10*ROW('Sanitation Data'!H151))="","",OFFSET('Sanitation Data'!$H$28,0,10*ROW('Sanitation Data'!H151)))</f>
        <v/>
      </c>
      <c r="DF157" s="229" t="str">
        <f ca="1">+IF(OFFSET('Sanitation Data'!$H$29,0,10*ROW('Sanitation Data'!H151))="","",OFFSET('Sanitation Data'!$H$29,0,10*ROW('Sanitation Data'!H151)))</f>
        <v/>
      </c>
      <c r="DG157" s="229" t="str">
        <f ca="1">+IF(OFFSET('Sanitation Data'!$H$30,0,10*ROW('Sanitation Data'!H151))="","",OFFSET('Sanitation Data'!$H$30,0,10*ROW('Sanitation Data'!H151)))</f>
        <v/>
      </c>
      <c r="DH157" s="229" t="str">
        <f ca="1">+IF(OFFSET('Sanitation Data'!$H$31,0,10*ROW('Sanitation Data'!H151))="","",OFFSET('Sanitation Data'!$H$31,0,10*ROW('Sanitation Data'!H151)))</f>
        <v/>
      </c>
      <c r="DI157" s="229" t="str">
        <f ca="1">+IF(OFFSET('Sanitation Data'!$H$32,0,10*ROW('Sanitation Data'!H151))="","",OFFSET('Sanitation Data'!$H$32,0,10*ROW('Sanitation Data'!H151)))</f>
        <v/>
      </c>
      <c r="DJ157" s="229" t="str">
        <f ca="1">+IF(OFFSET('Sanitation Data'!$I$28,0,10*ROW('Sanitation Data'!I151))="","",OFFSET('Sanitation Data'!$I$28,0,10*ROW('Sanitation Data'!I151)))</f>
        <v/>
      </c>
      <c r="DK157" s="229" t="str">
        <f ca="1">+IF(OFFSET('Sanitation Data'!$I$29,0,10*ROW('Sanitation Data'!I151))="","",OFFSET('Sanitation Data'!$I$29,0,10*ROW('Sanitation Data'!I151)))</f>
        <v/>
      </c>
      <c r="DL157" s="229" t="str">
        <f ca="1">+IF(OFFSET('Sanitation Data'!$I$30,0,10*ROW('Sanitation Data'!I151))="","",OFFSET('Sanitation Data'!$I$30,0,10*ROW('Sanitation Data'!I151)))</f>
        <v/>
      </c>
      <c r="DM157" s="229" t="str">
        <f ca="1">+IF(OFFSET('Sanitation Data'!$I$31,0,10*ROW('Sanitation Data'!I151))="","",OFFSET('Sanitation Data'!$I$31,0,10*ROW('Sanitation Data'!I151)))</f>
        <v/>
      </c>
      <c r="DN157" s="229" t="str">
        <f ca="1">+IF(OFFSET('Sanitation Data'!$I$32,0,10*ROW('Sanitation Data'!I151))="","",OFFSET('Sanitation Data'!$I$32,0,10*ROW('Sanitation Data'!I151)))</f>
        <v/>
      </c>
      <c r="DO157" s="229" t="str">
        <f ca="1">+IF(OFFSET('Hygiene Data'!$D$11,0,10*ROW('Hygiene Data'!D151))="","",OFFSET('Hygiene Data'!$D$11,0,10*ROW('Hygiene Data'!D151)))</f>
        <v/>
      </c>
      <c r="DP157" s="229" t="str">
        <f ca="1">+IF(OFFSET('Hygiene Data'!$D$12,0,10*ROW('Hygiene Data'!D151))="","",OFFSET('Hygiene Data'!$D$12,0,10*ROW('Hygiene Data'!D151)))</f>
        <v/>
      </c>
      <c r="DQ157" s="229" t="str">
        <f ca="1">+IF(OFFSET('Hygiene Data'!$D$13,0,10*ROW('Hygiene Data'!D151))="","",OFFSET('Hygiene Data'!$D$13,0,10*ROW('Hygiene Data'!D151)))</f>
        <v/>
      </c>
      <c r="DR157" s="229" t="str">
        <f ca="1">+IF(OFFSET('Hygiene Data'!$E$11,0,10*ROW('Hygiene Data'!E151))="","",OFFSET('Hygiene Data'!$E$11,0,10*ROW('Hygiene Data'!E151)))</f>
        <v/>
      </c>
      <c r="DS157" s="229" t="str">
        <f ca="1">+IF(OFFSET('Hygiene Data'!$E$12,0,10*ROW('Hygiene Data'!E151))="","",OFFSET('Hygiene Data'!$E$12,0,10*ROW('Hygiene Data'!E151)))</f>
        <v/>
      </c>
      <c r="DT157" s="229" t="str">
        <f ca="1">+IF(OFFSET('Hygiene Data'!$E$13,0,10*ROW('Hygiene Data'!E151))="","",OFFSET('Hygiene Data'!$E$13,0,10*ROW('Hygiene Data'!E151)))</f>
        <v/>
      </c>
      <c r="DU157" s="229" t="str">
        <f ca="1">+IF(OFFSET('Hygiene Data'!$F$11,0,10*ROW('Hygiene Data'!F151))="","",OFFSET('Hygiene Data'!$F$11,0,10*ROW('Hygiene Data'!F151)))</f>
        <v/>
      </c>
      <c r="DV157" s="229" t="str">
        <f ca="1">+IF(OFFSET('Hygiene Data'!$F$12,0,10*ROW('Hygiene Data'!F151))="","",OFFSET('Hygiene Data'!$F$12,0,10*ROW('Hygiene Data'!F151)))</f>
        <v/>
      </c>
      <c r="DW157" s="229" t="str">
        <f ca="1">+IF(OFFSET('Hygiene Data'!$F$13,0,10*ROW('Hygiene Data'!F151))="","",OFFSET('Hygiene Data'!$F$13,0,10*ROW('Hygiene Data'!F151)))</f>
        <v/>
      </c>
      <c r="DX157" s="229" t="str">
        <f ca="1">+IF(OFFSET('Hygiene Data'!$G$11,0,10*ROW('Hygiene Data'!G151))="","",OFFSET('Hygiene Data'!$G$11,0,10*ROW('Hygiene Data'!G151)))</f>
        <v/>
      </c>
      <c r="DY157" s="229" t="str">
        <f ca="1">+IF(OFFSET('Hygiene Data'!$G$12,0,10*ROW('Hygiene Data'!G151))="","",OFFSET('Hygiene Data'!$G$12,0,10*ROW('Hygiene Data'!G151)))</f>
        <v/>
      </c>
      <c r="DZ157" s="229" t="str">
        <f ca="1">+IF(OFFSET('Hygiene Data'!$G$13,0,10*ROW('Hygiene Data'!G151))="","",OFFSET('Hygiene Data'!$G$13,0,10*ROW('Hygiene Data'!G151)))</f>
        <v/>
      </c>
      <c r="EA157" s="229" t="str">
        <f ca="1">+IF(OFFSET('Hygiene Data'!$H$11,0,10*ROW('Hygiene Data'!H151))="","",OFFSET('Hygiene Data'!$H$11,0,10*ROW('Hygiene Data'!H151)))</f>
        <v/>
      </c>
      <c r="EB157" s="229" t="str">
        <f ca="1">+IF(OFFSET('Hygiene Data'!$H$12,0,10*ROW('Hygiene Data'!H151))="","",OFFSET('Hygiene Data'!$H$12,0,10*ROW('Hygiene Data'!H151)))</f>
        <v/>
      </c>
      <c r="EC157" s="229" t="str">
        <f ca="1">+IF(OFFSET('Hygiene Data'!$H$13,0,10*ROW('Hygiene Data'!H151))="","",OFFSET('Hygiene Data'!$H$13,0,10*ROW('Hygiene Data'!H151)))</f>
        <v/>
      </c>
      <c r="ED157" s="229" t="str">
        <f ca="1">+IF(OFFSET('Hygiene Data'!$I$11,0,10*ROW('Hygiene Data'!I151))="","",OFFSET('Hygiene Data'!$I$11,0,10*ROW('Hygiene Data'!I151)))</f>
        <v/>
      </c>
      <c r="EE157" s="229" t="str">
        <f ca="1">+IF(OFFSET('Hygiene Data'!$I$12,0,10*ROW('Hygiene Data'!I151))="","",OFFSET('Hygiene Data'!$I$12,0,10*ROW('Hygiene Data'!I151)))</f>
        <v/>
      </c>
      <c r="EF157" s="229" t="str">
        <f ca="1">+IF(OFFSET('Hygiene Data'!$I$13,0,10*ROW('Hygiene Data'!I151))="","",OFFSET('Hygiene Data'!$I$13,0,10*ROW('Hygiene Data'!I151)))</f>
        <v/>
      </c>
    </row>
    <row r="158" spans="1:136" x14ac:dyDescent="0.25">
      <c r="A158" s="338" t="str">
        <f ca="1">+IF(OFFSET('Water Data'!$B$2,0,10*ROW('Water Data'!E152))="","",OFFSET('Water Data'!$B$2,0,10*ROW('Water Data'!E152)))</f>
        <v/>
      </c>
      <c r="B158" s="33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365" t="str">
        <f t="shared" ca="1" si="2"/>
        <v/>
      </c>
      <c r="D158" s="36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36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36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36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36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36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36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36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36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36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36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36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36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36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36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36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36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36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36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36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36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36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36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36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36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36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36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36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36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36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36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36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36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36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36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36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36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36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36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36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36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36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36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36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36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36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36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36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36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44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36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36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36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36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36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36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36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36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36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36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36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36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36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36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36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36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229" t="str">
        <f ca="1">+IF(OFFSET('Water Data'!$D$27,0,10*ROW('Water Data'!D152))="","",OFFSET('Water Data'!$D$27,0,10*ROW('Water Data'!D152)))</f>
        <v/>
      </c>
      <c r="BT158" s="229" t="str">
        <f ca="1">+IF(OFFSET('Water Data'!$D$28,0,10*ROW('Water Data'!D152))="","",OFFSET('Water Data'!$D$28,0,10*ROW('Water Data'!D152)))</f>
        <v/>
      </c>
      <c r="BU158" s="229" t="str">
        <f ca="1">+IF(OFFSET('Water Data'!$D$29,0,10*ROW('Water Data'!D152))="","",OFFSET('Water Data'!$D$29,0,10*ROW('Water Data'!D152)))</f>
        <v/>
      </c>
      <c r="BV158" s="229" t="str">
        <f ca="1">+IF(OFFSET('Water Data'!$E$27,0,10*ROW('Water Data'!E152))="","",OFFSET('Water Data'!$E$27,0,10*ROW('Water Data'!E152)))</f>
        <v/>
      </c>
      <c r="BW158" s="229" t="str">
        <f ca="1">+IF(OFFSET('Water Data'!$E$28,0,10*ROW('Water Data'!E152))="","",OFFSET('Water Data'!$E$28,0,10*ROW('Water Data'!E152)))</f>
        <v/>
      </c>
      <c r="BX158" s="229" t="str">
        <f ca="1">+IF(OFFSET('Water Data'!$E$29,0,10*ROW('Water Data'!E152))="","",OFFSET('Water Data'!$E$29,0,10*ROW('Water Data'!E152)))</f>
        <v/>
      </c>
      <c r="BY158" s="229" t="str">
        <f ca="1">+IF(OFFSET('Water Data'!$F$27,0,10*ROW('Water Data'!F152))="","",OFFSET('Water Data'!$F$27,0,10*ROW('Water Data'!F152)))</f>
        <v/>
      </c>
      <c r="BZ158" s="229" t="str">
        <f ca="1">+IF(OFFSET('Water Data'!$F$28,0,10*ROW('Water Data'!F152))="","",OFFSET('Water Data'!$F$28,0,10*ROW('Water Data'!F152)))</f>
        <v/>
      </c>
      <c r="CA158" s="229" t="str">
        <f ca="1">+IF(OFFSET('Water Data'!$F$29,0,10*ROW('Water Data'!F152))="","",OFFSET('Water Data'!$F$29,0,10*ROW('Water Data'!F152)))</f>
        <v/>
      </c>
      <c r="CB158" s="229" t="str">
        <f ca="1">+IF(OFFSET('Water Data'!$G$27,0,10*ROW('Water Data'!G152))="","",OFFSET('Water Data'!$G$27,0,10*ROW('Water Data'!G152)))</f>
        <v/>
      </c>
      <c r="CC158" s="229" t="str">
        <f ca="1">+IF(OFFSET('Water Data'!$G$28,0,10*ROW('Water Data'!G152))="","",OFFSET('Water Data'!$G$28,0,10*ROW('Water Data'!G152)))</f>
        <v/>
      </c>
      <c r="CD158" s="229" t="str">
        <f ca="1">+IF(OFFSET('Water Data'!$G$29,0,10*ROW('Water Data'!G152))="","",OFFSET('Water Data'!$G$29,0,10*ROW('Water Data'!G152)))</f>
        <v/>
      </c>
      <c r="CE158" s="229" t="str">
        <f ca="1">+IF(OFFSET('Water Data'!$H$27,0,10*ROW('Water Data'!H152))="","",OFFSET('Water Data'!$H$27,0,10*ROW('Water Data'!H152)))</f>
        <v/>
      </c>
      <c r="CF158" s="229" t="str">
        <f ca="1">+IF(OFFSET('Water Data'!$H$28,0,10*ROW('Water Data'!H152))="","",OFFSET('Water Data'!$H$28,0,10*ROW('Water Data'!H152)))</f>
        <v/>
      </c>
      <c r="CG158" s="229" t="str">
        <f ca="1">+IF(OFFSET('Water Data'!$H$29,0,10*ROW('Water Data'!H152))="","",OFFSET('Water Data'!$H$29,0,10*ROW('Water Data'!H152)))</f>
        <v/>
      </c>
      <c r="CH158" s="229" t="str">
        <f ca="1">+IF(OFFSET('Water Data'!$I$27,0,10*ROW('Water Data'!I152))="","",OFFSET('Water Data'!$I$27,0,10*ROW('Water Data'!I152)))</f>
        <v/>
      </c>
      <c r="CI158" s="229" t="str">
        <f ca="1">+IF(OFFSET('Water Data'!$I$28,0,10*ROW('Water Data'!I152))="","",OFFSET('Water Data'!$I$28,0,10*ROW('Water Data'!I152)))</f>
        <v/>
      </c>
      <c r="CJ158" s="229" t="str">
        <f ca="1">+IF(OFFSET('Water Data'!$I$29,0,10*ROW('Water Data'!I152))="","",OFFSET('Water Data'!$I$29,0,10*ROW('Water Data'!I152)))</f>
        <v/>
      </c>
      <c r="CK158" s="229" t="str">
        <f ca="1">+IF(OFFSET('Sanitation Data'!$D$28,0,10*ROW('Sanitation Data'!D152))="","",OFFSET('Sanitation Data'!$D$28,0,10*ROW('Sanitation Data'!D152)))</f>
        <v/>
      </c>
      <c r="CL158" s="229" t="str">
        <f ca="1">+IF(OFFSET('Sanitation Data'!$D$29,0,10*ROW('Sanitation Data'!D152))="","",OFFSET('Sanitation Data'!$D$29,0,10*ROW('Sanitation Data'!D152)))</f>
        <v/>
      </c>
      <c r="CM158" s="229" t="str">
        <f ca="1">+IF(OFFSET('Sanitation Data'!$D$30,0,10*ROW('Sanitation Data'!D152))="","",OFFSET('Sanitation Data'!$D$30,0,10*ROW('Sanitation Data'!D152)))</f>
        <v/>
      </c>
      <c r="CN158" s="229" t="str">
        <f ca="1">+IF(OFFSET('Sanitation Data'!$D$31,0,10*ROW('Sanitation Data'!D152))="","",OFFSET('Sanitation Data'!$D$31,0,10*ROW('Sanitation Data'!D152)))</f>
        <v/>
      </c>
      <c r="CO158" s="229" t="str">
        <f ca="1">+IF(OFFSET('Sanitation Data'!$D$32,0,10*ROW('Sanitation Data'!D152))="","",OFFSET('Sanitation Data'!$D$32,0,10*ROW('Sanitation Data'!D152)))</f>
        <v/>
      </c>
      <c r="CP158" s="229" t="str">
        <f ca="1">+IF(OFFSET('Sanitation Data'!$E$28,0,10*ROW('Sanitation Data'!E152))="","",OFFSET('Sanitation Data'!$E$28,0,10*ROW('Sanitation Data'!E152)))</f>
        <v/>
      </c>
      <c r="CQ158" s="229" t="str">
        <f ca="1">+IF(OFFSET('Sanitation Data'!$E$29,0,10*ROW('Sanitation Data'!E152))="","",OFFSET('Sanitation Data'!$E$29,0,10*ROW('Sanitation Data'!E152)))</f>
        <v/>
      </c>
      <c r="CR158" s="229" t="str">
        <f ca="1">+IF(OFFSET('Sanitation Data'!$E$30,0,10*ROW('Sanitation Data'!E152))="","",OFFSET('Sanitation Data'!$E$30,0,10*ROW('Sanitation Data'!E152)))</f>
        <v/>
      </c>
      <c r="CS158" s="229" t="str">
        <f ca="1">+IF(OFFSET('Sanitation Data'!$E$31,0,10*ROW('Sanitation Data'!E152))="","",OFFSET('Sanitation Data'!$E$31,0,10*ROW('Sanitation Data'!E152)))</f>
        <v/>
      </c>
      <c r="CT158" s="229" t="str">
        <f ca="1">+IF(OFFSET('Sanitation Data'!$E$32,0,10*ROW('Sanitation Data'!E152))="","",OFFSET('Sanitation Data'!$E$32,0,10*ROW('Sanitation Data'!E152)))</f>
        <v/>
      </c>
      <c r="CU158" s="229" t="str">
        <f ca="1">+IF(OFFSET('Sanitation Data'!$F$28,0,10*ROW('Sanitation Data'!F152))="","",OFFSET('Sanitation Data'!$F$28,0,10*ROW('Sanitation Data'!F152)))</f>
        <v/>
      </c>
      <c r="CV158" s="229" t="str">
        <f ca="1">+IF(OFFSET('Sanitation Data'!$F$29,0,10*ROW('Sanitation Data'!F152))="","",OFFSET('Sanitation Data'!$F$29,0,10*ROW('Sanitation Data'!F152)))</f>
        <v/>
      </c>
      <c r="CW158" s="229" t="str">
        <f ca="1">+IF(OFFSET('Sanitation Data'!$F$30,0,10*ROW('Sanitation Data'!F152))="","",OFFSET('Sanitation Data'!$F$30,0,10*ROW('Sanitation Data'!F152)))</f>
        <v/>
      </c>
      <c r="CX158" s="229" t="str">
        <f ca="1">+IF(OFFSET('Sanitation Data'!$F$31,0,10*ROW('Sanitation Data'!F152))="","",OFFSET('Sanitation Data'!$F$31,0,10*ROW('Sanitation Data'!F152)))</f>
        <v/>
      </c>
      <c r="CY158" s="229" t="str">
        <f ca="1">+IF(OFFSET('Sanitation Data'!$F$32,0,10*ROW('Sanitation Data'!F152))="","",OFFSET('Sanitation Data'!$F$32,0,10*ROW('Sanitation Data'!F152)))</f>
        <v/>
      </c>
      <c r="CZ158" s="229" t="str">
        <f ca="1">+IF(OFFSET('Sanitation Data'!$G$28,0,10*ROW('Sanitation Data'!G152))="","",OFFSET('Sanitation Data'!$G$28,0,10*ROW('Sanitation Data'!G152)))</f>
        <v/>
      </c>
      <c r="DA158" s="229" t="str">
        <f ca="1">+IF(OFFSET('Sanitation Data'!$G$29,0,10*ROW('Sanitation Data'!G152))="","",OFFSET('Sanitation Data'!$G$29,0,10*ROW('Sanitation Data'!G152)))</f>
        <v/>
      </c>
      <c r="DB158" s="229" t="str">
        <f ca="1">+IF(OFFSET('Sanitation Data'!$G$30,0,10*ROW('Sanitation Data'!G152))="","",OFFSET('Sanitation Data'!$G$30,0,10*ROW('Sanitation Data'!G152)))</f>
        <v/>
      </c>
      <c r="DC158" s="229" t="str">
        <f ca="1">+IF(OFFSET('Sanitation Data'!$G$31,0,10*ROW('Sanitation Data'!G152))="","",OFFSET('Sanitation Data'!$G$31,0,10*ROW('Sanitation Data'!G152)))</f>
        <v/>
      </c>
      <c r="DD158" s="229" t="str">
        <f ca="1">+IF(OFFSET('Sanitation Data'!$G$32,0,10*ROW('Sanitation Data'!G152))="","",OFFSET('Sanitation Data'!$G$32,0,10*ROW('Sanitation Data'!G152)))</f>
        <v/>
      </c>
      <c r="DE158" s="229" t="str">
        <f ca="1">+IF(OFFSET('Sanitation Data'!$H$28,0,10*ROW('Sanitation Data'!H152))="","",OFFSET('Sanitation Data'!$H$28,0,10*ROW('Sanitation Data'!H152)))</f>
        <v/>
      </c>
      <c r="DF158" s="229" t="str">
        <f ca="1">+IF(OFFSET('Sanitation Data'!$H$29,0,10*ROW('Sanitation Data'!H152))="","",OFFSET('Sanitation Data'!$H$29,0,10*ROW('Sanitation Data'!H152)))</f>
        <v/>
      </c>
      <c r="DG158" s="229" t="str">
        <f ca="1">+IF(OFFSET('Sanitation Data'!$H$30,0,10*ROW('Sanitation Data'!H152))="","",OFFSET('Sanitation Data'!$H$30,0,10*ROW('Sanitation Data'!H152)))</f>
        <v/>
      </c>
      <c r="DH158" s="229" t="str">
        <f ca="1">+IF(OFFSET('Sanitation Data'!$H$31,0,10*ROW('Sanitation Data'!H152))="","",OFFSET('Sanitation Data'!$H$31,0,10*ROW('Sanitation Data'!H152)))</f>
        <v/>
      </c>
      <c r="DI158" s="229" t="str">
        <f ca="1">+IF(OFFSET('Sanitation Data'!$H$32,0,10*ROW('Sanitation Data'!H152))="","",OFFSET('Sanitation Data'!$H$32,0,10*ROW('Sanitation Data'!H152)))</f>
        <v/>
      </c>
      <c r="DJ158" s="229" t="str">
        <f ca="1">+IF(OFFSET('Sanitation Data'!$I$28,0,10*ROW('Sanitation Data'!I152))="","",OFFSET('Sanitation Data'!$I$28,0,10*ROW('Sanitation Data'!I152)))</f>
        <v/>
      </c>
      <c r="DK158" s="229" t="str">
        <f ca="1">+IF(OFFSET('Sanitation Data'!$I$29,0,10*ROW('Sanitation Data'!I152))="","",OFFSET('Sanitation Data'!$I$29,0,10*ROW('Sanitation Data'!I152)))</f>
        <v/>
      </c>
      <c r="DL158" s="229" t="str">
        <f ca="1">+IF(OFFSET('Sanitation Data'!$I$30,0,10*ROW('Sanitation Data'!I152))="","",OFFSET('Sanitation Data'!$I$30,0,10*ROW('Sanitation Data'!I152)))</f>
        <v/>
      </c>
      <c r="DM158" s="229" t="str">
        <f ca="1">+IF(OFFSET('Sanitation Data'!$I$31,0,10*ROW('Sanitation Data'!I152))="","",OFFSET('Sanitation Data'!$I$31,0,10*ROW('Sanitation Data'!I152)))</f>
        <v/>
      </c>
      <c r="DN158" s="229" t="str">
        <f ca="1">+IF(OFFSET('Sanitation Data'!$I$32,0,10*ROW('Sanitation Data'!I152))="","",OFFSET('Sanitation Data'!$I$32,0,10*ROW('Sanitation Data'!I152)))</f>
        <v/>
      </c>
      <c r="DO158" s="229" t="str">
        <f ca="1">+IF(OFFSET('Hygiene Data'!$D$11,0,10*ROW('Hygiene Data'!D152))="","",OFFSET('Hygiene Data'!$D$11,0,10*ROW('Hygiene Data'!D152)))</f>
        <v/>
      </c>
      <c r="DP158" s="229" t="str">
        <f ca="1">+IF(OFFSET('Hygiene Data'!$D$12,0,10*ROW('Hygiene Data'!D152))="","",OFFSET('Hygiene Data'!$D$12,0,10*ROW('Hygiene Data'!D152)))</f>
        <v/>
      </c>
      <c r="DQ158" s="229" t="str">
        <f ca="1">+IF(OFFSET('Hygiene Data'!$D$13,0,10*ROW('Hygiene Data'!D152))="","",OFFSET('Hygiene Data'!$D$13,0,10*ROW('Hygiene Data'!D152)))</f>
        <v/>
      </c>
      <c r="DR158" s="229" t="str">
        <f ca="1">+IF(OFFSET('Hygiene Data'!$E$11,0,10*ROW('Hygiene Data'!E152))="","",OFFSET('Hygiene Data'!$E$11,0,10*ROW('Hygiene Data'!E152)))</f>
        <v/>
      </c>
      <c r="DS158" s="229" t="str">
        <f ca="1">+IF(OFFSET('Hygiene Data'!$E$12,0,10*ROW('Hygiene Data'!E152))="","",OFFSET('Hygiene Data'!$E$12,0,10*ROW('Hygiene Data'!E152)))</f>
        <v/>
      </c>
      <c r="DT158" s="229" t="str">
        <f ca="1">+IF(OFFSET('Hygiene Data'!$E$13,0,10*ROW('Hygiene Data'!E152))="","",OFFSET('Hygiene Data'!$E$13,0,10*ROW('Hygiene Data'!E152)))</f>
        <v/>
      </c>
      <c r="DU158" s="229" t="str">
        <f ca="1">+IF(OFFSET('Hygiene Data'!$F$11,0,10*ROW('Hygiene Data'!F152))="","",OFFSET('Hygiene Data'!$F$11,0,10*ROW('Hygiene Data'!F152)))</f>
        <v/>
      </c>
      <c r="DV158" s="229" t="str">
        <f ca="1">+IF(OFFSET('Hygiene Data'!$F$12,0,10*ROW('Hygiene Data'!F152))="","",OFFSET('Hygiene Data'!$F$12,0,10*ROW('Hygiene Data'!F152)))</f>
        <v/>
      </c>
      <c r="DW158" s="229" t="str">
        <f ca="1">+IF(OFFSET('Hygiene Data'!$F$13,0,10*ROW('Hygiene Data'!F152))="","",OFFSET('Hygiene Data'!$F$13,0,10*ROW('Hygiene Data'!F152)))</f>
        <v/>
      </c>
      <c r="DX158" s="229" t="str">
        <f ca="1">+IF(OFFSET('Hygiene Data'!$G$11,0,10*ROW('Hygiene Data'!G152))="","",OFFSET('Hygiene Data'!$G$11,0,10*ROW('Hygiene Data'!G152)))</f>
        <v/>
      </c>
      <c r="DY158" s="229" t="str">
        <f ca="1">+IF(OFFSET('Hygiene Data'!$G$12,0,10*ROW('Hygiene Data'!G152))="","",OFFSET('Hygiene Data'!$G$12,0,10*ROW('Hygiene Data'!G152)))</f>
        <v/>
      </c>
      <c r="DZ158" s="229" t="str">
        <f ca="1">+IF(OFFSET('Hygiene Data'!$G$13,0,10*ROW('Hygiene Data'!G152))="","",OFFSET('Hygiene Data'!$G$13,0,10*ROW('Hygiene Data'!G152)))</f>
        <v/>
      </c>
      <c r="EA158" s="229" t="str">
        <f ca="1">+IF(OFFSET('Hygiene Data'!$H$11,0,10*ROW('Hygiene Data'!H152))="","",OFFSET('Hygiene Data'!$H$11,0,10*ROW('Hygiene Data'!H152)))</f>
        <v/>
      </c>
      <c r="EB158" s="229" t="str">
        <f ca="1">+IF(OFFSET('Hygiene Data'!$H$12,0,10*ROW('Hygiene Data'!H152))="","",OFFSET('Hygiene Data'!$H$12,0,10*ROW('Hygiene Data'!H152)))</f>
        <v/>
      </c>
      <c r="EC158" s="229" t="str">
        <f ca="1">+IF(OFFSET('Hygiene Data'!$H$13,0,10*ROW('Hygiene Data'!H152))="","",OFFSET('Hygiene Data'!$H$13,0,10*ROW('Hygiene Data'!H152)))</f>
        <v/>
      </c>
      <c r="ED158" s="229" t="str">
        <f ca="1">+IF(OFFSET('Hygiene Data'!$I$11,0,10*ROW('Hygiene Data'!I152))="","",OFFSET('Hygiene Data'!$I$11,0,10*ROW('Hygiene Data'!I152)))</f>
        <v/>
      </c>
      <c r="EE158" s="229" t="str">
        <f ca="1">+IF(OFFSET('Hygiene Data'!$I$12,0,10*ROW('Hygiene Data'!I152))="","",OFFSET('Hygiene Data'!$I$12,0,10*ROW('Hygiene Data'!I152)))</f>
        <v/>
      </c>
      <c r="EF158" s="229" t="str">
        <f ca="1">+IF(OFFSET('Hygiene Data'!$I$13,0,10*ROW('Hygiene Data'!I152))="","",OFFSET('Hygiene Data'!$I$13,0,10*ROW('Hygiene Data'!I152)))</f>
        <v/>
      </c>
    </row>
    <row r="159" spans="1:136" x14ac:dyDescent="0.25">
      <c r="A159" s="338" t="str">
        <f ca="1">+IF(OFFSET('Water Data'!$B$2,0,10*ROW('Water Data'!E153))="","",OFFSET('Water Data'!$B$2,0,10*ROW('Water Data'!E153)))</f>
        <v/>
      </c>
      <c r="B159" s="33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365" t="str">
        <f t="shared" ca="1" si="2"/>
        <v/>
      </c>
      <c r="D159" s="36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36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36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36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36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36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36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36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36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36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36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36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36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36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36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36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36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36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36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36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36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36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36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36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36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36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36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36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36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36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36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36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36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36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36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36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36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36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36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36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36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36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36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36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36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36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36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36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36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44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36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36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36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36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36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36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36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36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36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36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36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36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36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36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36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36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229" t="str">
        <f ca="1">+IF(OFFSET('Water Data'!$D$27,0,10*ROW('Water Data'!D153))="","",OFFSET('Water Data'!$D$27,0,10*ROW('Water Data'!D153)))</f>
        <v/>
      </c>
      <c r="BT159" s="229" t="str">
        <f ca="1">+IF(OFFSET('Water Data'!$D$28,0,10*ROW('Water Data'!D153))="","",OFFSET('Water Data'!$D$28,0,10*ROW('Water Data'!D153)))</f>
        <v/>
      </c>
      <c r="BU159" s="229" t="str">
        <f ca="1">+IF(OFFSET('Water Data'!$D$29,0,10*ROW('Water Data'!D153))="","",OFFSET('Water Data'!$D$29,0,10*ROW('Water Data'!D153)))</f>
        <v/>
      </c>
      <c r="BV159" s="229" t="str">
        <f ca="1">+IF(OFFSET('Water Data'!$E$27,0,10*ROW('Water Data'!E153))="","",OFFSET('Water Data'!$E$27,0,10*ROW('Water Data'!E153)))</f>
        <v/>
      </c>
      <c r="BW159" s="229" t="str">
        <f ca="1">+IF(OFFSET('Water Data'!$E$28,0,10*ROW('Water Data'!E153))="","",OFFSET('Water Data'!$E$28,0,10*ROW('Water Data'!E153)))</f>
        <v/>
      </c>
      <c r="BX159" s="229" t="str">
        <f ca="1">+IF(OFFSET('Water Data'!$E$29,0,10*ROW('Water Data'!E153))="","",OFFSET('Water Data'!$E$29,0,10*ROW('Water Data'!E153)))</f>
        <v/>
      </c>
      <c r="BY159" s="229" t="str">
        <f ca="1">+IF(OFFSET('Water Data'!$F$27,0,10*ROW('Water Data'!F153))="","",OFFSET('Water Data'!$F$27,0,10*ROW('Water Data'!F153)))</f>
        <v/>
      </c>
      <c r="BZ159" s="229" t="str">
        <f ca="1">+IF(OFFSET('Water Data'!$F$28,0,10*ROW('Water Data'!F153))="","",OFFSET('Water Data'!$F$28,0,10*ROW('Water Data'!F153)))</f>
        <v/>
      </c>
      <c r="CA159" s="229" t="str">
        <f ca="1">+IF(OFFSET('Water Data'!$F$29,0,10*ROW('Water Data'!F153))="","",OFFSET('Water Data'!$F$29,0,10*ROW('Water Data'!F153)))</f>
        <v/>
      </c>
      <c r="CB159" s="229" t="str">
        <f ca="1">+IF(OFFSET('Water Data'!$G$27,0,10*ROW('Water Data'!G153))="","",OFFSET('Water Data'!$G$27,0,10*ROW('Water Data'!G153)))</f>
        <v/>
      </c>
      <c r="CC159" s="229" t="str">
        <f ca="1">+IF(OFFSET('Water Data'!$G$28,0,10*ROW('Water Data'!G153))="","",OFFSET('Water Data'!$G$28,0,10*ROW('Water Data'!G153)))</f>
        <v/>
      </c>
      <c r="CD159" s="229" t="str">
        <f ca="1">+IF(OFFSET('Water Data'!$G$29,0,10*ROW('Water Data'!G153))="","",OFFSET('Water Data'!$G$29,0,10*ROW('Water Data'!G153)))</f>
        <v/>
      </c>
      <c r="CE159" s="229" t="str">
        <f ca="1">+IF(OFFSET('Water Data'!$H$27,0,10*ROW('Water Data'!H153))="","",OFFSET('Water Data'!$H$27,0,10*ROW('Water Data'!H153)))</f>
        <v/>
      </c>
      <c r="CF159" s="229" t="str">
        <f ca="1">+IF(OFFSET('Water Data'!$H$28,0,10*ROW('Water Data'!H153))="","",OFFSET('Water Data'!$H$28,0,10*ROW('Water Data'!H153)))</f>
        <v/>
      </c>
      <c r="CG159" s="229" t="str">
        <f ca="1">+IF(OFFSET('Water Data'!$H$29,0,10*ROW('Water Data'!H153))="","",OFFSET('Water Data'!$H$29,0,10*ROW('Water Data'!H153)))</f>
        <v/>
      </c>
      <c r="CH159" s="229" t="str">
        <f ca="1">+IF(OFFSET('Water Data'!$I$27,0,10*ROW('Water Data'!I153))="","",OFFSET('Water Data'!$I$27,0,10*ROW('Water Data'!I153)))</f>
        <v/>
      </c>
      <c r="CI159" s="229" t="str">
        <f ca="1">+IF(OFFSET('Water Data'!$I$28,0,10*ROW('Water Data'!I153))="","",OFFSET('Water Data'!$I$28,0,10*ROW('Water Data'!I153)))</f>
        <v/>
      </c>
      <c r="CJ159" s="229" t="str">
        <f ca="1">+IF(OFFSET('Water Data'!$I$29,0,10*ROW('Water Data'!I153))="","",OFFSET('Water Data'!$I$29,0,10*ROW('Water Data'!I153)))</f>
        <v/>
      </c>
      <c r="CK159" s="229" t="str">
        <f ca="1">+IF(OFFSET('Sanitation Data'!$D$28,0,10*ROW('Sanitation Data'!D153))="","",OFFSET('Sanitation Data'!$D$28,0,10*ROW('Sanitation Data'!D153)))</f>
        <v/>
      </c>
      <c r="CL159" s="229" t="str">
        <f ca="1">+IF(OFFSET('Sanitation Data'!$D$29,0,10*ROW('Sanitation Data'!D153))="","",OFFSET('Sanitation Data'!$D$29,0,10*ROW('Sanitation Data'!D153)))</f>
        <v/>
      </c>
      <c r="CM159" s="229" t="str">
        <f ca="1">+IF(OFFSET('Sanitation Data'!$D$30,0,10*ROW('Sanitation Data'!D153))="","",OFFSET('Sanitation Data'!$D$30,0,10*ROW('Sanitation Data'!D153)))</f>
        <v/>
      </c>
      <c r="CN159" s="229" t="str">
        <f ca="1">+IF(OFFSET('Sanitation Data'!$D$31,0,10*ROW('Sanitation Data'!D153))="","",OFFSET('Sanitation Data'!$D$31,0,10*ROW('Sanitation Data'!D153)))</f>
        <v/>
      </c>
      <c r="CO159" s="229" t="str">
        <f ca="1">+IF(OFFSET('Sanitation Data'!$D$32,0,10*ROW('Sanitation Data'!D153))="","",OFFSET('Sanitation Data'!$D$32,0,10*ROW('Sanitation Data'!D153)))</f>
        <v/>
      </c>
      <c r="CP159" s="229" t="str">
        <f ca="1">+IF(OFFSET('Sanitation Data'!$E$28,0,10*ROW('Sanitation Data'!E153))="","",OFFSET('Sanitation Data'!$E$28,0,10*ROW('Sanitation Data'!E153)))</f>
        <v/>
      </c>
      <c r="CQ159" s="229" t="str">
        <f ca="1">+IF(OFFSET('Sanitation Data'!$E$29,0,10*ROW('Sanitation Data'!E153))="","",OFFSET('Sanitation Data'!$E$29,0,10*ROW('Sanitation Data'!E153)))</f>
        <v/>
      </c>
      <c r="CR159" s="229" t="str">
        <f ca="1">+IF(OFFSET('Sanitation Data'!$E$30,0,10*ROW('Sanitation Data'!E153))="","",OFFSET('Sanitation Data'!$E$30,0,10*ROW('Sanitation Data'!E153)))</f>
        <v/>
      </c>
      <c r="CS159" s="229" t="str">
        <f ca="1">+IF(OFFSET('Sanitation Data'!$E$31,0,10*ROW('Sanitation Data'!E153))="","",OFFSET('Sanitation Data'!$E$31,0,10*ROW('Sanitation Data'!E153)))</f>
        <v/>
      </c>
      <c r="CT159" s="229" t="str">
        <f ca="1">+IF(OFFSET('Sanitation Data'!$E$32,0,10*ROW('Sanitation Data'!E153))="","",OFFSET('Sanitation Data'!$E$32,0,10*ROW('Sanitation Data'!E153)))</f>
        <v/>
      </c>
      <c r="CU159" s="229" t="str">
        <f ca="1">+IF(OFFSET('Sanitation Data'!$F$28,0,10*ROW('Sanitation Data'!F153))="","",OFFSET('Sanitation Data'!$F$28,0,10*ROW('Sanitation Data'!F153)))</f>
        <v/>
      </c>
      <c r="CV159" s="229" t="str">
        <f ca="1">+IF(OFFSET('Sanitation Data'!$F$29,0,10*ROW('Sanitation Data'!F153))="","",OFFSET('Sanitation Data'!$F$29,0,10*ROW('Sanitation Data'!F153)))</f>
        <v/>
      </c>
      <c r="CW159" s="229" t="str">
        <f ca="1">+IF(OFFSET('Sanitation Data'!$F$30,0,10*ROW('Sanitation Data'!F153))="","",OFFSET('Sanitation Data'!$F$30,0,10*ROW('Sanitation Data'!F153)))</f>
        <v/>
      </c>
      <c r="CX159" s="229" t="str">
        <f ca="1">+IF(OFFSET('Sanitation Data'!$F$31,0,10*ROW('Sanitation Data'!F153))="","",OFFSET('Sanitation Data'!$F$31,0,10*ROW('Sanitation Data'!F153)))</f>
        <v/>
      </c>
      <c r="CY159" s="229" t="str">
        <f ca="1">+IF(OFFSET('Sanitation Data'!$F$32,0,10*ROW('Sanitation Data'!F153))="","",OFFSET('Sanitation Data'!$F$32,0,10*ROW('Sanitation Data'!F153)))</f>
        <v/>
      </c>
      <c r="CZ159" s="229" t="str">
        <f ca="1">+IF(OFFSET('Sanitation Data'!$G$28,0,10*ROW('Sanitation Data'!G153))="","",OFFSET('Sanitation Data'!$G$28,0,10*ROW('Sanitation Data'!G153)))</f>
        <v/>
      </c>
      <c r="DA159" s="229" t="str">
        <f ca="1">+IF(OFFSET('Sanitation Data'!$G$29,0,10*ROW('Sanitation Data'!G153))="","",OFFSET('Sanitation Data'!$G$29,0,10*ROW('Sanitation Data'!G153)))</f>
        <v/>
      </c>
      <c r="DB159" s="229" t="str">
        <f ca="1">+IF(OFFSET('Sanitation Data'!$G$30,0,10*ROW('Sanitation Data'!G153))="","",OFFSET('Sanitation Data'!$G$30,0,10*ROW('Sanitation Data'!G153)))</f>
        <v/>
      </c>
      <c r="DC159" s="229" t="str">
        <f ca="1">+IF(OFFSET('Sanitation Data'!$G$31,0,10*ROW('Sanitation Data'!G153))="","",OFFSET('Sanitation Data'!$G$31,0,10*ROW('Sanitation Data'!G153)))</f>
        <v/>
      </c>
      <c r="DD159" s="229" t="str">
        <f ca="1">+IF(OFFSET('Sanitation Data'!$G$32,0,10*ROW('Sanitation Data'!G153))="","",OFFSET('Sanitation Data'!$G$32,0,10*ROW('Sanitation Data'!G153)))</f>
        <v/>
      </c>
      <c r="DE159" s="229" t="str">
        <f ca="1">+IF(OFFSET('Sanitation Data'!$H$28,0,10*ROW('Sanitation Data'!H153))="","",OFFSET('Sanitation Data'!$H$28,0,10*ROW('Sanitation Data'!H153)))</f>
        <v/>
      </c>
      <c r="DF159" s="229" t="str">
        <f ca="1">+IF(OFFSET('Sanitation Data'!$H$29,0,10*ROW('Sanitation Data'!H153))="","",OFFSET('Sanitation Data'!$H$29,0,10*ROW('Sanitation Data'!H153)))</f>
        <v/>
      </c>
      <c r="DG159" s="229" t="str">
        <f ca="1">+IF(OFFSET('Sanitation Data'!$H$30,0,10*ROW('Sanitation Data'!H153))="","",OFFSET('Sanitation Data'!$H$30,0,10*ROW('Sanitation Data'!H153)))</f>
        <v/>
      </c>
      <c r="DH159" s="229" t="str">
        <f ca="1">+IF(OFFSET('Sanitation Data'!$H$31,0,10*ROW('Sanitation Data'!H153))="","",OFFSET('Sanitation Data'!$H$31,0,10*ROW('Sanitation Data'!H153)))</f>
        <v/>
      </c>
      <c r="DI159" s="229" t="str">
        <f ca="1">+IF(OFFSET('Sanitation Data'!$H$32,0,10*ROW('Sanitation Data'!H153))="","",OFFSET('Sanitation Data'!$H$32,0,10*ROW('Sanitation Data'!H153)))</f>
        <v/>
      </c>
      <c r="DJ159" s="229" t="str">
        <f ca="1">+IF(OFFSET('Sanitation Data'!$I$28,0,10*ROW('Sanitation Data'!I153))="","",OFFSET('Sanitation Data'!$I$28,0,10*ROW('Sanitation Data'!I153)))</f>
        <v/>
      </c>
      <c r="DK159" s="229" t="str">
        <f ca="1">+IF(OFFSET('Sanitation Data'!$I$29,0,10*ROW('Sanitation Data'!I153))="","",OFFSET('Sanitation Data'!$I$29,0,10*ROW('Sanitation Data'!I153)))</f>
        <v/>
      </c>
      <c r="DL159" s="229" t="str">
        <f ca="1">+IF(OFFSET('Sanitation Data'!$I$30,0,10*ROW('Sanitation Data'!I153))="","",OFFSET('Sanitation Data'!$I$30,0,10*ROW('Sanitation Data'!I153)))</f>
        <v/>
      </c>
      <c r="DM159" s="229" t="str">
        <f ca="1">+IF(OFFSET('Sanitation Data'!$I$31,0,10*ROW('Sanitation Data'!I153))="","",OFFSET('Sanitation Data'!$I$31,0,10*ROW('Sanitation Data'!I153)))</f>
        <v/>
      </c>
      <c r="DN159" s="229" t="str">
        <f ca="1">+IF(OFFSET('Sanitation Data'!$I$32,0,10*ROW('Sanitation Data'!I153))="","",OFFSET('Sanitation Data'!$I$32,0,10*ROW('Sanitation Data'!I153)))</f>
        <v/>
      </c>
      <c r="DO159" s="229" t="str">
        <f ca="1">+IF(OFFSET('Hygiene Data'!$D$11,0,10*ROW('Hygiene Data'!D153))="","",OFFSET('Hygiene Data'!$D$11,0,10*ROW('Hygiene Data'!D153)))</f>
        <v/>
      </c>
      <c r="DP159" s="229" t="str">
        <f ca="1">+IF(OFFSET('Hygiene Data'!$D$12,0,10*ROW('Hygiene Data'!D153))="","",OFFSET('Hygiene Data'!$D$12,0,10*ROW('Hygiene Data'!D153)))</f>
        <v/>
      </c>
      <c r="DQ159" s="229" t="str">
        <f ca="1">+IF(OFFSET('Hygiene Data'!$D$13,0,10*ROW('Hygiene Data'!D153))="","",OFFSET('Hygiene Data'!$D$13,0,10*ROW('Hygiene Data'!D153)))</f>
        <v/>
      </c>
      <c r="DR159" s="229" t="str">
        <f ca="1">+IF(OFFSET('Hygiene Data'!$E$11,0,10*ROW('Hygiene Data'!E153))="","",OFFSET('Hygiene Data'!$E$11,0,10*ROW('Hygiene Data'!E153)))</f>
        <v/>
      </c>
      <c r="DS159" s="229" t="str">
        <f ca="1">+IF(OFFSET('Hygiene Data'!$E$12,0,10*ROW('Hygiene Data'!E153))="","",OFFSET('Hygiene Data'!$E$12,0,10*ROW('Hygiene Data'!E153)))</f>
        <v/>
      </c>
      <c r="DT159" s="229" t="str">
        <f ca="1">+IF(OFFSET('Hygiene Data'!$E$13,0,10*ROW('Hygiene Data'!E153))="","",OFFSET('Hygiene Data'!$E$13,0,10*ROW('Hygiene Data'!E153)))</f>
        <v/>
      </c>
      <c r="DU159" s="229" t="str">
        <f ca="1">+IF(OFFSET('Hygiene Data'!$F$11,0,10*ROW('Hygiene Data'!F153))="","",OFFSET('Hygiene Data'!$F$11,0,10*ROW('Hygiene Data'!F153)))</f>
        <v/>
      </c>
      <c r="DV159" s="229" t="str">
        <f ca="1">+IF(OFFSET('Hygiene Data'!$F$12,0,10*ROW('Hygiene Data'!F153))="","",OFFSET('Hygiene Data'!$F$12,0,10*ROW('Hygiene Data'!F153)))</f>
        <v/>
      </c>
      <c r="DW159" s="229" t="str">
        <f ca="1">+IF(OFFSET('Hygiene Data'!$F$13,0,10*ROW('Hygiene Data'!F153))="","",OFFSET('Hygiene Data'!$F$13,0,10*ROW('Hygiene Data'!F153)))</f>
        <v/>
      </c>
      <c r="DX159" s="229" t="str">
        <f ca="1">+IF(OFFSET('Hygiene Data'!$G$11,0,10*ROW('Hygiene Data'!G153))="","",OFFSET('Hygiene Data'!$G$11,0,10*ROW('Hygiene Data'!G153)))</f>
        <v/>
      </c>
      <c r="DY159" s="229" t="str">
        <f ca="1">+IF(OFFSET('Hygiene Data'!$G$12,0,10*ROW('Hygiene Data'!G153))="","",OFFSET('Hygiene Data'!$G$12,0,10*ROW('Hygiene Data'!G153)))</f>
        <v/>
      </c>
      <c r="DZ159" s="229" t="str">
        <f ca="1">+IF(OFFSET('Hygiene Data'!$G$13,0,10*ROW('Hygiene Data'!G153))="","",OFFSET('Hygiene Data'!$G$13,0,10*ROW('Hygiene Data'!G153)))</f>
        <v/>
      </c>
      <c r="EA159" s="229" t="str">
        <f ca="1">+IF(OFFSET('Hygiene Data'!$H$11,0,10*ROW('Hygiene Data'!H153))="","",OFFSET('Hygiene Data'!$H$11,0,10*ROW('Hygiene Data'!H153)))</f>
        <v/>
      </c>
      <c r="EB159" s="229" t="str">
        <f ca="1">+IF(OFFSET('Hygiene Data'!$H$12,0,10*ROW('Hygiene Data'!H153))="","",OFFSET('Hygiene Data'!$H$12,0,10*ROW('Hygiene Data'!H153)))</f>
        <v/>
      </c>
      <c r="EC159" s="229" t="str">
        <f ca="1">+IF(OFFSET('Hygiene Data'!$H$13,0,10*ROW('Hygiene Data'!H153))="","",OFFSET('Hygiene Data'!$H$13,0,10*ROW('Hygiene Data'!H153)))</f>
        <v/>
      </c>
      <c r="ED159" s="229" t="str">
        <f ca="1">+IF(OFFSET('Hygiene Data'!$I$11,0,10*ROW('Hygiene Data'!I153))="","",OFFSET('Hygiene Data'!$I$11,0,10*ROW('Hygiene Data'!I153)))</f>
        <v/>
      </c>
      <c r="EE159" s="229" t="str">
        <f ca="1">+IF(OFFSET('Hygiene Data'!$I$12,0,10*ROW('Hygiene Data'!I153))="","",OFFSET('Hygiene Data'!$I$12,0,10*ROW('Hygiene Data'!I153)))</f>
        <v/>
      </c>
      <c r="EF159" s="229" t="str">
        <f ca="1">+IF(OFFSET('Hygiene Data'!$I$13,0,10*ROW('Hygiene Data'!I153))="","",OFFSET('Hygiene Data'!$I$13,0,10*ROW('Hygiene Data'!I153)))</f>
        <v/>
      </c>
    </row>
    <row r="160" spans="1:136" x14ac:dyDescent="0.25">
      <c r="A160" s="338" t="str">
        <f ca="1">+IF(OFFSET('Water Data'!$B$2,0,10*ROW('Water Data'!E154))="","",OFFSET('Water Data'!$B$2,0,10*ROW('Water Data'!E154)))</f>
        <v/>
      </c>
      <c r="B160" s="33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365" t="str">
        <f t="shared" ca="1" si="2"/>
        <v/>
      </c>
      <c r="D160" s="36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36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36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36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36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36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36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36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36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36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36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36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36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36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36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36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36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36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36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36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36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36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36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36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36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36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36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36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36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36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36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36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36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36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36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36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36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36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36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36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36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36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36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36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36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36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36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36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36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44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36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36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36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36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36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36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36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36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36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36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36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36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36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36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36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36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229" t="str">
        <f ca="1">+IF(OFFSET('Water Data'!$D$27,0,10*ROW('Water Data'!D154))="","",OFFSET('Water Data'!$D$27,0,10*ROW('Water Data'!D154)))</f>
        <v/>
      </c>
      <c r="BT160" s="229" t="str">
        <f ca="1">+IF(OFFSET('Water Data'!$D$28,0,10*ROW('Water Data'!D154))="","",OFFSET('Water Data'!$D$28,0,10*ROW('Water Data'!D154)))</f>
        <v/>
      </c>
      <c r="BU160" s="229" t="str">
        <f ca="1">+IF(OFFSET('Water Data'!$D$29,0,10*ROW('Water Data'!D154))="","",OFFSET('Water Data'!$D$29,0,10*ROW('Water Data'!D154)))</f>
        <v/>
      </c>
      <c r="BV160" s="229" t="str">
        <f ca="1">+IF(OFFSET('Water Data'!$E$27,0,10*ROW('Water Data'!E154))="","",OFFSET('Water Data'!$E$27,0,10*ROW('Water Data'!E154)))</f>
        <v/>
      </c>
      <c r="BW160" s="229" t="str">
        <f ca="1">+IF(OFFSET('Water Data'!$E$28,0,10*ROW('Water Data'!E154))="","",OFFSET('Water Data'!$E$28,0,10*ROW('Water Data'!E154)))</f>
        <v/>
      </c>
      <c r="BX160" s="229" t="str">
        <f ca="1">+IF(OFFSET('Water Data'!$E$29,0,10*ROW('Water Data'!E154))="","",OFFSET('Water Data'!$E$29,0,10*ROW('Water Data'!E154)))</f>
        <v/>
      </c>
      <c r="BY160" s="229" t="str">
        <f ca="1">+IF(OFFSET('Water Data'!$F$27,0,10*ROW('Water Data'!F154))="","",OFFSET('Water Data'!$F$27,0,10*ROW('Water Data'!F154)))</f>
        <v/>
      </c>
      <c r="BZ160" s="229" t="str">
        <f ca="1">+IF(OFFSET('Water Data'!$F$28,0,10*ROW('Water Data'!F154))="","",OFFSET('Water Data'!$F$28,0,10*ROW('Water Data'!F154)))</f>
        <v/>
      </c>
      <c r="CA160" s="229" t="str">
        <f ca="1">+IF(OFFSET('Water Data'!$F$29,0,10*ROW('Water Data'!F154))="","",OFFSET('Water Data'!$F$29,0,10*ROW('Water Data'!F154)))</f>
        <v/>
      </c>
      <c r="CB160" s="229" t="str">
        <f ca="1">+IF(OFFSET('Water Data'!$G$27,0,10*ROW('Water Data'!G154))="","",OFFSET('Water Data'!$G$27,0,10*ROW('Water Data'!G154)))</f>
        <v/>
      </c>
      <c r="CC160" s="229" t="str">
        <f ca="1">+IF(OFFSET('Water Data'!$G$28,0,10*ROW('Water Data'!G154))="","",OFFSET('Water Data'!$G$28,0,10*ROW('Water Data'!G154)))</f>
        <v/>
      </c>
      <c r="CD160" s="229" t="str">
        <f ca="1">+IF(OFFSET('Water Data'!$G$29,0,10*ROW('Water Data'!G154))="","",OFFSET('Water Data'!$G$29,0,10*ROW('Water Data'!G154)))</f>
        <v/>
      </c>
      <c r="CE160" s="229" t="str">
        <f ca="1">+IF(OFFSET('Water Data'!$H$27,0,10*ROW('Water Data'!H154))="","",OFFSET('Water Data'!$H$27,0,10*ROW('Water Data'!H154)))</f>
        <v/>
      </c>
      <c r="CF160" s="229" t="str">
        <f ca="1">+IF(OFFSET('Water Data'!$H$28,0,10*ROW('Water Data'!H154))="","",OFFSET('Water Data'!$H$28,0,10*ROW('Water Data'!H154)))</f>
        <v/>
      </c>
      <c r="CG160" s="229" t="str">
        <f ca="1">+IF(OFFSET('Water Data'!$H$29,0,10*ROW('Water Data'!H154))="","",OFFSET('Water Data'!$H$29,0,10*ROW('Water Data'!H154)))</f>
        <v/>
      </c>
      <c r="CH160" s="229" t="str">
        <f ca="1">+IF(OFFSET('Water Data'!$I$27,0,10*ROW('Water Data'!I154))="","",OFFSET('Water Data'!$I$27,0,10*ROW('Water Data'!I154)))</f>
        <v/>
      </c>
      <c r="CI160" s="229" t="str">
        <f ca="1">+IF(OFFSET('Water Data'!$I$28,0,10*ROW('Water Data'!I154))="","",OFFSET('Water Data'!$I$28,0,10*ROW('Water Data'!I154)))</f>
        <v/>
      </c>
      <c r="CJ160" s="229" t="str">
        <f ca="1">+IF(OFFSET('Water Data'!$I$29,0,10*ROW('Water Data'!I154))="","",OFFSET('Water Data'!$I$29,0,10*ROW('Water Data'!I154)))</f>
        <v/>
      </c>
      <c r="CK160" s="229" t="str">
        <f ca="1">+IF(OFFSET('Sanitation Data'!$D$28,0,10*ROW('Sanitation Data'!D154))="","",OFFSET('Sanitation Data'!$D$28,0,10*ROW('Sanitation Data'!D154)))</f>
        <v/>
      </c>
      <c r="CL160" s="229" t="str">
        <f ca="1">+IF(OFFSET('Sanitation Data'!$D$29,0,10*ROW('Sanitation Data'!D154))="","",OFFSET('Sanitation Data'!$D$29,0,10*ROW('Sanitation Data'!D154)))</f>
        <v/>
      </c>
      <c r="CM160" s="229" t="str">
        <f ca="1">+IF(OFFSET('Sanitation Data'!$D$30,0,10*ROW('Sanitation Data'!D154))="","",OFFSET('Sanitation Data'!$D$30,0,10*ROW('Sanitation Data'!D154)))</f>
        <v/>
      </c>
      <c r="CN160" s="229" t="str">
        <f ca="1">+IF(OFFSET('Sanitation Data'!$D$31,0,10*ROW('Sanitation Data'!D154))="","",OFFSET('Sanitation Data'!$D$31,0,10*ROW('Sanitation Data'!D154)))</f>
        <v/>
      </c>
      <c r="CO160" s="229" t="str">
        <f ca="1">+IF(OFFSET('Sanitation Data'!$D$32,0,10*ROW('Sanitation Data'!D154))="","",OFFSET('Sanitation Data'!$D$32,0,10*ROW('Sanitation Data'!D154)))</f>
        <v/>
      </c>
      <c r="CP160" s="229" t="str">
        <f ca="1">+IF(OFFSET('Sanitation Data'!$E$28,0,10*ROW('Sanitation Data'!E154))="","",OFFSET('Sanitation Data'!$E$28,0,10*ROW('Sanitation Data'!E154)))</f>
        <v/>
      </c>
      <c r="CQ160" s="229" t="str">
        <f ca="1">+IF(OFFSET('Sanitation Data'!$E$29,0,10*ROW('Sanitation Data'!E154))="","",OFFSET('Sanitation Data'!$E$29,0,10*ROW('Sanitation Data'!E154)))</f>
        <v/>
      </c>
      <c r="CR160" s="229" t="str">
        <f ca="1">+IF(OFFSET('Sanitation Data'!$E$30,0,10*ROW('Sanitation Data'!E154))="","",OFFSET('Sanitation Data'!$E$30,0,10*ROW('Sanitation Data'!E154)))</f>
        <v/>
      </c>
      <c r="CS160" s="229" t="str">
        <f ca="1">+IF(OFFSET('Sanitation Data'!$E$31,0,10*ROW('Sanitation Data'!E154))="","",OFFSET('Sanitation Data'!$E$31,0,10*ROW('Sanitation Data'!E154)))</f>
        <v/>
      </c>
      <c r="CT160" s="229" t="str">
        <f ca="1">+IF(OFFSET('Sanitation Data'!$E$32,0,10*ROW('Sanitation Data'!E154))="","",OFFSET('Sanitation Data'!$E$32,0,10*ROW('Sanitation Data'!E154)))</f>
        <v/>
      </c>
      <c r="CU160" s="229" t="str">
        <f ca="1">+IF(OFFSET('Sanitation Data'!$F$28,0,10*ROW('Sanitation Data'!F154))="","",OFFSET('Sanitation Data'!$F$28,0,10*ROW('Sanitation Data'!F154)))</f>
        <v/>
      </c>
      <c r="CV160" s="229" t="str">
        <f ca="1">+IF(OFFSET('Sanitation Data'!$F$29,0,10*ROW('Sanitation Data'!F154))="","",OFFSET('Sanitation Data'!$F$29,0,10*ROW('Sanitation Data'!F154)))</f>
        <v/>
      </c>
      <c r="CW160" s="229" t="str">
        <f ca="1">+IF(OFFSET('Sanitation Data'!$F$30,0,10*ROW('Sanitation Data'!F154))="","",OFFSET('Sanitation Data'!$F$30,0,10*ROW('Sanitation Data'!F154)))</f>
        <v/>
      </c>
      <c r="CX160" s="229" t="str">
        <f ca="1">+IF(OFFSET('Sanitation Data'!$F$31,0,10*ROW('Sanitation Data'!F154))="","",OFFSET('Sanitation Data'!$F$31,0,10*ROW('Sanitation Data'!F154)))</f>
        <v/>
      </c>
      <c r="CY160" s="229" t="str">
        <f ca="1">+IF(OFFSET('Sanitation Data'!$F$32,0,10*ROW('Sanitation Data'!F154))="","",OFFSET('Sanitation Data'!$F$32,0,10*ROW('Sanitation Data'!F154)))</f>
        <v/>
      </c>
      <c r="CZ160" s="229" t="str">
        <f ca="1">+IF(OFFSET('Sanitation Data'!$G$28,0,10*ROW('Sanitation Data'!G154))="","",OFFSET('Sanitation Data'!$G$28,0,10*ROW('Sanitation Data'!G154)))</f>
        <v/>
      </c>
      <c r="DA160" s="229" t="str">
        <f ca="1">+IF(OFFSET('Sanitation Data'!$G$29,0,10*ROW('Sanitation Data'!G154))="","",OFFSET('Sanitation Data'!$G$29,0,10*ROW('Sanitation Data'!G154)))</f>
        <v/>
      </c>
      <c r="DB160" s="229" t="str">
        <f ca="1">+IF(OFFSET('Sanitation Data'!$G$30,0,10*ROW('Sanitation Data'!G154))="","",OFFSET('Sanitation Data'!$G$30,0,10*ROW('Sanitation Data'!G154)))</f>
        <v/>
      </c>
      <c r="DC160" s="229" t="str">
        <f ca="1">+IF(OFFSET('Sanitation Data'!$G$31,0,10*ROW('Sanitation Data'!G154))="","",OFFSET('Sanitation Data'!$G$31,0,10*ROW('Sanitation Data'!G154)))</f>
        <v/>
      </c>
      <c r="DD160" s="229" t="str">
        <f ca="1">+IF(OFFSET('Sanitation Data'!$G$32,0,10*ROW('Sanitation Data'!G154))="","",OFFSET('Sanitation Data'!$G$32,0,10*ROW('Sanitation Data'!G154)))</f>
        <v/>
      </c>
      <c r="DE160" s="229" t="str">
        <f ca="1">+IF(OFFSET('Sanitation Data'!$H$28,0,10*ROW('Sanitation Data'!H154))="","",OFFSET('Sanitation Data'!$H$28,0,10*ROW('Sanitation Data'!H154)))</f>
        <v/>
      </c>
      <c r="DF160" s="229" t="str">
        <f ca="1">+IF(OFFSET('Sanitation Data'!$H$29,0,10*ROW('Sanitation Data'!H154))="","",OFFSET('Sanitation Data'!$H$29,0,10*ROW('Sanitation Data'!H154)))</f>
        <v/>
      </c>
      <c r="DG160" s="229" t="str">
        <f ca="1">+IF(OFFSET('Sanitation Data'!$H$30,0,10*ROW('Sanitation Data'!H154))="","",OFFSET('Sanitation Data'!$H$30,0,10*ROW('Sanitation Data'!H154)))</f>
        <v/>
      </c>
      <c r="DH160" s="229" t="str">
        <f ca="1">+IF(OFFSET('Sanitation Data'!$H$31,0,10*ROW('Sanitation Data'!H154))="","",OFFSET('Sanitation Data'!$H$31,0,10*ROW('Sanitation Data'!H154)))</f>
        <v/>
      </c>
      <c r="DI160" s="229" t="str">
        <f ca="1">+IF(OFFSET('Sanitation Data'!$H$32,0,10*ROW('Sanitation Data'!H154))="","",OFFSET('Sanitation Data'!$H$32,0,10*ROW('Sanitation Data'!H154)))</f>
        <v/>
      </c>
      <c r="DJ160" s="229" t="str">
        <f ca="1">+IF(OFFSET('Sanitation Data'!$I$28,0,10*ROW('Sanitation Data'!I154))="","",OFFSET('Sanitation Data'!$I$28,0,10*ROW('Sanitation Data'!I154)))</f>
        <v/>
      </c>
      <c r="DK160" s="229" t="str">
        <f ca="1">+IF(OFFSET('Sanitation Data'!$I$29,0,10*ROW('Sanitation Data'!I154))="","",OFFSET('Sanitation Data'!$I$29,0,10*ROW('Sanitation Data'!I154)))</f>
        <v/>
      </c>
      <c r="DL160" s="229" t="str">
        <f ca="1">+IF(OFFSET('Sanitation Data'!$I$30,0,10*ROW('Sanitation Data'!I154))="","",OFFSET('Sanitation Data'!$I$30,0,10*ROW('Sanitation Data'!I154)))</f>
        <v/>
      </c>
      <c r="DM160" s="229" t="str">
        <f ca="1">+IF(OFFSET('Sanitation Data'!$I$31,0,10*ROW('Sanitation Data'!I154))="","",OFFSET('Sanitation Data'!$I$31,0,10*ROW('Sanitation Data'!I154)))</f>
        <v/>
      </c>
      <c r="DN160" s="229" t="str">
        <f ca="1">+IF(OFFSET('Sanitation Data'!$I$32,0,10*ROW('Sanitation Data'!I154))="","",OFFSET('Sanitation Data'!$I$32,0,10*ROW('Sanitation Data'!I154)))</f>
        <v/>
      </c>
      <c r="DO160" s="229" t="str">
        <f ca="1">+IF(OFFSET('Hygiene Data'!$D$11,0,10*ROW('Hygiene Data'!D154))="","",OFFSET('Hygiene Data'!$D$11,0,10*ROW('Hygiene Data'!D154)))</f>
        <v/>
      </c>
      <c r="DP160" s="229" t="str">
        <f ca="1">+IF(OFFSET('Hygiene Data'!$D$12,0,10*ROW('Hygiene Data'!D154))="","",OFFSET('Hygiene Data'!$D$12,0,10*ROW('Hygiene Data'!D154)))</f>
        <v/>
      </c>
      <c r="DQ160" s="229" t="str">
        <f ca="1">+IF(OFFSET('Hygiene Data'!$D$13,0,10*ROW('Hygiene Data'!D154))="","",OFFSET('Hygiene Data'!$D$13,0,10*ROW('Hygiene Data'!D154)))</f>
        <v/>
      </c>
      <c r="DR160" s="229" t="str">
        <f ca="1">+IF(OFFSET('Hygiene Data'!$E$11,0,10*ROW('Hygiene Data'!E154))="","",OFFSET('Hygiene Data'!$E$11,0,10*ROW('Hygiene Data'!E154)))</f>
        <v/>
      </c>
      <c r="DS160" s="229" t="str">
        <f ca="1">+IF(OFFSET('Hygiene Data'!$E$12,0,10*ROW('Hygiene Data'!E154))="","",OFFSET('Hygiene Data'!$E$12,0,10*ROW('Hygiene Data'!E154)))</f>
        <v/>
      </c>
      <c r="DT160" s="229" t="str">
        <f ca="1">+IF(OFFSET('Hygiene Data'!$E$13,0,10*ROW('Hygiene Data'!E154))="","",OFFSET('Hygiene Data'!$E$13,0,10*ROW('Hygiene Data'!E154)))</f>
        <v/>
      </c>
      <c r="DU160" s="229" t="str">
        <f ca="1">+IF(OFFSET('Hygiene Data'!$F$11,0,10*ROW('Hygiene Data'!F154))="","",OFFSET('Hygiene Data'!$F$11,0,10*ROW('Hygiene Data'!F154)))</f>
        <v/>
      </c>
      <c r="DV160" s="229" t="str">
        <f ca="1">+IF(OFFSET('Hygiene Data'!$F$12,0,10*ROW('Hygiene Data'!F154))="","",OFFSET('Hygiene Data'!$F$12,0,10*ROW('Hygiene Data'!F154)))</f>
        <v/>
      </c>
      <c r="DW160" s="229" t="str">
        <f ca="1">+IF(OFFSET('Hygiene Data'!$F$13,0,10*ROW('Hygiene Data'!F154))="","",OFFSET('Hygiene Data'!$F$13,0,10*ROW('Hygiene Data'!F154)))</f>
        <v/>
      </c>
      <c r="DX160" s="229" t="str">
        <f ca="1">+IF(OFFSET('Hygiene Data'!$G$11,0,10*ROW('Hygiene Data'!G154))="","",OFFSET('Hygiene Data'!$G$11,0,10*ROW('Hygiene Data'!G154)))</f>
        <v/>
      </c>
      <c r="DY160" s="229" t="str">
        <f ca="1">+IF(OFFSET('Hygiene Data'!$G$12,0,10*ROW('Hygiene Data'!G154))="","",OFFSET('Hygiene Data'!$G$12,0,10*ROW('Hygiene Data'!G154)))</f>
        <v/>
      </c>
      <c r="DZ160" s="229" t="str">
        <f ca="1">+IF(OFFSET('Hygiene Data'!$G$13,0,10*ROW('Hygiene Data'!G154))="","",OFFSET('Hygiene Data'!$G$13,0,10*ROW('Hygiene Data'!G154)))</f>
        <v/>
      </c>
      <c r="EA160" s="229" t="str">
        <f ca="1">+IF(OFFSET('Hygiene Data'!$H$11,0,10*ROW('Hygiene Data'!H154))="","",OFFSET('Hygiene Data'!$H$11,0,10*ROW('Hygiene Data'!H154)))</f>
        <v/>
      </c>
      <c r="EB160" s="229" t="str">
        <f ca="1">+IF(OFFSET('Hygiene Data'!$H$12,0,10*ROW('Hygiene Data'!H154))="","",OFFSET('Hygiene Data'!$H$12,0,10*ROW('Hygiene Data'!H154)))</f>
        <v/>
      </c>
      <c r="EC160" s="229" t="str">
        <f ca="1">+IF(OFFSET('Hygiene Data'!$H$13,0,10*ROW('Hygiene Data'!H154))="","",OFFSET('Hygiene Data'!$H$13,0,10*ROW('Hygiene Data'!H154)))</f>
        <v/>
      </c>
      <c r="ED160" s="229" t="str">
        <f ca="1">+IF(OFFSET('Hygiene Data'!$I$11,0,10*ROW('Hygiene Data'!I154))="","",OFFSET('Hygiene Data'!$I$11,0,10*ROW('Hygiene Data'!I154)))</f>
        <v/>
      </c>
      <c r="EE160" s="229" t="str">
        <f ca="1">+IF(OFFSET('Hygiene Data'!$I$12,0,10*ROW('Hygiene Data'!I154))="","",OFFSET('Hygiene Data'!$I$12,0,10*ROW('Hygiene Data'!I154)))</f>
        <v/>
      </c>
      <c r="EF160" s="229" t="str">
        <f ca="1">+IF(OFFSET('Hygiene Data'!$I$13,0,10*ROW('Hygiene Data'!I154))="","",OFFSET('Hygiene Data'!$I$13,0,10*ROW('Hygiene Data'!I154)))</f>
        <v/>
      </c>
    </row>
    <row r="161" spans="1:136" x14ac:dyDescent="0.25">
      <c r="A161" s="338" t="str">
        <f ca="1">+IF(OFFSET('Water Data'!$B$2,0,10*ROW('Water Data'!E155))="","",OFFSET('Water Data'!$B$2,0,10*ROW('Water Data'!E155)))</f>
        <v/>
      </c>
      <c r="B161" s="33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365" t="str">
        <f t="shared" ca="1" si="2"/>
        <v/>
      </c>
      <c r="D161" s="36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36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36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36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36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36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36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36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36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36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36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36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36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36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36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36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36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36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36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36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36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36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36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36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36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36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36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36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36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36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36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36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36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36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36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36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36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36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36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36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36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36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36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36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36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36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36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36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36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44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36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36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36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36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36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36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36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36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36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36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36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36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36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36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36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36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229" t="str">
        <f ca="1">+IF(OFFSET('Water Data'!$D$27,0,10*ROW('Water Data'!D155))="","",OFFSET('Water Data'!$D$27,0,10*ROW('Water Data'!D155)))</f>
        <v/>
      </c>
      <c r="BT161" s="229" t="str">
        <f ca="1">+IF(OFFSET('Water Data'!$D$28,0,10*ROW('Water Data'!D155))="","",OFFSET('Water Data'!$D$28,0,10*ROW('Water Data'!D155)))</f>
        <v/>
      </c>
      <c r="BU161" s="229" t="str">
        <f ca="1">+IF(OFFSET('Water Data'!$D$29,0,10*ROW('Water Data'!D155))="","",OFFSET('Water Data'!$D$29,0,10*ROW('Water Data'!D155)))</f>
        <v/>
      </c>
      <c r="BV161" s="229" t="str">
        <f ca="1">+IF(OFFSET('Water Data'!$E$27,0,10*ROW('Water Data'!E155))="","",OFFSET('Water Data'!$E$27,0,10*ROW('Water Data'!E155)))</f>
        <v/>
      </c>
      <c r="BW161" s="229" t="str">
        <f ca="1">+IF(OFFSET('Water Data'!$E$28,0,10*ROW('Water Data'!E155))="","",OFFSET('Water Data'!$E$28,0,10*ROW('Water Data'!E155)))</f>
        <v/>
      </c>
      <c r="BX161" s="229" t="str">
        <f ca="1">+IF(OFFSET('Water Data'!$E$29,0,10*ROW('Water Data'!E155))="","",OFFSET('Water Data'!$E$29,0,10*ROW('Water Data'!E155)))</f>
        <v/>
      </c>
      <c r="BY161" s="229" t="str">
        <f ca="1">+IF(OFFSET('Water Data'!$F$27,0,10*ROW('Water Data'!F155))="","",OFFSET('Water Data'!$F$27,0,10*ROW('Water Data'!F155)))</f>
        <v/>
      </c>
      <c r="BZ161" s="229" t="str">
        <f ca="1">+IF(OFFSET('Water Data'!$F$28,0,10*ROW('Water Data'!F155))="","",OFFSET('Water Data'!$F$28,0,10*ROW('Water Data'!F155)))</f>
        <v/>
      </c>
      <c r="CA161" s="229" t="str">
        <f ca="1">+IF(OFFSET('Water Data'!$F$29,0,10*ROW('Water Data'!F155))="","",OFFSET('Water Data'!$F$29,0,10*ROW('Water Data'!F155)))</f>
        <v/>
      </c>
      <c r="CB161" s="229" t="str">
        <f ca="1">+IF(OFFSET('Water Data'!$G$27,0,10*ROW('Water Data'!G155))="","",OFFSET('Water Data'!$G$27,0,10*ROW('Water Data'!G155)))</f>
        <v/>
      </c>
      <c r="CC161" s="229" t="str">
        <f ca="1">+IF(OFFSET('Water Data'!$G$28,0,10*ROW('Water Data'!G155))="","",OFFSET('Water Data'!$G$28,0,10*ROW('Water Data'!G155)))</f>
        <v/>
      </c>
      <c r="CD161" s="229" t="str">
        <f ca="1">+IF(OFFSET('Water Data'!$G$29,0,10*ROW('Water Data'!G155))="","",OFFSET('Water Data'!$G$29,0,10*ROW('Water Data'!G155)))</f>
        <v/>
      </c>
      <c r="CE161" s="229" t="str">
        <f ca="1">+IF(OFFSET('Water Data'!$H$27,0,10*ROW('Water Data'!H155))="","",OFFSET('Water Data'!$H$27,0,10*ROW('Water Data'!H155)))</f>
        <v/>
      </c>
      <c r="CF161" s="229" t="str">
        <f ca="1">+IF(OFFSET('Water Data'!$H$28,0,10*ROW('Water Data'!H155))="","",OFFSET('Water Data'!$H$28,0,10*ROW('Water Data'!H155)))</f>
        <v/>
      </c>
      <c r="CG161" s="229" t="str">
        <f ca="1">+IF(OFFSET('Water Data'!$H$29,0,10*ROW('Water Data'!H155))="","",OFFSET('Water Data'!$H$29,0,10*ROW('Water Data'!H155)))</f>
        <v/>
      </c>
      <c r="CH161" s="229" t="str">
        <f ca="1">+IF(OFFSET('Water Data'!$I$27,0,10*ROW('Water Data'!I155))="","",OFFSET('Water Data'!$I$27,0,10*ROW('Water Data'!I155)))</f>
        <v/>
      </c>
      <c r="CI161" s="229" t="str">
        <f ca="1">+IF(OFFSET('Water Data'!$I$28,0,10*ROW('Water Data'!I155))="","",OFFSET('Water Data'!$I$28,0,10*ROW('Water Data'!I155)))</f>
        <v/>
      </c>
      <c r="CJ161" s="229" t="str">
        <f ca="1">+IF(OFFSET('Water Data'!$I$29,0,10*ROW('Water Data'!I155))="","",OFFSET('Water Data'!$I$29,0,10*ROW('Water Data'!I155)))</f>
        <v/>
      </c>
      <c r="CK161" s="229" t="str">
        <f ca="1">+IF(OFFSET('Sanitation Data'!$D$28,0,10*ROW('Sanitation Data'!D155))="","",OFFSET('Sanitation Data'!$D$28,0,10*ROW('Sanitation Data'!D155)))</f>
        <v/>
      </c>
      <c r="CL161" s="229" t="str">
        <f ca="1">+IF(OFFSET('Sanitation Data'!$D$29,0,10*ROW('Sanitation Data'!D155))="","",OFFSET('Sanitation Data'!$D$29,0,10*ROW('Sanitation Data'!D155)))</f>
        <v/>
      </c>
      <c r="CM161" s="229" t="str">
        <f ca="1">+IF(OFFSET('Sanitation Data'!$D$30,0,10*ROW('Sanitation Data'!D155))="","",OFFSET('Sanitation Data'!$D$30,0,10*ROW('Sanitation Data'!D155)))</f>
        <v/>
      </c>
      <c r="CN161" s="229" t="str">
        <f ca="1">+IF(OFFSET('Sanitation Data'!$D$31,0,10*ROW('Sanitation Data'!D155))="","",OFFSET('Sanitation Data'!$D$31,0,10*ROW('Sanitation Data'!D155)))</f>
        <v/>
      </c>
      <c r="CO161" s="229" t="str">
        <f ca="1">+IF(OFFSET('Sanitation Data'!$D$32,0,10*ROW('Sanitation Data'!D155))="","",OFFSET('Sanitation Data'!$D$32,0,10*ROW('Sanitation Data'!D155)))</f>
        <v/>
      </c>
      <c r="CP161" s="229" t="str">
        <f ca="1">+IF(OFFSET('Sanitation Data'!$E$28,0,10*ROW('Sanitation Data'!E155))="","",OFFSET('Sanitation Data'!$E$28,0,10*ROW('Sanitation Data'!E155)))</f>
        <v/>
      </c>
      <c r="CQ161" s="229" t="str">
        <f ca="1">+IF(OFFSET('Sanitation Data'!$E$29,0,10*ROW('Sanitation Data'!E155))="","",OFFSET('Sanitation Data'!$E$29,0,10*ROW('Sanitation Data'!E155)))</f>
        <v/>
      </c>
      <c r="CR161" s="229" t="str">
        <f ca="1">+IF(OFFSET('Sanitation Data'!$E$30,0,10*ROW('Sanitation Data'!E155))="","",OFFSET('Sanitation Data'!$E$30,0,10*ROW('Sanitation Data'!E155)))</f>
        <v/>
      </c>
      <c r="CS161" s="229" t="str">
        <f ca="1">+IF(OFFSET('Sanitation Data'!$E$31,0,10*ROW('Sanitation Data'!E155))="","",OFFSET('Sanitation Data'!$E$31,0,10*ROW('Sanitation Data'!E155)))</f>
        <v/>
      </c>
      <c r="CT161" s="229" t="str">
        <f ca="1">+IF(OFFSET('Sanitation Data'!$E$32,0,10*ROW('Sanitation Data'!E155))="","",OFFSET('Sanitation Data'!$E$32,0,10*ROW('Sanitation Data'!E155)))</f>
        <v/>
      </c>
      <c r="CU161" s="229" t="str">
        <f ca="1">+IF(OFFSET('Sanitation Data'!$F$28,0,10*ROW('Sanitation Data'!F155))="","",OFFSET('Sanitation Data'!$F$28,0,10*ROW('Sanitation Data'!F155)))</f>
        <v/>
      </c>
      <c r="CV161" s="229" t="str">
        <f ca="1">+IF(OFFSET('Sanitation Data'!$F$29,0,10*ROW('Sanitation Data'!F155))="","",OFFSET('Sanitation Data'!$F$29,0,10*ROW('Sanitation Data'!F155)))</f>
        <v/>
      </c>
      <c r="CW161" s="229" t="str">
        <f ca="1">+IF(OFFSET('Sanitation Data'!$F$30,0,10*ROW('Sanitation Data'!F155))="","",OFFSET('Sanitation Data'!$F$30,0,10*ROW('Sanitation Data'!F155)))</f>
        <v/>
      </c>
      <c r="CX161" s="229" t="str">
        <f ca="1">+IF(OFFSET('Sanitation Data'!$F$31,0,10*ROW('Sanitation Data'!F155))="","",OFFSET('Sanitation Data'!$F$31,0,10*ROW('Sanitation Data'!F155)))</f>
        <v/>
      </c>
      <c r="CY161" s="229" t="str">
        <f ca="1">+IF(OFFSET('Sanitation Data'!$F$32,0,10*ROW('Sanitation Data'!F155))="","",OFFSET('Sanitation Data'!$F$32,0,10*ROW('Sanitation Data'!F155)))</f>
        <v/>
      </c>
      <c r="CZ161" s="229" t="str">
        <f ca="1">+IF(OFFSET('Sanitation Data'!$G$28,0,10*ROW('Sanitation Data'!G155))="","",OFFSET('Sanitation Data'!$G$28,0,10*ROW('Sanitation Data'!G155)))</f>
        <v/>
      </c>
      <c r="DA161" s="229" t="str">
        <f ca="1">+IF(OFFSET('Sanitation Data'!$G$29,0,10*ROW('Sanitation Data'!G155))="","",OFFSET('Sanitation Data'!$G$29,0,10*ROW('Sanitation Data'!G155)))</f>
        <v/>
      </c>
      <c r="DB161" s="229" t="str">
        <f ca="1">+IF(OFFSET('Sanitation Data'!$G$30,0,10*ROW('Sanitation Data'!G155))="","",OFFSET('Sanitation Data'!$G$30,0,10*ROW('Sanitation Data'!G155)))</f>
        <v/>
      </c>
      <c r="DC161" s="229" t="str">
        <f ca="1">+IF(OFFSET('Sanitation Data'!$G$31,0,10*ROW('Sanitation Data'!G155))="","",OFFSET('Sanitation Data'!$G$31,0,10*ROW('Sanitation Data'!G155)))</f>
        <v/>
      </c>
      <c r="DD161" s="229" t="str">
        <f ca="1">+IF(OFFSET('Sanitation Data'!$G$32,0,10*ROW('Sanitation Data'!G155))="","",OFFSET('Sanitation Data'!$G$32,0,10*ROW('Sanitation Data'!G155)))</f>
        <v/>
      </c>
      <c r="DE161" s="229" t="str">
        <f ca="1">+IF(OFFSET('Sanitation Data'!$H$28,0,10*ROW('Sanitation Data'!H155))="","",OFFSET('Sanitation Data'!$H$28,0,10*ROW('Sanitation Data'!H155)))</f>
        <v/>
      </c>
      <c r="DF161" s="229" t="str">
        <f ca="1">+IF(OFFSET('Sanitation Data'!$H$29,0,10*ROW('Sanitation Data'!H155))="","",OFFSET('Sanitation Data'!$H$29,0,10*ROW('Sanitation Data'!H155)))</f>
        <v/>
      </c>
      <c r="DG161" s="229" t="str">
        <f ca="1">+IF(OFFSET('Sanitation Data'!$H$30,0,10*ROW('Sanitation Data'!H155))="","",OFFSET('Sanitation Data'!$H$30,0,10*ROW('Sanitation Data'!H155)))</f>
        <v/>
      </c>
      <c r="DH161" s="229" t="str">
        <f ca="1">+IF(OFFSET('Sanitation Data'!$H$31,0,10*ROW('Sanitation Data'!H155))="","",OFFSET('Sanitation Data'!$H$31,0,10*ROW('Sanitation Data'!H155)))</f>
        <v/>
      </c>
      <c r="DI161" s="229" t="str">
        <f ca="1">+IF(OFFSET('Sanitation Data'!$H$32,0,10*ROW('Sanitation Data'!H155))="","",OFFSET('Sanitation Data'!$H$32,0,10*ROW('Sanitation Data'!H155)))</f>
        <v/>
      </c>
      <c r="DJ161" s="229" t="str">
        <f ca="1">+IF(OFFSET('Sanitation Data'!$I$28,0,10*ROW('Sanitation Data'!I155))="","",OFFSET('Sanitation Data'!$I$28,0,10*ROW('Sanitation Data'!I155)))</f>
        <v/>
      </c>
      <c r="DK161" s="229" t="str">
        <f ca="1">+IF(OFFSET('Sanitation Data'!$I$29,0,10*ROW('Sanitation Data'!I155))="","",OFFSET('Sanitation Data'!$I$29,0,10*ROW('Sanitation Data'!I155)))</f>
        <v/>
      </c>
      <c r="DL161" s="229" t="str">
        <f ca="1">+IF(OFFSET('Sanitation Data'!$I$30,0,10*ROW('Sanitation Data'!I155))="","",OFFSET('Sanitation Data'!$I$30,0,10*ROW('Sanitation Data'!I155)))</f>
        <v/>
      </c>
      <c r="DM161" s="229" t="str">
        <f ca="1">+IF(OFFSET('Sanitation Data'!$I$31,0,10*ROW('Sanitation Data'!I155))="","",OFFSET('Sanitation Data'!$I$31,0,10*ROW('Sanitation Data'!I155)))</f>
        <v/>
      </c>
      <c r="DN161" s="229" t="str">
        <f ca="1">+IF(OFFSET('Sanitation Data'!$I$32,0,10*ROW('Sanitation Data'!I155))="","",OFFSET('Sanitation Data'!$I$32,0,10*ROW('Sanitation Data'!I155)))</f>
        <v/>
      </c>
      <c r="DO161" s="229" t="str">
        <f ca="1">+IF(OFFSET('Hygiene Data'!$D$11,0,10*ROW('Hygiene Data'!D155))="","",OFFSET('Hygiene Data'!$D$11,0,10*ROW('Hygiene Data'!D155)))</f>
        <v/>
      </c>
      <c r="DP161" s="229" t="str">
        <f ca="1">+IF(OFFSET('Hygiene Data'!$D$12,0,10*ROW('Hygiene Data'!D155))="","",OFFSET('Hygiene Data'!$D$12,0,10*ROW('Hygiene Data'!D155)))</f>
        <v/>
      </c>
      <c r="DQ161" s="229" t="str">
        <f ca="1">+IF(OFFSET('Hygiene Data'!$D$13,0,10*ROW('Hygiene Data'!D155))="","",OFFSET('Hygiene Data'!$D$13,0,10*ROW('Hygiene Data'!D155)))</f>
        <v/>
      </c>
      <c r="DR161" s="229" t="str">
        <f ca="1">+IF(OFFSET('Hygiene Data'!$E$11,0,10*ROW('Hygiene Data'!E155))="","",OFFSET('Hygiene Data'!$E$11,0,10*ROW('Hygiene Data'!E155)))</f>
        <v/>
      </c>
      <c r="DS161" s="229" t="str">
        <f ca="1">+IF(OFFSET('Hygiene Data'!$E$12,0,10*ROW('Hygiene Data'!E155))="","",OFFSET('Hygiene Data'!$E$12,0,10*ROW('Hygiene Data'!E155)))</f>
        <v/>
      </c>
      <c r="DT161" s="229" t="str">
        <f ca="1">+IF(OFFSET('Hygiene Data'!$E$13,0,10*ROW('Hygiene Data'!E155))="","",OFFSET('Hygiene Data'!$E$13,0,10*ROW('Hygiene Data'!E155)))</f>
        <v/>
      </c>
      <c r="DU161" s="229" t="str">
        <f ca="1">+IF(OFFSET('Hygiene Data'!$F$11,0,10*ROW('Hygiene Data'!F155))="","",OFFSET('Hygiene Data'!$F$11,0,10*ROW('Hygiene Data'!F155)))</f>
        <v/>
      </c>
      <c r="DV161" s="229" t="str">
        <f ca="1">+IF(OFFSET('Hygiene Data'!$F$12,0,10*ROW('Hygiene Data'!F155))="","",OFFSET('Hygiene Data'!$F$12,0,10*ROW('Hygiene Data'!F155)))</f>
        <v/>
      </c>
      <c r="DW161" s="229" t="str">
        <f ca="1">+IF(OFFSET('Hygiene Data'!$F$13,0,10*ROW('Hygiene Data'!F155))="","",OFFSET('Hygiene Data'!$F$13,0,10*ROW('Hygiene Data'!F155)))</f>
        <v/>
      </c>
      <c r="DX161" s="229" t="str">
        <f ca="1">+IF(OFFSET('Hygiene Data'!$G$11,0,10*ROW('Hygiene Data'!G155))="","",OFFSET('Hygiene Data'!$G$11,0,10*ROW('Hygiene Data'!G155)))</f>
        <v/>
      </c>
      <c r="DY161" s="229" t="str">
        <f ca="1">+IF(OFFSET('Hygiene Data'!$G$12,0,10*ROW('Hygiene Data'!G155))="","",OFFSET('Hygiene Data'!$G$12,0,10*ROW('Hygiene Data'!G155)))</f>
        <v/>
      </c>
      <c r="DZ161" s="229" t="str">
        <f ca="1">+IF(OFFSET('Hygiene Data'!$G$13,0,10*ROW('Hygiene Data'!G155))="","",OFFSET('Hygiene Data'!$G$13,0,10*ROW('Hygiene Data'!G155)))</f>
        <v/>
      </c>
      <c r="EA161" s="229" t="str">
        <f ca="1">+IF(OFFSET('Hygiene Data'!$H$11,0,10*ROW('Hygiene Data'!H155))="","",OFFSET('Hygiene Data'!$H$11,0,10*ROW('Hygiene Data'!H155)))</f>
        <v/>
      </c>
      <c r="EB161" s="229" t="str">
        <f ca="1">+IF(OFFSET('Hygiene Data'!$H$12,0,10*ROW('Hygiene Data'!H155))="","",OFFSET('Hygiene Data'!$H$12,0,10*ROW('Hygiene Data'!H155)))</f>
        <v/>
      </c>
      <c r="EC161" s="229" t="str">
        <f ca="1">+IF(OFFSET('Hygiene Data'!$H$13,0,10*ROW('Hygiene Data'!H155))="","",OFFSET('Hygiene Data'!$H$13,0,10*ROW('Hygiene Data'!H155)))</f>
        <v/>
      </c>
      <c r="ED161" s="229" t="str">
        <f ca="1">+IF(OFFSET('Hygiene Data'!$I$11,0,10*ROW('Hygiene Data'!I155))="","",OFFSET('Hygiene Data'!$I$11,0,10*ROW('Hygiene Data'!I155)))</f>
        <v/>
      </c>
      <c r="EE161" s="229" t="str">
        <f ca="1">+IF(OFFSET('Hygiene Data'!$I$12,0,10*ROW('Hygiene Data'!I155))="","",OFFSET('Hygiene Data'!$I$12,0,10*ROW('Hygiene Data'!I155)))</f>
        <v/>
      </c>
      <c r="EF161" s="229" t="str">
        <f ca="1">+IF(OFFSET('Hygiene Data'!$I$13,0,10*ROW('Hygiene Data'!I155))="","",OFFSET('Hygiene Data'!$I$13,0,10*ROW('Hygiene Data'!I155)))</f>
        <v/>
      </c>
    </row>
    <row r="162" spans="1:136" x14ac:dyDescent="0.25">
      <c r="A162" s="338" t="str">
        <f ca="1">+IF(OFFSET('Water Data'!$B$2,0,10*ROW('Water Data'!E156))="","",OFFSET('Water Data'!$B$2,0,10*ROW('Water Data'!E156)))</f>
        <v/>
      </c>
      <c r="B162" s="33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365" t="str">
        <f t="shared" ca="1" si="2"/>
        <v/>
      </c>
      <c r="D162" s="36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36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36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36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36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36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36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36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36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36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36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36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36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36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36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36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36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36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36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36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36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36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36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36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36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36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36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36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36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36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36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36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36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36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36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36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36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36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36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36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36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36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36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36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36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36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36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36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36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44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36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36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36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36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36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36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36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36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36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36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36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36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36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36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36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36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229" t="str">
        <f ca="1">+IF(OFFSET('Water Data'!$D$27,0,10*ROW('Water Data'!D156))="","",OFFSET('Water Data'!$D$27,0,10*ROW('Water Data'!D156)))</f>
        <v/>
      </c>
      <c r="BT162" s="229" t="str">
        <f ca="1">+IF(OFFSET('Water Data'!$D$28,0,10*ROW('Water Data'!D156))="","",OFFSET('Water Data'!$D$28,0,10*ROW('Water Data'!D156)))</f>
        <v/>
      </c>
      <c r="BU162" s="229" t="str">
        <f ca="1">+IF(OFFSET('Water Data'!$D$29,0,10*ROW('Water Data'!D156))="","",OFFSET('Water Data'!$D$29,0,10*ROW('Water Data'!D156)))</f>
        <v/>
      </c>
      <c r="BV162" s="229" t="str">
        <f ca="1">+IF(OFFSET('Water Data'!$E$27,0,10*ROW('Water Data'!E156))="","",OFFSET('Water Data'!$E$27,0,10*ROW('Water Data'!E156)))</f>
        <v/>
      </c>
      <c r="BW162" s="229" t="str">
        <f ca="1">+IF(OFFSET('Water Data'!$E$28,0,10*ROW('Water Data'!E156))="","",OFFSET('Water Data'!$E$28,0,10*ROW('Water Data'!E156)))</f>
        <v/>
      </c>
      <c r="BX162" s="229" t="str">
        <f ca="1">+IF(OFFSET('Water Data'!$E$29,0,10*ROW('Water Data'!E156))="","",OFFSET('Water Data'!$E$29,0,10*ROW('Water Data'!E156)))</f>
        <v/>
      </c>
      <c r="BY162" s="229" t="str">
        <f ca="1">+IF(OFFSET('Water Data'!$F$27,0,10*ROW('Water Data'!F156))="","",OFFSET('Water Data'!$F$27,0,10*ROW('Water Data'!F156)))</f>
        <v/>
      </c>
      <c r="BZ162" s="229" t="str">
        <f ca="1">+IF(OFFSET('Water Data'!$F$28,0,10*ROW('Water Data'!F156))="","",OFFSET('Water Data'!$F$28,0,10*ROW('Water Data'!F156)))</f>
        <v/>
      </c>
      <c r="CA162" s="229" t="str">
        <f ca="1">+IF(OFFSET('Water Data'!$F$29,0,10*ROW('Water Data'!F156))="","",OFFSET('Water Data'!$F$29,0,10*ROW('Water Data'!F156)))</f>
        <v/>
      </c>
      <c r="CB162" s="229" t="str">
        <f ca="1">+IF(OFFSET('Water Data'!$G$27,0,10*ROW('Water Data'!G156))="","",OFFSET('Water Data'!$G$27,0,10*ROW('Water Data'!G156)))</f>
        <v/>
      </c>
      <c r="CC162" s="229" t="str">
        <f ca="1">+IF(OFFSET('Water Data'!$G$28,0,10*ROW('Water Data'!G156))="","",OFFSET('Water Data'!$G$28,0,10*ROW('Water Data'!G156)))</f>
        <v/>
      </c>
      <c r="CD162" s="229" t="str">
        <f ca="1">+IF(OFFSET('Water Data'!$G$29,0,10*ROW('Water Data'!G156))="","",OFFSET('Water Data'!$G$29,0,10*ROW('Water Data'!G156)))</f>
        <v/>
      </c>
      <c r="CE162" s="229" t="str">
        <f ca="1">+IF(OFFSET('Water Data'!$H$27,0,10*ROW('Water Data'!H156))="","",OFFSET('Water Data'!$H$27,0,10*ROW('Water Data'!H156)))</f>
        <v/>
      </c>
      <c r="CF162" s="229" t="str">
        <f ca="1">+IF(OFFSET('Water Data'!$H$28,0,10*ROW('Water Data'!H156))="","",OFFSET('Water Data'!$H$28,0,10*ROW('Water Data'!H156)))</f>
        <v/>
      </c>
      <c r="CG162" s="229" t="str">
        <f ca="1">+IF(OFFSET('Water Data'!$H$29,0,10*ROW('Water Data'!H156))="","",OFFSET('Water Data'!$H$29,0,10*ROW('Water Data'!H156)))</f>
        <v/>
      </c>
      <c r="CH162" s="229" t="str">
        <f ca="1">+IF(OFFSET('Water Data'!$I$27,0,10*ROW('Water Data'!I156))="","",OFFSET('Water Data'!$I$27,0,10*ROW('Water Data'!I156)))</f>
        <v/>
      </c>
      <c r="CI162" s="229" t="str">
        <f ca="1">+IF(OFFSET('Water Data'!$I$28,0,10*ROW('Water Data'!I156))="","",OFFSET('Water Data'!$I$28,0,10*ROW('Water Data'!I156)))</f>
        <v/>
      </c>
      <c r="CJ162" s="229" t="str">
        <f ca="1">+IF(OFFSET('Water Data'!$I$29,0,10*ROW('Water Data'!I156))="","",OFFSET('Water Data'!$I$29,0,10*ROW('Water Data'!I156)))</f>
        <v/>
      </c>
      <c r="CK162" s="229" t="str">
        <f ca="1">+IF(OFFSET('Sanitation Data'!$D$28,0,10*ROW('Sanitation Data'!D156))="","",OFFSET('Sanitation Data'!$D$28,0,10*ROW('Sanitation Data'!D156)))</f>
        <v/>
      </c>
      <c r="CL162" s="229" t="str">
        <f ca="1">+IF(OFFSET('Sanitation Data'!$D$29,0,10*ROW('Sanitation Data'!D156))="","",OFFSET('Sanitation Data'!$D$29,0,10*ROW('Sanitation Data'!D156)))</f>
        <v/>
      </c>
      <c r="CM162" s="229" t="str">
        <f ca="1">+IF(OFFSET('Sanitation Data'!$D$30,0,10*ROW('Sanitation Data'!D156))="","",OFFSET('Sanitation Data'!$D$30,0,10*ROW('Sanitation Data'!D156)))</f>
        <v/>
      </c>
      <c r="CN162" s="229" t="str">
        <f ca="1">+IF(OFFSET('Sanitation Data'!$D$31,0,10*ROW('Sanitation Data'!D156))="","",OFFSET('Sanitation Data'!$D$31,0,10*ROW('Sanitation Data'!D156)))</f>
        <v/>
      </c>
      <c r="CO162" s="229" t="str">
        <f ca="1">+IF(OFFSET('Sanitation Data'!$D$32,0,10*ROW('Sanitation Data'!D156))="","",OFFSET('Sanitation Data'!$D$32,0,10*ROW('Sanitation Data'!D156)))</f>
        <v/>
      </c>
      <c r="CP162" s="229" t="str">
        <f ca="1">+IF(OFFSET('Sanitation Data'!$E$28,0,10*ROW('Sanitation Data'!E156))="","",OFFSET('Sanitation Data'!$E$28,0,10*ROW('Sanitation Data'!E156)))</f>
        <v/>
      </c>
      <c r="CQ162" s="229" t="str">
        <f ca="1">+IF(OFFSET('Sanitation Data'!$E$29,0,10*ROW('Sanitation Data'!E156))="","",OFFSET('Sanitation Data'!$E$29,0,10*ROW('Sanitation Data'!E156)))</f>
        <v/>
      </c>
      <c r="CR162" s="229" t="str">
        <f ca="1">+IF(OFFSET('Sanitation Data'!$E$30,0,10*ROW('Sanitation Data'!E156))="","",OFFSET('Sanitation Data'!$E$30,0,10*ROW('Sanitation Data'!E156)))</f>
        <v/>
      </c>
      <c r="CS162" s="229" t="str">
        <f ca="1">+IF(OFFSET('Sanitation Data'!$E$31,0,10*ROW('Sanitation Data'!E156))="","",OFFSET('Sanitation Data'!$E$31,0,10*ROW('Sanitation Data'!E156)))</f>
        <v/>
      </c>
      <c r="CT162" s="229" t="str">
        <f ca="1">+IF(OFFSET('Sanitation Data'!$E$32,0,10*ROW('Sanitation Data'!E156))="","",OFFSET('Sanitation Data'!$E$32,0,10*ROW('Sanitation Data'!E156)))</f>
        <v/>
      </c>
      <c r="CU162" s="229" t="str">
        <f ca="1">+IF(OFFSET('Sanitation Data'!$F$28,0,10*ROW('Sanitation Data'!F156))="","",OFFSET('Sanitation Data'!$F$28,0,10*ROW('Sanitation Data'!F156)))</f>
        <v/>
      </c>
      <c r="CV162" s="229" t="str">
        <f ca="1">+IF(OFFSET('Sanitation Data'!$F$29,0,10*ROW('Sanitation Data'!F156))="","",OFFSET('Sanitation Data'!$F$29,0,10*ROW('Sanitation Data'!F156)))</f>
        <v/>
      </c>
      <c r="CW162" s="229" t="str">
        <f ca="1">+IF(OFFSET('Sanitation Data'!$F$30,0,10*ROW('Sanitation Data'!F156))="","",OFFSET('Sanitation Data'!$F$30,0,10*ROW('Sanitation Data'!F156)))</f>
        <v/>
      </c>
      <c r="CX162" s="229" t="str">
        <f ca="1">+IF(OFFSET('Sanitation Data'!$F$31,0,10*ROW('Sanitation Data'!F156))="","",OFFSET('Sanitation Data'!$F$31,0,10*ROW('Sanitation Data'!F156)))</f>
        <v/>
      </c>
      <c r="CY162" s="229" t="str">
        <f ca="1">+IF(OFFSET('Sanitation Data'!$F$32,0,10*ROW('Sanitation Data'!F156))="","",OFFSET('Sanitation Data'!$F$32,0,10*ROW('Sanitation Data'!F156)))</f>
        <v/>
      </c>
      <c r="CZ162" s="229" t="str">
        <f ca="1">+IF(OFFSET('Sanitation Data'!$G$28,0,10*ROW('Sanitation Data'!G156))="","",OFFSET('Sanitation Data'!$G$28,0,10*ROW('Sanitation Data'!G156)))</f>
        <v/>
      </c>
      <c r="DA162" s="229" t="str">
        <f ca="1">+IF(OFFSET('Sanitation Data'!$G$29,0,10*ROW('Sanitation Data'!G156))="","",OFFSET('Sanitation Data'!$G$29,0,10*ROW('Sanitation Data'!G156)))</f>
        <v/>
      </c>
      <c r="DB162" s="229" t="str">
        <f ca="1">+IF(OFFSET('Sanitation Data'!$G$30,0,10*ROW('Sanitation Data'!G156))="","",OFFSET('Sanitation Data'!$G$30,0,10*ROW('Sanitation Data'!G156)))</f>
        <v/>
      </c>
      <c r="DC162" s="229" t="str">
        <f ca="1">+IF(OFFSET('Sanitation Data'!$G$31,0,10*ROW('Sanitation Data'!G156))="","",OFFSET('Sanitation Data'!$G$31,0,10*ROW('Sanitation Data'!G156)))</f>
        <v/>
      </c>
      <c r="DD162" s="229" t="str">
        <f ca="1">+IF(OFFSET('Sanitation Data'!$G$32,0,10*ROW('Sanitation Data'!G156))="","",OFFSET('Sanitation Data'!$G$32,0,10*ROW('Sanitation Data'!G156)))</f>
        <v/>
      </c>
      <c r="DE162" s="229" t="str">
        <f ca="1">+IF(OFFSET('Sanitation Data'!$H$28,0,10*ROW('Sanitation Data'!H156))="","",OFFSET('Sanitation Data'!$H$28,0,10*ROW('Sanitation Data'!H156)))</f>
        <v/>
      </c>
      <c r="DF162" s="229" t="str">
        <f ca="1">+IF(OFFSET('Sanitation Data'!$H$29,0,10*ROW('Sanitation Data'!H156))="","",OFFSET('Sanitation Data'!$H$29,0,10*ROW('Sanitation Data'!H156)))</f>
        <v/>
      </c>
      <c r="DG162" s="229" t="str">
        <f ca="1">+IF(OFFSET('Sanitation Data'!$H$30,0,10*ROW('Sanitation Data'!H156))="","",OFFSET('Sanitation Data'!$H$30,0,10*ROW('Sanitation Data'!H156)))</f>
        <v/>
      </c>
      <c r="DH162" s="229" t="str">
        <f ca="1">+IF(OFFSET('Sanitation Data'!$H$31,0,10*ROW('Sanitation Data'!H156))="","",OFFSET('Sanitation Data'!$H$31,0,10*ROW('Sanitation Data'!H156)))</f>
        <v/>
      </c>
      <c r="DI162" s="229" t="str">
        <f ca="1">+IF(OFFSET('Sanitation Data'!$H$32,0,10*ROW('Sanitation Data'!H156))="","",OFFSET('Sanitation Data'!$H$32,0,10*ROW('Sanitation Data'!H156)))</f>
        <v/>
      </c>
      <c r="DJ162" s="229" t="str">
        <f ca="1">+IF(OFFSET('Sanitation Data'!$I$28,0,10*ROW('Sanitation Data'!I156))="","",OFFSET('Sanitation Data'!$I$28,0,10*ROW('Sanitation Data'!I156)))</f>
        <v/>
      </c>
      <c r="DK162" s="229" t="str">
        <f ca="1">+IF(OFFSET('Sanitation Data'!$I$29,0,10*ROW('Sanitation Data'!I156))="","",OFFSET('Sanitation Data'!$I$29,0,10*ROW('Sanitation Data'!I156)))</f>
        <v/>
      </c>
      <c r="DL162" s="229" t="str">
        <f ca="1">+IF(OFFSET('Sanitation Data'!$I$30,0,10*ROW('Sanitation Data'!I156))="","",OFFSET('Sanitation Data'!$I$30,0,10*ROW('Sanitation Data'!I156)))</f>
        <v/>
      </c>
      <c r="DM162" s="229" t="str">
        <f ca="1">+IF(OFFSET('Sanitation Data'!$I$31,0,10*ROW('Sanitation Data'!I156))="","",OFFSET('Sanitation Data'!$I$31,0,10*ROW('Sanitation Data'!I156)))</f>
        <v/>
      </c>
      <c r="DN162" s="229" t="str">
        <f ca="1">+IF(OFFSET('Sanitation Data'!$I$32,0,10*ROW('Sanitation Data'!I156))="","",OFFSET('Sanitation Data'!$I$32,0,10*ROW('Sanitation Data'!I156)))</f>
        <v/>
      </c>
      <c r="DO162" s="229" t="str">
        <f ca="1">+IF(OFFSET('Hygiene Data'!$D$11,0,10*ROW('Hygiene Data'!D156))="","",OFFSET('Hygiene Data'!$D$11,0,10*ROW('Hygiene Data'!D156)))</f>
        <v/>
      </c>
      <c r="DP162" s="229" t="str">
        <f ca="1">+IF(OFFSET('Hygiene Data'!$D$12,0,10*ROW('Hygiene Data'!D156))="","",OFFSET('Hygiene Data'!$D$12,0,10*ROW('Hygiene Data'!D156)))</f>
        <v/>
      </c>
      <c r="DQ162" s="229" t="str">
        <f ca="1">+IF(OFFSET('Hygiene Data'!$D$13,0,10*ROW('Hygiene Data'!D156))="","",OFFSET('Hygiene Data'!$D$13,0,10*ROW('Hygiene Data'!D156)))</f>
        <v/>
      </c>
      <c r="DR162" s="229" t="str">
        <f ca="1">+IF(OFFSET('Hygiene Data'!$E$11,0,10*ROW('Hygiene Data'!E156))="","",OFFSET('Hygiene Data'!$E$11,0,10*ROW('Hygiene Data'!E156)))</f>
        <v/>
      </c>
      <c r="DS162" s="229" t="str">
        <f ca="1">+IF(OFFSET('Hygiene Data'!$E$12,0,10*ROW('Hygiene Data'!E156))="","",OFFSET('Hygiene Data'!$E$12,0,10*ROW('Hygiene Data'!E156)))</f>
        <v/>
      </c>
      <c r="DT162" s="229" t="str">
        <f ca="1">+IF(OFFSET('Hygiene Data'!$E$13,0,10*ROW('Hygiene Data'!E156))="","",OFFSET('Hygiene Data'!$E$13,0,10*ROW('Hygiene Data'!E156)))</f>
        <v/>
      </c>
      <c r="DU162" s="229" t="str">
        <f ca="1">+IF(OFFSET('Hygiene Data'!$F$11,0,10*ROW('Hygiene Data'!F156))="","",OFFSET('Hygiene Data'!$F$11,0,10*ROW('Hygiene Data'!F156)))</f>
        <v/>
      </c>
      <c r="DV162" s="229" t="str">
        <f ca="1">+IF(OFFSET('Hygiene Data'!$F$12,0,10*ROW('Hygiene Data'!F156))="","",OFFSET('Hygiene Data'!$F$12,0,10*ROW('Hygiene Data'!F156)))</f>
        <v/>
      </c>
      <c r="DW162" s="229" t="str">
        <f ca="1">+IF(OFFSET('Hygiene Data'!$F$13,0,10*ROW('Hygiene Data'!F156))="","",OFFSET('Hygiene Data'!$F$13,0,10*ROW('Hygiene Data'!F156)))</f>
        <v/>
      </c>
      <c r="DX162" s="229" t="str">
        <f ca="1">+IF(OFFSET('Hygiene Data'!$G$11,0,10*ROW('Hygiene Data'!G156))="","",OFFSET('Hygiene Data'!$G$11,0,10*ROW('Hygiene Data'!G156)))</f>
        <v/>
      </c>
      <c r="DY162" s="229" t="str">
        <f ca="1">+IF(OFFSET('Hygiene Data'!$G$12,0,10*ROW('Hygiene Data'!G156))="","",OFFSET('Hygiene Data'!$G$12,0,10*ROW('Hygiene Data'!G156)))</f>
        <v/>
      </c>
      <c r="DZ162" s="229" t="str">
        <f ca="1">+IF(OFFSET('Hygiene Data'!$G$13,0,10*ROW('Hygiene Data'!G156))="","",OFFSET('Hygiene Data'!$G$13,0,10*ROW('Hygiene Data'!G156)))</f>
        <v/>
      </c>
      <c r="EA162" s="229" t="str">
        <f ca="1">+IF(OFFSET('Hygiene Data'!$H$11,0,10*ROW('Hygiene Data'!H156))="","",OFFSET('Hygiene Data'!$H$11,0,10*ROW('Hygiene Data'!H156)))</f>
        <v/>
      </c>
      <c r="EB162" s="229" t="str">
        <f ca="1">+IF(OFFSET('Hygiene Data'!$H$12,0,10*ROW('Hygiene Data'!H156))="","",OFFSET('Hygiene Data'!$H$12,0,10*ROW('Hygiene Data'!H156)))</f>
        <v/>
      </c>
      <c r="EC162" s="229" t="str">
        <f ca="1">+IF(OFFSET('Hygiene Data'!$H$13,0,10*ROW('Hygiene Data'!H156))="","",OFFSET('Hygiene Data'!$H$13,0,10*ROW('Hygiene Data'!H156)))</f>
        <v/>
      </c>
      <c r="ED162" s="229" t="str">
        <f ca="1">+IF(OFFSET('Hygiene Data'!$I$11,0,10*ROW('Hygiene Data'!I156))="","",OFFSET('Hygiene Data'!$I$11,0,10*ROW('Hygiene Data'!I156)))</f>
        <v/>
      </c>
      <c r="EE162" s="229" t="str">
        <f ca="1">+IF(OFFSET('Hygiene Data'!$I$12,0,10*ROW('Hygiene Data'!I156))="","",OFFSET('Hygiene Data'!$I$12,0,10*ROW('Hygiene Data'!I156)))</f>
        <v/>
      </c>
      <c r="EF162" s="229" t="str">
        <f ca="1">+IF(OFFSET('Hygiene Data'!$I$13,0,10*ROW('Hygiene Data'!I156))="","",OFFSET('Hygiene Data'!$I$13,0,10*ROW('Hygiene Data'!I156)))</f>
        <v/>
      </c>
    </row>
    <row r="163" spans="1:136" x14ac:dyDescent="0.25">
      <c r="A163" s="338" t="str">
        <f ca="1">+IF(OFFSET('Water Data'!$B$2,0,10*ROW('Water Data'!E157))="","",OFFSET('Water Data'!$B$2,0,10*ROW('Water Data'!E157)))</f>
        <v/>
      </c>
      <c r="B163" s="33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365" t="str">
        <f t="shared" ca="1" si="2"/>
        <v/>
      </c>
      <c r="D163" s="36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36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36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36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36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36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36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36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36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36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36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36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36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36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36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36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36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36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36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36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36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36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36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36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36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36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36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36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36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36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36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36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36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36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36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36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36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36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36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36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36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36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36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36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36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36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36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36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36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44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36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36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36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36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36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36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36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36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36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36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36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36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36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36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36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36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229" t="str">
        <f ca="1">+IF(OFFSET('Water Data'!$D$27,0,10*ROW('Water Data'!D157))="","",OFFSET('Water Data'!$D$27,0,10*ROW('Water Data'!D157)))</f>
        <v/>
      </c>
      <c r="BT163" s="229" t="str">
        <f ca="1">+IF(OFFSET('Water Data'!$D$28,0,10*ROW('Water Data'!D157))="","",OFFSET('Water Data'!$D$28,0,10*ROW('Water Data'!D157)))</f>
        <v/>
      </c>
      <c r="BU163" s="229" t="str">
        <f ca="1">+IF(OFFSET('Water Data'!$D$29,0,10*ROW('Water Data'!D157))="","",OFFSET('Water Data'!$D$29,0,10*ROW('Water Data'!D157)))</f>
        <v/>
      </c>
      <c r="BV163" s="229" t="str">
        <f ca="1">+IF(OFFSET('Water Data'!$E$27,0,10*ROW('Water Data'!E157))="","",OFFSET('Water Data'!$E$27,0,10*ROW('Water Data'!E157)))</f>
        <v/>
      </c>
      <c r="BW163" s="229" t="str">
        <f ca="1">+IF(OFFSET('Water Data'!$E$28,0,10*ROW('Water Data'!E157))="","",OFFSET('Water Data'!$E$28,0,10*ROW('Water Data'!E157)))</f>
        <v/>
      </c>
      <c r="BX163" s="229" t="str">
        <f ca="1">+IF(OFFSET('Water Data'!$E$29,0,10*ROW('Water Data'!E157))="","",OFFSET('Water Data'!$E$29,0,10*ROW('Water Data'!E157)))</f>
        <v/>
      </c>
      <c r="BY163" s="229" t="str">
        <f ca="1">+IF(OFFSET('Water Data'!$F$27,0,10*ROW('Water Data'!F157))="","",OFFSET('Water Data'!$F$27,0,10*ROW('Water Data'!F157)))</f>
        <v/>
      </c>
      <c r="BZ163" s="229" t="str">
        <f ca="1">+IF(OFFSET('Water Data'!$F$28,0,10*ROW('Water Data'!F157))="","",OFFSET('Water Data'!$F$28,0,10*ROW('Water Data'!F157)))</f>
        <v/>
      </c>
      <c r="CA163" s="229" t="str">
        <f ca="1">+IF(OFFSET('Water Data'!$F$29,0,10*ROW('Water Data'!F157))="","",OFFSET('Water Data'!$F$29,0,10*ROW('Water Data'!F157)))</f>
        <v/>
      </c>
      <c r="CB163" s="229" t="str">
        <f ca="1">+IF(OFFSET('Water Data'!$G$27,0,10*ROW('Water Data'!G157))="","",OFFSET('Water Data'!$G$27,0,10*ROW('Water Data'!G157)))</f>
        <v/>
      </c>
      <c r="CC163" s="229" t="str">
        <f ca="1">+IF(OFFSET('Water Data'!$G$28,0,10*ROW('Water Data'!G157))="","",OFFSET('Water Data'!$G$28,0,10*ROW('Water Data'!G157)))</f>
        <v/>
      </c>
      <c r="CD163" s="229" t="str">
        <f ca="1">+IF(OFFSET('Water Data'!$G$29,0,10*ROW('Water Data'!G157))="","",OFFSET('Water Data'!$G$29,0,10*ROW('Water Data'!G157)))</f>
        <v/>
      </c>
      <c r="CE163" s="229" t="str">
        <f ca="1">+IF(OFFSET('Water Data'!$H$27,0,10*ROW('Water Data'!H157))="","",OFFSET('Water Data'!$H$27,0,10*ROW('Water Data'!H157)))</f>
        <v/>
      </c>
      <c r="CF163" s="229" t="str">
        <f ca="1">+IF(OFFSET('Water Data'!$H$28,0,10*ROW('Water Data'!H157))="","",OFFSET('Water Data'!$H$28,0,10*ROW('Water Data'!H157)))</f>
        <v/>
      </c>
      <c r="CG163" s="229" t="str">
        <f ca="1">+IF(OFFSET('Water Data'!$H$29,0,10*ROW('Water Data'!H157))="","",OFFSET('Water Data'!$H$29,0,10*ROW('Water Data'!H157)))</f>
        <v/>
      </c>
      <c r="CH163" s="229" t="str">
        <f ca="1">+IF(OFFSET('Water Data'!$I$27,0,10*ROW('Water Data'!I157))="","",OFFSET('Water Data'!$I$27,0,10*ROW('Water Data'!I157)))</f>
        <v/>
      </c>
      <c r="CI163" s="229" t="str">
        <f ca="1">+IF(OFFSET('Water Data'!$I$28,0,10*ROW('Water Data'!I157))="","",OFFSET('Water Data'!$I$28,0,10*ROW('Water Data'!I157)))</f>
        <v/>
      </c>
      <c r="CJ163" s="229" t="str">
        <f ca="1">+IF(OFFSET('Water Data'!$I$29,0,10*ROW('Water Data'!I157))="","",OFFSET('Water Data'!$I$29,0,10*ROW('Water Data'!I157)))</f>
        <v/>
      </c>
      <c r="CK163" s="229" t="str">
        <f ca="1">+IF(OFFSET('Sanitation Data'!$D$28,0,10*ROW('Sanitation Data'!D157))="","",OFFSET('Sanitation Data'!$D$28,0,10*ROW('Sanitation Data'!D157)))</f>
        <v/>
      </c>
      <c r="CL163" s="229" t="str">
        <f ca="1">+IF(OFFSET('Sanitation Data'!$D$29,0,10*ROW('Sanitation Data'!D157))="","",OFFSET('Sanitation Data'!$D$29,0,10*ROW('Sanitation Data'!D157)))</f>
        <v/>
      </c>
      <c r="CM163" s="229" t="str">
        <f ca="1">+IF(OFFSET('Sanitation Data'!$D$30,0,10*ROW('Sanitation Data'!D157))="","",OFFSET('Sanitation Data'!$D$30,0,10*ROW('Sanitation Data'!D157)))</f>
        <v/>
      </c>
      <c r="CN163" s="229" t="str">
        <f ca="1">+IF(OFFSET('Sanitation Data'!$D$31,0,10*ROW('Sanitation Data'!D157))="","",OFFSET('Sanitation Data'!$D$31,0,10*ROW('Sanitation Data'!D157)))</f>
        <v/>
      </c>
      <c r="CO163" s="229" t="str">
        <f ca="1">+IF(OFFSET('Sanitation Data'!$D$32,0,10*ROW('Sanitation Data'!D157))="","",OFFSET('Sanitation Data'!$D$32,0,10*ROW('Sanitation Data'!D157)))</f>
        <v/>
      </c>
      <c r="CP163" s="229" t="str">
        <f ca="1">+IF(OFFSET('Sanitation Data'!$E$28,0,10*ROW('Sanitation Data'!E157))="","",OFFSET('Sanitation Data'!$E$28,0,10*ROW('Sanitation Data'!E157)))</f>
        <v/>
      </c>
      <c r="CQ163" s="229" t="str">
        <f ca="1">+IF(OFFSET('Sanitation Data'!$E$29,0,10*ROW('Sanitation Data'!E157))="","",OFFSET('Sanitation Data'!$E$29,0,10*ROW('Sanitation Data'!E157)))</f>
        <v/>
      </c>
      <c r="CR163" s="229" t="str">
        <f ca="1">+IF(OFFSET('Sanitation Data'!$E$30,0,10*ROW('Sanitation Data'!E157))="","",OFFSET('Sanitation Data'!$E$30,0,10*ROW('Sanitation Data'!E157)))</f>
        <v/>
      </c>
      <c r="CS163" s="229" t="str">
        <f ca="1">+IF(OFFSET('Sanitation Data'!$E$31,0,10*ROW('Sanitation Data'!E157))="","",OFFSET('Sanitation Data'!$E$31,0,10*ROW('Sanitation Data'!E157)))</f>
        <v/>
      </c>
      <c r="CT163" s="229" t="str">
        <f ca="1">+IF(OFFSET('Sanitation Data'!$E$32,0,10*ROW('Sanitation Data'!E157))="","",OFFSET('Sanitation Data'!$E$32,0,10*ROW('Sanitation Data'!E157)))</f>
        <v/>
      </c>
      <c r="CU163" s="229" t="str">
        <f ca="1">+IF(OFFSET('Sanitation Data'!$F$28,0,10*ROW('Sanitation Data'!F157))="","",OFFSET('Sanitation Data'!$F$28,0,10*ROW('Sanitation Data'!F157)))</f>
        <v/>
      </c>
      <c r="CV163" s="229" t="str">
        <f ca="1">+IF(OFFSET('Sanitation Data'!$F$29,0,10*ROW('Sanitation Data'!F157))="","",OFFSET('Sanitation Data'!$F$29,0,10*ROW('Sanitation Data'!F157)))</f>
        <v/>
      </c>
      <c r="CW163" s="229" t="str">
        <f ca="1">+IF(OFFSET('Sanitation Data'!$F$30,0,10*ROW('Sanitation Data'!F157))="","",OFFSET('Sanitation Data'!$F$30,0,10*ROW('Sanitation Data'!F157)))</f>
        <v/>
      </c>
      <c r="CX163" s="229" t="str">
        <f ca="1">+IF(OFFSET('Sanitation Data'!$F$31,0,10*ROW('Sanitation Data'!F157))="","",OFFSET('Sanitation Data'!$F$31,0,10*ROW('Sanitation Data'!F157)))</f>
        <v/>
      </c>
      <c r="CY163" s="229" t="str">
        <f ca="1">+IF(OFFSET('Sanitation Data'!$F$32,0,10*ROW('Sanitation Data'!F157))="","",OFFSET('Sanitation Data'!$F$32,0,10*ROW('Sanitation Data'!F157)))</f>
        <v/>
      </c>
      <c r="CZ163" s="229" t="str">
        <f ca="1">+IF(OFFSET('Sanitation Data'!$G$28,0,10*ROW('Sanitation Data'!G157))="","",OFFSET('Sanitation Data'!$G$28,0,10*ROW('Sanitation Data'!G157)))</f>
        <v/>
      </c>
      <c r="DA163" s="229" t="str">
        <f ca="1">+IF(OFFSET('Sanitation Data'!$G$29,0,10*ROW('Sanitation Data'!G157))="","",OFFSET('Sanitation Data'!$G$29,0,10*ROW('Sanitation Data'!G157)))</f>
        <v/>
      </c>
      <c r="DB163" s="229" t="str">
        <f ca="1">+IF(OFFSET('Sanitation Data'!$G$30,0,10*ROW('Sanitation Data'!G157))="","",OFFSET('Sanitation Data'!$G$30,0,10*ROW('Sanitation Data'!G157)))</f>
        <v/>
      </c>
      <c r="DC163" s="229" t="str">
        <f ca="1">+IF(OFFSET('Sanitation Data'!$G$31,0,10*ROW('Sanitation Data'!G157))="","",OFFSET('Sanitation Data'!$G$31,0,10*ROW('Sanitation Data'!G157)))</f>
        <v/>
      </c>
      <c r="DD163" s="229" t="str">
        <f ca="1">+IF(OFFSET('Sanitation Data'!$G$32,0,10*ROW('Sanitation Data'!G157))="","",OFFSET('Sanitation Data'!$G$32,0,10*ROW('Sanitation Data'!G157)))</f>
        <v/>
      </c>
      <c r="DE163" s="229" t="str">
        <f ca="1">+IF(OFFSET('Sanitation Data'!$H$28,0,10*ROW('Sanitation Data'!H157))="","",OFFSET('Sanitation Data'!$H$28,0,10*ROW('Sanitation Data'!H157)))</f>
        <v/>
      </c>
      <c r="DF163" s="229" t="str">
        <f ca="1">+IF(OFFSET('Sanitation Data'!$H$29,0,10*ROW('Sanitation Data'!H157))="","",OFFSET('Sanitation Data'!$H$29,0,10*ROW('Sanitation Data'!H157)))</f>
        <v/>
      </c>
      <c r="DG163" s="229" t="str">
        <f ca="1">+IF(OFFSET('Sanitation Data'!$H$30,0,10*ROW('Sanitation Data'!H157))="","",OFFSET('Sanitation Data'!$H$30,0,10*ROW('Sanitation Data'!H157)))</f>
        <v/>
      </c>
      <c r="DH163" s="229" t="str">
        <f ca="1">+IF(OFFSET('Sanitation Data'!$H$31,0,10*ROW('Sanitation Data'!H157))="","",OFFSET('Sanitation Data'!$H$31,0,10*ROW('Sanitation Data'!H157)))</f>
        <v/>
      </c>
      <c r="DI163" s="229" t="str">
        <f ca="1">+IF(OFFSET('Sanitation Data'!$H$32,0,10*ROW('Sanitation Data'!H157))="","",OFFSET('Sanitation Data'!$H$32,0,10*ROW('Sanitation Data'!H157)))</f>
        <v/>
      </c>
      <c r="DJ163" s="229" t="str">
        <f ca="1">+IF(OFFSET('Sanitation Data'!$I$28,0,10*ROW('Sanitation Data'!I157))="","",OFFSET('Sanitation Data'!$I$28,0,10*ROW('Sanitation Data'!I157)))</f>
        <v/>
      </c>
      <c r="DK163" s="229" t="str">
        <f ca="1">+IF(OFFSET('Sanitation Data'!$I$29,0,10*ROW('Sanitation Data'!I157))="","",OFFSET('Sanitation Data'!$I$29,0,10*ROW('Sanitation Data'!I157)))</f>
        <v/>
      </c>
      <c r="DL163" s="229" t="str">
        <f ca="1">+IF(OFFSET('Sanitation Data'!$I$30,0,10*ROW('Sanitation Data'!I157))="","",OFFSET('Sanitation Data'!$I$30,0,10*ROW('Sanitation Data'!I157)))</f>
        <v/>
      </c>
      <c r="DM163" s="229" t="str">
        <f ca="1">+IF(OFFSET('Sanitation Data'!$I$31,0,10*ROW('Sanitation Data'!I157))="","",OFFSET('Sanitation Data'!$I$31,0,10*ROW('Sanitation Data'!I157)))</f>
        <v/>
      </c>
      <c r="DN163" s="229" t="str">
        <f ca="1">+IF(OFFSET('Sanitation Data'!$I$32,0,10*ROW('Sanitation Data'!I157))="","",OFFSET('Sanitation Data'!$I$32,0,10*ROW('Sanitation Data'!I157)))</f>
        <v/>
      </c>
      <c r="DO163" s="229" t="str">
        <f ca="1">+IF(OFFSET('Hygiene Data'!$D$11,0,10*ROW('Hygiene Data'!D157))="","",OFFSET('Hygiene Data'!$D$11,0,10*ROW('Hygiene Data'!D157)))</f>
        <v/>
      </c>
      <c r="DP163" s="229" t="str">
        <f ca="1">+IF(OFFSET('Hygiene Data'!$D$12,0,10*ROW('Hygiene Data'!D157))="","",OFFSET('Hygiene Data'!$D$12,0,10*ROW('Hygiene Data'!D157)))</f>
        <v/>
      </c>
      <c r="DQ163" s="229" t="str">
        <f ca="1">+IF(OFFSET('Hygiene Data'!$D$13,0,10*ROW('Hygiene Data'!D157))="","",OFFSET('Hygiene Data'!$D$13,0,10*ROW('Hygiene Data'!D157)))</f>
        <v/>
      </c>
      <c r="DR163" s="229" t="str">
        <f ca="1">+IF(OFFSET('Hygiene Data'!$E$11,0,10*ROW('Hygiene Data'!E157))="","",OFFSET('Hygiene Data'!$E$11,0,10*ROW('Hygiene Data'!E157)))</f>
        <v/>
      </c>
      <c r="DS163" s="229" t="str">
        <f ca="1">+IF(OFFSET('Hygiene Data'!$E$12,0,10*ROW('Hygiene Data'!E157))="","",OFFSET('Hygiene Data'!$E$12,0,10*ROW('Hygiene Data'!E157)))</f>
        <v/>
      </c>
      <c r="DT163" s="229" t="str">
        <f ca="1">+IF(OFFSET('Hygiene Data'!$E$13,0,10*ROW('Hygiene Data'!E157))="","",OFFSET('Hygiene Data'!$E$13,0,10*ROW('Hygiene Data'!E157)))</f>
        <v/>
      </c>
      <c r="DU163" s="229" t="str">
        <f ca="1">+IF(OFFSET('Hygiene Data'!$F$11,0,10*ROW('Hygiene Data'!F157))="","",OFFSET('Hygiene Data'!$F$11,0,10*ROW('Hygiene Data'!F157)))</f>
        <v/>
      </c>
      <c r="DV163" s="229" t="str">
        <f ca="1">+IF(OFFSET('Hygiene Data'!$F$12,0,10*ROW('Hygiene Data'!F157))="","",OFFSET('Hygiene Data'!$F$12,0,10*ROW('Hygiene Data'!F157)))</f>
        <v/>
      </c>
      <c r="DW163" s="229" t="str">
        <f ca="1">+IF(OFFSET('Hygiene Data'!$F$13,0,10*ROW('Hygiene Data'!F157))="","",OFFSET('Hygiene Data'!$F$13,0,10*ROW('Hygiene Data'!F157)))</f>
        <v/>
      </c>
      <c r="DX163" s="229" t="str">
        <f ca="1">+IF(OFFSET('Hygiene Data'!$G$11,0,10*ROW('Hygiene Data'!G157))="","",OFFSET('Hygiene Data'!$G$11,0,10*ROW('Hygiene Data'!G157)))</f>
        <v/>
      </c>
      <c r="DY163" s="229" t="str">
        <f ca="1">+IF(OFFSET('Hygiene Data'!$G$12,0,10*ROW('Hygiene Data'!G157))="","",OFFSET('Hygiene Data'!$G$12,0,10*ROW('Hygiene Data'!G157)))</f>
        <v/>
      </c>
      <c r="DZ163" s="229" t="str">
        <f ca="1">+IF(OFFSET('Hygiene Data'!$G$13,0,10*ROW('Hygiene Data'!G157))="","",OFFSET('Hygiene Data'!$G$13,0,10*ROW('Hygiene Data'!G157)))</f>
        <v/>
      </c>
      <c r="EA163" s="229" t="str">
        <f ca="1">+IF(OFFSET('Hygiene Data'!$H$11,0,10*ROW('Hygiene Data'!H157))="","",OFFSET('Hygiene Data'!$H$11,0,10*ROW('Hygiene Data'!H157)))</f>
        <v/>
      </c>
      <c r="EB163" s="229" t="str">
        <f ca="1">+IF(OFFSET('Hygiene Data'!$H$12,0,10*ROW('Hygiene Data'!H157))="","",OFFSET('Hygiene Data'!$H$12,0,10*ROW('Hygiene Data'!H157)))</f>
        <v/>
      </c>
      <c r="EC163" s="229" t="str">
        <f ca="1">+IF(OFFSET('Hygiene Data'!$H$13,0,10*ROW('Hygiene Data'!H157))="","",OFFSET('Hygiene Data'!$H$13,0,10*ROW('Hygiene Data'!H157)))</f>
        <v/>
      </c>
      <c r="ED163" s="229" t="str">
        <f ca="1">+IF(OFFSET('Hygiene Data'!$I$11,0,10*ROW('Hygiene Data'!I157))="","",OFFSET('Hygiene Data'!$I$11,0,10*ROW('Hygiene Data'!I157)))</f>
        <v/>
      </c>
      <c r="EE163" s="229" t="str">
        <f ca="1">+IF(OFFSET('Hygiene Data'!$I$12,0,10*ROW('Hygiene Data'!I157))="","",OFFSET('Hygiene Data'!$I$12,0,10*ROW('Hygiene Data'!I157)))</f>
        <v/>
      </c>
      <c r="EF163" s="229" t="str">
        <f ca="1">+IF(OFFSET('Hygiene Data'!$I$13,0,10*ROW('Hygiene Data'!I157))="","",OFFSET('Hygiene Data'!$I$13,0,10*ROW('Hygiene Data'!I157)))</f>
        <v/>
      </c>
    </row>
    <row r="164" spans="1:136" x14ac:dyDescent="0.25">
      <c r="A164" s="338" t="str">
        <f ca="1">+IF(OFFSET('Water Data'!$B$2,0,10*ROW('Water Data'!E158))="","",OFFSET('Water Data'!$B$2,0,10*ROW('Water Data'!E158)))</f>
        <v/>
      </c>
      <c r="B164" s="33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365" t="str">
        <f t="shared" ca="1" si="2"/>
        <v/>
      </c>
      <c r="D164" s="36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36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36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36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36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36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36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36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36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36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36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36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36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36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36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36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36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36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36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36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36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36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36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36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36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36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36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36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36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36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36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36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36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36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36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36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36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36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36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36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36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36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36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36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36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36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36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36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36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44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36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36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36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36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36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36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36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36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36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36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36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36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36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36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36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36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229" t="str">
        <f ca="1">+IF(OFFSET('Water Data'!$D$27,0,10*ROW('Water Data'!D158))="","",OFFSET('Water Data'!$D$27,0,10*ROW('Water Data'!D158)))</f>
        <v/>
      </c>
      <c r="BT164" s="229" t="str">
        <f ca="1">+IF(OFFSET('Water Data'!$D$28,0,10*ROW('Water Data'!D158))="","",OFFSET('Water Data'!$D$28,0,10*ROW('Water Data'!D158)))</f>
        <v/>
      </c>
      <c r="BU164" s="229" t="str">
        <f ca="1">+IF(OFFSET('Water Data'!$D$29,0,10*ROW('Water Data'!D158))="","",OFFSET('Water Data'!$D$29,0,10*ROW('Water Data'!D158)))</f>
        <v/>
      </c>
      <c r="BV164" s="229" t="str">
        <f ca="1">+IF(OFFSET('Water Data'!$E$27,0,10*ROW('Water Data'!E158))="","",OFFSET('Water Data'!$E$27,0,10*ROW('Water Data'!E158)))</f>
        <v/>
      </c>
      <c r="BW164" s="229" t="str">
        <f ca="1">+IF(OFFSET('Water Data'!$E$28,0,10*ROW('Water Data'!E158))="","",OFFSET('Water Data'!$E$28,0,10*ROW('Water Data'!E158)))</f>
        <v/>
      </c>
      <c r="BX164" s="229" t="str">
        <f ca="1">+IF(OFFSET('Water Data'!$E$29,0,10*ROW('Water Data'!E158))="","",OFFSET('Water Data'!$E$29,0,10*ROW('Water Data'!E158)))</f>
        <v/>
      </c>
      <c r="BY164" s="229" t="str">
        <f ca="1">+IF(OFFSET('Water Data'!$F$27,0,10*ROW('Water Data'!F158))="","",OFFSET('Water Data'!$F$27,0,10*ROW('Water Data'!F158)))</f>
        <v/>
      </c>
      <c r="BZ164" s="229" t="str">
        <f ca="1">+IF(OFFSET('Water Data'!$F$28,0,10*ROW('Water Data'!F158))="","",OFFSET('Water Data'!$F$28,0,10*ROW('Water Data'!F158)))</f>
        <v/>
      </c>
      <c r="CA164" s="229" t="str">
        <f ca="1">+IF(OFFSET('Water Data'!$F$29,0,10*ROW('Water Data'!F158))="","",OFFSET('Water Data'!$F$29,0,10*ROW('Water Data'!F158)))</f>
        <v/>
      </c>
      <c r="CB164" s="229" t="str">
        <f ca="1">+IF(OFFSET('Water Data'!$G$27,0,10*ROW('Water Data'!G158))="","",OFFSET('Water Data'!$G$27,0,10*ROW('Water Data'!G158)))</f>
        <v/>
      </c>
      <c r="CC164" s="229" t="str">
        <f ca="1">+IF(OFFSET('Water Data'!$G$28,0,10*ROW('Water Data'!G158))="","",OFFSET('Water Data'!$G$28,0,10*ROW('Water Data'!G158)))</f>
        <v/>
      </c>
      <c r="CD164" s="229" t="str">
        <f ca="1">+IF(OFFSET('Water Data'!$G$29,0,10*ROW('Water Data'!G158))="","",OFFSET('Water Data'!$G$29,0,10*ROW('Water Data'!G158)))</f>
        <v/>
      </c>
      <c r="CE164" s="229" t="str">
        <f ca="1">+IF(OFFSET('Water Data'!$H$27,0,10*ROW('Water Data'!H158))="","",OFFSET('Water Data'!$H$27,0,10*ROW('Water Data'!H158)))</f>
        <v/>
      </c>
      <c r="CF164" s="229" t="str">
        <f ca="1">+IF(OFFSET('Water Data'!$H$28,0,10*ROW('Water Data'!H158))="","",OFFSET('Water Data'!$H$28,0,10*ROW('Water Data'!H158)))</f>
        <v/>
      </c>
      <c r="CG164" s="229" t="str">
        <f ca="1">+IF(OFFSET('Water Data'!$H$29,0,10*ROW('Water Data'!H158))="","",OFFSET('Water Data'!$H$29,0,10*ROW('Water Data'!H158)))</f>
        <v/>
      </c>
      <c r="CH164" s="229" t="str">
        <f ca="1">+IF(OFFSET('Water Data'!$I$27,0,10*ROW('Water Data'!I158))="","",OFFSET('Water Data'!$I$27,0,10*ROW('Water Data'!I158)))</f>
        <v/>
      </c>
      <c r="CI164" s="229" t="str">
        <f ca="1">+IF(OFFSET('Water Data'!$I$28,0,10*ROW('Water Data'!I158))="","",OFFSET('Water Data'!$I$28,0,10*ROW('Water Data'!I158)))</f>
        <v/>
      </c>
      <c r="CJ164" s="229" t="str">
        <f ca="1">+IF(OFFSET('Water Data'!$I$29,0,10*ROW('Water Data'!I158))="","",OFFSET('Water Data'!$I$29,0,10*ROW('Water Data'!I158)))</f>
        <v/>
      </c>
      <c r="CK164" s="229" t="str">
        <f ca="1">+IF(OFFSET('Sanitation Data'!$D$28,0,10*ROW('Sanitation Data'!D158))="","",OFFSET('Sanitation Data'!$D$28,0,10*ROW('Sanitation Data'!D158)))</f>
        <v/>
      </c>
      <c r="CL164" s="229" t="str">
        <f ca="1">+IF(OFFSET('Sanitation Data'!$D$29,0,10*ROW('Sanitation Data'!D158))="","",OFFSET('Sanitation Data'!$D$29,0,10*ROW('Sanitation Data'!D158)))</f>
        <v/>
      </c>
      <c r="CM164" s="229" t="str">
        <f ca="1">+IF(OFFSET('Sanitation Data'!$D$30,0,10*ROW('Sanitation Data'!D158))="","",OFFSET('Sanitation Data'!$D$30,0,10*ROW('Sanitation Data'!D158)))</f>
        <v/>
      </c>
      <c r="CN164" s="229" t="str">
        <f ca="1">+IF(OFFSET('Sanitation Data'!$D$31,0,10*ROW('Sanitation Data'!D158))="","",OFFSET('Sanitation Data'!$D$31,0,10*ROW('Sanitation Data'!D158)))</f>
        <v/>
      </c>
      <c r="CO164" s="229" t="str">
        <f ca="1">+IF(OFFSET('Sanitation Data'!$D$32,0,10*ROW('Sanitation Data'!D158))="","",OFFSET('Sanitation Data'!$D$32,0,10*ROW('Sanitation Data'!D158)))</f>
        <v/>
      </c>
      <c r="CP164" s="229" t="str">
        <f ca="1">+IF(OFFSET('Sanitation Data'!$E$28,0,10*ROW('Sanitation Data'!E158))="","",OFFSET('Sanitation Data'!$E$28,0,10*ROW('Sanitation Data'!E158)))</f>
        <v/>
      </c>
      <c r="CQ164" s="229" t="str">
        <f ca="1">+IF(OFFSET('Sanitation Data'!$E$29,0,10*ROW('Sanitation Data'!E158))="","",OFFSET('Sanitation Data'!$E$29,0,10*ROW('Sanitation Data'!E158)))</f>
        <v/>
      </c>
      <c r="CR164" s="229" t="str">
        <f ca="1">+IF(OFFSET('Sanitation Data'!$E$30,0,10*ROW('Sanitation Data'!E158))="","",OFFSET('Sanitation Data'!$E$30,0,10*ROW('Sanitation Data'!E158)))</f>
        <v/>
      </c>
      <c r="CS164" s="229" t="str">
        <f ca="1">+IF(OFFSET('Sanitation Data'!$E$31,0,10*ROW('Sanitation Data'!E158))="","",OFFSET('Sanitation Data'!$E$31,0,10*ROW('Sanitation Data'!E158)))</f>
        <v/>
      </c>
      <c r="CT164" s="229" t="str">
        <f ca="1">+IF(OFFSET('Sanitation Data'!$E$32,0,10*ROW('Sanitation Data'!E158))="","",OFFSET('Sanitation Data'!$E$32,0,10*ROW('Sanitation Data'!E158)))</f>
        <v/>
      </c>
      <c r="CU164" s="229" t="str">
        <f ca="1">+IF(OFFSET('Sanitation Data'!$F$28,0,10*ROW('Sanitation Data'!F158))="","",OFFSET('Sanitation Data'!$F$28,0,10*ROW('Sanitation Data'!F158)))</f>
        <v/>
      </c>
      <c r="CV164" s="229" t="str">
        <f ca="1">+IF(OFFSET('Sanitation Data'!$F$29,0,10*ROW('Sanitation Data'!F158))="","",OFFSET('Sanitation Data'!$F$29,0,10*ROW('Sanitation Data'!F158)))</f>
        <v/>
      </c>
      <c r="CW164" s="229" t="str">
        <f ca="1">+IF(OFFSET('Sanitation Data'!$F$30,0,10*ROW('Sanitation Data'!F158))="","",OFFSET('Sanitation Data'!$F$30,0,10*ROW('Sanitation Data'!F158)))</f>
        <v/>
      </c>
      <c r="CX164" s="229" t="str">
        <f ca="1">+IF(OFFSET('Sanitation Data'!$F$31,0,10*ROW('Sanitation Data'!F158))="","",OFFSET('Sanitation Data'!$F$31,0,10*ROW('Sanitation Data'!F158)))</f>
        <v/>
      </c>
      <c r="CY164" s="229" t="str">
        <f ca="1">+IF(OFFSET('Sanitation Data'!$F$32,0,10*ROW('Sanitation Data'!F158))="","",OFFSET('Sanitation Data'!$F$32,0,10*ROW('Sanitation Data'!F158)))</f>
        <v/>
      </c>
      <c r="CZ164" s="229" t="str">
        <f ca="1">+IF(OFFSET('Sanitation Data'!$G$28,0,10*ROW('Sanitation Data'!G158))="","",OFFSET('Sanitation Data'!$G$28,0,10*ROW('Sanitation Data'!G158)))</f>
        <v/>
      </c>
      <c r="DA164" s="229" t="str">
        <f ca="1">+IF(OFFSET('Sanitation Data'!$G$29,0,10*ROW('Sanitation Data'!G158))="","",OFFSET('Sanitation Data'!$G$29,0,10*ROW('Sanitation Data'!G158)))</f>
        <v/>
      </c>
      <c r="DB164" s="229" t="str">
        <f ca="1">+IF(OFFSET('Sanitation Data'!$G$30,0,10*ROW('Sanitation Data'!G158))="","",OFFSET('Sanitation Data'!$G$30,0,10*ROW('Sanitation Data'!G158)))</f>
        <v/>
      </c>
      <c r="DC164" s="229" t="str">
        <f ca="1">+IF(OFFSET('Sanitation Data'!$G$31,0,10*ROW('Sanitation Data'!G158))="","",OFFSET('Sanitation Data'!$G$31,0,10*ROW('Sanitation Data'!G158)))</f>
        <v/>
      </c>
      <c r="DD164" s="229" t="str">
        <f ca="1">+IF(OFFSET('Sanitation Data'!$G$32,0,10*ROW('Sanitation Data'!G158))="","",OFFSET('Sanitation Data'!$G$32,0,10*ROW('Sanitation Data'!G158)))</f>
        <v/>
      </c>
      <c r="DE164" s="229" t="str">
        <f ca="1">+IF(OFFSET('Sanitation Data'!$H$28,0,10*ROW('Sanitation Data'!H158))="","",OFFSET('Sanitation Data'!$H$28,0,10*ROW('Sanitation Data'!H158)))</f>
        <v/>
      </c>
      <c r="DF164" s="229" t="str">
        <f ca="1">+IF(OFFSET('Sanitation Data'!$H$29,0,10*ROW('Sanitation Data'!H158))="","",OFFSET('Sanitation Data'!$H$29,0,10*ROW('Sanitation Data'!H158)))</f>
        <v/>
      </c>
      <c r="DG164" s="229" t="str">
        <f ca="1">+IF(OFFSET('Sanitation Data'!$H$30,0,10*ROW('Sanitation Data'!H158))="","",OFFSET('Sanitation Data'!$H$30,0,10*ROW('Sanitation Data'!H158)))</f>
        <v/>
      </c>
      <c r="DH164" s="229" t="str">
        <f ca="1">+IF(OFFSET('Sanitation Data'!$H$31,0,10*ROW('Sanitation Data'!H158))="","",OFFSET('Sanitation Data'!$H$31,0,10*ROW('Sanitation Data'!H158)))</f>
        <v/>
      </c>
      <c r="DI164" s="229" t="str">
        <f ca="1">+IF(OFFSET('Sanitation Data'!$H$32,0,10*ROW('Sanitation Data'!H158))="","",OFFSET('Sanitation Data'!$H$32,0,10*ROW('Sanitation Data'!H158)))</f>
        <v/>
      </c>
      <c r="DJ164" s="229" t="str">
        <f ca="1">+IF(OFFSET('Sanitation Data'!$I$28,0,10*ROW('Sanitation Data'!I158))="","",OFFSET('Sanitation Data'!$I$28,0,10*ROW('Sanitation Data'!I158)))</f>
        <v/>
      </c>
      <c r="DK164" s="229" t="str">
        <f ca="1">+IF(OFFSET('Sanitation Data'!$I$29,0,10*ROW('Sanitation Data'!I158))="","",OFFSET('Sanitation Data'!$I$29,0,10*ROW('Sanitation Data'!I158)))</f>
        <v/>
      </c>
      <c r="DL164" s="229" t="str">
        <f ca="1">+IF(OFFSET('Sanitation Data'!$I$30,0,10*ROW('Sanitation Data'!I158))="","",OFFSET('Sanitation Data'!$I$30,0,10*ROW('Sanitation Data'!I158)))</f>
        <v/>
      </c>
      <c r="DM164" s="229" t="str">
        <f ca="1">+IF(OFFSET('Sanitation Data'!$I$31,0,10*ROW('Sanitation Data'!I158))="","",OFFSET('Sanitation Data'!$I$31,0,10*ROW('Sanitation Data'!I158)))</f>
        <v/>
      </c>
      <c r="DN164" s="229" t="str">
        <f ca="1">+IF(OFFSET('Sanitation Data'!$I$32,0,10*ROW('Sanitation Data'!I158))="","",OFFSET('Sanitation Data'!$I$32,0,10*ROW('Sanitation Data'!I158)))</f>
        <v/>
      </c>
      <c r="DO164" s="229" t="str">
        <f ca="1">+IF(OFFSET('Hygiene Data'!$D$11,0,10*ROW('Hygiene Data'!D158))="","",OFFSET('Hygiene Data'!$D$11,0,10*ROW('Hygiene Data'!D158)))</f>
        <v/>
      </c>
      <c r="DP164" s="229" t="str">
        <f ca="1">+IF(OFFSET('Hygiene Data'!$D$12,0,10*ROW('Hygiene Data'!D158))="","",OFFSET('Hygiene Data'!$D$12,0,10*ROW('Hygiene Data'!D158)))</f>
        <v/>
      </c>
      <c r="DQ164" s="229" t="str">
        <f ca="1">+IF(OFFSET('Hygiene Data'!$D$13,0,10*ROW('Hygiene Data'!D158))="","",OFFSET('Hygiene Data'!$D$13,0,10*ROW('Hygiene Data'!D158)))</f>
        <v/>
      </c>
      <c r="DR164" s="229" t="str">
        <f ca="1">+IF(OFFSET('Hygiene Data'!$E$11,0,10*ROW('Hygiene Data'!E158))="","",OFFSET('Hygiene Data'!$E$11,0,10*ROW('Hygiene Data'!E158)))</f>
        <v/>
      </c>
      <c r="DS164" s="229" t="str">
        <f ca="1">+IF(OFFSET('Hygiene Data'!$E$12,0,10*ROW('Hygiene Data'!E158))="","",OFFSET('Hygiene Data'!$E$12,0,10*ROW('Hygiene Data'!E158)))</f>
        <v/>
      </c>
      <c r="DT164" s="229" t="str">
        <f ca="1">+IF(OFFSET('Hygiene Data'!$E$13,0,10*ROW('Hygiene Data'!E158))="","",OFFSET('Hygiene Data'!$E$13,0,10*ROW('Hygiene Data'!E158)))</f>
        <v/>
      </c>
      <c r="DU164" s="229" t="str">
        <f ca="1">+IF(OFFSET('Hygiene Data'!$F$11,0,10*ROW('Hygiene Data'!F158))="","",OFFSET('Hygiene Data'!$F$11,0,10*ROW('Hygiene Data'!F158)))</f>
        <v/>
      </c>
      <c r="DV164" s="229" t="str">
        <f ca="1">+IF(OFFSET('Hygiene Data'!$F$12,0,10*ROW('Hygiene Data'!F158))="","",OFFSET('Hygiene Data'!$F$12,0,10*ROW('Hygiene Data'!F158)))</f>
        <v/>
      </c>
      <c r="DW164" s="229" t="str">
        <f ca="1">+IF(OFFSET('Hygiene Data'!$F$13,0,10*ROW('Hygiene Data'!F158))="","",OFFSET('Hygiene Data'!$F$13,0,10*ROW('Hygiene Data'!F158)))</f>
        <v/>
      </c>
      <c r="DX164" s="229" t="str">
        <f ca="1">+IF(OFFSET('Hygiene Data'!$G$11,0,10*ROW('Hygiene Data'!G158))="","",OFFSET('Hygiene Data'!$G$11,0,10*ROW('Hygiene Data'!G158)))</f>
        <v/>
      </c>
      <c r="DY164" s="229" t="str">
        <f ca="1">+IF(OFFSET('Hygiene Data'!$G$12,0,10*ROW('Hygiene Data'!G158))="","",OFFSET('Hygiene Data'!$G$12,0,10*ROW('Hygiene Data'!G158)))</f>
        <v/>
      </c>
      <c r="DZ164" s="229" t="str">
        <f ca="1">+IF(OFFSET('Hygiene Data'!$G$13,0,10*ROW('Hygiene Data'!G158))="","",OFFSET('Hygiene Data'!$G$13,0,10*ROW('Hygiene Data'!G158)))</f>
        <v/>
      </c>
      <c r="EA164" s="229" t="str">
        <f ca="1">+IF(OFFSET('Hygiene Data'!$H$11,0,10*ROW('Hygiene Data'!H158))="","",OFFSET('Hygiene Data'!$H$11,0,10*ROW('Hygiene Data'!H158)))</f>
        <v/>
      </c>
      <c r="EB164" s="229" t="str">
        <f ca="1">+IF(OFFSET('Hygiene Data'!$H$12,0,10*ROW('Hygiene Data'!H158))="","",OFFSET('Hygiene Data'!$H$12,0,10*ROW('Hygiene Data'!H158)))</f>
        <v/>
      </c>
      <c r="EC164" s="229" t="str">
        <f ca="1">+IF(OFFSET('Hygiene Data'!$H$13,0,10*ROW('Hygiene Data'!H158))="","",OFFSET('Hygiene Data'!$H$13,0,10*ROW('Hygiene Data'!H158)))</f>
        <v/>
      </c>
      <c r="ED164" s="229" t="str">
        <f ca="1">+IF(OFFSET('Hygiene Data'!$I$11,0,10*ROW('Hygiene Data'!I158))="","",OFFSET('Hygiene Data'!$I$11,0,10*ROW('Hygiene Data'!I158)))</f>
        <v/>
      </c>
      <c r="EE164" s="229" t="str">
        <f ca="1">+IF(OFFSET('Hygiene Data'!$I$12,0,10*ROW('Hygiene Data'!I158))="","",OFFSET('Hygiene Data'!$I$12,0,10*ROW('Hygiene Data'!I158)))</f>
        <v/>
      </c>
      <c r="EF164" s="229" t="str">
        <f ca="1">+IF(OFFSET('Hygiene Data'!$I$13,0,10*ROW('Hygiene Data'!I158))="","",OFFSET('Hygiene Data'!$I$13,0,10*ROW('Hygiene Data'!I158)))</f>
        <v/>
      </c>
    </row>
    <row r="165" spans="1:136" x14ac:dyDescent="0.25">
      <c r="A165" s="338" t="str">
        <f ca="1">+IF(OFFSET('Water Data'!$B$2,0,10*ROW('Water Data'!E159))="","",OFFSET('Water Data'!$B$2,0,10*ROW('Water Data'!E159)))</f>
        <v/>
      </c>
      <c r="B165" s="33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365" t="str">
        <f t="shared" ca="1" si="2"/>
        <v/>
      </c>
      <c r="D165" s="36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36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36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36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36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36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36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36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36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36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36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36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36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36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36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36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36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36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36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36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36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36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36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36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36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36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36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36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36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36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36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36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36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36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36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36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36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36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36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36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36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36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36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36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36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36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36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36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36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44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36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36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36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36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36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36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36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36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36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36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36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36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36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36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36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36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229" t="str">
        <f ca="1">+IF(OFFSET('Water Data'!$D$27,0,10*ROW('Water Data'!D159))="","",OFFSET('Water Data'!$D$27,0,10*ROW('Water Data'!D159)))</f>
        <v/>
      </c>
      <c r="BT165" s="229" t="str">
        <f ca="1">+IF(OFFSET('Water Data'!$D$28,0,10*ROW('Water Data'!D159))="","",OFFSET('Water Data'!$D$28,0,10*ROW('Water Data'!D159)))</f>
        <v/>
      </c>
      <c r="BU165" s="229" t="str">
        <f ca="1">+IF(OFFSET('Water Data'!$D$29,0,10*ROW('Water Data'!D159))="","",OFFSET('Water Data'!$D$29,0,10*ROW('Water Data'!D159)))</f>
        <v/>
      </c>
      <c r="BV165" s="229" t="str">
        <f ca="1">+IF(OFFSET('Water Data'!$E$27,0,10*ROW('Water Data'!E159))="","",OFFSET('Water Data'!$E$27,0,10*ROW('Water Data'!E159)))</f>
        <v/>
      </c>
      <c r="BW165" s="229" t="str">
        <f ca="1">+IF(OFFSET('Water Data'!$E$28,0,10*ROW('Water Data'!E159))="","",OFFSET('Water Data'!$E$28,0,10*ROW('Water Data'!E159)))</f>
        <v/>
      </c>
      <c r="BX165" s="229" t="str">
        <f ca="1">+IF(OFFSET('Water Data'!$E$29,0,10*ROW('Water Data'!E159))="","",OFFSET('Water Data'!$E$29,0,10*ROW('Water Data'!E159)))</f>
        <v/>
      </c>
      <c r="BY165" s="229" t="str">
        <f ca="1">+IF(OFFSET('Water Data'!$F$27,0,10*ROW('Water Data'!F159))="","",OFFSET('Water Data'!$F$27,0,10*ROW('Water Data'!F159)))</f>
        <v/>
      </c>
      <c r="BZ165" s="229" t="str">
        <f ca="1">+IF(OFFSET('Water Data'!$F$28,0,10*ROW('Water Data'!F159))="","",OFFSET('Water Data'!$F$28,0,10*ROW('Water Data'!F159)))</f>
        <v/>
      </c>
      <c r="CA165" s="229" t="str">
        <f ca="1">+IF(OFFSET('Water Data'!$F$29,0,10*ROW('Water Data'!F159))="","",OFFSET('Water Data'!$F$29,0,10*ROW('Water Data'!F159)))</f>
        <v/>
      </c>
      <c r="CB165" s="229" t="str">
        <f ca="1">+IF(OFFSET('Water Data'!$G$27,0,10*ROW('Water Data'!G159))="","",OFFSET('Water Data'!$G$27,0,10*ROW('Water Data'!G159)))</f>
        <v/>
      </c>
      <c r="CC165" s="229" t="str">
        <f ca="1">+IF(OFFSET('Water Data'!$G$28,0,10*ROW('Water Data'!G159))="","",OFFSET('Water Data'!$G$28,0,10*ROW('Water Data'!G159)))</f>
        <v/>
      </c>
      <c r="CD165" s="229" t="str">
        <f ca="1">+IF(OFFSET('Water Data'!$G$29,0,10*ROW('Water Data'!G159))="","",OFFSET('Water Data'!$G$29,0,10*ROW('Water Data'!G159)))</f>
        <v/>
      </c>
      <c r="CE165" s="229" t="str">
        <f ca="1">+IF(OFFSET('Water Data'!$H$27,0,10*ROW('Water Data'!H159))="","",OFFSET('Water Data'!$H$27,0,10*ROW('Water Data'!H159)))</f>
        <v/>
      </c>
      <c r="CF165" s="229" t="str">
        <f ca="1">+IF(OFFSET('Water Data'!$H$28,0,10*ROW('Water Data'!H159))="","",OFFSET('Water Data'!$H$28,0,10*ROW('Water Data'!H159)))</f>
        <v/>
      </c>
      <c r="CG165" s="229" t="str">
        <f ca="1">+IF(OFFSET('Water Data'!$H$29,0,10*ROW('Water Data'!H159))="","",OFFSET('Water Data'!$H$29,0,10*ROW('Water Data'!H159)))</f>
        <v/>
      </c>
      <c r="CH165" s="229" t="str">
        <f ca="1">+IF(OFFSET('Water Data'!$I$27,0,10*ROW('Water Data'!I159))="","",OFFSET('Water Data'!$I$27,0,10*ROW('Water Data'!I159)))</f>
        <v/>
      </c>
      <c r="CI165" s="229" t="str">
        <f ca="1">+IF(OFFSET('Water Data'!$I$28,0,10*ROW('Water Data'!I159))="","",OFFSET('Water Data'!$I$28,0,10*ROW('Water Data'!I159)))</f>
        <v/>
      </c>
      <c r="CJ165" s="229" t="str">
        <f ca="1">+IF(OFFSET('Water Data'!$I$29,0,10*ROW('Water Data'!I159))="","",OFFSET('Water Data'!$I$29,0,10*ROW('Water Data'!I159)))</f>
        <v/>
      </c>
      <c r="CK165" s="229" t="str">
        <f ca="1">+IF(OFFSET('Sanitation Data'!$D$28,0,10*ROW('Sanitation Data'!D159))="","",OFFSET('Sanitation Data'!$D$28,0,10*ROW('Sanitation Data'!D159)))</f>
        <v/>
      </c>
      <c r="CL165" s="229" t="str">
        <f ca="1">+IF(OFFSET('Sanitation Data'!$D$29,0,10*ROW('Sanitation Data'!D159))="","",OFFSET('Sanitation Data'!$D$29,0,10*ROW('Sanitation Data'!D159)))</f>
        <v/>
      </c>
      <c r="CM165" s="229" t="str">
        <f ca="1">+IF(OFFSET('Sanitation Data'!$D$30,0,10*ROW('Sanitation Data'!D159))="","",OFFSET('Sanitation Data'!$D$30,0,10*ROW('Sanitation Data'!D159)))</f>
        <v/>
      </c>
      <c r="CN165" s="229" t="str">
        <f ca="1">+IF(OFFSET('Sanitation Data'!$D$31,0,10*ROW('Sanitation Data'!D159))="","",OFFSET('Sanitation Data'!$D$31,0,10*ROW('Sanitation Data'!D159)))</f>
        <v/>
      </c>
      <c r="CO165" s="229" t="str">
        <f ca="1">+IF(OFFSET('Sanitation Data'!$D$32,0,10*ROW('Sanitation Data'!D159))="","",OFFSET('Sanitation Data'!$D$32,0,10*ROW('Sanitation Data'!D159)))</f>
        <v/>
      </c>
      <c r="CP165" s="229" t="str">
        <f ca="1">+IF(OFFSET('Sanitation Data'!$E$28,0,10*ROW('Sanitation Data'!E159))="","",OFFSET('Sanitation Data'!$E$28,0,10*ROW('Sanitation Data'!E159)))</f>
        <v/>
      </c>
      <c r="CQ165" s="229" t="str">
        <f ca="1">+IF(OFFSET('Sanitation Data'!$E$29,0,10*ROW('Sanitation Data'!E159))="","",OFFSET('Sanitation Data'!$E$29,0,10*ROW('Sanitation Data'!E159)))</f>
        <v/>
      </c>
      <c r="CR165" s="229" t="str">
        <f ca="1">+IF(OFFSET('Sanitation Data'!$E$30,0,10*ROW('Sanitation Data'!E159))="","",OFFSET('Sanitation Data'!$E$30,0,10*ROW('Sanitation Data'!E159)))</f>
        <v/>
      </c>
      <c r="CS165" s="229" t="str">
        <f ca="1">+IF(OFFSET('Sanitation Data'!$E$31,0,10*ROW('Sanitation Data'!E159))="","",OFFSET('Sanitation Data'!$E$31,0,10*ROW('Sanitation Data'!E159)))</f>
        <v/>
      </c>
      <c r="CT165" s="229" t="str">
        <f ca="1">+IF(OFFSET('Sanitation Data'!$E$32,0,10*ROW('Sanitation Data'!E159))="","",OFFSET('Sanitation Data'!$E$32,0,10*ROW('Sanitation Data'!E159)))</f>
        <v/>
      </c>
      <c r="CU165" s="229" t="str">
        <f ca="1">+IF(OFFSET('Sanitation Data'!$F$28,0,10*ROW('Sanitation Data'!F159))="","",OFFSET('Sanitation Data'!$F$28,0,10*ROW('Sanitation Data'!F159)))</f>
        <v/>
      </c>
      <c r="CV165" s="229" t="str">
        <f ca="1">+IF(OFFSET('Sanitation Data'!$F$29,0,10*ROW('Sanitation Data'!F159))="","",OFFSET('Sanitation Data'!$F$29,0,10*ROW('Sanitation Data'!F159)))</f>
        <v/>
      </c>
      <c r="CW165" s="229" t="str">
        <f ca="1">+IF(OFFSET('Sanitation Data'!$F$30,0,10*ROW('Sanitation Data'!F159))="","",OFFSET('Sanitation Data'!$F$30,0,10*ROW('Sanitation Data'!F159)))</f>
        <v/>
      </c>
      <c r="CX165" s="229" t="str">
        <f ca="1">+IF(OFFSET('Sanitation Data'!$F$31,0,10*ROW('Sanitation Data'!F159))="","",OFFSET('Sanitation Data'!$F$31,0,10*ROW('Sanitation Data'!F159)))</f>
        <v/>
      </c>
      <c r="CY165" s="229" t="str">
        <f ca="1">+IF(OFFSET('Sanitation Data'!$F$32,0,10*ROW('Sanitation Data'!F159))="","",OFFSET('Sanitation Data'!$F$32,0,10*ROW('Sanitation Data'!F159)))</f>
        <v/>
      </c>
      <c r="CZ165" s="229" t="str">
        <f ca="1">+IF(OFFSET('Sanitation Data'!$G$28,0,10*ROW('Sanitation Data'!G159))="","",OFFSET('Sanitation Data'!$G$28,0,10*ROW('Sanitation Data'!G159)))</f>
        <v/>
      </c>
      <c r="DA165" s="229" t="str">
        <f ca="1">+IF(OFFSET('Sanitation Data'!$G$29,0,10*ROW('Sanitation Data'!G159))="","",OFFSET('Sanitation Data'!$G$29,0,10*ROW('Sanitation Data'!G159)))</f>
        <v/>
      </c>
      <c r="DB165" s="229" t="str">
        <f ca="1">+IF(OFFSET('Sanitation Data'!$G$30,0,10*ROW('Sanitation Data'!G159))="","",OFFSET('Sanitation Data'!$G$30,0,10*ROW('Sanitation Data'!G159)))</f>
        <v/>
      </c>
      <c r="DC165" s="229" t="str">
        <f ca="1">+IF(OFFSET('Sanitation Data'!$G$31,0,10*ROW('Sanitation Data'!G159))="","",OFFSET('Sanitation Data'!$G$31,0,10*ROW('Sanitation Data'!G159)))</f>
        <v/>
      </c>
      <c r="DD165" s="229" t="str">
        <f ca="1">+IF(OFFSET('Sanitation Data'!$G$32,0,10*ROW('Sanitation Data'!G159))="","",OFFSET('Sanitation Data'!$G$32,0,10*ROW('Sanitation Data'!G159)))</f>
        <v/>
      </c>
      <c r="DE165" s="229" t="str">
        <f ca="1">+IF(OFFSET('Sanitation Data'!$H$28,0,10*ROW('Sanitation Data'!H159))="","",OFFSET('Sanitation Data'!$H$28,0,10*ROW('Sanitation Data'!H159)))</f>
        <v/>
      </c>
      <c r="DF165" s="229" t="str">
        <f ca="1">+IF(OFFSET('Sanitation Data'!$H$29,0,10*ROW('Sanitation Data'!H159))="","",OFFSET('Sanitation Data'!$H$29,0,10*ROW('Sanitation Data'!H159)))</f>
        <v/>
      </c>
      <c r="DG165" s="229" t="str">
        <f ca="1">+IF(OFFSET('Sanitation Data'!$H$30,0,10*ROW('Sanitation Data'!H159))="","",OFFSET('Sanitation Data'!$H$30,0,10*ROW('Sanitation Data'!H159)))</f>
        <v/>
      </c>
      <c r="DH165" s="229" t="str">
        <f ca="1">+IF(OFFSET('Sanitation Data'!$H$31,0,10*ROW('Sanitation Data'!H159))="","",OFFSET('Sanitation Data'!$H$31,0,10*ROW('Sanitation Data'!H159)))</f>
        <v/>
      </c>
      <c r="DI165" s="229" t="str">
        <f ca="1">+IF(OFFSET('Sanitation Data'!$H$32,0,10*ROW('Sanitation Data'!H159))="","",OFFSET('Sanitation Data'!$H$32,0,10*ROW('Sanitation Data'!H159)))</f>
        <v/>
      </c>
      <c r="DJ165" s="229" t="str">
        <f ca="1">+IF(OFFSET('Sanitation Data'!$I$28,0,10*ROW('Sanitation Data'!I159))="","",OFFSET('Sanitation Data'!$I$28,0,10*ROW('Sanitation Data'!I159)))</f>
        <v/>
      </c>
      <c r="DK165" s="229" t="str">
        <f ca="1">+IF(OFFSET('Sanitation Data'!$I$29,0,10*ROW('Sanitation Data'!I159))="","",OFFSET('Sanitation Data'!$I$29,0,10*ROW('Sanitation Data'!I159)))</f>
        <v/>
      </c>
      <c r="DL165" s="229" t="str">
        <f ca="1">+IF(OFFSET('Sanitation Data'!$I$30,0,10*ROW('Sanitation Data'!I159))="","",OFFSET('Sanitation Data'!$I$30,0,10*ROW('Sanitation Data'!I159)))</f>
        <v/>
      </c>
      <c r="DM165" s="229" t="str">
        <f ca="1">+IF(OFFSET('Sanitation Data'!$I$31,0,10*ROW('Sanitation Data'!I159))="","",OFFSET('Sanitation Data'!$I$31,0,10*ROW('Sanitation Data'!I159)))</f>
        <v/>
      </c>
      <c r="DN165" s="229" t="str">
        <f ca="1">+IF(OFFSET('Sanitation Data'!$I$32,0,10*ROW('Sanitation Data'!I159))="","",OFFSET('Sanitation Data'!$I$32,0,10*ROW('Sanitation Data'!I159)))</f>
        <v/>
      </c>
      <c r="DO165" s="229" t="str">
        <f ca="1">+IF(OFFSET('Hygiene Data'!$D$11,0,10*ROW('Hygiene Data'!D159))="","",OFFSET('Hygiene Data'!$D$11,0,10*ROW('Hygiene Data'!D159)))</f>
        <v/>
      </c>
      <c r="DP165" s="229" t="str">
        <f ca="1">+IF(OFFSET('Hygiene Data'!$D$12,0,10*ROW('Hygiene Data'!D159))="","",OFFSET('Hygiene Data'!$D$12,0,10*ROW('Hygiene Data'!D159)))</f>
        <v/>
      </c>
      <c r="DQ165" s="229" t="str">
        <f ca="1">+IF(OFFSET('Hygiene Data'!$D$13,0,10*ROW('Hygiene Data'!D159))="","",OFFSET('Hygiene Data'!$D$13,0,10*ROW('Hygiene Data'!D159)))</f>
        <v/>
      </c>
      <c r="DR165" s="229" t="str">
        <f ca="1">+IF(OFFSET('Hygiene Data'!$E$11,0,10*ROW('Hygiene Data'!E159))="","",OFFSET('Hygiene Data'!$E$11,0,10*ROW('Hygiene Data'!E159)))</f>
        <v/>
      </c>
      <c r="DS165" s="229" t="str">
        <f ca="1">+IF(OFFSET('Hygiene Data'!$E$12,0,10*ROW('Hygiene Data'!E159))="","",OFFSET('Hygiene Data'!$E$12,0,10*ROW('Hygiene Data'!E159)))</f>
        <v/>
      </c>
      <c r="DT165" s="229" t="str">
        <f ca="1">+IF(OFFSET('Hygiene Data'!$E$13,0,10*ROW('Hygiene Data'!E159))="","",OFFSET('Hygiene Data'!$E$13,0,10*ROW('Hygiene Data'!E159)))</f>
        <v/>
      </c>
      <c r="DU165" s="229" t="str">
        <f ca="1">+IF(OFFSET('Hygiene Data'!$F$11,0,10*ROW('Hygiene Data'!F159))="","",OFFSET('Hygiene Data'!$F$11,0,10*ROW('Hygiene Data'!F159)))</f>
        <v/>
      </c>
      <c r="DV165" s="229" t="str">
        <f ca="1">+IF(OFFSET('Hygiene Data'!$F$12,0,10*ROW('Hygiene Data'!F159))="","",OFFSET('Hygiene Data'!$F$12,0,10*ROW('Hygiene Data'!F159)))</f>
        <v/>
      </c>
      <c r="DW165" s="229" t="str">
        <f ca="1">+IF(OFFSET('Hygiene Data'!$F$13,0,10*ROW('Hygiene Data'!F159))="","",OFFSET('Hygiene Data'!$F$13,0,10*ROW('Hygiene Data'!F159)))</f>
        <v/>
      </c>
      <c r="DX165" s="229" t="str">
        <f ca="1">+IF(OFFSET('Hygiene Data'!$G$11,0,10*ROW('Hygiene Data'!G159))="","",OFFSET('Hygiene Data'!$G$11,0,10*ROW('Hygiene Data'!G159)))</f>
        <v/>
      </c>
      <c r="DY165" s="229" t="str">
        <f ca="1">+IF(OFFSET('Hygiene Data'!$G$12,0,10*ROW('Hygiene Data'!G159))="","",OFFSET('Hygiene Data'!$G$12,0,10*ROW('Hygiene Data'!G159)))</f>
        <v/>
      </c>
      <c r="DZ165" s="229" t="str">
        <f ca="1">+IF(OFFSET('Hygiene Data'!$G$13,0,10*ROW('Hygiene Data'!G159))="","",OFFSET('Hygiene Data'!$G$13,0,10*ROW('Hygiene Data'!G159)))</f>
        <v/>
      </c>
      <c r="EA165" s="229" t="str">
        <f ca="1">+IF(OFFSET('Hygiene Data'!$H$11,0,10*ROW('Hygiene Data'!H159))="","",OFFSET('Hygiene Data'!$H$11,0,10*ROW('Hygiene Data'!H159)))</f>
        <v/>
      </c>
      <c r="EB165" s="229" t="str">
        <f ca="1">+IF(OFFSET('Hygiene Data'!$H$12,0,10*ROW('Hygiene Data'!H159))="","",OFFSET('Hygiene Data'!$H$12,0,10*ROW('Hygiene Data'!H159)))</f>
        <v/>
      </c>
      <c r="EC165" s="229" t="str">
        <f ca="1">+IF(OFFSET('Hygiene Data'!$H$13,0,10*ROW('Hygiene Data'!H159))="","",OFFSET('Hygiene Data'!$H$13,0,10*ROW('Hygiene Data'!H159)))</f>
        <v/>
      </c>
      <c r="ED165" s="229" t="str">
        <f ca="1">+IF(OFFSET('Hygiene Data'!$I$11,0,10*ROW('Hygiene Data'!I159))="","",OFFSET('Hygiene Data'!$I$11,0,10*ROW('Hygiene Data'!I159)))</f>
        <v/>
      </c>
      <c r="EE165" s="229" t="str">
        <f ca="1">+IF(OFFSET('Hygiene Data'!$I$12,0,10*ROW('Hygiene Data'!I159))="","",OFFSET('Hygiene Data'!$I$12,0,10*ROW('Hygiene Data'!I159)))</f>
        <v/>
      </c>
      <c r="EF165" s="229" t="str">
        <f ca="1">+IF(OFFSET('Hygiene Data'!$I$13,0,10*ROW('Hygiene Data'!I159))="","",OFFSET('Hygiene Data'!$I$13,0,10*ROW('Hygiene Data'!I159)))</f>
        <v/>
      </c>
    </row>
    <row r="166" spans="1:136" x14ac:dyDescent="0.25">
      <c r="A166" s="338" t="str">
        <f ca="1">+IF(OFFSET('Water Data'!$B$2,0,10*ROW('Water Data'!E160))="","",OFFSET('Water Data'!$B$2,0,10*ROW('Water Data'!E160)))</f>
        <v/>
      </c>
      <c r="B166" s="33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365" t="str">
        <f t="shared" ca="1" si="2"/>
        <v/>
      </c>
      <c r="D166" s="36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36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36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36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36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36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36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36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36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36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36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36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36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36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36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36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36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36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36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36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36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36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36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36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36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36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36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36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36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36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36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36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36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36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36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36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36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36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36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36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36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36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36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36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36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36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36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36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36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44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36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36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36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36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36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36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36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36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36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36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36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36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36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36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36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36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229" t="str">
        <f ca="1">+IF(OFFSET('Water Data'!$D$27,0,10*ROW('Water Data'!D160))="","",OFFSET('Water Data'!$D$27,0,10*ROW('Water Data'!D160)))</f>
        <v/>
      </c>
      <c r="BT166" s="229" t="str">
        <f ca="1">+IF(OFFSET('Water Data'!$D$28,0,10*ROW('Water Data'!D160))="","",OFFSET('Water Data'!$D$28,0,10*ROW('Water Data'!D160)))</f>
        <v/>
      </c>
      <c r="BU166" s="229" t="str">
        <f ca="1">+IF(OFFSET('Water Data'!$D$29,0,10*ROW('Water Data'!D160))="","",OFFSET('Water Data'!$D$29,0,10*ROW('Water Data'!D160)))</f>
        <v/>
      </c>
      <c r="BV166" s="229" t="str">
        <f ca="1">+IF(OFFSET('Water Data'!$E$27,0,10*ROW('Water Data'!E160))="","",OFFSET('Water Data'!$E$27,0,10*ROW('Water Data'!E160)))</f>
        <v/>
      </c>
      <c r="BW166" s="229" t="str">
        <f ca="1">+IF(OFFSET('Water Data'!$E$28,0,10*ROW('Water Data'!E160))="","",OFFSET('Water Data'!$E$28,0,10*ROW('Water Data'!E160)))</f>
        <v/>
      </c>
      <c r="BX166" s="229" t="str">
        <f ca="1">+IF(OFFSET('Water Data'!$E$29,0,10*ROW('Water Data'!E160))="","",OFFSET('Water Data'!$E$29,0,10*ROW('Water Data'!E160)))</f>
        <v/>
      </c>
      <c r="BY166" s="229" t="str">
        <f ca="1">+IF(OFFSET('Water Data'!$F$27,0,10*ROW('Water Data'!F160))="","",OFFSET('Water Data'!$F$27,0,10*ROW('Water Data'!F160)))</f>
        <v/>
      </c>
      <c r="BZ166" s="229" t="str">
        <f ca="1">+IF(OFFSET('Water Data'!$F$28,0,10*ROW('Water Data'!F160))="","",OFFSET('Water Data'!$F$28,0,10*ROW('Water Data'!F160)))</f>
        <v/>
      </c>
      <c r="CA166" s="229" t="str">
        <f ca="1">+IF(OFFSET('Water Data'!$F$29,0,10*ROW('Water Data'!F160))="","",OFFSET('Water Data'!$F$29,0,10*ROW('Water Data'!F160)))</f>
        <v/>
      </c>
      <c r="CB166" s="229" t="str">
        <f ca="1">+IF(OFFSET('Water Data'!$G$27,0,10*ROW('Water Data'!G160))="","",OFFSET('Water Data'!$G$27,0,10*ROW('Water Data'!G160)))</f>
        <v/>
      </c>
      <c r="CC166" s="229" t="str">
        <f ca="1">+IF(OFFSET('Water Data'!$G$28,0,10*ROW('Water Data'!G160))="","",OFFSET('Water Data'!$G$28,0,10*ROW('Water Data'!G160)))</f>
        <v/>
      </c>
      <c r="CD166" s="229" t="str">
        <f ca="1">+IF(OFFSET('Water Data'!$G$29,0,10*ROW('Water Data'!G160))="","",OFFSET('Water Data'!$G$29,0,10*ROW('Water Data'!G160)))</f>
        <v/>
      </c>
      <c r="CE166" s="229" t="str">
        <f ca="1">+IF(OFFSET('Water Data'!$H$27,0,10*ROW('Water Data'!H160))="","",OFFSET('Water Data'!$H$27,0,10*ROW('Water Data'!H160)))</f>
        <v/>
      </c>
      <c r="CF166" s="229" t="str">
        <f ca="1">+IF(OFFSET('Water Data'!$H$28,0,10*ROW('Water Data'!H160))="","",OFFSET('Water Data'!$H$28,0,10*ROW('Water Data'!H160)))</f>
        <v/>
      </c>
      <c r="CG166" s="229" t="str">
        <f ca="1">+IF(OFFSET('Water Data'!$H$29,0,10*ROW('Water Data'!H160))="","",OFFSET('Water Data'!$H$29,0,10*ROW('Water Data'!H160)))</f>
        <v/>
      </c>
      <c r="CH166" s="229" t="str">
        <f ca="1">+IF(OFFSET('Water Data'!$I$27,0,10*ROW('Water Data'!I160))="","",OFFSET('Water Data'!$I$27,0,10*ROW('Water Data'!I160)))</f>
        <v/>
      </c>
      <c r="CI166" s="229" t="str">
        <f ca="1">+IF(OFFSET('Water Data'!$I$28,0,10*ROW('Water Data'!I160))="","",OFFSET('Water Data'!$I$28,0,10*ROW('Water Data'!I160)))</f>
        <v/>
      </c>
      <c r="CJ166" s="229" t="str">
        <f ca="1">+IF(OFFSET('Water Data'!$I$29,0,10*ROW('Water Data'!I160))="","",OFFSET('Water Data'!$I$29,0,10*ROW('Water Data'!I160)))</f>
        <v/>
      </c>
      <c r="CK166" s="229" t="str">
        <f ca="1">+IF(OFFSET('Sanitation Data'!$D$28,0,10*ROW('Sanitation Data'!D160))="","",OFFSET('Sanitation Data'!$D$28,0,10*ROW('Sanitation Data'!D160)))</f>
        <v/>
      </c>
      <c r="CL166" s="229" t="str">
        <f ca="1">+IF(OFFSET('Sanitation Data'!$D$29,0,10*ROW('Sanitation Data'!D160))="","",OFFSET('Sanitation Data'!$D$29,0,10*ROW('Sanitation Data'!D160)))</f>
        <v/>
      </c>
      <c r="CM166" s="229" t="str">
        <f ca="1">+IF(OFFSET('Sanitation Data'!$D$30,0,10*ROW('Sanitation Data'!D160))="","",OFFSET('Sanitation Data'!$D$30,0,10*ROW('Sanitation Data'!D160)))</f>
        <v/>
      </c>
      <c r="CN166" s="229" t="str">
        <f ca="1">+IF(OFFSET('Sanitation Data'!$D$31,0,10*ROW('Sanitation Data'!D160))="","",OFFSET('Sanitation Data'!$D$31,0,10*ROW('Sanitation Data'!D160)))</f>
        <v/>
      </c>
      <c r="CO166" s="229" t="str">
        <f ca="1">+IF(OFFSET('Sanitation Data'!$D$32,0,10*ROW('Sanitation Data'!D160))="","",OFFSET('Sanitation Data'!$D$32,0,10*ROW('Sanitation Data'!D160)))</f>
        <v/>
      </c>
      <c r="CP166" s="229" t="str">
        <f ca="1">+IF(OFFSET('Sanitation Data'!$E$28,0,10*ROW('Sanitation Data'!E160))="","",OFFSET('Sanitation Data'!$E$28,0,10*ROW('Sanitation Data'!E160)))</f>
        <v/>
      </c>
      <c r="CQ166" s="229" t="str">
        <f ca="1">+IF(OFFSET('Sanitation Data'!$E$29,0,10*ROW('Sanitation Data'!E160))="","",OFFSET('Sanitation Data'!$E$29,0,10*ROW('Sanitation Data'!E160)))</f>
        <v/>
      </c>
      <c r="CR166" s="229" t="str">
        <f ca="1">+IF(OFFSET('Sanitation Data'!$E$30,0,10*ROW('Sanitation Data'!E160))="","",OFFSET('Sanitation Data'!$E$30,0,10*ROW('Sanitation Data'!E160)))</f>
        <v/>
      </c>
      <c r="CS166" s="229" t="str">
        <f ca="1">+IF(OFFSET('Sanitation Data'!$E$31,0,10*ROW('Sanitation Data'!E160))="","",OFFSET('Sanitation Data'!$E$31,0,10*ROW('Sanitation Data'!E160)))</f>
        <v/>
      </c>
      <c r="CT166" s="229" t="str">
        <f ca="1">+IF(OFFSET('Sanitation Data'!$E$32,0,10*ROW('Sanitation Data'!E160))="","",OFFSET('Sanitation Data'!$E$32,0,10*ROW('Sanitation Data'!E160)))</f>
        <v/>
      </c>
      <c r="CU166" s="229" t="str">
        <f ca="1">+IF(OFFSET('Sanitation Data'!$F$28,0,10*ROW('Sanitation Data'!F160))="","",OFFSET('Sanitation Data'!$F$28,0,10*ROW('Sanitation Data'!F160)))</f>
        <v/>
      </c>
      <c r="CV166" s="229" t="str">
        <f ca="1">+IF(OFFSET('Sanitation Data'!$F$29,0,10*ROW('Sanitation Data'!F160))="","",OFFSET('Sanitation Data'!$F$29,0,10*ROW('Sanitation Data'!F160)))</f>
        <v/>
      </c>
      <c r="CW166" s="229" t="str">
        <f ca="1">+IF(OFFSET('Sanitation Data'!$F$30,0,10*ROW('Sanitation Data'!F160))="","",OFFSET('Sanitation Data'!$F$30,0,10*ROW('Sanitation Data'!F160)))</f>
        <v/>
      </c>
      <c r="CX166" s="229" t="str">
        <f ca="1">+IF(OFFSET('Sanitation Data'!$F$31,0,10*ROW('Sanitation Data'!F160))="","",OFFSET('Sanitation Data'!$F$31,0,10*ROW('Sanitation Data'!F160)))</f>
        <v/>
      </c>
      <c r="CY166" s="229" t="str">
        <f ca="1">+IF(OFFSET('Sanitation Data'!$F$32,0,10*ROW('Sanitation Data'!F160))="","",OFFSET('Sanitation Data'!$F$32,0,10*ROW('Sanitation Data'!F160)))</f>
        <v/>
      </c>
      <c r="CZ166" s="229" t="str">
        <f ca="1">+IF(OFFSET('Sanitation Data'!$G$28,0,10*ROW('Sanitation Data'!G160))="","",OFFSET('Sanitation Data'!$G$28,0,10*ROW('Sanitation Data'!G160)))</f>
        <v/>
      </c>
      <c r="DA166" s="229" t="str">
        <f ca="1">+IF(OFFSET('Sanitation Data'!$G$29,0,10*ROW('Sanitation Data'!G160))="","",OFFSET('Sanitation Data'!$G$29,0,10*ROW('Sanitation Data'!G160)))</f>
        <v/>
      </c>
      <c r="DB166" s="229" t="str">
        <f ca="1">+IF(OFFSET('Sanitation Data'!$G$30,0,10*ROW('Sanitation Data'!G160))="","",OFFSET('Sanitation Data'!$G$30,0,10*ROW('Sanitation Data'!G160)))</f>
        <v/>
      </c>
      <c r="DC166" s="229" t="str">
        <f ca="1">+IF(OFFSET('Sanitation Data'!$G$31,0,10*ROW('Sanitation Data'!G160))="","",OFFSET('Sanitation Data'!$G$31,0,10*ROW('Sanitation Data'!G160)))</f>
        <v/>
      </c>
      <c r="DD166" s="229" t="str">
        <f ca="1">+IF(OFFSET('Sanitation Data'!$G$32,0,10*ROW('Sanitation Data'!G160))="","",OFFSET('Sanitation Data'!$G$32,0,10*ROW('Sanitation Data'!G160)))</f>
        <v/>
      </c>
      <c r="DE166" s="229" t="str">
        <f ca="1">+IF(OFFSET('Sanitation Data'!$H$28,0,10*ROW('Sanitation Data'!H160))="","",OFFSET('Sanitation Data'!$H$28,0,10*ROW('Sanitation Data'!H160)))</f>
        <v/>
      </c>
      <c r="DF166" s="229" t="str">
        <f ca="1">+IF(OFFSET('Sanitation Data'!$H$29,0,10*ROW('Sanitation Data'!H160))="","",OFFSET('Sanitation Data'!$H$29,0,10*ROW('Sanitation Data'!H160)))</f>
        <v/>
      </c>
      <c r="DG166" s="229" t="str">
        <f ca="1">+IF(OFFSET('Sanitation Data'!$H$30,0,10*ROW('Sanitation Data'!H160))="","",OFFSET('Sanitation Data'!$H$30,0,10*ROW('Sanitation Data'!H160)))</f>
        <v/>
      </c>
      <c r="DH166" s="229" t="str">
        <f ca="1">+IF(OFFSET('Sanitation Data'!$H$31,0,10*ROW('Sanitation Data'!H160))="","",OFFSET('Sanitation Data'!$H$31,0,10*ROW('Sanitation Data'!H160)))</f>
        <v/>
      </c>
      <c r="DI166" s="229" t="str">
        <f ca="1">+IF(OFFSET('Sanitation Data'!$H$32,0,10*ROW('Sanitation Data'!H160))="","",OFFSET('Sanitation Data'!$H$32,0,10*ROW('Sanitation Data'!H160)))</f>
        <v/>
      </c>
      <c r="DJ166" s="229" t="str">
        <f ca="1">+IF(OFFSET('Sanitation Data'!$I$28,0,10*ROW('Sanitation Data'!I160))="","",OFFSET('Sanitation Data'!$I$28,0,10*ROW('Sanitation Data'!I160)))</f>
        <v/>
      </c>
      <c r="DK166" s="229" t="str">
        <f ca="1">+IF(OFFSET('Sanitation Data'!$I$29,0,10*ROW('Sanitation Data'!I160))="","",OFFSET('Sanitation Data'!$I$29,0,10*ROW('Sanitation Data'!I160)))</f>
        <v/>
      </c>
      <c r="DL166" s="229" t="str">
        <f ca="1">+IF(OFFSET('Sanitation Data'!$I$30,0,10*ROW('Sanitation Data'!I160))="","",OFFSET('Sanitation Data'!$I$30,0,10*ROW('Sanitation Data'!I160)))</f>
        <v/>
      </c>
      <c r="DM166" s="229" t="str">
        <f ca="1">+IF(OFFSET('Sanitation Data'!$I$31,0,10*ROW('Sanitation Data'!I160))="","",OFFSET('Sanitation Data'!$I$31,0,10*ROW('Sanitation Data'!I160)))</f>
        <v/>
      </c>
      <c r="DN166" s="229" t="str">
        <f ca="1">+IF(OFFSET('Sanitation Data'!$I$32,0,10*ROW('Sanitation Data'!I160))="","",OFFSET('Sanitation Data'!$I$32,0,10*ROW('Sanitation Data'!I160)))</f>
        <v/>
      </c>
      <c r="DO166" s="229" t="str">
        <f ca="1">+IF(OFFSET('Hygiene Data'!$D$11,0,10*ROW('Hygiene Data'!D160))="","",OFFSET('Hygiene Data'!$D$11,0,10*ROW('Hygiene Data'!D160)))</f>
        <v/>
      </c>
      <c r="DP166" s="229" t="str">
        <f ca="1">+IF(OFFSET('Hygiene Data'!$D$12,0,10*ROW('Hygiene Data'!D160))="","",OFFSET('Hygiene Data'!$D$12,0,10*ROW('Hygiene Data'!D160)))</f>
        <v/>
      </c>
      <c r="DQ166" s="229" t="str">
        <f ca="1">+IF(OFFSET('Hygiene Data'!$D$13,0,10*ROW('Hygiene Data'!D160))="","",OFFSET('Hygiene Data'!$D$13,0,10*ROW('Hygiene Data'!D160)))</f>
        <v/>
      </c>
      <c r="DR166" s="229" t="str">
        <f ca="1">+IF(OFFSET('Hygiene Data'!$E$11,0,10*ROW('Hygiene Data'!E160))="","",OFFSET('Hygiene Data'!$E$11,0,10*ROW('Hygiene Data'!E160)))</f>
        <v/>
      </c>
      <c r="DS166" s="229" t="str">
        <f ca="1">+IF(OFFSET('Hygiene Data'!$E$12,0,10*ROW('Hygiene Data'!E160))="","",OFFSET('Hygiene Data'!$E$12,0,10*ROW('Hygiene Data'!E160)))</f>
        <v/>
      </c>
      <c r="DT166" s="229" t="str">
        <f ca="1">+IF(OFFSET('Hygiene Data'!$E$13,0,10*ROW('Hygiene Data'!E160))="","",OFFSET('Hygiene Data'!$E$13,0,10*ROW('Hygiene Data'!E160)))</f>
        <v/>
      </c>
      <c r="DU166" s="229" t="str">
        <f ca="1">+IF(OFFSET('Hygiene Data'!$F$11,0,10*ROW('Hygiene Data'!F160))="","",OFFSET('Hygiene Data'!$F$11,0,10*ROW('Hygiene Data'!F160)))</f>
        <v/>
      </c>
      <c r="DV166" s="229" t="str">
        <f ca="1">+IF(OFFSET('Hygiene Data'!$F$12,0,10*ROW('Hygiene Data'!F160))="","",OFFSET('Hygiene Data'!$F$12,0,10*ROW('Hygiene Data'!F160)))</f>
        <v/>
      </c>
      <c r="DW166" s="229" t="str">
        <f ca="1">+IF(OFFSET('Hygiene Data'!$F$13,0,10*ROW('Hygiene Data'!F160))="","",OFFSET('Hygiene Data'!$F$13,0,10*ROW('Hygiene Data'!F160)))</f>
        <v/>
      </c>
      <c r="DX166" s="229" t="str">
        <f ca="1">+IF(OFFSET('Hygiene Data'!$G$11,0,10*ROW('Hygiene Data'!G160))="","",OFFSET('Hygiene Data'!$G$11,0,10*ROW('Hygiene Data'!G160)))</f>
        <v/>
      </c>
      <c r="DY166" s="229" t="str">
        <f ca="1">+IF(OFFSET('Hygiene Data'!$G$12,0,10*ROW('Hygiene Data'!G160))="","",OFFSET('Hygiene Data'!$G$12,0,10*ROW('Hygiene Data'!G160)))</f>
        <v/>
      </c>
      <c r="DZ166" s="229" t="str">
        <f ca="1">+IF(OFFSET('Hygiene Data'!$G$13,0,10*ROW('Hygiene Data'!G160))="","",OFFSET('Hygiene Data'!$G$13,0,10*ROW('Hygiene Data'!G160)))</f>
        <v/>
      </c>
      <c r="EA166" s="229" t="str">
        <f ca="1">+IF(OFFSET('Hygiene Data'!$H$11,0,10*ROW('Hygiene Data'!H160))="","",OFFSET('Hygiene Data'!$H$11,0,10*ROW('Hygiene Data'!H160)))</f>
        <v/>
      </c>
      <c r="EB166" s="229" t="str">
        <f ca="1">+IF(OFFSET('Hygiene Data'!$H$12,0,10*ROW('Hygiene Data'!H160))="","",OFFSET('Hygiene Data'!$H$12,0,10*ROW('Hygiene Data'!H160)))</f>
        <v/>
      </c>
      <c r="EC166" s="229" t="str">
        <f ca="1">+IF(OFFSET('Hygiene Data'!$H$13,0,10*ROW('Hygiene Data'!H160))="","",OFFSET('Hygiene Data'!$H$13,0,10*ROW('Hygiene Data'!H160)))</f>
        <v/>
      </c>
      <c r="ED166" s="229" t="str">
        <f ca="1">+IF(OFFSET('Hygiene Data'!$I$11,0,10*ROW('Hygiene Data'!I160))="","",OFFSET('Hygiene Data'!$I$11,0,10*ROW('Hygiene Data'!I160)))</f>
        <v/>
      </c>
      <c r="EE166" s="229" t="str">
        <f ca="1">+IF(OFFSET('Hygiene Data'!$I$12,0,10*ROW('Hygiene Data'!I160))="","",OFFSET('Hygiene Data'!$I$12,0,10*ROW('Hygiene Data'!I160)))</f>
        <v/>
      </c>
      <c r="EF166" s="229" t="str">
        <f ca="1">+IF(OFFSET('Hygiene Data'!$I$13,0,10*ROW('Hygiene Data'!I160))="","",OFFSET('Hygiene Data'!$I$13,0,10*ROW('Hygiene Data'!I160)))</f>
        <v/>
      </c>
    </row>
    <row r="167" spans="1:136" x14ac:dyDescent="0.25">
      <c r="A167" s="338" t="str">
        <f ca="1">+IF(OFFSET('Water Data'!$B$2,0,10*ROW('Water Data'!E161))="","",OFFSET('Water Data'!$B$2,0,10*ROW('Water Data'!E161)))</f>
        <v/>
      </c>
      <c r="B167" s="33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365" t="str">
        <f t="shared" ca="1" si="2"/>
        <v/>
      </c>
      <c r="D167" s="36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36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36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36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36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36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36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36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36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36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36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36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36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36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36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36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36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36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36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36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36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36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36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36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36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36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36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36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36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36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36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36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36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36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36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36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36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36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36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36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36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36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36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36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36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36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36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36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36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44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36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36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36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36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36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36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36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36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36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36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36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36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36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36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36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36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229" t="str">
        <f ca="1">+IF(OFFSET('Water Data'!$D$27,0,10*ROW('Water Data'!D161))="","",OFFSET('Water Data'!$D$27,0,10*ROW('Water Data'!D161)))</f>
        <v/>
      </c>
      <c r="BT167" s="229" t="str">
        <f ca="1">+IF(OFFSET('Water Data'!$D$28,0,10*ROW('Water Data'!D161))="","",OFFSET('Water Data'!$D$28,0,10*ROW('Water Data'!D161)))</f>
        <v/>
      </c>
      <c r="BU167" s="229" t="str">
        <f ca="1">+IF(OFFSET('Water Data'!$D$29,0,10*ROW('Water Data'!D161))="","",OFFSET('Water Data'!$D$29,0,10*ROW('Water Data'!D161)))</f>
        <v/>
      </c>
      <c r="BV167" s="229" t="str">
        <f ca="1">+IF(OFFSET('Water Data'!$E$27,0,10*ROW('Water Data'!E161))="","",OFFSET('Water Data'!$E$27,0,10*ROW('Water Data'!E161)))</f>
        <v/>
      </c>
      <c r="BW167" s="229" t="str">
        <f ca="1">+IF(OFFSET('Water Data'!$E$28,0,10*ROW('Water Data'!E161))="","",OFFSET('Water Data'!$E$28,0,10*ROW('Water Data'!E161)))</f>
        <v/>
      </c>
      <c r="BX167" s="229" t="str">
        <f ca="1">+IF(OFFSET('Water Data'!$E$29,0,10*ROW('Water Data'!E161))="","",OFFSET('Water Data'!$E$29,0,10*ROW('Water Data'!E161)))</f>
        <v/>
      </c>
      <c r="BY167" s="229" t="str">
        <f ca="1">+IF(OFFSET('Water Data'!$F$27,0,10*ROW('Water Data'!F161))="","",OFFSET('Water Data'!$F$27,0,10*ROW('Water Data'!F161)))</f>
        <v/>
      </c>
      <c r="BZ167" s="229" t="str">
        <f ca="1">+IF(OFFSET('Water Data'!$F$28,0,10*ROW('Water Data'!F161))="","",OFFSET('Water Data'!$F$28,0,10*ROW('Water Data'!F161)))</f>
        <v/>
      </c>
      <c r="CA167" s="229" t="str">
        <f ca="1">+IF(OFFSET('Water Data'!$F$29,0,10*ROW('Water Data'!F161))="","",OFFSET('Water Data'!$F$29,0,10*ROW('Water Data'!F161)))</f>
        <v/>
      </c>
      <c r="CB167" s="229" t="str">
        <f ca="1">+IF(OFFSET('Water Data'!$G$27,0,10*ROW('Water Data'!G161))="","",OFFSET('Water Data'!$G$27,0,10*ROW('Water Data'!G161)))</f>
        <v/>
      </c>
      <c r="CC167" s="229" t="str">
        <f ca="1">+IF(OFFSET('Water Data'!$G$28,0,10*ROW('Water Data'!G161))="","",OFFSET('Water Data'!$G$28,0,10*ROW('Water Data'!G161)))</f>
        <v/>
      </c>
      <c r="CD167" s="229" t="str">
        <f ca="1">+IF(OFFSET('Water Data'!$G$29,0,10*ROW('Water Data'!G161))="","",OFFSET('Water Data'!$G$29,0,10*ROW('Water Data'!G161)))</f>
        <v/>
      </c>
      <c r="CE167" s="229" t="str">
        <f ca="1">+IF(OFFSET('Water Data'!$H$27,0,10*ROW('Water Data'!H161))="","",OFFSET('Water Data'!$H$27,0,10*ROW('Water Data'!H161)))</f>
        <v/>
      </c>
      <c r="CF167" s="229" t="str">
        <f ca="1">+IF(OFFSET('Water Data'!$H$28,0,10*ROW('Water Data'!H161))="","",OFFSET('Water Data'!$H$28,0,10*ROW('Water Data'!H161)))</f>
        <v/>
      </c>
      <c r="CG167" s="229" t="str">
        <f ca="1">+IF(OFFSET('Water Data'!$H$29,0,10*ROW('Water Data'!H161))="","",OFFSET('Water Data'!$H$29,0,10*ROW('Water Data'!H161)))</f>
        <v/>
      </c>
      <c r="CH167" s="229" t="str">
        <f ca="1">+IF(OFFSET('Water Data'!$I$27,0,10*ROW('Water Data'!I161))="","",OFFSET('Water Data'!$I$27,0,10*ROW('Water Data'!I161)))</f>
        <v/>
      </c>
      <c r="CI167" s="229" t="str">
        <f ca="1">+IF(OFFSET('Water Data'!$I$28,0,10*ROW('Water Data'!I161))="","",OFFSET('Water Data'!$I$28,0,10*ROW('Water Data'!I161)))</f>
        <v/>
      </c>
      <c r="CJ167" s="229" t="str">
        <f ca="1">+IF(OFFSET('Water Data'!$I$29,0,10*ROW('Water Data'!I161))="","",OFFSET('Water Data'!$I$29,0,10*ROW('Water Data'!I161)))</f>
        <v/>
      </c>
      <c r="CK167" s="229" t="str">
        <f ca="1">+IF(OFFSET('Sanitation Data'!$D$28,0,10*ROW('Sanitation Data'!D161))="","",OFFSET('Sanitation Data'!$D$28,0,10*ROW('Sanitation Data'!D161)))</f>
        <v/>
      </c>
      <c r="CL167" s="229" t="str">
        <f ca="1">+IF(OFFSET('Sanitation Data'!$D$29,0,10*ROW('Sanitation Data'!D161))="","",OFFSET('Sanitation Data'!$D$29,0,10*ROW('Sanitation Data'!D161)))</f>
        <v/>
      </c>
      <c r="CM167" s="229" t="str">
        <f ca="1">+IF(OFFSET('Sanitation Data'!$D$30,0,10*ROW('Sanitation Data'!D161))="","",OFFSET('Sanitation Data'!$D$30,0,10*ROW('Sanitation Data'!D161)))</f>
        <v/>
      </c>
      <c r="CN167" s="229" t="str">
        <f ca="1">+IF(OFFSET('Sanitation Data'!$D$31,0,10*ROW('Sanitation Data'!D161))="","",OFFSET('Sanitation Data'!$D$31,0,10*ROW('Sanitation Data'!D161)))</f>
        <v/>
      </c>
      <c r="CO167" s="229" t="str">
        <f ca="1">+IF(OFFSET('Sanitation Data'!$D$32,0,10*ROW('Sanitation Data'!D161))="","",OFFSET('Sanitation Data'!$D$32,0,10*ROW('Sanitation Data'!D161)))</f>
        <v/>
      </c>
      <c r="CP167" s="229" t="str">
        <f ca="1">+IF(OFFSET('Sanitation Data'!$E$28,0,10*ROW('Sanitation Data'!E161))="","",OFFSET('Sanitation Data'!$E$28,0,10*ROW('Sanitation Data'!E161)))</f>
        <v/>
      </c>
      <c r="CQ167" s="229" t="str">
        <f ca="1">+IF(OFFSET('Sanitation Data'!$E$29,0,10*ROW('Sanitation Data'!E161))="","",OFFSET('Sanitation Data'!$E$29,0,10*ROW('Sanitation Data'!E161)))</f>
        <v/>
      </c>
      <c r="CR167" s="229" t="str">
        <f ca="1">+IF(OFFSET('Sanitation Data'!$E$30,0,10*ROW('Sanitation Data'!E161))="","",OFFSET('Sanitation Data'!$E$30,0,10*ROW('Sanitation Data'!E161)))</f>
        <v/>
      </c>
      <c r="CS167" s="229" t="str">
        <f ca="1">+IF(OFFSET('Sanitation Data'!$E$31,0,10*ROW('Sanitation Data'!E161))="","",OFFSET('Sanitation Data'!$E$31,0,10*ROW('Sanitation Data'!E161)))</f>
        <v/>
      </c>
      <c r="CT167" s="229" t="str">
        <f ca="1">+IF(OFFSET('Sanitation Data'!$E$32,0,10*ROW('Sanitation Data'!E161))="","",OFFSET('Sanitation Data'!$E$32,0,10*ROW('Sanitation Data'!E161)))</f>
        <v/>
      </c>
      <c r="CU167" s="229" t="str">
        <f ca="1">+IF(OFFSET('Sanitation Data'!$F$28,0,10*ROW('Sanitation Data'!F161))="","",OFFSET('Sanitation Data'!$F$28,0,10*ROW('Sanitation Data'!F161)))</f>
        <v/>
      </c>
      <c r="CV167" s="229" t="str">
        <f ca="1">+IF(OFFSET('Sanitation Data'!$F$29,0,10*ROW('Sanitation Data'!F161))="","",OFFSET('Sanitation Data'!$F$29,0,10*ROW('Sanitation Data'!F161)))</f>
        <v/>
      </c>
      <c r="CW167" s="229" t="str">
        <f ca="1">+IF(OFFSET('Sanitation Data'!$F$30,0,10*ROW('Sanitation Data'!F161))="","",OFFSET('Sanitation Data'!$F$30,0,10*ROW('Sanitation Data'!F161)))</f>
        <v/>
      </c>
      <c r="CX167" s="229" t="str">
        <f ca="1">+IF(OFFSET('Sanitation Data'!$F$31,0,10*ROW('Sanitation Data'!F161))="","",OFFSET('Sanitation Data'!$F$31,0,10*ROW('Sanitation Data'!F161)))</f>
        <v/>
      </c>
      <c r="CY167" s="229" t="str">
        <f ca="1">+IF(OFFSET('Sanitation Data'!$F$32,0,10*ROW('Sanitation Data'!F161))="","",OFFSET('Sanitation Data'!$F$32,0,10*ROW('Sanitation Data'!F161)))</f>
        <v/>
      </c>
      <c r="CZ167" s="229" t="str">
        <f ca="1">+IF(OFFSET('Sanitation Data'!$G$28,0,10*ROW('Sanitation Data'!G161))="","",OFFSET('Sanitation Data'!$G$28,0,10*ROW('Sanitation Data'!G161)))</f>
        <v/>
      </c>
      <c r="DA167" s="229" t="str">
        <f ca="1">+IF(OFFSET('Sanitation Data'!$G$29,0,10*ROW('Sanitation Data'!G161))="","",OFFSET('Sanitation Data'!$G$29,0,10*ROW('Sanitation Data'!G161)))</f>
        <v/>
      </c>
      <c r="DB167" s="229" t="str">
        <f ca="1">+IF(OFFSET('Sanitation Data'!$G$30,0,10*ROW('Sanitation Data'!G161))="","",OFFSET('Sanitation Data'!$G$30,0,10*ROW('Sanitation Data'!G161)))</f>
        <v/>
      </c>
      <c r="DC167" s="229" t="str">
        <f ca="1">+IF(OFFSET('Sanitation Data'!$G$31,0,10*ROW('Sanitation Data'!G161))="","",OFFSET('Sanitation Data'!$G$31,0,10*ROW('Sanitation Data'!G161)))</f>
        <v/>
      </c>
      <c r="DD167" s="229" t="str">
        <f ca="1">+IF(OFFSET('Sanitation Data'!$G$32,0,10*ROW('Sanitation Data'!G161))="","",OFFSET('Sanitation Data'!$G$32,0,10*ROW('Sanitation Data'!G161)))</f>
        <v/>
      </c>
      <c r="DE167" s="229" t="str">
        <f ca="1">+IF(OFFSET('Sanitation Data'!$H$28,0,10*ROW('Sanitation Data'!H161))="","",OFFSET('Sanitation Data'!$H$28,0,10*ROW('Sanitation Data'!H161)))</f>
        <v/>
      </c>
      <c r="DF167" s="229" t="str">
        <f ca="1">+IF(OFFSET('Sanitation Data'!$H$29,0,10*ROW('Sanitation Data'!H161))="","",OFFSET('Sanitation Data'!$H$29,0,10*ROW('Sanitation Data'!H161)))</f>
        <v/>
      </c>
      <c r="DG167" s="229" t="str">
        <f ca="1">+IF(OFFSET('Sanitation Data'!$H$30,0,10*ROW('Sanitation Data'!H161))="","",OFFSET('Sanitation Data'!$H$30,0,10*ROW('Sanitation Data'!H161)))</f>
        <v/>
      </c>
      <c r="DH167" s="229" t="str">
        <f ca="1">+IF(OFFSET('Sanitation Data'!$H$31,0,10*ROW('Sanitation Data'!H161))="","",OFFSET('Sanitation Data'!$H$31,0,10*ROW('Sanitation Data'!H161)))</f>
        <v/>
      </c>
      <c r="DI167" s="229" t="str">
        <f ca="1">+IF(OFFSET('Sanitation Data'!$H$32,0,10*ROW('Sanitation Data'!H161))="","",OFFSET('Sanitation Data'!$H$32,0,10*ROW('Sanitation Data'!H161)))</f>
        <v/>
      </c>
      <c r="DJ167" s="229" t="str">
        <f ca="1">+IF(OFFSET('Sanitation Data'!$I$28,0,10*ROW('Sanitation Data'!I161))="","",OFFSET('Sanitation Data'!$I$28,0,10*ROW('Sanitation Data'!I161)))</f>
        <v/>
      </c>
      <c r="DK167" s="229" t="str">
        <f ca="1">+IF(OFFSET('Sanitation Data'!$I$29,0,10*ROW('Sanitation Data'!I161))="","",OFFSET('Sanitation Data'!$I$29,0,10*ROW('Sanitation Data'!I161)))</f>
        <v/>
      </c>
      <c r="DL167" s="229" t="str">
        <f ca="1">+IF(OFFSET('Sanitation Data'!$I$30,0,10*ROW('Sanitation Data'!I161))="","",OFFSET('Sanitation Data'!$I$30,0,10*ROW('Sanitation Data'!I161)))</f>
        <v/>
      </c>
      <c r="DM167" s="229" t="str">
        <f ca="1">+IF(OFFSET('Sanitation Data'!$I$31,0,10*ROW('Sanitation Data'!I161))="","",OFFSET('Sanitation Data'!$I$31,0,10*ROW('Sanitation Data'!I161)))</f>
        <v/>
      </c>
      <c r="DN167" s="229" t="str">
        <f ca="1">+IF(OFFSET('Sanitation Data'!$I$32,0,10*ROW('Sanitation Data'!I161))="","",OFFSET('Sanitation Data'!$I$32,0,10*ROW('Sanitation Data'!I161)))</f>
        <v/>
      </c>
      <c r="DO167" s="229" t="str">
        <f ca="1">+IF(OFFSET('Hygiene Data'!$D$11,0,10*ROW('Hygiene Data'!D161))="","",OFFSET('Hygiene Data'!$D$11,0,10*ROW('Hygiene Data'!D161)))</f>
        <v/>
      </c>
      <c r="DP167" s="229" t="str">
        <f ca="1">+IF(OFFSET('Hygiene Data'!$D$12,0,10*ROW('Hygiene Data'!D161))="","",OFFSET('Hygiene Data'!$D$12,0,10*ROW('Hygiene Data'!D161)))</f>
        <v/>
      </c>
      <c r="DQ167" s="229" t="str">
        <f ca="1">+IF(OFFSET('Hygiene Data'!$D$13,0,10*ROW('Hygiene Data'!D161))="","",OFFSET('Hygiene Data'!$D$13,0,10*ROW('Hygiene Data'!D161)))</f>
        <v/>
      </c>
      <c r="DR167" s="229" t="str">
        <f ca="1">+IF(OFFSET('Hygiene Data'!$E$11,0,10*ROW('Hygiene Data'!E161))="","",OFFSET('Hygiene Data'!$E$11,0,10*ROW('Hygiene Data'!E161)))</f>
        <v/>
      </c>
      <c r="DS167" s="229" t="str">
        <f ca="1">+IF(OFFSET('Hygiene Data'!$E$12,0,10*ROW('Hygiene Data'!E161))="","",OFFSET('Hygiene Data'!$E$12,0,10*ROW('Hygiene Data'!E161)))</f>
        <v/>
      </c>
      <c r="DT167" s="229" t="str">
        <f ca="1">+IF(OFFSET('Hygiene Data'!$E$13,0,10*ROW('Hygiene Data'!E161))="","",OFFSET('Hygiene Data'!$E$13,0,10*ROW('Hygiene Data'!E161)))</f>
        <v/>
      </c>
      <c r="DU167" s="229" t="str">
        <f ca="1">+IF(OFFSET('Hygiene Data'!$F$11,0,10*ROW('Hygiene Data'!F161))="","",OFFSET('Hygiene Data'!$F$11,0,10*ROW('Hygiene Data'!F161)))</f>
        <v/>
      </c>
      <c r="DV167" s="229" t="str">
        <f ca="1">+IF(OFFSET('Hygiene Data'!$F$12,0,10*ROW('Hygiene Data'!F161))="","",OFFSET('Hygiene Data'!$F$12,0,10*ROW('Hygiene Data'!F161)))</f>
        <v/>
      </c>
      <c r="DW167" s="229" t="str">
        <f ca="1">+IF(OFFSET('Hygiene Data'!$F$13,0,10*ROW('Hygiene Data'!F161))="","",OFFSET('Hygiene Data'!$F$13,0,10*ROW('Hygiene Data'!F161)))</f>
        <v/>
      </c>
      <c r="DX167" s="229" t="str">
        <f ca="1">+IF(OFFSET('Hygiene Data'!$G$11,0,10*ROW('Hygiene Data'!G161))="","",OFFSET('Hygiene Data'!$G$11,0,10*ROW('Hygiene Data'!G161)))</f>
        <v/>
      </c>
      <c r="DY167" s="229" t="str">
        <f ca="1">+IF(OFFSET('Hygiene Data'!$G$12,0,10*ROW('Hygiene Data'!G161))="","",OFFSET('Hygiene Data'!$G$12,0,10*ROW('Hygiene Data'!G161)))</f>
        <v/>
      </c>
      <c r="DZ167" s="229" t="str">
        <f ca="1">+IF(OFFSET('Hygiene Data'!$G$13,0,10*ROW('Hygiene Data'!G161))="","",OFFSET('Hygiene Data'!$G$13,0,10*ROW('Hygiene Data'!G161)))</f>
        <v/>
      </c>
      <c r="EA167" s="229" t="str">
        <f ca="1">+IF(OFFSET('Hygiene Data'!$H$11,0,10*ROW('Hygiene Data'!H161))="","",OFFSET('Hygiene Data'!$H$11,0,10*ROW('Hygiene Data'!H161)))</f>
        <v/>
      </c>
      <c r="EB167" s="229" t="str">
        <f ca="1">+IF(OFFSET('Hygiene Data'!$H$12,0,10*ROW('Hygiene Data'!H161))="","",OFFSET('Hygiene Data'!$H$12,0,10*ROW('Hygiene Data'!H161)))</f>
        <v/>
      </c>
      <c r="EC167" s="229" t="str">
        <f ca="1">+IF(OFFSET('Hygiene Data'!$H$13,0,10*ROW('Hygiene Data'!H161))="","",OFFSET('Hygiene Data'!$H$13,0,10*ROW('Hygiene Data'!H161)))</f>
        <v/>
      </c>
      <c r="ED167" s="229" t="str">
        <f ca="1">+IF(OFFSET('Hygiene Data'!$I$11,0,10*ROW('Hygiene Data'!I161))="","",OFFSET('Hygiene Data'!$I$11,0,10*ROW('Hygiene Data'!I161)))</f>
        <v/>
      </c>
      <c r="EE167" s="229" t="str">
        <f ca="1">+IF(OFFSET('Hygiene Data'!$I$12,0,10*ROW('Hygiene Data'!I161))="","",OFFSET('Hygiene Data'!$I$12,0,10*ROW('Hygiene Data'!I161)))</f>
        <v/>
      </c>
      <c r="EF167" s="229" t="str">
        <f ca="1">+IF(OFFSET('Hygiene Data'!$I$13,0,10*ROW('Hygiene Data'!I161))="","",OFFSET('Hygiene Data'!$I$13,0,10*ROW('Hygiene Data'!I161)))</f>
        <v/>
      </c>
    </row>
    <row r="168" spans="1:136" x14ac:dyDescent="0.25">
      <c r="A168" s="338" t="str">
        <f ca="1">+IF(OFFSET('Water Data'!$B$2,0,10*ROW('Water Data'!E162))="","",OFFSET('Water Data'!$B$2,0,10*ROW('Water Data'!E162)))</f>
        <v/>
      </c>
      <c r="B168" s="33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365" t="str">
        <f t="shared" ca="1" si="2"/>
        <v/>
      </c>
      <c r="D168" s="36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36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36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36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36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36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36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36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36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36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36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36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36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36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36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36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36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36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36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36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36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36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36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36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36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36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36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36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36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36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36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36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36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36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36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36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36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36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36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36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36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36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36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36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36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36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36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36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36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44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36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36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36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36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36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36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36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36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36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36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36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36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36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36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36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36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229" t="str">
        <f ca="1">+IF(OFFSET('Water Data'!$D$27,0,10*ROW('Water Data'!D162))="","",OFFSET('Water Data'!$D$27,0,10*ROW('Water Data'!D162)))</f>
        <v/>
      </c>
      <c r="BT168" s="229" t="str">
        <f ca="1">+IF(OFFSET('Water Data'!$D$28,0,10*ROW('Water Data'!D162))="","",OFFSET('Water Data'!$D$28,0,10*ROW('Water Data'!D162)))</f>
        <v/>
      </c>
      <c r="BU168" s="229" t="str">
        <f ca="1">+IF(OFFSET('Water Data'!$D$29,0,10*ROW('Water Data'!D162))="","",OFFSET('Water Data'!$D$29,0,10*ROW('Water Data'!D162)))</f>
        <v/>
      </c>
      <c r="BV168" s="229" t="str">
        <f ca="1">+IF(OFFSET('Water Data'!$E$27,0,10*ROW('Water Data'!E162))="","",OFFSET('Water Data'!$E$27,0,10*ROW('Water Data'!E162)))</f>
        <v/>
      </c>
      <c r="BW168" s="229" t="str">
        <f ca="1">+IF(OFFSET('Water Data'!$E$28,0,10*ROW('Water Data'!E162))="","",OFFSET('Water Data'!$E$28,0,10*ROW('Water Data'!E162)))</f>
        <v/>
      </c>
      <c r="BX168" s="229" t="str">
        <f ca="1">+IF(OFFSET('Water Data'!$E$29,0,10*ROW('Water Data'!E162))="","",OFFSET('Water Data'!$E$29,0,10*ROW('Water Data'!E162)))</f>
        <v/>
      </c>
      <c r="BY168" s="229" t="str">
        <f ca="1">+IF(OFFSET('Water Data'!$F$27,0,10*ROW('Water Data'!F162))="","",OFFSET('Water Data'!$F$27,0,10*ROW('Water Data'!F162)))</f>
        <v/>
      </c>
      <c r="BZ168" s="229" t="str">
        <f ca="1">+IF(OFFSET('Water Data'!$F$28,0,10*ROW('Water Data'!F162))="","",OFFSET('Water Data'!$F$28,0,10*ROW('Water Data'!F162)))</f>
        <v/>
      </c>
      <c r="CA168" s="229" t="str">
        <f ca="1">+IF(OFFSET('Water Data'!$F$29,0,10*ROW('Water Data'!F162))="","",OFFSET('Water Data'!$F$29,0,10*ROW('Water Data'!F162)))</f>
        <v/>
      </c>
      <c r="CB168" s="229" t="str">
        <f ca="1">+IF(OFFSET('Water Data'!$G$27,0,10*ROW('Water Data'!G162))="","",OFFSET('Water Data'!$G$27,0,10*ROW('Water Data'!G162)))</f>
        <v/>
      </c>
      <c r="CC168" s="229" t="str">
        <f ca="1">+IF(OFFSET('Water Data'!$G$28,0,10*ROW('Water Data'!G162))="","",OFFSET('Water Data'!$G$28,0,10*ROW('Water Data'!G162)))</f>
        <v/>
      </c>
      <c r="CD168" s="229" t="str">
        <f ca="1">+IF(OFFSET('Water Data'!$G$29,0,10*ROW('Water Data'!G162))="","",OFFSET('Water Data'!$G$29,0,10*ROW('Water Data'!G162)))</f>
        <v/>
      </c>
      <c r="CE168" s="229" t="str">
        <f ca="1">+IF(OFFSET('Water Data'!$H$27,0,10*ROW('Water Data'!H162))="","",OFFSET('Water Data'!$H$27,0,10*ROW('Water Data'!H162)))</f>
        <v/>
      </c>
      <c r="CF168" s="229" t="str">
        <f ca="1">+IF(OFFSET('Water Data'!$H$28,0,10*ROW('Water Data'!H162))="","",OFFSET('Water Data'!$H$28,0,10*ROW('Water Data'!H162)))</f>
        <v/>
      </c>
      <c r="CG168" s="229" t="str">
        <f ca="1">+IF(OFFSET('Water Data'!$H$29,0,10*ROW('Water Data'!H162))="","",OFFSET('Water Data'!$H$29,0,10*ROW('Water Data'!H162)))</f>
        <v/>
      </c>
      <c r="CH168" s="229" t="str">
        <f ca="1">+IF(OFFSET('Water Data'!$I$27,0,10*ROW('Water Data'!I162))="","",OFFSET('Water Data'!$I$27,0,10*ROW('Water Data'!I162)))</f>
        <v/>
      </c>
      <c r="CI168" s="229" t="str">
        <f ca="1">+IF(OFFSET('Water Data'!$I$28,0,10*ROW('Water Data'!I162))="","",OFFSET('Water Data'!$I$28,0,10*ROW('Water Data'!I162)))</f>
        <v/>
      </c>
      <c r="CJ168" s="229" t="str">
        <f ca="1">+IF(OFFSET('Water Data'!$I$29,0,10*ROW('Water Data'!I162))="","",OFFSET('Water Data'!$I$29,0,10*ROW('Water Data'!I162)))</f>
        <v/>
      </c>
      <c r="CK168" s="229" t="str">
        <f ca="1">+IF(OFFSET('Sanitation Data'!$D$28,0,10*ROW('Sanitation Data'!D162))="","",OFFSET('Sanitation Data'!$D$28,0,10*ROW('Sanitation Data'!D162)))</f>
        <v/>
      </c>
      <c r="CL168" s="229" t="str">
        <f ca="1">+IF(OFFSET('Sanitation Data'!$D$29,0,10*ROW('Sanitation Data'!D162))="","",OFFSET('Sanitation Data'!$D$29,0,10*ROW('Sanitation Data'!D162)))</f>
        <v/>
      </c>
      <c r="CM168" s="229" t="str">
        <f ca="1">+IF(OFFSET('Sanitation Data'!$D$30,0,10*ROW('Sanitation Data'!D162))="","",OFFSET('Sanitation Data'!$D$30,0,10*ROW('Sanitation Data'!D162)))</f>
        <v/>
      </c>
      <c r="CN168" s="229" t="str">
        <f ca="1">+IF(OFFSET('Sanitation Data'!$D$31,0,10*ROW('Sanitation Data'!D162))="","",OFFSET('Sanitation Data'!$D$31,0,10*ROW('Sanitation Data'!D162)))</f>
        <v/>
      </c>
      <c r="CO168" s="229" t="str">
        <f ca="1">+IF(OFFSET('Sanitation Data'!$D$32,0,10*ROW('Sanitation Data'!D162))="","",OFFSET('Sanitation Data'!$D$32,0,10*ROW('Sanitation Data'!D162)))</f>
        <v/>
      </c>
      <c r="CP168" s="229" t="str">
        <f ca="1">+IF(OFFSET('Sanitation Data'!$E$28,0,10*ROW('Sanitation Data'!E162))="","",OFFSET('Sanitation Data'!$E$28,0,10*ROW('Sanitation Data'!E162)))</f>
        <v/>
      </c>
      <c r="CQ168" s="229" t="str">
        <f ca="1">+IF(OFFSET('Sanitation Data'!$E$29,0,10*ROW('Sanitation Data'!E162))="","",OFFSET('Sanitation Data'!$E$29,0,10*ROW('Sanitation Data'!E162)))</f>
        <v/>
      </c>
      <c r="CR168" s="229" t="str">
        <f ca="1">+IF(OFFSET('Sanitation Data'!$E$30,0,10*ROW('Sanitation Data'!E162))="","",OFFSET('Sanitation Data'!$E$30,0,10*ROW('Sanitation Data'!E162)))</f>
        <v/>
      </c>
      <c r="CS168" s="229" t="str">
        <f ca="1">+IF(OFFSET('Sanitation Data'!$E$31,0,10*ROW('Sanitation Data'!E162))="","",OFFSET('Sanitation Data'!$E$31,0,10*ROW('Sanitation Data'!E162)))</f>
        <v/>
      </c>
      <c r="CT168" s="229" t="str">
        <f ca="1">+IF(OFFSET('Sanitation Data'!$E$32,0,10*ROW('Sanitation Data'!E162))="","",OFFSET('Sanitation Data'!$E$32,0,10*ROW('Sanitation Data'!E162)))</f>
        <v/>
      </c>
      <c r="CU168" s="229" t="str">
        <f ca="1">+IF(OFFSET('Sanitation Data'!$F$28,0,10*ROW('Sanitation Data'!F162))="","",OFFSET('Sanitation Data'!$F$28,0,10*ROW('Sanitation Data'!F162)))</f>
        <v/>
      </c>
      <c r="CV168" s="229" t="str">
        <f ca="1">+IF(OFFSET('Sanitation Data'!$F$29,0,10*ROW('Sanitation Data'!F162))="","",OFFSET('Sanitation Data'!$F$29,0,10*ROW('Sanitation Data'!F162)))</f>
        <v/>
      </c>
      <c r="CW168" s="229" t="str">
        <f ca="1">+IF(OFFSET('Sanitation Data'!$F$30,0,10*ROW('Sanitation Data'!F162))="","",OFFSET('Sanitation Data'!$F$30,0,10*ROW('Sanitation Data'!F162)))</f>
        <v/>
      </c>
      <c r="CX168" s="229" t="str">
        <f ca="1">+IF(OFFSET('Sanitation Data'!$F$31,0,10*ROW('Sanitation Data'!F162))="","",OFFSET('Sanitation Data'!$F$31,0,10*ROW('Sanitation Data'!F162)))</f>
        <v/>
      </c>
      <c r="CY168" s="229" t="str">
        <f ca="1">+IF(OFFSET('Sanitation Data'!$F$32,0,10*ROW('Sanitation Data'!F162))="","",OFFSET('Sanitation Data'!$F$32,0,10*ROW('Sanitation Data'!F162)))</f>
        <v/>
      </c>
      <c r="CZ168" s="229" t="str">
        <f ca="1">+IF(OFFSET('Sanitation Data'!$G$28,0,10*ROW('Sanitation Data'!G162))="","",OFFSET('Sanitation Data'!$G$28,0,10*ROW('Sanitation Data'!G162)))</f>
        <v/>
      </c>
      <c r="DA168" s="229" t="str">
        <f ca="1">+IF(OFFSET('Sanitation Data'!$G$29,0,10*ROW('Sanitation Data'!G162))="","",OFFSET('Sanitation Data'!$G$29,0,10*ROW('Sanitation Data'!G162)))</f>
        <v/>
      </c>
      <c r="DB168" s="229" t="str">
        <f ca="1">+IF(OFFSET('Sanitation Data'!$G$30,0,10*ROW('Sanitation Data'!G162))="","",OFFSET('Sanitation Data'!$G$30,0,10*ROW('Sanitation Data'!G162)))</f>
        <v/>
      </c>
      <c r="DC168" s="229" t="str">
        <f ca="1">+IF(OFFSET('Sanitation Data'!$G$31,0,10*ROW('Sanitation Data'!G162))="","",OFFSET('Sanitation Data'!$G$31,0,10*ROW('Sanitation Data'!G162)))</f>
        <v/>
      </c>
      <c r="DD168" s="229" t="str">
        <f ca="1">+IF(OFFSET('Sanitation Data'!$G$32,0,10*ROW('Sanitation Data'!G162))="","",OFFSET('Sanitation Data'!$G$32,0,10*ROW('Sanitation Data'!G162)))</f>
        <v/>
      </c>
      <c r="DE168" s="229" t="str">
        <f ca="1">+IF(OFFSET('Sanitation Data'!$H$28,0,10*ROW('Sanitation Data'!H162))="","",OFFSET('Sanitation Data'!$H$28,0,10*ROW('Sanitation Data'!H162)))</f>
        <v/>
      </c>
      <c r="DF168" s="229" t="str">
        <f ca="1">+IF(OFFSET('Sanitation Data'!$H$29,0,10*ROW('Sanitation Data'!H162))="","",OFFSET('Sanitation Data'!$H$29,0,10*ROW('Sanitation Data'!H162)))</f>
        <v/>
      </c>
      <c r="DG168" s="229" t="str">
        <f ca="1">+IF(OFFSET('Sanitation Data'!$H$30,0,10*ROW('Sanitation Data'!H162))="","",OFFSET('Sanitation Data'!$H$30,0,10*ROW('Sanitation Data'!H162)))</f>
        <v/>
      </c>
      <c r="DH168" s="229" t="str">
        <f ca="1">+IF(OFFSET('Sanitation Data'!$H$31,0,10*ROW('Sanitation Data'!H162))="","",OFFSET('Sanitation Data'!$H$31,0,10*ROW('Sanitation Data'!H162)))</f>
        <v/>
      </c>
      <c r="DI168" s="229" t="str">
        <f ca="1">+IF(OFFSET('Sanitation Data'!$H$32,0,10*ROW('Sanitation Data'!H162))="","",OFFSET('Sanitation Data'!$H$32,0,10*ROW('Sanitation Data'!H162)))</f>
        <v/>
      </c>
      <c r="DJ168" s="229" t="str">
        <f ca="1">+IF(OFFSET('Sanitation Data'!$I$28,0,10*ROW('Sanitation Data'!I162))="","",OFFSET('Sanitation Data'!$I$28,0,10*ROW('Sanitation Data'!I162)))</f>
        <v/>
      </c>
      <c r="DK168" s="229" t="str">
        <f ca="1">+IF(OFFSET('Sanitation Data'!$I$29,0,10*ROW('Sanitation Data'!I162))="","",OFFSET('Sanitation Data'!$I$29,0,10*ROW('Sanitation Data'!I162)))</f>
        <v/>
      </c>
      <c r="DL168" s="229" t="str">
        <f ca="1">+IF(OFFSET('Sanitation Data'!$I$30,0,10*ROW('Sanitation Data'!I162))="","",OFFSET('Sanitation Data'!$I$30,0,10*ROW('Sanitation Data'!I162)))</f>
        <v/>
      </c>
      <c r="DM168" s="229" t="str">
        <f ca="1">+IF(OFFSET('Sanitation Data'!$I$31,0,10*ROW('Sanitation Data'!I162))="","",OFFSET('Sanitation Data'!$I$31,0,10*ROW('Sanitation Data'!I162)))</f>
        <v/>
      </c>
      <c r="DN168" s="229" t="str">
        <f ca="1">+IF(OFFSET('Sanitation Data'!$I$32,0,10*ROW('Sanitation Data'!I162))="","",OFFSET('Sanitation Data'!$I$32,0,10*ROW('Sanitation Data'!I162)))</f>
        <v/>
      </c>
      <c r="DO168" s="229" t="str">
        <f ca="1">+IF(OFFSET('Hygiene Data'!$D$11,0,10*ROW('Hygiene Data'!D162))="","",OFFSET('Hygiene Data'!$D$11,0,10*ROW('Hygiene Data'!D162)))</f>
        <v/>
      </c>
      <c r="DP168" s="229" t="str">
        <f ca="1">+IF(OFFSET('Hygiene Data'!$D$12,0,10*ROW('Hygiene Data'!D162))="","",OFFSET('Hygiene Data'!$D$12,0,10*ROW('Hygiene Data'!D162)))</f>
        <v/>
      </c>
      <c r="DQ168" s="229" t="str">
        <f ca="1">+IF(OFFSET('Hygiene Data'!$D$13,0,10*ROW('Hygiene Data'!D162))="","",OFFSET('Hygiene Data'!$D$13,0,10*ROW('Hygiene Data'!D162)))</f>
        <v/>
      </c>
      <c r="DR168" s="229" t="str">
        <f ca="1">+IF(OFFSET('Hygiene Data'!$E$11,0,10*ROW('Hygiene Data'!E162))="","",OFFSET('Hygiene Data'!$E$11,0,10*ROW('Hygiene Data'!E162)))</f>
        <v/>
      </c>
      <c r="DS168" s="229" t="str">
        <f ca="1">+IF(OFFSET('Hygiene Data'!$E$12,0,10*ROW('Hygiene Data'!E162))="","",OFFSET('Hygiene Data'!$E$12,0,10*ROW('Hygiene Data'!E162)))</f>
        <v/>
      </c>
      <c r="DT168" s="229" t="str">
        <f ca="1">+IF(OFFSET('Hygiene Data'!$E$13,0,10*ROW('Hygiene Data'!E162))="","",OFFSET('Hygiene Data'!$E$13,0,10*ROW('Hygiene Data'!E162)))</f>
        <v/>
      </c>
      <c r="DU168" s="229" t="str">
        <f ca="1">+IF(OFFSET('Hygiene Data'!$F$11,0,10*ROW('Hygiene Data'!F162))="","",OFFSET('Hygiene Data'!$F$11,0,10*ROW('Hygiene Data'!F162)))</f>
        <v/>
      </c>
      <c r="DV168" s="229" t="str">
        <f ca="1">+IF(OFFSET('Hygiene Data'!$F$12,0,10*ROW('Hygiene Data'!F162))="","",OFFSET('Hygiene Data'!$F$12,0,10*ROW('Hygiene Data'!F162)))</f>
        <v/>
      </c>
      <c r="DW168" s="229" t="str">
        <f ca="1">+IF(OFFSET('Hygiene Data'!$F$13,0,10*ROW('Hygiene Data'!F162))="","",OFFSET('Hygiene Data'!$F$13,0,10*ROW('Hygiene Data'!F162)))</f>
        <v/>
      </c>
      <c r="DX168" s="229" t="str">
        <f ca="1">+IF(OFFSET('Hygiene Data'!$G$11,0,10*ROW('Hygiene Data'!G162))="","",OFFSET('Hygiene Data'!$G$11,0,10*ROW('Hygiene Data'!G162)))</f>
        <v/>
      </c>
      <c r="DY168" s="229" t="str">
        <f ca="1">+IF(OFFSET('Hygiene Data'!$G$12,0,10*ROW('Hygiene Data'!G162))="","",OFFSET('Hygiene Data'!$G$12,0,10*ROW('Hygiene Data'!G162)))</f>
        <v/>
      </c>
      <c r="DZ168" s="229" t="str">
        <f ca="1">+IF(OFFSET('Hygiene Data'!$G$13,0,10*ROW('Hygiene Data'!G162))="","",OFFSET('Hygiene Data'!$G$13,0,10*ROW('Hygiene Data'!G162)))</f>
        <v/>
      </c>
      <c r="EA168" s="229" t="str">
        <f ca="1">+IF(OFFSET('Hygiene Data'!$H$11,0,10*ROW('Hygiene Data'!H162))="","",OFFSET('Hygiene Data'!$H$11,0,10*ROW('Hygiene Data'!H162)))</f>
        <v/>
      </c>
      <c r="EB168" s="229" t="str">
        <f ca="1">+IF(OFFSET('Hygiene Data'!$H$12,0,10*ROW('Hygiene Data'!H162))="","",OFFSET('Hygiene Data'!$H$12,0,10*ROW('Hygiene Data'!H162)))</f>
        <v/>
      </c>
      <c r="EC168" s="229" t="str">
        <f ca="1">+IF(OFFSET('Hygiene Data'!$H$13,0,10*ROW('Hygiene Data'!H162))="","",OFFSET('Hygiene Data'!$H$13,0,10*ROW('Hygiene Data'!H162)))</f>
        <v/>
      </c>
      <c r="ED168" s="229" t="str">
        <f ca="1">+IF(OFFSET('Hygiene Data'!$I$11,0,10*ROW('Hygiene Data'!I162))="","",OFFSET('Hygiene Data'!$I$11,0,10*ROW('Hygiene Data'!I162)))</f>
        <v/>
      </c>
      <c r="EE168" s="229" t="str">
        <f ca="1">+IF(OFFSET('Hygiene Data'!$I$12,0,10*ROW('Hygiene Data'!I162))="","",OFFSET('Hygiene Data'!$I$12,0,10*ROW('Hygiene Data'!I162)))</f>
        <v/>
      </c>
      <c r="EF168" s="229" t="str">
        <f ca="1">+IF(OFFSET('Hygiene Data'!$I$13,0,10*ROW('Hygiene Data'!I162))="","",OFFSET('Hygiene Data'!$I$13,0,10*ROW('Hygiene Data'!I162)))</f>
        <v/>
      </c>
    </row>
    <row r="169" spans="1:136" x14ac:dyDescent="0.25">
      <c r="A169" s="338" t="str">
        <f ca="1">+IF(OFFSET('Water Data'!$B$2,0,10*ROW('Water Data'!E163))="","",OFFSET('Water Data'!$B$2,0,10*ROW('Water Data'!E163)))</f>
        <v/>
      </c>
      <c r="B169" s="33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365" t="str">
        <f t="shared" ca="1" si="2"/>
        <v/>
      </c>
      <c r="D169" s="36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36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36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36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36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36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36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36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36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36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36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36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36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36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36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36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36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36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36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36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36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36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36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36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36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36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36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36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36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36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36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36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36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36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36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36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36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36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36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36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36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36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36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36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36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36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36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36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36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44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36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36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36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36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36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36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36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36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36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36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36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36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36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36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36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36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229" t="str">
        <f ca="1">+IF(OFFSET('Water Data'!$D$27,0,10*ROW('Water Data'!D163))="","",OFFSET('Water Data'!$D$27,0,10*ROW('Water Data'!D163)))</f>
        <v/>
      </c>
      <c r="BT169" s="229" t="str">
        <f ca="1">+IF(OFFSET('Water Data'!$D$28,0,10*ROW('Water Data'!D163))="","",OFFSET('Water Data'!$D$28,0,10*ROW('Water Data'!D163)))</f>
        <v/>
      </c>
      <c r="BU169" s="229" t="str">
        <f ca="1">+IF(OFFSET('Water Data'!$D$29,0,10*ROW('Water Data'!D163))="","",OFFSET('Water Data'!$D$29,0,10*ROW('Water Data'!D163)))</f>
        <v/>
      </c>
      <c r="BV169" s="229" t="str">
        <f ca="1">+IF(OFFSET('Water Data'!$E$27,0,10*ROW('Water Data'!E163))="","",OFFSET('Water Data'!$E$27,0,10*ROW('Water Data'!E163)))</f>
        <v/>
      </c>
      <c r="BW169" s="229" t="str">
        <f ca="1">+IF(OFFSET('Water Data'!$E$28,0,10*ROW('Water Data'!E163))="","",OFFSET('Water Data'!$E$28,0,10*ROW('Water Data'!E163)))</f>
        <v/>
      </c>
      <c r="BX169" s="229" t="str">
        <f ca="1">+IF(OFFSET('Water Data'!$E$29,0,10*ROW('Water Data'!E163))="","",OFFSET('Water Data'!$E$29,0,10*ROW('Water Data'!E163)))</f>
        <v/>
      </c>
      <c r="BY169" s="229" t="str">
        <f ca="1">+IF(OFFSET('Water Data'!$F$27,0,10*ROW('Water Data'!F163))="","",OFFSET('Water Data'!$F$27,0,10*ROW('Water Data'!F163)))</f>
        <v/>
      </c>
      <c r="BZ169" s="229" t="str">
        <f ca="1">+IF(OFFSET('Water Data'!$F$28,0,10*ROW('Water Data'!F163))="","",OFFSET('Water Data'!$F$28,0,10*ROW('Water Data'!F163)))</f>
        <v/>
      </c>
      <c r="CA169" s="229" t="str">
        <f ca="1">+IF(OFFSET('Water Data'!$F$29,0,10*ROW('Water Data'!F163))="","",OFFSET('Water Data'!$F$29,0,10*ROW('Water Data'!F163)))</f>
        <v/>
      </c>
      <c r="CB169" s="229" t="str">
        <f ca="1">+IF(OFFSET('Water Data'!$G$27,0,10*ROW('Water Data'!G163))="","",OFFSET('Water Data'!$G$27,0,10*ROW('Water Data'!G163)))</f>
        <v/>
      </c>
      <c r="CC169" s="229" t="str">
        <f ca="1">+IF(OFFSET('Water Data'!$G$28,0,10*ROW('Water Data'!G163))="","",OFFSET('Water Data'!$G$28,0,10*ROW('Water Data'!G163)))</f>
        <v/>
      </c>
      <c r="CD169" s="229" t="str">
        <f ca="1">+IF(OFFSET('Water Data'!$G$29,0,10*ROW('Water Data'!G163))="","",OFFSET('Water Data'!$G$29,0,10*ROW('Water Data'!G163)))</f>
        <v/>
      </c>
      <c r="CE169" s="229" t="str">
        <f ca="1">+IF(OFFSET('Water Data'!$H$27,0,10*ROW('Water Data'!H163))="","",OFFSET('Water Data'!$H$27,0,10*ROW('Water Data'!H163)))</f>
        <v/>
      </c>
      <c r="CF169" s="229" t="str">
        <f ca="1">+IF(OFFSET('Water Data'!$H$28,0,10*ROW('Water Data'!H163))="","",OFFSET('Water Data'!$H$28,0,10*ROW('Water Data'!H163)))</f>
        <v/>
      </c>
      <c r="CG169" s="229" t="str">
        <f ca="1">+IF(OFFSET('Water Data'!$H$29,0,10*ROW('Water Data'!H163))="","",OFFSET('Water Data'!$H$29,0,10*ROW('Water Data'!H163)))</f>
        <v/>
      </c>
      <c r="CH169" s="229" t="str">
        <f ca="1">+IF(OFFSET('Water Data'!$I$27,0,10*ROW('Water Data'!I163))="","",OFFSET('Water Data'!$I$27,0,10*ROW('Water Data'!I163)))</f>
        <v/>
      </c>
      <c r="CI169" s="229" t="str">
        <f ca="1">+IF(OFFSET('Water Data'!$I$28,0,10*ROW('Water Data'!I163))="","",OFFSET('Water Data'!$I$28,0,10*ROW('Water Data'!I163)))</f>
        <v/>
      </c>
      <c r="CJ169" s="229" t="str">
        <f ca="1">+IF(OFFSET('Water Data'!$I$29,0,10*ROW('Water Data'!I163))="","",OFFSET('Water Data'!$I$29,0,10*ROW('Water Data'!I163)))</f>
        <v/>
      </c>
      <c r="CK169" s="229" t="str">
        <f ca="1">+IF(OFFSET('Sanitation Data'!$D$28,0,10*ROW('Sanitation Data'!D163))="","",OFFSET('Sanitation Data'!$D$28,0,10*ROW('Sanitation Data'!D163)))</f>
        <v/>
      </c>
      <c r="CL169" s="229" t="str">
        <f ca="1">+IF(OFFSET('Sanitation Data'!$D$29,0,10*ROW('Sanitation Data'!D163))="","",OFFSET('Sanitation Data'!$D$29,0,10*ROW('Sanitation Data'!D163)))</f>
        <v/>
      </c>
      <c r="CM169" s="229" t="str">
        <f ca="1">+IF(OFFSET('Sanitation Data'!$D$30,0,10*ROW('Sanitation Data'!D163))="","",OFFSET('Sanitation Data'!$D$30,0,10*ROW('Sanitation Data'!D163)))</f>
        <v/>
      </c>
      <c r="CN169" s="229" t="str">
        <f ca="1">+IF(OFFSET('Sanitation Data'!$D$31,0,10*ROW('Sanitation Data'!D163))="","",OFFSET('Sanitation Data'!$D$31,0,10*ROW('Sanitation Data'!D163)))</f>
        <v/>
      </c>
      <c r="CO169" s="229" t="str">
        <f ca="1">+IF(OFFSET('Sanitation Data'!$D$32,0,10*ROW('Sanitation Data'!D163))="","",OFFSET('Sanitation Data'!$D$32,0,10*ROW('Sanitation Data'!D163)))</f>
        <v/>
      </c>
      <c r="CP169" s="229" t="str">
        <f ca="1">+IF(OFFSET('Sanitation Data'!$E$28,0,10*ROW('Sanitation Data'!E163))="","",OFFSET('Sanitation Data'!$E$28,0,10*ROW('Sanitation Data'!E163)))</f>
        <v/>
      </c>
      <c r="CQ169" s="229" t="str">
        <f ca="1">+IF(OFFSET('Sanitation Data'!$E$29,0,10*ROW('Sanitation Data'!E163))="","",OFFSET('Sanitation Data'!$E$29,0,10*ROW('Sanitation Data'!E163)))</f>
        <v/>
      </c>
      <c r="CR169" s="229" t="str">
        <f ca="1">+IF(OFFSET('Sanitation Data'!$E$30,0,10*ROW('Sanitation Data'!E163))="","",OFFSET('Sanitation Data'!$E$30,0,10*ROW('Sanitation Data'!E163)))</f>
        <v/>
      </c>
      <c r="CS169" s="229" t="str">
        <f ca="1">+IF(OFFSET('Sanitation Data'!$E$31,0,10*ROW('Sanitation Data'!E163))="","",OFFSET('Sanitation Data'!$E$31,0,10*ROW('Sanitation Data'!E163)))</f>
        <v/>
      </c>
      <c r="CT169" s="229" t="str">
        <f ca="1">+IF(OFFSET('Sanitation Data'!$E$32,0,10*ROW('Sanitation Data'!E163))="","",OFFSET('Sanitation Data'!$E$32,0,10*ROW('Sanitation Data'!E163)))</f>
        <v/>
      </c>
      <c r="CU169" s="229" t="str">
        <f ca="1">+IF(OFFSET('Sanitation Data'!$F$28,0,10*ROW('Sanitation Data'!F163))="","",OFFSET('Sanitation Data'!$F$28,0,10*ROW('Sanitation Data'!F163)))</f>
        <v/>
      </c>
      <c r="CV169" s="229" t="str">
        <f ca="1">+IF(OFFSET('Sanitation Data'!$F$29,0,10*ROW('Sanitation Data'!F163))="","",OFFSET('Sanitation Data'!$F$29,0,10*ROW('Sanitation Data'!F163)))</f>
        <v/>
      </c>
      <c r="CW169" s="229" t="str">
        <f ca="1">+IF(OFFSET('Sanitation Data'!$F$30,0,10*ROW('Sanitation Data'!F163))="","",OFFSET('Sanitation Data'!$F$30,0,10*ROW('Sanitation Data'!F163)))</f>
        <v/>
      </c>
      <c r="CX169" s="229" t="str">
        <f ca="1">+IF(OFFSET('Sanitation Data'!$F$31,0,10*ROW('Sanitation Data'!F163))="","",OFFSET('Sanitation Data'!$F$31,0,10*ROW('Sanitation Data'!F163)))</f>
        <v/>
      </c>
      <c r="CY169" s="229" t="str">
        <f ca="1">+IF(OFFSET('Sanitation Data'!$F$32,0,10*ROW('Sanitation Data'!F163))="","",OFFSET('Sanitation Data'!$F$32,0,10*ROW('Sanitation Data'!F163)))</f>
        <v/>
      </c>
      <c r="CZ169" s="229" t="str">
        <f ca="1">+IF(OFFSET('Sanitation Data'!$G$28,0,10*ROW('Sanitation Data'!G163))="","",OFFSET('Sanitation Data'!$G$28,0,10*ROW('Sanitation Data'!G163)))</f>
        <v/>
      </c>
      <c r="DA169" s="229" t="str">
        <f ca="1">+IF(OFFSET('Sanitation Data'!$G$29,0,10*ROW('Sanitation Data'!G163))="","",OFFSET('Sanitation Data'!$G$29,0,10*ROW('Sanitation Data'!G163)))</f>
        <v/>
      </c>
      <c r="DB169" s="229" t="str">
        <f ca="1">+IF(OFFSET('Sanitation Data'!$G$30,0,10*ROW('Sanitation Data'!G163))="","",OFFSET('Sanitation Data'!$G$30,0,10*ROW('Sanitation Data'!G163)))</f>
        <v/>
      </c>
      <c r="DC169" s="229" t="str">
        <f ca="1">+IF(OFFSET('Sanitation Data'!$G$31,0,10*ROW('Sanitation Data'!G163))="","",OFFSET('Sanitation Data'!$G$31,0,10*ROW('Sanitation Data'!G163)))</f>
        <v/>
      </c>
      <c r="DD169" s="229" t="str">
        <f ca="1">+IF(OFFSET('Sanitation Data'!$G$32,0,10*ROW('Sanitation Data'!G163))="","",OFFSET('Sanitation Data'!$G$32,0,10*ROW('Sanitation Data'!G163)))</f>
        <v/>
      </c>
      <c r="DE169" s="229" t="str">
        <f ca="1">+IF(OFFSET('Sanitation Data'!$H$28,0,10*ROW('Sanitation Data'!H163))="","",OFFSET('Sanitation Data'!$H$28,0,10*ROW('Sanitation Data'!H163)))</f>
        <v/>
      </c>
      <c r="DF169" s="229" t="str">
        <f ca="1">+IF(OFFSET('Sanitation Data'!$H$29,0,10*ROW('Sanitation Data'!H163))="","",OFFSET('Sanitation Data'!$H$29,0,10*ROW('Sanitation Data'!H163)))</f>
        <v/>
      </c>
      <c r="DG169" s="229" t="str">
        <f ca="1">+IF(OFFSET('Sanitation Data'!$H$30,0,10*ROW('Sanitation Data'!H163))="","",OFFSET('Sanitation Data'!$H$30,0,10*ROW('Sanitation Data'!H163)))</f>
        <v/>
      </c>
      <c r="DH169" s="229" t="str">
        <f ca="1">+IF(OFFSET('Sanitation Data'!$H$31,0,10*ROW('Sanitation Data'!H163))="","",OFFSET('Sanitation Data'!$H$31,0,10*ROW('Sanitation Data'!H163)))</f>
        <v/>
      </c>
      <c r="DI169" s="229" t="str">
        <f ca="1">+IF(OFFSET('Sanitation Data'!$H$32,0,10*ROW('Sanitation Data'!H163))="","",OFFSET('Sanitation Data'!$H$32,0,10*ROW('Sanitation Data'!H163)))</f>
        <v/>
      </c>
      <c r="DJ169" s="229" t="str">
        <f ca="1">+IF(OFFSET('Sanitation Data'!$I$28,0,10*ROW('Sanitation Data'!I163))="","",OFFSET('Sanitation Data'!$I$28,0,10*ROW('Sanitation Data'!I163)))</f>
        <v/>
      </c>
      <c r="DK169" s="229" t="str">
        <f ca="1">+IF(OFFSET('Sanitation Data'!$I$29,0,10*ROW('Sanitation Data'!I163))="","",OFFSET('Sanitation Data'!$I$29,0,10*ROW('Sanitation Data'!I163)))</f>
        <v/>
      </c>
      <c r="DL169" s="229" t="str">
        <f ca="1">+IF(OFFSET('Sanitation Data'!$I$30,0,10*ROW('Sanitation Data'!I163))="","",OFFSET('Sanitation Data'!$I$30,0,10*ROW('Sanitation Data'!I163)))</f>
        <v/>
      </c>
      <c r="DM169" s="229" t="str">
        <f ca="1">+IF(OFFSET('Sanitation Data'!$I$31,0,10*ROW('Sanitation Data'!I163))="","",OFFSET('Sanitation Data'!$I$31,0,10*ROW('Sanitation Data'!I163)))</f>
        <v/>
      </c>
      <c r="DN169" s="229" t="str">
        <f ca="1">+IF(OFFSET('Sanitation Data'!$I$32,0,10*ROW('Sanitation Data'!I163))="","",OFFSET('Sanitation Data'!$I$32,0,10*ROW('Sanitation Data'!I163)))</f>
        <v/>
      </c>
      <c r="DO169" s="229" t="str">
        <f ca="1">+IF(OFFSET('Hygiene Data'!$D$11,0,10*ROW('Hygiene Data'!D163))="","",OFFSET('Hygiene Data'!$D$11,0,10*ROW('Hygiene Data'!D163)))</f>
        <v/>
      </c>
      <c r="DP169" s="229" t="str">
        <f ca="1">+IF(OFFSET('Hygiene Data'!$D$12,0,10*ROW('Hygiene Data'!D163))="","",OFFSET('Hygiene Data'!$D$12,0,10*ROW('Hygiene Data'!D163)))</f>
        <v/>
      </c>
      <c r="DQ169" s="229" t="str">
        <f ca="1">+IF(OFFSET('Hygiene Data'!$D$13,0,10*ROW('Hygiene Data'!D163))="","",OFFSET('Hygiene Data'!$D$13,0,10*ROW('Hygiene Data'!D163)))</f>
        <v/>
      </c>
      <c r="DR169" s="229" t="str">
        <f ca="1">+IF(OFFSET('Hygiene Data'!$E$11,0,10*ROW('Hygiene Data'!E163))="","",OFFSET('Hygiene Data'!$E$11,0,10*ROW('Hygiene Data'!E163)))</f>
        <v/>
      </c>
      <c r="DS169" s="229" t="str">
        <f ca="1">+IF(OFFSET('Hygiene Data'!$E$12,0,10*ROW('Hygiene Data'!E163))="","",OFFSET('Hygiene Data'!$E$12,0,10*ROW('Hygiene Data'!E163)))</f>
        <v/>
      </c>
      <c r="DT169" s="229" t="str">
        <f ca="1">+IF(OFFSET('Hygiene Data'!$E$13,0,10*ROW('Hygiene Data'!E163))="","",OFFSET('Hygiene Data'!$E$13,0,10*ROW('Hygiene Data'!E163)))</f>
        <v/>
      </c>
      <c r="DU169" s="229" t="str">
        <f ca="1">+IF(OFFSET('Hygiene Data'!$F$11,0,10*ROW('Hygiene Data'!F163))="","",OFFSET('Hygiene Data'!$F$11,0,10*ROW('Hygiene Data'!F163)))</f>
        <v/>
      </c>
      <c r="DV169" s="229" t="str">
        <f ca="1">+IF(OFFSET('Hygiene Data'!$F$12,0,10*ROW('Hygiene Data'!F163))="","",OFFSET('Hygiene Data'!$F$12,0,10*ROW('Hygiene Data'!F163)))</f>
        <v/>
      </c>
      <c r="DW169" s="229" t="str">
        <f ca="1">+IF(OFFSET('Hygiene Data'!$F$13,0,10*ROW('Hygiene Data'!F163))="","",OFFSET('Hygiene Data'!$F$13,0,10*ROW('Hygiene Data'!F163)))</f>
        <v/>
      </c>
      <c r="DX169" s="229" t="str">
        <f ca="1">+IF(OFFSET('Hygiene Data'!$G$11,0,10*ROW('Hygiene Data'!G163))="","",OFFSET('Hygiene Data'!$G$11,0,10*ROW('Hygiene Data'!G163)))</f>
        <v/>
      </c>
      <c r="DY169" s="229" t="str">
        <f ca="1">+IF(OFFSET('Hygiene Data'!$G$12,0,10*ROW('Hygiene Data'!G163))="","",OFFSET('Hygiene Data'!$G$12,0,10*ROW('Hygiene Data'!G163)))</f>
        <v/>
      </c>
      <c r="DZ169" s="229" t="str">
        <f ca="1">+IF(OFFSET('Hygiene Data'!$G$13,0,10*ROW('Hygiene Data'!G163))="","",OFFSET('Hygiene Data'!$G$13,0,10*ROW('Hygiene Data'!G163)))</f>
        <v/>
      </c>
      <c r="EA169" s="229" t="str">
        <f ca="1">+IF(OFFSET('Hygiene Data'!$H$11,0,10*ROW('Hygiene Data'!H163))="","",OFFSET('Hygiene Data'!$H$11,0,10*ROW('Hygiene Data'!H163)))</f>
        <v/>
      </c>
      <c r="EB169" s="229" t="str">
        <f ca="1">+IF(OFFSET('Hygiene Data'!$H$12,0,10*ROW('Hygiene Data'!H163))="","",OFFSET('Hygiene Data'!$H$12,0,10*ROW('Hygiene Data'!H163)))</f>
        <v/>
      </c>
      <c r="EC169" s="229" t="str">
        <f ca="1">+IF(OFFSET('Hygiene Data'!$H$13,0,10*ROW('Hygiene Data'!H163))="","",OFFSET('Hygiene Data'!$H$13,0,10*ROW('Hygiene Data'!H163)))</f>
        <v/>
      </c>
      <c r="ED169" s="229" t="str">
        <f ca="1">+IF(OFFSET('Hygiene Data'!$I$11,0,10*ROW('Hygiene Data'!I163))="","",OFFSET('Hygiene Data'!$I$11,0,10*ROW('Hygiene Data'!I163)))</f>
        <v/>
      </c>
      <c r="EE169" s="229" t="str">
        <f ca="1">+IF(OFFSET('Hygiene Data'!$I$12,0,10*ROW('Hygiene Data'!I163))="","",OFFSET('Hygiene Data'!$I$12,0,10*ROW('Hygiene Data'!I163)))</f>
        <v/>
      </c>
      <c r="EF169" s="229" t="str">
        <f ca="1">+IF(OFFSET('Hygiene Data'!$I$13,0,10*ROW('Hygiene Data'!I163))="","",OFFSET('Hygiene Data'!$I$13,0,10*ROW('Hygiene Data'!I163)))</f>
        <v/>
      </c>
    </row>
    <row r="170" spans="1:136" x14ac:dyDescent="0.25">
      <c r="A170" s="338" t="str">
        <f ca="1">+IF(OFFSET('Water Data'!$B$2,0,10*ROW('Water Data'!E164))="","",OFFSET('Water Data'!$B$2,0,10*ROW('Water Data'!E164)))</f>
        <v/>
      </c>
      <c r="B170" s="33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365" t="str">
        <f t="shared" ca="1" si="2"/>
        <v/>
      </c>
      <c r="D170" s="36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36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36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36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36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36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36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36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36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36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36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36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36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36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36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36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36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36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36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36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36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36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36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36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36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36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36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36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36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36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36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36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36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36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36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36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36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36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36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36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36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36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36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36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36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36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36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36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36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44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36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36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36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36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36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36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36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36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36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36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36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36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36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36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36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36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229" t="str">
        <f ca="1">+IF(OFFSET('Water Data'!$D$27,0,10*ROW('Water Data'!D164))="","",OFFSET('Water Data'!$D$27,0,10*ROW('Water Data'!D164)))</f>
        <v/>
      </c>
      <c r="BT170" s="229" t="str">
        <f ca="1">+IF(OFFSET('Water Data'!$D$28,0,10*ROW('Water Data'!D164))="","",OFFSET('Water Data'!$D$28,0,10*ROW('Water Data'!D164)))</f>
        <v/>
      </c>
      <c r="BU170" s="229" t="str">
        <f ca="1">+IF(OFFSET('Water Data'!$D$29,0,10*ROW('Water Data'!D164))="","",OFFSET('Water Data'!$D$29,0,10*ROW('Water Data'!D164)))</f>
        <v/>
      </c>
      <c r="BV170" s="229" t="str">
        <f ca="1">+IF(OFFSET('Water Data'!$E$27,0,10*ROW('Water Data'!E164))="","",OFFSET('Water Data'!$E$27,0,10*ROW('Water Data'!E164)))</f>
        <v/>
      </c>
      <c r="BW170" s="229" t="str">
        <f ca="1">+IF(OFFSET('Water Data'!$E$28,0,10*ROW('Water Data'!E164))="","",OFFSET('Water Data'!$E$28,0,10*ROW('Water Data'!E164)))</f>
        <v/>
      </c>
      <c r="BX170" s="229" t="str">
        <f ca="1">+IF(OFFSET('Water Data'!$E$29,0,10*ROW('Water Data'!E164))="","",OFFSET('Water Data'!$E$29,0,10*ROW('Water Data'!E164)))</f>
        <v/>
      </c>
      <c r="BY170" s="229" t="str">
        <f ca="1">+IF(OFFSET('Water Data'!$F$27,0,10*ROW('Water Data'!F164))="","",OFFSET('Water Data'!$F$27,0,10*ROW('Water Data'!F164)))</f>
        <v/>
      </c>
      <c r="BZ170" s="229" t="str">
        <f ca="1">+IF(OFFSET('Water Data'!$F$28,0,10*ROW('Water Data'!F164))="","",OFFSET('Water Data'!$F$28,0,10*ROW('Water Data'!F164)))</f>
        <v/>
      </c>
      <c r="CA170" s="229" t="str">
        <f ca="1">+IF(OFFSET('Water Data'!$F$29,0,10*ROW('Water Data'!F164))="","",OFFSET('Water Data'!$F$29,0,10*ROW('Water Data'!F164)))</f>
        <v/>
      </c>
      <c r="CB170" s="229" t="str">
        <f ca="1">+IF(OFFSET('Water Data'!$G$27,0,10*ROW('Water Data'!G164))="","",OFFSET('Water Data'!$G$27,0,10*ROW('Water Data'!G164)))</f>
        <v/>
      </c>
      <c r="CC170" s="229" t="str">
        <f ca="1">+IF(OFFSET('Water Data'!$G$28,0,10*ROW('Water Data'!G164))="","",OFFSET('Water Data'!$G$28,0,10*ROW('Water Data'!G164)))</f>
        <v/>
      </c>
      <c r="CD170" s="229" t="str">
        <f ca="1">+IF(OFFSET('Water Data'!$G$29,0,10*ROW('Water Data'!G164))="","",OFFSET('Water Data'!$G$29,0,10*ROW('Water Data'!G164)))</f>
        <v/>
      </c>
      <c r="CE170" s="229" t="str">
        <f ca="1">+IF(OFFSET('Water Data'!$H$27,0,10*ROW('Water Data'!H164))="","",OFFSET('Water Data'!$H$27,0,10*ROW('Water Data'!H164)))</f>
        <v/>
      </c>
      <c r="CF170" s="229" t="str">
        <f ca="1">+IF(OFFSET('Water Data'!$H$28,0,10*ROW('Water Data'!H164))="","",OFFSET('Water Data'!$H$28,0,10*ROW('Water Data'!H164)))</f>
        <v/>
      </c>
      <c r="CG170" s="229" t="str">
        <f ca="1">+IF(OFFSET('Water Data'!$H$29,0,10*ROW('Water Data'!H164))="","",OFFSET('Water Data'!$H$29,0,10*ROW('Water Data'!H164)))</f>
        <v/>
      </c>
      <c r="CH170" s="229" t="str">
        <f ca="1">+IF(OFFSET('Water Data'!$I$27,0,10*ROW('Water Data'!I164))="","",OFFSET('Water Data'!$I$27,0,10*ROW('Water Data'!I164)))</f>
        <v/>
      </c>
      <c r="CI170" s="229" t="str">
        <f ca="1">+IF(OFFSET('Water Data'!$I$28,0,10*ROW('Water Data'!I164))="","",OFFSET('Water Data'!$I$28,0,10*ROW('Water Data'!I164)))</f>
        <v/>
      </c>
      <c r="CJ170" s="229" t="str">
        <f ca="1">+IF(OFFSET('Water Data'!$I$29,0,10*ROW('Water Data'!I164))="","",OFFSET('Water Data'!$I$29,0,10*ROW('Water Data'!I164)))</f>
        <v/>
      </c>
      <c r="CK170" s="229" t="str">
        <f ca="1">+IF(OFFSET('Sanitation Data'!$D$28,0,10*ROW('Sanitation Data'!D164))="","",OFFSET('Sanitation Data'!$D$28,0,10*ROW('Sanitation Data'!D164)))</f>
        <v/>
      </c>
      <c r="CL170" s="229" t="str">
        <f ca="1">+IF(OFFSET('Sanitation Data'!$D$29,0,10*ROW('Sanitation Data'!D164))="","",OFFSET('Sanitation Data'!$D$29,0,10*ROW('Sanitation Data'!D164)))</f>
        <v/>
      </c>
      <c r="CM170" s="229" t="str">
        <f ca="1">+IF(OFFSET('Sanitation Data'!$D$30,0,10*ROW('Sanitation Data'!D164))="","",OFFSET('Sanitation Data'!$D$30,0,10*ROW('Sanitation Data'!D164)))</f>
        <v/>
      </c>
      <c r="CN170" s="229" t="str">
        <f ca="1">+IF(OFFSET('Sanitation Data'!$D$31,0,10*ROW('Sanitation Data'!D164))="","",OFFSET('Sanitation Data'!$D$31,0,10*ROW('Sanitation Data'!D164)))</f>
        <v/>
      </c>
      <c r="CO170" s="229" t="str">
        <f ca="1">+IF(OFFSET('Sanitation Data'!$D$32,0,10*ROW('Sanitation Data'!D164))="","",OFFSET('Sanitation Data'!$D$32,0,10*ROW('Sanitation Data'!D164)))</f>
        <v/>
      </c>
      <c r="CP170" s="229" t="str">
        <f ca="1">+IF(OFFSET('Sanitation Data'!$E$28,0,10*ROW('Sanitation Data'!E164))="","",OFFSET('Sanitation Data'!$E$28,0,10*ROW('Sanitation Data'!E164)))</f>
        <v/>
      </c>
      <c r="CQ170" s="229" t="str">
        <f ca="1">+IF(OFFSET('Sanitation Data'!$E$29,0,10*ROW('Sanitation Data'!E164))="","",OFFSET('Sanitation Data'!$E$29,0,10*ROW('Sanitation Data'!E164)))</f>
        <v/>
      </c>
      <c r="CR170" s="229" t="str">
        <f ca="1">+IF(OFFSET('Sanitation Data'!$E$30,0,10*ROW('Sanitation Data'!E164))="","",OFFSET('Sanitation Data'!$E$30,0,10*ROW('Sanitation Data'!E164)))</f>
        <v/>
      </c>
      <c r="CS170" s="229" t="str">
        <f ca="1">+IF(OFFSET('Sanitation Data'!$E$31,0,10*ROW('Sanitation Data'!E164))="","",OFFSET('Sanitation Data'!$E$31,0,10*ROW('Sanitation Data'!E164)))</f>
        <v/>
      </c>
      <c r="CT170" s="229" t="str">
        <f ca="1">+IF(OFFSET('Sanitation Data'!$E$32,0,10*ROW('Sanitation Data'!E164))="","",OFFSET('Sanitation Data'!$E$32,0,10*ROW('Sanitation Data'!E164)))</f>
        <v/>
      </c>
      <c r="CU170" s="229" t="str">
        <f ca="1">+IF(OFFSET('Sanitation Data'!$F$28,0,10*ROW('Sanitation Data'!F164))="","",OFFSET('Sanitation Data'!$F$28,0,10*ROW('Sanitation Data'!F164)))</f>
        <v/>
      </c>
      <c r="CV170" s="229" t="str">
        <f ca="1">+IF(OFFSET('Sanitation Data'!$F$29,0,10*ROW('Sanitation Data'!F164))="","",OFFSET('Sanitation Data'!$F$29,0,10*ROW('Sanitation Data'!F164)))</f>
        <v/>
      </c>
      <c r="CW170" s="229" t="str">
        <f ca="1">+IF(OFFSET('Sanitation Data'!$F$30,0,10*ROW('Sanitation Data'!F164))="","",OFFSET('Sanitation Data'!$F$30,0,10*ROW('Sanitation Data'!F164)))</f>
        <v/>
      </c>
      <c r="CX170" s="229" t="str">
        <f ca="1">+IF(OFFSET('Sanitation Data'!$F$31,0,10*ROW('Sanitation Data'!F164))="","",OFFSET('Sanitation Data'!$F$31,0,10*ROW('Sanitation Data'!F164)))</f>
        <v/>
      </c>
      <c r="CY170" s="229" t="str">
        <f ca="1">+IF(OFFSET('Sanitation Data'!$F$32,0,10*ROW('Sanitation Data'!F164))="","",OFFSET('Sanitation Data'!$F$32,0,10*ROW('Sanitation Data'!F164)))</f>
        <v/>
      </c>
      <c r="CZ170" s="229" t="str">
        <f ca="1">+IF(OFFSET('Sanitation Data'!$G$28,0,10*ROW('Sanitation Data'!G164))="","",OFFSET('Sanitation Data'!$G$28,0,10*ROW('Sanitation Data'!G164)))</f>
        <v/>
      </c>
      <c r="DA170" s="229" t="str">
        <f ca="1">+IF(OFFSET('Sanitation Data'!$G$29,0,10*ROW('Sanitation Data'!G164))="","",OFFSET('Sanitation Data'!$G$29,0,10*ROW('Sanitation Data'!G164)))</f>
        <v/>
      </c>
      <c r="DB170" s="229" t="str">
        <f ca="1">+IF(OFFSET('Sanitation Data'!$G$30,0,10*ROW('Sanitation Data'!G164))="","",OFFSET('Sanitation Data'!$G$30,0,10*ROW('Sanitation Data'!G164)))</f>
        <v/>
      </c>
      <c r="DC170" s="229" t="str">
        <f ca="1">+IF(OFFSET('Sanitation Data'!$G$31,0,10*ROW('Sanitation Data'!G164))="","",OFFSET('Sanitation Data'!$G$31,0,10*ROW('Sanitation Data'!G164)))</f>
        <v/>
      </c>
      <c r="DD170" s="229" t="str">
        <f ca="1">+IF(OFFSET('Sanitation Data'!$G$32,0,10*ROW('Sanitation Data'!G164))="","",OFFSET('Sanitation Data'!$G$32,0,10*ROW('Sanitation Data'!G164)))</f>
        <v/>
      </c>
      <c r="DE170" s="229" t="str">
        <f ca="1">+IF(OFFSET('Sanitation Data'!$H$28,0,10*ROW('Sanitation Data'!H164))="","",OFFSET('Sanitation Data'!$H$28,0,10*ROW('Sanitation Data'!H164)))</f>
        <v/>
      </c>
      <c r="DF170" s="229" t="str">
        <f ca="1">+IF(OFFSET('Sanitation Data'!$H$29,0,10*ROW('Sanitation Data'!H164))="","",OFFSET('Sanitation Data'!$H$29,0,10*ROW('Sanitation Data'!H164)))</f>
        <v/>
      </c>
      <c r="DG170" s="229" t="str">
        <f ca="1">+IF(OFFSET('Sanitation Data'!$H$30,0,10*ROW('Sanitation Data'!H164))="","",OFFSET('Sanitation Data'!$H$30,0,10*ROW('Sanitation Data'!H164)))</f>
        <v/>
      </c>
      <c r="DH170" s="229" t="str">
        <f ca="1">+IF(OFFSET('Sanitation Data'!$H$31,0,10*ROW('Sanitation Data'!H164))="","",OFFSET('Sanitation Data'!$H$31,0,10*ROW('Sanitation Data'!H164)))</f>
        <v/>
      </c>
      <c r="DI170" s="229" t="str">
        <f ca="1">+IF(OFFSET('Sanitation Data'!$H$32,0,10*ROW('Sanitation Data'!H164))="","",OFFSET('Sanitation Data'!$H$32,0,10*ROW('Sanitation Data'!H164)))</f>
        <v/>
      </c>
      <c r="DJ170" s="229" t="str">
        <f ca="1">+IF(OFFSET('Sanitation Data'!$I$28,0,10*ROW('Sanitation Data'!I164))="","",OFFSET('Sanitation Data'!$I$28,0,10*ROW('Sanitation Data'!I164)))</f>
        <v/>
      </c>
      <c r="DK170" s="229" t="str">
        <f ca="1">+IF(OFFSET('Sanitation Data'!$I$29,0,10*ROW('Sanitation Data'!I164))="","",OFFSET('Sanitation Data'!$I$29,0,10*ROW('Sanitation Data'!I164)))</f>
        <v/>
      </c>
      <c r="DL170" s="229" t="str">
        <f ca="1">+IF(OFFSET('Sanitation Data'!$I$30,0,10*ROW('Sanitation Data'!I164))="","",OFFSET('Sanitation Data'!$I$30,0,10*ROW('Sanitation Data'!I164)))</f>
        <v/>
      </c>
      <c r="DM170" s="229" t="str">
        <f ca="1">+IF(OFFSET('Sanitation Data'!$I$31,0,10*ROW('Sanitation Data'!I164))="","",OFFSET('Sanitation Data'!$I$31,0,10*ROW('Sanitation Data'!I164)))</f>
        <v/>
      </c>
      <c r="DN170" s="229" t="str">
        <f ca="1">+IF(OFFSET('Sanitation Data'!$I$32,0,10*ROW('Sanitation Data'!I164))="","",OFFSET('Sanitation Data'!$I$32,0,10*ROW('Sanitation Data'!I164)))</f>
        <v/>
      </c>
      <c r="DO170" s="229" t="str">
        <f ca="1">+IF(OFFSET('Hygiene Data'!$D$11,0,10*ROW('Hygiene Data'!D164))="","",OFFSET('Hygiene Data'!$D$11,0,10*ROW('Hygiene Data'!D164)))</f>
        <v/>
      </c>
      <c r="DP170" s="229" t="str">
        <f ca="1">+IF(OFFSET('Hygiene Data'!$D$12,0,10*ROW('Hygiene Data'!D164))="","",OFFSET('Hygiene Data'!$D$12,0,10*ROW('Hygiene Data'!D164)))</f>
        <v/>
      </c>
      <c r="DQ170" s="229" t="str">
        <f ca="1">+IF(OFFSET('Hygiene Data'!$D$13,0,10*ROW('Hygiene Data'!D164))="","",OFFSET('Hygiene Data'!$D$13,0,10*ROW('Hygiene Data'!D164)))</f>
        <v/>
      </c>
      <c r="DR170" s="229" t="str">
        <f ca="1">+IF(OFFSET('Hygiene Data'!$E$11,0,10*ROW('Hygiene Data'!E164))="","",OFFSET('Hygiene Data'!$E$11,0,10*ROW('Hygiene Data'!E164)))</f>
        <v/>
      </c>
      <c r="DS170" s="229" t="str">
        <f ca="1">+IF(OFFSET('Hygiene Data'!$E$12,0,10*ROW('Hygiene Data'!E164))="","",OFFSET('Hygiene Data'!$E$12,0,10*ROW('Hygiene Data'!E164)))</f>
        <v/>
      </c>
      <c r="DT170" s="229" t="str">
        <f ca="1">+IF(OFFSET('Hygiene Data'!$E$13,0,10*ROW('Hygiene Data'!E164))="","",OFFSET('Hygiene Data'!$E$13,0,10*ROW('Hygiene Data'!E164)))</f>
        <v/>
      </c>
      <c r="DU170" s="229" t="str">
        <f ca="1">+IF(OFFSET('Hygiene Data'!$F$11,0,10*ROW('Hygiene Data'!F164))="","",OFFSET('Hygiene Data'!$F$11,0,10*ROW('Hygiene Data'!F164)))</f>
        <v/>
      </c>
      <c r="DV170" s="229" t="str">
        <f ca="1">+IF(OFFSET('Hygiene Data'!$F$12,0,10*ROW('Hygiene Data'!F164))="","",OFFSET('Hygiene Data'!$F$12,0,10*ROW('Hygiene Data'!F164)))</f>
        <v/>
      </c>
      <c r="DW170" s="229" t="str">
        <f ca="1">+IF(OFFSET('Hygiene Data'!$F$13,0,10*ROW('Hygiene Data'!F164))="","",OFFSET('Hygiene Data'!$F$13,0,10*ROW('Hygiene Data'!F164)))</f>
        <v/>
      </c>
      <c r="DX170" s="229" t="str">
        <f ca="1">+IF(OFFSET('Hygiene Data'!$G$11,0,10*ROW('Hygiene Data'!G164))="","",OFFSET('Hygiene Data'!$G$11,0,10*ROW('Hygiene Data'!G164)))</f>
        <v/>
      </c>
      <c r="DY170" s="229" t="str">
        <f ca="1">+IF(OFFSET('Hygiene Data'!$G$12,0,10*ROW('Hygiene Data'!G164))="","",OFFSET('Hygiene Data'!$G$12,0,10*ROW('Hygiene Data'!G164)))</f>
        <v/>
      </c>
      <c r="DZ170" s="229" t="str">
        <f ca="1">+IF(OFFSET('Hygiene Data'!$G$13,0,10*ROW('Hygiene Data'!G164))="","",OFFSET('Hygiene Data'!$G$13,0,10*ROW('Hygiene Data'!G164)))</f>
        <v/>
      </c>
      <c r="EA170" s="229" t="str">
        <f ca="1">+IF(OFFSET('Hygiene Data'!$H$11,0,10*ROW('Hygiene Data'!H164))="","",OFFSET('Hygiene Data'!$H$11,0,10*ROW('Hygiene Data'!H164)))</f>
        <v/>
      </c>
      <c r="EB170" s="229" t="str">
        <f ca="1">+IF(OFFSET('Hygiene Data'!$H$12,0,10*ROW('Hygiene Data'!H164))="","",OFFSET('Hygiene Data'!$H$12,0,10*ROW('Hygiene Data'!H164)))</f>
        <v/>
      </c>
      <c r="EC170" s="229" t="str">
        <f ca="1">+IF(OFFSET('Hygiene Data'!$H$13,0,10*ROW('Hygiene Data'!H164))="","",OFFSET('Hygiene Data'!$H$13,0,10*ROW('Hygiene Data'!H164)))</f>
        <v/>
      </c>
      <c r="ED170" s="229" t="str">
        <f ca="1">+IF(OFFSET('Hygiene Data'!$I$11,0,10*ROW('Hygiene Data'!I164))="","",OFFSET('Hygiene Data'!$I$11,0,10*ROW('Hygiene Data'!I164)))</f>
        <v/>
      </c>
      <c r="EE170" s="229" t="str">
        <f ca="1">+IF(OFFSET('Hygiene Data'!$I$12,0,10*ROW('Hygiene Data'!I164))="","",OFFSET('Hygiene Data'!$I$12,0,10*ROW('Hygiene Data'!I164)))</f>
        <v/>
      </c>
      <c r="EF170" s="229" t="str">
        <f ca="1">+IF(OFFSET('Hygiene Data'!$I$13,0,10*ROW('Hygiene Data'!I164))="","",OFFSET('Hygiene Data'!$I$13,0,10*ROW('Hygiene Data'!I164)))</f>
        <v/>
      </c>
    </row>
    <row r="171" spans="1:136" x14ac:dyDescent="0.25">
      <c r="A171" s="338" t="str">
        <f ca="1">+IF(OFFSET('Water Data'!$B$2,0,10*ROW('Water Data'!E165))="","",OFFSET('Water Data'!$B$2,0,10*ROW('Water Data'!E165)))</f>
        <v/>
      </c>
      <c r="B171" s="33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365" t="str">
        <f t="shared" ca="1" si="2"/>
        <v/>
      </c>
      <c r="D171" s="36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36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36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36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36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36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36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36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36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36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36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36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36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36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36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36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36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36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36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36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36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36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36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36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36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36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36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36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36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36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36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36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36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36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36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36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36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36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36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36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36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36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36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36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36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36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36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36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36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44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36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36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36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36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36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36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36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36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36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36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36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36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36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36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36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36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229" t="str">
        <f ca="1">+IF(OFFSET('Water Data'!$D$27,0,10*ROW('Water Data'!D165))="","",OFFSET('Water Data'!$D$27,0,10*ROW('Water Data'!D165)))</f>
        <v/>
      </c>
      <c r="BT171" s="229" t="str">
        <f ca="1">+IF(OFFSET('Water Data'!$D$28,0,10*ROW('Water Data'!D165))="","",OFFSET('Water Data'!$D$28,0,10*ROW('Water Data'!D165)))</f>
        <v/>
      </c>
      <c r="BU171" s="229" t="str">
        <f ca="1">+IF(OFFSET('Water Data'!$D$29,0,10*ROW('Water Data'!D165))="","",OFFSET('Water Data'!$D$29,0,10*ROW('Water Data'!D165)))</f>
        <v/>
      </c>
      <c r="BV171" s="229" t="str">
        <f ca="1">+IF(OFFSET('Water Data'!$E$27,0,10*ROW('Water Data'!E165))="","",OFFSET('Water Data'!$E$27,0,10*ROW('Water Data'!E165)))</f>
        <v/>
      </c>
      <c r="BW171" s="229" t="str">
        <f ca="1">+IF(OFFSET('Water Data'!$E$28,0,10*ROW('Water Data'!E165))="","",OFFSET('Water Data'!$E$28,0,10*ROW('Water Data'!E165)))</f>
        <v/>
      </c>
      <c r="BX171" s="229" t="str">
        <f ca="1">+IF(OFFSET('Water Data'!$E$29,0,10*ROW('Water Data'!E165))="","",OFFSET('Water Data'!$E$29,0,10*ROW('Water Data'!E165)))</f>
        <v/>
      </c>
      <c r="BY171" s="229" t="str">
        <f ca="1">+IF(OFFSET('Water Data'!$F$27,0,10*ROW('Water Data'!F165))="","",OFFSET('Water Data'!$F$27,0,10*ROW('Water Data'!F165)))</f>
        <v/>
      </c>
      <c r="BZ171" s="229" t="str">
        <f ca="1">+IF(OFFSET('Water Data'!$F$28,0,10*ROW('Water Data'!F165))="","",OFFSET('Water Data'!$F$28,0,10*ROW('Water Data'!F165)))</f>
        <v/>
      </c>
      <c r="CA171" s="229" t="str">
        <f ca="1">+IF(OFFSET('Water Data'!$F$29,0,10*ROW('Water Data'!F165))="","",OFFSET('Water Data'!$F$29,0,10*ROW('Water Data'!F165)))</f>
        <v/>
      </c>
      <c r="CB171" s="229" t="str">
        <f ca="1">+IF(OFFSET('Water Data'!$G$27,0,10*ROW('Water Data'!G165))="","",OFFSET('Water Data'!$G$27,0,10*ROW('Water Data'!G165)))</f>
        <v/>
      </c>
      <c r="CC171" s="229" t="str">
        <f ca="1">+IF(OFFSET('Water Data'!$G$28,0,10*ROW('Water Data'!G165))="","",OFFSET('Water Data'!$G$28,0,10*ROW('Water Data'!G165)))</f>
        <v/>
      </c>
      <c r="CD171" s="229" t="str">
        <f ca="1">+IF(OFFSET('Water Data'!$G$29,0,10*ROW('Water Data'!G165))="","",OFFSET('Water Data'!$G$29,0,10*ROW('Water Data'!G165)))</f>
        <v/>
      </c>
      <c r="CE171" s="229" t="str">
        <f ca="1">+IF(OFFSET('Water Data'!$H$27,0,10*ROW('Water Data'!H165))="","",OFFSET('Water Data'!$H$27,0,10*ROW('Water Data'!H165)))</f>
        <v/>
      </c>
      <c r="CF171" s="229" t="str">
        <f ca="1">+IF(OFFSET('Water Data'!$H$28,0,10*ROW('Water Data'!H165))="","",OFFSET('Water Data'!$H$28,0,10*ROW('Water Data'!H165)))</f>
        <v/>
      </c>
      <c r="CG171" s="229" t="str">
        <f ca="1">+IF(OFFSET('Water Data'!$H$29,0,10*ROW('Water Data'!H165))="","",OFFSET('Water Data'!$H$29,0,10*ROW('Water Data'!H165)))</f>
        <v/>
      </c>
      <c r="CH171" s="229" t="str">
        <f ca="1">+IF(OFFSET('Water Data'!$I$27,0,10*ROW('Water Data'!I165))="","",OFFSET('Water Data'!$I$27,0,10*ROW('Water Data'!I165)))</f>
        <v/>
      </c>
      <c r="CI171" s="229" t="str">
        <f ca="1">+IF(OFFSET('Water Data'!$I$28,0,10*ROW('Water Data'!I165))="","",OFFSET('Water Data'!$I$28,0,10*ROW('Water Data'!I165)))</f>
        <v/>
      </c>
      <c r="CJ171" s="229" t="str">
        <f ca="1">+IF(OFFSET('Water Data'!$I$29,0,10*ROW('Water Data'!I165))="","",OFFSET('Water Data'!$I$29,0,10*ROW('Water Data'!I165)))</f>
        <v/>
      </c>
      <c r="CK171" s="229" t="str">
        <f ca="1">+IF(OFFSET('Sanitation Data'!$D$28,0,10*ROW('Sanitation Data'!D165))="","",OFFSET('Sanitation Data'!$D$28,0,10*ROW('Sanitation Data'!D165)))</f>
        <v/>
      </c>
      <c r="CL171" s="229" t="str">
        <f ca="1">+IF(OFFSET('Sanitation Data'!$D$29,0,10*ROW('Sanitation Data'!D165))="","",OFFSET('Sanitation Data'!$D$29,0,10*ROW('Sanitation Data'!D165)))</f>
        <v/>
      </c>
      <c r="CM171" s="229" t="str">
        <f ca="1">+IF(OFFSET('Sanitation Data'!$D$30,0,10*ROW('Sanitation Data'!D165))="","",OFFSET('Sanitation Data'!$D$30,0,10*ROW('Sanitation Data'!D165)))</f>
        <v/>
      </c>
      <c r="CN171" s="229" t="str">
        <f ca="1">+IF(OFFSET('Sanitation Data'!$D$31,0,10*ROW('Sanitation Data'!D165))="","",OFFSET('Sanitation Data'!$D$31,0,10*ROW('Sanitation Data'!D165)))</f>
        <v/>
      </c>
      <c r="CO171" s="229" t="str">
        <f ca="1">+IF(OFFSET('Sanitation Data'!$D$32,0,10*ROW('Sanitation Data'!D165))="","",OFFSET('Sanitation Data'!$D$32,0,10*ROW('Sanitation Data'!D165)))</f>
        <v/>
      </c>
      <c r="CP171" s="229" t="str">
        <f ca="1">+IF(OFFSET('Sanitation Data'!$E$28,0,10*ROW('Sanitation Data'!E165))="","",OFFSET('Sanitation Data'!$E$28,0,10*ROW('Sanitation Data'!E165)))</f>
        <v/>
      </c>
      <c r="CQ171" s="229" t="str">
        <f ca="1">+IF(OFFSET('Sanitation Data'!$E$29,0,10*ROW('Sanitation Data'!E165))="","",OFFSET('Sanitation Data'!$E$29,0,10*ROW('Sanitation Data'!E165)))</f>
        <v/>
      </c>
      <c r="CR171" s="229" t="str">
        <f ca="1">+IF(OFFSET('Sanitation Data'!$E$30,0,10*ROW('Sanitation Data'!E165))="","",OFFSET('Sanitation Data'!$E$30,0,10*ROW('Sanitation Data'!E165)))</f>
        <v/>
      </c>
      <c r="CS171" s="229" t="str">
        <f ca="1">+IF(OFFSET('Sanitation Data'!$E$31,0,10*ROW('Sanitation Data'!E165))="","",OFFSET('Sanitation Data'!$E$31,0,10*ROW('Sanitation Data'!E165)))</f>
        <v/>
      </c>
      <c r="CT171" s="229" t="str">
        <f ca="1">+IF(OFFSET('Sanitation Data'!$E$32,0,10*ROW('Sanitation Data'!E165))="","",OFFSET('Sanitation Data'!$E$32,0,10*ROW('Sanitation Data'!E165)))</f>
        <v/>
      </c>
      <c r="CU171" s="229" t="str">
        <f ca="1">+IF(OFFSET('Sanitation Data'!$F$28,0,10*ROW('Sanitation Data'!F165))="","",OFFSET('Sanitation Data'!$F$28,0,10*ROW('Sanitation Data'!F165)))</f>
        <v/>
      </c>
      <c r="CV171" s="229" t="str">
        <f ca="1">+IF(OFFSET('Sanitation Data'!$F$29,0,10*ROW('Sanitation Data'!F165))="","",OFFSET('Sanitation Data'!$F$29,0,10*ROW('Sanitation Data'!F165)))</f>
        <v/>
      </c>
      <c r="CW171" s="229" t="str">
        <f ca="1">+IF(OFFSET('Sanitation Data'!$F$30,0,10*ROW('Sanitation Data'!F165))="","",OFFSET('Sanitation Data'!$F$30,0,10*ROW('Sanitation Data'!F165)))</f>
        <v/>
      </c>
      <c r="CX171" s="229" t="str">
        <f ca="1">+IF(OFFSET('Sanitation Data'!$F$31,0,10*ROW('Sanitation Data'!F165))="","",OFFSET('Sanitation Data'!$F$31,0,10*ROW('Sanitation Data'!F165)))</f>
        <v/>
      </c>
      <c r="CY171" s="229" t="str">
        <f ca="1">+IF(OFFSET('Sanitation Data'!$F$32,0,10*ROW('Sanitation Data'!F165))="","",OFFSET('Sanitation Data'!$F$32,0,10*ROW('Sanitation Data'!F165)))</f>
        <v/>
      </c>
      <c r="CZ171" s="229" t="str">
        <f ca="1">+IF(OFFSET('Sanitation Data'!$G$28,0,10*ROW('Sanitation Data'!G165))="","",OFFSET('Sanitation Data'!$G$28,0,10*ROW('Sanitation Data'!G165)))</f>
        <v/>
      </c>
      <c r="DA171" s="229" t="str">
        <f ca="1">+IF(OFFSET('Sanitation Data'!$G$29,0,10*ROW('Sanitation Data'!G165))="","",OFFSET('Sanitation Data'!$G$29,0,10*ROW('Sanitation Data'!G165)))</f>
        <v/>
      </c>
      <c r="DB171" s="229" t="str">
        <f ca="1">+IF(OFFSET('Sanitation Data'!$G$30,0,10*ROW('Sanitation Data'!G165))="","",OFFSET('Sanitation Data'!$G$30,0,10*ROW('Sanitation Data'!G165)))</f>
        <v/>
      </c>
      <c r="DC171" s="229" t="str">
        <f ca="1">+IF(OFFSET('Sanitation Data'!$G$31,0,10*ROW('Sanitation Data'!G165))="","",OFFSET('Sanitation Data'!$G$31,0,10*ROW('Sanitation Data'!G165)))</f>
        <v/>
      </c>
      <c r="DD171" s="229" t="str">
        <f ca="1">+IF(OFFSET('Sanitation Data'!$G$32,0,10*ROW('Sanitation Data'!G165))="","",OFFSET('Sanitation Data'!$G$32,0,10*ROW('Sanitation Data'!G165)))</f>
        <v/>
      </c>
      <c r="DE171" s="229" t="str">
        <f ca="1">+IF(OFFSET('Sanitation Data'!$H$28,0,10*ROW('Sanitation Data'!H165))="","",OFFSET('Sanitation Data'!$H$28,0,10*ROW('Sanitation Data'!H165)))</f>
        <v/>
      </c>
      <c r="DF171" s="229" t="str">
        <f ca="1">+IF(OFFSET('Sanitation Data'!$H$29,0,10*ROW('Sanitation Data'!H165))="","",OFFSET('Sanitation Data'!$H$29,0,10*ROW('Sanitation Data'!H165)))</f>
        <v/>
      </c>
      <c r="DG171" s="229" t="str">
        <f ca="1">+IF(OFFSET('Sanitation Data'!$H$30,0,10*ROW('Sanitation Data'!H165))="","",OFFSET('Sanitation Data'!$H$30,0,10*ROW('Sanitation Data'!H165)))</f>
        <v/>
      </c>
      <c r="DH171" s="229" t="str">
        <f ca="1">+IF(OFFSET('Sanitation Data'!$H$31,0,10*ROW('Sanitation Data'!H165))="","",OFFSET('Sanitation Data'!$H$31,0,10*ROW('Sanitation Data'!H165)))</f>
        <v/>
      </c>
      <c r="DI171" s="229" t="str">
        <f ca="1">+IF(OFFSET('Sanitation Data'!$H$32,0,10*ROW('Sanitation Data'!H165))="","",OFFSET('Sanitation Data'!$H$32,0,10*ROW('Sanitation Data'!H165)))</f>
        <v/>
      </c>
      <c r="DJ171" s="229" t="str">
        <f ca="1">+IF(OFFSET('Sanitation Data'!$I$28,0,10*ROW('Sanitation Data'!I165))="","",OFFSET('Sanitation Data'!$I$28,0,10*ROW('Sanitation Data'!I165)))</f>
        <v/>
      </c>
      <c r="DK171" s="229" t="str">
        <f ca="1">+IF(OFFSET('Sanitation Data'!$I$29,0,10*ROW('Sanitation Data'!I165))="","",OFFSET('Sanitation Data'!$I$29,0,10*ROW('Sanitation Data'!I165)))</f>
        <v/>
      </c>
      <c r="DL171" s="229" t="str">
        <f ca="1">+IF(OFFSET('Sanitation Data'!$I$30,0,10*ROW('Sanitation Data'!I165))="","",OFFSET('Sanitation Data'!$I$30,0,10*ROW('Sanitation Data'!I165)))</f>
        <v/>
      </c>
      <c r="DM171" s="229" t="str">
        <f ca="1">+IF(OFFSET('Sanitation Data'!$I$31,0,10*ROW('Sanitation Data'!I165))="","",OFFSET('Sanitation Data'!$I$31,0,10*ROW('Sanitation Data'!I165)))</f>
        <v/>
      </c>
      <c r="DN171" s="229" t="str">
        <f ca="1">+IF(OFFSET('Sanitation Data'!$I$32,0,10*ROW('Sanitation Data'!I165))="","",OFFSET('Sanitation Data'!$I$32,0,10*ROW('Sanitation Data'!I165)))</f>
        <v/>
      </c>
      <c r="DO171" s="229" t="str">
        <f ca="1">+IF(OFFSET('Hygiene Data'!$D$11,0,10*ROW('Hygiene Data'!D165))="","",OFFSET('Hygiene Data'!$D$11,0,10*ROW('Hygiene Data'!D165)))</f>
        <v/>
      </c>
      <c r="DP171" s="229" t="str">
        <f ca="1">+IF(OFFSET('Hygiene Data'!$D$12,0,10*ROW('Hygiene Data'!D165))="","",OFFSET('Hygiene Data'!$D$12,0,10*ROW('Hygiene Data'!D165)))</f>
        <v/>
      </c>
      <c r="DQ171" s="229" t="str">
        <f ca="1">+IF(OFFSET('Hygiene Data'!$D$13,0,10*ROW('Hygiene Data'!D165))="","",OFFSET('Hygiene Data'!$D$13,0,10*ROW('Hygiene Data'!D165)))</f>
        <v/>
      </c>
      <c r="DR171" s="229" t="str">
        <f ca="1">+IF(OFFSET('Hygiene Data'!$E$11,0,10*ROW('Hygiene Data'!E165))="","",OFFSET('Hygiene Data'!$E$11,0,10*ROW('Hygiene Data'!E165)))</f>
        <v/>
      </c>
      <c r="DS171" s="229" t="str">
        <f ca="1">+IF(OFFSET('Hygiene Data'!$E$12,0,10*ROW('Hygiene Data'!E165))="","",OFFSET('Hygiene Data'!$E$12,0,10*ROW('Hygiene Data'!E165)))</f>
        <v/>
      </c>
      <c r="DT171" s="229" t="str">
        <f ca="1">+IF(OFFSET('Hygiene Data'!$E$13,0,10*ROW('Hygiene Data'!E165))="","",OFFSET('Hygiene Data'!$E$13,0,10*ROW('Hygiene Data'!E165)))</f>
        <v/>
      </c>
      <c r="DU171" s="229" t="str">
        <f ca="1">+IF(OFFSET('Hygiene Data'!$F$11,0,10*ROW('Hygiene Data'!F165))="","",OFFSET('Hygiene Data'!$F$11,0,10*ROW('Hygiene Data'!F165)))</f>
        <v/>
      </c>
      <c r="DV171" s="229" t="str">
        <f ca="1">+IF(OFFSET('Hygiene Data'!$F$12,0,10*ROW('Hygiene Data'!F165))="","",OFFSET('Hygiene Data'!$F$12,0,10*ROW('Hygiene Data'!F165)))</f>
        <v/>
      </c>
      <c r="DW171" s="229" t="str">
        <f ca="1">+IF(OFFSET('Hygiene Data'!$F$13,0,10*ROW('Hygiene Data'!F165))="","",OFFSET('Hygiene Data'!$F$13,0,10*ROW('Hygiene Data'!F165)))</f>
        <v/>
      </c>
      <c r="DX171" s="229" t="str">
        <f ca="1">+IF(OFFSET('Hygiene Data'!$G$11,0,10*ROW('Hygiene Data'!G165))="","",OFFSET('Hygiene Data'!$G$11,0,10*ROW('Hygiene Data'!G165)))</f>
        <v/>
      </c>
      <c r="DY171" s="229" t="str">
        <f ca="1">+IF(OFFSET('Hygiene Data'!$G$12,0,10*ROW('Hygiene Data'!G165))="","",OFFSET('Hygiene Data'!$G$12,0,10*ROW('Hygiene Data'!G165)))</f>
        <v/>
      </c>
      <c r="DZ171" s="229" t="str">
        <f ca="1">+IF(OFFSET('Hygiene Data'!$G$13,0,10*ROW('Hygiene Data'!G165))="","",OFFSET('Hygiene Data'!$G$13,0,10*ROW('Hygiene Data'!G165)))</f>
        <v/>
      </c>
      <c r="EA171" s="229" t="str">
        <f ca="1">+IF(OFFSET('Hygiene Data'!$H$11,0,10*ROW('Hygiene Data'!H165))="","",OFFSET('Hygiene Data'!$H$11,0,10*ROW('Hygiene Data'!H165)))</f>
        <v/>
      </c>
      <c r="EB171" s="229" t="str">
        <f ca="1">+IF(OFFSET('Hygiene Data'!$H$12,0,10*ROW('Hygiene Data'!H165))="","",OFFSET('Hygiene Data'!$H$12,0,10*ROW('Hygiene Data'!H165)))</f>
        <v/>
      </c>
      <c r="EC171" s="229" t="str">
        <f ca="1">+IF(OFFSET('Hygiene Data'!$H$13,0,10*ROW('Hygiene Data'!H165))="","",OFFSET('Hygiene Data'!$H$13,0,10*ROW('Hygiene Data'!H165)))</f>
        <v/>
      </c>
      <c r="ED171" s="229" t="str">
        <f ca="1">+IF(OFFSET('Hygiene Data'!$I$11,0,10*ROW('Hygiene Data'!I165))="","",OFFSET('Hygiene Data'!$I$11,0,10*ROW('Hygiene Data'!I165)))</f>
        <v/>
      </c>
      <c r="EE171" s="229" t="str">
        <f ca="1">+IF(OFFSET('Hygiene Data'!$I$12,0,10*ROW('Hygiene Data'!I165))="","",OFFSET('Hygiene Data'!$I$12,0,10*ROW('Hygiene Data'!I165)))</f>
        <v/>
      </c>
      <c r="EF171" s="229" t="str">
        <f ca="1">+IF(OFFSET('Hygiene Data'!$I$13,0,10*ROW('Hygiene Data'!I165))="","",OFFSET('Hygiene Data'!$I$13,0,10*ROW('Hygiene Data'!I165)))</f>
        <v/>
      </c>
    </row>
    <row r="172" spans="1:136" x14ac:dyDescent="0.25">
      <c r="A172" s="338" t="str">
        <f ca="1">+IF(OFFSET('Water Data'!$B$2,0,10*ROW('Water Data'!E166))="","",OFFSET('Water Data'!$B$2,0,10*ROW('Water Data'!E166)))</f>
        <v/>
      </c>
      <c r="B172" s="33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365" t="str">
        <f t="shared" ca="1" si="2"/>
        <v/>
      </c>
      <c r="D172" s="36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36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36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36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36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36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36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36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36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36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36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36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36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36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36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36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36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36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36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36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36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36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36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36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36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36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36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36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36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36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36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36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36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36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36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36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36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36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36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36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36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36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36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36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36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36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36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36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36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44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36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36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36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36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36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36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36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36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36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36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36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36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36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36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36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36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229" t="str">
        <f ca="1">+IF(OFFSET('Water Data'!$D$27,0,10*ROW('Water Data'!D166))="","",OFFSET('Water Data'!$D$27,0,10*ROW('Water Data'!D166)))</f>
        <v/>
      </c>
      <c r="BT172" s="229" t="str">
        <f ca="1">+IF(OFFSET('Water Data'!$D$28,0,10*ROW('Water Data'!D166))="","",OFFSET('Water Data'!$D$28,0,10*ROW('Water Data'!D166)))</f>
        <v/>
      </c>
      <c r="BU172" s="229" t="str">
        <f ca="1">+IF(OFFSET('Water Data'!$D$29,0,10*ROW('Water Data'!D166))="","",OFFSET('Water Data'!$D$29,0,10*ROW('Water Data'!D166)))</f>
        <v/>
      </c>
      <c r="BV172" s="229" t="str">
        <f ca="1">+IF(OFFSET('Water Data'!$E$27,0,10*ROW('Water Data'!E166))="","",OFFSET('Water Data'!$E$27,0,10*ROW('Water Data'!E166)))</f>
        <v/>
      </c>
      <c r="BW172" s="229" t="str">
        <f ca="1">+IF(OFFSET('Water Data'!$E$28,0,10*ROW('Water Data'!E166))="","",OFFSET('Water Data'!$E$28,0,10*ROW('Water Data'!E166)))</f>
        <v/>
      </c>
      <c r="BX172" s="229" t="str">
        <f ca="1">+IF(OFFSET('Water Data'!$E$29,0,10*ROW('Water Data'!E166))="","",OFFSET('Water Data'!$E$29,0,10*ROW('Water Data'!E166)))</f>
        <v/>
      </c>
      <c r="BY172" s="229" t="str">
        <f ca="1">+IF(OFFSET('Water Data'!$F$27,0,10*ROW('Water Data'!F166))="","",OFFSET('Water Data'!$F$27,0,10*ROW('Water Data'!F166)))</f>
        <v/>
      </c>
      <c r="BZ172" s="229" t="str">
        <f ca="1">+IF(OFFSET('Water Data'!$F$28,0,10*ROW('Water Data'!F166))="","",OFFSET('Water Data'!$F$28,0,10*ROW('Water Data'!F166)))</f>
        <v/>
      </c>
      <c r="CA172" s="229" t="str">
        <f ca="1">+IF(OFFSET('Water Data'!$F$29,0,10*ROW('Water Data'!F166))="","",OFFSET('Water Data'!$F$29,0,10*ROW('Water Data'!F166)))</f>
        <v/>
      </c>
      <c r="CB172" s="229" t="str">
        <f ca="1">+IF(OFFSET('Water Data'!$G$27,0,10*ROW('Water Data'!G166))="","",OFFSET('Water Data'!$G$27,0,10*ROW('Water Data'!G166)))</f>
        <v/>
      </c>
      <c r="CC172" s="229" t="str">
        <f ca="1">+IF(OFFSET('Water Data'!$G$28,0,10*ROW('Water Data'!G166))="","",OFFSET('Water Data'!$G$28,0,10*ROW('Water Data'!G166)))</f>
        <v/>
      </c>
      <c r="CD172" s="229" t="str">
        <f ca="1">+IF(OFFSET('Water Data'!$G$29,0,10*ROW('Water Data'!G166))="","",OFFSET('Water Data'!$G$29,0,10*ROW('Water Data'!G166)))</f>
        <v/>
      </c>
      <c r="CE172" s="229" t="str">
        <f ca="1">+IF(OFFSET('Water Data'!$H$27,0,10*ROW('Water Data'!H166))="","",OFFSET('Water Data'!$H$27,0,10*ROW('Water Data'!H166)))</f>
        <v/>
      </c>
      <c r="CF172" s="229" t="str">
        <f ca="1">+IF(OFFSET('Water Data'!$H$28,0,10*ROW('Water Data'!H166))="","",OFFSET('Water Data'!$H$28,0,10*ROW('Water Data'!H166)))</f>
        <v/>
      </c>
      <c r="CG172" s="229" t="str">
        <f ca="1">+IF(OFFSET('Water Data'!$H$29,0,10*ROW('Water Data'!H166))="","",OFFSET('Water Data'!$H$29,0,10*ROW('Water Data'!H166)))</f>
        <v/>
      </c>
      <c r="CH172" s="229" t="str">
        <f ca="1">+IF(OFFSET('Water Data'!$I$27,0,10*ROW('Water Data'!I166))="","",OFFSET('Water Data'!$I$27,0,10*ROW('Water Data'!I166)))</f>
        <v/>
      </c>
      <c r="CI172" s="229" t="str">
        <f ca="1">+IF(OFFSET('Water Data'!$I$28,0,10*ROW('Water Data'!I166))="","",OFFSET('Water Data'!$I$28,0,10*ROW('Water Data'!I166)))</f>
        <v/>
      </c>
      <c r="CJ172" s="229" t="str">
        <f ca="1">+IF(OFFSET('Water Data'!$I$29,0,10*ROW('Water Data'!I166))="","",OFFSET('Water Data'!$I$29,0,10*ROW('Water Data'!I166)))</f>
        <v/>
      </c>
      <c r="CK172" s="229" t="str">
        <f ca="1">+IF(OFFSET('Sanitation Data'!$D$28,0,10*ROW('Sanitation Data'!D166))="","",OFFSET('Sanitation Data'!$D$28,0,10*ROW('Sanitation Data'!D166)))</f>
        <v/>
      </c>
      <c r="CL172" s="229" t="str">
        <f ca="1">+IF(OFFSET('Sanitation Data'!$D$29,0,10*ROW('Sanitation Data'!D166))="","",OFFSET('Sanitation Data'!$D$29,0,10*ROW('Sanitation Data'!D166)))</f>
        <v/>
      </c>
      <c r="CM172" s="229" t="str">
        <f ca="1">+IF(OFFSET('Sanitation Data'!$D$30,0,10*ROW('Sanitation Data'!D166))="","",OFFSET('Sanitation Data'!$D$30,0,10*ROW('Sanitation Data'!D166)))</f>
        <v/>
      </c>
      <c r="CN172" s="229" t="str">
        <f ca="1">+IF(OFFSET('Sanitation Data'!$D$31,0,10*ROW('Sanitation Data'!D166))="","",OFFSET('Sanitation Data'!$D$31,0,10*ROW('Sanitation Data'!D166)))</f>
        <v/>
      </c>
      <c r="CO172" s="229" t="str">
        <f ca="1">+IF(OFFSET('Sanitation Data'!$D$32,0,10*ROW('Sanitation Data'!D166))="","",OFFSET('Sanitation Data'!$D$32,0,10*ROW('Sanitation Data'!D166)))</f>
        <v/>
      </c>
      <c r="CP172" s="229" t="str">
        <f ca="1">+IF(OFFSET('Sanitation Data'!$E$28,0,10*ROW('Sanitation Data'!E166))="","",OFFSET('Sanitation Data'!$E$28,0,10*ROW('Sanitation Data'!E166)))</f>
        <v/>
      </c>
      <c r="CQ172" s="229" t="str">
        <f ca="1">+IF(OFFSET('Sanitation Data'!$E$29,0,10*ROW('Sanitation Data'!E166))="","",OFFSET('Sanitation Data'!$E$29,0,10*ROW('Sanitation Data'!E166)))</f>
        <v/>
      </c>
      <c r="CR172" s="229" t="str">
        <f ca="1">+IF(OFFSET('Sanitation Data'!$E$30,0,10*ROW('Sanitation Data'!E166))="","",OFFSET('Sanitation Data'!$E$30,0,10*ROW('Sanitation Data'!E166)))</f>
        <v/>
      </c>
      <c r="CS172" s="229" t="str">
        <f ca="1">+IF(OFFSET('Sanitation Data'!$E$31,0,10*ROW('Sanitation Data'!E166))="","",OFFSET('Sanitation Data'!$E$31,0,10*ROW('Sanitation Data'!E166)))</f>
        <v/>
      </c>
      <c r="CT172" s="229" t="str">
        <f ca="1">+IF(OFFSET('Sanitation Data'!$E$32,0,10*ROW('Sanitation Data'!E166))="","",OFFSET('Sanitation Data'!$E$32,0,10*ROW('Sanitation Data'!E166)))</f>
        <v/>
      </c>
      <c r="CU172" s="229" t="str">
        <f ca="1">+IF(OFFSET('Sanitation Data'!$F$28,0,10*ROW('Sanitation Data'!F166))="","",OFFSET('Sanitation Data'!$F$28,0,10*ROW('Sanitation Data'!F166)))</f>
        <v/>
      </c>
      <c r="CV172" s="229" t="str">
        <f ca="1">+IF(OFFSET('Sanitation Data'!$F$29,0,10*ROW('Sanitation Data'!F166))="","",OFFSET('Sanitation Data'!$F$29,0,10*ROW('Sanitation Data'!F166)))</f>
        <v/>
      </c>
      <c r="CW172" s="229" t="str">
        <f ca="1">+IF(OFFSET('Sanitation Data'!$F$30,0,10*ROW('Sanitation Data'!F166))="","",OFFSET('Sanitation Data'!$F$30,0,10*ROW('Sanitation Data'!F166)))</f>
        <v/>
      </c>
      <c r="CX172" s="229" t="str">
        <f ca="1">+IF(OFFSET('Sanitation Data'!$F$31,0,10*ROW('Sanitation Data'!F166))="","",OFFSET('Sanitation Data'!$F$31,0,10*ROW('Sanitation Data'!F166)))</f>
        <v/>
      </c>
      <c r="CY172" s="229" t="str">
        <f ca="1">+IF(OFFSET('Sanitation Data'!$F$32,0,10*ROW('Sanitation Data'!F166))="","",OFFSET('Sanitation Data'!$F$32,0,10*ROW('Sanitation Data'!F166)))</f>
        <v/>
      </c>
      <c r="CZ172" s="229" t="str">
        <f ca="1">+IF(OFFSET('Sanitation Data'!$G$28,0,10*ROW('Sanitation Data'!G166))="","",OFFSET('Sanitation Data'!$G$28,0,10*ROW('Sanitation Data'!G166)))</f>
        <v/>
      </c>
      <c r="DA172" s="229" t="str">
        <f ca="1">+IF(OFFSET('Sanitation Data'!$G$29,0,10*ROW('Sanitation Data'!G166))="","",OFFSET('Sanitation Data'!$G$29,0,10*ROW('Sanitation Data'!G166)))</f>
        <v/>
      </c>
      <c r="DB172" s="229" t="str">
        <f ca="1">+IF(OFFSET('Sanitation Data'!$G$30,0,10*ROW('Sanitation Data'!G166))="","",OFFSET('Sanitation Data'!$G$30,0,10*ROW('Sanitation Data'!G166)))</f>
        <v/>
      </c>
      <c r="DC172" s="229" t="str">
        <f ca="1">+IF(OFFSET('Sanitation Data'!$G$31,0,10*ROW('Sanitation Data'!G166))="","",OFFSET('Sanitation Data'!$G$31,0,10*ROW('Sanitation Data'!G166)))</f>
        <v/>
      </c>
      <c r="DD172" s="229" t="str">
        <f ca="1">+IF(OFFSET('Sanitation Data'!$G$32,0,10*ROW('Sanitation Data'!G166))="","",OFFSET('Sanitation Data'!$G$32,0,10*ROW('Sanitation Data'!G166)))</f>
        <v/>
      </c>
      <c r="DE172" s="229" t="str">
        <f ca="1">+IF(OFFSET('Sanitation Data'!$H$28,0,10*ROW('Sanitation Data'!H166))="","",OFFSET('Sanitation Data'!$H$28,0,10*ROW('Sanitation Data'!H166)))</f>
        <v/>
      </c>
      <c r="DF172" s="229" t="str">
        <f ca="1">+IF(OFFSET('Sanitation Data'!$H$29,0,10*ROW('Sanitation Data'!H166))="","",OFFSET('Sanitation Data'!$H$29,0,10*ROW('Sanitation Data'!H166)))</f>
        <v/>
      </c>
      <c r="DG172" s="229" t="str">
        <f ca="1">+IF(OFFSET('Sanitation Data'!$H$30,0,10*ROW('Sanitation Data'!H166))="","",OFFSET('Sanitation Data'!$H$30,0,10*ROW('Sanitation Data'!H166)))</f>
        <v/>
      </c>
      <c r="DH172" s="229" t="str">
        <f ca="1">+IF(OFFSET('Sanitation Data'!$H$31,0,10*ROW('Sanitation Data'!H166))="","",OFFSET('Sanitation Data'!$H$31,0,10*ROW('Sanitation Data'!H166)))</f>
        <v/>
      </c>
      <c r="DI172" s="229" t="str">
        <f ca="1">+IF(OFFSET('Sanitation Data'!$H$32,0,10*ROW('Sanitation Data'!H166))="","",OFFSET('Sanitation Data'!$H$32,0,10*ROW('Sanitation Data'!H166)))</f>
        <v/>
      </c>
      <c r="DJ172" s="229" t="str">
        <f ca="1">+IF(OFFSET('Sanitation Data'!$I$28,0,10*ROW('Sanitation Data'!I166))="","",OFFSET('Sanitation Data'!$I$28,0,10*ROW('Sanitation Data'!I166)))</f>
        <v/>
      </c>
      <c r="DK172" s="229" t="str">
        <f ca="1">+IF(OFFSET('Sanitation Data'!$I$29,0,10*ROW('Sanitation Data'!I166))="","",OFFSET('Sanitation Data'!$I$29,0,10*ROW('Sanitation Data'!I166)))</f>
        <v/>
      </c>
      <c r="DL172" s="229" t="str">
        <f ca="1">+IF(OFFSET('Sanitation Data'!$I$30,0,10*ROW('Sanitation Data'!I166))="","",OFFSET('Sanitation Data'!$I$30,0,10*ROW('Sanitation Data'!I166)))</f>
        <v/>
      </c>
      <c r="DM172" s="229" t="str">
        <f ca="1">+IF(OFFSET('Sanitation Data'!$I$31,0,10*ROW('Sanitation Data'!I166))="","",OFFSET('Sanitation Data'!$I$31,0,10*ROW('Sanitation Data'!I166)))</f>
        <v/>
      </c>
      <c r="DN172" s="229" t="str">
        <f ca="1">+IF(OFFSET('Sanitation Data'!$I$32,0,10*ROW('Sanitation Data'!I166))="","",OFFSET('Sanitation Data'!$I$32,0,10*ROW('Sanitation Data'!I166)))</f>
        <v/>
      </c>
      <c r="DO172" s="229" t="str">
        <f ca="1">+IF(OFFSET('Hygiene Data'!$D$11,0,10*ROW('Hygiene Data'!D166))="","",OFFSET('Hygiene Data'!$D$11,0,10*ROW('Hygiene Data'!D166)))</f>
        <v/>
      </c>
      <c r="DP172" s="229" t="str">
        <f ca="1">+IF(OFFSET('Hygiene Data'!$D$12,0,10*ROW('Hygiene Data'!D166))="","",OFFSET('Hygiene Data'!$D$12,0,10*ROW('Hygiene Data'!D166)))</f>
        <v/>
      </c>
      <c r="DQ172" s="229" t="str">
        <f ca="1">+IF(OFFSET('Hygiene Data'!$D$13,0,10*ROW('Hygiene Data'!D166))="","",OFFSET('Hygiene Data'!$D$13,0,10*ROW('Hygiene Data'!D166)))</f>
        <v/>
      </c>
      <c r="DR172" s="229" t="str">
        <f ca="1">+IF(OFFSET('Hygiene Data'!$E$11,0,10*ROW('Hygiene Data'!E166))="","",OFFSET('Hygiene Data'!$E$11,0,10*ROW('Hygiene Data'!E166)))</f>
        <v/>
      </c>
      <c r="DS172" s="229" t="str">
        <f ca="1">+IF(OFFSET('Hygiene Data'!$E$12,0,10*ROW('Hygiene Data'!E166))="","",OFFSET('Hygiene Data'!$E$12,0,10*ROW('Hygiene Data'!E166)))</f>
        <v/>
      </c>
      <c r="DT172" s="229" t="str">
        <f ca="1">+IF(OFFSET('Hygiene Data'!$E$13,0,10*ROW('Hygiene Data'!E166))="","",OFFSET('Hygiene Data'!$E$13,0,10*ROW('Hygiene Data'!E166)))</f>
        <v/>
      </c>
      <c r="DU172" s="229" t="str">
        <f ca="1">+IF(OFFSET('Hygiene Data'!$F$11,0,10*ROW('Hygiene Data'!F166))="","",OFFSET('Hygiene Data'!$F$11,0,10*ROW('Hygiene Data'!F166)))</f>
        <v/>
      </c>
      <c r="DV172" s="229" t="str">
        <f ca="1">+IF(OFFSET('Hygiene Data'!$F$12,0,10*ROW('Hygiene Data'!F166))="","",OFFSET('Hygiene Data'!$F$12,0,10*ROW('Hygiene Data'!F166)))</f>
        <v/>
      </c>
      <c r="DW172" s="229" t="str">
        <f ca="1">+IF(OFFSET('Hygiene Data'!$F$13,0,10*ROW('Hygiene Data'!F166))="","",OFFSET('Hygiene Data'!$F$13,0,10*ROW('Hygiene Data'!F166)))</f>
        <v/>
      </c>
      <c r="DX172" s="229" t="str">
        <f ca="1">+IF(OFFSET('Hygiene Data'!$G$11,0,10*ROW('Hygiene Data'!G166))="","",OFFSET('Hygiene Data'!$G$11,0,10*ROW('Hygiene Data'!G166)))</f>
        <v/>
      </c>
      <c r="DY172" s="229" t="str">
        <f ca="1">+IF(OFFSET('Hygiene Data'!$G$12,0,10*ROW('Hygiene Data'!G166))="","",OFFSET('Hygiene Data'!$G$12,0,10*ROW('Hygiene Data'!G166)))</f>
        <v/>
      </c>
      <c r="DZ172" s="229" t="str">
        <f ca="1">+IF(OFFSET('Hygiene Data'!$G$13,0,10*ROW('Hygiene Data'!G166))="","",OFFSET('Hygiene Data'!$G$13,0,10*ROW('Hygiene Data'!G166)))</f>
        <v/>
      </c>
      <c r="EA172" s="229" t="str">
        <f ca="1">+IF(OFFSET('Hygiene Data'!$H$11,0,10*ROW('Hygiene Data'!H166))="","",OFFSET('Hygiene Data'!$H$11,0,10*ROW('Hygiene Data'!H166)))</f>
        <v/>
      </c>
      <c r="EB172" s="229" t="str">
        <f ca="1">+IF(OFFSET('Hygiene Data'!$H$12,0,10*ROW('Hygiene Data'!H166))="","",OFFSET('Hygiene Data'!$H$12,0,10*ROW('Hygiene Data'!H166)))</f>
        <v/>
      </c>
      <c r="EC172" s="229" t="str">
        <f ca="1">+IF(OFFSET('Hygiene Data'!$H$13,0,10*ROW('Hygiene Data'!H166))="","",OFFSET('Hygiene Data'!$H$13,0,10*ROW('Hygiene Data'!H166)))</f>
        <v/>
      </c>
      <c r="ED172" s="229" t="str">
        <f ca="1">+IF(OFFSET('Hygiene Data'!$I$11,0,10*ROW('Hygiene Data'!I166))="","",OFFSET('Hygiene Data'!$I$11,0,10*ROW('Hygiene Data'!I166)))</f>
        <v/>
      </c>
      <c r="EE172" s="229" t="str">
        <f ca="1">+IF(OFFSET('Hygiene Data'!$I$12,0,10*ROW('Hygiene Data'!I166))="","",OFFSET('Hygiene Data'!$I$12,0,10*ROW('Hygiene Data'!I166)))</f>
        <v/>
      </c>
      <c r="EF172" s="229" t="str">
        <f ca="1">+IF(OFFSET('Hygiene Data'!$I$13,0,10*ROW('Hygiene Data'!I166))="","",OFFSET('Hygiene Data'!$I$13,0,10*ROW('Hygiene Data'!I166)))</f>
        <v/>
      </c>
    </row>
    <row r="173" spans="1:136" x14ac:dyDescent="0.25">
      <c r="A173" s="338" t="str">
        <f ca="1">+IF(OFFSET('Water Data'!$B$2,0,10*ROW('Water Data'!E167))="","",OFFSET('Water Data'!$B$2,0,10*ROW('Water Data'!E167)))</f>
        <v/>
      </c>
      <c r="B173" s="33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365" t="str">
        <f t="shared" ca="1" si="2"/>
        <v/>
      </c>
      <c r="D173" s="36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36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36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36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36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36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36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36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36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36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36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36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36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36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36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36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36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36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36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36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36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36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36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36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36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36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36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36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36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36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36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36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36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36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36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36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36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36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36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36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36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36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36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36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36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36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36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36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36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44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36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36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36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36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36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36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36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36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36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36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36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36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36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36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36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36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229" t="str">
        <f ca="1">+IF(OFFSET('Water Data'!$D$27,0,10*ROW('Water Data'!D167))="","",OFFSET('Water Data'!$D$27,0,10*ROW('Water Data'!D167)))</f>
        <v/>
      </c>
      <c r="BT173" s="229" t="str">
        <f ca="1">+IF(OFFSET('Water Data'!$D$28,0,10*ROW('Water Data'!D167))="","",OFFSET('Water Data'!$D$28,0,10*ROW('Water Data'!D167)))</f>
        <v/>
      </c>
      <c r="BU173" s="229" t="str">
        <f ca="1">+IF(OFFSET('Water Data'!$D$29,0,10*ROW('Water Data'!D167))="","",OFFSET('Water Data'!$D$29,0,10*ROW('Water Data'!D167)))</f>
        <v/>
      </c>
      <c r="BV173" s="229" t="str">
        <f ca="1">+IF(OFFSET('Water Data'!$E$27,0,10*ROW('Water Data'!E167))="","",OFFSET('Water Data'!$E$27,0,10*ROW('Water Data'!E167)))</f>
        <v/>
      </c>
      <c r="BW173" s="229" t="str">
        <f ca="1">+IF(OFFSET('Water Data'!$E$28,0,10*ROW('Water Data'!E167))="","",OFFSET('Water Data'!$E$28,0,10*ROW('Water Data'!E167)))</f>
        <v/>
      </c>
      <c r="BX173" s="229" t="str">
        <f ca="1">+IF(OFFSET('Water Data'!$E$29,0,10*ROW('Water Data'!E167))="","",OFFSET('Water Data'!$E$29,0,10*ROW('Water Data'!E167)))</f>
        <v/>
      </c>
      <c r="BY173" s="229" t="str">
        <f ca="1">+IF(OFFSET('Water Data'!$F$27,0,10*ROW('Water Data'!F167))="","",OFFSET('Water Data'!$F$27,0,10*ROW('Water Data'!F167)))</f>
        <v/>
      </c>
      <c r="BZ173" s="229" t="str">
        <f ca="1">+IF(OFFSET('Water Data'!$F$28,0,10*ROW('Water Data'!F167))="","",OFFSET('Water Data'!$F$28,0,10*ROW('Water Data'!F167)))</f>
        <v/>
      </c>
      <c r="CA173" s="229" t="str">
        <f ca="1">+IF(OFFSET('Water Data'!$F$29,0,10*ROW('Water Data'!F167))="","",OFFSET('Water Data'!$F$29,0,10*ROW('Water Data'!F167)))</f>
        <v/>
      </c>
      <c r="CB173" s="229" t="str">
        <f ca="1">+IF(OFFSET('Water Data'!$G$27,0,10*ROW('Water Data'!G167))="","",OFFSET('Water Data'!$G$27,0,10*ROW('Water Data'!G167)))</f>
        <v/>
      </c>
      <c r="CC173" s="229" t="str">
        <f ca="1">+IF(OFFSET('Water Data'!$G$28,0,10*ROW('Water Data'!G167))="","",OFFSET('Water Data'!$G$28,0,10*ROW('Water Data'!G167)))</f>
        <v/>
      </c>
      <c r="CD173" s="229" t="str">
        <f ca="1">+IF(OFFSET('Water Data'!$G$29,0,10*ROW('Water Data'!G167))="","",OFFSET('Water Data'!$G$29,0,10*ROW('Water Data'!G167)))</f>
        <v/>
      </c>
      <c r="CE173" s="229" t="str">
        <f ca="1">+IF(OFFSET('Water Data'!$H$27,0,10*ROW('Water Data'!H167))="","",OFFSET('Water Data'!$H$27,0,10*ROW('Water Data'!H167)))</f>
        <v/>
      </c>
      <c r="CF173" s="229" t="str">
        <f ca="1">+IF(OFFSET('Water Data'!$H$28,0,10*ROW('Water Data'!H167))="","",OFFSET('Water Data'!$H$28,0,10*ROW('Water Data'!H167)))</f>
        <v/>
      </c>
      <c r="CG173" s="229" t="str">
        <f ca="1">+IF(OFFSET('Water Data'!$H$29,0,10*ROW('Water Data'!H167))="","",OFFSET('Water Data'!$H$29,0,10*ROW('Water Data'!H167)))</f>
        <v/>
      </c>
      <c r="CH173" s="229" t="str">
        <f ca="1">+IF(OFFSET('Water Data'!$I$27,0,10*ROW('Water Data'!I167))="","",OFFSET('Water Data'!$I$27,0,10*ROW('Water Data'!I167)))</f>
        <v/>
      </c>
      <c r="CI173" s="229" t="str">
        <f ca="1">+IF(OFFSET('Water Data'!$I$28,0,10*ROW('Water Data'!I167))="","",OFFSET('Water Data'!$I$28,0,10*ROW('Water Data'!I167)))</f>
        <v/>
      </c>
      <c r="CJ173" s="229" t="str">
        <f ca="1">+IF(OFFSET('Water Data'!$I$29,0,10*ROW('Water Data'!I167))="","",OFFSET('Water Data'!$I$29,0,10*ROW('Water Data'!I167)))</f>
        <v/>
      </c>
      <c r="CK173" s="229" t="str">
        <f ca="1">+IF(OFFSET('Sanitation Data'!$D$28,0,10*ROW('Sanitation Data'!D167))="","",OFFSET('Sanitation Data'!$D$28,0,10*ROW('Sanitation Data'!D167)))</f>
        <v/>
      </c>
      <c r="CL173" s="229" t="str">
        <f ca="1">+IF(OFFSET('Sanitation Data'!$D$29,0,10*ROW('Sanitation Data'!D167))="","",OFFSET('Sanitation Data'!$D$29,0,10*ROW('Sanitation Data'!D167)))</f>
        <v/>
      </c>
      <c r="CM173" s="229" t="str">
        <f ca="1">+IF(OFFSET('Sanitation Data'!$D$30,0,10*ROW('Sanitation Data'!D167))="","",OFFSET('Sanitation Data'!$D$30,0,10*ROW('Sanitation Data'!D167)))</f>
        <v/>
      </c>
      <c r="CN173" s="229" t="str">
        <f ca="1">+IF(OFFSET('Sanitation Data'!$D$31,0,10*ROW('Sanitation Data'!D167))="","",OFFSET('Sanitation Data'!$D$31,0,10*ROW('Sanitation Data'!D167)))</f>
        <v/>
      </c>
      <c r="CO173" s="229" t="str">
        <f ca="1">+IF(OFFSET('Sanitation Data'!$D$32,0,10*ROW('Sanitation Data'!D167))="","",OFFSET('Sanitation Data'!$D$32,0,10*ROW('Sanitation Data'!D167)))</f>
        <v/>
      </c>
      <c r="CP173" s="229" t="str">
        <f ca="1">+IF(OFFSET('Sanitation Data'!$E$28,0,10*ROW('Sanitation Data'!E167))="","",OFFSET('Sanitation Data'!$E$28,0,10*ROW('Sanitation Data'!E167)))</f>
        <v/>
      </c>
      <c r="CQ173" s="229" t="str">
        <f ca="1">+IF(OFFSET('Sanitation Data'!$E$29,0,10*ROW('Sanitation Data'!E167))="","",OFFSET('Sanitation Data'!$E$29,0,10*ROW('Sanitation Data'!E167)))</f>
        <v/>
      </c>
      <c r="CR173" s="229" t="str">
        <f ca="1">+IF(OFFSET('Sanitation Data'!$E$30,0,10*ROW('Sanitation Data'!E167))="","",OFFSET('Sanitation Data'!$E$30,0,10*ROW('Sanitation Data'!E167)))</f>
        <v/>
      </c>
      <c r="CS173" s="229" t="str">
        <f ca="1">+IF(OFFSET('Sanitation Data'!$E$31,0,10*ROW('Sanitation Data'!E167))="","",OFFSET('Sanitation Data'!$E$31,0,10*ROW('Sanitation Data'!E167)))</f>
        <v/>
      </c>
      <c r="CT173" s="229" t="str">
        <f ca="1">+IF(OFFSET('Sanitation Data'!$E$32,0,10*ROW('Sanitation Data'!E167))="","",OFFSET('Sanitation Data'!$E$32,0,10*ROW('Sanitation Data'!E167)))</f>
        <v/>
      </c>
      <c r="CU173" s="229" t="str">
        <f ca="1">+IF(OFFSET('Sanitation Data'!$F$28,0,10*ROW('Sanitation Data'!F167))="","",OFFSET('Sanitation Data'!$F$28,0,10*ROW('Sanitation Data'!F167)))</f>
        <v/>
      </c>
      <c r="CV173" s="229" t="str">
        <f ca="1">+IF(OFFSET('Sanitation Data'!$F$29,0,10*ROW('Sanitation Data'!F167))="","",OFFSET('Sanitation Data'!$F$29,0,10*ROW('Sanitation Data'!F167)))</f>
        <v/>
      </c>
      <c r="CW173" s="229" t="str">
        <f ca="1">+IF(OFFSET('Sanitation Data'!$F$30,0,10*ROW('Sanitation Data'!F167))="","",OFFSET('Sanitation Data'!$F$30,0,10*ROW('Sanitation Data'!F167)))</f>
        <v/>
      </c>
      <c r="CX173" s="229" t="str">
        <f ca="1">+IF(OFFSET('Sanitation Data'!$F$31,0,10*ROW('Sanitation Data'!F167))="","",OFFSET('Sanitation Data'!$F$31,0,10*ROW('Sanitation Data'!F167)))</f>
        <v/>
      </c>
      <c r="CY173" s="229" t="str">
        <f ca="1">+IF(OFFSET('Sanitation Data'!$F$32,0,10*ROW('Sanitation Data'!F167))="","",OFFSET('Sanitation Data'!$F$32,0,10*ROW('Sanitation Data'!F167)))</f>
        <v/>
      </c>
      <c r="CZ173" s="229" t="str">
        <f ca="1">+IF(OFFSET('Sanitation Data'!$G$28,0,10*ROW('Sanitation Data'!G167))="","",OFFSET('Sanitation Data'!$G$28,0,10*ROW('Sanitation Data'!G167)))</f>
        <v/>
      </c>
      <c r="DA173" s="229" t="str">
        <f ca="1">+IF(OFFSET('Sanitation Data'!$G$29,0,10*ROW('Sanitation Data'!G167))="","",OFFSET('Sanitation Data'!$G$29,0,10*ROW('Sanitation Data'!G167)))</f>
        <v/>
      </c>
      <c r="DB173" s="229" t="str">
        <f ca="1">+IF(OFFSET('Sanitation Data'!$G$30,0,10*ROW('Sanitation Data'!G167))="","",OFFSET('Sanitation Data'!$G$30,0,10*ROW('Sanitation Data'!G167)))</f>
        <v/>
      </c>
      <c r="DC173" s="229" t="str">
        <f ca="1">+IF(OFFSET('Sanitation Data'!$G$31,0,10*ROW('Sanitation Data'!G167))="","",OFFSET('Sanitation Data'!$G$31,0,10*ROW('Sanitation Data'!G167)))</f>
        <v/>
      </c>
      <c r="DD173" s="229" t="str">
        <f ca="1">+IF(OFFSET('Sanitation Data'!$G$32,0,10*ROW('Sanitation Data'!G167))="","",OFFSET('Sanitation Data'!$G$32,0,10*ROW('Sanitation Data'!G167)))</f>
        <v/>
      </c>
      <c r="DE173" s="229" t="str">
        <f ca="1">+IF(OFFSET('Sanitation Data'!$H$28,0,10*ROW('Sanitation Data'!H167))="","",OFFSET('Sanitation Data'!$H$28,0,10*ROW('Sanitation Data'!H167)))</f>
        <v/>
      </c>
      <c r="DF173" s="229" t="str">
        <f ca="1">+IF(OFFSET('Sanitation Data'!$H$29,0,10*ROW('Sanitation Data'!H167))="","",OFFSET('Sanitation Data'!$H$29,0,10*ROW('Sanitation Data'!H167)))</f>
        <v/>
      </c>
      <c r="DG173" s="229" t="str">
        <f ca="1">+IF(OFFSET('Sanitation Data'!$H$30,0,10*ROW('Sanitation Data'!H167))="","",OFFSET('Sanitation Data'!$H$30,0,10*ROW('Sanitation Data'!H167)))</f>
        <v/>
      </c>
      <c r="DH173" s="229" t="str">
        <f ca="1">+IF(OFFSET('Sanitation Data'!$H$31,0,10*ROW('Sanitation Data'!H167))="","",OFFSET('Sanitation Data'!$H$31,0,10*ROW('Sanitation Data'!H167)))</f>
        <v/>
      </c>
      <c r="DI173" s="229" t="str">
        <f ca="1">+IF(OFFSET('Sanitation Data'!$H$32,0,10*ROW('Sanitation Data'!H167))="","",OFFSET('Sanitation Data'!$H$32,0,10*ROW('Sanitation Data'!H167)))</f>
        <v/>
      </c>
      <c r="DJ173" s="229" t="str">
        <f ca="1">+IF(OFFSET('Sanitation Data'!$I$28,0,10*ROW('Sanitation Data'!I167))="","",OFFSET('Sanitation Data'!$I$28,0,10*ROW('Sanitation Data'!I167)))</f>
        <v/>
      </c>
      <c r="DK173" s="229" t="str">
        <f ca="1">+IF(OFFSET('Sanitation Data'!$I$29,0,10*ROW('Sanitation Data'!I167))="","",OFFSET('Sanitation Data'!$I$29,0,10*ROW('Sanitation Data'!I167)))</f>
        <v/>
      </c>
      <c r="DL173" s="229" t="str">
        <f ca="1">+IF(OFFSET('Sanitation Data'!$I$30,0,10*ROW('Sanitation Data'!I167))="","",OFFSET('Sanitation Data'!$I$30,0,10*ROW('Sanitation Data'!I167)))</f>
        <v/>
      </c>
      <c r="DM173" s="229" t="str">
        <f ca="1">+IF(OFFSET('Sanitation Data'!$I$31,0,10*ROW('Sanitation Data'!I167))="","",OFFSET('Sanitation Data'!$I$31,0,10*ROW('Sanitation Data'!I167)))</f>
        <v/>
      </c>
      <c r="DN173" s="229" t="str">
        <f ca="1">+IF(OFFSET('Sanitation Data'!$I$32,0,10*ROW('Sanitation Data'!I167))="","",OFFSET('Sanitation Data'!$I$32,0,10*ROW('Sanitation Data'!I167)))</f>
        <v/>
      </c>
      <c r="DO173" s="229" t="str">
        <f ca="1">+IF(OFFSET('Hygiene Data'!$D$11,0,10*ROW('Hygiene Data'!D167))="","",OFFSET('Hygiene Data'!$D$11,0,10*ROW('Hygiene Data'!D167)))</f>
        <v/>
      </c>
      <c r="DP173" s="229" t="str">
        <f ca="1">+IF(OFFSET('Hygiene Data'!$D$12,0,10*ROW('Hygiene Data'!D167))="","",OFFSET('Hygiene Data'!$D$12,0,10*ROW('Hygiene Data'!D167)))</f>
        <v/>
      </c>
      <c r="DQ173" s="229" t="str">
        <f ca="1">+IF(OFFSET('Hygiene Data'!$D$13,0,10*ROW('Hygiene Data'!D167))="","",OFFSET('Hygiene Data'!$D$13,0,10*ROW('Hygiene Data'!D167)))</f>
        <v/>
      </c>
      <c r="DR173" s="229" t="str">
        <f ca="1">+IF(OFFSET('Hygiene Data'!$E$11,0,10*ROW('Hygiene Data'!E167))="","",OFFSET('Hygiene Data'!$E$11,0,10*ROW('Hygiene Data'!E167)))</f>
        <v/>
      </c>
      <c r="DS173" s="229" t="str">
        <f ca="1">+IF(OFFSET('Hygiene Data'!$E$12,0,10*ROW('Hygiene Data'!E167))="","",OFFSET('Hygiene Data'!$E$12,0,10*ROW('Hygiene Data'!E167)))</f>
        <v/>
      </c>
      <c r="DT173" s="229" t="str">
        <f ca="1">+IF(OFFSET('Hygiene Data'!$E$13,0,10*ROW('Hygiene Data'!E167))="","",OFFSET('Hygiene Data'!$E$13,0,10*ROW('Hygiene Data'!E167)))</f>
        <v/>
      </c>
      <c r="DU173" s="229" t="str">
        <f ca="1">+IF(OFFSET('Hygiene Data'!$F$11,0,10*ROW('Hygiene Data'!F167))="","",OFFSET('Hygiene Data'!$F$11,0,10*ROW('Hygiene Data'!F167)))</f>
        <v/>
      </c>
      <c r="DV173" s="229" t="str">
        <f ca="1">+IF(OFFSET('Hygiene Data'!$F$12,0,10*ROW('Hygiene Data'!F167))="","",OFFSET('Hygiene Data'!$F$12,0,10*ROW('Hygiene Data'!F167)))</f>
        <v/>
      </c>
      <c r="DW173" s="229" t="str">
        <f ca="1">+IF(OFFSET('Hygiene Data'!$F$13,0,10*ROW('Hygiene Data'!F167))="","",OFFSET('Hygiene Data'!$F$13,0,10*ROW('Hygiene Data'!F167)))</f>
        <v/>
      </c>
      <c r="DX173" s="229" t="str">
        <f ca="1">+IF(OFFSET('Hygiene Data'!$G$11,0,10*ROW('Hygiene Data'!G167))="","",OFFSET('Hygiene Data'!$G$11,0,10*ROW('Hygiene Data'!G167)))</f>
        <v/>
      </c>
      <c r="DY173" s="229" t="str">
        <f ca="1">+IF(OFFSET('Hygiene Data'!$G$12,0,10*ROW('Hygiene Data'!G167))="","",OFFSET('Hygiene Data'!$G$12,0,10*ROW('Hygiene Data'!G167)))</f>
        <v/>
      </c>
      <c r="DZ173" s="229" t="str">
        <f ca="1">+IF(OFFSET('Hygiene Data'!$G$13,0,10*ROW('Hygiene Data'!G167))="","",OFFSET('Hygiene Data'!$G$13,0,10*ROW('Hygiene Data'!G167)))</f>
        <v/>
      </c>
      <c r="EA173" s="229" t="str">
        <f ca="1">+IF(OFFSET('Hygiene Data'!$H$11,0,10*ROW('Hygiene Data'!H167))="","",OFFSET('Hygiene Data'!$H$11,0,10*ROW('Hygiene Data'!H167)))</f>
        <v/>
      </c>
      <c r="EB173" s="229" t="str">
        <f ca="1">+IF(OFFSET('Hygiene Data'!$H$12,0,10*ROW('Hygiene Data'!H167))="","",OFFSET('Hygiene Data'!$H$12,0,10*ROW('Hygiene Data'!H167)))</f>
        <v/>
      </c>
      <c r="EC173" s="229" t="str">
        <f ca="1">+IF(OFFSET('Hygiene Data'!$H$13,0,10*ROW('Hygiene Data'!H167))="","",OFFSET('Hygiene Data'!$H$13,0,10*ROW('Hygiene Data'!H167)))</f>
        <v/>
      </c>
      <c r="ED173" s="229" t="str">
        <f ca="1">+IF(OFFSET('Hygiene Data'!$I$11,0,10*ROW('Hygiene Data'!I167))="","",OFFSET('Hygiene Data'!$I$11,0,10*ROW('Hygiene Data'!I167)))</f>
        <v/>
      </c>
      <c r="EE173" s="229" t="str">
        <f ca="1">+IF(OFFSET('Hygiene Data'!$I$12,0,10*ROW('Hygiene Data'!I167))="","",OFFSET('Hygiene Data'!$I$12,0,10*ROW('Hygiene Data'!I167)))</f>
        <v/>
      </c>
      <c r="EF173" s="229" t="str">
        <f ca="1">+IF(OFFSET('Hygiene Data'!$I$13,0,10*ROW('Hygiene Data'!I167))="","",OFFSET('Hygiene Data'!$I$13,0,10*ROW('Hygiene Data'!I167)))</f>
        <v/>
      </c>
    </row>
    <row r="174" spans="1:136" x14ac:dyDescent="0.25">
      <c r="A174" s="338" t="str">
        <f ca="1">+IF(OFFSET('Water Data'!$B$2,0,10*ROW('Water Data'!E168))="","",OFFSET('Water Data'!$B$2,0,10*ROW('Water Data'!E168)))</f>
        <v/>
      </c>
      <c r="B174" s="33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365" t="str">
        <f t="shared" ca="1" si="2"/>
        <v/>
      </c>
      <c r="D174" s="36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36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36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36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36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36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36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36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36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36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36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36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36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36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36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36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36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36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36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36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36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36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36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36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36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36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36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36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36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36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36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36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36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36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36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36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36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36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36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36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36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36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36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36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36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36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36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36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36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44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36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36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36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36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36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36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36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36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36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36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36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36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36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36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36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36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229" t="str">
        <f ca="1">+IF(OFFSET('Water Data'!$D$27,0,10*ROW('Water Data'!D168))="","",OFFSET('Water Data'!$D$27,0,10*ROW('Water Data'!D168)))</f>
        <v/>
      </c>
      <c r="BT174" s="229" t="str">
        <f ca="1">+IF(OFFSET('Water Data'!$D$28,0,10*ROW('Water Data'!D168))="","",OFFSET('Water Data'!$D$28,0,10*ROW('Water Data'!D168)))</f>
        <v/>
      </c>
      <c r="BU174" s="229" t="str">
        <f ca="1">+IF(OFFSET('Water Data'!$D$29,0,10*ROW('Water Data'!D168))="","",OFFSET('Water Data'!$D$29,0,10*ROW('Water Data'!D168)))</f>
        <v/>
      </c>
      <c r="BV174" s="229" t="str">
        <f ca="1">+IF(OFFSET('Water Data'!$E$27,0,10*ROW('Water Data'!E168))="","",OFFSET('Water Data'!$E$27,0,10*ROW('Water Data'!E168)))</f>
        <v/>
      </c>
      <c r="BW174" s="229" t="str">
        <f ca="1">+IF(OFFSET('Water Data'!$E$28,0,10*ROW('Water Data'!E168))="","",OFFSET('Water Data'!$E$28,0,10*ROW('Water Data'!E168)))</f>
        <v/>
      </c>
      <c r="BX174" s="229" t="str">
        <f ca="1">+IF(OFFSET('Water Data'!$E$29,0,10*ROW('Water Data'!E168))="","",OFFSET('Water Data'!$E$29,0,10*ROW('Water Data'!E168)))</f>
        <v/>
      </c>
      <c r="BY174" s="229" t="str">
        <f ca="1">+IF(OFFSET('Water Data'!$F$27,0,10*ROW('Water Data'!F168))="","",OFFSET('Water Data'!$F$27,0,10*ROW('Water Data'!F168)))</f>
        <v/>
      </c>
      <c r="BZ174" s="229" t="str">
        <f ca="1">+IF(OFFSET('Water Data'!$F$28,0,10*ROW('Water Data'!F168))="","",OFFSET('Water Data'!$F$28,0,10*ROW('Water Data'!F168)))</f>
        <v/>
      </c>
      <c r="CA174" s="229" t="str">
        <f ca="1">+IF(OFFSET('Water Data'!$F$29,0,10*ROW('Water Data'!F168))="","",OFFSET('Water Data'!$F$29,0,10*ROW('Water Data'!F168)))</f>
        <v/>
      </c>
      <c r="CB174" s="229" t="str">
        <f ca="1">+IF(OFFSET('Water Data'!$G$27,0,10*ROW('Water Data'!G168))="","",OFFSET('Water Data'!$G$27,0,10*ROW('Water Data'!G168)))</f>
        <v/>
      </c>
      <c r="CC174" s="229" t="str">
        <f ca="1">+IF(OFFSET('Water Data'!$G$28,0,10*ROW('Water Data'!G168))="","",OFFSET('Water Data'!$G$28,0,10*ROW('Water Data'!G168)))</f>
        <v/>
      </c>
      <c r="CD174" s="229" t="str">
        <f ca="1">+IF(OFFSET('Water Data'!$G$29,0,10*ROW('Water Data'!G168))="","",OFFSET('Water Data'!$G$29,0,10*ROW('Water Data'!G168)))</f>
        <v/>
      </c>
      <c r="CE174" s="229" t="str">
        <f ca="1">+IF(OFFSET('Water Data'!$H$27,0,10*ROW('Water Data'!H168))="","",OFFSET('Water Data'!$H$27,0,10*ROW('Water Data'!H168)))</f>
        <v/>
      </c>
      <c r="CF174" s="229" t="str">
        <f ca="1">+IF(OFFSET('Water Data'!$H$28,0,10*ROW('Water Data'!H168))="","",OFFSET('Water Data'!$H$28,0,10*ROW('Water Data'!H168)))</f>
        <v/>
      </c>
      <c r="CG174" s="229" t="str">
        <f ca="1">+IF(OFFSET('Water Data'!$H$29,0,10*ROW('Water Data'!H168))="","",OFFSET('Water Data'!$H$29,0,10*ROW('Water Data'!H168)))</f>
        <v/>
      </c>
      <c r="CH174" s="229" t="str">
        <f ca="1">+IF(OFFSET('Water Data'!$I$27,0,10*ROW('Water Data'!I168))="","",OFFSET('Water Data'!$I$27,0,10*ROW('Water Data'!I168)))</f>
        <v/>
      </c>
      <c r="CI174" s="229" t="str">
        <f ca="1">+IF(OFFSET('Water Data'!$I$28,0,10*ROW('Water Data'!I168))="","",OFFSET('Water Data'!$I$28,0,10*ROW('Water Data'!I168)))</f>
        <v/>
      </c>
      <c r="CJ174" s="229" t="str">
        <f ca="1">+IF(OFFSET('Water Data'!$I$29,0,10*ROW('Water Data'!I168))="","",OFFSET('Water Data'!$I$29,0,10*ROW('Water Data'!I168)))</f>
        <v/>
      </c>
      <c r="CK174" s="229" t="str">
        <f ca="1">+IF(OFFSET('Sanitation Data'!$D$28,0,10*ROW('Sanitation Data'!D168))="","",OFFSET('Sanitation Data'!$D$28,0,10*ROW('Sanitation Data'!D168)))</f>
        <v/>
      </c>
      <c r="CL174" s="229" t="str">
        <f ca="1">+IF(OFFSET('Sanitation Data'!$D$29,0,10*ROW('Sanitation Data'!D168))="","",OFFSET('Sanitation Data'!$D$29,0,10*ROW('Sanitation Data'!D168)))</f>
        <v/>
      </c>
      <c r="CM174" s="229" t="str">
        <f ca="1">+IF(OFFSET('Sanitation Data'!$D$30,0,10*ROW('Sanitation Data'!D168))="","",OFFSET('Sanitation Data'!$D$30,0,10*ROW('Sanitation Data'!D168)))</f>
        <v/>
      </c>
      <c r="CN174" s="229" t="str">
        <f ca="1">+IF(OFFSET('Sanitation Data'!$D$31,0,10*ROW('Sanitation Data'!D168))="","",OFFSET('Sanitation Data'!$D$31,0,10*ROW('Sanitation Data'!D168)))</f>
        <v/>
      </c>
      <c r="CO174" s="229" t="str">
        <f ca="1">+IF(OFFSET('Sanitation Data'!$D$32,0,10*ROW('Sanitation Data'!D168))="","",OFFSET('Sanitation Data'!$D$32,0,10*ROW('Sanitation Data'!D168)))</f>
        <v/>
      </c>
      <c r="CP174" s="229" t="str">
        <f ca="1">+IF(OFFSET('Sanitation Data'!$E$28,0,10*ROW('Sanitation Data'!E168))="","",OFFSET('Sanitation Data'!$E$28,0,10*ROW('Sanitation Data'!E168)))</f>
        <v/>
      </c>
      <c r="CQ174" s="229" t="str">
        <f ca="1">+IF(OFFSET('Sanitation Data'!$E$29,0,10*ROW('Sanitation Data'!E168))="","",OFFSET('Sanitation Data'!$E$29,0,10*ROW('Sanitation Data'!E168)))</f>
        <v/>
      </c>
      <c r="CR174" s="229" t="str">
        <f ca="1">+IF(OFFSET('Sanitation Data'!$E$30,0,10*ROW('Sanitation Data'!E168))="","",OFFSET('Sanitation Data'!$E$30,0,10*ROW('Sanitation Data'!E168)))</f>
        <v/>
      </c>
      <c r="CS174" s="229" t="str">
        <f ca="1">+IF(OFFSET('Sanitation Data'!$E$31,0,10*ROW('Sanitation Data'!E168))="","",OFFSET('Sanitation Data'!$E$31,0,10*ROW('Sanitation Data'!E168)))</f>
        <v/>
      </c>
      <c r="CT174" s="229" t="str">
        <f ca="1">+IF(OFFSET('Sanitation Data'!$E$32,0,10*ROW('Sanitation Data'!E168))="","",OFFSET('Sanitation Data'!$E$32,0,10*ROW('Sanitation Data'!E168)))</f>
        <v/>
      </c>
      <c r="CU174" s="229" t="str">
        <f ca="1">+IF(OFFSET('Sanitation Data'!$F$28,0,10*ROW('Sanitation Data'!F168))="","",OFFSET('Sanitation Data'!$F$28,0,10*ROW('Sanitation Data'!F168)))</f>
        <v/>
      </c>
      <c r="CV174" s="229" t="str">
        <f ca="1">+IF(OFFSET('Sanitation Data'!$F$29,0,10*ROW('Sanitation Data'!F168))="","",OFFSET('Sanitation Data'!$F$29,0,10*ROW('Sanitation Data'!F168)))</f>
        <v/>
      </c>
      <c r="CW174" s="229" t="str">
        <f ca="1">+IF(OFFSET('Sanitation Data'!$F$30,0,10*ROW('Sanitation Data'!F168))="","",OFFSET('Sanitation Data'!$F$30,0,10*ROW('Sanitation Data'!F168)))</f>
        <v/>
      </c>
      <c r="CX174" s="229" t="str">
        <f ca="1">+IF(OFFSET('Sanitation Data'!$F$31,0,10*ROW('Sanitation Data'!F168))="","",OFFSET('Sanitation Data'!$F$31,0,10*ROW('Sanitation Data'!F168)))</f>
        <v/>
      </c>
      <c r="CY174" s="229" t="str">
        <f ca="1">+IF(OFFSET('Sanitation Data'!$F$32,0,10*ROW('Sanitation Data'!F168))="","",OFFSET('Sanitation Data'!$F$32,0,10*ROW('Sanitation Data'!F168)))</f>
        <v/>
      </c>
      <c r="CZ174" s="229" t="str">
        <f ca="1">+IF(OFFSET('Sanitation Data'!$G$28,0,10*ROW('Sanitation Data'!G168))="","",OFFSET('Sanitation Data'!$G$28,0,10*ROW('Sanitation Data'!G168)))</f>
        <v/>
      </c>
      <c r="DA174" s="229" t="str">
        <f ca="1">+IF(OFFSET('Sanitation Data'!$G$29,0,10*ROW('Sanitation Data'!G168))="","",OFFSET('Sanitation Data'!$G$29,0,10*ROW('Sanitation Data'!G168)))</f>
        <v/>
      </c>
      <c r="DB174" s="229" t="str">
        <f ca="1">+IF(OFFSET('Sanitation Data'!$G$30,0,10*ROW('Sanitation Data'!G168))="","",OFFSET('Sanitation Data'!$G$30,0,10*ROW('Sanitation Data'!G168)))</f>
        <v/>
      </c>
      <c r="DC174" s="229" t="str">
        <f ca="1">+IF(OFFSET('Sanitation Data'!$G$31,0,10*ROW('Sanitation Data'!G168))="","",OFFSET('Sanitation Data'!$G$31,0,10*ROW('Sanitation Data'!G168)))</f>
        <v/>
      </c>
      <c r="DD174" s="229" t="str">
        <f ca="1">+IF(OFFSET('Sanitation Data'!$G$32,0,10*ROW('Sanitation Data'!G168))="","",OFFSET('Sanitation Data'!$G$32,0,10*ROW('Sanitation Data'!G168)))</f>
        <v/>
      </c>
      <c r="DE174" s="229" t="str">
        <f ca="1">+IF(OFFSET('Sanitation Data'!$H$28,0,10*ROW('Sanitation Data'!H168))="","",OFFSET('Sanitation Data'!$H$28,0,10*ROW('Sanitation Data'!H168)))</f>
        <v/>
      </c>
      <c r="DF174" s="229" t="str">
        <f ca="1">+IF(OFFSET('Sanitation Data'!$H$29,0,10*ROW('Sanitation Data'!H168))="","",OFFSET('Sanitation Data'!$H$29,0,10*ROW('Sanitation Data'!H168)))</f>
        <v/>
      </c>
      <c r="DG174" s="229" t="str">
        <f ca="1">+IF(OFFSET('Sanitation Data'!$H$30,0,10*ROW('Sanitation Data'!H168))="","",OFFSET('Sanitation Data'!$H$30,0,10*ROW('Sanitation Data'!H168)))</f>
        <v/>
      </c>
      <c r="DH174" s="229" t="str">
        <f ca="1">+IF(OFFSET('Sanitation Data'!$H$31,0,10*ROW('Sanitation Data'!H168))="","",OFFSET('Sanitation Data'!$H$31,0,10*ROW('Sanitation Data'!H168)))</f>
        <v/>
      </c>
      <c r="DI174" s="229" t="str">
        <f ca="1">+IF(OFFSET('Sanitation Data'!$H$32,0,10*ROW('Sanitation Data'!H168))="","",OFFSET('Sanitation Data'!$H$32,0,10*ROW('Sanitation Data'!H168)))</f>
        <v/>
      </c>
      <c r="DJ174" s="229" t="str">
        <f ca="1">+IF(OFFSET('Sanitation Data'!$I$28,0,10*ROW('Sanitation Data'!I168))="","",OFFSET('Sanitation Data'!$I$28,0,10*ROW('Sanitation Data'!I168)))</f>
        <v/>
      </c>
      <c r="DK174" s="229" t="str">
        <f ca="1">+IF(OFFSET('Sanitation Data'!$I$29,0,10*ROW('Sanitation Data'!I168))="","",OFFSET('Sanitation Data'!$I$29,0,10*ROW('Sanitation Data'!I168)))</f>
        <v/>
      </c>
      <c r="DL174" s="229" t="str">
        <f ca="1">+IF(OFFSET('Sanitation Data'!$I$30,0,10*ROW('Sanitation Data'!I168))="","",OFFSET('Sanitation Data'!$I$30,0,10*ROW('Sanitation Data'!I168)))</f>
        <v/>
      </c>
      <c r="DM174" s="229" t="str">
        <f ca="1">+IF(OFFSET('Sanitation Data'!$I$31,0,10*ROW('Sanitation Data'!I168))="","",OFFSET('Sanitation Data'!$I$31,0,10*ROW('Sanitation Data'!I168)))</f>
        <v/>
      </c>
      <c r="DN174" s="229" t="str">
        <f ca="1">+IF(OFFSET('Sanitation Data'!$I$32,0,10*ROW('Sanitation Data'!I168))="","",OFFSET('Sanitation Data'!$I$32,0,10*ROW('Sanitation Data'!I168)))</f>
        <v/>
      </c>
      <c r="DO174" s="229" t="str">
        <f ca="1">+IF(OFFSET('Hygiene Data'!$D$11,0,10*ROW('Hygiene Data'!D168))="","",OFFSET('Hygiene Data'!$D$11,0,10*ROW('Hygiene Data'!D168)))</f>
        <v/>
      </c>
      <c r="DP174" s="229" t="str">
        <f ca="1">+IF(OFFSET('Hygiene Data'!$D$12,0,10*ROW('Hygiene Data'!D168))="","",OFFSET('Hygiene Data'!$D$12,0,10*ROW('Hygiene Data'!D168)))</f>
        <v/>
      </c>
      <c r="DQ174" s="229" t="str">
        <f ca="1">+IF(OFFSET('Hygiene Data'!$D$13,0,10*ROW('Hygiene Data'!D168))="","",OFFSET('Hygiene Data'!$D$13,0,10*ROW('Hygiene Data'!D168)))</f>
        <v/>
      </c>
      <c r="DR174" s="229" t="str">
        <f ca="1">+IF(OFFSET('Hygiene Data'!$E$11,0,10*ROW('Hygiene Data'!E168))="","",OFFSET('Hygiene Data'!$E$11,0,10*ROW('Hygiene Data'!E168)))</f>
        <v/>
      </c>
      <c r="DS174" s="229" t="str">
        <f ca="1">+IF(OFFSET('Hygiene Data'!$E$12,0,10*ROW('Hygiene Data'!E168))="","",OFFSET('Hygiene Data'!$E$12,0,10*ROW('Hygiene Data'!E168)))</f>
        <v/>
      </c>
      <c r="DT174" s="229" t="str">
        <f ca="1">+IF(OFFSET('Hygiene Data'!$E$13,0,10*ROW('Hygiene Data'!E168))="","",OFFSET('Hygiene Data'!$E$13,0,10*ROW('Hygiene Data'!E168)))</f>
        <v/>
      </c>
      <c r="DU174" s="229" t="str">
        <f ca="1">+IF(OFFSET('Hygiene Data'!$F$11,0,10*ROW('Hygiene Data'!F168))="","",OFFSET('Hygiene Data'!$F$11,0,10*ROW('Hygiene Data'!F168)))</f>
        <v/>
      </c>
      <c r="DV174" s="229" t="str">
        <f ca="1">+IF(OFFSET('Hygiene Data'!$F$12,0,10*ROW('Hygiene Data'!F168))="","",OFFSET('Hygiene Data'!$F$12,0,10*ROW('Hygiene Data'!F168)))</f>
        <v/>
      </c>
      <c r="DW174" s="229" t="str">
        <f ca="1">+IF(OFFSET('Hygiene Data'!$F$13,0,10*ROW('Hygiene Data'!F168))="","",OFFSET('Hygiene Data'!$F$13,0,10*ROW('Hygiene Data'!F168)))</f>
        <v/>
      </c>
      <c r="DX174" s="229" t="str">
        <f ca="1">+IF(OFFSET('Hygiene Data'!$G$11,0,10*ROW('Hygiene Data'!G168))="","",OFFSET('Hygiene Data'!$G$11,0,10*ROW('Hygiene Data'!G168)))</f>
        <v/>
      </c>
      <c r="DY174" s="229" t="str">
        <f ca="1">+IF(OFFSET('Hygiene Data'!$G$12,0,10*ROW('Hygiene Data'!G168))="","",OFFSET('Hygiene Data'!$G$12,0,10*ROW('Hygiene Data'!G168)))</f>
        <v/>
      </c>
      <c r="DZ174" s="229" t="str">
        <f ca="1">+IF(OFFSET('Hygiene Data'!$G$13,0,10*ROW('Hygiene Data'!G168))="","",OFFSET('Hygiene Data'!$G$13,0,10*ROW('Hygiene Data'!G168)))</f>
        <v/>
      </c>
      <c r="EA174" s="229" t="str">
        <f ca="1">+IF(OFFSET('Hygiene Data'!$H$11,0,10*ROW('Hygiene Data'!H168))="","",OFFSET('Hygiene Data'!$H$11,0,10*ROW('Hygiene Data'!H168)))</f>
        <v/>
      </c>
      <c r="EB174" s="229" t="str">
        <f ca="1">+IF(OFFSET('Hygiene Data'!$H$12,0,10*ROW('Hygiene Data'!H168))="","",OFFSET('Hygiene Data'!$H$12,0,10*ROW('Hygiene Data'!H168)))</f>
        <v/>
      </c>
      <c r="EC174" s="229" t="str">
        <f ca="1">+IF(OFFSET('Hygiene Data'!$H$13,0,10*ROW('Hygiene Data'!H168))="","",OFFSET('Hygiene Data'!$H$13,0,10*ROW('Hygiene Data'!H168)))</f>
        <v/>
      </c>
      <c r="ED174" s="229" t="str">
        <f ca="1">+IF(OFFSET('Hygiene Data'!$I$11,0,10*ROW('Hygiene Data'!I168))="","",OFFSET('Hygiene Data'!$I$11,0,10*ROW('Hygiene Data'!I168)))</f>
        <v/>
      </c>
      <c r="EE174" s="229" t="str">
        <f ca="1">+IF(OFFSET('Hygiene Data'!$I$12,0,10*ROW('Hygiene Data'!I168))="","",OFFSET('Hygiene Data'!$I$12,0,10*ROW('Hygiene Data'!I168)))</f>
        <v/>
      </c>
      <c r="EF174" s="229" t="str">
        <f ca="1">+IF(OFFSET('Hygiene Data'!$I$13,0,10*ROW('Hygiene Data'!I168))="","",OFFSET('Hygiene Data'!$I$13,0,10*ROW('Hygiene Data'!I168)))</f>
        <v/>
      </c>
    </row>
    <row r="175" spans="1:136" x14ac:dyDescent="0.25">
      <c r="A175" s="338" t="str">
        <f ca="1">+IF(OFFSET('Water Data'!$B$2,0,10*ROW('Water Data'!E169))="","",OFFSET('Water Data'!$B$2,0,10*ROW('Water Data'!E169)))</f>
        <v/>
      </c>
      <c r="B175" s="33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365" t="str">
        <f t="shared" ca="1" si="2"/>
        <v/>
      </c>
      <c r="D175" s="36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36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36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36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36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36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36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36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36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36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36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36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36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36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36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36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36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36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36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36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36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36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36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36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36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36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36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36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36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36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36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36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36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36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36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36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36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36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36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36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36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36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36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36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36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36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36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36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36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44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36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36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36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36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36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36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36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36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36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36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36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36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36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36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36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36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229" t="str">
        <f ca="1">+IF(OFFSET('Water Data'!$D$27,0,10*ROW('Water Data'!D169))="","",OFFSET('Water Data'!$D$27,0,10*ROW('Water Data'!D169)))</f>
        <v/>
      </c>
      <c r="BT175" s="229" t="str">
        <f ca="1">+IF(OFFSET('Water Data'!$D$28,0,10*ROW('Water Data'!D169))="","",OFFSET('Water Data'!$D$28,0,10*ROW('Water Data'!D169)))</f>
        <v/>
      </c>
      <c r="BU175" s="229" t="str">
        <f ca="1">+IF(OFFSET('Water Data'!$D$29,0,10*ROW('Water Data'!D169))="","",OFFSET('Water Data'!$D$29,0,10*ROW('Water Data'!D169)))</f>
        <v/>
      </c>
      <c r="BV175" s="229" t="str">
        <f ca="1">+IF(OFFSET('Water Data'!$E$27,0,10*ROW('Water Data'!E169))="","",OFFSET('Water Data'!$E$27,0,10*ROW('Water Data'!E169)))</f>
        <v/>
      </c>
      <c r="BW175" s="229" t="str">
        <f ca="1">+IF(OFFSET('Water Data'!$E$28,0,10*ROW('Water Data'!E169))="","",OFFSET('Water Data'!$E$28,0,10*ROW('Water Data'!E169)))</f>
        <v/>
      </c>
      <c r="BX175" s="229" t="str">
        <f ca="1">+IF(OFFSET('Water Data'!$E$29,0,10*ROW('Water Data'!E169))="","",OFFSET('Water Data'!$E$29,0,10*ROW('Water Data'!E169)))</f>
        <v/>
      </c>
      <c r="BY175" s="229" t="str">
        <f ca="1">+IF(OFFSET('Water Data'!$F$27,0,10*ROW('Water Data'!F169))="","",OFFSET('Water Data'!$F$27,0,10*ROW('Water Data'!F169)))</f>
        <v/>
      </c>
      <c r="BZ175" s="229" t="str">
        <f ca="1">+IF(OFFSET('Water Data'!$F$28,0,10*ROW('Water Data'!F169))="","",OFFSET('Water Data'!$F$28,0,10*ROW('Water Data'!F169)))</f>
        <v/>
      </c>
      <c r="CA175" s="229" t="str">
        <f ca="1">+IF(OFFSET('Water Data'!$F$29,0,10*ROW('Water Data'!F169))="","",OFFSET('Water Data'!$F$29,0,10*ROW('Water Data'!F169)))</f>
        <v/>
      </c>
      <c r="CB175" s="229" t="str">
        <f ca="1">+IF(OFFSET('Water Data'!$G$27,0,10*ROW('Water Data'!G169))="","",OFFSET('Water Data'!$G$27,0,10*ROW('Water Data'!G169)))</f>
        <v/>
      </c>
      <c r="CC175" s="229" t="str">
        <f ca="1">+IF(OFFSET('Water Data'!$G$28,0,10*ROW('Water Data'!G169))="","",OFFSET('Water Data'!$G$28,0,10*ROW('Water Data'!G169)))</f>
        <v/>
      </c>
      <c r="CD175" s="229" t="str">
        <f ca="1">+IF(OFFSET('Water Data'!$G$29,0,10*ROW('Water Data'!G169))="","",OFFSET('Water Data'!$G$29,0,10*ROW('Water Data'!G169)))</f>
        <v/>
      </c>
      <c r="CE175" s="229" t="str">
        <f ca="1">+IF(OFFSET('Water Data'!$H$27,0,10*ROW('Water Data'!H169))="","",OFFSET('Water Data'!$H$27,0,10*ROW('Water Data'!H169)))</f>
        <v/>
      </c>
      <c r="CF175" s="229" t="str">
        <f ca="1">+IF(OFFSET('Water Data'!$H$28,0,10*ROW('Water Data'!H169))="","",OFFSET('Water Data'!$H$28,0,10*ROW('Water Data'!H169)))</f>
        <v/>
      </c>
      <c r="CG175" s="229" t="str">
        <f ca="1">+IF(OFFSET('Water Data'!$H$29,0,10*ROW('Water Data'!H169))="","",OFFSET('Water Data'!$H$29,0,10*ROW('Water Data'!H169)))</f>
        <v/>
      </c>
      <c r="CH175" s="229" t="str">
        <f ca="1">+IF(OFFSET('Water Data'!$I$27,0,10*ROW('Water Data'!I169))="","",OFFSET('Water Data'!$I$27,0,10*ROW('Water Data'!I169)))</f>
        <v/>
      </c>
      <c r="CI175" s="229" t="str">
        <f ca="1">+IF(OFFSET('Water Data'!$I$28,0,10*ROW('Water Data'!I169))="","",OFFSET('Water Data'!$I$28,0,10*ROW('Water Data'!I169)))</f>
        <v/>
      </c>
      <c r="CJ175" s="229" t="str">
        <f ca="1">+IF(OFFSET('Water Data'!$I$29,0,10*ROW('Water Data'!I169))="","",OFFSET('Water Data'!$I$29,0,10*ROW('Water Data'!I169)))</f>
        <v/>
      </c>
      <c r="CK175" s="229" t="str">
        <f ca="1">+IF(OFFSET('Sanitation Data'!$D$28,0,10*ROW('Sanitation Data'!D169))="","",OFFSET('Sanitation Data'!$D$28,0,10*ROW('Sanitation Data'!D169)))</f>
        <v/>
      </c>
      <c r="CL175" s="229" t="str">
        <f ca="1">+IF(OFFSET('Sanitation Data'!$D$29,0,10*ROW('Sanitation Data'!D169))="","",OFFSET('Sanitation Data'!$D$29,0,10*ROW('Sanitation Data'!D169)))</f>
        <v/>
      </c>
      <c r="CM175" s="229" t="str">
        <f ca="1">+IF(OFFSET('Sanitation Data'!$D$30,0,10*ROW('Sanitation Data'!D169))="","",OFFSET('Sanitation Data'!$D$30,0,10*ROW('Sanitation Data'!D169)))</f>
        <v/>
      </c>
      <c r="CN175" s="229" t="str">
        <f ca="1">+IF(OFFSET('Sanitation Data'!$D$31,0,10*ROW('Sanitation Data'!D169))="","",OFFSET('Sanitation Data'!$D$31,0,10*ROW('Sanitation Data'!D169)))</f>
        <v/>
      </c>
      <c r="CO175" s="229" t="str">
        <f ca="1">+IF(OFFSET('Sanitation Data'!$D$32,0,10*ROW('Sanitation Data'!D169))="","",OFFSET('Sanitation Data'!$D$32,0,10*ROW('Sanitation Data'!D169)))</f>
        <v/>
      </c>
      <c r="CP175" s="229" t="str">
        <f ca="1">+IF(OFFSET('Sanitation Data'!$E$28,0,10*ROW('Sanitation Data'!E169))="","",OFFSET('Sanitation Data'!$E$28,0,10*ROW('Sanitation Data'!E169)))</f>
        <v/>
      </c>
      <c r="CQ175" s="229" t="str">
        <f ca="1">+IF(OFFSET('Sanitation Data'!$E$29,0,10*ROW('Sanitation Data'!E169))="","",OFFSET('Sanitation Data'!$E$29,0,10*ROW('Sanitation Data'!E169)))</f>
        <v/>
      </c>
      <c r="CR175" s="229" t="str">
        <f ca="1">+IF(OFFSET('Sanitation Data'!$E$30,0,10*ROW('Sanitation Data'!E169))="","",OFFSET('Sanitation Data'!$E$30,0,10*ROW('Sanitation Data'!E169)))</f>
        <v/>
      </c>
      <c r="CS175" s="229" t="str">
        <f ca="1">+IF(OFFSET('Sanitation Data'!$E$31,0,10*ROW('Sanitation Data'!E169))="","",OFFSET('Sanitation Data'!$E$31,0,10*ROW('Sanitation Data'!E169)))</f>
        <v/>
      </c>
      <c r="CT175" s="229" t="str">
        <f ca="1">+IF(OFFSET('Sanitation Data'!$E$32,0,10*ROW('Sanitation Data'!E169))="","",OFFSET('Sanitation Data'!$E$32,0,10*ROW('Sanitation Data'!E169)))</f>
        <v/>
      </c>
      <c r="CU175" s="229" t="str">
        <f ca="1">+IF(OFFSET('Sanitation Data'!$F$28,0,10*ROW('Sanitation Data'!F169))="","",OFFSET('Sanitation Data'!$F$28,0,10*ROW('Sanitation Data'!F169)))</f>
        <v/>
      </c>
      <c r="CV175" s="229" t="str">
        <f ca="1">+IF(OFFSET('Sanitation Data'!$F$29,0,10*ROW('Sanitation Data'!F169))="","",OFFSET('Sanitation Data'!$F$29,0,10*ROW('Sanitation Data'!F169)))</f>
        <v/>
      </c>
      <c r="CW175" s="229" t="str">
        <f ca="1">+IF(OFFSET('Sanitation Data'!$F$30,0,10*ROW('Sanitation Data'!F169))="","",OFFSET('Sanitation Data'!$F$30,0,10*ROW('Sanitation Data'!F169)))</f>
        <v/>
      </c>
      <c r="CX175" s="229" t="str">
        <f ca="1">+IF(OFFSET('Sanitation Data'!$F$31,0,10*ROW('Sanitation Data'!F169))="","",OFFSET('Sanitation Data'!$F$31,0,10*ROW('Sanitation Data'!F169)))</f>
        <v/>
      </c>
      <c r="CY175" s="229" t="str">
        <f ca="1">+IF(OFFSET('Sanitation Data'!$F$32,0,10*ROW('Sanitation Data'!F169))="","",OFFSET('Sanitation Data'!$F$32,0,10*ROW('Sanitation Data'!F169)))</f>
        <v/>
      </c>
      <c r="CZ175" s="229" t="str">
        <f ca="1">+IF(OFFSET('Sanitation Data'!$G$28,0,10*ROW('Sanitation Data'!G169))="","",OFFSET('Sanitation Data'!$G$28,0,10*ROW('Sanitation Data'!G169)))</f>
        <v/>
      </c>
      <c r="DA175" s="229" t="str">
        <f ca="1">+IF(OFFSET('Sanitation Data'!$G$29,0,10*ROW('Sanitation Data'!G169))="","",OFFSET('Sanitation Data'!$G$29,0,10*ROW('Sanitation Data'!G169)))</f>
        <v/>
      </c>
      <c r="DB175" s="229" t="str">
        <f ca="1">+IF(OFFSET('Sanitation Data'!$G$30,0,10*ROW('Sanitation Data'!G169))="","",OFFSET('Sanitation Data'!$G$30,0,10*ROW('Sanitation Data'!G169)))</f>
        <v/>
      </c>
      <c r="DC175" s="229" t="str">
        <f ca="1">+IF(OFFSET('Sanitation Data'!$G$31,0,10*ROW('Sanitation Data'!G169))="","",OFFSET('Sanitation Data'!$G$31,0,10*ROW('Sanitation Data'!G169)))</f>
        <v/>
      </c>
      <c r="DD175" s="229" t="str">
        <f ca="1">+IF(OFFSET('Sanitation Data'!$G$32,0,10*ROW('Sanitation Data'!G169))="","",OFFSET('Sanitation Data'!$G$32,0,10*ROW('Sanitation Data'!G169)))</f>
        <v/>
      </c>
      <c r="DE175" s="229" t="str">
        <f ca="1">+IF(OFFSET('Sanitation Data'!$H$28,0,10*ROW('Sanitation Data'!H169))="","",OFFSET('Sanitation Data'!$H$28,0,10*ROW('Sanitation Data'!H169)))</f>
        <v/>
      </c>
      <c r="DF175" s="229" t="str">
        <f ca="1">+IF(OFFSET('Sanitation Data'!$H$29,0,10*ROW('Sanitation Data'!H169))="","",OFFSET('Sanitation Data'!$H$29,0,10*ROW('Sanitation Data'!H169)))</f>
        <v/>
      </c>
      <c r="DG175" s="229" t="str">
        <f ca="1">+IF(OFFSET('Sanitation Data'!$H$30,0,10*ROW('Sanitation Data'!H169))="","",OFFSET('Sanitation Data'!$H$30,0,10*ROW('Sanitation Data'!H169)))</f>
        <v/>
      </c>
      <c r="DH175" s="229" t="str">
        <f ca="1">+IF(OFFSET('Sanitation Data'!$H$31,0,10*ROW('Sanitation Data'!H169))="","",OFFSET('Sanitation Data'!$H$31,0,10*ROW('Sanitation Data'!H169)))</f>
        <v/>
      </c>
      <c r="DI175" s="229" t="str">
        <f ca="1">+IF(OFFSET('Sanitation Data'!$H$32,0,10*ROW('Sanitation Data'!H169))="","",OFFSET('Sanitation Data'!$H$32,0,10*ROW('Sanitation Data'!H169)))</f>
        <v/>
      </c>
      <c r="DJ175" s="229" t="str">
        <f ca="1">+IF(OFFSET('Sanitation Data'!$I$28,0,10*ROW('Sanitation Data'!I169))="","",OFFSET('Sanitation Data'!$I$28,0,10*ROW('Sanitation Data'!I169)))</f>
        <v/>
      </c>
      <c r="DK175" s="229" t="str">
        <f ca="1">+IF(OFFSET('Sanitation Data'!$I$29,0,10*ROW('Sanitation Data'!I169))="","",OFFSET('Sanitation Data'!$I$29,0,10*ROW('Sanitation Data'!I169)))</f>
        <v/>
      </c>
      <c r="DL175" s="229" t="str">
        <f ca="1">+IF(OFFSET('Sanitation Data'!$I$30,0,10*ROW('Sanitation Data'!I169))="","",OFFSET('Sanitation Data'!$I$30,0,10*ROW('Sanitation Data'!I169)))</f>
        <v/>
      </c>
      <c r="DM175" s="229" t="str">
        <f ca="1">+IF(OFFSET('Sanitation Data'!$I$31,0,10*ROW('Sanitation Data'!I169))="","",OFFSET('Sanitation Data'!$I$31,0,10*ROW('Sanitation Data'!I169)))</f>
        <v/>
      </c>
      <c r="DN175" s="229" t="str">
        <f ca="1">+IF(OFFSET('Sanitation Data'!$I$32,0,10*ROW('Sanitation Data'!I169))="","",OFFSET('Sanitation Data'!$I$32,0,10*ROW('Sanitation Data'!I169)))</f>
        <v/>
      </c>
      <c r="DO175" s="229" t="str">
        <f ca="1">+IF(OFFSET('Hygiene Data'!$D$11,0,10*ROW('Hygiene Data'!D169))="","",OFFSET('Hygiene Data'!$D$11,0,10*ROW('Hygiene Data'!D169)))</f>
        <v/>
      </c>
      <c r="DP175" s="229" t="str">
        <f ca="1">+IF(OFFSET('Hygiene Data'!$D$12,0,10*ROW('Hygiene Data'!D169))="","",OFFSET('Hygiene Data'!$D$12,0,10*ROW('Hygiene Data'!D169)))</f>
        <v/>
      </c>
      <c r="DQ175" s="229" t="str">
        <f ca="1">+IF(OFFSET('Hygiene Data'!$D$13,0,10*ROW('Hygiene Data'!D169))="","",OFFSET('Hygiene Data'!$D$13,0,10*ROW('Hygiene Data'!D169)))</f>
        <v/>
      </c>
      <c r="DR175" s="229" t="str">
        <f ca="1">+IF(OFFSET('Hygiene Data'!$E$11,0,10*ROW('Hygiene Data'!E169))="","",OFFSET('Hygiene Data'!$E$11,0,10*ROW('Hygiene Data'!E169)))</f>
        <v/>
      </c>
      <c r="DS175" s="229" t="str">
        <f ca="1">+IF(OFFSET('Hygiene Data'!$E$12,0,10*ROW('Hygiene Data'!E169))="","",OFFSET('Hygiene Data'!$E$12,0,10*ROW('Hygiene Data'!E169)))</f>
        <v/>
      </c>
      <c r="DT175" s="229" t="str">
        <f ca="1">+IF(OFFSET('Hygiene Data'!$E$13,0,10*ROW('Hygiene Data'!E169))="","",OFFSET('Hygiene Data'!$E$13,0,10*ROW('Hygiene Data'!E169)))</f>
        <v/>
      </c>
      <c r="DU175" s="229" t="str">
        <f ca="1">+IF(OFFSET('Hygiene Data'!$F$11,0,10*ROW('Hygiene Data'!F169))="","",OFFSET('Hygiene Data'!$F$11,0,10*ROW('Hygiene Data'!F169)))</f>
        <v/>
      </c>
      <c r="DV175" s="229" t="str">
        <f ca="1">+IF(OFFSET('Hygiene Data'!$F$12,0,10*ROW('Hygiene Data'!F169))="","",OFFSET('Hygiene Data'!$F$12,0,10*ROW('Hygiene Data'!F169)))</f>
        <v/>
      </c>
      <c r="DW175" s="229" t="str">
        <f ca="1">+IF(OFFSET('Hygiene Data'!$F$13,0,10*ROW('Hygiene Data'!F169))="","",OFFSET('Hygiene Data'!$F$13,0,10*ROW('Hygiene Data'!F169)))</f>
        <v/>
      </c>
      <c r="DX175" s="229" t="str">
        <f ca="1">+IF(OFFSET('Hygiene Data'!$G$11,0,10*ROW('Hygiene Data'!G169))="","",OFFSET('Hygiene Data'!$G$11,0,10*ROW('Hygiene Data'!G169)))</f>
        <v/>
      </c>
      <c r="DY175" s="229" t="str">
        <f ca="1">+IF(OFFSET('Hygiene Data'!$G$12,0,10*ROW('Hygiene Data'!G169))="","",OFFSET('Hygiene Data'!$G$12,0,10*ROW('Hygiene Data'!G169)))</f>
        <v/>
      </c>
      <c r="DZ175" s="229" t="str">
        <f ca="1">+IF(OFFSET('Hygiene Data'!$G$13,0,10*ROW('Hygiene Data'!G169))="","",OFFSET('Hygiene Data'!$G$13,0,10*ROW('Hygiene Data'!G169)))</f>
        <v/>
      </c>
      <c r="EA175" s="229" t="str">
        <f ca="1">+IF(OFFSET('Hygiene Data'!$H$11,0,10*ROW('Hygiene Data'!H169))="","",OFFSET('Hygiene Data'!$H$11,0,10*ROW('Hygiene Data'!H169)))</f>
        <v/>
      </c>
      <c r="EB175" s="229" t="str">
        <f ca="1">+IF(OFFSET('Hygiene Data'!$H$12,0,10*ROW('Hygiene Data'!H169))="","",OFFSET('Hygiene Data'!$H$12,0,10*ROW('Hygiene Data'!H169)))</f>
        <v/>
      </c>
      <c r="EC175" s="229" t="str">
        <f ca="1">+IF(OFFSET('Hygiene Data'!$H$13,0,10*ROW('Hygiene Data'!H169))="","",OFFSET('Hygiene Data'!$H$13,0,10*ROW('Hygiene Data'!H169)))</f>
        <v/>
      </c>
      <c r="ED175" s="229" t="str">
        <f ca="1">+IF(OFFSET('Hygiene Data'!$I$11,0,10*ROW('Hygiene Data'!I169))="","",OFFSET('Hygiene Data'!$I$11,0,10*ROW('Hygiene Data'!I169)))</f>
        <v/>
      </c>
      <c r="EE175" s="229" t="str">
        <f ca="1">+IF(OFFSET('Hygiene Data'!$I$12,0,10*ROW('Hygiene Data'!I169))="","",OFFSET('Hygiene Data'!$I$12,0,10*ROW('Hygiene Data'!I169)))</f>
        <v/>
      </c>
      <c r="EF175" s="229" t="str">
        <f ca="1">+IF(OFFSET('Hygiene Data'!$I$13,0,10*ROW('Hygiene Data'!I169))="","",OFFSET('Hygiene Data'!$I$13,0,10*ROW('Hygiene Data'!I169)))</f>
        <v/>
      </c>
    </row>
    <row r="176" spans="1:136" x14ac:dyDescent="0.25">
      <c r="A176" s="338" t="str">
        <f ca="1">+IF(OFFSET('Water Data'!$B$2,0,10*ROW('Water Data'!E170))="","",OFFSET('Water Data'!$B$2,0,10*ROW('Water Data'!E170)))</f>
        <v/>
      </c>
      <c r="B176" s="33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365" t="str">
        <f t="shared" ca="1" si="2"/>
        <v/>
      </c>
      <c r="D176" s="36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36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36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36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36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36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36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36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36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36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36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36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36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36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36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36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36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36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36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36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36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36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36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36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36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36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36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36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36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36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36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36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36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36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36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36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36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36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36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36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36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36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36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36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36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36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36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36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36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44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36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36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36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36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36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36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36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36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36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36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36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36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36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36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36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36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229" t="str">
        <f ca="1">+IF(OFFSET('Water Data'!$D$27,0,10*ROW('Water Data'!D170))="","",OFFSET('Water Data'!$D$27,0,10*ROW('Water Data'!D170)))</f>
        <v/>
      </c>
      <c r="BT176" s="229" t="str">
        <f ca="1">+IF(OFFSET('Water Data'!$D$28,0,10*ROW('Water Data'!D170))="","",OFFSET('Water Data'!$D$28,0,10*ROW('Water Data'!D170)))</f>
        <v/>
      </c>
      <c r="BU176" s="229" t="str">
        <f ca="1">+IF(OFFSET('Water Data'!$D$29,0,10*ROW('Water Data'!D170))="","",OFFSET('Water Data'!$D$29,0,10*ROW('Water Data'!D170)))</f>
        <v/>
      </c>
      <c r="BV176" s="229" t="str">
        <f ca="1">+IF(OFFSET('Water Data'!$E$27,0,10*ROW('Water Data'!E170))="","",OFFSET('Water Data'!$E$27,0,10*ROW('Water Data'!E170)))</f>
        <v/>
      </c>
      <c r="BW176" s="229" t="str">
        <f ca="1">+IF(OFFSET('Water Data'!$E$28,0,10*ROW('Water Data'!E170))="","",OFFSET('Water Data'!$E$28,0,10*ROW('Water Data'!E170)))</f>
        <v/>
      </c>
      <c r="BX176" s="229" t="str">
        <f ca="1">+IF(OFFSET('Water Data'!$E$29,0,10*ROW('Water Data'!E170))="","",OFFSET('Water Data'!$E$29,0,10*ROW('Water Data'!E170)))</f>
        <v/>
      </c>
      <c r="BY176" s="229" t="str">
        <f ca="1">+IF(OFFSET('Water Data'!$F$27,0,10*ROW('Water Data'!F170))="","",OFFSET('Water Data'!$F$27,0,10*ROW('Water Data'!F170)))</f>
        <v/>
      </c>
      <c r="BZ176" s="229" t="str">
        <f ca="1">+IF(OFFSET('Water Data'!$F$28,0,10*ROW('Water Data'!F170))="","",OFFSET('Water Data'!$F$28,0,10*ROW('Water Data'!F170)))</f>
        <v/>
      </c>
      <c r="CA176" s="229" t="str">
        <f ca="1">+IF(OFFSET('Water Data'!$F$29,0,10*ROW('Water Data'!F170))="","",OFFSET('Water Data'!$F$29,0,10*ROW('Water Data'!F170)))</f>
        <v/>
      </c>
      <c r="CB176" s="229" t="str">
        <f ca="1">+IF(OFFSET('Water Data'!$G$27,0,10*ROW('Water Data'!G170))="","",OFFSET('Water Data'!$G$27,0,10*ROW('Water Data'!G170)))</f>
        <v/>
      </c>
      <c r="CC176" s="229" t="str">
        <f ca="1">+IF(OFFSET('Water Data'!$G$28,0,10*ROW('Water Data'!G170))="","",OFFSET('Water Data'!$G$28,0,10*ROW('Water Data'!G170)))</f>
        <v/>
      </c>
      <c r="CD176" s="229" t="str">
        <f ca="1">+IF(OFFSET('Water Data'!$G$29,0,10*ROW('Water Data'!G170))="","",OFFSET('Water Data'!$G$29,0,10*ROW('Water Data'!G170)))</f>
        <v/>
      </c>
      <c r="CE176" s="229" t="str">
        <f ca="1">+IF(OFFSET('Water Data'!$H$27,0,10*ROW('Water Data'!H170))="","",OFFSET('Water Data'!$H$27,0,10*ROW('Water Data'!H170)))</f>
        <v/>
      </c>
      <c r="CF176" s="229" t="str">
        <f ca="1">+IF(OFFSET('Water Data'!$H$28,0,10*ROW('Water Data'!H170))="","",OFFSET('Water Data'!$H$28,0,10*ROW('Water Data'!H170)))</f>
        <v/>
      </c>
      <c r="CG176" s="229" t="str">
        <f ca="1">+IF(OFFSET('Water Data'!$H$29,0,10*ROW('Water Data'!H170))="","",OFFSET('Water Data'!$H$29,0,10*ROW('Water Data'!H170)))</f>
        <v/>
      </c>
      <c r="CH176" s="229" t="str">
        <f ca="1">+IF(OFFSET('Water Data'!$I$27,0,10*ROW('Water Data'!I170))="","",OFFSET('Water Data'!$I$27,0,10*ROW('Water Data'!I170)))</f>
        <v/>
      </c>
      <c r="CI176" s="229" t="str">
        <f ca="1">+IF(OFFSET('Water Data'!$I$28,0,10*ROW('Water Data'!I170))="","",OFFSET('Water Data'!$I$28,0,10*ROW('Water Data'!I170)))</f>
        <v/>
      </c>
      <c r="CJ176" s="229" t="str">
        <f ca="1">+IF(OFFSET('Water Data'!$I$29,0,10*ROW('Water Data'!I170))="","",OFFSET('Water Data'!$I$29,0,10*ROW('Water Data'!I170)))</f>
        <v/>
      </c>
      <c r="CK176" s="229" t="str">
        <f ca="1">+IF(OFFSET('Sanitation Data'!$D$28,0,10*ROW('Sanitation Data'!D170))="","",OFFSET('Sanitation Data'!$D$28,0,10*ROW('Sanitation Data'!D170)))</f>
        <v/>
      </c>
      <c r="CL176" s="229" t="str">
        <f ca="1">+IF(OFFSET('Sanitation Data'!$D$29,0,10*ROW('Sanitation Data'!D170))="","",OFFSET('Sanitation Data'!$D$29,0,10*ROW('Sanitation Data'!D170)))</f>
        <v/>
      </c>
      <c r="CM176" s="229" t="str">
        <f ca="1">+IF(OFFSET('Sanitation Data'!$D$30,0,10*ROW('Sanitation Data'!D170))="","",OFFSET('Sanitation Data'!$D$30,0,10*ROW('Sanitation Data'!D170)))</f>
        <v/>
      </c>
      <c r="CN176" s="229" t="str">
        <f ca="1">+IF(OFFSET('Sanitation Data'!$D$31,0,10*ROW('Sanitation Data'!D170))="","",OFFSET('Sanitation Data'!$D$31,0,10*ROW('Sanitation Data'!D170)))</f>
        <v/>
      </c>
      <c r="CO176" s="229" t="str">
        <f ca="1">+IF(OFFSET('Sanitation Data'!$D$32,0,10*ROW('Sanitation Data'!D170))="","",OFFSET('Sanitation Data'!$D$32,0,10*ROW('Sanitation Data'!D170)))</f>
        <v/>
      </c>
      <c r="CP176" s="229" t="str">
        <f ca="1">+IF(OFFSET('Sanitation Data'!$E$28,0,10*ROW('Sanitation Data'!E170))="","",OFFSET('Sanitation Data'!$E$28,0,10*ROW('Sanitation Data'!E170)))</f>
        <v/>
      </c>
      <c r="CQ176" s="229" t="str">
        <f ca="1">+IF(OFFSET('Sanitation Data'!$E$29,0,10*ROW('Sanitation Data'!E170))="","",OFFSET('Sanitation Data'!$E$29,0,10*ROW('Sanitation Data'!E170)))</f>
        <v/>
      </c>
      <c r="CR176" s="229" t="str">
        <f ca="1">+IF(OFFSET('Sanitation Data'!$E$30,0,10*ROW('Sanitation Data'!E170))="","",OFFSET('Sanitation Data'!$E$30,0,10*ROW('Sanitation Data'!E170)))</f>
        <v/>
      </c>
      <c r="CS176" s="229" t="str">
        <f ca="1">+IF(OFFSET('Sanitation Data'!$E$31,0,10*ROW('Sanitation Data'!E170))="","",OFFSET('Sanitation Data'!$E$31,0,10*ROW('Sanitation Data'!E170)))</f>
        <v/>
      </c>
      <c r="CT176" s="229" t="str">
        <f ca="1">+IF(OFFSET('Sanitation Data'!$E$32,0,10*ROW('Sanitation Data'!E170))="","",OFFSET('Sanitation Data'!$E$32,0,10*ROW('Sanitation Data'!E170)))</f>
        <v/>
      </c>
      <c r="CU176" s="229" t="str">
        <f ca="1">+IF(OFFSET('Sanitation Data'!$F$28,0,10*ROW('Sanitation Data'!F170))="","",OFFSET('Sanitation Data'!$F$28,0,10*ROW('Sanitation Data'!F170)))</f>
        <v/>
      </c>
      <c r="CV176" s="229" t="str">
        <f ca="1">+IF(OFFSET('Sanitation Data'!$F$29,0,10*ROW('Sanitation Data'!F170))="","",OFFSET('Sanitation Data'!$F$29,0,10*ROW('Sanitation Data'!F170)))</f>
        <v/>
      </c>
      <c r="CW176" s="229" t="str">
        <f ca="1">+IF(OFFSET('Sanitation Data'!$F$30,0,10*ROW('Sanitation Data'!F170))="","",OFFSET('Sanitation Data'!$F$30,0,10*ROW('Sanitation Data'!F170)))</f>
        <v/>
      </c>
      <c r="CX176" s="229" t="str">
        <f ca="1">+IF(OFFSET('Sanitation Data'!$F$31,0,10*ROW('Sanitation Data'!F170))="","",OFFSET('Sanitation Data'!$F$31,0,10*ROW('Sanitation Data'!F170)))</f>
        <v/>
      </c>
      <c r="CY176" s="229" t="str">
        <f ca="1">+IF(OFFSET('Sanitation Data'!$F$32,0,10*ROW('Sanitation Data'!F170))="","",OFFSET('Sanitation Data'!$F$32,0,10*ROW('Sanitation Data'!F170)))</f>
        <v/>
      </c>
      <c r="CZ176" s="229" t="str">
        <f ca="1">+IF(OFFSET('Sanitation Data'!$G$28,0,10*ROW('Sanitation Data'!G170))="","",OFFSET('Sanitation Data'!$G$28,0,10*ROW('Sanitation Data'!G170)))</f>
        <v/>
      </c>
      <c r="DA176" s="229" t="str">
        <f ca="1">+IF(OFFSET('Sanitation Data'!$G$29,0,10*ROW('Sanitation Data'!G170))="","",OFFSET('Sanitation Data'!$G$29,0,10*ROW('Sanitation Data'!G170)))</f>
        <v/>
      </c>
      <c r="DB176" s="229" t="str">
        <f ca="1">+IF(OFFSET('Sanitation Data'!$G$30,0,10*ROW('Sanitation Data'!G170))="","",OFFSET('Sanitation Data'!$G$30,0,10*ROW('Sanitation Data'!G170)))</f>
        <v/>
      </c>
      <c r="DC176" s="229" t="str">
        <f ca="1">+IF(OFFSET('Sanitation Data'!$G$31,0,10*ROW('Sanitation Data'!G170))="","",OFFSET('Sanitation Data'!$G$31,0,10*ROW('Sanitation Data'!G170)))</f>
        <v/>
      </c>
      <c r="DD176" s="229" t="str">
        <f ca="1">+IF(OFFSET('Sanitation Data'!$G$32,0,10*ROW('Sanitation Data'!G170))="","",OFFSET('Sanitation Data'!$G$32,0,10*ROW('Sanitation Data'!G170)))</f>
        <v/>
      </c>
      <c r="DE176" s="229" t="str">
        <f ca="1">+IF(OFFSET('Sanitation Data'!$H$28,0,10*ROW('Sanitation Data'!H170))="","",OFFSET('Sanitation Data'!$H$28,0,10*ROW('Sanitation Data'!H170)))</f>
        <v/>
      </c>
      <c r="DF176" s="229" t="str">
        <f ca="1">+IF(OFFSET('Sanitation Data'!$H$29,0,10*ROW('Sanitation Data'!H170))="","",OFFSET('Sanitation Data'!$H$29,0,10*ROW('Sanitation Data'!H170)))</f>
        <v/>
      </c>
      <c r="DG176" s="229" t="str">
        <f ca="1">+IF(OFFSET('Sanitation Data'!$H$30,0,10*ROW('Sanitation Data'!H170))="","",OFFSET('Sanitation Data'!$H$30,0,10*ROW('Sanitation Data'!H170)))</f>
        <v/>
      </c>
      <c r="DH176" s="229" t="str">
        <f ca="1">+IF(OFFSET('Sanitation Data'!$H$31,0,10*ROW('Sanitation Data'!H170))="","",OFFSET('Sanitation Data'!$H$31,0,10*ROW('Sanitation Data'!H170)))</f>
        <v/>
      </c>
      <c r="DI176" s="229" t="str">
        <f ca="1">+IF(OFFSET('Sanitation Data'!$H$32,0,10*ROW('Sanitation Data'!H170))="","",OFFSET('Sanitation Data'!$H$32,0,10*ROW('Sanitation Data'!H170)))</f>
        <v/>
      </c>
      <c r="DJ176" s="229" t="str">
        <f ca="1">+IF(OFFSET('Sanitation Data'!$I$28,0,10*ROW('Sanitation Data'!I170))="","",OFFSET('Sanitation Data'!$I$28,0,10*ROW('Sanitation Data'!I170)))</f>
        <v/>
      </c>
      <c r="DK176" s="229" t="str">
        <f ca="1">+IF(OFFSET('Sanitation Data'!$I$29,0,10*ROW('Sanitation Data'!I170))="","",OFFSET('Sanitation Data'!$I$29,0,10*ROW('Sanitation Data'!I170)))</f>
        <v/>
      </c>
      <c r="DL176" s="229" t="str">
        <f ca="1">+IF(OFFSET('Sanitation Data'!$I$30,0,10*ROW('Sanitation Data'!I170))="","",OFFSET('Sanitation Data'!$I$30,0,10*ROW('Sanitation Data'!I170)))</f>
        <v/>
      </c>
      <c r="DM176" s="229" t="str">
        <f ca="1">+IF(OFFSET('Sanitation Data'!$I$31,0,10*ROW('Sanitation Data'!I170))="","",OFFSET('Sanitation Data'!$I$31,0,10*ROW('Sanitation Data'!I170)))</f>
        <v/>
      </c>
      <c r="DN176" s="229" t="str">
        <f ca="1">+IF(OFFSET('Sanitation Data'!$I$32,0,10*ROW('Sanitation Data'!I170))="","",OFFSET('Sanitation Data'!$I$32,0,10*ROW('Sanitation Data'!I170)))</f>
        <v/>
      </c>
      <c r="DO176" s="229" t="str">
        <f ca="1">+IF(OFFSET('Hygiene Data'!$D$11,0,10*ROW('Hygiene Data'!D170))="","",OFFSET('Hygiene Data'!$D$11,0,10*ROW('Hygiene Data'!D170)))</f>
        <v/>
      </c>
      <c r="DP176" s="229" t="str">
        <f ca="1">+IF(OFFSET('Hygiene Data'!$D$12,0,10*ROW('Hygiene Data'!D170))="","",OFFSET('Hygiene Data'!$D$12,0,10*ROW('Hygiene Data'!D170)))</f>
        <v/>
      </c>
      <c r="DQ176" s="229" t="str">
        <f ca="1">+IF(OFFSET('Hygiene Data'!$D$13,0,10*ROW('Hygiene Data'!D170))="","",OFFSET('Hygiene Data'!$D$13,0,10*ROW('Hygiene Data'!D170)))</f>
        <v/>
      </c>
      <c r="DR176" s="229" t="str">
        <f ca="1">+IF(OFFSET('Hygiene Data'!$E$11,0,10*ROW('Hygiene Data'!E170))="","",OFFSET('Hygiene Data'!$E$11,0,10*ROW('Hygiene Data'!E170)))</f>
        <v/>
      </c>
      <c r="DS176" s="229" t="str">
        <f ca="1">+IF(OFFSET('Hygiene Data'!$E$12,0,10*ROW('Hygiene Data'!E170))="","",OFFSET('Hygiene Data'!$E$12,0,10*ROW('Hygiene Data'!E170)))</f>
        <v/>
      </c>
      <c r="DT176" s="229" t="str">
        <f ca="1">+IF(OFFSET('Hygiene Data'!$E$13,0,10*ROW('Hygiene Data'!E170))="","",OFFSET('Hygiene Data'!$E$13,0,10*ROW('Hygiene Data'!E170)))</f>
        <v/>
      </c>
      <c r="DU176" s="229" t="str">
        <f ca="1">+IF(OFFSET('Hygiene Data'!$F$11,0,10*ROW('Hygiene Data'!F170))="","",OFFSET('Hygiene Data'!$F$11,0,10*ROW('Hygiene Data'!F170)))</f>
        <v/>
      </c>
      <c r="DV176" s="229" t="str">
        <f ca="1">+IF(OFFSET('Hygiene Data'!$F$12,0,10*ROW('Hygiene Data'!F170))="","",OFFSET('Hygiene Data'!$F$12,0,10*ROW('Hygiene Data'!F170)))</f>
        <v/>
      </c>
      <c r="DW176" s="229" t="str">
        <f ca="1">+IF(OFFSET('Hygiene Data'!$F$13,0,10*ROW('Hygiene Data'!F170))="","",OFFSET('Hygiene Data'!$F$13,0,10*ROW('Hygiene Data'!F170)))</f>
        <v/>
      </c>
      <c r="DX176" s="229" t="str">
        <f ca="1">+IF(OFFSET('Hygiene Data'!$G$11,0,10*ROW('Hygiene Data'!G170))="","",OFFSET('Hygiene Data'!$G$11,0,10*ROW('Hygiene Data'!G170)))</f>
        <v/>
      </c>
      <c r="DY176" s="229" t="str">
        <f ca="1">+IF(OFFSET('Hygiene Data'!$G$12,0,10*ROW('Hygiene Data'!G170))="","",OFFSET('Hygiene Data'!$G$12,0,10*ROW('Hygiene Data'!G170)))</f>
        <v/>
      </c>
      <c r="DZ176" s="229" t="str">
        <f ca="1">+IF(OFFSET('Hygiene Data'!$G$13,0,10*ROW('Hygiene Data'!G170))="","",OFFSET('Hygiene Data'!$G$13,0,10*ROW('Hygiene Data'!G170)))</f>
        <v/>
      </c>
      <c r="EA176" s="229" t="str">
        <f ca="1">+IF(OFFSET('Hygiene Data'!$H$11,0,10*ROW('Hygiene Data'!H170))="","",OFFSET('Hygiene Data'!$H$11,0,10*ROW('Hygiene Data'!H170)))</f>
        <v/>
      </c>
      <c r="EB176" s="229" t="str">
        <f ca="1">+IF(OFFSET('Hygiene Data'!$H$12,0,10*ROW('Hygiene Data'!H170))="","",OFFSET('Hygiene Data'!$H$12,0,10*ROW('Hygiene Data'!H170)))</f>
        <v/>
      </c>
      <c r="EC176" s="229" t="str">
        <f ca="1">+IF(OFFSET('Hygiene Data'!$H$13,0,10*ROW('Hygiene Data'!H170))="","",OFFSET('Hygiene Data'!$H$13,0,10*ROW('Hygiene Data'!H170)))</f>
        <v/>
      </c>
      <c r="ED176" s="229" t="str">
        <f ca="1">+IF(OFFSET('Hygiene Data'!$I$11,0,10*ROW('Hygiene Data'!I170))="","",OFFSET('Hygiene Data'!$I$11,0,10*ROW('Hygiene Data'!I170)))</f>
        <v/>
      </c>
      <c r="EE176" s="229" t="str">
        <f ca="1">+IF(OFFSET('Hygiene Data'!$I$12,0,10*ROW('Hygiene Data'!I170))="","",OFFSET('Hygiene Data'!$I$12,0,10*ROW('Hygiene Data'!I170)))</f>
        <v/>
      </c>
      <c r="EF176" s="229" t="str">
        <f ca="1">+IF(OFFSET('Hygiene Data'!$I$13,0,10*ROW('Hygiene Data'!I170))="","",OFFSET('Hygiene Data'!$I$13,0,10*ROW('Hygiene Data'!I170)))</f>
        <v/>
      </c>
    </row>
    <row r="177" spans="1:136" x14ac:dyDescent="0.25">
      <c r="A177" s="338" t="str">
        <f ca="1">+IF(OFFSET('Water Data'!$B$2,0,10*ROW('Water Data'!E171))="","",OFFSET('Water Data'!$B$2,0,10*ROW('Water Data'!E171)))</f>
        <v/>
      </c>
      <c r="B177" s="33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365" t="str">
        <f t="shared" ca="1" si="2"/>
        <v/>
      </c>
      <c r="D177" s="36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36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36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36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36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36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36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36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36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36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36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36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36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36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36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36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36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36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36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36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36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36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36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36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36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36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36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36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36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36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36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36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36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36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36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36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36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36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36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36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36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36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36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36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36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36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36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36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36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44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36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36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36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36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36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36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36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36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36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36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36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36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36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36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36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36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229" t="str">
        <f ca="1">+IF(OFFSET('Water Data'!$D$27,0,10*ROW('Water Data'!D171))="","",OFFSET('Water Data'!$D$27,0,10*ROW('Water Data'!D171)))</f>
        <v/>
      </c>
      <c r="BT177" s="229" t="str">
        <f ca="1">+IF(OFFSET('Water Data'!$D$28,0,10*ROW('Water Data'!D171))="","",OFFSET('Water Data'!$D$28,0,10*ROW('Water Data'!D171)))</f>
        <v/>
      </c>
      <c r="BU177" s="229" t="str">
        <f ca="1">+IF(OFFSET('Water Data'!$D$29,0,10*ROW('Water Data'!D171))="","",OFFSET('Water Data'!$D$29,0,10*ROW('Water Data'!D171)))</f>
        <v/>
      </c>
      <c r="BV177" s="229" t="str">
        <f ca="1">+IF(OFFSET('Water Data'!$E$27,0,10*ROW('Water Data'!E171))="","",OFFSET('Water Data'!$E$27,0,10*ROW('Water Data'!E171)))</f>
        <v/>
      </c>
      <c r="BW177" s="229" t="str">
        <f ca="1">+IF(OFFSET('Water Data'!$E$28,0,10*ROW('Water Data'!E171))="","",OFFSET('Water Data'!$E$28,0,10*ROW('Water Data'!E171)))</f>
        <v/>
      </c>
      <c r="BX177" s="229" t="str">
        <f ca="1">+IF(OFFSET('Water Data'!$E$29,0,10*ROW('Water Data'!E171))="","",OFFSET('Water Data'!$E$29,0,10*ROW('Water Data'!E171)))</f>
        <v/>
      </c>
      <c r="BY177" s="229" t="str">
        <f ca="1">+IF(OFFSET('Water Data'!$F$27,0,10*ROW('Water Data'!F171))="","",OFFSET('Water Data'!$F$27,0,10*ROW('Water Data'!F171)))</f>
        <v/>
      </c>
      <c r="BZ177" s="229" t="str">
        <f ca="1">+IF(OFFSET('Water Data'!$F$28,0,10*ROW('Water Data'!F171))="","",OFFSET('Water Data'!$F$28,0,10*ROW('Water Data'!F171)))</f>
        <v/>
      </c>
      <c r="CA177" s="229" t="str">
        <f ca="1">+IF(OFFSET('Water Data'!$F$29,0,10*ROW('Water Data'!F171))="","",OFFSET('Water Data'!$F$29,0,10*ROW('Water Data'!F171)))</f>
        <v/>
      </c>
      <c r="CB177" s="229" t="str">
        <f ca="1">+IF(OFFSET('Water Data'!$G$27,0,10*ROW('Water Data'!G171))="","",OFFSET('Water Data'!$G$27,0,10*ROW('Water Data'!G171)))</f>
        <v/>
      </c>
      <c r="CC177" s="229" t="str">
        <f ca="1">+IF(OFFSET('Water Data'!$G$28,0,10*ROW('Water Data'!G171))="","",OFFSET('Water Data'!$G$28,0,10*ROW('Water Data'!G171)))</f>
        <v/>
      </c>
      <c r="CD177" s="229" t="str">
        <f ca="1">+IF(OFFSET('Water Data'!$G$29,0,10*ROW('Water Data'!G171))="","",OFFSET('Water Data'!$G$29,0,10*ROW('Water Data'!G171)))</f>
        <v/>
      </c>
      <c r="CE177" s="229" t="str">
        <f ca="1">+IF(OFFSET('Water Data'!$H$27,0,10*ROW('Water Data'!H171))="","",OFFSET('Water Data'!$H$27,0,10*ROW('Water Data'!H171)))</f>
        <v/>
      </c>
      <c r="CF177" s="229" t="str">
        <f ca="1">+IF(OFFSET('Water Data'!$H$28,0,10*ROW('Water Data'!H171))="","",OFFSET('Water Data'!$H$28,0,10*ROW('Water Data'!H171)))</f>
        <v/>
      </c>
      <c r="CG177" s="229" t="str">
        <f ca="1">+IF(OFFSET('Water Data'!$H$29,0,10*ROW('Water Data'!H171))="","",OFFSET('Water Data'!$H$29,0,10*ROW('Water Data'!H171)))</f>
        <v/>
      </c>
      <c r="CH177" s="229" t="str">
        <f ca="1">+IF(OFFSET('Water Data'!$I$27,0,10*ROW('Water Data'!I171))="","",OFFSET('Water Data'!$I$27,0,10*ROW('Water Data'!I171)))</f>
        <v/>
      </c>
      <c r="CI177" s="229" t="str">
        <f ca="1">+IF(OFFSET('Water Data'!$I$28,0,10*ROW('Water Data'!I171))="","",OFFSET('Water Data'!$I$28,0,10*ROW('Water Data'!I171)))</f>
        <v/>
      </c>
      <c r="CJ177" s="229" t="str">
        <f ca="1">+IF(OFFSET('Water Data'!$I$29,0,10*ROW('Water Data'!I171))="","",OFFSET('Water Data'!$I$29,0,10*ROW('Water Data'!I171)))</f>
        <v/>
      </c>
      <c r="CK177" s="229" t="str">
        <f ca="1">+IF(OFFSET('Sanitation Data'!$D$28,0,10*ROW('Sanitation Data'!D171))="","",OFFSET('Sanitation Data'!$D$28,0,10*ROW('Sanitation Data'!D171)))</f>
        <v/>
      </c>
      <c r="CL177" s="229" t="str">
        <f ca="1">+IF(OFFSET('Sanitation Data'!$D$29,0,10*ROW('Sanitation Data'!D171))="","",OFFSET('Sanitation Data'!$D$29,0,10*ROW('Sanitation Data'!D171)))</f>
        <v/>
      </c>
      <c r="CM177" s="229" t="str">
        <f ca="1">+IF(OFFSET('Sanitation Data'!$D$30,0,10*ROW('Sanitation Data'!D171))="","",OFFSET('Sanitation Data'!$D$30,0,10*ROW('Sanitation Data'!D171)))</f>
        <v/>
      </c>
      <c r="CN177" s="229" t="str">
        <f ca="1">+IF(OFFSET('Sanitation Data'!$D$31,0,10*ROW('Sanitation Data'!D171))="","",OFFSET('Sanitation Data'!$D$31,0,10*ROW('Sanitation Data'!D171)))</f>
        <v/>
      </c>
      <c r="CO177" s="229" t="str">
        <f ca="1">+IF(OFFSET('Sanitation Data'!$D$32,0,10*ROW('Sanitation Data'!D171))="","",OFFSET('Sanitation Data'!$D$32,0,10*ROW('Sanitation Data'!D171)))</f>
        <v/>
      </c>
      <c r="CP177" s="229" t="str">
        <f ca="1">+IF(OFFSET('Sanitation Data'!$E$28,0,10*ROW('Sanitation Data'!E171))="","",OFFSET('Sanitation Data'!$E$28,0,10*ROW('Sanitation Data'!E171)))</f>
        <v/>
      </c>
      <c r="CQ177" s="229" t="str">
        <f ca="1">+IF(OFFSET('Sanitation Data'!$E$29,0,10*ROW('Sanitation Data'!E171))="","",OFFSET('Sanitation Data'!$E$29,0,10*ROW('Sanitation Data'!E171)))</f>
        <v/>
      </c>
      <c r="CR177" s="229" t="str">
        <f ca="1">+IF(OFFSET('Sanitation Data'!$E$30,0,10*ROW('Sanitation Data'!E171))="","",OFFSET('Sanitation Data'!$E$30,0,10*ROW('Sanitation Data'!E171)))</f>
        <v/>
      </c>
      <c r="CS177" s="229" t="str">
        <f ca="1">+IF(OFFSET('Sanitation Data'!$E$31,0,10*ROW('Sanitation Data'!E171))="","",OFFSET('Sanitation Data'!$E$31,0,10*ROW('Sanitation Data'!E171)))</f>
        <v/>
      </c>
      <c r="CT177" s="229" t="str">
        <f ca="1">+IF(OFFSET('Sanitation Data'!$E$32,0,10*ROW('Sanitation Data'!E171))="","",OFFSET('Sanitation Data'!$E$32,0,10*ROW('Sanitation Data'!E171)))</f>
        <v/>
      </c>
      <c r="CU177" s="229" t="str">
        <f ca="1">+IF(OFFSET('Sanitation Data'!$F$28,0,10*ROW('Sanitation Data'!F171))="","",OFFSET('Sanitation Data'!$F$28,0,10*ROW('Sanitation Data'!F171)))</f>
        <v/>
      </c>
      <c r="CV177" s="229" t="str">
        <f ca="1">+IF(OFFSET('Sanitation Data'!$F$29,0,10*ROW('Sanitation Data'!F171))="","",OFFSET('Sanitation Data'!$F$29,0,10*ROW('Sanitation Data'!F171)))</f>
        <v/>
      </c>
      <c r="CW177" s="229" t="str">
        <f ca="1">+IF(OFFSET('Sanitation Data'!$F$30,0,10*ROW('Sanitation Data'!F171))="","",OFFSET('Sanitation Data'!$F$30,0,10*ROW('Sanitation Data'!F171)))</f>
        <v/>
      </c>
      <c r="CX177" s="229" t="str">
        <f ca="1">+IF(OFFSET('Sanitation Data'!$F$31,0,10*ROW('Sanitation Data'!F171))="","",OFFSET('Sanitation Data'!$F$31,0,10*ROW('Sanitation Data'!F171)))</f>
        <v/>
      </c>
      <c r="CY177" s="229" t="str">
        <f ca="1">+IF(OFFSET('Sanitation Data'!$F$32,0,10*ROW('Sanitation Data'!F171))="","",OFFSET('Sanitation Data'!$F$32,0,10*ROW('Sanitation Data'!F171)))</f>
        <v/>
      </c>
      <c r="CZ177" s="229" t="str">
        <f ca="1">+IF(OFFSET('Sanitation Data'!$G$28,0,10*ROW('Sanitation Data'!G171))="","",OFFSET('Sanitation Data'!$G$28,0,10*ROW('Sanitation Data'!G171)))</f>
        <v/>
      </c>
      <c r="DA177" s="229" t="str">
        <f ca="1">+IF(OFFSET('Sanitation Data'!$G$29,0,10*ROW('Sanitation Data'!G171))="","",OFFSET('Sanitation Data'!$G$29,0,10*ROW('Sanitation Data'!G171)))</f>
        <v/>
      </c>
      <c r="DB177" s="229" t="str">
        <f ca="1">+IF(OFFSET('Sanitation Data'!$G$30,0,10*ROW('Sanitation Data'!G171))="","",OFFSET('Sanitation Data'!$G$30,0,10*ROW('Sanitation Data'!G171)))</f>
        <v/>
      </c>
      <c r="DC177" s="229" t="str">
        <f ca="1">+IF(OFFSET('Sanitation Data'!$G$31,0,10*ROW('Sanitation Data'!G171))="","",OFFSET('Sanitation Data'!$G$31,0,10*ROW('Sanitation Data'!G171)))</f>
        <v/>
      </c>
      <c r="DD177" s="229" t="str">
        <f ca="1">+IF(OFFSET('Sanitation Data'!$G$32,0,10*ROW('Sanitation Data'!G171))="","",OFFSET('Sanitation Data'!$G$32,0,10*ROW('Sanitation Data'!G171)))</f>
        <v/>
      </c>
      <c r="DE177" s="229" t="str">
        <f ca="1">+IF(OFFSET('Sanitation Data'!$H$28,0,10*ROW('Sanitation Data'!H171))="","",OFFSET('Sanitation Data'!$H$28,0,10*ROW('Sanitation Data'!H171)))</f>
        <v/>
      </c>
      <c r="DF177" s="229" t="str">
        <f ca="1">+IF(OFFSET('Sanitation Data'!$H$29,0,10*ROW('Sanitation Data'!H171))="","",OFFSET('Sanitation Data'!$H$29,0,10*ROW('Sanitation Data'!H171)))</f>
        <v/>
      </c>
      <c r="DG177" s="229" t="str">
        <f ca="1">+IF(OFFSET('Sanitation Data'!$H$30,0,10*ROW('Sanitation Data'!H171))="","",OFFSET('Sanitation Data'!$H$30,0,10*ROW('Sanitation Data'!H171)))</f>
        <v/>
      </c>
      <c r="DH177" s="229" t="str">
        <f ca="1">+IF(OFFSET('Sanitation Data'!$H$31,0,10*ROW('Sanitation Data'!H171))="","",OFFSET('Sanitation Data'!$H$31,0,10*ROW('Sanitation Data'!H171)))</f>
        <v/>
      </c>
      <c r="DI177" s="229" t="str">
        <f ca="1">+IF(OFFSET('Sanitation Data'!$H$32,0,10*ROW('Sanitation Data'!H171))="","",OFFSET('Sanitation Data'!$H$32,0,10*ROW('Sanitation Data'!H171)))</f>
        <v/>
      </c>
      <c r="DJ177" s="229" t="str">
        <f ca="1">+IF(OFFSET('Sanitation Data'!$I$28,0,10*ROW('Sanitation Data'!I171))="","",OFFSET('Sanitation Data'!$I$28,0,10*ROW('Sanitation Data'!I171)))</f>
        <v/>
      </c>
      <c r="DK177" s="229" t="str">
        <f ca="1">+IF(OFFSET('Sanitation Data'!$I$29,0,10*ROW('Sanitation Data'!I171))="","",OFFSET('Sanitation Data'!$I$29,0,10*ROW('Sanitation Data'!I171)))</f>
        <v/>
      </c>
      <c r="DL177" s="229" t="str">
        <f ca="1">+IF(OFFSET('Sanitation Data'!$I$30,0,10*ROW('Sanitation Data'!I171))="","",OFFSET('Sanitation Data'!$I$30,0,10*ROW('Sanitation Data'!I171)))</f>
        <v/>
      </c>
      <c r="DM177" s="229" t="str">
        <f ca="1">+IF(OFFSET('Sanitation Data'!$I$31,0,10*ROW('Sanitation Data'!I171))="","",OFFSET('Sanitation Data'!$I$31,0,10*ROW('Sanitation Data'!I171)))</f>
        <v/>
      </c>
      <c r="DN177" s="229" t="str">
        <f ca="1">+IF(OFFSET('Sanitation Data'!$I$32,0,10*ROW('Sanitation Data'!I171))="","",OFFSET('Sanitation Data'!$I$32,0,10*ROW('Sanitation Data'!I171)))</f>
        <v/>
      </c>
      <c r="DO177" s="229" t="str">
        <f ca="1">+IF(OFFSET('Hygiene Data'!$D$11,0,10*ROW('Hygiene Data'!D171))="","",OFFSET('Hygiene Data'!$D$11,0,10*ROW('Hygiene Data'!D171)))</f>
        <v/>
      </c>
      <c r="DP177" s="229" t="str">
        <f ca="1">+IF(OFFSET('Hygiene Data'!$D$12,0,10*ROW('Hygiene Data'!D171))="","",OFFSET('Hygiene Data'!$D$12,0,10*ROW('Hygiene Data'!D171)))</f>
        <v/>
      </c>
      <c r="DQ177" s="229" t="str">
        <f ca="1">+IF(OFFSET('Hygiene Data'!$D$13,0,10*ROW('Hygiene Data'!D171))="","",OFFSET('Hygiene Data'!$D$13,0,10*ROW('Hygiene Data'!D171)))</f>
        <v/>
      </c>
      <c r="DR177" s="229" t="str">
        <f ca="1">+IF(OFFSET('Hygiene Data'!$E$11,0,10*ROW('Hygiene Data'!E171))="","",OFFSET('Hygiene Data'!$E$11,0,10*ROW('Hygiene Data'!E171)))</f>
        <v/>
      </c>
      <c r="DS177" s="229" t="str">
        <f ca="1">+IF(OFFSET('Hygiene Data'!$E$12,0,10*ROW('Hygiene Data'!E171))="","",OFFSET('Hygiene Data'!$E$12,0,10*ROW('Hygiene Data'!E171)))</f>
        <v/>
      </c>
      <c r="DT177" s="229" t="str">
        <f ca="1">+IF(OFFSET('Hygiene Data'!$E$13,0,10*ROW('Hygiene Data'!E171))="","",OFFSET('Hygiene Data'!$E$13,0,10*ROW('Hygiene Data'!E171)))</f>
        <v/>
      </c>
      <c r="DU177" s="229" t="str">
        <f ca="1">+IF(OFFSET('Hygiene Data'!$F$11,0,10*ROW('Hygiene Data'!F171))="","",OFFSET('Hygiene Data'!$F$11,0,10*ROW('Hygiene Data'!F171)))</f>
        <v/>
      </c>
      <c r="DV177" s="229" t="str">
        <f ca="1">+IF(OFFSET('Hygiene Data'!$F$12,0,10*ROW('Hygiene Data'!F171))="","",OFFSET('Hygiene Data'!$F$12,0,10*ROW('Hygiene Data'!F171)))</f>
        <v/>
      </c>
      <c r="DW177" s="229" t="str">
        <f ca="1">+IF(OFFSET('Hygiene Data'!$F$13,0,10*ROW('Hygiene Data'!F171))="","",OFFSET('Hygiene Data'!$F$13,0,10*ROW('Hygiene Data'!F171)))</f>
        <v/>
      </c>
      <c r="DX177" s="229" t="str">
        <f ca="1">+IF(OFFSET('Hygiene Data'!$G$11,0,10*ROW('Hygiene Data'!G171))="","",OFFSET('Hygiene Data'!$G$11,0,10*ROW('Hygiene Data'!G171)))</f>
        <v/>
      </c>
      <c r="DY177" s="229" t="str">
        <f ca="1">+IF(OFFSET('Hygiene Data'!$G$12,0,10*ROW('Hygiene Data'!G171))="","",OFFSET('Hygiene Data'!$G$12,0,10*ROW('Hygiene Data'!G171)))</f>
        <v/>
      </c>
      <c r="DZ177" s="229" t="str">
        <f ca="1">+IF(OFFSET('Hygiene Data'!$G$13,0,10*ROW('Hygiene Data'!G171))="","",OFFSET('Hygiene Data'!$G$13,0,10*ROW('Hygiene Data'!G171)))</f>
        <v/>
      </c>
      <c r="EA177" s="229" t="str">
        <f ca="1">+IF(OFFSET('Hygiene Data'!$H$11,0,10*ROW('Hygiene Data'!H171))="","",OFFSET('Hygiene Data'!$H$11,0,10*ROW('Hygiene Data'!H171)))</f>
        <v/>
      </c>
      <c r="EB177" s="229" t="str">
        <f ca="1">+IF(OFFSET('Hygiene Data'!$H$12,0,10*ROW('Hygiene Data'!H171))="","",OFFSET('Hygiene Data'!$H$12,0,10*ROW('Hygiene Data'!H171)))</f>
        <v/>
      </c>
      <c r="EC177" s="229" t="str">
        <f ca="1">+IF(OFFSET('Hygiene Data'!$H$13,0,10*ROW('Hygiene Data'!H171))="","",OFFSET('Hygiene Data'!$H$13,0,10*ROW('Hygiene Data'!H171)))</f>
        <v/>
      </c>
      <c r="ED177" s="229" t="str">
        <f ca="1">+IF(OFFSET('Hygiene Data'!$I$11,0,10*ROW('Hygiene Data'!I171))="","",OFFSET('Hygiene Data'!$I$11,0,10*ROW('Hygiene Data'!I171)))</f>
        <v/>
      </c>
      <c r="EE177" s="229" t="str">
        <f ca="1">+IF(OFFSET('Hygiene Data'!$I$12,0,10*ROW('Hygiene Data'!I171))="","",OFFSET('Hygiene Data'!$I$12,0,10*ROW('Hygiene Data'!I171)))</f>
        <v/>
      </c>
      <c r="EF177" s="229" t="str">
        <f ca="1">+IF(OFFSET('Hygiene Data'!$I$13,0,10*ROW('Hygiene Data'!I171))="","",OFFSET('Hygiene Data'!$I$13,0,10*ROW('Hygiene Data'!I171)))</f>
        <v/>
      </c>
    </row>
    <row r="178" spans="1:136" x14ac:dyDescent="0.25">
      <c r="A178" s="338" t="str">
        <f ca="1">+IF(OFFSET('Water Data'!$B$2,0,10*ROW('Water Data'!E172))="","",OFFSET('Water Data'!$B$2,0,10*ROW('Water Data'!E172)))</f>
        <v/>
      </c>
      <c r="B178" s="33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365" t="str">
        <f t="shared" ca="1" si="2"/>
        <v/>
      </c>
      <c r="D178" s="36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36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36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36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36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36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36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36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36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36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36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36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36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36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36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36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36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36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36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36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36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36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36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36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36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36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36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36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36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36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36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36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36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36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36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36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36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36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36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36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36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36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36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36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36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36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36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36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36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44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36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36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36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36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36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36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36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36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36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36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36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36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36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36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36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36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229" t="str">
        <f ca="1">+IF(OFFSET('Water Data'!$D$27,0,10*ROW('Water Data'!D172))="","",OFFSET('Water Data'!$D$27,0,10*ROW('Water Data'!D172)))</f>
        <v/>
      </c>
      <c r="BT178" s="229" t="str">
        <f ca="1">+IF(OFFSET('Water Data'!$D$28,0,10*ROW('Water Data'!D172))="","",OFFSET('Water Data'!$D$28,0,10*ROW('Water Data'!D172)))</f>
        <v/>
      </c>
      <c r="BU178" s="229" t="str">
        <f ca="1">+IF(OFFSET('Water Data'!$D$29,0,10*ROW('Water Data'!D172))="","",OFFSET('Water Data'!$D$29,0,10*ROW('Water Data'!D172)))</f>
        <v/>
      </c>
      <c r="BV178" s="229" t="str">
        <f ca="1">+IF(OFFSET('Water Data'!$E$27,0,10*ROW('Water Data'!E172))="","",OFFSET('Water Data'!$E$27,0,10*ROW('Water Data'!E172)))</f>
        <v/>
      </c>
      <c r="BW178" s="229" t="str">
        <f ca="1">+IF(OFFSET('Water Data'!$E$28,0,10*ROW('Water Data'!E172))="","",OFFSET('Water Data'!$E$28,0,10*ROW('Water Data'!E172)))</f>
        <v/>
      </c>
      <c r="BX178" s="229" t="str">
        <f ca="1">+IF(OFFSET('Water Data'!$E$29,0,10*ROW('Water Data'!E172))="","",OFFSET('Water Data'!$E$29,0,10*ROW('Water Data'!E172)))</f>
        <v/>
      </c>
      <c r="BY178" s="229" t="str">
        <f ca="1">+IF(OFFSET('Water Data'!$F$27,0,10*ROW('Water Data'!F172))="","",OFFSET('Water Data'!$F$27,0,10*ROW('Water Data'!F172)))</f>
        <v/>
      </c>
      <c r="BZ178" s="229" t="str">
        <f ca="1">+IF(OFFSET('Water Data'!$F$28,0,10*ROW('Water Data'!F172))="","",OFFSET('Water Data'!$F$28,0,10*ROW('Water Data'!F172)))</f>
        <v/>
      </c>
      <c r="CA178" s="229" t="str">
        <f ca="1">+IF(OFFSET('Water Data'!$F$29,0,10*ROW('Water Data'!F172))="","",OFFSET('Water Data'!$F$29,0,10*ROW('Water Data'!F172)))</f>
        <v/>
      </c>
      <c r="CB178" s="229" t="str">
        <f ca="1">+IF(OFFSET('Water Data'!$G$27,0,10*ROW('Water Data'!G172))="","",OFFSET('Water Data'!$G$27,0,10*ROW('Water Data'!G172)))</f>
        <v/>
      </c>
      <c r="CC178" s="229" t="str">
        <f ca="1">+IF(OFFSET('Water Data'!$G$28,0,10*ROW('Water Data'!G172))="","",OFFSET('Water Data'!$G$28,0,10*ROW('Water Data'!G172)))</f>
        <v/>
      </c>
      <c r="CD178" s="229" t="str">
        <f ca="1">+IF(OFFSET('Water Data'!$G$29,0,10*ROW('Water Data'!G172))="","",OFFSET('Water Data'!$G$29,0,10*ROW('Water Data'!G172)))</f>
        <v/>
      </c>
      <c r="CE178" s="229" t="str">
        <f ca="1">+IF(OFFSET('Water Data'!$H$27,0,10*ROW('Water Data'!H172))="","",OFFSET('Water Data'!$H$27,0,10*ROW('Water Data'!H172)))</f>
        <v/>
      </c>
      <c r="CF178" s="229" t="str">
        <f ca="1">+IF(OFFSET('Water Data'!$H$28,0,10*ROW('Water Data'!H172))="","",OFFSET('Water Data'!$H$28,0,10*ROW('Water Data'!H172)))</f>
        <v/>
      </c>
      <c r="CG178" s="229" t="str">
        <f ca="1">+IF(OFFSET('Water Data'!$H$29,0,10*ROW('Water Data'!H172))="","",OFFSET('Water Data'!$H$29,0,10*ROW('Water Data'!H172)))</f>
        <v/>
      </c>
      <c r="CH178" s="229" t="str">
        <f ca="1">+IF(OFFSET('Water Data'!$I$27,0,10*ROW('Water Data'!I172))="","",OFFSET('Water Data'!$I$27,0,10*ROW('Water Data'!I172)))</f>
        <v/>
      </c>
      <c r="CI178" s="229" t="str">
        <f ca="1">+IF(OFFSET('Water Data'!$I$28,0,10*ROW('Water Data'!I172))="","",OFFSET('Water Data'!$I$28,0,10*ROW('Water Data'!I172)))</f>
        <v/>
      </c>
      <c r="CJ178" s="229" t="str">
        <f ca="1">+IF(OFFSET('Water Data'!$I$29,0,10*ROW('Water Data'!I172))="","",OFFSET('Water Data'!$I$29,0,10*ROW('Water Data'!I172)))</f>
        <v/>
      </c>
      <c r="CK178" s="229" t="str">
        <f ca="1">+IF(OFFSET('Sanitation Data'!$D$28,0,10*ROW('Sanitation Data'!D172))="","",OFFSET('Sanitation Data'!$D$28,0,10*ROW('Sanitation Data'!D172)))</f>
        <v/>
      </c>
      <c r="CL178" s="229" t="str">
        <f ca="1">+IF(OFFSET('Sanitation Data'!$D$29,0,10*ROW('Sanitation Data'!D172))="","",OFFSET('Sanitation Data'!$D$29,0,10*ROW('Sanitation Data'!D172)))</f>
        <v/>
      </c>
      <c r="CM178" s="229" t="str">
        <f ca="1">+IF(OFFSET('Sanitation Data'!$D$30,0,10*ROW('Sanitation Data'!D172))="","",OFFSET('Sanitation Data'!$D$30,0,10*ROW('Sanitation Data'!D172)))</f>
        <v/>
      </c>
      <c r="CN178" s="229" t="str">
        <f ca="1">+IF(OFFSET('Sanitation Data'!$D$31,0,10*ROW('Sanitation Data'!D172))="","",OFFSET('Sanitation Data'!$D$31,0,10*ROW('Sanitation Data'!D172)))</f>
        <v/>
      </c>
      <c r="CO178" s="229" t="str">
        <f ca="1">+IF(OFFSET('Sanitation Data'!$D$32,0,10*ROW('Sanitation Data'!D172))="","",OFFSET('Sanitation Data'!$D$32,0,10*ROW('Sanitation Data'!D172)))</f>
        <v/>
      </c>
      <c r="CP178" s="229" t="str">
        <f ca="1">+IF(OFFSET('Sanitation Data'!$E$28,0,10*ROW('Sanitation Data'!E172))="","",OFFSET('Sanitation Data'!$E$28,0,10*ROW('Sanitation Data'!E172)))</f>
        <v/>
      </c>
      <c r="CQ178" s="229" t="str">
        <f ca="1">+IF(OFFSET('Sanitation Data'!$E$29,0,10*ROW('Sanitation Data'!E172))="","",OFFSET('Sanitation Data'!$E$29,0,10*ROW('Sanitation Data'!E172)))</f>
        <v/>
      </c>
      <c r="CR178" s="229" t="str">
        <f ca="1">+IF(OFFSET('Sanitation Data'!$E$30,0,10*ROW('Sanitation Data'!E172))="","",OFFSET('Sanitation Data'!$E$30,0,10*ROW('Sanitation Data'!E172)))</f>
        <v/>
      </c>
      <c r="CS178" s="229" t="str">
        <f ca="1">+IF(OFFSET('Sanitation Data'!$E$31,0,10*ROW('Sanitation Data'!E172))="","",OFFSET('Sanitation Data'!$E$31,0,10*ROW('Sanitation Data'!E172)))</f>
        <v/>
      </c>
      <c r="CT178" s="229" t="str">
        <f ca="1">+IF(OFFSET('Sanitation Data'!$E$32,0,10*ROW('Sanitation Data'!E172))="","",OFFSET('Sanitation Data'!$E$32,0,10*ROW('Sanitation Data'!E172)))</f>
        <v/>
      </c>
      <c r="CU178" s="229" t="str">
        <f ca="1">+IF(OFFSET('Sanitation Data'!$F$28,0,10*ROW('Sanitation Data'!F172))="","",OFFSET('Sanitation Data'!$F$28,0,10*ROW('Sanitation Data'!F172)))</f>
        <v/>
      </c>
      <c r="CV178" s="229" t="str">
        <f ca="1">+IF(OFFSET('Sanitation Data'!$F$29,0,10*ROW('Sanitation Data'!F172))="","",OFFSET('Sanitation Data'!$F$29,0,10*ROW('Sanitation Data'!F172)))</f>
        <v/>
      </c>
      <c r="CW178" s="229" t="str">
        <f ca="1">+IF(OFFSET('Sanitation Data'!$F$30,0,10*ROW('Sanitation Data'!F172))="","",OFFSET('Sanitation Data'!$F$30,0,10*ROW('Sanitation Data'!F172)))</f>
        <v/>
      </c>
      <c r="CX178" s="229" t="str">
        <f ca="1">+IF(OFFSET('Sanitation Data'!$F$31,0,10*ROW('Sanitation Data'!F172))="","",OFFSET('Sanitation Data'!$F$31,0,10*ROW('Sanitation Data'!F172)))</f>
        <v/>
      </c>
      <c r="CY178" s="229" t="str">
        <f ca="1">+IF(OFFSET('Sanitation Data'!$F$32,0,10*ROW('Sanitation Data'!F172))="","",OFFSET('Sanitation Data'!$F$32,0,10*ROW('Sanitation Data'!F172)))</f>
        <v/>
      </c>
      <c r="CZ178" s="229" t="str">
        <f ca="1">+IF(OFFSET('Sanitation Data'!$G$28,0,10*ROW('Sanitation Data'!G172))="","",OFFSET('Sanitation Data'!$G$28,0,10*ROW('Sanitation Data'!G172)))</f>
        <v/>
      </c>
      <c r="DA178" s="229" t="str">
        <f ca="1">+IF(OFFSET('Sanitation Data'!$G$29,0,10*ROW('Sanitation Data'!G172))="","",OFFSET('Sanitation Data'!$G$29,0,10*ROW('Sanitation Data'!G172)))</f>
        <v/>
      </c>
      <c r="DB178" s="229" t="str">
        <f ca="1">+IF(OFFSET('Sanitation Data'!$G$30,0,10*ROW('Sanitation Data'!G172))="","",OFFSET('Sanitation Data'!$G$30,0,10*ROW('Sanitation Data'!G172)))</f>
        <v/>
      </c>
      <c r="DC178" s="229" t="str">
        <f ca="1">+IF(OFFSET('Sanitation Data'!$G$31,0,10*ROW('Sanitation Data'!G172))="","",OFFSET('Sanitation Data'!$G$31,0,10*ROW('Sanitation Data'!G172)))</f>
        <v/>
      </c>
      <c r="DD178" s="229" t="str">
        <f ca="1">+IF(OFFSET('Sanitation Data'!$G$32,0,10*ROW('Sanitation Data'!G172))="","",OFFSET('Sanitation Data'!$G$32,0,10*ROW('Sanitation Data'!G172)))</f>
        <v/>
      </c>
      <c r="DE178" s="229" t="str">
        <f ca="1">+IF(OFFSET('Sanitation Data'!$H$28,0,10*ROW('Sanitation Data'!H172))="","",OFFSET('Sanitation Data'!$H$28,0,10*ROW('Sanitation Data'!H172)))</f>
        <v/>
      </c>
      <c r="DF178" s="229" t="str">
        <f ca="1">+IF(OFFSET('Sanitation Data'!$H$29,0,10*ROW('Sanitation Data'!H172))="","",OFFSET('Sanitation Data'!$H$29,0,10*ROW('Sanitation Data'!H172)))</f>
        <v/>
      </c>
      <c r="DG178" s="229" t="str">
        <f ca="1">+IF(OFFSET('Sanitation Data'!$H$30,0,10*ROW('Sanitation Data'!H172))="","",OFFSET('Sanitation Data'!$H$30,0,10*ROW('Sanitation Data'!H172)))</f>
        <v/>
      </c>
      <c r="DH178" s="229" t="str">
        <f ca="1">+IF(OFFSET('Sanitation Data'!$H$31,0,10*ROW('Sanitation Data'!H172))="","",OFFSET('Sanitation Data'!$H$31,0,10*ROW('Sanitation Data'!H172)))</f>
        <v/>
      </c>
      <c r="DI178" s="229" t="str">
        <f ca="1">+IF(OFFSET('Sanitation Data'!$H$32,0,10*ROW('Sanitation Data'!H172))="","",OFFSET('Sanitation Data'!$H$32,0,10*ROW('Sanitation Data'!H172)))</f>
        <v/>
      </c>
      <c r="DJ178" s="229" t="str">
        <f ca="1">+IF(OFFSET('Sanitation Data'!$I$28,0,10*ROW('Sanitation Data'!I172))="","",OFFSET('Sanitation Data'!$I$28,0,10*ROW('Sanitation Data'!I172)))</f>
        <v/>
      </c>
      <c r="DK178" s="229" t="str">
        <f ca="1">+IF(OFFSET('Sanitation Data'!$I$29,0,10*ROW('Sanitation Data'!I172))="","",OFFSET('Sanitation Data'!$I$29,0,10*ROW('Sanitation Data'!I172)))</f>
        <v/>
      </c>
      <c r="DL178" s="229" t="str">
        <f ca="1">+IF(OFFSET('Sanitation Data'!$I$30,0,10*ROW('Sanitation Data'!I172))="","",OFFSET('Sanitation Data'!$I$30,0,10*ROW('Sanitation Data'!I172)))</f>
        <v/>
      </c>
      <c r="DM178" s="229" t="str">
        <f ca="1">+IF(OFFSET('Sanitation Data'!$I$31,0,10*ROW('Sanitation Data'!I172))="","",OFFSET('Sanitation Data'!$I$31,0,10*ROW('Sanitation Data'!I172)))</f>
        <v/>
      </c>
      <c r="DN178" s="229" t="str">
        <f ca="1">+IF(OFFSET('Sanitation Data'!$I$32,0,10*ROW('Sanitation Data'!I172))="","",OFFSET('Sanitation Data'!$I$32,0,10*ROW('Sanitation Data'!I172)))</f>
        <v/>
      </c>
      <c r="DO178" s="229" t="str">
        <f ca="1">+IF(OFFSET('Hygiene Data'!$D$11,0,10*ROW('Hygiene Data'!D172))="","",OFFSET('Hygiene Data'!$D$11,0,10*ROW('Hygiene Data'!D172)))</f>
        <v/>
      </c>
      <c r="DP178" s="229" t="str">
        <f ca="1">+IF(OFFSET('Hygiene Data'!$D$12,0,10*ROW('Hygiene Data'!D172))="","",OFFSET('Hygiene Data'!$D$12,0,10*ROW('Hygiene Data'!D172)))</f>
        <v/>
      </c>
      <c r="DQ178" s="229" t="str">
        <f ca="1">+IF(OFFSET('Hygiene Data'!$D$13,0,10*ROW('Hygiene Data'!D172))="","",OFFSET('Hygiene Data'!$D$13,0,10*ROW('Hygiene Data'!D172)))</f>
        <v/>
      </c>
      <c r="DR178" s="229" t="str">
        <f ca="1">+IF(OFFSET('Hygiene Data'!$E$11,0,10*ROW('Hygiene Data'!E172))="","",OFFSET('Hygiene Data'!$E$11,0,10*ROW('Hygiene Data'!E172)))</f>
        <v/>
      </c>
      <c r="DS178" s="229" t="str">
        <f ca="1">+IF(OFFSET('Hygiene Data'!$E$12,0,10*ROW('Hygiene Data'!E172))="","",OFFSET('Hygiene Data'!$E$12,0,10*ROW('Hygiene Data'!E172)))</f>
        <v/>
      </c>
      <c r="DT178" s="229" t="str">
        <f ca="1">+IF(OFFSET('Hygiene Data'!$E$13,0,10*ROW('Hygiene Data'!E172))="","",OFFSET('Hygiene Data'!$E$13,0,10*ROW('Hygiene Data'!E172)))</f>
        <v/>
      </c>
      <c r="DU178" s="229" t="str">
        <f ca="1">+IF(OFFSET('Hygiene Data'!$F$11,0,10*ROW('Hygiene Data'!F172))="","",OFFSET('Hygiene Data'!$F$11,0,10*ROW('Hygiene Data'!F172)))</f>
        <v/>
      </c>
      <c r="DV178" s="229" t="str">
        <f ca="1">+IF(OFFSET('Hygiene Data'!$F$12,0,10*ROW('Hygiene Data'!F172))="","",OFFSET('Hygiene Data'!$F$12,0,10*ROW('Hygiene Data'!F172)))</f>
        <v/>
      </c>
      <c r="DW178" s="229" t="str">
        <f ca="1">+IF(OFFSET('Hygiene Data'!$F$13,0,10*ROW('Hygiene Data'!F172))="","",OFFSET('Hygiene Data'!$F$13,0,10*ROW('Hygiene Data'!F172)))</f>
        <v/>
      </c>
      <c r="DX178" s="229" t="str">
        <f ca="1">+IF(OFFSET('Hygiene Data'!$G$11,0,10*ROW('Hygiene Data'!G172))="","",OFFSET('Hygiene Data'!$G$11,0,10*ROW('Hygiene Data'!G172)))</f>
        <v/>
      </c>
      <c r="DY178" s="229" t="str">
        <f ca="1">+IF(OFFSET('Hygiene Data'!$G$12,0,10*ROW('Hygiene Data'!G172))="","",OFFSET('Hygiene Data'!$G$12,0,10*ROW('Hygiene Data'!G172)))</f>
        <v/>
      </c>
      <c r="DZ178" s="229" t="str">
        <f ca="1">+IF(OFFSET('Hygiene Data'!$G$13,0,10*ROW('Hygiene Data'!G172))="","",OFFSET('Hygiene Data'!$G$13,0,10*ROW('Hygiene Data'!G172)))</f>
        <v/>
      </c>
      <c r="EA178" s="229" t="str">
        <f ca="1">+IF(OFFSET('Hygiene Data'!$H$11,0,10*ROW('Hygiene Data'!H172))="","",OFFSET('Hygiene Data'!$H$11,0,10*ROW('Hygiene Data'!H172)))</f>
        <v/>
      </c>
      <c r="EB178" s="229" t="str">
        <f ca="1">+IF(OFFSET('Hygiene Data'!$H$12,0,10*ROW('Hygiene Data'!H172))="","",OFFSET('Hygiene Data'!$H$12,0,10*ROW('Hygiene Data'!H172)))</f>
        <v/>
      </c>
      <c r="EC178" s="229" t="str">
        <f ca="1">+IF(OFFSET('Hygiene Data'!$H$13,0,10*ROW('Hygiene Data'!H172))="","",OFFSET('Hygiene Data'!$H$13,0,10*ROW('Hygiene Data'!H172)))</f>
        <v/>
      </c>
      <c r="ED178" s="229" t="str">
        <f ca="1">+IF(OFFSET('Hygiene Data'!$I$11,0,10*ROW('Hygiene Data'!I172))="","",OFFSET('Hygiene Data'!$I$11,0,10*ROW('Hygiene Data'!I172)))</f>
        <v/>
      </c>
      <c r="EE178" s="229" t="str">
        <f ca="1">+IF(OFFSET('Hygiene Data'!$I$12,0,10*ROW('Hygiene Data'!I172))="","",OFFSET('Hygiene Data'!$I$12,0,10*ROW('Hygiene Data'!I172)))</f>
        <v/>
      </c>
      <c r="EF178" s="229" t="str">
        <f ca="1">+IF(OFFSET('Hygiene Data'!$I$13,0,10*ROW('Hygiene Data'!I172))="","",OFFSET('Hygiene Data'!$I$13,0,10*ROW('Hygiene Data'!I172)))</f>
        <v/>
      </c>
    </row>
    <row r="179" spans="1:136" x14ac:dyDescent="0.25">
      <c r="A179" s="338" t="str">
        <f ca="1">+IF(OFFSET('Water Data'!$B$2,0,10*ROW('Water Data'!E173))="","",OFFSET('Water Data'!$B$2,0,10*ROW('Water Data'!E173)))</f>
        <v/>
      </c>
      <c r="B179" s="33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365" t="str">
        <f t="shared" ca="1" si="2"/>
        <v/>
      </c>
      <c r="D179" s="36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36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36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36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36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36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36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36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36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36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36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36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36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36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36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36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36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36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36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36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36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36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36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36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36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36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36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36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36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36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36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36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36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36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36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36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36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36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36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36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36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36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36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36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36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36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36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36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36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44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36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36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36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36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36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36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36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36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36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36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36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36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36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36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36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36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229" t="str">
        <f ca="1">+IF(OFFSET('Water Data'!$D$27,0,10*ROW('Water Data'!D173))="","",OFFSET('Water Data'!$D$27,0,10*ROW('Water Data'!D173)))</f>
        <v/>
      </c>
      <c r="BT179" s="229" t="str">
        <f ca="1">+IF(OFFSET('Water Data'!$D$28,0,10*ROW('Water Data'!D173))="","",OFFSET('Water Data'!$D$28,0,10*ROW('Water Data'!D173)))</f>
        <v/>
      </c>
      <c r="BU179" s="229" t="str">
        <f ca="1">+IF(OFFSET('Water Data'!$D$29,0,10*ROW('Water Data'!D173))="","",OFFSET('Water Data'!$D$29,0,10*ROW('Water Data'!D173)))</f>
        <v/>
      </c>
      <c r="BV179" s="229" t="str">
        <f ca="1">+IF(OFFSET('Water Data'!$E$27,0,10*ROW('Water Data'!E173))="","",OFFSET('Water Data'!$E$27,0,10*ROW('Water Data'!E173)))</f>
        <v/>
      </c>
      <c r="BW179" s="229" t="str">
        <f ca="1">+IF(OFFSET('Water Data'!$E$28,0,10*ROW('Water Data'!E173))="","",OFFSET('Water Data'!$E$28,0,10*ROW('Water Data'!E173)))</f>
        <v/>
      </c>
      <c r="BX179" s="229" t="str">
        <f ca="1">+IF(OFFSET('Water Data'!$E$29,0,10*ROW('Water Data'!E173))="","",OFFSET('Water Data'!$E$29,0,10*ROW('Water Data'!E173)))</f>
        <v/>
      </c>
      <c r="BY179" s="229" t="str">
        <f ca="1">+IF(OFFSET('Water Data'!$F$27,0,10*ROW('Water Data'!F173))="","",OFFSET('Water Data'!$F$27,0,10*ROW('Water Data'!F173)))</f>
        <v/>
      </c>
      <c r="BZ179" s="229" t="str">
        <f ca="1">+IF(OFFSET('Water Data'!$F$28,0,10*ROW('Water Data'!F173))="","",OFFSET('Water Data'!$F$28,0,10*ROW('Water Data'!F173)))</f>
        <v/>
      </c>
      <c r="CA179" s="229" t="str">
        <f ca="1">+IF(OFFSET('Water Data'!$F$29,0,10*ROW('Water Data'!F173))="","",OFFSET('Water Data'!$F$29,0,10*ROW('Water Data'!F173)))</f>
        <v/>
      </c>
      <c r="CB179" s="229" t="str">
        <f ca="1">+IF(OFFSET('Water Data'!$G$27,0,10*ROW('Water Data'!G173))="","",OFFSET('Water Data'!$G$27,0,10*ROW('Water Data'!G173)))</f>
        <v/>
      </c>
      <c r="CC179" s="229" t="str">
        <f ca="1">+IF(OFFSET('Water Data'!$G$28,0,10*ROW('Water Data'!G173))="","",OFFSET('Water Data'!$G$28,0,10*ROW('Water Data'!G173)))</f>
        <v/>
      </c>
      <c r="CD179" s="229" t="str">
        <f ca="1">+IF(OFFSET('Water Data'!$G$29,0,10*ROW('Water Data'!G173))="","",OFFSET('Water Data'!$G$29,0,10*ROW('Water Data'!G173)))</f>
        <v/>
      </c>
      <c r="CE179" s="229" t="str">
        <f ca="1">+IF(OFFSET('Water Data'!$H$27,0,10*ROW('Water Data'!H173))="","",OFFSET('Water Data'!$H$27,0,10*ROW('Water Data'!H173)))</f>
        <v/>
      </c>
      <c r="CF179" s="229" t="str">
        <f ca="1">+IF(OFFSET('Water Data'!$H$28,0,10*ROW('Water Data'!H173))="","",OFFSET('Water Data'!$H$28,0,10*ROW('Water Data'!H173)))</f>
        <v/>
      </c>
      <c r="CG179" s="229" t="str">
        <f ca="1">+IF(OFFSET('Water Data'!$H$29,0,10*ROW('Water Data'!H173))="","",OFFSET('Water Data'!$H$29,0,10*ROW('Water Data'!H173)))</f>
        <v/>
      </c>
      <c r="CH179" s="229" t="str">
        <f ca="1">+IF(OFFSET('Water Data'!$I$27,0,10*ROW('Water Data'!I173))="","",OFFSET('Water Data'!$I$27,0,10*ROW('Water Data'!I173)))</f>
        <v/>
      </c>
      <c r="CI179" s="229" t="str">
        <f ca="1">+IF(OFFSET('Water Data'!$I$28,0,10*ROW('Water Data'!I173))="","",OFFSET('Water Data'!$I$28,0,10*ROW('Water Data'!I173)))</f>
        <v/>
      </c>
      <c r="CJ179" s="229" t="str">
        <f ca="1">+IF(OFFSET('Water Data'!$I$29,0,10*ROW('Water Data'!I173))="","",OFFSET('Water Data'!$I$29,0,10*ROW('Water Data'!I173)))</f>
        <v/>
      </c>
      <c r="CK179" s="229" t="str">
        <f ca="1">+IF(OFFSET('Sanitation Data'!$D$28,0,10*ROW('Sanitation Data'!D173))="","",OFFSET('Sanitation Data'!$D$28,0,10*ROW('Sanitation Data'!D173)))</f>
        <v/>
      </c>
      <c r="CL179" s="229" t="str">
        <f ca="1">+IF(OFFSET('Sanitation Data'!$D$29,0,10*ROW('Sanitation Data'!D173))="","",OFFSET('Sanitation Data'!$D$29,0,10*ROW('Sanitation Data'!D173)))</f>
        <v/>
      </c>
      <c r="CM179" s="229" t="str">
        <f ca="1">+IF(OFFSET('Sanitation Data'!$D$30,0,10*ROW('Sanitation Data'!D173))="","",OFFSET('Sanitation Data'!$D$30,0,10*ROW('Sanitation Data'!D173)))</f>
        <v/>
      </c>
      <c r="CN179" s="229" t="str">
        <f ca="1">+IF(OFFSET('Sanitation Data'!$D$31,0,10*ROW('Sanitation Data'!D173))="","",OFFSET('Sanitation Data'!$D$31,0,10*ROW('Sanitation Data'!D173)))</f>
        <v/>
      </c>
      <c r="CO179" s="229" t="str">
        <f ca="1">+IF(OFFSET('Sanitation Data'!$D$32,0,10*ROW('Sanitation Data'!D173))="","",OFFSET('Sanitation Data'!$D$32,0,10*ROW('Sanitation Data'!D173)))</f>
        <v/>
      </c>
      <c r="CP179" s="229" t="str">
        <f ca="1">+IF(OFFSET('Sanitation Data'!$E$28,0,10*ROW('Sanitation Data'!E173))="","",OFFSET('Sanitation Data'!$E$28,0,10*ROW('Sanitation Data'!E173)))</f>
        <v/>
      </c>
      <c r="CQ179" s="229" t="str">
        <f ca="1">+IF(OFFSET('Sanitation Data'!$E$29,0,10*ROW('Sanitation Data'!E173))="","",OFFSET('Sanitation Data'!$E$29,0,10*ROW('Sanitation Data'!E173)))</f>
        <v/>
      </c>
      <c r="CR179" s="229" t="str">
        <f ca="1">+IF(OFFSET('Sanitation Data'!$E$30,0,10*ROW('Sanitation Data'!E173))="","",OFFSET('Sanitation Data'!$E$30,0,10*ROW('Sanitation Data'!E173)))</f>
        <v/>
      </c>
      <c r="CS179" s="229" t="str">
        <f ca="1">+IF(OFFSET('Sanitation Data'!$E$31,0,10*ROW('Sanitation Data'!E173))="","",OFFSET('Sanitation Data'!$E$31,0,10*ROW('Sanitation Data'!E173)))</f>
        <v/>
      </c>
      <c r="CT179" s="229" t="str">
        <f ca="1">+IF(OFFSET('Sanitation Data'!$E$32,0,10*ROW('Sanitation Data'!E173))="","",OFFSET('Sanitation Data'!$E$32,0,10*ROW('Sanitation Data'!E173)))</f>
        <v/>
      </c>
      <c r="CU179" s="229" t="str">
        <f ca="1">+IF(OFFSET('Sanitation Data'!$F$28,0,10*ROW('Sanitation Data'!F173))="","",OFFSET('Sanitation Data'!$F$28,0,10*ROW('Sanitation Data'!F173)))</f>
        <v/>
      </c>
      <c r="CV179" s="229" t="str">
        <f ca="1">+IF(OFFSET('Sanitation Data'!$F$29,0,10*ROW('Sanitation Data'!F173))="","",OFFSET('Sanitation Data'!$F$29,0,10*ROW('Sanitation Data'!F173)))</f>
        <v/>
      </c>
      <c r="CW179" s="229" t="str">
        <f ca="1">+IF(OFFSET('Sanitation Data'!$F$30,0,10*ROW('Sanitation Data'!F173))="","",OFFSET('Sanitation Data'!$F$30,0,10*ROW('Sanitation Data'!F173)))</f>
        <v/>
      </c>
      <c r="CX179" s="229" t="str">
        <f ca="1">+IF(OFFSET('Sanitation Data'!$F$31,0,10*ROW('Sanitation Data'!F173))="","",OFFSET('Sanitation Data'!$F$31,0,10*ROW('Sanitation Data'!F173)))</f>
        <v/>
      </c>
      <c r="CY179" s="229" t="str">
        <f ca="1">+IF(OFFSET('Sanitation Data'!$F$32,0,10*ROW('Sanitation Data'!F173))="","",OFFSET('Sanitation Data'!$F$32,0,10*ROW('Sanitation Data'!F173)))</f>
        <v/>
      </c>
      <c r="CZ179" s="229" t="str">
        <f ca="1">+IF(OFFSET('Sanitation Data'!$G$28,0,10*ROW('Sanitation Data'!G173))="","",OFFSET('Sanitation Data'!$G$28,0,10*ROW('Sanitation Data'!G173)))</f>
        <v/>
      </c>
      <c r="DA179" s="229" t="str">
        <f ca="1">+IF(OFFSET('Sanitation Data'!$G$29,0,10*ROW('Sanitation Data'!G173))="","",OFFSET('Sanitation Data'!$G$29,0,10*ROW('Sanitation Data'!G173)))</f>
        <v/>
      </c>
      <c r="DB179" s="229" t="str">
        <f ca="1">+IF(OFFSET('Sanitation Data'!$G$30,0,10*ROW('Sanitation Data'!G173))="","",OFFSET('Sanitation Data'!$G$30,0,10*ROW('Sanitation Data'!G173)))</f>
        <v/>
      </c>
      <c r="DC179" s="229" t="str">
        <f ca="1">+IF(OFFSET('Sanitation Data'!$G$31,0,10*ROW('Sanitation Data'!G173))="","",OFFSET('Sanitation Data'!$G$31,0,10*ROW('Sanitation Data'!G173)))</f>
        <v/>
      </c>
      <c r="DD179" s="229" t="str">
        <f ca="1">+IF(OFFSET('Sanitation Data'!$G$32,0,10*ROW('Sanitation Data'!G173))="","",OFFSET('Sanitation Data'!$G$32,0,10*ROW('Sanitation Data'!G173)))</f>
        <v/>
      </c>
      <c r="DE179" s="229" t="str">
        <f ca="1">+IF(OFFSET('Sanitation Data'!$H$28,0,10*ROW('Sanitation Data'!H173))="","",OFFSET('Sanitation Data'!$H$28,0,10*ROW('Sanitation Data'!H173)))</f>
        <v/>
      </c>
      <c r="DF179" s="229" t="str">
        <f ca="1">+IF(OFFSET('Sanitation Data'!$H$29,0,10*ROW('Sanitation Data'!H173))="","",OFFSET('Sanitation Data'!$H$29,0,10*ROW('Sanitation Data'!H173)))</f>
        <v/>
      </c>
      <c r="DG179" s="229" t="str">
        <f ca="1">+IF(OFFSET('Sanitation Data'!$H$30,0,10*ROW('Sanitation Data'!H173))="","",OFFSET('Sanitation Data'!$H$30,0,10*ROW('Sanitation Data'!H173)))</f>
        <v/>
      </c>
      <c r="DH179" s="229" t="str">
        <f ca="1">+IF(OFFSET('Sanitation Data'!$H$31,0,10*ROW('Sanitation Data'!H173))="","",OFFSET('Sanitation Data'!$H$31,0,10*ROW('Sanitation Data'!H173)))</f>
        <v/>
      </c>
      <c r="DI179" s="229" t="str">
        <f ca="1">+IF(OFFSET('Sanitation Data'!$H$32,0,10*ROW('Sanitation Data'!H173))="","",OFFSET('Sanitation Data'!$H$32,0,10*ROW('Sanitation Data'!H173)))</f>
        <v/>
      </c>
      <c r="DJ179" s="229" t="str">
        <f ca="1">+IF(OFFSET('Sanitation Data'!$I$28,0,10*ROW('Sanitation Data'!I173))="","",OFFSET('Sanitation Data'!$I$28,0,10*ROW('Sanitation Data'!I173)))</f>
        <v/>
      </c>
      <c r="DK179" s="229" t="str">
        <f ca="1">+IF(OFFSET('Sanitation Data'!$I$29,0,10*ROW('Sanitation Data'!I173))="","",OFFSET('Sanitation Data'!$I$29,0,10*ROW('Sanitation Data'!I173)))</f>
        <v/>
      </c>
      <c r="DL179" s="229" t="str">
        <f ca="1">+IF(OFFSET('Sanitation Data'!$I$30,0,10*ROW('Sanitation Data'!I173))="","",OFFSET('Sanitation Data'!$I$30,0,10*ROW('Sanitation Data'!I173)))</f>
        <v/>
      </c>
      <c r="DM179" s="229" t="str">
        <f ca="1">+IF(OFFSET('Sanitation Data'!$I$31,0,10*ROW('Sanitation Data'!I173))="","",OFFSET('Sanitation Data'!$I$31,0,10*ROW('Sanitation Data'!I173)))</f>
        <v/>
      </c>
      <c r="DN179" s="229" t="str">
        <f ca="1">+IF(OFFSET('Sanitation Data'!$I$32,0,10*ROW('Sanitation Data'!I173))="","",OFFSET('Sanitation Data'!$I$32,0,10*ROW('Sanitation Data'!I173)))</f>
        <v/>
      </c>
      <c r="DO179" s="229" t="str">
        <f ca="1">+IF(OFFSET('Hygiene Data'!$D$11,0,10*ROW('Hygiene Data'!D173))="","",OFFSET('Hygiene Data'!$D$11,0,10*ROW('Hygiene Data'!D173)))</f>
        <v/>
      </c>
      <c r="DP179" s="229" t="str">
        <f ca="1">+IF(OFFSET('Hygiene Data'!$D$12,0,10*ROW('Hygiene Data'!D173))="","",OFFSET('Hygiene Data'!$D$12,0,10*ROW('Hygiene Data'!D173)))</f>
        <v/>
      </c>
      <c r="DQ179" s="229" t="str">
        <f ca="1">+IF(OFFSET('Hygiene Data'!$D$13,0,10*ROW('Hygiene Data'!D173))="","",OFFSET('Hygiene Data'!$D$13,0,10*ROW('Hygiene Data'!D173)))</f>
        <v/>
      </c>
      <c r="DR179" s="229" t="str">
        <f ca="1">+IF(OFFSET('Hygiene Data'!$E$11,0,10*ROW('Hygiene Data'!E173))="","",OFFSET('Hygiene Data'!$E$11,0,10*ROW('Hygiene Data'!E173)))</f>
        <v/>
      </c>
      <c r="DS179" s="229" t="str">
        <f ca="1">+IF(OFFSET('Hygiene Data'!$E$12,0,10*ROW('Hygiene Data'!E173))="","",OFFSET('Hygiene Data'!$E$12,0,10*ROW('Hygiene Data'!E173)))</f>
        <v/>
      </c>
      <c r="DT179" s="229" t="str">
        <f ca="1">+IF(OFFSET('Hygiene Data'!$E$13,0,10*ROW('Hygiene Data'!E173))="","",OFFSET('Hygiene Data'!$E$13,0,10*ROW('Hygiene Data'!E173)))</f>
        <v/>
      </c>
      <c r="DU179" s="229" t="str">
        <f ca="1">+IF(OFFSET('Hygiene Data'!$F$11,0,10*ROW('Hygiene Data'!F173))="","",OFFSET('Hygiene Data'!$F$11,0,10*ROW('Hygiene Data'!F173)))</f>
        <v/>
      </c>
      <c r="DV179" s="229" t="str">
        <f ca="1">+IF(OFFSET('Hygiene Data'!$F$12,0,10*ROW('Hygiene Data'!F173))="","",OFFSET('Hygiene Data'!$F$12,0,10*ROW('Hygiene Data'!F173)))</f>
        <v/>
      </c>
      <c r="DW179" s="229" t="str">
        <f ca="1">+IF(OFFSET('Hygiene Data'!$F$13,0,10*ROW('Hygiene Data'!F173))="","",OFFSET('Hygiene Data'!$F$13,0,10*ROW('Hygiene Data'!F173)))</f>
        <v/>
      </c>
      <c r="DX179" s="229" t="str">
        <f ca="1">+IF(OFFSET('Hygiene Data'!$G$11,0,10*ROW('Hygiene Data'!G173))="","",OFFSET('Hygiene Data'!$G$11,0,10*ROW('Hygiene Data'!G173)))</f>
        <v/>
      </c>
      <c r="DY179" s="229" t="str">
        <f ca="1">+IF(OFFSET('Hygiene Data'!$G$12,0,10*ROW('Hygiene Data'!G173))="","",OFFSET('Hygiene Data'!$G$12,0,10*ROW('Hygiene Data'!G173)))</f>
        <v/>
      </c>
      <c r="DZ179" s="229" t="str">
        <f ca="1">+IF(OFFSET('Hygiene Data'!$G$13,0,10*ROW('Hygiene Data'!G173))="","",OFFSET('Hygiene Data'!$G$13,0,10*ROW('Hygiene Data'!G173)))</f>
        <v/>
      </c>
      <c r="EA179" s="229" t="str">
        <f ca="1">+IF(OFFSET('Hygiene Data'!$H$11,0,10*ROW('Hygiene Data'!H173))="","",OFFSET('Hygiene Data'!$H$11,0,10*ROW('Hygiene Data'!H173)))</f>
        <v/>
      </c>
      <c r="EB179" s="229" t="str">
        <f ca="1">+IF(OFFSET('Hygiene Data'!$H$12,0,10*ROW('Hygiene Data'!H173))="","",OFFSET('Hygiene Data'!$H$12,0,10*ROW('Hygiene Data'!H173)))</f>
        <v/>
      </c>
      <c r="EC179" s="229" t="str">
        <f ca="1">+IF(OFFSET('Hygiene Data'!$H$13,0,10*ROW('Hygiene Data'!H173))="","",OFFSET('Hygiene Data'!$H$13,0,10*ROW('Hygiene Data'!H173)))</f>
        <v/>
      </c>
      <c r="ED179" s="229" t="str">
        <f ca="1">+IF(OFFSET('Hygiene Data'!$I$11,0,10*ROW('Hygiene Data'!I173))="","",OFFSET('Hygiene Data'!$I$11,0,10*ROW('Hygiene Data'!I173)))</f>
        <v/>
      </c>
      <c r="EE179" s="229" t="str">
        <f ca="1">+IF(OFFSET('Hygiene Data'!$I$12,0,10*ROW('Hygiene Data'!I173))="","",OFFSET('Hygiene Data'!$I$12,0,10*ROW('Hygiene Data'!I173)))</f>
        <v/>
      </c>
      <c r="EF179" s="229" t="str">
        <f ca="1">+IF(OFFSET('Hygiene Data'!$I$13,0,10*ROW('Hygiene Data'!I173))="","",OFFSET('Hygiene Data'!$I$13,0,10*ROW('Hygiene Data'!I173)))</f>
        <v/>
      </c>
    </row>
    <row r="180" spans="1:136" x14ac:dyDescent="0.25">
      <c r="A180" s="338" t="str">
        <f ca="1">+IF(OFFSET('Water Data'!$B$2,0,10*ROW('Water Data'!E174))="","",OFFSET('Water Data'!$B$2,0,10*ROW('Water Data'!E174)))</f>
        <v/>
      </c>
      <c r="B180" s="33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365" t="str">
        <f t="shared" ca="1" si="2"/>
        <v/>
      </c>
      <c r="D180" s="36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36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36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36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36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36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36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36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36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36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36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36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36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36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36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36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36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36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36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36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36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36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36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36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36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36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36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36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36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36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36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36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36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36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36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36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36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36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36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36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36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36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36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36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36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36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36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36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36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44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36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36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36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36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36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36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36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36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36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36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36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36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36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36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36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36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229" t="str">
        <f ca="1">+IF(OFFSET('Water Data'!$D$27,0,10*ROW('Water Data'!D174))="","",OFFSET('Water Data'!$D$27,0,10*ROW('Water Data'!D174)))</f>
        <v/>
      </c>
      <c r="BT180" s="229" t="str">
        <f ca="1">+IF(OFFSET('Water Data'!$D$28,0,10*ROW('Water Data'!D174))="","",OFFSET('Water Data'!$D$28,0,10*ROW('Water Data'!D174)))</f>
        <v/>
      </c>
      <c r="BU180" s="229" t="str">
        <f ca="1">+IF(OFFSET('Water Data'!$D$29,0,10*ROW('Water Data'!D174))="","",OFFSET('Water Data'!$D$29,0,10*ROW('Water Data'!D174)))</f>
        <v/>
      </c>
      <c r="BV180" s="229" t="str">
        <f ca="1">+IF(OFFSET('Water Data'!$E$27,0,10*ROW('Water Data'!E174))="","",OFFSET('Water Data'!$E$27,0,10*ROW('Water Data'!E174)))</f>
        <v/>
      </c>
      <c r="BW180" s="229" t="str">
        <f ca="1">+IF(OFFSET('Water Data'!$E$28,0,10*ROW('Water Data'!E174))="","",OFFSET('Water Data'!$E$28,0,10*ROW('Water Data'!E174)))</f>
        <v/>
      </c>
      <c r="BX180" s="229" t="str">
        <f ca="1">+IF(OFFSET('Water Data'!$E$29,0,10*ROW('Water Data'!E174))="","",OFFSET('Water Data'!$E$29,0,10*ROW('Water Data'!E174)))</f>
        <v/>
      </c>
      <c r="BY180" s="229" t="str">
        <f ca="1">+IF(OFFSET('Water Data'!$F$27,0,10*ROW('Water Data'!F174))="","",OFFSET('Water Data'!$F$27,0,10*ROW('Water Data'!F174)))</f>
        <v/>
      </c>
      <c r="BZ180" s="229" t="str">
        <f ca="1">+IF(OFFSET('Water Data'!$F$28,0,10*ROW('Water Data'!F174))="","",OFFSET('Water Data'!$F$28,0,10*ROW('Water Data'!F174)))</f>
        <v/>
      </c>
      <c r="CA180" s="229" t="str">
        <f ca="1">+IF(OFFSET('Water Data'!$F$29,0,10*ROW('Water Data'!F174))="","",OFFSET('Water Data'!$F$29,0,10*ROW('Water Data'!F174)))</f>
        <v/>
      </c>
      <c r="CB180" s="229" t="str">
        <f ca="1">+IF(OFFSET('Water Data'!$G$27,0,10*ROW('Water Data'!G174))="","",OFFSET('Water Data'!$G$27,0,10*ROW('Water Data'!G174)))</f>
        <v/>
      </c>
      <c r="CC180" s="229" t="str">
        <f ca="1">+IF(OFFSET('Water Data'!$G$28,0,10*ROW('Water Data'!G174))="","",OFFSET('Water Data'!$G$28,0,10*ROW('Water Data'!G174)))</f>
        <v/>
      </c>
      <c r="CD180" s="229" t="str">
        <f ca="1">+IF(OFFSET('Water Data'!$G$29,0,10*ROW('Water Data'!G174))="","",OFFSET('Water Data'!$G$29,0,10*ROW('Water Data'!G174)))</f>
        <v/>
      </c>
      <c r="CE180" s="229" t="str">
        <f ca="1">+IF(OFFSET('Water Data'!$H$27,0,10*ROW('Water Data'!H174))="","",OFFSET('Water Data'!$H$27,0,10*ROW('Water Data'!H174)))</f>
        <v/>
      </c>
      <c r="CF180" s="229" t="str">
        <f ca="1">+IF(OFFSET('Water Data'!$H$28,0,10*ROW('Water Data'!H174))="","",OFFSET('Water Data'!$H$28,0,10*ROW('Water Data'!H174)))</f>
        <v/>
      </c>
      <c r="CG180" s="229" t="str">
        <f ca="1">+IF(OFFSET('Water Data'!$H$29,0,10*ROW('Water Data'!H174))="","",OFFSET('Water Data'!$H$29,0,10*ROW('Water Data'!H174)))</f>
        <v/>
      </c>
      <c r="CH180" s="229" t="str">
        <f ca="1">+IF(OFFSET('Water Data'!$I$27,0,10*ROW('Water Data'!I174))="","",OFFSET('Water Data'!$I$27,0,10*ROW('Water Data'!I174)))</f>
        <v/>
      </c>
      <c r="CI180" s="229" t="str">
        <f ca="1">+IF(OFFSET('Water Data'!$I$28,0,10*ROW('Water Data'!I174))="","",OFFSET('Water Data'!$I$28,0,10*ROW('Water Data'!I174)))</f>
        <v/>
      </c>
      <c r="CJ180" s="229" t="str">
        <f ca="1">+IF(OFFSET('Water Data'!$I$29,0,10*ROW('Water Data'!I174))="","",OFFSET('Water Data'!$I$29,0,10*ROW('Water Data'!I174)))</f>
        <v/>
      </c>
      <c r="CK180" s="229" t="str">
        <f ca="1">+IF(OFFSET('Sanitation Data'!$D$28,0,10*ROW('Sanitation Data'!D174))="","",OFFSET('Sanitation Data'!$D$28,0,10*ROW('Sanitation Data'!D174)))</f>
        <v/>
      </c>
      <c r="CL180" s="229" t="str">
        <f ca="1">+IF(OFFSET('Sanitation Data'!$D$29,0,10*ROW('Sanitation Data'!D174))="","",OFFSET('Sanitation Data'!$D$29,0,10*ROW('Sanitation Data'!D174)))</f>
        <v/>
      </c>
      <c r="CM180" s="229" t="str">
        <f ca="1">+IF(OFFSET('Sanitation Data'!$D$30,0,10*ROW('Sanitation Data'!D174))="","",OFFSET('Sanitation Data'!$D$30,0,10*ROW('Sanitation Data'!D174)))</f>
        <v/>
      </c>
      <c r="CN180" s="229" t="str">
        <f ca="1">+IF(OFFSET('Sanitation Data'!$D$31,0,10*ROW('Sanitation Data'!D174))="","",OFFSET('Sanitation Data'!$D$31,0,10*ROW('Sanitation Data'!D174)))</f>
        <v/>
      </c>
      <c r="CO180" s="229" t="str">
        <f ca="1">+IF(OFFSET('Sanitation Data'!$D$32,0,10*ROW('Sanitation Data'!D174))="","",OFFSET('Sanitation Data'!$D$32,0,10*ROW('Sanitation Data'!D174)))</f>
        <v/>
      </c>
      <c r="CP180" s="229" t="str">
        <f ca="1">+IF(OFFSET('Sanitation Data'!$E$28,0,10*ROW('Sanitation Data'!E174))="","",OFFSET('Sanitation Data'!$E$28,0,10*ROW('Sanitation Data'!E174)))</f>
        <v/>
      </c>
      <c r="CQ180" s="229" t="str">
        <f ca="1">+IF(OFFSET('Sanitation Data'!$E$29,0,10*ROW('Sanitation Data'!E174))="","",OFFSET('Sanitation Data'!$E$29,0,10*ROW('Sanitation Data'!E174)))</f>
        <v/>
      </c>
      <c r="CR180" s="229" t="str">
        <f ca="1">+IF(OFFSET('Sanitation Data'!$E$30,0,10*ROW('Sanitation Data'!E174))="","",OFFSET('Sanitation Data'!$E$30,0,10*ROW('Sanitation Data'!E174)))</f>
        <v/>
      </c>
      <c r="CS180" s="229" t="str">
        <f ca="1">+IF(OFFSET('Sanitation Data'!$E$31,0,10*ROW('Sanitation Data'!E174))="","",OFFSET('Sanitation Data'!$E$31,0,10*ROW('Sanitation Data'!E174)))</f>
        <v/>
      </c>
      <c r="CT180" s="229" t="str">
        <f ca="1">+IF(OFFSET('Sanitation Data'!$E$32,0,10*ROW('Sanitation Data'!E174))="","",OFFSET('Sanitation Data'!$E$32,0,10*ROW('Sanitation Data'!E174)))</f>
        <v/>
      </c>
      <c r="CU180" s="229" t="str">
        <f ca="1">+IF(OFFSET('Sanitation Data'!$F$28,0,10*ROW('Sanitation Data'!F174))="","",OFFSET('Sanitation Data'!$F$28,0,10*ROW('Sanitation Data'!F174)))</f>
        <v/>
      </c>
      <c r="CV180" s="229" t="str">
        <f ca="1">+IF(OFFSET('Sanitation Data'!$F$29,0,10*ROW('Sanitation Data'!F174))="","",OFFSET('Sanitation Data'!$F$29,0,10*ROW('Sanitation Data'!F174)))</f>
        <v/>
      </c>
      <c r="CW180" s="229" t="str">
        <f ca="1">+IF(OFFSET('Sanitation Data'!$F$30,0,10*ROW('Sanitation Data'!F174))="","",OFFSET('Sanitation Data'!$F$30,0,10*ROW('Sanitation Data'!F174)))</f>
        <v/>
      </c>
      <c r="CX180" s="229" t="str">
        <f ca="1">+IF(OFFSET('Sanitation Data'!$F$31,0,10*ROW('Sanitation Data'!F174))="","",OFFSET('Sanitation Data'!$F$31,0,10*ROW('Sanitation Data'!F174)))</f>
        <v/>
      </c>
      <c r="CY180" s="229" t="str">
        <f ca="1">+IF(OFFSET('Sanitation Data'!$F$32,0,10*ROW('Sanitation Data'!F174))="","",OFFSET('Sanitation Data'!$F$32,0,10*ROW('Sanitation Data'!F174)))</f>
        <v/>
      </c>
      <c r="CZ180" s="229" t="str">
        <f ca="1">+IF(OFFSET('Sanitation Data'!$G$28,0,10*ROW('Sanitation Data'!G174))="","",OFFSET('Sanitation Data'!$G$28,0,10*ROW('Sanitation Data'!G174)))</f>
        <v/>
      </c>
      <c r="DA180" s="229" t="str">
        <f ca="1">+IF(OFFSET('Sanitation Data'!$G$29,0,10*ROW('Sanitation Data'!G174))="","",OFFSET('Sanitation Data'!$G$29,0,10*ROW('Sanitation Data'!G174)))</f>
        <v/>
      </c>
      <c r="DB180" s="229" t="str">
        <f ca="1">+IF(OFFSET('Sanitation Data'!$G$30,0,10*ROW('Sanitation Data'!G174))="","",OFFSET('Sanitation Data'!$G$30,0,10*ROW('Sanitation Data'!G174)))</f>
        <v/>
      </c>
      <c r="DC180" s="229" t="str">
        <f ca="1">+IF(OFFSET('Sanitation Data'!$G$31,0,10*ROW('Sanitation Data'!G174))="","",OFFSET('Sanitation Data'!$G$31,0,10*ROW('Sanitation Data'!G174)))</f>
        <v/>
      </c>
      <c r="DD180" s="229" t="str">
        <f ca="1">+IF(OFFSET('Sanitation Data'!$G$32,0,10*ROW('Sanitation Data'!G174))="","",OFFSET('Sanitation Data'!$G$32,0,10*ROW('Sanitation Data'!G174)))</f>
        <v/>
      </c>
      <c r="DE180" s="229" t="str">
        <f ca="1">+IF(OFFSET('Sanitation Data'!$H$28,0,10*ROW('Sanitation Data'!H174))="","",OFFSET('Sanitation Data'!$H$28,0,10*ROW('Sanitation Data'!H174)))</f>
        <v/>
      </c>
      <c r="DF180" s="229" t="str">
        <f ca="1">+IF(OFFSET('Sanitation Data'!$H$29,0,10*ROW('Sanitation Data'!H174))="","",OFFSET('Sanitation Data'!$H$29,0,10*ROW('Sanitation Data'!H174)))</f>
        <v/>
      </c>
      <c r="DG180" s="229" t="str">
        <f ca="1">+IF(OFFSET('Sanitation Data'!$H$30,0,10*ROW('Sanitation Data'!H174))="","",OFFSET('Sanitation Data'!$H$30,0,10*ROW('Sanitation Data'!H174)))</f>
        <v/>
      </c>
      <c r="DH180" s="229" t="str">
        <f ca="1">+IF(OFFSET('Sanitation Data'!$H$31,0,10*ROW('Sanitation Data'!H174))="","",OFFSET('Sanitation Data'!$H$31,0,10*ROW('Sanitation Data'!H174)))</f>
        <v/>
      </c>
      <c r="DI180" s="229" t="str">
        <f ca="1">+IF(OFFSET('Sanitation Data'!$H$32,0,10*ROW('Sanitation Data'!H174))="","",OFFSET('Sanitation Data'!$H$32,0,10*ROW('Sanitation Data'!H174)))</f>
        <v/>
      </c>
      <c r="DJ180" s="229" t="str">
        <f ca="1">+IF(OFFSET('Sanitation Data'!$I$28,0,10*ROW('Sanitation Data'!I174))="","",OFFSET('Sanitation Data'!$I$28,0,10*ROW('Sanitation Data'!I174)))</f>
        <v/>
      </c>
      <c r="DK180" s="229" t="str">
        <f ca="1">+IF(OFFSET('Sanitation Data'!$I$29,0,10*ROW('Sanitation Data'!I174))="","",OFFSET('Sanitation Data'!$I$29,0,10*ROW('Sanitation Data'!I174)))</f>
        <v/>
      </c>
      <c r="DL180" s="229" t="str">
        <f ca="1">+IF(OFFSET('Sanitation Data'!$I$30,0,10*ROW('Sanitation Data'!I174))="","",OFFSET('Sanitation Data'!$I$30,0,10*ROW('Sanitation Data'!I174)))</f>
        <v/>
      </c>
      <c r="DM180" s="229" t="str">
        <f ca="1">+IF(OFFSET('Sanitation Data'!$I$31,0,10*ROW('Sanitation Data'!I174))="","",OFFSET('Sanitation Data'!$I$31,0,10*ROW('Sanitation Data'!I174)))</f>
        <v/>
      </c>
      <c r="DN180" s="229" t="str">
        <f ca="1">+IF(OFFSET('Sanitation Data'!$I$32,0,10*ROW('Sanitation Data'!I174))="","",OFFSET('Sanitation Data'!$I$32,0,10*ROW('Sanitation Data'!I174)))</f>
        <v/>
      </c>
      <c r="DO180" s="229" t="str">
        <f ca="1">+IF(OFFSET('Hygiene Data'!$D$11,0,10*ROW('Hygiene Data'!D174))="","",OFFSET('Hygiene Data'!$D$11,0,10*ROW('Hygiene Data'!D174)))</f>
        <v/>
      </c>
      <c r="DP180" s="229" t="str">
        <f ca="1">+IF(OFFSET('Hygiene Data'!$D$12,0,10*ROW('Hygiene Data'!D174))="","",OFFSET('Hygiene Data'!$D$12,0,10*ROW('Hygiene Data'!D174)))</f>
        <v/>
      </c>
      <c r="DQ180" s="229" t="str">
        <f ca="1">+IF(OFFSET('Hygiene Data'!$D$13,0,10*ROW('Hygiene Data'!D174))="","",OFFSET('Hygiene Data'!$D$13,0,10*ROW('Hygiene Data'!D174)))</f>
        <v/>
      </c>
      <c r="DR180" s="229" t="str">
        <f ca="1">+IF(OFFSET('Hygiene Data'!$E$11,0,10*ROW('Hygiene Data'!E174))="","",OFFSET('Hygiene Data'!$E$11,0,10*ROW('Hygiene Data'!E174)))</f>
        <v/>
      </c>
      <c r="DS180" s="229" t="str">
        <f ca="1">+IF(OFFSET('Hygiene Data'!$E$12,0,10*ROW('Hygiene Data'!E174))="","",OFFSET('Hygiene Data'!$E$12,0,10*ROW('Hygiene Data'!E174)))</f>
        <v/>
      </c>
      <c r="DT180" s="229" t="str">
        <f ca="1">+IF(OFFSET('Hygiene Data'!$E$13,0,10*ROW('Hygiene Data'!E174))="","",OFFSET('Hygiene Data'!$E$13,0,10*ROW('Hygiene Data'!E174)))</f>
        <v/>
      </c>
      <c r="DU180" s="229" t="str">
        <f ca="1">+IF(OFFSET('Hygiene Data'!$F$11,0,10*ROW('Hygiene Data'!F174))="","",OFFSET('Hygiene Data'!$F$11,0,10*ROW('Hygiene Data'!F174)))</f>
        <v/>
      </c>
      <c r="DV180" s="229" t="str">
        <f ca="1">+IF(OFFSET('Hygiene Data'!$F$12,0,10*ROW('Hygiene Data'!F174))="","",OFFSET('Hygiene Data'!$F$12,0,10*ROW('Hygiene Data'!F174)))</f>
        <v/>
      </c>
      <c r="DW180" s="229" t="str">
        <f ca="1">+IF(OFFSET('Hygiene Data'!$F$13,0,10*ROW('Hygiene Data'!F174))="","",OFFSET('Hygiene Data'!$F$13,0,10*ROW('Hygiene Data'!F174)))</f>
        <v/>
      </c>
      <c r="DX180" s="229" t="str">
        <f ca="1">+IF(OFFSET('Hygiene Data'!$G$11,0,10*ROW('Hygiene Data'!G174))="","",OFFSET('Hygiene Data'!$G$11,0,10*ROW('Hygiene Data'!G174)))</f>
        <v/>
      </c>
      <c r="DY180" s="229" t="str">
        <f ca="1">+IF(OFFSET('Hygiene Data'!$G$12,0,10*ROW('Hygiene Data'!G174))="","",OFFSET('Hygiene Data'!$G$12,0,10*ROW('Hygiene Data'!G174)))</f>
        <v/>
      </c>
      <c r="DZ180" s="229" t="str">
        <f ca="1">+IF(OFFSET('Hygiene Data'!$G$13,0,10*ROW('Hygiene Data'!G174))="","",OFFSET('Hygiene Data'!$G$13,0,10*ROW('Hygiene Data'!G174)))</f>
        <v/>
      </c>
      <c r="EA180" s="229" t="str">
        <f ca="1">+IF(OFFSET('Hygiene Data'!$H$11,0,10*ROW('Hygiene Data'!H174))="","",OFFSET('Hygiene Data'!$H$11,0,10*ROW('Hygiene Data'!H174)))</f>
        <v/>
      </c>
      <c r="EB180" s="229" t="str">
        <f ca="1">+IF(OFFSET('Hygiene Data'!$H$12,0,10*ROW('Hygiene Data'!H174))="","",OFFSET('Hygiene Data'!$H$12,0,10*ROW('Hygiene Data'!H174)))</f>
        <v/>
      </c>
      <c r="EC180" s="229" t="str">
        <f ca="1">+IF(OFFSET('Hygiene Data'!$H$13,0,10*ROW('Hygiene Data'!H174))="","",OFFSET('Hygiene Data'!$H$13,0,10*ROW('Hygiene Data'!H174)))</f>
        <v/>
      </c>
      <c r="ED180" s="229" t="str">
        <f ca="1">+IF(OFFSET('Hygiene Data'!$I$11,0,10*ROW('Hygiene Data'!I174))="","",OFFSET('Hygiene Data'!$I$11,0,10*ROW('Hygiene Data'!I174)))</f>
        <v/>
      </c>
      <c r="EE180" s="229" t="str">
        <f ca="1">+IF(OFFSET('Hygiene Data'!$I$12,0,10*ROW('Hygiene Data'!I174))="","",OFFSET('Hygiene Data'!$I$12,0,10*ROW('Hygiene Data'!I174)))</f>
        <v/>
      </c>
      <c r="EF180" s="229" t="str">
        <f ca="1">+IF(OFFSET('Hygiene Data'!$I$13,0,10*ROW('Hygiene Data'!I174))="","",OFFSET('Hygiene Data'!$I$13,0,10*ROW('Hygiene Data'!I174)))</f>
        <v/>
      </c>
    </row>
    <row r="181" spans="1:136" x14ac:dyDescent="0.25">
      <c r="A181" s="338" t="str">
        <f ca="1">+IF(OFFSET('Water Data'!$B$2,0,10*ROW('Water Data'!E175))="","",OFFSET('Water Data'!$B$2,0,10*ROW('Water Data'!E175)))</f>
        <v/>
      </c>
      <c r="B181" s="33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365" t="str">
        <f t="shared" ca="1" si="2"/>
        <v/>
      </c>
      <c r="D181" s="36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36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36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36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36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36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36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36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36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36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36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36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36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36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36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36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36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36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36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36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36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36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36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36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36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36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36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36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36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36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36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36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36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36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36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36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36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36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36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36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36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36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36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36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36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36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36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36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36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44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36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36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36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36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36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36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36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36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36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36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36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36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36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36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36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36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229" t="str">
        <f ca="1">+IF(OFFSET('Water Data'!$D$27,0,10*ROW('Water Data'!D175))="","",OFFSET('Water Data'!$D$27,0,10*ROW('Water Data'!D175)))</f>
        <v/>
      </c>
      <c r="BT181" s="229" t="str">
        <f ca="1">+IF(OFFSET('Water Data'!$D$28,0,10*ROW('Water Data'!D175))="","",OFFSET('Water Data'!$D$28,0,10*ROW('Water Data'!D175)))</f>
        <v/>
      </c>
      <c r="BU181" s="229" t="str">
        <f ca="1">+IF(OFFSET('Water Data'!$D$29,0,10*ROW('Water Data'!D175))="","",OFFSET('Water Data'!$D$29,0,10*ROW('Water Data'!D175)))</f>
        <v/>
      </c>
      <c r="BV181" s="229" t="str">
        <f ca="1">+IF(OFFSET('Water Data'!$E$27,0,10*ROW('Water Data'!E175))="","",OFFSET('Water Data'!$E$27,0,10*ROW('Water Data'!E175)))</f>
        <v/>
      </c>
      <c r="BW181" s="229" t="str">
        <f ca="1">+IF(OFFSET('Water Data'!$E$28,0,10*ROW('Water Data'!E175))="","",OFFSET('Water Data'!$E$28,0,10*ROW('Water Data'!E175)))</f>
        <v/>
      </c>
      <c r="BX181" s="229" t="str">
        <f ca="1">+IF(OFFSET('Water Data'!$E$29,0,10*ROW('Water Data'!E175))="","",OFFSET('Water Data'!$E$29,0,10*ROW('Water Data'!E175)))</f>
        <v/>
      </c>
      <c r="BY181" s="229" t="str">
        <f ca="1">+IF(OFFSET('Water Data'!$F$27,0,10*ROW('Water Data'!F175))="","",OFFSET('Water Data'!$F$27,0,10*ROW('Water Data'!F175)))</f>
        <v/>
      </c>
      <c r="BZ181" s="229" t="str">
        <f ca="1">+IF(OFFSET('Water Data'!$F$28,0,10*ROW('Water Data'!F175))="","",OFFSET('Water Data'!$F$28,0,10*ROW('Water Data'!F175)))</f>
        <v/>
      </c>
      <c r="CA181" s="229" t="str">
        <f ca="1">+IF(OFFSET('Water Data'!$F$29,0,10*ROW('Water Data'!F175))="","",OFFSET('Water Data'!$F$29,0,10*ROW('Water Data'!F175)))</f>
        <v/>
      </c>
      <c r="CB181" s="229" t="str">
        <f ca="1">+IF(OFFSET('Water Data'!$G$27,0,10*ROW('Water Data'!G175))="","",OFFSET('Water Data'!$G$27,0,10*ROW('Water Data'!G175)))</f>
        <v/>
      </c>
      <c r="CC181" s="229" t="str">
        <f ca="1">+IF(OFFSET('Water Data'!$G$28,0,10*ROW('Water Data'!G175))="","",OFFSET('Water Data'!$G$28,0,10*ROW('Water Data'!G175)))</f>
        <v/>
      </c>
      <c r="CD181" s="229" t="str">
        <f ca="1">+IF(OFFSET('Water Data'!$G$29,0,10*ROW('Water Data'!G175))="","",OFFSET('Water Data'!$G$29,0,10*ROW('Water Data'!G175)))</f>
        <v/>
      </c>
      <c r="CE181" s="229" t="str">
        <f ca="1">+IF(OFFSET('Water Data'!$H$27,0,10*ROW('Water Data'!H175))="","",OFFSET('Water Data'!$H$27,0,10*ROW('Water Data'!H175)))</f>
        <v/>
      </c>
      <c r="CF181" s="229" t="str">
        <f ca="1">+IF(OFFSET('Water Data'!$H$28,0,10*ROW('Water Data'!H175))="","",OFFSET('Water Data'!$H$28,0,10*ROW('Water Data'!H175)))</f>
        <v/>
      </c>
      <c r="CG181" s="229" t="str">
        <f ca="1">+IF(OFFSET('Water Data'!$H$29,0,10*ROW('Water Data'!H175))="","",OFFSET('Water Data'!$H$29,0,10*ROW('Water Data'!H175)))</f>
        <v/>
      </c>
      <c r="CH181" s="229" t="str">
        <f ca="1">+IF(OFFSET('Water Data'!$I$27,0,10*ROW('Water Data'!I175))="","",OFFSET('Water Data'!$I$27,0,10*ROW('Water Data'!I175)))</f>
        <v/>
      </c>
      <c r="CI181" s="229" t="str">
        <f ca="1">+IF(OFFSET('Water Data'!$I$28,0,10*ROW('Water Data'!I175))="","",OFFSET('Water Data'!$I$28,0,10*ROW('Water Data'!I175)))</f>
        <v/>
      </c>
      <c r="CJ181" s="229" t="str">
        <f ca="1">+IF(OFFSET('Water Data'!$I$29,0,10*ROW('Water Data'!I175))="","",OFFSET('Water Data'!$I$29,0,10*ROW('Water Data'!I175)))</f>
        <v/>
      </c>
      <c r="CK181" s="229" t="str">
        <f ca="1">+IF(OFFSET('Sanitation Data'!$D$28,0,10*ROW('Sanitation Data'!D175))="","",OFFSET('Sanitation Data'!$D$28,0,10*ROW('Sanitation Data'!D175)))</f>
        <v/>
      </c>
      <c r="CL181" s="229" t="str">
        <f ca="1">+IF(OFFSET('Sanitation Data'!$D$29,0,10*ROW('Sanitation Data'!D175))="","",OFFSET('Sanitation Data'!$D$29,0,10*ROW('Sanitation Data'!D175)))</f>
        <v/>
      </c>
      <c r="CM181" s="229" t="str">
        <f ca="1">+IF(OFFSET('Sanitation Data'!$D$30,0,10*ROW('Sanitation Data'!D175))="","",OFFSET('Sanitation Data'!$D$30,0,10*ROW('Sanitation Data'!D175)))</f>
        <v/>
      </c>
      <c r="CN181" s="229" t="str">
        <f ca="1">+IF(OFFSET('Sanitation Data'!$D$31,0,10*ROW('Sanitation Data'!D175))="","",OFFSET('Sanitation Data'!$D$31,0,10*ROW('Sanitation Data'!D175)))</f>
        <v/>
      </c>
      <c r="CO181" s="229" t="str">
        <f ca="1">+IF(OFFSET('Sanitation Data'!$D$32,0,10*ROW('Sanitation Data'!D175))="","",OFFSET('Sanitation Data'!$D$32,0,10*ROW('Sanitation Data'!D175)))</f>
        <v/>
      </c>
      <c r="CP181" s="229" t="str">
        <f ca="1">+IF(OFFSET('Sanitation Data'!$E$28,0,10*ROW('Sanitation Data'!E175))="","",OFFSET('Sanitation Data'!$E$28,0,10*ROW('Sanitation Data'!E175)))</f>
        <v/>
      </c>
      <c r="CQ181" s="229" t="str">
        <f ca="1">+IF(OFFSET('Sanitation Data'!$E$29,0,10*ROW('Sanitation Data'!E175))="","",OFFSET('Sanitation Data'!$E$29,0,10*ROW('Sanitation Data'!E175)))</f>
        <v/>
      </c>
      <c r="CR181" s="229" t="str">
        <f ca="1">+IF(OFFSET('Sanitation Data'!$E$30,0,10*ROW('Sanitation Data'!E175))="","",OFFSET('Sanitation Data'!$E$30,0,10*ROW('Sanitation Data'!E175)))</f>
        <v/>
      </c>
      <c r="CS181" s="229" t="str">
        <f ca="1">+IF(OFFSET('Sanitation Data'!$E$31,0,10*ROW('Sanitation Data'!E175))="","",OFFSET('Sanitation Data'!$E$31,0,10*ROW('Sanitation Data'!E175)))</f>
        <v/>
      </c>
      <c r="CT181" s="229" t="str">
        <f ca="1">+IF(OFFSET('Sanitation Data'!$E$32,0,10*ROW('Sanitation Data'!E175))="","",OFFSET('Sanitation Data'!$E$32,0,10*ROW('Sanitation Data'!E175)))</f>
        <v/>
      </c>
      <c r="CU181" s="229" t="str">
        <f ca="1">+IF(OFFSET('Sanitation Data'!$F$28,0,10*ROW('Sanitation Data'!F175))="","",OFFSET('Sanitation Data'!$F$28,0,10*ROW('Sanitation Data'!F175)))</f>
        <v/>
      </c>
      <c r="CV181" s="229" t="str">
        <f ca="1">+IF(OFFSET('Sanitation Data'!$F$29,0,10*ROW('Sanitation Data'!F175))="","",OFFSET('Sanitation Data'!$F$29,0,10*ROW('Sanitation Data'!F175)))</f>
        <v/>
      </c>
      <c r="CW181" s="229" t="str">
        <f ca="1">+IF(OFFSET('Sanitation Data'!$F$30,0,10*ROW('Sanitation Data'!F175))="","",OFFSET('Sanitation Data'!$F$30,0,10*ROW('Sanitation Data'!F175)))</f>
        <v/>
      </c>
      <c r="CX181" s="229" t="str">
        <f ca="1">+IF(OFFSET('Sanitation Data'!$F$31,0,10*ROW('Sanitation Data'!F175))="","",OFFSET('Sanitation Data'!$F$31,0,10*ROW('Sanitation Data'!F175)))</f>
        <v/>
      </c>
      <c r="CY181" s="229" t="str">
        <f ca="1">+IF(OFFSET('Sanitation Data'!$F$32,0,10*ROW('Sanitation Data'!F175))="","",OFFSET('Sanitation Data'!$F$32,0,10*ROW('Sanitation Data'!F175)))</f>
        <v/>
      </c>
      <c r="CZ181" s="229" t="str">
        <f ca="1">+IF(OFFSET('Sanitation Data'!$G$28,0,10*ROW('Sanitation Data'!G175))="","",OFFSET('Sanitation Data'!$G$28,0,10*ROW('Sanitation Data'!G175)))</f>
        <v/>
      </c>
      <c r="DA181" s="229" t="str">
        <f ca="1">+IF(OFFSET('Sanitation Data'!$G$29,0,10*ROW('Sanitation Data'!G175))="","",OFFSET('Sanitation Data'!$G$29,0,10*ROW('Sanitation Data'!G175)))</f>
        <v/>
      </c>
      <c r="DB181" s="229" t="str">
        <f ca="1">+IF(OFFSET('Sanitation Data'!$G$30,0,10*ROW('Sanitation Data'!G175))="","",OFFSET('Sanitation Data'!$G$30,0,10*ROW('Sanitation Data'!G175)))</f>
        <v/>
      </c>
      <c r="DC181" s="229" t="str">
        <f ca="1">+IF(OFFSET('Sanitation Data'!$G$31,0,10*ROW('Sanitation Data'!G175))="","",OFFSET('Sanitation Data'!$G$31,0,10*ROW('Sanitation Data'!G175)))</f>
        <v/>
      </c>
      <c r="DD181" s="229" t="str">
        <f ca="1">+IF(OFFSET('Sanitation Data'!$G$32,0,10*ROW('Sanitation Data'!G175))="","",OFFSET('Sanitation Data'!$G$32,0,10*ROW('Sanitation Data'!G175)))</f>
        <v/>
      </c>
      <c r="DE181" s="229" t="str">
        <f ca="1">+IF(OFFSET('Sanitation Data'!$H$28,0,10*ROW('Sanitation Data'!H175))="","",OFFSET('Sanitation Data'!$H$28,0,10*ROW('Sanitation Data'!H175)))</f>
        <v/>
      </c>
      <c r="DF181" s="229" t="str">
        <f ca="1">+IF(OFFSET('Sanitation Data'!$H$29,0,10*ROW('Sanitation Data'!H175))="","",OFFSET('Sanitation Data'!$H$29,0,10*ROW('Sanitation Data'!H175)))</f>
        <v/>
      </c>
      <c r="DG181" s="229" t="str">
        <f ca="1">+IF(OFFSET('Sanitation Data'!$H$30,0,10*ROW('Sanitation Data'!H175))="","",OFFSET('Sanitation Data'!$H$30,0,10*ROW('Sanitation Data'!H175)))</f>
        <v/>
      </c>
      <c r="DH181" s="229" t="str">
        <f ca="1">+IF(OFFSET('Sanitation Data'!$H$31,0,10*ROW('Sanitation Data'!H175))="","",OFFSET('Sanitation Data'!$H$31,0,10*ROW('Sanitation Data'!H175)))</f>
        <v/>
      </c>
      <c r="DI181" s="229" t="str">
        <f ca="1">+IF(OFFSET('Sanitation Data'!$H$32,0,10*ROW('Sanitation Data'!H175))="","",OFFSET('Sanitation Data'!$H$32,0,10*ROW('Sanitation Data'!H175)))</f>
        <v/>
      </c>
      <c r="DJ181" s="229" t="str">
        <f ca="1">+IF(OFFSET('Sanitation Data'!$I$28,0,10*ROW('Sanitation Data'!I175))="","",OFFSET('Sanitation Data'!$I$28,0,10*ROW('Sanitation Data'!I175)))</f>
        <v/>
      </c>
      <c r="DK181" s="229" t="str">
        <f ca="1">+IF(OFFSET('Sanitation Data'!$I$29,0,10*ROW('Sanitation Data'!I175))="","",OFFSET('Sanitation Data'!$I$29,0,10*ROW('Sanitation Data'!I175)))</f>
        <v/>
      </c>
      <c r="DL181" s="229" t="str">
        <f ca="1">+IF(OFFSET('Sanitation Data'!$I$30,0,10*ROW('Sanitation Data'!I175))="","",OFFSET('Sanitation Data'!$I$30,0,10*ROW('Sanitation Data'!I175)))</f>
        <v/>
      </c>
      <c r="DM181" s="229" t="str">
        <f ca="1">+IF(OFFSET('Sanitation Data'!$I$31,0,10*ROW('Sanitation Data'!I175))="","",OFFSET('Sanitation Data'!$I$31,0,10*ROW('Sanitation Data'!I175)))</f>
        <v/>
      </c>
      <c r="DN181" s="229" t="str">
        <f ca="1">+IF(OFFSET('Sanitation Data'!$I$32,0,10*ROW('Sanitation Data'!I175))="","",OFFSET('Sanitation Data'!$I$32,0,10*ROW('Sanitation Data'!I175)))</f>
        <v/>
      </c>
      <c r="DO181" s="229" t="str">
        <f ca="1">+IF(OFFSET('Hygiene Data'!$D$11,0,10*ROW('Hygiene Data'!D175))="","",OFFSET('Hygiene Data'!$D$11,0,10*ROW('Hygiene Data'!D175)))</f>
        <v/>
      </c>
      <c r="DP181" s="229" t="str">
        <f ca="1">+IF(OFFSET('Hygiene Data'!$D$12,0,10*ROW('Hygiene Data'!D175))="","",OFFSET('Hygiene Data'!$D$12,0,10*ROW('Hygiene Data'!D175)))</f>
        <v/>
      </c>
      <c r="DQ181" s="229" t="str">
        <f ca="1">+IF(OFFSET('Hygiene Data'!$D$13,0,10*ROW('Hygiene Data'!D175))="","",OFFSET('Hygiene Data'!$D$13,0,10*ROW('Hygiene Data'!D175)))</f>
        <v/>
      </c>
      <c r="DR181" s="229" t="str">
        <f ca="1">+IF(OFFSET('Hygiene Data'!$E$11,0,10*ROW('Hygiene Data'!E175))="","",OFFSET('Hygiene Data'!$E$11,0,10*ROW('Hygiene Data'!E175)))</f>
        <v/>
      </c>
      <c r="DS181" s="229" t="str">
        <f ca="1">+IF(OFFSET('Hygiene Data'!$E$12,0,10*ROW('Hygiene Data'!E175))="","",OFFSET('Hygiene Data'!$E$12,0,10*ROW('Hygiene Data'!E175)))</f>
        <v/>
      </c>
      <c r="DT181" s="229" t="str">
        <f ca="1">+IF(OFFSET('Hygiene Data'!$E$13,0,10*ROW('Hygiene Data'!E175))="","",OFFSET('Hygiene Data'!$E$13,0,10*ROW('Hygiene Data'!E175)))</f>
        <v/>
      </c>
      <c r="DU181" s="229" t="str">
        <f ca="1">+IF(OFFSET('Hygiene Data'!$F$11,0,10*ROW('Hygiene Data'!F175))="","",OFFSET('Hygiene Data'!$F$11,0,10*ROW('Hygiene Data'!F175)))</f>
        <v/>
      </c>
      <c r="DV181" s="229" t="str">
        <f ca="1">+IF(OFFSET('Hygiene Data'!$F$12,0,10*ROW('Hygiene Data'!F175))="","",OFFSET('Hygiene Data'!$F$12,0,10*ROW('Hygiene Data'!F175)))</f>
        <v/>
      </c>
      <c r="DW181" s="229" t="str">
        <f ca="1">+IF(OFFSET('Hygiene Data'!$F$13,0,10*ROW('Hygiene Data'!F175))="","",OFFSET('Hygiene Data'!$F$13,0,10*ROW('Hygiene Data'!F175)))</f>
        <v/>
      </c>
      <c r="DX181" s="229" t="str">
        <f ca="1">+IF(OFFSET('Hygiene Data'!$G$11,0,10*ROW('Hygiene Data'!G175))="","",OFFSET('Hygiene Data'!$G$11,0,10*ROW('Hygiene Data'!G175)))</f>
        <v/>
      </c>
      <c r="DY181" s="229" t="str">
        <f ca="1">+IF(OFFSET('Hygiene Data'!$G$12,0,10*ROW('Hygiene Data'!G175))="","",OFFSET('Hygiene Data'!$G$12,0,10*ROW('Hygiene Data'!G175)))</f>
        <v/>
      </c>
      <c r="DZ181" s="229" t="str">
        <f ca="1">+IF(OFFSET('Hygiene Data'!$G$13,0,10*ROW('Hygiene Data'!G175))="","",OFFSET('Hygiene Data'!$G$13,0,10*ROW('Hygiene Data'!G175)))</f>
        <v/>
      </c>
      <c r="EA181" s="229" t="str">
        <f ca="1">+IF(OFFSET('Hygiene Data'!$H$11,0,10*ROW('Hygiene Data'!H175))="","",OFFSET('Hygiene Data'!$H$11,0,10*ROW('Hygiene Data'!H175)))</f>
        <v/>
      </c>
      <c r="EB181" s="229" t="str">
        <f ca="1">+IF(OFFSET('Hygiene Data'!$H$12,0,10*ROW('Hygiene Data'!H175))="","",OFFSET('Hygiene Data'!$H$12,0,10*ROW('Hygiene Data'!H175)))</f>
        <v/>
      </c>
      <c r="EC181" s="229" t="str">
        <f ca="1">+IF(OFFSET('Hygiene Data'!$H$13,0,10*ROW('Hygiene Data'!H175))="","",OFFSET('Hygiene Data'!$H$13,0,10*ROW('Hygiene Data'!H175)))</f>
        <v/>
      </c>
      <c r="ED181" s="229" t="str">
        <f ca="1">+IF(OFFSET('Hygiene Data'!$I$11,0,10*ROW('Hygiene Data'!I175))="","",OFFSET('Hygiene Data'!$I$11,0,10*ROW('Hygiene Data'!I175)))</f>
        <v/>
      </c>
      <c r="EE181" s="229" t="str">
        <f ca="1">+IF(OFFSET('Hygiene Data'!$I$12,0,10*ROW('Hygiene Data'!I175))="","",OFFSET('Hygiene Data'!$I$12,0,10*ROW('Hygiene Data'!I175)))</f>
        <v/>
      </c>
      <c r="EF181" s="229" t="str">
        <f ca="1">+IF(OFFSET('Hygiene Data'!$I$13,0,10*ROW('Hygiene Data'!I175))="","",OFFSET('Hygiene Data'!$I$13,0,10*ROW('Hygiene Data'!I175)))</f>
        <v/>
      </c>
    </row>
    <row r="182" spans="1:136" x14ac:dyDescent="0.25">
      <c r="A182" s="338" t="str">
        <f ca="1">+IF(OFFSET('Water Data'!$B$2,0,10*ROW('Water Data'!E176))="","",OFFSET('Water Data'!$B$2,0,10*ROW('Water Data'!E176)))</f>
        <v/>
      </c>
      <c r="B182" s="33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365" t="str">
        <f t="shared" ca="1" si="2"/>
        <v/>
      </c>
      <c r="D182" s="36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36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36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36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36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36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36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36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36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36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36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36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36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36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36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36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36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36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36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36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36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36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36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36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36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36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36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36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36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36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36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36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36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36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36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36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36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36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36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36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36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36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36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36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36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36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36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36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36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44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36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36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36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36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36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36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36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36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36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36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36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36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36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36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36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36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229" t="str">
        <f ca="1">+IF(OFFSET('Water Data'!$D$27,0,10*ROW('Water Data'!D176))="","",OFFSET('Water Data'!$D$27,0,10*ROW('Water Data'!D176)))</f>
        <v/>
      </c>
      <c r="BT182" s="229" t="str">
        <f ca="1">+IF(OFFSET('Water Data'!$D$28,0,10*ROW('Water Data'!D176))="","",OFFSET('Water Data'!$D$28,0,10*ROW('Water Data'!D176)))</f>
        <v/>
      </c>
      <c r="BU182" s="229" t="str">
        <f ca="1">+IF(OFFSET('Water Data'!$D$29,0,10*ROW('Water Data'!D176))="","",OFFSET('Water Data'!$D$29,0,10*ROW('Water Data'!D176)))</f>
        <v/>
      </c>
      <c r="BV182" s="229" t="str">
        <f ca="1">+IF(OFFSET('Water Data'!$E$27,0,10*ROW('Water Data'!E176))="","",OFFSET('Water Data'!$E$27,0,10*ROW('Water Data'!E176)))</f>
        <v/>
      </c>
      <c r="BW182" s="229" t="str">
        <f ca="1">+IF(OFFSET('Water Data'!$E$28,0,10*ROW('Water Data'!E176))="","",OFFSET('Water Data'!$E$28,0,10*ROW('Water Data'!E176)))</f>
        <v/>
      </c>
      <c r="BX182" s="229" t="str">
        <f ca="1">+IF(OFFSET('Water Data'!$E$29,0,10*ROW('Water Data'!E176))="","",OFFSET('Water Data'!$E$29,0,10*ROW('Water Data'!E176)))</f>
        <v/>
      </c>
      <c r="BY182" s="229" t="str">
        <f ca="1">+IF(OFFSET('Water Data'!$F$27,0,10*ROW('Water Data'!F176))="","",OFFSET('Water Data'!$F$27,0,10*ROW('Water Data'!F176)))</f>
        <v/>
      </c>
      <c r="BZ182" s="229" t="str">
        <f ca="1">+IF(OFFSET('Water Data'!$F$28,0,10*ROW('Water Data'!F176))="","",OFFSET('Water Data'!$F$28,0,10*ROW('Water Data'!F176)))</f>
        <v/>
      </c>
      <c r="CA182" s="229" t="str">
        <f ca="1">+IF(OFFSET('Water Data'!$F$29,0,10*ROW('Water Data'!F176))="","",OFFSET('Water Data'!$F$29,0,10*ROW('Water Data'!F176)))</f>
        <v/>
      </c>
      <c r="CB182" s="229" t="str">
        <f ca="1">+IF(OFFSET('Water Data'!$G$27,0,10*ROW('Water Data'!G176))="","",OFFSET('Water Data'!$G$27,0,10*ROW('Water Data'!G176)))</f>
        <v/>
      </c>
      <c r="CC182" s="229" t="str">
        <f ca="1">+IF(OFFSET('Water Data'!$G$28,0,10*ROW('Water Data'!G176))="","",OFFSET('Water Data'!$G$28,0,10*ROW('Water Data'!G176)))</f>
        <v/>
      </c>
      <c r="CD182" s="229" t="str">
        <f ca="1">+IF(OFFSET('Water Data'!$G$29,0,10*ROW('Water Data'!G176))="","",OFFSET('Water Data'!$G$29,0,10*ROW('Water Data'!G176)))</f>
        <v/>
      </c>
      <c r="CE182" s="229" t="str">
        <f ca="1">+IF(OFFSET('Water Data'!$H$27,0,10*ROW('Water Data'!H176))="","",OFFSET('Water Data'!$H$27,0,10*ROW('Water Data'!H176)))</f>
        <v/>
      </c>
      <c r="CF182" s="229" t="str">
        <f ca="1">+IF(OFFSET('Water Data'!$H$28,0,10*ROW('Water Data'!H176))="","",OFFSET('Water Data'!$H$28,0,10*ROW('Water Data'!H176)))</f>
        <v/>
      </c>
      <c r="CG182" s="229" t="str">
        <f ca="1">+IF(OFFSET('Water Data'!$H$29,0,10*ROW('Water Data'!H176))="","",OFFSET('Water Data'!$H$29,0,10*ROW('Water Data'!H176)))</f>
        <v/>
      </c>
      <c r="CH182" s="229" t="str">
        <f ca="1">+IF(OFFSET('Water Data'!$I$27,0,10*ROW('Water Data'!I176))="","",OFFSET('Water Data'!$I$27,0,10*ROW('Water Data'!I176)))</f>
        <v/>
      </c>
      <c r="CI182" s="229" t="str">
        <f ca="1">+IF(OFFSET('Water Data'!$I$28,0,10*ROW('Water Data'!I176))="","",OFFSET('Water Data'!$I$28,0,10*ROW('Water Data'!I176)))</f>
        <v/>
      </c>
      <c r="CJ182" s="229" t="str">
        <f ca="1">+IF(OFFSET('Water Data'!$I$29,0,10*ROW('Water Data'!I176))="","",OFFSET('Water Data'!$I$29,0,10*ROW('Water Data'!I176)))</f>
        <v/>
      </c>
      <c r="CK182" s="229" t="str">
        <f ca="1">+IF(OFFSET('Sanitation Data'!$D$28,0,10*ROW('Sanitation Data'!D176))="","",OFFSET('Sanitation Data'!$D$28,0,10*ROW('Sanitation Data'!D176)))</f>
        <v/>
      </c>
      <c r="CL182" s="229" t="str">
        <f ca="1">+IF(OFFSET('Sanitation Data'!$D$29,0,10*ROW('Sanitation Data'!D176))="","",OFFSET('Sanitation Data'!$D$29,0,10*ROW('Sanitation Data'!D176)))</f>
        <v/>
      </c>
      <c r="CM182" s="229" t="str">
        <f ca="1">+IF(OFFSET('Sanitation Data'!$D$30,0,10*ROW('Sanitation Data'!D176))="","",OFFSET('Sanitation Data'!$D$30,0,10*ROW('Sanitation Data'!D176)))</f>
        <v/>
      </c>
      <c r="CN182" s="229" t="str">
        <f ca="1">+IF(OFFSET('Sanitation Data'!$D$31,0,10*ROW('Sanitation Data'!D176))="","",OFFSET('Sanitation Data'!$D$31,0,10*ROW('Sanitation Data'!D176)))</f>
        <v/>
      </c>
      <c r="CO182" s="229" t="str">
        <f ca="1">+IF(OFFSET('Sanitation Data'!$D$32,0,10*ROW('Sanitation Data'!D176))="","",OFFSET('Sanitation Data'!$D$32,0,10*ROW('Sanitation Data'!D176)))</f>
        <v/>
      </c>
      <c r="CP182" s="229" t="str">
        <f ca="1">+IF(OFFSET('Sanitation Data'!$E$28,0,10*ROW('Sanitation Data'!E176))="","",OFFSET('Sanitation Data'!$E$28,0,10*ROW('Sanitation Data'!E176)))</f>
        <v/>
      </c>
      <c r="CQ182" s="229" t="str">
        <f ca="1">+IF(OFFSET('Sanitation Data'!$E$29,0,10*ROW('Sanitation Data'!E176))="","",OFFSET('Sanitation Data'!$E$29,0,10*ROW('Sanitation Data'!E176)))</f>
        <v/>
      </c>
      <c r="CR182" s="229" t="str">
        <f ca="1">+IF(OFFSET('Sanitation Data'!$E$30,0,10*ROW('Sanitation Data'!E176))="","",OFFSET('Sanitation Data'!$E$30,0,10*ROW('Sanitation Data'!E176)))</f>
        <v/>
      </c>
      <c r="CS182" s="229" t="str">
        <f ca="1">+IF(OFFSET('Sanitation Data'!$E$31,0,10*ROW('Sanitation Data'!E176))="","",OFFSET('Sanitation Data'!$E$31,0,10*ROW('Sanitation Data'!E176)))</f>
        <v/>
      </c>
      <c r="CT182" s="229" t="str">
        <f ca="1">+IF(OFFSET('Sanitation Data'!$E$32,0,10*ROW('Sanitation Data'!E176))="","",OFFSET('Sanitation Data'!$E$32,0,10*ROW('Sanitation Data'!E176)))</f>
        <v/>
      </c>
      <c r="CU182" s="229" t="str">
        <f ca="1">+IF(OFFSET('Sanitation Data'!$F$28,0,10*ROW('Sanitation Data'!F176))="","",OFFSET('Sanitation Data'!$F$28,0,10*ROW('Sanitation Data'!F176)))</f>
        <v/>
      </c>
      <c r="CV182" s="229" t="str">
        <f ca="1">+IF(OFFSET('Sanitation Data'!$F$29,0,10*ROW('Sanitation Data'!F176))="","",OFFSET('Sanitation Data'!$F$29,0,10*ROW('Sanitation Data'!F176)))</f>
        <v/>
      </c>
      <c r="CW182" s="229" t="str">
        <f ca="1">+IF(OFFSET('Sanitation Data'!$F$30,0,10*ROW('Sanitation Data'!F176))="","",OFFSET('Sanitation Data'!$F$30,0,10*ROW('Sanitation Data'!F176)))</f>
        <v/>
      </c>
      <c r="CX182" s="229" t="str">
        <f ca="1">+IF(OFFSET('Sanitation Data'!$F$31,0,10*ROW('Sanitation Data'!F176))="","",OFFSET('Sanitation Data'!$F$31,0,10*ROW('Sanitation Data'!F176)))</f>
        <v/>
      </c>
      <c r="CY182" s="229" t="str">
        <f ca="1">+IF(OFFSET('Sanitation Data'!$F$32,0,10*ROW('Sanitation Data'!F176))="","",OFFSET('Sanitation Data'!$F$32,0,10*ROW('Sanitation Data'!F176)))</f>
        <v/>
      </c>
      <c r="CZ182" s="229" t="str">
        <f ca="1">+IF(OFFSET('Sanitation Data'!$G$28,0,10*ROW('Sanitation Data'!G176))="","",OFFSET('Sanitation Data'!$G$28,0,10*ROW('Sanitation Data'!G176)))</f>
        <v/>
      </c>
      <c r="DA182" s="229" t="str">
        <f ca="1">+IF(OFFSET('Sanitation Data'!$G$29,0,10*ROW('Sanitation Data'!G176))="","",OFFSET('Sanitation Data'!$G$29,0,10*ROW('Sanitation Data'!G176)))</f>
        <v/>
      </c>
      <c r="DB182" s="229" t="str">
        <f ca="1">+IF(OFFSET('Sanitation Data'!$G$30,0,10*ROW('Sanitation Data'!G176))="","",OFFSET('Sanitation Data'!$G$30,0,10*ROW('Sanitation Data'!G176)))</f>
        <v/>
      </c>
      <c r="DC182" s="229" t="str">
        <f ca="1">+IF(OFFSET('Sanitation Data'!$G$31,0,10*ROW('Sanitation Data'!G176))="","",OFFSET('Sanitation Data'!$G$31,0,10*ROW('Sanitation Data'!G176)))</f>
        <v/>
      </c>
      <c r="DD182" s="229" t="str">
        <f ca="1">+IF(OFFSET('Sanitation Data'!$G$32,0,10*ROW('Sanitation Data'!G176))="","",OFFSET('Sanitation Data'!$G$32,0,10*ROW('Sanitation Data'!G176)))</f>
        <v/>
      </c>
      <c r="DE182" s="229" t="str">
        <f ca="1">+IF(OFFSET('Sanitation Data'!$H$28,0,10*ROW('Sanitation Data'!H176))="","",OFFSET('Sanitation Data'!$H$28,0,10*ROW('Sanitation Data'!H176)))</f>
        <v/>
      </c>
      <c r="DF182" s="229" t="str">
        <f ca="1">+IF(OFFSET('Sanitation Data'!$H$29,0,10*ROW('Sanitation Data'!H176))="","",OFFSET('Sanitation Data'!$H$29,0,10*ROW('Sanitation Data'!H176)))</f>
        <v/>
      </c>
      <c r="DG182" s="229" t="str">
        <f ca="1">+IF(OFFSET('Sanitation Data'!$H$30,0,10*ROW('Sanitation Data'!H176))="","",OFFSET('Sanitation Data'!$H$30,0,10*ROW('Sanitation Data'!H176)))</f>
        <v/>
      </c>
      <c r="DH182" s="229" t="str">
        <f ca="1">+IF(OFFSET('Sanitation Data'!$H$31,0,10*ROW('Sanitation Data'!H176))="","",OFFSET('Sanitation Data'!$H$31,0,10*ROW('Sanitation Data'!H176)))</f>
        <v/>
      </c>
      <c r="DI182" s="229" t="str">
        <f ca="1">+IF(OFFSET('Sanitation Data'!$H$32,0,10*ROW('Sanitation Data'!H176))="","",OFFSET('Sanitation Data'!$H$32,0,10*ROW('Sanitation Data'!H176)))</f>
        <v/>
      </c>
      <c r="DJ182" s="229" t="str">
        <f ca="1">+IF(OFFSET('Sanitation Data'!$I$28,0,10*ROW('Sanitation Data'!I176))="","",OFFSET('Sanitation Data'!$I$28,0,10*ROW('Sanitation Data'!I176)))</f>
        <v/>
      </c>
      <c r="DK182" s="229" t="str">
        <f ca="1">+IF(OFFSET('Sanitation Data'!$I$29,0,10*ROW('Sanitation Data'!I176))="","",OFFSET('Sanitation Data'!$I$29,0,10*ROW('Sanitation Data'!I176)))</f>
        <v/>
      </c>
      <c r="DL182" s="229" t="str">
        <f ca="1">+IF(OFFSET('Sanitation Data'!$I$30,0,10*ROW('Sanitation Data'!I176))="","",OFFSET('Sanitation Data'!$I$30,0,10*ROW('Sanitation Data'!I176)))</f>
        <v/>
      </c>
      <c r="DM182" s="229" t="str">
        <f ca="1">+IF(OFFSET('Sanitation Data'!$I$31,0,10*ROW('Sanitation Data'!I176))="","",OFFSET('Sanitation Data'!$I$31,0,10*ROW('Sanitation Data'!I176)))</f>
        <v/>
      </c>
      <c r="DN182" s="229" t="str">
        <f ca="1">+IF(OFFSET('Sanitation Data'!$I$32,0,10*ROW('Sanitation Data'!I176))="","",OFFSET('Sanitation Data'!$I$32,0,10*ROW('Sanitation Data'!I176)))</f>
        <v/>
      </c>
      <c r="DO182" s="229" t="str">
        <f ca="1">+IF(OFFSET('Hygiene Data'!$D$11,0,10*ROW('Hygiene Data'!D176))="","",OFFSET('Hygiene Data'!$D$11,0,10*ROW('Hygiene Data'!D176)))</f>
        <v/>
      </c>
      <c r="DP182" s="229" t="str">
        <f ca="1">+IF(OFFSET('Hygiene Data'!$D$12,0,10*ROW('Hygiene Data'!D176))="","",OFFSET('Hygiene Data'!$D$12,0,10*ROW('Hygiene Data'!D176)))</f>
        <v/>
      </c>
      <c r="DQ182" s="229" t="str">
        <f ca="1">+IF(OFFSET('Hygiene Data'!$D$13,0,10*ROW('Hygiene Data'!D176))="","",OFFSET('Hygiene Data'!$D$13,0,10*ROW('Hygiene Data'!D176)))</f>
        <v/>
      </c>
      <c r="DR182" s="229" t="str">
        <f ca="1">+IF(OFFSET('Hygiene Data'!$E$11,0,10*ROW('Hygiene Data'!E176))="","",OFFSET('Hygiene Data'!$E$11,0,10*ROW('Hygiene Data'!E176)))</f>
        <v/>
      </c>
      <c r="DS182" s="229" t="str">
        <f ca="1">+IF(OFFSET('Hygiene Data'!$E$12,0,10*ROW('Hygiene Data'!E176))="","",OFFSET('Hygiene Data'!$E$12,0,10*ROW('Hygiene Data'!E176)))</f>
        <v/>
      </c>
      <c r="DT182" s="229" t="str">
        <f ca="1">+IF(OFFSET('Hygiene Data'!$E$13,0,10*ROW('Hygiene Data'!E176))="","",OFFSET('Hygiene Data'!$E$13,0,10*ROW('Hygiene Data'!E176)))</f>
        <v/>
      </c>
      <c r="DU182" s="229" t="str">
        <f ca="1">+IF(OFFSET('Hygiene Data'!$F$11,0,10*ROW('Hygiene Data'!F176))="","",OFFSET('Hygiene Data'!$F$11,0,10*ROW('Hygiene Data'!F176)))</f>
        <v/>
      </c>
      <c r="DV182" s="229" t="str">
        <f ca="1">+IF(OFFSET('Hygiene Data'!$F$12,0,10*ROW('Hygiene Data'!F176))="","",OFFSET('Hygiene Data'!$F$12,0,10*ROW('Hygiene Data'!F176)))</f>
        <v/>
      </c>
      <c r="DW182" s="229" t="str">
        <f ca="1">+IF(OFFSET('Hygiene Data'!$F$13,0,10*ROW('Hygiene Data'!F176))="","",OFFSET('Hygiene Data'!$F$13,0,10*ROW('Hygiene Data'!F176)))</f>
        <v/>
      </c>
      <c r="DX182" s="229" t="str">
        <f ca="1">+IF(OFFSET('Hygiene Data'!$G$11,0,10*ROW('Hygiene Data'!G176))="","",OFFSET('Hygiene Data'!$G$11,0,10*ROW('Hygiene Data'!G176)))</f>
        <v/>
      </c>
      <c r="DY182" s="229" t="str">
        <f ca="1">+IF(OFFSET('Hygiene Data'!$G$12,0,10*ROW('Hygiene Data'!G176))="","",OFFSET('Hygiene Data'!$G$12,0,10*ROW('Hygiene Data'!G176)))</f>
        <v/>
      </c>
      <c r="DZ182" s="229" t="str">
        <f ca="1">+IF(OFFSET('Hygiene Data'!$G$13,0,10*ROW('Hygiene Data'!G176))="","",OFFSET('Hygiene Data'!$G$13,0,10*ROW('Hygiene Data'!G176)))</f>
        <v/>
      </c>
      <c r="EA182" s="229" t="str">
        <f ca="1">+IF(OFFSET('Hygiene Data'!$H$11,0,10*ROW('Hygiene Data'!H176))="","",OFFSET('Hygiene Data'!$H$11,0,10*ROW('Hygiene Data'!H176)))</f>
        <v/>
      </c>
      <c r="EB182" s="229" t="str">
        <f ca="1">+IF(OFFSET('Hygiene Data'!$H$12,0,10*ROW('Hygiene Data'!H176))="","",OFFSET('Hygiene Data'!$H$12,0,10*ROW('Hygiene Data'!H176)))</f>
        <v/>
      </c>
      <c r="EC182" s="229" t="str">
        <f ca="1">+IF(OFFSET('Hygiene Data'!$H$13,0,10*ROW('Hygiene Data'!H176))="","",OFFSET('Hygiene Data'!$H$13,0,10*ROW('Hygiene Data'!H176)))</f>
        <v/>
      </c>
      <c r="ED182" s="229" t="str">
        <f ca="1">+IF(OFFSET('Hygiene Data'!$I$11,0,10*ROW('Hygiene Data'!I176))="","",OFFSET('Hygiene Data'!$I$11,0,10*ROW('Hygiene Data'!I176)))</f>
        <v/>
      </c>
      <c r="EE182" s="229" t="str">
        <f ca="1">+IF(OFFSET('Hygiene Data'!$I$12,0,10*ROW('Hygiene Data'!I176))="","",OFFSET('Hygiene Data'!$I$12,0,10*ROW('Hygiene Data'!I176)))</f>
        <v/>
      </c>
      <c r="EF182" s="229" t="str">
        <f ca="1">+IF(OFFSET('Hygiene Data'!$I$13,0,10*ROW('Hygiene Data'!I176))="","",OFFSET('Hygiene Data'!$I$13,0,10*ROW('Hygiene Data'!I176)))</f>
        <v/>
      </c>
    </row>
    <row r="183" spans="1:136" x14ac:dyDescent="0.25">
      <c r="A183" s="338" t="str">
        <f ca="1">+IF(OFFSET('Water Data'!$B$2,0,10*ROW('Water Data'!E177))="","",OFFSET('Water Data'!$B$2,0,10*ROW('Water Data'!E177)))</f>
        <v/>
      </c>
      <c r="B183" s="33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365" t="str">
        <f t="shared" ca="1" si="2"/>
        <v/>
      </c>
      <c r="D183" s="36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36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36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36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36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36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36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36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36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36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36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36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36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36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36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36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36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36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36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36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36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36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36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36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36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36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36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36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36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36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36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36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36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36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36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36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36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36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36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36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36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36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36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36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36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36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36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36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36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44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36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36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36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36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36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36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36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36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36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36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36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36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36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36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36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36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229" t="str">
        <f ca="1">+IF(OFFSET('Water Data'!$D$27,0,10*ROW('Water Data'!D177))="","",OFFSET('Water Data'!$D$27,0,10*ROW('Water Data'!D177)))</f>
        <v/>
      </c>
      <c r="BT183" s="229" t="str">
        <f ca="1">+IF(OFFSET('Water Data'!$D$28,0,10*ROW('Water Data'!D177))="","",OFFSET('Water Data'!$D$28,0,10*ROW('Water Data'!D177)))</f>
        <v/>
      </c>
      <c r="BU183" s="229" t="str">
        <f ca="1">+IF(OFFSET('Water Data'!$D$29,0,10*ROW('Water Data'!D177))="","",OFFSET('Water Data'!$D$29,0,10*ROW('Water Data'!D177)))</f>
        <v/>
      </c>
      <c r="BV183" s="229" t="str">
        <f ca="1">+IF(OFFSET('Water Data'!$E$27,0,10*ROW('Water Data'!E177))="","",OFFSET('Water Data'!$E$27,0,10*ROW('Water Data'!E177)))</f>
        <v/>
      </c>
      <c r="BW183" s="229" t="str">
        <f ca="1">+IF(OFFSET('Water Data'!$E$28,0,10*ROW('Water Data'!E177))="","",OFFSET('Water Data'!$E$28,0,10*ROW('Water Data'!E177)))</f>
        <v/>
      </c>
      <c r="BX183" s="229" t="str">
        <f ca="1">+IF(OFFSET('Water Data'!$E$29,0,10*ROW('Water Data'!E177))="","",OFFSET('Water Data'!$E$29,0,10*ROW('Water Data'!E177)))</f>
        <v/>
      </c>
      <c r="BY183" s="229" t="str">
        <f ca="1">+IF(OFFSET('Water Data'!$F$27,0,10*ROW('Water Data'!F177))="","",OFFSET('Water Data'!$F$27,0,10*ROW('Water Data'!F177)))</f>
        <v/>
      </c>
      <c r="BZ183" s="229" t="str">
        <f ca="1">+IF(OFFSET('Water Data'!$F$28,0,10*ROW('Water Data'!F177))="","",OFFSET('Water Data'!$F$28,0,10*ROW('Water Data'!F177)))</f>
        <v/>
      </c>
      <c r="CA183" s="229" t="str">
        <f ca="1">+IF(OFFSET('Water Data'!$F$29,0,10*ROW('Water Data'!F177))="","",OFFSET('Water Data'!$F$29,0,10*ROW('Water Data'!F177)))</f>
        <v/>
      </c>
      <c r="CB183" s="229" t="str">
        <f ca="1">+IF(OFFSET('Water Data'!$G$27,0,10*ROW('Water Data'!G177))="","",OFFSET('Water Data'!$G$27,0,10*ROW('Water Data'!G177)))</f>
        <v/>
      </c>
      <c r="CC183" s="229" t="str">
        <f ca="1">+IF(OFFSET('Water Data'!$G$28,0,10*ROW('Water Data'!G177))="","",OFFSET('Water Data'!$G$28,0,10*ROW('Water Data'!G177)))</f>
        <v/>
      </c>
      <c r="CD183" s="229" t="str">
        <f ca="1">+IF(OFFSET('Water Data'!$G$29,0,10*ROW('Water Data'!G177))="","",OFFSET('Water Data'!$G$29,0,10*ROW('Water Data'!G177)))</f>
        <v/>
      </c>
      <c r="CE183" s="229" t="str">
        <f ca="1">+IF(OFFSET('Water Data'!$H$27,0,10*ROW('Water Data'!H177))="","",OFFSET('Water Data'!$H$27,0,10*ROW('Water Data'!H177)))</f>
        <v/>
      </c>
      <c r="CF183" s="229" t="str">
        <f ca="1">+IF(OFFSET('Water Data'!$H$28,0,10*ROW('Water Data'!H177))="","",OFFSET('Water Data'!$H$28,0,10*ROW('Water Data'!H177)))</f>
        <v/>
      </c>
      <c r="CG183" s="229" t="str">
        <f ca="1">+IF(OFFSET('Water Data'!$H$29,0,10*ROW('Water Data'!H177))="","",OFFSET('Water Data'!$H$29,0,10*ROW('Water Data'!H177)))</f>
        <v/>
      </c>
      <c r="CH183" s="229" t="str">
        <f ca="1">+IF(OFFSET('Water Data'!$I$27,0,10*ROW('Water Data'!I177))="","",OFFSET('Water Data'!$I$27,0,10*ROW('Water Data'!I177)))</f>
        <v/>
      </c>
      <c r="CI183" s="229" t="str">
        <f ca="1">+IF(OFFSET('Water Data'!$I$28,0,10*ROW('Water Data'!I177))="","",OFFSET('Water Data'!$I$28,0,10*ROW('Water Data'!I177)))</f>
        <v/>
      </c>
      <c r="CJ183" s="229" t="str">
        <f ca="1">+IF(OFFSET('Water Data'!$I$29,0,10*ROW('Water Data'!I177))="","",OFFSET('Water Data'!$I$29,0,10*ROW('Water Data'!I177)))</f>
        <v/>
      </c>
      <c r="CK183" s="229" t="str">
        <f ca="1">+IF(OFFSET('Sanitation Data'!$D$28,0,10*ROW('Sanitation Data'!D177))="","",OFFSET('Sanitation Data'!$D$28,0,10*ROW('Sanitation Data'!D177)))</f>
        <v/>
      </c>
      <c r="CL183" s="229" t="str">
        <f ca="1">+IF(OFFSET('Sanitation Data'!$D$29,0,10*ROW('Sanitation Data'!D177))="","",OFFSET('Sanitation Data'!$D$29,0,10*ROW('Sanitation Data'!D177)))</f>
        <v/>
      </c>
      <c r="CM183" s="229" t="str">
        <f ca="1">+IF(OFFSET('Sanitation Data'!$D$30,0,10*ROW('Sanitation Data'!D177))="","",OFFSET('Sanitation Data'!$D$30,0,10*ROW('Sanitation Data'!D177)))</f>
        <v/>
      </c>
      <c r="CN183" s="229" t="str">
        <f ca="1">+IF(OFFSET('Sanitation Data'!$D$31,0,10*ROW('Sanitation Data'!D177))="","",OFFSET('Sanitation Data'!$D$31,0,10*ROW('Sanitation Data'!D177)))</f>
        <v/>
      </c>
      <c r="CO183" s="229" t="str">
        <f ca="1">+IF(OFFSET('Sanitation Data'!$D$32,0,10*ROW('Sanitation Data'!D177))="","",OFFSET('Sanitation Data'!$D$32,0,10*ROW('Sanitation Data'!D177)))</f>
        <v/>
      </c>
      <c r="CP183" s="229" t="str">
        <f ca="1">+IF(OFFSET('Sanitation Data'!$E$28,0,10*ROW('Sanitation Data'!E177))="","",OFFSET('Sanitation Data'!$E$28,0,10*ROW('Sanitation Data'!E177)))</f>
        <v/>
      </c>
      <c r="CQ183" s="229" t="str">
        <f ca="1">+IF(OFFSET('Sanitation Data'!$E$29,0,10*ROW('Sanitation Data'!E177))="","",OFFSET('Sanitation Data'!$E$29,0,10*ROW('Sanitation Data'!E177)))</f>
        <v/>
      </c>
      <c r="CR183" s="229" t="str">
        <f ca="1">+IF(OFFSET('Sanitation Data'!$E$30,0,10*ROW('Sanitation Data'!E177))="","",OFFSET('Sanitation Data'!$E$30,0,10*ROW('Sanitation Data'!E177)))</f>
        <v/>
      </c>
      <c r="CS183" s="229" t="str">
        <f ca="1">+IF(OFFSET('Sanitation Data'!$E$31,0,10*ROW('Sanitation Data'!E177))="","",OFFSET('Sanitation Data'!$E$31,0,10*ROW('Sanitation Data'!E177)))</f>
        <v/>
      </c>
      <c r="CT183" s="229" t="str">
        <f ca="1">+IF(OFFSET('Sanitation Data'!$E$32,0,10*ROW('Sanitation Data'!E177))="","",OFFSET('Sanitation Data'!$E$32,0,10*ROW('Sanitation Data'!E177)))</f>
        <v/>
      </c>
      <c r="CU183" s="229" t="str">
        <f ca="1">+IF(OFFSET('Sanitation Data'!$F$28,0,10*ROW('Sanitation Data'!F177))="","",OFFSET('Sanitation Data'!$F$28,0,10*ROW('Sanitation Data'!F177)))</f>
        <v/>
      </c>
      <c r="CV183" s="229" t="str">
        <f ca="1">+IF(OFFSET('Sanitation Data'!$F$29,0,10*ROW('Sanitation Data'!F177))="","",OFFSET('Sanitation Data'!$F$29,0,10*ROW('Sanitation Data'!F177)))</f>
        <v/>
      </c>
      <c r="CW183" s="229" t="str">
        <f ca="1">+IF(OFFSET('Sanitation Data'!$F$30,0,10*ROW('Sanitation Data'!F177))="","",OFFSET('Sanitation Data'!$F$30,0,10*ROW('Sanitation Data'!F177)))</f>
        <v/>
      </c>
      <c r="CX183" s="229" t="str">
        <f ca="1">+IF(OFFSET('Sanitation Data'!$F$31,0,10*ROW('Sanitation Data'!F177))="","",OFFSET('Sanitation Data'!$F$31,0,10*ROW('Sanitation Data'!F177)))</f>
        <v/>
      </c>
      <c r="CY183" s="229" t="str">
        <f ca="1">+IF(OFFSET('Sanitation Data'!$F$32,0,10*ROW('Sanitation Data'!F177))="","",OFFSET('Sanitation Data'!$F$32,0,10*ROW('Sanitation Data'!F177)))</f>
        <v/>
      </c>
      <c r="CZ183" s="229" t="str">
        <f ca="1">+IF(OFFSET('Sanitation Data'!$G$28,0,10*ROW('Sanitation Data'!G177))="","",OFFSET('Sanitation Data'!$G$28,0,10*ROW('Sanitation Data'!G177)))</f>
        <v/>
      </c>
      <c r="DA183" s="229" t="str">
        <f ca="1">+IF(OFFSET('Sanitation Data'!$G$29,0,10*ROW('Sanitation Data'!G177))="","",OFFSET('Sanitation Data'!$G$29,0,10*ROW('Sanitation Data'!G177)))</f>
        <v/>
      </c>
      <c r="DB183" s="229" t="str">
        <f ca="1">+IF(OFFSET('Sanitation Data'!$G$30,0,10*ROW('Sanitation Data'!G177))="","",OFFSET('Sanitation Data'!$G$30,0,10*ROW('Sanitation Data'!G177)))</f>
        <v/>
      </c>
      <c r="DC183" s="229" t="str">
        <f ca="1">+IF(OFFSET('Sanitation Data'!$G$31,0,10*ROW('Sanitation Data'!G177))="","",OFFSET('Sanitation Data'!$G$31,0,10*ROW('Sanitation Data'!G177)))</f>
        <v/>
      </c>
      <c r="DD183" s="229" t="str">
        <f ca="1">+IF(OFFSET('Sanitation Data'!$G$32,0,10*ROW('Sanitation Data'!G177))="","",OFFSET('Sanitation Data'!$G$32,0,10*ROW('Sanitation Data'!G177)))</f>
        <v/>
      </c>
      <c r="DE183" s="229" t="str">
        <f ca="1">+IF(OFFSET('Sanitation Data'!$H$28,0,10*ROW('Sanitation Data'!H177))="","",OFFSET('Sanitation Data'!$H$28,0,10*ROW('Sanitation Data'!H177)))</f>
        <v/>
      </c>
      <c r="DF183" s="229" t="str">
        <f ca="1">+IF(OFFSET('Sanitation Data'!$H$29,0,10*ROW('Sanitation Data'!H177))="","",OFFSET('Sanitation Data'!$H$29,0,10*ROW('Sanitation Data'!H177)))</f>
        <v/>
      </c>
      <c r="DG183" s="229" t="str">
        <f ca="1">+IF(OFFSET('Sanitation Data'!$H$30,0,10*ROW('Sanitation Data'!H177))="","",OFFSET('Sanitation Data'!$H$30,0,10*ROW('Sanitation Data'!H177)))</f>
        <v/>
      </c>
      <c r="DH183" s="229" t="str">
        <f ca="1">+IF(OFFSET('Sanitation Data'!$H$31,0,10*ROW('Sanitation Data'!H177))="","",OFFSET('Sanitation Data'!$H$31,0,10*ROW('Sanitation Data'!H177)))</f>
        <v/>
      </c>
      <c r="DI183" s="229" t="str">
        <f ca="1">+IF(OFFSET('Sanitation Data'!$H$32,0,10*ROW('Sanitation Data'!H177))="","",OFFSET('Sanitation Data'!$H$32,0,10*ROW('Sanitation Data'!H177)))</f>
        <v/>
      </c>
      <c r="DJ183" s="229" t="str">
        <f ca="1">+IF(OFFSET('Sanitation Data'!$I$28,0,10*ROW('Sanitation Data'!I177))="","",OFFSET('Sanitation Data'!$I$28,0,10*ROW('Sanitation Data'!I177)))</f>
        <v/>
      </c>
      <c r="DK183" s="229" t="str">
        <f ca="1">+IF(OFFSET('Sanitation Data'!$I$29,0,10*ROW('Sanitation Data'!I177))="","",OFFSET('Sanitation Data'!$I$29,0,10*ROW('Sanitation Data'!I177)))</f>
        <v/>
      </c>
      <c r="DL183" s="229" t="str">
        <f ca="1">+IF(OFFSET('Sanitation Data'!$I$30,0,10*ROW('Sanitation Data'!I177))="","",OFFSET('Sanitation Data'!$I$30,0,10*ROW('Sanitation Data'!I177)))</f>
        <v/>
      </c>
      <c r="DM183" s="229" t="str">
        <f ca="1">+IF(OFFSET('Sanitation Data'!$I$31,0,10*ROW('Sanitation Data'!I177))="","",OFFSET('Sanitation Data'!$I$31,0,10*ROW('Sanitation Data'!I177)))</f>
        <v/>
      </c>
      <c r="DN183" s="229" t="str">
        <f ca="1">+IF(OFFSET('Sanitation Data'!$I$32,0,10*ROW('Sanitation Data'!I177))="","",OFFSET('Sanitation Data'!$I$32,0,10*ROW('Sanitation Data'!I177)))</f>
        <v/>
      </c>
      <c r="DO183" s="229" t="str">
        <f ca="1">+IF(OFFSET('Hygiene Data'!$D$11,0,10*ROW('Hygiene Data'!D177))="","",OFFSET('Hygiene Data'!$D$11,0,10*ROW('Hygiene Data'!D177)))</f>
        <v/>
      </c>
      <c r="DP183" s="229" t="str">
        <f ca="1">+IF(OFFSET('Hygiene Data'!$D$12,0,10*ROW('Hygiene Data'!D177))="","",OFFSET('Hygiene Data'!$D$12,0,10*ROW('Hygiene Data'!D177)))</f>
        <v/>
      </c>
      <c r="DQ183" s="229" t="str">
        <f ca="1">+IF(OFFSET('Hygiene Data'!$D$13,0,10*ROW('Hygiene Data'!D177))="","",OFFSET('Hygiene Data'!$D$13,0,10*ROW('Hygiene Data'!D177)))</f>
        <v/>
      </c>
      <c r="DR183" s="229" t="str">
        <f ca="1">+IF(OFFSET('Hygiene Data'!$E$11,0,10*ROW('Hygiene Data'!E177))="","",OFFSET('Hygiene Data'!$E$11,0,10*ROW('Hygiene Data'!E177)))</f>
        <v/>
      </c>
      <c r="DS183" s="229" t="str">
        <f ca="1">+IF(OFFSET('Hygiene Data'!$E$12,0,10*ROW('Hygiene Data'!E177))="","",OFFSET('Hygiene Data'!$E$12,0,10*ROW('Hygiene Data'!E177)))</f>
        <v/>
      </c>
      <c r="DT183" s="229" t="str">
        <f ca="1">+IF(OFFSET('Hygiene Data'!$E$13,0,10*ROW('Hygiene Data'!E177))="","",OFFSET('Hygiene Data'!$E$13,0,10*ROW('Hygiene Data'!E177)))</f>
        <v/>
      </c>
      <c r="DU183" s="229" t="str">
        <f ca="1">+IF(OFFSET('Hygiene Data'!$F$11,0,10*ROW('Hygiene Data'!F177))="","",OFFSET('Hygiene Data'!$F$11,0,10*ROW('Hygiene Data'!F177)))</f>
        <v/>
      </c>
      <c r="DV183" s="229" t="str">
        <f ca="1">+IF(OFFSET('Hygiene Data'!$F$12,0,10*ROW('Hygiene Data'!F177))="","",OFFSET('Hygiene Data'!$F$12,0,10*ROW('Hygiene Data'!F177)))</f>
        <v/>
      </c>
      <c r="DW183" s="229" t="str">
        <f ca="1">+IF(OFFSET('Hygiene Data'!$F$13,0,10*ROW('Hygiene Data'!F177))="","",OFFSET('Hygiene Data'!$F$13,0,10*ROW('Hygiene Data'!F177)))</f>
        <v/>
      </c>
      <c r="DX183" s="229" t="str">
        <f ca="1">+IF(OFFSET('Hygiene Data'!$G$11,0,10*ROW('Hygiene Data'!G177))="","",OFFSET('Hygiene Data'!$G$11,0,10*ROW('Hygiene Data'!G177)))</f>
        <v/>
      </c>
      <c r="DY183" s="229" t="str">
        <f ca="1">+IF(OFFSET('Hygiene Data'!$G$12,0,10*ROW('Hygiene Data'!G177))="","",OFFSET('Hygiene Data'!$G$12,0,10*ROW('Hygiene Data'!G177)))</f>
        <v/>
      </c>
      <c r="DZ183" s="229" t="str">
        <f ca="1">+IF(OFFSET('Hygiene Data'!$G$13,0,10*ROW('Hygiene Data'!G177))="","",OFFSET('Hygiene Data'!$G$13,0,10*ROW('Hygiene Data'!G177)))</f>
        <v/>
      </c>
      <c r="EA183" s="229" t="str">
        <f ca="1">+IF(OFFSET('Hygiene Data'!$H$11,0,10*ROW('Hygiene Data'!H177))="","",OFFSET('Hygiene Data'!$H$11,0,10*ROW('Hygiene Data'!H177)))</f>
        <v/>
      </c>
      <c r="EB183" s="229" t="str">
        <f ca="1">+IF(OFFSET('Hygiene Data'!$H$12,0,10*ROW('Hygiene Data'!H177))="","",OFFSET('Hygiene Data'!$H$12,0,10*ROW('Hygiene Data'!H177)))</f>
        <v/>
      </c>
      <c r="EC183" s="229" t="str">
        <f ca="1">+IF(OFFSET('Hygiene Data'!$H$13,0,10*ROW('Hygiene Data'!H177))="","",OFFSET('Hygiene Data'!$H$13,0,10*ROW('Hygiene Data'!H177)))</f>
        <v/>
      </c>
      <c r="ED183" s="229" t="str">
        <f ca="1">+IF(OFFSET('Hygiene Data'!$I$11,0,10*ROW('Hygiene Data'!I177))="","",OFFSET('Hygiene Data'!$I$11,0,10*ROW('Hygiene Data'!I177)))</f>
        <v/>
      </c>
      <c r="EE183" s="229" t="str">
        <f ca="1">+IF(OFFSET('Hygiene Data'!$I$12,0,10*ROW('Hygiene Data'!I177))="","",OFFSET('Hygiene Data'!$I$12,0,10*ROW('Hygiene Data'!I177)))</f>
        <v/>
      </c>
      <c r="EF183" s="229" t="str">
        <f ca="1">+IF(OFFSET('Hygiene Data'!$I$13,0,10*ROW('Hygiene Data'!I177))="","",OFFSET('Hygiene Data'!$I$13,0,10*ROW('Hygiene Data'!I177)))</f>
        <v/>
      </c>
    </row>
    <row r="184" spans="1:136" x14ac:dyDescent="0.25">
      <c r="A184" s="338" t="str">
        <f ca="1">+IF(OFFSET('Water Data'!$B$2,0,10*ROW('Water Data'!E178))="","",OFFSET('Water Data'!$B$2,0,10*ROW('Water Data'!E178)))</f>
        <v/>
      </c>
      <c r="B184" s="33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365" t="str">
        <f t="shared" ca="1" si="2"/>
        <v/>
      </c>
      <c r="D184" s="36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36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36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36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36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36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36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36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36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36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36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36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36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36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36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36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36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36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36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36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36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36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36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36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36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36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36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36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36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36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36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36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36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36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36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36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36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36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36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36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36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36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36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36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36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36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36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36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36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44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36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36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36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36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36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36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36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36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36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36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36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36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36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36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36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36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229" t="str">
        <f ca="1">+IF(OFFSET('Water Data'!$D$27,0,10*ROW('Water Data'!D178))="","",OFFSET('Water Data'!$D$27,0,10*ROW('Water Data'!D178)))</f>
        <v/>
      </c>
      <c r="BT184" s="229" t="str">
        <f ca="1">+IF(OFFSET('Water Data'!$D$28,0,10*ROW('Water Data'!D178))="","",OFFSET('Water Data'!$D$28,0,10*ROW('Water Data'!D178)))</f>
        <v/>
      </c>
      <c r="BU184" s="229" t="str">
        <f ca="1">+IF(OFFSET('Water Data'!$D$29,0,10*ROW('Water Data'!D178))="","",OFFSET('Water Data'!$D$29,0,10*ROW('Water Data'!D178)))</f>
        <v/>
      </c>
      <c r="BV184" s="229" t="str">
        <f ca="1">+IF(OFFSET('Water Data'!$E$27,0,10*ROW('Water Data'!E178))="","",OFFSET('Water Data'!$E$27,0,10*ROW('Water Data'!E178)))</f>
        <v/>
      </c>
      <c r="BW184" s="229" t="str">
        <f ca="1">+IF(OFFSET('Water Data'!$E$28,0,10*ROW('Water Data'!E178))="","",OFFSET('Water Data'!$E$28,0,10*ROW('Water Data'!E178)))</f>
        <v/>
      </c>
      <c r="BX184" s="229" t="str">
        <f ca="1">+IF(OFFSET('Water Data'!$E$29,0,10*ROW('Water Data'!E178))="","",OFFSET('Water Data'!$E$29,0,10*ROW('Water Data'!E178)))</f>
        <v/>
      </c>
      <c r="BY184" s="229" t="str">
        <f ca="1">+IF(OFFSET('Water Data'!$F$27,0,10*ROW('Water Data'!F178))="","",OFFSET('Water Data'!$F$27,0,10*ROW('Water Data'!F178)))</f>
        <v/>
      </c>
      <c r="BZ184" s="229" t="str">
        <f ca="1">+IF(OFFSET('Water Data'!$F$28,0,10*ROW('Water Data'!F178))="","",OFFSET('Water Data'!$F$28,0,10*ROW('Water Data'!F178)))</f>
        <v/>
      </c>
      <c r="CA184" s="229" t="str">
        <f ca="1">+IF(OFFSET('Water Data'!$F$29,0,10*ROW('Water Data'!F178))="","",OFFSET('Water Data'!$F$29,0,10*ROW('Water Data'!F178)))</f>
        <v/>
      </c>
      <c r="CB184" s="229" t="str">
        <f ca="1">+IF(OFFSET('Water Data'!$G$27,0,10*ROW('Water Data'!G178))="","",OFFSET('Water Data'!$G$27,0,10*ROW('Water Data'!G178)))</f>
        <v/>
      </c>
      <c r="CC184" s="229" t="str">
        <f ca="1">+IF(OFFSET('Water Data'!$G$28,0,10*ROW('Water Data'!G178))="","",OFFSET('Water Data'!$G$28,0,10*ROW('Water Data'!G178)))</f>
        <v/>
      </c>
      <c r="CD184" s="229" t="str">
        <f ca="1">+IF(OFFSET('Water Data'!$G$29,0,10*ROW('Water Data'!G178))="","",OFFSET('Water Data'!$G$29,0,10*ROW('Water Data'!G178)))</f>
        <v/>
      </c>
      <c r="CE184" s="229" t="str">
        <f ca="1">+IF(OFFSET('Water Data'!$H$27,0,10*ROW('Water Data'!H178))="","",OFFSET('Water Data'!$H$27,0,10*ROW('Water Data'!H178)))</f>
        <v/>
      </c>
      <c r="CF184" s="229" t="str">
        <f ca="1">+IF(OFFSET('Water Data'!$H$28,0,10*ROW('Water Data'!H178))="","",OFFSET('Water Data'!$H$28,0,10*ROW('Water Data'!H178)))</f>
        <v/>
      </c>
      <c r="CG184" s="229" t="str">
        <f ca="1">+IF(OFFSET('Water Data'!$H$29,0,10*ROW('Water Data'!H178))="","",OFFSET('Water Data'!$H$29,0,10*ROW('Water Data'!H178)))</f>
        <v/>
      </c>
      <c r="CH184" s="229" t="str">
        <f ca="1">+IF(OFFSET('Water Data'!$I$27,0,10*ROW('Water Data'!I178))="","",OFFSET('Water Data'!$I$27,0,10*ROW('Water Data'!I178)))</f>
        <v/>
      </c>
      <c r="CI184" s="229" t="str">
        <f ca="1">+IF(OFFSET('Water Data'!$I$28,0,10*ROW('Water Data'!I178))="","",OFFSET('Water Data'!$I$28,0,10*ROW('Water Data'!I178)))</f>
        <v/>
      </c>
      <c r="CJ184" s="229" t="str">
        <f ca="1">+IF(OFFSET('Water Data'!$I$29,0,10*ROW('Water Data'!I178))="","",OFFSET('Water Data'!$I$29,0,10*ROW('Water Data'!I178)))</f>
        <v/>
      </c>
      <c r="CK184" s="229" t="str">
        <f ca="1">+IF(OFFSET('Sanitation Data'!$D$28,0,10*ROW('Sanitation Data'!D178))="","",OFFSET('Sanitation Data'!$D$28,0,10*ROW('Sanitation Data'!D178)))</f>
        <v/>
      </c>
      <c r="CL184" s="229" t="str">
        <f ca="1">+IF(OFFSET('Sanitation Data'!$D$29,0,10*ROW('Sanitation Data'!D178))="","",OFFSET('Sanitation Data'!$D$29,0,10*ROW('Sanitation Data'!D178)))</f>
        <v/>
      </c>
      <c r="CM184" s="229" t="str">
        <f ca="1">+IF(OFFSET('Sanitation Data'!$D$30,0,10*ROW('Sanitation Data'!D178))="","",OFFSET('Sanitation Data'!$D$30,0,10*ROW('Sanitation Data'!D178)))</f>
        <v/>
      </c>
      <c r="CN184" s="229" t="str">
        <f ca="1">+IF(OFFSET('Sanitation Data'!$D$31,0,10*ROW('Sanitation Data'!D178))="","",OFFSET('Sanitation Data'!$D$31,0,10*ROW('Sanitation Data'!D178)))</f>
        <v/>
      </c>
      <c r="CO184" s="229" t="str">
        <f ca="1">+IF(OFFSET('Sanitation Data'!$D$32,0,10*ROW('Sanitation Data'!D178))="","",OFFSET('Sanitation Data'!$D$32,0,10*ROW('Sanitation Data'!D178)))</f>
        <v/>
      </c>
      <c r="CP184" s="229" t="str">
        <f ca="1">+IF(OFFSET('Sanitation Data'!$E$28,0,10*ROW('Sanitation Data'!E178))="","",OFFSET('Sanitation Data'!$E$28,0,10*ROW('Sanitation Data'!E178)))</f>
        <v/>
      </c>
      <c r="CQ184" s="229" t="str">
        <f ca="1">+IF(OFFSET('Sanitation Data'!$E$29,0,10*ROW('Sanitation Data'!E178))="","",OFFSET('Sanitation Data'!$E$29,0,10*ROW('Sanitation Data'!E178)))</f>
        <v/>
      </c>
      <c r="CR184" s="229" t="str">
        <f ca="1">+IF(OFFSET('Sanitation Data'!$E$30,0,10*ROW('Sanitation Data'!E178))="","",OFFSET('Sanitation Data'!$E$30,0,10*ROW('Sanitation Data'!E178)))</f>
        <v/>
      </c>
      <c r="CS184" s="229" t="str">
        <f ca="1">+IF(OFFSET('Sanitation Data'!$E$31,0,10*ROW('Sanitation Data'!E178))="","",OFFSET('Sanitation Data'!$E$31,0,10*ROW('Sanitation Data'!E178)))</f>
        <v/>
      </c>
      <c r="CT184" s="229" t="str">
        <f ca="1">+IF(OFFSET('Sanitation Data'!$E$32,0,10*ROW('Sanitation Data'!E178))="","",OFFSET('Sanitation Data'!$E$32,0,10*ROW('Sanitation Data'!E178)))</f>
        <v/>
      </c>
      <c r="CU184" s="229" t="str">
        <f ca="1">+IF(OFFSET('Sanitation Data'!$F$28,0,10*ROW('Sanitation Data'!F178))="","",OFFSET('Sanitation Data'!$F$28,0,10*ROW('Sanitation Data'!F178)))</f>
        <v/>
      </c>
      <c r="CV184" s="229" t="str">
        <f ca="1">+IF(OFFSET('Sanitation Data'!$F$29,0,10*ROW('Sanitation Data'!F178))="","",OFFSET('Sanitation Data'!$F$29,0,10*ROW('Sanitation Data'!F178)))</f>
        <v/>
      </c>
      <c r="CW184" s="229" t="str">
        <f ca="1">+IF(OFFSET('Sanitation Data'!$F$30,0,10*ROW('Sanitation Data'!F178))="","",OFFSET('Sanitation Data'!$F$30,0,10*ROW('Sanitation Data'!F178)))</f>
        <v/>
      </c>
      <c r="CX184" s="229" t="str">
        <f ca="1">+IF(OFFSET('Sanitation Data'!$F$31,0,10*ROW('Sanitation Data'!F178))="","",OFFSET('Sanitation Data'!$F$31,0,10*ROW('Sanitation Data'!F178)))</f>
        <v/>
      </c>
      <c r="CY184" s="229" t="str">
        <f ca="1">+IF(OFFSET('Sanitation Data'!$F$32,0,10*ROW('Sanitation Data'!F178))="","",OFFSET('Sanitation Data'!$F$32,0,10*ROW('Sanitation Data'!F178)))</f>
        <v/>
      </c>
      <c r="CZ184" s="229" t="str">
        <f ca="1">+IF(OFFSET('Sanitation Data'!$G$28,0,10*ROW('Sanitation Data'!G178))="","",OFFSET('Sanitation Data'!$G$28,0,10*ROW('Sanitation Data'!G178)))</f>
        <v/>
      </c>
      <c r="DA184" s="229" t="str">
        <f ca="1">+IF(OFFSET('Sanitation Data'!$G$29,0,10*ROW('Sanitation Data'!G178))="","",OFFSET('Sanitation Data'!$G$29,0,10*ROW('Sanitation Data'!G178)))</f>
        <v/>
      </c>
      <c r="DB184" s="229" t="str">
        <f ca="1">+IF(OFFSET('Sanitation Data'!$G$30,0,10*ROW('Sanitation Data'!G178))="","",OFFSET('Sanitation Data'!$G$30,0,10*ROW('Sanitation Data'!G178)))</f>
        <v/>
      </c>
      <c r="DC184" s="229" t="str">
        <f ca="1">+IF(OFFSET('Sanitation Data'!$G$31,0,10*ROW('Sanitation Data'!G178))="","",OFFSET('Sanitation Data'!$G$31,0,10*ROW('Sanitation Data'!G178)))</f>
        <v/>
      </c>
      <c r="DD184" s="229" t="str">
        <f ca="1">+IF(OFFSET('Sanitation Data'!$G$32,0,10*ROW('Sanitation Data'!G178))="","",OFFSET('Sanitation Data'!$G$32,0,10*ROW('Sanitation Data'!G178)))</f>
        <v/>
      </c>
      <c r="DE184" s="229" t="str">
        <f ca="1">+IF(OFFSET('Sanitation Data'!$H$28,0,10*ROW('Sanitation Data'!H178))="","",OFFSET('Sanitation Data'!$H$28,0,10*ROW('Sanitation Data'!H178)))</f>
        <v/>
      </c>
      <c r="DF184" s="229" t="str">
        <f ca="1">+IF(OFFSET('Sanitation Data'!$H$29,0,10*ROW('Sanitation Data'!H178))="","",OFFSET('Sanitation Data'!$H$29,0,10*ROW('Sanitation Data'!H178)))</f>
        <v/>
      </c>
      <c r="DG184" s="229" t="str">
        <f ca="1">+IF(OFFSET('Sanitation Data'!$H$30,0,10*ROW('Sanitation Data'!H178))="","",OFFSET('Sanitation Data'!$H$30,0,10*ROW('Sanitation Data'!H178)))</f>
        <v/>
      </c>
      <c r="DH184" s="229" t="str">
        <f ca="1">+IF(OFFSET('Sanitation Data'!$H$31,0,10*ROW('Sanitation Data'!H178))="","",OFFSET('Sanitation Data'!$H$31,0,10*ROW('Sanitation Data'!H178)))</f>
        <v/>
      </c>
      <c r="DI184" s="229" t="str">
        <f ca="1">+IF(OFFSET('Sanitation Data'!$H$32,0,10*ROW('Sanitation Data'!H178))="","",OFFSET('Sanitation Data'!$H$32,0,10*ROW('Sanitation Data'!H178)))</f>
        <v/>
      </c>
      <c r="DJ184" s="229" t="str">
        <f ca="1">+IF(OFFSET('Sanitation Data'!$I$28,0,10*ROW('Sanitation Data'!I178))="","",OFFSET('Sanitation Data'!$I$28,0,10*ROW('Sanitation Data'!I178)))</f>
        <v/>
      </c>
      <c r="DK184" s="229" t="str">
        <f ca="1">+IF(OFFSET('Sanitation Data'!$I$29,0,10*ROW('Sanitation Data'!I178))="","",OFFSET('Sanitation Data'!$I$29,0,10*ROW('Sanitation Data'!I178)))</f>
        <v/>
      </c>
      <c r="DL184" s="229" t="str">
        <f ca="1">+IF(OFFSET('Sanitation Data'!$I$30,0,10*ROW('Sanitation Data'!I178))="","",OFFSET('Sanitation Data'!$I$30,0,10*ROW('Sanitation Data'!I178)))</f>
        <v/>
      </c>
      <c r="DM184" s="229" t="str">
        <f ca="1">+IF(OFFSET('Sanitation Data'!$I$31,0,10*ROW('Sanitation Data'!I178))="","",OFFSET('Sanitation Data'!$I$31,0,10*ROW('Sanitation Data'!I178)))</f>
        <v/>
      </c>
      <c r="DN184" s="229" t="str">
        <f ca="1">+IF(OFFSET('Sanitation Data'!$I$32,0,10*ROW('Sanitation Data'!I178))="","",OFFSET('Sanitation Data'!$I$32,0,10*ROW('Sanitation Data'!I178)))</f>
        <v/>
      </c>
      <c r="DO184" s="229" t="str">
        <f ca="1">+IF(OFFSET('Hygiene Data'!$D$11,0,10*ROW('Hygiene Data'!D178))="","",OFFSET('Hygiene Data'!$D$11,0,10*ROW('Hygiene Data'!D178)))</f>
        <v/>
      </c>
      <c r="DP184" s="229" t="str">
        <f ca="1">+IF(OFFSET('Hygiene Data'!$D$12,0,10*ROW('Hygiene Data'!D178))="","",OFFSET('Hygiene Data'!$D$12,0,10*ROW('Hygiene Data'!D178)))</f>
        <v/>
      </c>
      <c r="DQ184" s="229" t="str">
        <f ca="1">+IF(OFFSET('Hygiene Data'!$D$13,0,10*ROW('Hygiene Data'!D178))="","",OFFSET('Hygiene Data'!$D$13,0,10*ROW('Hygiene Data'!D178)))</f>
        <v/>
      </c>
      <c r="DR184" s="229" t="str">
        <f ca="1">+IF(OFFSET('Hygiene Data'!$E$11,0,10*ROW('Hygiene Data'!E178))="","",OFFSET('Hygiene Data'!$E$11,0,10*ROW('Hygiene Data'!E178)))</f>
        <v/>
      </c>
      <c r="DS184" s="229" t="str">
        <f ca="1">+IF(OFFSET('Hygiene Data'!$E$12,0,10*ROW('Hygiene Data'!E178))="","",OFFSET('Hygiene Data'!$E$12,0,10*ROW('Hygiene Data'!E178)))</f>
        <v/>
      </c>
      <c r="DT184" s="229" t="str">
        <f ca="1">+IF(OFFSET('Hygiene Data'!$E$13,0,10*ROW('Hygiene Data'!E178))="","",OFFSET('Hygiene Data'!$E$13,0,10*ROW('Hygiene Data'!E178)))</f>
        <v/>
      </c>
      <c r="DU184" s="229" t="str">
        <f ca="1">+IF(OFFSET('Hygiene Data'!$F$11,0,10*ROW('Hygiene Data'!F178))="","",OFFSET('Hygiene Data'!$F$11,0,10*ROW('Hygiene Data'!F178)))</f>
        <v/>
      </c>
      <c r="DV184" s="229" t="str">
        <f ca="1">+IF(OFFSET('Hygiene Data'!$F$12,0,10*ROW('Hygiene Data'!F178))="","",OFFSET('Hygiene Data'!$F$12,0,10*ROW('Hygiene Data'!F178)))</f>
        <v/>
      </c>
      <c r="DW184" s="229" t="str">
        <f ca="1">+IF(OFFSET('Hygiene Data'!$F$13,0,10*ROW('Hygiene Data'!F178))="","",OFFSET('Hygiene Data'!$F$13,0,10*ROW('Hygiene Data'!F178)))</f>
        <v/>
      </c>
      <c r="DX184" s="229" t="str">
        <f ca="1">+IF(OFFSET('Hygiene Data'!$G$11,0,10*ROW('Hygiene Data'!G178))="","",OFFSET('Hygiene Data'!$G$11,0,10*ROW('Hygiene Data'!G178)))</f>
        <v/>
      </c>
      <c r="DY184" s="229" t="str">
        <f ca="1">+IF(OFFSET('Hygiene Data'!$G$12,0,10*ROW('Hygiene Data'!G178))="","",OFFSET('Hygiene Data'!$G$12,0,10*ROW('Hygiene Data'!G178)))</f>
        <v/>
      </c>
      <c r="DZ184" s="229" t="str">
        <f ca="1">+IF(OFFSET('Hygiene Data'!$G$13,0,10*ROW('Hygiene Data'!G178))="","",OFFSET('Hygiene Data'!$G$13,0,10*ROW('Hygiene Data'!G178)))</f>
        <v/>
      </c>
      <c r="EA184" s="229" t="str">
        <f ca="1">+IF(OFFSET('Hygiene Data'!$H$11,0,10*ROW('Hygiene Data'!H178))="","",OFFSET('Hygiene Data'!$H$11,0,10*ROW('Hygiene Data'!H178)))</f>
        <v/>
      </c>
      <c r="EB184" s="229" t="str">
        <f ca="1">+IF(OFFSET('Hygiene Data'!$H$12,0,10*ROW('Hygiene Data'!H178))="","",OFFSET('Hygiene Data'!$H$12,0,10*ROW('Hygiene Data'!H178)))</f>
        <v/>
      </c>
      <c r="EC184" s="229" t="str">
        <f ca="1">+IF(OFFSET('Hygiene Data'!$H$13,0,10*ROW('Hygiene Data'!H178))="","",OFFSET('Hygiene Data'!$H$13,0,10*ROW('Hygiene Data'!H178)))</f>
        <v/>
      </c>
      <c r="ED184" s="229" t="str">
        <f ca="1">+IF(OFFSET('Hygiene Data'!$I$11,0,10*ROW('Hygiene Data'!I178))="","",OFFSET('Hygiene Data'!$I$11,0,10*ROW('Hygiene Data'!I178)))</f>
        <v/>
      </c>
      <c r="EE184" s="229" t="str">
        <f ca="1">+IF(OFFSET('Hygiene Data'!$I$12,0,10*ROW('Hygiene Data'!I178))="","",OFFSET('Hygiene Data'!$I$12,0,10*ROW('Hygiene Data'!I178)))</f>
        <v/>
      </c>
      <c r="EF184" s="229" t="str">
        <f ca="1">+IF(OFFSET('Hygiene Data'!$I$13,0,10*ROW('Hygiene Data'!I178))="","",OFFSET('Hygiene Data'!$I$13,0,10*ROW('Hygiene Data'!I178)))</f>
        <v/>
      </c>
    </row>
    <row r="185" spans="1:136" x14ac:dyDescent="0.25">
      <c r="A185" s="338" t="str">
        <f ca="1">+IF(OFFSET('Water Data'!$B$2,0,10*ROW('Water Data'!E179))="","",OFFSET('Water Data'!$B$2,0,10*ROW('Water Data'!E179)))</f>
        <v/>
      </c>
      <c r="B185" s="33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365" t="str">
        <f t="shared" ca="1" si="2"/>
        <v/>
      </c>
      <c r="D185" s="36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36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36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36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36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36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36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36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36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36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36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36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36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36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36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36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36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36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36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36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36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36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36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36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36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36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36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36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36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36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36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36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36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36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36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36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36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36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36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36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36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36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36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36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36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36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36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36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36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44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36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36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36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36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36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36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36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36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36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36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36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36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36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36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36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36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229" t="str">
        <f ca="1">+IF(OFFSET('Water Data'!$D$27,0,10*ROW('Water Data'!D179))="","",OFFSET('Water Data'!$D$27,0,10*ROW('Water Data'!D179)))</f>
        <v/>
      </c>
      <c r="BT185" s="229" t="str">
        <f ca="1">+IF(OFFSET('Water Data'!$D$28,0,10*ROW('Water Data'!D179))="","",OFFSET('Water Data'!$D$28,0,10*ROW('Water Data'!D179)))</f>
        <v/>
      </c>
      <c r="BU185" s="229" t="str">
        <f ca="1">+IF(OFFSET('Water Data'!$D$29,0,10*ROW('Water Data'!D179))="","",OFFSET('Water Data'!$D$29,0,10*ROW('Water Data'!D179)))</f>
        <v/>
      </c>
      <c r="BV185" s="229" t="str">
        <f ca="1">+IF(OFFSET('Water Data'!$E$27,0,10*ROW('Water Data'!E179))="","",OFFSET('Water Data'!$E$27,0,10*ROW('Water Data'!E179)))</f>
        <v/>
      </c>
      <c r="BW185" s="229" t="str">
        <f ca="1">+IF(OFFSET('Water Data'!$E$28,0,10*ROW('Water Data'!E179))="","",OFFSET('Water Data'!$E$28,0,10*ROW('Water Data'!E179)))</f>
        <v/>
      </c>
      <c r="BX185" s="229" t="str">
        <f ca="1">+IF(OFFSET('Water Data'!$E$29,0,10*ROW('Water Data'!E179))="","",OFFSET('Water Data'!$E$29,0,10*ROW('Water Data'!E179)))</f>
        <v/>
      </c>
      <c r="BY185" s="229" t="str">
        <f ca="1">+IF(OFFSET('Water Data'!$F$27,0,10*ROW('Water Data'!F179))="","",OFFSET('Water Data'!$F$27,0,10*ROW('Water Data'!F179)))</f>
        <v/>
      </c>
      <c r="BZ185" s="229" t="str">
        <f ca="1">+IF(OFFSET('Water Data'!$F$28,0,10*ROW('Water Data'!F179))="","",OFFSET('Water Data'!$F$28,0,10*ROW('Water Data'!F179)))</f>
        <v/>
      </c>
      <c r="CA185" s="229" t="str">
        <f ca="1">+IF(OFFSET('Water Data'!$F$29,0,10*ROW('Water Data'!F179))="","",OFFSET('Water Data'!$F$29,0,10*ROW('Water Data'!F179)))</f>
        <v/>
      </c>
      <c r="CB185" s="229" t="str">
        <f ca="1">+IF(OFFSET('Water Data'!$G$27,0,10*ROW('Water Data'!G179))="","",OFFSET('Water Data'!$G$27,0,10*ROW('Water Data'!G179)))</f>
        <v/>
      </c>
      <c r="CC185" s="229" t="str">
        <f ca="1">+IF(OFFSET('Water Data'!$G$28,0,10*ROW('Water Data'!G179))="","",OFFSET('Water Data'!$G$28,0,10*ROW('Water Data'!G179)))</f>
        <v/>
      </c>
      <c r="CD185" s="229" t="str">
        <f ca="1">+IF(OFFSET('Water Data'!$G$29,0,10*ROW('Water Data'!G179))="","",OFFSET('Water Data'!$G$29,0,10*ROW('Water Data'!G179)))</f>
        <v/>
      </c>
      <c r="CE185" s="229" t="str">
        <f ca="1">+IF(OFFSET('Water Data'!$H$27,0,10*ROW('Water Data'!H179))="","",OFFSET('Water Data'!$H$27,0,10*ROW('Water Data'!H179)))</f>
        <v/>
      </c>
      <c r="CF185" s="229" t="str">
        <f ca="1">+IF(OFFSET('Water Data'!$H$28,0,10*ROW('Water Data'!H179))="","",OFFSET('Water Data'!$H$28,0,10*ROW('Water Data'!H179)))</f>
        <v/>
      </c>
      <c r="CG185" s="229" t="str">
        <f ca="1">+IF(OFFSET('Water Data'!$H$29,0,10*ROW('Water Data'!H179))="","",OFFSET('Water Data'!$H$29,0,10*ROW('Water Data'!H179)))</f>
        <v/>
      </c>
      <c r="CH185" s="229" t="str">
        <f ca="1">+IF(OFFSET('Water Data'!$I$27,0,10*ROW('Water Data'!I179))="","",OFFSET('Water Data'!$I$27,0,10*ROW('Water Data'!I179)))</f>
        <v/>
      </c>
      <c r="CI185" s="229" t="str">
        <f ca="1">+IF(OFFSET('Water Data'!$I$28,0,10*ROW('Water Data'!I179))="","",OFFSET('Water Data'!$I$28,0,10*ROW('Water Data'!I179)))</f>
        <v/>
      </c>
      <c r="CJ185" s="229" t="str">
        <f ca="1">+IF(OFFSET('Water Data'!$I$29,0,10*ROW('Water Data'!I179))="","",OFFSET('Water Data'!$I$29,0,10*ROW('Water Data'!I179)))</f>
        <v/>
      </c>
      <c r="CK185" s="229" t="str">
        <f ca="1">+IF(OFFSET('Sanitation Data'!$D$28,0,10*ROW('Sanitation Data'!D179))="","",OFFSET('Sanitation Data'!$D$28,0,10*ROW('Sanitation Data'!D179)))</f>
        <v/>
      </c>
      <c r="CL185" s="229" t="str">
        <f ca="1">+IF(OFFSET('Sanitation Data'!$D$29,0,10*ROW('Sanitation Data'!D179))="","",OFFSET('Sanitation Data'!$D$29,0,10*ROW('Sanitation Data'!D179)))</f>
        <v/>
      </c>
      <c r="CM185" s="229" t="str">
        <f ca="1">+IF(OFFSET('Sanitation Data'!$D$30,0,10*ROW('Sanitation Data'!D179))="","",OFFSET('Sanitation Data'!$D$30,0,10*ROW('Sanitation Data'!D179)))</f>
        <v/>
      </c>
      <c r="CN185" s="229" t="str">
        <f ca="1">+IF(OFFSET('Sanitation Data'!$D$31,0,10*ROW('Sanitation Data'!D179))="","",OFFSET('Sanitation Data'!$D$31,0,10*ROW('Sanitation Data'!D179)))</f>
        <v/>
      </c>
      <c r="CO185" s="229" t="str">
        <f ca="1">+IF(OFFSET('Sanitation Data'!$D$32,0,10*ROW('Sanitation Data'!D179))="","",OFFSET('Sanitation Data'!$D$32,0,10*ROW('Sanitation Data'!D179)))</f>
        <v/>
      </c>
      <c r="CP185" s="229" t="str">
        <f ca="1">+IF(OFFSET('Sanitation Data'!$E$28,0,10*ROW('Sanitation Data'!E179))="","",OFFSET('Sanitation Data'!$E$28,0,10*ROW('Sanitation Data'!E179)))</f>
        <v/>
      </c>
      <c r="CQ185" s="229" t="str">
        <f ca="1">+IF(OFFSET('Sanitation Data'!$E$29,0,10*ROW('Sanitation Data'!E179))="","",OFFSET('Sanitation Data'!$E$29,0,10*ROW('Sanitation Data'!E179)))</f>
        <v/>
      </c>
      <c r="CR185" s="229" t="str">
        <f ca="1">+IF(OFFSET('Sanitation Data'!$E$30,0,10*ROW('Sanitation Data'!E179))="","",OFFSET('Sanitation Data'!$E$30,0,10*ROW('Sanitation Data'!E179)))</f>
        <v/>
      </c>
      <c r="CS185" s="229" t="str">
        <f ca="1">+IF(OFFSET('Sanitation Data'!$E$31,0,10*ROW('Sanitation Data'!E179))="","",OFFSET('Sanitation Data'!$E$31,0,10*ROW('Sanitation Data'!E179)))</f>
        <v/>
      </c>
      <c r="CT185" s="229" t="str">
        <f ca="1">+IF(OFFSET('Sanitation Data'!$E$32,0,10*ROW('Sanitation Data'!E179))="","",OFFSET('Sanitation Data'!$E$32,0,10*ROW('Sanitation Data'!E179)))</f>
        <v/>
      </c>
      <c r="CU185" s="229" t="str">
        <f ca="1">+IF(OFFSET('Sanitation Data'!$F$28,0,10*ROW('Sanitation Data'!F179))="","",OFFSET('Sanitation Data'!$F$28,0,10*ROW('Sanitation Data'!F179)))</f>
        <v/>
      </c>
      <c r="CV185" s="229" t="str">
        <f ca="1">+IF(OFFSET('Sanitation Data'!$F$29,0,10*ROW('Sanitation Data'!F179))="","",OFFSET('Sanitation Data'!$F$29,0,10*ROW('Sanitation Data'!F179)))</f>
        <v/>
      </c>
      <c r="CW185" s="229" t="str">
        <f ca="1">+IF(OFFSET('Sanitation Data'!$F$30,0,10*ROW('Sanitation Data'!F179))="","",OFFSET('Sanitation Data'!$F$30,0,10*ROW('Sanitation Data'!F179)))</f>
        <v/>
      </c>
      <c r="CX185" s="229" t="str">
        <f ca="1">+IF(OFFSET('Sanitation Data'!$F$31,0,10*ROW('Sanitation Data'!F179))="","",OFFSET('Sanitation Data'!$F$31,0,10*ROW('Sanitation Data'!F179)))</f>
        <v/>
      </c>
      <c r="CY185" s="229" t="str">
        <f ca="1">+IF(OFFSET('Sanitation Data'!$F$32,0,10*ROW('Sanitation Data'!F179))="","",OFFSET('Sanitation Data'!$F$32,0,10*ROW('Sanitation Data'!F179)))</f>
        <v/>
      </c>
      <c r="CZ185" s="229" t="str">
        <f ca="1">+IF(OFFSET('Sanitation Data'!$G$28,0,10*ROW('Sanitation Data'!G179))="","",OFFSET('Sanitation Data'!$G$28,0,10*ROW('Sanitation Data'!G179)))</f>
        <v/>
      </c>
      <c r="DA185" s="229" t="str">
        <f ca="1">+IF(OFFSET('Sanitation Data'!$G$29,0,10*ROW('Sanitation Data'!G179))="","",OFFSET('Sanitation Data'!$G$29,0,10*ROW('Sanitation Data'!G179)))</f>
        <v/>
      </c>
      <c r="DB185" s="229" t="str">
        <f ca="1">+IF(OFFSET('Sanitation Data'!$G$30,0,10*ROW('Sanitation Data'!G179))="","",OFFSET('Sanitation Data'!$G$30,0,10*ROW('Sanitation Data'!G179)))</f>
        <v/>
      </c>
      <c r="DC185" s="229" t="str">
        <f ca="1">+IF(OFFSET('Sanitation Data'!$G$31,0,10*ROW('Sanitation Data'!G179))="","",OFFSET('Sanitation Data'!$G$31,0,10*ROW('Sanitation Data'!G179)))</f>
        <v/>
      </c>
      <c r="DD185" s="229" t="str">
        <f ca="1">+IF(OFFSET('Sanitation Data'!$G$32,0,10*ROW('Sanitation Data'!G179))="","",OFFSET('Sanitation Data'!$G$32,0,10*ROW('Sanitation Data'!G179)))</f>
        <v/>
      </c>
      <c r="DE185" s="229" t="str">
        <f ca="1">+IF(OFFSET('Sanitation Data'!$H$28,0,10*ROW('Sanitation Data'!H179))="","",OFFSET('Sanitation Data'!$H$28,0,10*ROW('Sanitation Data'!H179)))</f>
        <v/>
      </c>
      <c r="DF185" s="229" t="str">
        <f ca="1">+IF(OFFSET('Sanitation Data'!$H$29,0,10*ROW('Sanitation Data'!H179))="","",OFFSET('Sanitation Data'!$H$29,0,10*ROW('Sanitation Data'!H179)))</f>
        <v/>
      </c>
      <c r="DG185" s="229" t="str">
        <f ca="1">+IF(OFFSET('Sanitation Data'!$H$30,0,10*ROW('Sanitation Data'!H179))="","",OFFSET('Sanitation Data'!$H$30,0,10*ROW('Sanitation Data'!H179)))</f>
        <v/>
      </c>
      <c r="DH185" s="229" t="str">
        <f ca="1">+IF(OFFSET('Sanitation Data'!$H$31,0,10*ROW('Sanitation Data'!H179))="","",OFFSET('Sanitation Data'!$H$31,0,10*ROW('Sanitation Data'!H179)))</f>
        <v/>
      </c>
      <c r="DI185" s="229" t="str">
        <f ca="1">+IF(OFFSET('Sanitation Data'!$H$32,0,10*ROW('Sanitation Data'!H179))="","",OFFSET('Sanitation Data'!$H$32,0,10*ROW('Sanitation Data'!H179)))</f>
        <v/>
      </c>
      <c r="DJ185" s="229" t="str">
        <f ca="1">+IF(OFFSET('Sanitation Data'!$I$28,0,10*ROW('Sanitation Data'!I179))="","",OFFSET('Sanitation Data'!$I$28,0,10*ROW('Sanitation Data'!I179)))</f>
        <v/>
      </c>
      <c r="DK185" s="229" t="str">
        <f ca="1">+IF(OFFSET('Sanitation Data'!$I$29,0,10*ROW('Sanitation Data'!I179))="","",OFFSET('Sanitation Data'!$I$29,0,10*ROW('Sanitation Data'!I179)))</f>
        <v/>
      </c>
      <c r="DL185" s="229" t="str">
        <f ca="1">+IF(OFFSET('Sanitation Data'!$I$30,0,10*ROW('Sanitation Data'!I179))="","",OFFSET('Sanitation Data'!$I$30,0,10*ROW('Sanitation Data'!I179)))</f>
        <v/>
      </c>
      <c r="DM185" s="229" t="str">
        <f ca="1">+IF(OFFSET('Sanitation Data'!$I$31,0,10*ROW('Sanitation Data'!I179))="","",OFFSET('Sanitation Data'!$I$31,0,10*ROW('Sanitation Data'!I179)))</f>
        <v/>
      </c>
      <c r="DN185" s="229" t="str">
        <f ca="1">+IF(OFFSET('Sanitation Data'!$I$32,0,10*ROW('Sanitation Data'!I179))="","",OFFSET('Sanitation Data'!$I$32,0,10*ROW('Sanitation Data'!I179)))</f>
        <v/>
      </c>
      <c r="DO185" s="229" t="str">
        <f ca="1">+IF(OFFSET('Hygiene Data'!$D$11,0,10*ROW('Hygiene Data'!D179))="","",OFFSET('Hygiene Data'!$D$11,0,10*ROW('Hygiene Data'!D179)))</f>
        <v/>
      </c>
      <c r="DP185" s="229" t="str">
        <f ca="1">+IF(OFFSET('Hygiene Data'!$D$12,0,10*ROW('Hygiene Data'!D179))="","",OFFSET('Hygiene Data'!$D$12,0,10*ROW('Hygiene Data'!D179)))</f>
        <v/>
      </c>
      <c r="DQ185" s="229" t="str">
        <f ca="1">+IF(OFFSET('Hygiene Data'!$D$13,0,10*ROW('Hygiene Data'!D179))="","",OFFSET('Hygiene Data'!$D$13,0,10*ROW('Hygiene Data'!D179)))</f>
        <v/>
      </c>
      <c r="DR185" s="229" t="str">
        <f ca="1">+IF(OFFSET('Hygiene Data'!$E$11,0,10*ROW('Hygiene Data'!E179))="","",OFFSET('Hygiene Data'!$E$11,0,10*ROW('Hygiene Data'!E179)))</f>
        <v/>
      </c>
      <c r="DS185" s="229" t="str">
        <f ca="1">+IF(OFFSET('Hygiene Data'!$E$12,0,10*ROW('Hygiene Data'!E179))="","",OFFSET('Hygiene Data'!$E$12,0,10*ROW('Hygiene Data'!E179)))</f>
        <v/>
      </c>
      <c r="DT185" s="229" t="str">
        <f ca="1">+IF(OFFSET('Hygiene Data'!$E$13,0,10*ROW('Hygiene Data'!E179))="","",OFFSET('Hygiene Data'!$E$13,0,10*ROW('Hygiene Data'!E179)))</f>
        <v/>
      </c>
      <c r="DU185" s="229" t="str">
        <f ca="1">+IF(OFFSET('Hygiene Data'!$F$11,0,10*ROW('Hygiene Data'!F179))="","",OFFSET('Hygiene Data'!$F$11,0,10*ROW('Hygiene Data'!F179)))</f>
        <v/>
      </c>
      <c r="DV185" s="229" t="str">
        <f ca="1">+IF(OFFSET('Hygiene Data'!$F$12,0,10*ROW('Hygiene Data'!F179))="","",OFFSET('Hygiene Data'!$F$12,0,10*ROW('Hygiene Data'!F179)))</f>
        <v/>
      </c>
      <c r="DW185" s="229" t="str">
        <f ca="1">+IF(OFFSET('Hygiene Data'!$F$13,0,10*ROW('Hygiene Data'!F179))="","",OFFSET('Hygiene Data'!$F$13,0,10*ROW('Hygiene Data'!F179)))</f>
        <v/>
      </c>
      <c r="DX185" s="229" t="str">
        <f ca="1">+IF(OFFSET('Hygiene Data'!$G$11,0,10*ROW('Hygiene Data'!G179))="","",OFFSET('Hygiene Data'!$G$11,0,10*ROW('Hygiene Data'!G179)))</f>
        <v/>
      </c>
      <c r="DY185" s="229" t="str">
        <f ca="1">+IF(OFFSET('Hygiene Data'!$G$12,0,10*ROW('Hygiene Data'!G179))="","",OFFSET('Hygiene Data'!$G$12,0,10*ROW('Hygiene Data'!G179)))</f>
        <v/>
      </c>
      <c r="DZ185" s="229" t="str">
        <f ca="1">+IF(OFFSET('Hygiene Data'!$G$13,0,10*ROW('Hygiene Data'!G179))="","",OFFSET('Hygiene Data'!$G$13,0,10*ROW('Hygiene Data'!G179)))</f>
        <v/>
      </c>
      <c r="EA185" s="229" t="str">
        <f ca="1">+IF(OFFSET('Hygiene Data'!$H$11,0,10*ROW('Hygiene Data'!H179))="","",OFFSET('Hygiene Data'!$H$11,0,10*ROW('Hygiene Data'!H179)))</f>
        <v/>
      </c>
      <c r="EB185" s="229" t="str">
        <f ca="1">+IF(OFFSET('Hygiene Data'!$H$12,0,10*ROW('Hygiene Data'!H179))="","",OFFSET('Hygiene Data'!$H$12,0,10*ROW('Hygiene Data'!H179)))</f>
        <v/>
      </c>
      <c r="EC185" s="229" t="str">
        <f ca="1">+IF(OFFSET('Hygiene Data'!$H$13,0,10*ROW('Hygiene Data'!H179))="","",OFFSET('Hygiene Data'!$H$13,0,10*ROW('Hygiene Data'!H179)))</f>
        <v/>
      </c>
      <c r="ED185" s="229" t="str">
        <f ca="1">+IF(OFFSET('Hygiene Data'!$I$11,0,10*ROW('Hygiene Data'!I179))="","",OFFSET('Hygiene Data'!$I$11,0,10*ROW('Hygiene Data'!I179)))</f>
        <v/>
      </c>
      <c r="EE185" s="229" t="str">
        <f ca="1">+IF(OFFSET('Hygiene Data'!$I$12,0,10*ROW('Hygiene Data'!I179))="","",OFFSET('Hygiene Data'!$I$12,0,10*ROW('Hygiene Data'!I179)))</f>
        <v/>
      </c>
      <c r="EF185" s="229" t="str">
        <f ca="1">+IF(OFFSET('Hygiene Data'!$I$13,0,10*ROW('Hygiene Data'!I179))="","",OFFSET('Hygiene Data'!$I$13,0,10*ROW('Hygiene Data'!I179)))</f>
        <v/>
      </c>
    </row>
    <row r="186" spans="1:136" x14ac:dyDescent="0.25">
      <c r="A186" s="338" t="str">
        <f ca="1">+IF(OFFSET('Water Data'!$B$2,0,10*ROW('Water Data'!E180))="","",OFFSET('Water Data'!$B$2,0,10*ROW('Water Data'!E180)))</f>
        <v/>
      </c>
      <c r="B186" s="33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365" t="str">
        <f t="shared" ca="1" si="2"/>
        <v/>
      </c>
      <c r="D186" s="36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36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36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36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36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36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36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36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36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36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36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36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36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36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36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36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36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36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36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36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36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36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36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36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36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36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36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36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36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36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36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36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36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36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36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36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36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36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36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36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36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36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36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36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36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36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36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36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36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44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36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36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36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36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36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36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36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36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36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36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36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36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36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36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36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36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229" t="str">
        <f ca="1">+IF(OFFSET('Water Data'!$D$27,0,10*ROW('Water Data'!D180))="","",OFFSET('Water Data'!$D$27,0,10*ROW('Water Data'!D180)))</f>
        <v/>
      </c>
      <c r="BT186" s="229" t="str">
        <f ca="1">+IF(OFFSET('Water Data'!$D$28,0,10*ROW('Water Data'!D180))="","",OFFSET('Water Data'!$D$28,0,10*ROW('Water Data'!D180)))</f>
        <v/>
      </c>
      <c r="BU186" s="229" t="str">
        <f ca="1">+IF(OFFSET('Water Data'!$D$29,0,10*ROW('Water Data'!D180))="","",OFFSET('Water Data'!$D$29,0,10*ROW('Water Data'!D180)))</f>
        <v/>
      </c>
      <c r="BV186" s="229" t="str">
        <f ca="1">+IF(OFFSET('Water Data'!$E$27,0,10*ROW('Water Data'!E180))="","",OFFSET('Water Data'!$E$27,0,10*ROW('Water Data'!E180)))</f>
        <v/>
      </c>
      <c r="BW186" s="229" t="str">
        <f ca="1">+IF(OFFSET('Water Data'!$E$28,0,10*ROW('Water Data'!E180))="","",OFFSET('Water Data'!$E$28,0,10*ROW('Water Data'!E180)))</f>
        <v/>
      </c>
      <c r="BX186" s="229" t="str">
        <f ca="1">+IF(OFFSET('Water Data'!$E$29,0,10*ROW('Water Data'!E180))="","",OFFSET('Water Data'!$E$29,0,10*ROW('Water Data'!E180)))</f>
        <v/>
      </c>
      <c r="BY186" s="229" t="str">
        <f ca="1">+IF(OFFSET('Water Data'!$F$27,0,10*ROW('Water Data'!F180))="","",OFFSET('Water Data'!$F$27,0,10*ROW('Water Data'!F180)))</f>
        <v/>
      </c>
      <c r="BZ186" s="229" t="str">
        <f ca="1">+IF(OFFSET('Water Data'!$F$28,0,10*ROW('Water Data'!F180))="","",OFFSET('Water Data'!$F$28,0,10*ROW('Water Data'!F180)))</f>
        <v/>
      </c>
      <c r="CA186" s="229" t="str">
        <f ca="1">+IF(OFFSET('Water Data'!$F$29,0,10*ROW('Water Data'!F180))="","",OFFSET('Water Data'!$F$29,0,10*ROW('Water Data'!F180)))</f>
        <v/>
      </c>
      <c r="CB186" s="229" t="str">
        <f ca="1">+IF(OFFSET('Water Data'!$G$27,0,10*ROW('Water Data'!G180))="","",OFFSET('Water Data'!$G$27,0,10*ROW('Water Data'!G180)))</f>
        <v/>
      </c>
      <c r="CC186" s="229" t="str">
        <f ca="1">+IF(OFFSET('Water Data'!$G$28,0,10*ROW('Water Data'!G180))="","",OFFSET('Water Data'!$G$28,0,10*ROW('Water Data'!G180)))</f>
        <v/>
      </c>
      <c r="CD186" s="229" t="str">
        <f ca="1">+IF(OFFSET('Water Data'!$G$29,0,10*ROW('Water Data'!G180))="","",OFFSET('Water Data'!$G$29,0,10*ROW('Water Data'!G180)))</f>
        <v/>
      </c>
      <c r="CE186" s="229" t="str">
        <f ca="1">+IF(OFFSET('Water Data'!$H$27,0,10*ROW('Water Data'!H180))="","",OFFSET('Water Data'!$H$27,0,10*ROW('Water Data'!H180)))</f>
        <v/>
      </c>
      <c r="CF186" s="229" t="str">
        <f ca="1">+IF(OFFSET('Water Data'!$H$28,0,10*ROW('Water Data'!H180))="","",OFFSET('Water Data'!$H$28,0,10*ROW('Water Data'!H180)))</f>
        <v/>
      </c>
      <c r="CG186" s="229" t="str">
        <f ca="1">+IF(OFFSET('Water Data'!$H$29,0,10*ROW('Water Data'!H180))="","",OFFSET('Water Data'!$H$29,0,10*ROW('Water Data'!H180)))</f>
        <v/>
      </c>
      <c r="CH186" s="229" t="str">
        <f ca="1">+IF(OFFSET('Water Data'!$I$27,0,10*ROW('Water Data'!I180))="","",OFFSET('Water Data'!$I$27,0,10*ROW('Water Data'!I180)))</f>
        <v/>
      </c>
      <c r="CI186" s="229" t="str">
        <f ca="1">+IF(OFFSET('Water Data'!$I$28,0,10*ROW('Water Data'!I180))="","",OFFSET('Water Data'!$I$28,0,10*ROW('Water Data'!I180)))</f>
        <v/>
      </c>
      <c r="CJ186" s="229" t="str">
        <f ca="1">+IF(OFFSET('Water Data'!$I$29,0,10*ROW('Water Data'!I180))="","",OFFSET('Water Data'!$I$29,0,10*ROW('Water Data'!I180)))</f>
        <v/>
      </c>
      <c r="CK186" s="229" t="str">
        <f ca="1">+IF(OFFSET('Sanitation Data'!$D$28,0,10*ROW('Sanitation Data'!D180))="","",OFFSET('Sanitation Data'!$D$28,0,10*ROW('Sanitation Data'!D180)))</f>
        <v/>
      </c>
      <c r="CL186" s="229" t="str">
        <f ca="1">+IF(OFFSET('Sanitation Data'!$D$29,0,10*ROW('Sanitation Data'!D180))="","",OFFSET('Sanitation Data'!$D$29,0,10*ROW('Sanitation Data'!D180)))</f>
        <v/>
      </c>
      <c r="CM186" s="229" t="str">
        <f ca="1">+IF(OFFSET('Sanitation Data'!$D$30,0,10*ROW('Sanitation Data'!D180))="","",OFFSET('Sanitation Data'!$D$30,0,10*ROW('Sanitation Data'!D180)))</f>
        <v/>
      </c>
      <c r="CN186" s="229" t="str">
        <f ca="1">+IF(OFFSET('Sanitation Data'!$D$31,0,10*ROW('Sanitation Data'!D180))="","",OFFSET('Sanitation Data'!$D$31,0,10*ROW('Sanitation Data'!D180)))</f>
        <v/>
      </c>
      <c r="CO186" s="229" t="str">
        <f ca="1">+IF(OFFSET('Sanitation Data'!$D$32,0,10*ROW('Sanitation Data'!D180))="","",OFFSET('Sanitation Data'!$D$32,0,10*ROW('Sanitation Data'!D180)))</f>
        <v/>
      </c>
      <c r="CP186" s="229" t="str">
        <f ca="1">+IF(OFFSET('Sanitation Data'!$E$28,0,10*ROW('Sanitation Data'!E180))="","",OFFSET('Sanitation Data'!$E$28,0,10*ROW('Sanitation Data'!E180)))</f>
        <v/>
      </c>
      <c r="CQ186" s="229" t="str">
        <f ca="1">+IF(OFFSET('Sanitation Data'!$E$29,0,10*ROW('Sanitation Data'!E180))="","",OFFSET('Sanitation Data'!$E$29,0,10*ROW('Sanitation Data'!E180)))</f>
        <v/>
      </c>
      <c r="CR186" s="229" t="str">
        <f ca="1">+IF(OFFSET('Sanitation Data'!$E$30,0,10*ROW('Sanitation Data'!E180))="","",OFFSET('Sanitation Data'!$E$30,0,10*ROW('Sanitation Data'!E180)))</f>
        <v/>
      </c>
      <c r="CS186" s="229" t="str">
        <f ca="1">+IF(OFFSET('Sanitation Data'!$E$31,0,10*ROW('Sanitation Data'!E180))="","",OFFSET('Sanitation Data'!$E$31,0,10*ROW('Sanitation Data'!E180)))</f>
        <v/>
      </c>
      <c r="CT186" s="229" t="str">
        <f ca="1">+IF(OFFSET('Sanitation Data'!$E$32,0,10*ROW('Sanitation Data'!E180))="","",OFFSET('Sanitation Data'!$E$32,0,10*ROW('Sanitation Data'!E180)))</f>
        <v/>
      </c>
      <c r="CU186" s="229" t="str">
        <f ca="1">+IF(OFFSET('Sanitation Data'!$F$28,0,10*ROW('Sanitation Data'!F180))="","",OFFSET('Sanitation Data'!$F$28,0,10*ROW('Sanitation Data'!F180)))</f>
        <v/>
      </c>
      <c r="CV186" s="229" t="str">
        <f ca="1">+IF(OFFSET('Sanitation Data'!$F$29,0,10*ROW('Sanitation Data'!F180))="","",OFFSET('Sanitation Data'!$F$29,0,10*ROW('Sanitation Data'!F180)))</f>
        <v/>
      </c>
      <c r="CW186" s="229" t="str">
        <f ca="1">+IF(OFFSET('Sanitation Data'!$F$30,0,10*ROW('Sanitation Data'!F180))="","",OFFSET('Sanitation Data'!$F$30,0,10*ROW('Sanitation Data'!F180)))</f>
        <v/>
      </c>
      <c r="CX186" s="229" t="str">
        <f ca="1">+IF(OFFSET('Sanitation Data'!$F$31,0,10*ROW('Sanitation Data'!F180))="","",OFFSET('Sanitation Data'!$F$31,0,10*ROW('Sanitation Data'!F180)))</f>
        <v/>
      </c>
      <c r="CY186" s="229" t="str">
        <f ca="1">+IF(OFFSET('Sanitation Data'!$F$32,0,10*ROW('Sanitation Data'!F180))="","",OFFSET('Sanitation Data'!$F$32,0,10*ROW('Sanitation Data'!F180)))</f>
        <v/>
      </c>
      <c r="CZ186" s="229" t="str">
        <f ca="1">+IF(OFFSET('Sanitation Data'!$G$28,0,10*ROW('Sanitation Data'!G180))="","",OFFSET('Sanitation Data'!$G$28,0,10*ROW('Sanitation Data'!G180)))</f>
        <v/>
      </c>
      <c r="DA186" s="229" t="str">
        <f ca="1">+IF(OFFSET('Sanitation Data'!$G$29,0,10*ROW('Sanitation Data'!G180))="","",OFFSET('Sanitation Data'!$G$29,0,10*ROW('Sanitation Data'!G180)))</f>
        <v/>
      </c>
      <c r="DB186" s="229" t="str">
        <f ca="1">+IF(OFFSET('Sanitation Data'!$G$30,0,10*ROW('Sanitation Data'!G180))="","",OFFSET('Sanitation Data'!$G$30,0,10*ROW('Sanitation Data'!G180)))</f>
        <v/>
      </c>
      <c r="DC186" s="229" t="str">
        <f ca="1">+IF(OFFSET('Sanitation Data'!$G$31,0,10*ROW('Sanitation Data'!G180))="","",OFFSET('Sanitation Data'!$G$31,0,10*ROW('Sanitation Data'!G180)))</f>
        <v/>
      </c>
      <c r="DD186" s="229" t="str">
        <f ca="1">+IF(OFFSET('Sanitation Data'!$G$32,0,10*ROW('Sanitation Data'!G180))="","",OFFSET('Sanitation Data'!$G$32,0,10*ROW('Sanitation Data'!G180)))</f>
        <v/>
      </c>
      <c r="DE186" s="229" t="str">
        <f ca="1">+IF(OFFSET('Sanitation Data'!$H$28,0,10*ROW('Sanitation Data'!H180))="","",OFFSET('Sanitation Data'!$H$28,0,10*ROW('Sanitation Data'!H180)))</f>
        <v/>
      </c>
      <c r="DF186" s="229" t="str">
        <f ca="1">+IF(OFFSET('Sanitation Data'!$H$29,0,10*ROW('Sanitation Data'!H180))="","",OFFSET('Sanitation Data'!$H$29,0,10*ROW('Sanitation Data'!H180)))</f>
        <v/>
      </c>
      <c r="DG186" s="229" t="str">
        <f ca="1">+IF(OFFSET('Sanitation Data'!$H$30,0,10*ROW('Sanitation Data'!H180))="","",OFFSET('Sanitation Data'!$H$30,0,10*ROW('Sanitation Data'!H180)))</f>
        <v/>
      </c>
      <c r="DH186" s="229" t="str">
        <f ca="1">+IF(OFFSET('Sanitation Data'!$H$31,0,10*ROW('Sanitation Data'!H180))="","",OFFSET('Sanitation Data'!$H$31,0,10*ROW('Sanitation Data'!H180)))</f>
        <v/>
      </c>
      <c r="DI186" s="229" t="str">
        <f ca="1">+IF(OFFSET('Sanitation Data'!$H$32,0,10*ROW('Sanitation Data'!H180))="","",OFFSET('Sanitation Data'!$H$32,0,10*ROW('Sanitation Data'!H180)))</f>
        <v/>
      </c>
      <c r="DJ186" s="229" t="str">
        <f ca="1">+IF(OFFSET('Sanitation Data'!$I$28,0,10*ROW('Sanitation Data'!I180))="","",OFFSET('Sanitation Data'!$I$28,0,10*ROW('Sanitation Data'!I180)))</f>
        <v/>
      </c>
      <c r="DK186" s="229" t="str">
        <f ca="1">+IF(OFFSET('Sanitation Data'!$I$29,0,10*ROW('Sanitation Data'!I180))="","",OFFSET('Sanitation Data'!$I$29,0,10*ROW('Sanitation Data'!I180)))</f>
        <v/>
      </c>
      <c r="DL186" s="229" t="str">
        <f ca="1">+IF(OFFSET('Sanitation Data'!$I$30,0,10*ROW('Sanitation Data'!I180))="","",OFFSET('Sanitation Data'!$I$30,0,10*ROW('Sanitation Data'!I180)))</f>
        <v/>
      </c>
      <c r="DM186" s="229" t="str">
        <f ca="1">+IF(OFFSET('Sanitation Data'!$I$31,0,10*ROW('Sanitation Data'!I180))="","",OFFSET('Sanitation Data'!$I$31,0,10*ROW('Sanitation Data'!I180)))</f>
        <v/>
      </c>
      <c r="DN186" s="229" t="str">
        <f ca="1">+IF(OFFSET('Sanitation Data'!$I$32,0,10*ROW('Sanitation Data'!I180))="","",OFFSET('Sanitation Data'!$I$32,0,10*ROW('Sanitation Data'!I180)))</f>
        <v/>
      </c>
      <c r="DO186" s="229" t="str">
        <f ca="1">+IF(OFFSET('Hygiene Data'!$D$11,0,10*ROW('Hygiene Data'!D180))="","",OFFSET('Hygiene Data'!$D$11,0,10*ROW('Hygiene Data'!D180)))</f>
        <v/>
      </c>
      <c r="DP186" s="229" t="str">
        <f ca="1">+IF(OFFSET('Hygiene Data'!$D$12,0,10*ROW('Hygiene Data'!D180))="","",OFFSET('Hygiene Data'!$D$12,0,10*ROW('Hygiene Data'!D180)))</f>
        <v/>
      </c>
      <c r="DQ186" s="229" t="str">
        <f ca="1">+IF(OFFSET('Hygiene Data'!$D$13,0,10*ROW('Hygiene Data'!D180))="","",OFFSET('Hygiene Data'!$D$13,0,10*ROW('Hygiene Data'!D180)))</f>
        <v/>
      </c>
      <c r="DR186" s="229" t="str">
        <f ca="1">+IF(OFFSET('Hygiene Data'!$E$11,0,10*ROW('Hygiene Data'!E180))="","",OFFSET('Hygiene Data'!$E$11,0,10*ROW('Hygiene Data'!E180)))</f>
        <v/>
      </c>
      <c r="DS186" s="229" t="str">
        <f ca="1">+IF(OFFSET('Hygiene Data'!$E$12,0,10*ROW('Hygiene Data'!E180))="","",OFFSET('Hygiene Data'!$E$12,0,10*ROW('Hygiene Data'!E180)))</f>
        <v/>
      </c>
      <c r="DT186" s="229" t="str">
        <f ca="1">+IF(OFFSET('Hygiene Data'!$E$13,0,10*ROW('Hygiene Data'!E180))="","",OFFSET('Hygiene Data'!$E$13,0,10*ROW('Hygiene Data'!E180)))</f>
        <v/>
      </c>
      <c r="DU186" s="229" t="str">
        <f ca="1">+IF(OFFSET('Hygiene Data'!$F$11,0,10*ROW('Hygiene Data'!F180))="","",OFFSET('Hygiene Data'!$F$11,0,10*ROW('Hygiene Data'!F180)))</f>
        <v/>
      </c>
      <c r="DV186" s="229" t="str">
        <f ca="1">+IF(OFFSET('Hygiene Data'!$F$12,0,10*ROW('Hygiene Data'!F180))="","",OFFSET('Hygiene Data'!$F$12,0,10*ROW('Hygiene Data'!F180)))</f>
        <v/>
      </c>
      <c r="DW186" s="229" t="str">
        <f ca="1">+IF(OFFSET('Hygiene Data'!$F$13,0,10*ROW('Hygiene Data'!F180))="","",OFFSET('Hygiene Data'!$F$13,0,10*ROW('Hygiene Data'!F180)))</f>
        <v/>
      </c>
      <c r="DX186" s="229" t="str">
        <f ca="1">+IF(OFFSET('Hygiene Data'!$G$11,0,10*ROW('Hygiene Data'!G180))="","",OFFSET('Hygiene Data'!$G$11,0,10*ROW('Hygiene Data'!G180)))</f>
        <v/>
      </c>
      <c r="DY186" s="229" t="str">
        <f ca="1">+IF(OFFSET('Hygiene Data'!$G$12,0,10*ROW('Hygiene Data'!G180))="","",OFFSET('Hygiene Data'!$G$12,0,10*ROW('Hygiene Data'!G180)))</f>
        <v/>
      </c>
      <c r="DZ186" s="229" t="str">
        <f ca="1">+IF(OFFSET('Hygiene Data'!$G$13,0,10*ROW('Hygiene Data'!G180))="","",OFFSET('Hygiene Data'!$G$13,0,10*ROW('Hygiene Data'!G180)))</f>
        <v/>
      </c>
      <c r="EA186" s="229" t="str">
        <f ca="1">+IF(OFFSET('Hygiene Data'!$H$11,0,10*ROW('Hygiene Data'!H180))="","",OFFSET('Hygiene Data'!$H$11,0,10*ROW('Hygiene Data'!H180)))</f>
        <v/>
      </c>
      <c r="EB186" s="229" t="str">
        <f ca="1">+IF(OFFSET('Hygiene Data'!$H$12,0,10*ROW('Hygiene Data'!H180))="","",OFFSET('Hygiene Data'!$H$12,0,10*ROW('Hygiene Data'!H180)))</f>
        <v/>
      </c>
      <c r="EC186" s="229" t="str">
        <f ca="1">+IF(OFFSET('Hygiene Data'!$H$13,0,10*ROW('Hygiene Data'!H180))="","",OFFSET('Hygiene Data'!$H$13,0,10*ROW('Hygiene Data'!H180)))</f>
        <v/>
      </c>
      <c r="ED186" s="229" t="str">
        <f ca="1">+IF(OFFSET('Hygiene Data'!$I$11,0,10*ROW('Hygiene Data'!I180))="","",OFFSET('Hygiene Data'!$I$11,0,10*ROW('Hygiene Data'!I180)))</f>
        <v/>
      </c>
      <c r="EE186" s="229" t="str">
        <f ca="1">+IF(OFFSET('Hygiene Data'!$I$12,0,10*ROW('Hygiene Data'!I180))="","",OFFSET('Hygiene Data'!$I$12,0,10*ROW('Hygiene Data'!I180)))</f>
        <v/>
      </c>
      <c r="EF186" s="229" t="str">
        <f ca="1">+IF(OFFSET('Hygiene Data'!$I$13,0,10*ROW('Hygiene Data'!I180))="","",OFFSET('Hygiene Data'!$I$13,0,10*ROW('Hygiene Data'!I180)))</f>
        <v/>
      </c>
    </row>
    <row r="187" spans="1:136" x14ac:dyDescent="0.25">
      <c r="A187" s="338" t="str">
        <f ca="1">+IF(OFFSET('Water Data'!$B$2,0,10*ROW('Water Data'!E181))="","",OFFSET('Water Data'!$B$2,0,10*ROW('Water Data'!E181)))</f>
        <v/>
      </c>
      <c r="B187" s="33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365" t="str">
        <f t="shared" ca="1" si="2"/>
        <v/>
      </c>
      <c r="D187" s="36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36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36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36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36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36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36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36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36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36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36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36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36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36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36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36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36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36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36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36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36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36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36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36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36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36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36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36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36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36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36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36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36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36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36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36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36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36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36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36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36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36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36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36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36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36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36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36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36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44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36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36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36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36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36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36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36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36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36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36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36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36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36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36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36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36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229" t="str">
        <f ca="1">+IF(OFFSET('Water Data'!$D$27,0,10*ROW('Water Data'!D181))="","",OFFSET('Water Data'!$D$27,0,10*ROW('Water Data'!D181)))</f>
        <v/>
      </c>
      <c r="BT187" s="229" t="str">
        <f ca="1">+IF(OFFSET('Water Data'!$D$28,0,10*ROW('Water Data'!D181))="","",OFFSET('Water Data'!$D$28,0,10*ROW('Water Data'!D181)))</f>
        <v/>
      </c>
      <c r="BU187" s="229" t="str">
        <f ca="1">+IF(OFFSET('Water Data'!$D$29,0,10*ROW('Water Data'!D181))="","",OFFSET('Water Data'!$D$29,0,10*ROW('Water Data'!D181)))</f>
        <v/>
      </c>
      <c r="BV187" s="229" t="str">
        <f ca="1">+IF(OFFSET('Water Data'!$E$27,0,10*ROW('Water Data'!E181))="","",OFFSET('Water Data'!$E$27,0,10*ROW('Water Data'!E181)))</f>
        <v/>
      </c>
      <c r="BW187" s="229" t="str">
        <f ca="1">+IF(OFFSET('Water Data'!$E$28,0,10*ROW('Water Data'!E181))="","",OFFSET('Water Data'!$E$28,0,10*ROW('Water Data'!E181)))</f>
        <v/>
      </c>
      <c r="BX187" s="229" t="str">
        <f ca="1">+IF(OFFSET('Water Data'!$E$29,0,10*ROW('Water Data'!E181))="","",OFFSET('Water Data'!$E$29,0,10*ROW('Water Data'!E181)))</f>
        <v/>
      </c>
      <c r="BY187" s="229" t="str">
        <f ca="1">+IF(OFFSET('Water Data'!$F$27,0,10*ROW('Water Data'!F181))="","",OFFSET('Water Data'!$F$27,0,10*ROW('Water Data'!F181)))</f>
        <v/>
      </c>
      <c r="BZ187" s="229" t="str">
        <f ca="1">+IF(OFFSET('Water Data'!$F$28,0,10*ROW('Water Data'!F181))="","",OFFSET('Water Data'!$F$28,0,10*ROW('Water Data'!F181)))</f>
        <v/>
      </c>
      <c r="CA187" s="229" t="str">
        <f ca="1">+IF(OFFSET('Water Data'!$F$29,0,10*ROW('Water Data'!F181))="","",OFFSET('Water Data'!$F$29,0,10*ROW('Water Data'!F181)))</f>
        <v/>
      </c>
      <c r="CB187" s="229" t="str">
        <f ca="1">+IF(OFFSET('Water Data'!$G$27,0,10*ROW('Water Data'!G181))="","",OFFSET('Water Data'!$G$27,0,10*ROW('Water Data'!G181)))</f>
        <v/>
      </c>
      <c r="CC187" s="229" t="str">
        <f ca="1">+IF(OFFSET('Water Data'!$G$28,0,10*ROW('Water Data'!G181))="","",OFFSET('Water Data'!$G$28,0,10*ROW('Water Data'!G181)))</f>
        <v/>
      </c>
      <c r="CD187" s="229" t="str">
        <f ca="1">+IF(OFFSET('Water Data'!$G$29,0,10*ROW('Water Data'!G181))="","",OFFSET('Water Data'!$G$29,0,10*ROW('Water Data'!G181)))</f>
        <v/>
      </c>
      <c r="CE187" s="229" t="str">
        <f ca="1">+IF(OFFSET('Water Data'!$H$27,0,10*ROW('Water Data'!H181))="","",OFFSET('Water Data'!$H$27,0,10*ROW('Water Data'!H181)))</f>
        <v/>
      </c>
      <c r="CF187" s="229" t="str">
        <f ca="1">+IF(OFFSET('Water Data'!$H$28,0,10*ROW('Water Data'!H181))="","",OFFSET('Water Data'!$H$28,0,10*ROW('Water Data'!H181)))</f>
        <v/>
      </c>
      <c r="CG187" s="229" t="str">
        <f ca="1">+IF(OFFSET('Water Data'!$H$29,0,10*ROW('Water Data'!H181))="","",OFFSET('Water Data'!$H$29,0,10*ROW('Water Data'!H181)))</f>
        <v/>
      </c>
      <c r="CH187" s="229" t="str">
        <f ca="1">+IF(OFFSET('Water Data'!$I$27,0,10*ROW('Water Data'!I181))="","",OFFSET('Water Data'!$I$27,0,10*ROW('Water Data'!I181)))</f>
        <v/>
      </c>
      <c r="CI187" s="229" t="str">
        <f ca="1">+IF(OFFSET('Water Data'!$I$28,0,10*ROW('Water Data'!I181))="","",OFFSET('Water Data'!$I$28,0,10*ROW('Water Data'!I181)))</f>
        <v/>
      </c>
      <c r="CJ187" s="229" t="str">
        <f ca="1">+IF(OFFSET('Water Data'!$I$29,0,10*ROW('Water Data'!I181))="","",OFFSET('Water Data'!$I$29,0,10*ROW('Water Data'!I181)))</f>
        <v/>
      </c>
      <c r="CK187" s="229" t="str">
        <f ca="1">+IF(OFFSET('Sanitation Data'!$D$28,0,10*ROW('Sanitation Data'!D181))="","",OFFSET('Sanitation Data'!$D$28,0,10*ROW('Sanitation Data'!D181)))</f>
        <v/>
      </c>
      <c r="CL187" s="229" t="str">
        <f ca="1">+IF(OFFSET('Sanitation Data'!$D$29,0,10*ROW('Sanitation Data'!D181))="","",OFFSET('Sanitation Data'!$D$29,0,10*ROW('Sanitation Data'!D181)))</f>
        <v/>
      </c>
      <c r="CM187" s="229" t="str">
        <f ca="1">+IF(OFFSET('Sanitation Data'!$D$30,0,10*ROW('Sanitation Data'!D181))="","",OFFSET('Sanitation Data'!$D$30,0,10*ROW('Sanitation Data'!D181)))</f>
        <v/>
      </c>
      <c r="CN187" s="229" t="str">
        <f ca="1">+IF(OFFSET('Sanitation Data'!$D$31,0,10*ROW('Sanitation Data'!D181))="","",OFFSET('Sanitation Data'!$D$31,0,10*ROW('Sanitation Data'!D181)))</f>
        <v/>
      </c>
      <c r="CO187" s="229" t="str">
        <f ca="1">+IF(OFFSET('Sanitation Data'!$D$32,0,10*ROW('Sanitation Data'!D181))="","",OFFSET('Sanitation Data'!$D$32,0,10*ROW('Sanitation Data'!D181)))</f>
        <v/>
      </c>
      <c r="CP187" s="229" t="str">
        <f ca="1">+IF(OFFSET('Sanitation Data'!$E$28,0,10*ROW('Sanitation Data'!E181))="","",OFFSET('Sanitation Data'!$E$28,0,10*ROW('Sanitation Data'!E181)))</f>
        <v/>
      </c>
      <c r="CQ187" s="229" t="str">
        <f ca="1">+IF(OFFSET('Sanitation Data'!$E$29,0,10*ROW('Sanitation Data'!E181))="","",OFFSET('Sanitation Data'!$E$29,0,10*ROW('Sanitation Data'!E181)))</f>
        <v/>
      </c>
      <c r="CR187" s="229" t="str">
        <f ca="1">+IF(OFFSET('Sanitation Data'!$E$30,0,10*ROW('Sanitation Data'!E181))="","",OFFSET('Sanitation Data'!$E$30,0,10*ROW('Sanitation Data'!E181)))</f>
        <v/>
      </c>
      <c r="CS187" s="229" t="str">
        <f ca="1">+IF(OFFSET('Sanitation Data'!$E$31,0,10*ROW('Sanitation Data'!E181))="","",OFFSET('Sanitation Data'!$E$31,0,10*ROW('Sanitation Data'!E181)))</f>
        <v/>
      </c>
      <c r="CT187" s="229" t="str">
        <f ca="1">+IF(OFFSET('Sanitation Data'!$E$32,0,10*ROW('Sanitation Data'!E181))="","",OFFSET('Sanitation Data'!$E$32,0,10*ROW('Sanitation Data'!E181)))</f>
        <v/>
      </c>
      <c r="CU187" s="229" t="str">
        <f ca="1">+IF(OFFSET('Sanitation Data'!$F$28,0,10*ROW('Sanitation Data'!F181))="","",OFFSET('Sanitation Data'!$F$28,0,10*ROW('Sanitation Data'!F181)))</f>
        <v/>
      </c>
      <c r="CV187" s="229" t="str">
        <f ca="1">+IF(OFFSET('Sanitation Data'!$F$29,0,10*ROW('Sanitation Data'!F181))="","",OFFSET('Sanitation Data'!$F$29,0,10*ROW('Sanitation Data'!F181)))</f>
        <v/>
      </c>
      <c r="CW187" s="229" t="str">
        <f ca="1">+IF(OFFSET('Sanitation Data'!$F$30,0,10*ROW('Sanitation Data'!F181))="","",OFFSET('Sanitation Data'!$F$30,0,10*ROW('Sanitation Data'!F181)))</f>
        <v/>
      </c>
      <c r="CX187" s="229" t="str">
        <f ca="1">+IF(OFFSET('Sanitation Data'!$F$31,0,10*ROW('Sanitation Data'!F181))="","",OFFSET('Sanitation Data'!$F$31,0,10*ROW('Sanitation Data'!F181)))</f>
        <v/>
      </c>
      <c r="CY187" s="229" t="str">
        <f ca="1">+IF(OFFSET('Sanitation Data'!$F$32,0,10*ROW('Sanitation Data'!F181))="","",OFFSET('Sanitation Data'!$F$32,0,10*ROW('Sanitation Data'!F181)))</f>
        <v/>
      </c>
      <c r="CZ187" s="229" t="str">
        <f ca="1">+IF(OFFSET('Sanitation Data'!$G$28,0,10*ROW('Sanitation Data'!G181))="","",OFFSET('Sanitation Data'!$G$28,0,10*ROW('Sanitation Data'!G181)))</f>
        <v/>
      </c>
      <c r="DA187" s="229" t="str">
        <f ca="1">+IF(OFFSET('Sanitation Data'!$G$29,0,10*ROW('Sanitation Data'!G181))="","",OFFSET('Sanitation Data'!$G$29,0,10*ROW('Sanitation Data'!G181)))</f>
        <v/>
      </c>
      <c r="DB187" s="229" t="str">
        <f ca="1">+IF(OFFSET('Sanitation Data'!$G$30,0,10*ROW('Sanitation Data'!G181))="","",OFFSET('Sanitation Data'!$G$30,0,10*ROW('Sanitation Data'!G181)))</f>
        <v/>
      </c>
      <c r="DC187" s="229" t="str">
        <f ca="1">+IF(OFFSET('Sanitation Data'!$G$31,0,10*ROW('Sanitation Data'!G181))="","",OFFSET('Sanitation Data'!$G$31,0,10*ROW('Sanitation Data'!G181)))</f>
        <v/>
      </c>
      <c r="DD187" s="229" t="str">
        <f ca="1">+IF(OFFSET('Sanitation Data'!$G$32,0,10*ROW('Sanitation Data'!G181))="","",OFFSET('Sanitation Data'!$G$32,0,10*ROW('Sanitation Data'!G181)))</f>
        <v/>
      </c>
      <c r="DE187" s="229" t="str">
        <f ca="1">+IF(OFFSET('Sanitation Data'!$H$28,0,10*ROW('Sanitation Data'!H181))="","",OFFSET('Sanitation Data'!$H$28,0,10*ROW('Sanitation Data'!H181)))</f>
        <v/>
      </c>
      <c r="DF187" s="229" t="str">
        <f ca="1">+IF(OFFSET('Sanitation Data'!$H$29,0,10*ROW('Sanitation Data'!H181))="","",OFFSET('Sanitation Data'!$H$29,0,10*ROW('Sanitation Data'!H181)))</f>
        <v/>
      </c>
      <c r="DG187" s="229" t="str">
        <f ca="1">+IF(OFFSET('Sanitation Data'!$H$30,0,10*ROW('Sanitation Data'!H181))="","",OFFSET('Sanitation Data'!$H$30,0,10*ROW('Sanitation Data'!H181)))</f>
        <v/>
      </c>
      <c r="DH187" s="229" t="str">
        <f ca="1">+IF(OFFSET('Sanitation Data'!$H$31,0,10*ROW('Sanitation Data'!H181))="","",OFFSET('Sanitation Data'!$H$31,0,10*ROW('Sanitation Data'!H181)))</f>
        <v/>
      </c>
      <c r="DI187" s="229" t="str">
        <f ca="1">+IF(OFFSET('Sanitation Data'!$H$32,0,10*ROW('Sanitation Data'!H181))="","",OFFSET('Sanitation Data'!$H$32,0,10*ROW('Sanitation Data'!H181)))</f>
        <v/>
      </c>
      <c r="DJ187" s="229" t="str">
        <f ca="1">+IF(OFFSET('Sanitation Data'!$I$28,0,10*ROW('Sanitation Data'!I181))="","",OFFSET('Sanitation Data'!$I$28,0,10*ROW('Sanitation Data'!I181)))</f>
        <v/>
      </c>
      <c r="DK187" s="229" t="str">
        <f ca="1">+IF(OFFSET('Sanitation Data'!$I$29,0,10*ROW('Sanitation Data'!I181))="","",OFFSET('Sanitation Data'!$I$29,0,10*ROW('Sanitation Data'!I181)))</f>
        <v/>
      </c>
      <c r="DL187" s="229" t="str">
        <f ca="1">+IF(OFFSET('Sanitation Data'!$I$30,0,10*ROW('Sanitation Data'!I181))="","",OFFSET('Sanitation Data'!$I$30,0,10*ROW('Sanitation Data'!I181)))</f>
        <v/>
      </c>
      <c r="DM187" s="229" t="str">
        <f ca="1">+IF(OFFSET('Sanitation Data'!$I$31,0,10*ROW('Sanitation Data'!I181))="","",OFFSET('Sanitation Data'!$I$31,0,10*ROW('Sanitation Data'!I181)))</f>
        <v/>
      </c>
      <c r="DN187" s="229" t="str">
        <f ca="1">+IF(OFFSET('Sanitation Data'!$I$32,0,10*ROW('Sanitation Data'!I181))="","",OFFSET('Sanitation Data'!$I$32,0,10*ROW('Sanitation Data'!I181)))</f>
        <v/>
      </c>
      <c r="DO187" s="229" t="str">
        <f ca="1">+IF(OFFSET('Hygiene Data'!$D$11,0,10*ROW('Hygiene Data'!D181))="","",OFFSET('Hygiene Data'!$D$11,0,10*ROW('Hygiene Data'!D181)))</f>
        <v/>
      </c>
      <c r="DP187" s="229" t="str">
        <f ca="1">+IF(OFFSET('Hygiene Data'!$D$12,0,10*ROW('Hygiene Data'!D181))="","",OFFSET('Hygiene Data'!$D$12,0,10*ROW('Hygiene Data'!D181)))</f>
        <v/>
      </c>
      <c r="DQ187" s="229" t="str">
        <f ca="1">+IF(OFFSET('Hygiene Data'!$D$13,0,10*ROW('Hygiene Data'!D181))="","",OFFSET('Hygiene Data'!$D$13,0,10*ROW('Hygiene Data'!D181)))</f>
        <v/>
      </c>
      <c r="DR187" s="229" t="str">
        <f ca="1">+IF(OFFSET('Hygiene Data'!$E$11,0,10*ROW('Hygiene Data'!E181))="","",OFFSET('Hygiene Data'!$E$11,0,10*ROW('Hygiene Data'!E181)))</f>
        <v/>
      </c>
      <c r="DS187" s="229" t="str">
        <f ca="1">+IF(OFFSET('Hygiene Data'!$E$12,0,10*ROW('Hygiene Data'!E181))="","",OFFSET('Hygiene Data'!$E$12,0,10*ROW('Hygiene Data'!E181)))</f>
        <v/>
      </c>
      <c r="DT187" s="229" t="str">
        <f ca="1">+IF(OFFSET('Hygiene Data'!$E$13,0,10*ROW('Hygiene Data'!E181))="","",OFFSET('Hygiene Data'!$E$13,0,10*ROW('Hygiene Data'!E181)))</f>
        <v/>
      </c>
      <c r="DU187" s="229" t="str">
        <f ca="1">+IF(OFFSET('Hygiene Data'!$F$11,0,10*ROW('Hygiene Data'!F181))="","",OFFSET('Hygiene Data'!$F$11,0,10*ROW('Hygiene Data'!F181)))</f>
        <v/>
      </c>
      <c r="DV187" s="229" t="str">
        <f ca="1">+IF(OFFSET('Hygiene Data'!$F$12,0,10*ROW('Hygiene Data'!F181))="","",OFFSET('Hygiene Data'!$F$12,0,10*ROW('Hygiene Data'!F181)))</f>
        <v/>
      </c>
      <c r="DW187" s="229" t="str">
        <f ca="1">+IF(OFFSET('Hygiene Data'!$F$13,0,10*ROW('Hygiene Data'!F181))="","",OFFSET('Hygiene Data'!$F$13,0,10*ROW('Hygiene Data'!F181)))</f>
        <v/>
      </c>
      <c r="DX187" s="229" t="str">
        <f ca="1">+IF(OFFSET('Hygiene Data'!$G$11,0,10*ROW('Hygiene Data'!G181))="","",OFFSET('Hygiene Data'!$G$11,0,10*ROW('Hygiene Data'!G181)))</f>
        <v/>
      </c>
      <c r="DY187" s="229" t="str">
        <f ca="1">+IF(OFFSET('Hygiene Data'!$G$12,0,10*ROW('Hygiene Data'!G181))="","",OFFSET('Hygiene Data'!$G$12,0,10*ROW('Hygiene Data'!G181)))</f>
        <v/>
      </c>
      <c r="DZ187" s="229" t="str">
        <f ca="1">+IF(OFFSET('Hygiene Data'!$G$13,0,10*ROW('Hygiene Data'!G181))="","",OFFSET('Hygiene Data'!$G$13,0,10*ROW('Hygiene Data'!G181)))</f>
        <v/>
      </c>
      <c r="EA187" s="229" t="str">
        <f ca="1">+IF(OFFSET('Hygiene Data'!$H$11,0,10*ROW('Hygiene Data'!H181))="","",OFFSET('Hygiene Data'!$H$11,0,10*ROW('Hygiene Data'!H181)))</f>
        <v/>
      </c>
      <c r="EB187" s="229" t="str">
        <f ca="1">+IF(OFFSET('Hygiene Data'!$H$12,0,10*ROW('Hygiene Data'!H181))="","",OFFSET('Hygiene Data'!$H$12,0,10*ROW('Hygiene Data'!H181)))</f>
        <v/>
      </c>
      <c r="EC187" s="229" t="str">
        <f ca="1">+IF(OFFSET('Hygiene Data'!$H$13,0,10*ROW('Hygiene Data'!H181))="","",OFFSET('Hygiene Data'!$H$13,0,10*ROW('Hygiene Data'!H181)))</f>
        <v/>
      </c>
      <c r="ED187" s="229" t="str">
        <f ca="1">+IF(OFFSET('Hygiene Data'!$I$11,0,10*ROW('Hygiene Data'!I181))="","",OFFSET('Hygiene Data'!$I$11,0,10*ROW('Hygiene Data'!I181)))</f>
        <v/>
      </c>
      <c r="EE187" s="229" t="str">
        <f ca="1">+IF(OFFSET('Hygiene Data'!$I$12,0,10*ROW('Hygiene Data'!I181))="","",OFFSET('Hygiene Data'!$I$12,0,10*ROW('Hygiene Data'!I181)))</f>
        <v/>
      </c>
      <c r="EF187" s="229" t="str">
        <f ca="1">+IF(OFFSET('Hygiene Data'!$I$13,0,10*ROW('Hygiene Data'!I181))="","",OFFSET('Hygiene Data'!$I$13,0,10*ROW('Hygiene Data'!I181)))</f>
        <v/>
      </c>
    </row>
    <row r="188" spans="1:136" x14ac:dyDescent="0.25">
      <c r="A188" s="338" t="str">
        <f ca="1">+IF(OFFSET('Water Data'!$B$2,0,10*ROW('Water Data'!E182))="","",OFFSET('Water Data'!$B$2,0,10*ROW('Water Data'!E182)))</f>
        <v/>
      </c>
      <c r="B188" s="33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365" t="str">
        <f t="shared" ca="1" si="2"/>
        <v/>
      </c>
      <c r="D188" s="36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36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36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36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36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36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36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36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36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36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36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36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36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36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36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36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36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36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36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36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36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36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36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36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36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36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36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36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36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36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36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36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36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36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36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36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36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36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36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36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36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36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36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36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36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36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36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36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36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44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36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36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36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36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36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36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36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36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36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36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36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36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36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36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36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36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229" t="str">
        <f ca="1">+IF(OFFSET('Water Data'!$D$27,0,10*ROW('Water Data'!D182))="","",OFFSET('Water Data'!$D$27,0,10*ROW('Water Data'!D182)))</f>
        <v/>
      </c>
      <c r="BT188" s="229" t="str">
        <f ca="1">+IF(OFFSET('Water Data'!$D$28,0,10*ROW('Water Data'!D182))="","",OFFSET('Water Data'!$D$28,0,10*ROW('Water Data'!D182)))</f>
        <v/>
      </c>
      <c r="BU188" s="229" t="str">
        <f ca="1">+IF(OFFSET('Water Data'!$D$29,0,10*ROW('Water Data'!D182))="","",OFFSET('Water Data'!$D$29,0,10*ROW('Water Data'!D182)))</f>
        <v/>
      </c>
      <c r="BV188" s="229" t="str">
        <f ca="1">+IF(OFFSET('Water Data'!$E$27,0,10*ROW('Water Data'!E182))="","",OFFSET('Water Data'!$E$27,0,10*ROW('Water Data'!E182)))</f>
        <v/>
      </c>
      <c r="BW188" s="229" t="str">
        <f ca="1">+IF(OFFSET('Water Data'!$E$28,0,10*ROW('Water Data'!E182))="","",OFFSET('Water Data'!$E$28,0,10*ROW('Water Data'!E182)))</f>
        <v/>
      </c>
      <c r="BX188" s="229" t="str">
        <f ca="1">+IF(OFFSET('Water Data'!$E$29,0,10*ROW('Water Data'!E182))="","",OFFSET('Water Data'!$E$29,0,10*ROW('Water Data'!E182)))</f>
        <v/>
      </c>
      <c r="BY188" s="229" t="str">
        <f ca="1">+IF(OFFSET('Water Data'!$F$27,0,10*ROW('Water Data'!F182))="","",OFFSET('Water Data'!$F$27,0,10*ROW('Water Data'!F182)))</f>
        <v/>
      </c>
      <c r="BZ188" s="229" t="str">
        <f ca="1">+IF(OFFSET('Water Data'!$F$28,0,10*ROW('Water Data'!F182))="","",OFFSET('Water Data'!$F$28,0,10*ROW('Water Data'!F182)))</f>
        <v/>
      </c>
      <c r="CA188" s="229" t="str">
        <f ca="1">+IF(OFFSET('Water Data'!$F$29,0,10*ROW('Water Data'!F182))="","",OFFSET('Water Data'!$F$29,0,10*ROW('Water Data'!F182)))</f>
        <v/>
      </c>
      <c r="CB188" s="229" t="str">
        <f ca="1">+IF(OFFSET('Water Data'!$G$27,0,10*ROW('Water Data'!G182))="","",OFFSET('Water Data'!$G$27,0,10*ROW('Water Data'!G182)))</f>
        <v/>
      </c>
      <c r="CC188" s="229" t="str">
        <f ca="1">+IF(OFFSET('Water Data'!$G$28,0,10*ROW('Water Data'!G182))="","",OFFSET('Water Data'!$G$28,0,10*ROW('Water Data'!G182)))</f>
        <v/>
      </c>
      <c r="CD188" s="229" t="str">
        <f ca="1">+IF(OFFSET('Water Data'!$G$29,0,10*ROW('Water Data'!G182))="","",OFFSET('Water Data'!$G$29,0,10*ROW('Water Data'!G182)))</f>
        <v/>
      </c>
      <c r="CE188" s="229" t="str">
        <f ca="1">+IF(OFFSET('Water Data'!$H$27,0,10*ROW('Water Data'!H182))="","",OFFSET('Water Data'!$H$27,0,10*ROW('Water Data'!H182)))</f>
        <v/>
      </c>
      <c r="CF188" s="229" t="str">
        <f ca="1">+IF(OFFSET('Water Data'!$H$28,0,10*ROW('Water Data'!H182))="","",OFFSET('Water Data'!$H$28,0,10*ROW('Water Data'!H182)))</f>
        <v/>
      </c>
      <c r="CG188" s="229" t="str">
        <f ca="1">+IF(OFFSET('Water Data'!$H$29,0,10*ROW('Water Data'!H182))="","",OFFSET('Water Data'!$H$29,0,10*ROW('Water Data'!H182)))</f>
        <v/>
      </c>
      <c r="CH188" s="229" t="str">
        <f ca="1">+IF(OFFSET('Water Data'!$I$27,0,10*ROW('Water Data'!I182))="","",OFFSET('Water Data'!$I$27,0,10*ROW('Water Data'!I182)))</f>
        <v/>
      </c>
      <c r="CI188" s="229" t="str">
        <f ca="1">+IF(OFFSET('Water Data'!$I$28,0,10*ROW('Water Data'!I182))="","",OFFSET('Water Data'!$I$28,0,10*ROW('Water Data'!I182)))</f>
        <v/>
      </c>
      <c r="CJ188" s="229" t="str">
        <f ca="1">+IF(OFFSET('Water Data'!$I$29,0,10*ROW('Water Data'!I182))="","",OFFSET('Water Data'!$I$29,0,10*ROW('Water Data'!I182)))</f>
        <v/>
      </c>
      <c r="CK188" s="229" t="str">
        <f ca="1">+IF(OFFSET('Sanitation Data'!$D$28,0,10*ROW('Sanitation Data'!D182))="","",OFFSET('Sanitation Data'!$D$28,0,10*ROW('Sanitation Data'!D182)))</f>
        <v/>
      </c>
      <c r="CL188" s="229" t="str">
        <f ca="1">+IF(OFFSET('Sanitation Data'!$D$29,0,10*ROW('Sanitation Data'!D182))="","",OFFSET('Sanitation Data'!$D$29,0,10*ROW('Sanitation Data'!D182)))</f>
        <v/>
      </c>
      <c r="CM188" s="229" t="str">
        <f ca="1">+IF(OFFSET('Sanitation Data'!$D$30,0,10*ROW('Sanitation Data'!D182))="","",OFFSET('Sanitation Data'!$D$30,0,10*ROW('Sanitation Data'!D182)))</f>
        <v/>
      </c>
      <c r="CN188" s="229" t="str">
        <f ca="1">+IF(OFFSET('Sanitation Data'!$D$31,0,10*ROW('Sanitation Data'!D182))="","",OFFSET('Sanitation Data'!$D$31,0,10*ROW('Sanitation Data'!D182)))</f>
        <v/>
      </c>
      <c r="CO188" s="229" t="str">
        <f ca="1">+IF(OFFSET('Sanitation Data'!$D$32,0,10*ROW('Sanitation Data'!D182))="","",OFFSET('Sanitation Data'!$D$32,0,10*ROW('Sanitation Data'!D182)))</f>
        <v/>
      </c>
      <c r="CP188" s="229" t="str">
        <f ca="1">+IF(OFFSET('Sanitation Data'!$E$28,0,10*ROW('Sanitation Data'!E182))="","",OFFSET('Sanitation Data'!$E$28,0,10*ROW('Sanitation Data'!E182)))</f>
        <v/>
      </c>
      <c r="CQ188" s="229" t="str">
        <f ca="1">+IF(OFFSET('Sanitation Data'!$E$29,0,10*ROW('Sanitation Data'!E182))="","",OFFSET('Sanitation Data'!$E$29,0,10*ROW('Sanitation Data'!E182)))</f>
        <v/>
      </c>
      <c r="CR188" s="229" t="str">
        <f ca="1">+IF(OFFSET('Sanitation Data'!$E$30,0,10*ROW('Sanitation Data'!E182))="","",OFFSET('Sanitation Data'!$E$30,0,10*ROW('Sanitation Data'!E182)))</f>
        <v/>
      </c>
      <c r="CS188" s="229" t="str">
        <f ca="1">+IF(OFFSET('Sanitation Data'!$E$31,0,10*ROW('Sanitation Data'!E182))="","",OFFSET('Sanitation Data'!$E$31,0,10*ROW('Sanitation Data'!E182)))</f>
        <v/>
      </c>
      <c r="CT188" s="229" t="str">
        <f ca="1">+IF(OFFSET('Sanitation Data'!$E$32,0,10*ROW('Sanitation Data'!E182))="","",OFFSET('Sanitation Data'!$E$32,0,10*ROW('Sanitation Data'!E182)))</f>
        <v/>
      </c>
      <c r="CU188" s="229" t="str">
        <f ca="1">+IF(OFFSET('Sanitation Data'!$F$28,0,10*ROW('Sanitation Data'!F182))="","",OFFSET('Sanitation Data'!$F$28,0,10*ROW('Sanitation Data'!F182)))</f>
        <v/>
      </c>
      <c r="CV188" s="229" t="str">
        <f ca="1">+IF(OFFSET('Sanitation Data'!$F$29,0,10*ROW('Sanitation Data'!F182))="","",OFFSET('Sanitation Data'!$F$29,0,10*ROW('Sanitation Data'!F182)))</f>
        <v/>
      </c>
      <c r="CW188" s="229" t="str">
        <f ca="1">+IF(OFFSET('Sanitation Data'!$F$30,0,10*ROW('Sanitation Data'!F182))="","",OFFSET('Sanitation Data'!$F$30,0,10*ROW('Sanitation Data'!F182)))</f>
        <v/>
      </c>
      <c r="CX188" s="229" t="str">
        <f ca="1">+IF(OFFSET('Sanitation Data'!$F$31,0,10*ROW('Sanitation Data'!F182))="","",OFFSET('Sanitation Data'!$F$31,0,10*ROW('Sanitation Data'!F182)))</f>
        <v/>
      </c>
      <c r="CY188" s="229" t="str">
        <f ca="1">+IF(OFFSET('Sanitation Data'!$F$32,0,10*ROW('Sanitation Data'!F182))="","",OFFSET('Sanitation Data'!$F$32,0,10*ROW('Sanitation Data'!F182)))</f>
        <v/>
      </c>
      <c r="CZ188" s="229" t="str">
        <f ca="1">+IF(OFFSET('Sanitation Data'!$G$28,0,10*ROW('Sanitation Data'!G182))="","",OFFSET('Sanitation Data'!$G$28,0,10*ROW('Sanitation Data'!G182)))</f>
        <v/>
      </c>
      <c r="DA188" s="229" t="str">
        <f ca="1">+IF(OFFSET('Sanitation Data'!$G$29,0,10*ROW('Sanitation Data'!G182))="","",OFFSET('Sanitation Data'!$G$29,0,10*ROW('Sanitation Data'!G182)))</f>
        <v/>
      </c>
      <c r="DB188" s="229" t="str">
        <f ca="1">+IF(OFFSET('Sanitation Data'!$G$30,0,10*ROW('Sanitation Data'!G182))="","",OFFSET('Sanitation Data'!$G$30,0,10*ROW('Sanitation Data'!G182)))</f>
        <v/>
      </c>
      <c r="DC188" s="229" t="str">
        <f ca="1">+IF(OFFSET('Sanitation Data'!$G$31,0,10*ROW('Sanitation Data'!G182))="","",OFFSET('Sanitation Data'!$G$31,0,10*ROW('Sanitation Data'!G182)))</f>
        <v/>
      </c>
      <c r="DD188" s="229" t="str">
        <f ca="1">+IF(OFFSET('Sanitation Data'!$G$32,0,10*ROW('Sanitation Data'!G182))="","",OFFSET('Sanitation Data'!$G$32,0,10*ROW('Sanitation Data'!G182)))</f>
        <v/>
      </c>
      <c r="DE188" s="229" t="str">
        <f ca="1">+IF(OFFSET('Sanitation Data'!$H$28,0,10*ROW('Sanitation Data'!H182))="","",OFFSET('Sanitation Data'!$H$28,0,10*ROW('Sanitation Data'!H182)))</f>
        <v/>
      </c>
      <c r="DF188" s="229" t="str">
        <f ca="1">+IF(OFFSET('Sanitation Data'!$H$29,0,10*ROW('Sanitation Data'!H182))="","",OFFSET('Sanitation Data'!$H$29,0,10*ROW('Sanitation Data'!H182)))</f>
        <v/>
      </c>
      <c r="DG188" s="229" t="str">
        <f ca="1">+IF(OFFSET('Sanitation Data'!$H$30,0,10*ROW('Sanitation Data'!H182))="","",OFFSET('Sanitation Data'!$H$30,0,10*ROW('Sanitation Data'!H182)))</f>
        <v/>
      </c>
      <c r="DH188" s="229" t="str">
        <f ca="1">+IF(OFFSET('Sanitation Data'!$H$31,0,10*ROW('Sanitation Data'!H182))="","",OFFSET('Sanitation Data'!$H$31,0,10*ROW('Sanitation Data'!H182)))</f>
        <v/>
      </c>
      <c r="DI188" s="229" t="str">
        <f ca="1">+IF(OFFSET('Sanitation Data'!$H$32,0,10*ROW('Sanitation Data'!H182))="","",OFFSET('Sanitation Data'!$H$32,0,10*ROW('Sanitation Data'!H182)))</f>
        <v/>
      </c>
      <c r="DJ188" s="229" t="str">
        <f ca="1">+IF(OFFSET('Sanitation Data'!$I$28,0,10*ROW('Sanitation Data'!I182))="","",OFFSET('Sanitation Data'!$I$28,0,10*ROW('Sanitation Data'!I182)))</f>
        <v/>
      </c>
      <c r="DK188" s="229" t="str">
        <f ca="1">+IF(OFFSET('Sanitation Data'!$I$29,0,10*ROW('Sanitation Data'!I182))="","",OFFSET('Sanitation Data'!$I$29,0,10*ROW('Sanitation Data'!I182)))</f>
        <v/>
      </c>
      <c r="DL188" s="229" t="str">
        <f ca="1">+IF(OFFSET('Sanitation Data'!$I$30,0,10*ROW('Sanitation Data'!I182))="","",OFFSET('Sanitation Data'!$I$30,0,10*ROW('Sanitation Data'!I182)))</f>
        <v/>
      </c>
      <c r="DM188" s="229" t="str">
        <f ca="1">+IF(OFFSET('Sanitation Data'!$I$31,0,10*ROW('Sanitation Data'!I182))="","",OFFSET('Sanitation Data'!$I$31,0,10*ROW('Sanitation Data'!I182)))</f>
        <v/>
      </c>
      <c r="DN188" s="229" t="str">
        <f ca="1">+IF(OFFSET('Sanitation Data'!$I$32,0,10*ROW('Sanitation Data'!I182))="","",OFFSET('Sanitation Data'!$I$32,0,10*ROW('Sanitation Data'!I182)))</f>
        <v/>
      </c>
      <c r="DO188" s="229" t="str">
        <f ca="1">+IF(OFFSET('Hygiene Data'!$D$11,0,10*ROW('Hygiene Data'!D182))="","",OFFSET('Hygiene Data'!$D$11,0,10*ROW('Hygiene Data'!D182)))</f>
        <v/>
      </c>
      <c r="DP188" s="229" t="str">
        <f ca="1">+IF(OFFSET('Hygiene Data'!$D$12,0,10*ROW('Hygiene Data'!D182))="","",OFFSET('Hygiene Data'!$D$12,0,10*ROW('Hygiene Data'!D182)))</f>
        <v/>
      </c>
      <c r="DQ188" s="229" t="str">
        <f ca="1">+IF(OFFSET('Hygiene Data'!$D$13,0,10*ROW('Hygiene Data'!D182))="","",OFFSET('Hygiene Data'!$D$13,0,10*ROW('Hygiene Data'!D182)))</f>
        <v/>
      </c>
      <c r="DR188" s="229" t="str">
        <f ca="1">+IF(OFFSET('Hygiene Data'!$E$11,0,10*ROW('Hygiene Data'!E182))="","",OFFSET('Hygiene Data'!$E$11,0,10*ROW('Hygiene Data'!E182)))</f>
        <v/>
      </c>
      <c r="DS188" s="229" t="str">
        <f ca="1">+IF(OFFSET('Hygiene Data'!$E$12,0,10*ROW('Hygiene Data'!E182))="","",OFFSET('Hygiene Data'!$E$12,0,10*ROW('Hygiene Data'!E182)))</f>
        <v/>
      </c>
      <c r="DT188" s="229" t="str">
        <f ca="1">+IF(OFFSET('Hygiene Data'!$E$13,0,10*ROW('Hygiene Data'!E182))="","",OFFSET('Hygiene Data'!$E$13,0,10*ROW('Hygiene Data'!E182)))</f>
        <v/>
      </c>
      <c r="DU188" s="229" t="str">
        <f ca="1">+IF(OFFSET('Hygiene Data'!$F$11,0,10*ROW('Hygiene Data'!F182))="","",OFFSET('Hygiene Data'!$F$11,0,10*ROW('Hygiene Data'!F182)))</f>
        <v/>
      </c>
      <c r="DV188" s="229" t="str">
        <f ca="1">+IF(OFFSET('Hygiene Data'!$F$12,0,10*ROW('Hygiene Data'!F182))="","",OFFSET('Hygiene Data'!$F$12,0,10*ROW('Hygiene Data'!F182)))</f>
        <v/>
      </c>
      <c r="DW188" s="229" t="str">
        <f ca="1">+IF(OFFSET('Hygiene Data'!$F$13,0,10*ROW('Hygiene Data'!F182))="","",OFFSET('Hygiene Data'!$F$13,0,10*ROW('Hygiene Data'!F182)))</f>
        <v/>
      </c>
      <c r="DX188" s="229" t="str">
        <f ca="1">+IF(OFFSET('Hygiene Data'!$G$11,0,10*ROW('Hygiene Data'!G182))="","",OFFSET('Hygiene Data'!$G$11,0,10*ROW('Hygiene Data'!G182)))</f>
        <v/>
      </c>
      <c r="DY188" s="229" t="str">
        <f ca="1">+IF(OFFSET('Hygiene Data'!$G$12,0,10*ROW('Hygiene Data'!G182))="","",OFFSET('Hygiene Data'!$G$12,0,10*ROW('Hygiene Data'!G182)))</f>
        <v/>
      </c>
      <c r="DZ188" s="229" t="str">
        <f ca="1">+IF(OFFSET('Hygiene Data'!$G$13,0,10*ROW('Hygiene Data'!G182))="","",OFFSET('Hygiene Data'!$G$13,0,10*ROW('Hygiene Data'!G182)))</f>
        <v/>
      </c>
      <c r="EA188" s="229" t="str">
        <f ca="1">+IF(OFFSET('Hygiene Data'!$H$11,0,10*ROW('Hygiene Data'!H182))="","",OFFSET('Hygiene Data'!$H$11,0,10*ROW('Hygiene Data'!H182)))</f>
        <v/>
      </c>
      <c r="EB188" s="229" t="str">
        <f ca="1">+IF(OFFSET('Hygiene Data'!$H$12,0,10*ROW('Hygiene Data'!H182))="","",OFFSET('Hygiene Data'!$H$12,0,10*ROW('Hygiene Data'!H182)))</f>
        <v/>
      </c>
      <c r="EC188" s="229" t="str">
        <f ca="1">+IF(OFFSET('Hygiene Data'!$H$13,0,10*ROW('Hygiene Data'!H182))="","",OFFSET('Hygiene Data'!$H$13,0,10*ROW('Hygiene Data'!H182)))</f>
        <v/>
      </c>
      <c r="ED188" s="229" t="str">
        <f ca="1">+IF(OFFSET('Hygiene Data'!$I$11,0,10*ROW('Hygiene Data'!I182))="","",OFFSET('Hygiene Data'!$I$11,0,10*ROW('Hygiene Data'!I182)))</f>
        <v/>
      </c>
      <c r="EE188" s="229" t="str">
        <f ca="1">+IF(OFFSET('Hygiene Data'!$I$12,0,10*ROW('Hygiene Data'!I182))="","",OFFSET('Hygiene Data'!$I$12,0,10*ROW('Hygiene Data'!I182)))</f>
        <v/>
      </c>
      <c r="EF188" s="229" t="str">
        <f ca="1">+IF(OFFSET('Hygiene Data'!$I$13,0,10*ROW('Hygiene Data'!I182))="","",OFFSET('Hygiene Data'!$I$13,0,10*ROW('Hygiene Data'!I182)))</f>
        <v/>
      </c>
    </row>
    <row r="189" spans="1:136" x14ac:dyDescent="0.25">
      <c r="A189" s="338" t="str">
        <f ca="1">+IF(OFFSET('Water Data'!$B$2,0,10*ROW('Water Data'!E183))="","",OFFSET('Water Data'!$B$2,0,10*ROW('Water Data'!E183)))</f>
        <v/>
      </c>
      <c r="B189" s="33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365" t="str">
        <f t="shared" ca="1" si="2"/>
        <v/>
      </c>
      <c r="D189" s="36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36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36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36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36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36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36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36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36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36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36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36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36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36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36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36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36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36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36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36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36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36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36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36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36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36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36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36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36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36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36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36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36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36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36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36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36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36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36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36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36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36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36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36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36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36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36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36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36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44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36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36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36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36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36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36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36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36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36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36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36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36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36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36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36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36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229" t="str">
        <f ca="1">+IF(OFFSET('Water Data'!$D$27,0,10*ROW('Water Data'!D183))="","",OFFSET('Water Data'!$D$27,0,10*ROW('Water Data'!D183)))</f>
        <v/>
      </c>
      <c r="BT189" s="229" t="str">
        <f ca="1">+IF(OFFSET('Water Data'!$D$28,0,10*ROW('Water Data'!D183))="","",OFFSET('Water Data'!$D$28,0,10*ROW('Water Data'!D183)))</f>
        <v/>
      </c>
      <c r="BU189" s="229" t="str">
        <f ca="1">+IF(OFFSET('Water Data'!$D$29,0,10*ROW('Water Data'!D183))="","",OFFSET('Water Data'!$D$29,0,10*ROW('Water Data'!D183)))</f>
        <v/>
      </c>
      <c r="BV189" s="229" t="str">
        <f ca="1">+IF(OFFSET('Water Data'!$E$27,0,10*ROW('Water Data'!E183))="","",OFFSET('Water Data'!$E$27,0,10*ROW('Water Data'!E183)))</f>
        <v/>
      </c>
      <c r="BW189" s="229" t="str">
        <f ca="1">+IF(OFFSET('Water Data'!$E$28,0,10*ROW('Water Data'!E183))="","",OFFSET('Water Data'!$E$28,0,10*ROW('Water Data'!E183)))</f>
        <v/>
      </c>
      <c r="BX189" s="229" t="str">
        <f ca="1">+IF(OFFSET('Water Data'!$E$29,0,10*ROW('Water Data'!E183))="","",OFFSET('Water Data'!$E$29,0,10*ROW('Water Data'!E183)))</f>
        <v/>
      </c>
      <c r="BY189" s="229" t="str">
        <f ca="1">+IF(OFFSET('Water Data'!$F$27,0,10*ROW('Water Data'!F183))="","",OFFSET('Water Data'!$F$27,0,10*ROW('Water Data'!F183)))</f>
        <v/>
      </c>
      <c r="BZ189" s="229" t="str">
        <f ca="1">+IF(OFFSET('Water Data'!$F$28,0,10*ROW('Water Data'!F183))="","",OFFSET('Water Data'!$F$28,0,10*ROW('Water Data'!F183)))</f>
        <v/>
      </c>
      <c r="CA189" s="229" t="str">
        <f ca="1">+IF(OFFSET('Water Data'!$F$29,0,10*ROW('Water Data'!F183))="","",OFFSET('Water Data'!$F$29,0,10*ROW('Water Data'!F183)))</f>
        <v/>
      </c>
      <c r="CB189" s="229" t="str">
        <f ca="1">+IF(OFFSET('Water Data'!$G$27,0,10*ROW('Water Data'!G183))="","",OFFSET('Water Data'!$G$27,0,10*ROW('Water Data'!G183)))</f>
        <v/>
      </c>
      <c r="CC189" s="229" t="str">
        <f ca="1">+IF(OFFSET('Water Data'!$G$28,0,10*ROW('Water Data'!G183))="","",OFFSET('Water Data'!$G$28,0,10*ROW('Water Data'!G183)))</f>
        <v/>
      </c>
      <c r="CD189" s="229" t="str">
        <f ca="1">+IF(OFFSET('Water Data'!$G$29,0,10*ROW('Water Data'!G183))="","",OFFSET('Water Data'!$G$29,0,10*ROW('Water Data'!G183)))</f>
        <v/>
      </c>
      <c r="CE189" s="229" t="str">
        <f ca="1">+IF(OFFSET('Water Data'!$H$27,0,10*ROW('Water Data'!H183))="","",OFFSET('Water Data'!$H$27,0,10*ROW('Water Data'!H183)))</f>
        <v/>
      </c>
      <c r="CF189" s="229" t="str">
        <f ca="1">+IF(OFFSET('Water Data'!$H$28,0,10*ROW('Water Data'!H183))="","",OFFSET('Water Data'!$H$28,0,10*ROW('Water Data'!H183)))</f>
        <v/>
      </c>
      <c r="CG189" s="229" t="str">
        <f ca="1">+IF(OFFSET('Water Data'!$H$29,0,10*ROW('Water Data'!H183))="","",OFFSET('Water Data'!$H$29,0,10*ROW('Water Data'!H183)))</f>
        <v/>
      </c>
      <c r="CH189" s="229" t="str">
        <f ca="1">+IF(OFFSET('Water Data'!$I$27,0,10*ROW('Water Data'!I183))="","",OFFSET('Water Data'!$I$27,0,10*ROW('Water Data'!I183)))</f>
        <v/>
      </c>
      <c r="CI189" s="229" t="str">
        <f ca="1">+IF(OFFSET('Water Data'!$I$28,0,10*ROW('Water Data'!I183))="","",OFFSET('Water Data'!$I$28,0,10*ROW('Water Data'!I183)))</f>
        <v/>
      </c>
      <c r="CJ189" s="229" t="str">
        <f ca="1">+IF(OFFSET('Water Data'!$I$29,0,10*ROW('Water Data'!I183))="","",OFFSET('Water Data'!$I$29,0,10*ROW('Water Data'!I183)))</f>
        <v/>
      </c>
      <c r="CK189" s="229" t="str">
        <f ca="1">+IF(OFFSET('Sanitation Data'!$D$28,0,10*ROW('Sanitation Data'!D183))="","",OFFSET('Sanitation Data'!$D$28,0,10*ROW('Sanitation Data'!D183)))</f>
        <v/>
      </c>
      <c r="CL189" s="229" t="str">
        <f ca="1">+IF(OFFSET('Sanitation Data'!$D$29,0,10*ROW('Sanitation Data'!D183))="","",OFFSET('Sanitation Data'!$D$29,0,10*ROW('Sanitation Data'!D183)))</f>
        <v/>
      </c>
      <c r="CM189" s="229" t="str">
        <f ca="1">+IF(OFFSET('Sanitation Data'!$D$30,0,10*ROW('Sanitation Data'!D183))="","",OFFSET('Sanitation Data'!$D$30,0,10*ROW('Sanitation Data'!D183)))</f>
        <v/>
      </c>
      <c r="CN189" s="229" t="str">
        <f ca="1">+IF(OFFSET('Sanitation Data'!$D$31,0,10*ROW('Sanitation Data'!D183))="","",OFFSET('Sanitation Data'!$D$31,0,10*ROW('Sanitation Data'!D183)))</f>
        <v/>
      </c>
      <c r="CO189" s="229" t="str">
        <f ca="1">+IF(OFFSET('Sanitation Data'!$D$32,0,10*ROW('Sanitation Data'!D183))="","",OFFSET('Sanitation Data'!$D$32,0,10*ROW('Sanitation Data'!D183)))</f>
        <v/>
      </c>
      <c r="CP189" s="229" t="str">
        <f ca="1">+IF(OFFSET('Sanitation Data'!$E$28,0,10*ROW('Sanitation Data'!E183))="","",OFFSET('Sanitation Data'!$E$28,0,10*ROW('Sanitation Data'!E183)))</f>
        <v/>
      </c>
      <c r="CQ189" s="229" t="str">
        <f ca="1">+IF(OFFSET('Sanitation Data'!$E$29,0,10*ROW('Sanitation Data'!E183))="","",OFFSET('Sanitation Data'!$E$29,0,10*ROW('Sanitation Data'!E183)))</f>
        <v/>
      </c>
      <c r="CR189" s="229" t="str">
        <f ca="1">+IF(OFFSET('Sanitation Data'!$E$30,0,10*ROW('Sanitation Data'!E183))="","",OFFSET('Sanitation Data'!$E$30,0,10*ROW('Sanitation Data'!E183)))</f>
        <v/>
      </c>
      <c r="CS189" s="229" t="str">
        <f ca="1">+IF(OFFSET('Sanitation Data'!$E$31,0,10*ROW('Sanitation Data'!E183))="","",OFFSET('Sanitation Data'!$E$31,0,10*ROW('Sanitation Data'!E183)))</f>
        <v/>
      </c>
      <c r="CT189" s="229" t="str">
        <f ca="1">+IF(OFFSET('Sanitation Data'!$E$32,0,10*ROW('Sanitation Data'!E183))="","",OFFSET('Sanitation Data'!$E$32,0,10*ROW('Sanitation Data'!E183)))</f>
        <v/>
      </c>
      <c r="CU189" s="229" t="str">
        <f ca="1">+IF(OFFSET('Sanitation Data'!$F$28,0,10*ROW('Sanitation Data'!F183))="","",OFFSET('Sanitation Data'!$F$28,0,10*ROW('Sanitation Data'!F183)))</f>
        <v/>
      </c>
      <c r="CV189" s="229" t="str">
        <f ca="1">+IF(OFFSET('Sanitation Data'!$F$29,0,10*ROW('Sanitation Data'!F183))="","",OFFSET('Sanitation Data'!$F$29,0,10*ROW('Sanitation Data'!F183)))</f>
        <v/>
      </c>
      <c r="CW189" s="229" t="str">
        <f ca="1">+IF(OFFSET('Sanitation Data'!$F$30,0,10*ROW('Sanitation Data'!F183))="","",OFFSET('Sanitation Data'!$F$30,0,10*ROW('Sanitation Data'!F183)))</f>
        <v/>
      </c>
      <c r="CX189" s="229" t="str">
        <f ca="1">+IF(OFFSET('Sanitation Data'!$F$31,0,10*ROW('Sanitation Data'!F183))="","",OFFSET('Sanitation Data'!$F$31,0,10*ROW('Sanitation Data'!F183)))</f>
        <v/>
      </c>
      <c r="CY189" s="229" t="str">
        <f ca="1">+IF(OFFSET('Sanitation Data'!$F$32,0,10*ROW('Sanitation Data'!F183))="","",OFFSET('Sanitation Data'!$F$32,0,10*ROW('Sanitation Data'!F183)))</f>
        <v/>
      </c>
      <c r="CZ189" s="229" t="str">
        <f ca="1">+IF(OFFSET('Sanitation Data'!$G$28,0,10*ROW('Sanitation Data'!G183))="","",OFFSET('Sanitation Data'!$G$28,0,10*ROW('Sanitation Data'!G183)))</f>
        <v/>
      </c>
      <c r="DA189" s="229" t="str">
        <f ca="1">+IF(OFFSET('Sanitation Data'!$G$29,0,10*ROW('Sanitation Data'!G183))="","",OFFSET('Sanitation Data'!$G$29,0,10*ROW('Sanitation Data'!G183)))</f>
        <v/>
      </c>
      <c r="DB189" s="229" t="str">
        <f ca="1">+IF(OFFSET('Sanitation Data'!$G$30,0,10*ROW('Sanitation Data'!G183))="","",OFFSET('Sanitation Data'!$G$30,0,10*ROW('Sanitation Data'!G183)))</f>
        <v/>
      </c>
      <c r="DC189" s="229" t="str">
        <f ca="1">+IF(OFFSET('Sanitation Data'!$G$31,0,10*ROW('Sanitation Data'!G183))="","",OFFSET('Sanitation Data'!$G$31,0,10*ROW('Sanitation Data'!G183)))</f>
        <v/>
      </c>
      <c r="DD189" s="229" t="str">
        <f ca="1">+IF(OFFSET('Sanitation Data'!$G$32,0,10*ROW('Sanitation Data'!G183))="","",OFFSET('Sanitation Data'!$G$32,0,10*ROW('Sanitation Data'!G183)))</f>
        <v/>
      </c>
      <c r="DE189" s="229" t="str">
        <f ca="1">+IF(OFFSET('Sanitation Data'!$H$28,0,10*ROW('Sanitation Data'!H183))="","",OFFSET('Sanitation Data'!$H$28,0,10*ROW('Sanitation Data'!H183)))</f>
        <v/>
      </c>
      <c r="DF189" s="229" t="str">
        <f ca="1">+IF(OFFSET('Sanitation Data'!$H$29,0,10*ROW('Sanitation Data'!H183))="","",OFFSET('Sanitation Data'!$H$29,0,10*ROW('Sanitation Data'!H183)))</f>
        <v/>
      </c>
      <c r="DG189" s="229" t="str">
        <f ca="1">+IF(OFFSET('Sanitation Data'!$H$30,0,10*ROW('Sanitation Data'!H183))="","",OFFSET('Sanitation Data'!$H$30,0,10*ROW('Sanitation Data'!H183)))</f>
        <v/>
      </c>
      <c r="DH189" s="229" t="str">
        <f ca="1">+IF(OFFSET('Sanitation Data'!$H$31,0,10*ROW('Sanitation Data'!H183))="","",OFFSET('Sanitation Data'!$H$31,0,10*ROW('Sanitation Data'!H183)))</f>
        <v/>
      </c>
      <c r="DI189" s="229" t="str">
        <f ca="1">+IF(OFFSET('Sanitation Data'!$H$32,0,10*ROW('Sanitation Data'!H183))="","",OFFSET('Sanitation Data'!$H$32,0,10*ROW('Sanitation Data'!H183)))</f>
        <v/>
      </c>
      <c r="DJ189" s="229" t="str">
        <f ca="1">+IF(OFFSET('Sanitation Data'!$I$28,0,10*ROW('Sanitation Data'!I183))="","",OFFSET('Sanitation Data'!$I$28,0,10*ROW('Sanitation Data'!I183)))</f>
        <v/>
      </c>
      <c r="DK189" s="229" t="str">
        <f ca="1">+IF(OFFSET('Sanitation Data'!$I$29,0,10*ROW('Sanitation Data'!I183))="","",OFFSET('Sanitation Data'!$I$29,0,10*ROW('Sanitation Data'!I183)))</f>
        <v/>
      </c>
      <c r="DL189" s="229" t="str">
        <f ca="1">+IF(OFFSET('Sanitation Data'!$I$30,0,10*ROW('Sanitation Data'!I183))="","",OFFSET('Sanitation Data'!$I$30,0,10*ROW('Sanitation Data'!I183)))</f>
        <v/>
      </c>
      <c r="DM189" s="229" t="str">
        <f ca="1">+IF(OFFSET('Sanitation Data'!$I$31,0,10*ROW('Sanitation Data'!I183))="","",OFFSET('Sanitation Data'!$I$31,0,10*ROW('Sanitation Data'!I183)))</f>
        <v/>
      </c>
      <c r="DN189" s="229" t="str">
        <f ca="1">+IF(OFFSET('Sanitation Data'!$I$32,0,10*ROW('Sanitation Data'!I183))="","",OFFSET('Sanitation Data'!$I$32,0,10*ROW('Sanitation Data'!I183)))</f>
        <v/>
      </c>
      <c r="DO189" s="229" t="str">
        <f ca="1">+IF(OFFSET('Hygiene Data'!$D$11,0,10*ROW('Hygiene Data'!D183))="","",OFFSET('Hygiene Data'!$D$11,0,10*ROW('Hygiene Data'!D183)))</f>
        <v/>
      </c>
      <c r="DP189" s="229" t="str">
        <f ca="1">+IF(OFFSET('Hygiene Data'!$D$12,0,10*ROW('Hygiene Data'!D183))="","",OFFSET('Hygiene Data'!$D$12,0,10*ROW('Hygiene Data'!D183)))</f>
        <v/>
      </c>
      <c r="DQ189" s="229" t="str">
        <f ca="1">+IF(OFFSET('Hygiene Data'!$D$13,0,10*ROW('Hygiene Data'!D183))="","",OFFSET('Hygiene Data'!$D$13,0,10*ROW('Hygiene Data'!D183)))</f>
        <v/>
      </c>
      <c r="DR189" s="229" t="str">
        <f ca="1">+IF(OFFSET('Hygiene Data'!$E$11,0,10*ROW('Hygiene Data'!E183))="","",OFFSET('Hygiene Data'!$E$11,0,10*ROW('Hygiene Data'!E183)))</f>
        <v/>
      </c>
      <c r="DS189" s="229" t="str">
        <f ca="1">+IF(OFFSET('Hygiene Data'!$E$12,0,10*ROW('Hygiene Data'!E183))="","",OFFSET('Hygiene Data'!$E$12,0,10*ROW('Hygiene Data'!E183)))</f>
        <v/>
      </c>
      <c r="DT189" s="229" t="str">
        <f ca="1">+IF(OFFSET('Hygiene Data'!$E$13,0,10*ROW('Hygiene Data'!E183))="","",OFFSET('Hygiene Data'!$E$13,0,10*ROW('Hygiene Data'!E183)))</f>
        <v/>
      </c>
      <c r="DU189" s="229" t="str">
        <f ca="1">+IF(OFFSET('Hygiene Data'!$F$11,0,10*ROW('Hygiene Data'!F183))="","",OFFSET('Hygiene Data'!$F$11,0,10*ROW('Hygiene Data'!F183)))</f>
        <v/>
      </c>
      <c r="DV189" s="229" t="str">
        <f ca="1">+IF(OFFSET('Hygiene Data'!$F$12,0,10*ROW('Hygiene Data'!F183))="","",OFFSET('Hygiene Data'!$F$12,0,10*ROW('Hygiene Data'!F183)))</f>
        <v/>
      </c>
      <c r="DW189" s="229" t="str">
        <f ca="1">+IF(OFFSET('Hygiene Data'!$F$13,0,10*ROW('Hygiene Data'!F183))="","",OFFSET('Hygiene Data'!$F$13,0,10*ROW('Hygiene Data'!F183)))</f>
        <v/>
      </c>
      <c r="DX189" s="229" t="str">
        <f ca="1">+IF(OFFSET('Hygiene Data'!$G$11,0,10*ROW('Hygiene Data'!G183))="","",OFFSET('Hygiene Data'!$G$11,0,10*ROW('Hygiene Data'!G183)))</f>
        <v/>
      </c>
      <c r="DY189" s="229" t="str">
        <f ca="1">+IF(OFFSET('Hygiene Data'!$G$12,0,10*ROW('Hygiene Data'!G183))="","",OFFSET('Hygiene Data'!$G$12,0,10*ROW('Hygiene Data'!G183)))</f>
        <v/>
      </c>
      <c r="DZ189" s="229" t="str">
        <f ca="1">+IF(OFFSET('Hygiene Data'!$G$13,0,10*ROW('Hygiene Data'!G183))="","",OFFSET('Hygiene Data'!$G$13,0,10*ROW('Hygiene Data'!G183)))</f>
        <v/>
      </c>
      <c r="EA189" s="229" t="str">
        <f ca="1">+IF(OFFSET('Hygiene Data'!$H$11,0,10*ROW('Hygiene Data'!H183))="","",OFFSET('Hygiene Data'!$H$11,0,10*ROW('Hygiene Data'!H183)))</f>
        <v/>
      </c>
      <c r="EB189" s="229" t="str">
        <f ca="1">+IF(OFFSET('Hygiene Data'!$H$12,0,10*ROW('Hygiene Data'!H183))="","",OFFSET('Hygiene Data'!$H$12,0,10*ROW('Hygiene Data'!H183)))</f>
        <v/>
      </c>
      <c r="EC189" s="229" t="str">
        <f ca="1">+IF(OFFSET('Hygiene Data'!$H$13,0,10*ROW('Hygiene Data'!H183))="","",OFFSET('Hygiene Data'!$H$13,0,10*ROW('Hygiene Data'!H183)))</f>
        <v/>
      </c>
      <c r="ED189" s="229" t="str">
        <f ca="1">+IF(OFFSET('Hygiene Data'!$I$11,0,10*ROW('Hygiene Data'!I183))="","",OFFSET('Hygiene Data'!$I$11,0,10*ROW('Hygiene Data'!I183)))</f>
        <v/>
      </c>
      <c r="EE189" s="229" t="str">
        <f ca="1">+IF(OFFSET('Hygiene Data'!$I$12,0,10*ROW('Hygiene Data'!I183))="","",OFFSET('Hygiene Data'!$I$12,0,10*ROW('Hygiene Data'!I183)))</f>
        <v/>
      </c>
      <c r="EF189" s="229" t="str">
        <f ca="1">+IF(OFFSET('Hygiene Data'!$I$13,0,10*ROW('Hygiene Data'!I183))="","",OFFSET('Hygiene Data'!$I$13,0,10*ROW('Hygiene Data'!I183)))</f>
        <v/>
      </c>
    </row>
    <row r="190" spans="1:136" x14ac:dyDescent="0.25">
      <c r="A190" s="338" t="str">
        <f ca="1">+IF(OFFSET('Water Data'!$B$2,0,10*ROW('Water Data'!E184))="","",OFFSET('Water Data'!$B$2,0,10*ROW('Water Data'!E184)))</f>
        <v/>
      </c>
      <c r="B190" s="33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365" t="str">
        <f t="shared" ca="1" si="2"/>
        <v/>
      </c>
      <c r="D190" s="36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36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36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36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36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36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36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36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36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36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36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36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36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36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36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36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36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36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36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36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36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36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36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36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36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36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36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36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36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36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36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36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36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36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36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36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36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36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36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36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36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36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36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36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36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36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36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36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36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44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36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36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36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36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36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36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36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36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36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36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36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36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36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36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36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36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229" t="str">
        <f ca="1">+IF(OFFSET('Water Data'!$D$27,0,10*ROW('Water Data'!D184))="","",OFFSET('Water Data'!$D$27,0,10*ROW('Water Data'!D184)))</f>
        <v/>
      </c>
      <c r="BT190" s="229" t="str">
        <f ca="1">+IF(OFFSET('Water Data'!$D$28,0,10*ROW('Water Data'!D184))="","",OFFSET('Water Data'!$D$28,0,10*ROW('Water Data'!D184)))</f>
        <v/>
      </c>
      <c r="BU190" s="229" t="str">
        <f ca="1">+IF(OFFSET('Water Data'!$D$29,0,10*ROW('Water Data'!D184))="","",OFFSET('Water Data'!$D$29,0,10*ROW('Water Data'!D184)))</f>
        <v/>
      </c>
      <c r="BV190" s="229" t="str">
        <f ca="1">+IF(OFFSET('Water Data'!$E$27,0,10*ROW('Water Data'!E184))="","",OFFSET('Water Data'!$E$27,0,10*ROW('Water Data'!E184)))</f>
        <v/>
      </c>
      <c r="BW190" s="229" t="str">
        <f ca="1">+IF(OFFSET('Water Data'!$E$28,0,10*ROW('Water Data'!E184))="","",OFFSET('Water Data'!$E$28,0,10*ROW('Water Data'!E184)))</f>
        <v/>
      </c>
      <c r="BX190" s="229" t="str">
        <f ca="1">+IF(OFFSET('Water Data'!$E$29,0,10*ROW('Water Data'!E184))="","",OFFSET('Water Data'!$E$29,0,10*ROW('Water Data'!E184)))</f>
        <v/>
      </c>
      <c r="BY190" s="229" t="str">
        <f ca="1">+IF(OFFSET('Water Data'!$F$27,0,10*ROW('Water Data'!F184))="","",OFFSET('Water Data'!$F$27,0,10*ROW('Water Data'!F184)))</f>
        <v/>
      </c>
      <c r="BZ190" s="229" t="str">
        <f ca="1">+IF(OFFSET('Water Data'!$F$28,0,10*ROW('Water Data'!F184))="","",OFFSET('Water Data'!$F$28,0,10*ROW('Water Data'!F184)))</f>
        <v/>
      </c>
      <c r="CA190" s="229" t="str">
        <f ca="1">+IF(OFFSET('Water Data'!$F$29,0,10*ROW('Water Data'!F184))="","",OFFSET('Water Data'!$F$29,0,10*ROW('Water Data'!F184)))</f>
        <v/>
      </c>
      <c r="CB190" s="229" t="str">
        <f ca="1">+IF(OFFSET('Water Data'!$G$27,0,10*ROW('Water Data'!G184))="","",OFFSET('Water Data'!$G$27,0,10*ROW('Water Data'!G184)))</f>
        <v/>
      </c>
      <c r="CC190" s="229" t="str">
        <f ca="1">+IF(OFFSET('Water Data'!$G$28,0,10*ROW('Water Data'!G184))="","",OFFSET('Water Data'!$G$28,0,10*ROW('Water Data'!G184)))</f>
        <v/>
      </c>
      <c r="CD190" s="229" t="str">
        <f ca="1">+IF(OFFSET('Water Data'!$G$29,0,10*ROW('Water Data'!G184))="","",OFFSET('Water Data'!$G$29,0,10*ROW('Water Data'!G184)))</f>
        <v/>
      </c>
      <c r="CE190" s="229" t="str">
        <f ca="1">+IF(OFFSET('Water Data'!$H$27,0,10*ROW('Water Data'!H184))="","",OFFSET('Water Data'!$H$27,0,10*ROW('Water Data'!H184)))</f>
        <v/>
      </c>
      <c r="CF190" s="229" t="str">
        <f ca="1">+IF(OFFSET('Water Data'!$H$28,0,10*ROW('Water Data'!H184))="","",OFFSET('Water Data'!$H$28,0,10*ROW('Water Data'!H184)))</f>
        <v/>
      </c>
      <c r="CG190" s="229" t="str">
        <f ca="1">+IF(OFFSET('Water Data'!$H$29,0,10*ROW('Water Data'!H184))="","",OFFSET('Water Data'!$H$29,0,10*ROW('Water Data'!H184)))</f>
        <v/>
      </c>
      <c r="CH190" s="229" t="str">
        <f ca="1">+IF(OFFSET('Water Data'!$I$27,0,10*ROW('Water Data'!I184))="","",OFFSET('Water Data'!$I$27,0,10*ROW('Water Data'!I184)))</f>
        <v/>
      </c>
      <c r="CI190" s="229" t="str">
        <f ca="1">+IF(OFFSET('Water Data'!$I$28,0,10*ROW('Water Data'!I184))="","",OFFSET('Water Data'!$I$28,0,10*ROW('Water Data'!I184)))</f>
        <v/>
      </c>
      <c r="CJ190" s="229" t="str">
        <f ca="1">+IF(OFFSET('Water Data'!$I$29,0,10*ROW('Water Data'!I184))="","",OFFSET('Water Data'!$I$29,0,10*ROW('Water Data'!I184)))</f>
        <v/>
      </c>
      <c r="CK190" s="229" t="str">
        <f ca="1">+IF(OFFSET('Sanitation Data'!$D$28,0,10*ROW('Sanitation Data'!D184))="","",OFFSET('Sanitation Data'!$D$28,0,10*ROW('Sanitation Data'!D184)))</f>
        <v/>
      </c>
      <c r="CL190" s="229" t="str">
        <f ca="1">+IF(OFFSET('Sanitation Data'!$D$29,0,10*ROW('Sanitation Data'!D184))="","",OFFSET('Sanitation Data'!$D$29,0,10*ROW('Sanitation Data'!D184)))</f>
        <v/>
      </c>
      <c r="CM190" s="229" t="str">
        <f ca="1">+IF(OFFSET('Sanitation Data'!$D$30,0,10*ROW('Sanitation Data'!D184))="","",OFFSET('Sanitation Data'!$D$30,0,10*ROW('Sanitation Data'!D184)))</f>
        <v/>
      </c>
      <c r="CN190" s="229" t="str">
        <f ca="1">+IF(OFFSET('Sanitation Data'!$D$31,0,10*ROW('Sanitation Data'!D184))="","",OFFSET('Sanitation Data'!$D$31,0,10*ROW('Sanitation Data'!D184)))</f>
        <v/>
      </c>
      <c r="CO190" s="229" t="str">
        <f ca="1">+IF(OFFSET('Sanitation Data'!$D$32,0,10*ROW('Sanitation Data'!D184))="","",OFFSET('Sanitation Data'!$D$32,0,10*ROW('Sanitation Data'!D184)))</f>
        <v/>
      </c>
      <c r="CP190" s="229" t="str">
        <f ca="1">+IF(OFFSET('Sanitation Data'!$E$28,0,10*ROW('Sanitation Data'!E184))="","",OFFSET('Sanitation Data'!$E$28,0,10*ROW('Sanitation Data'!E184)))</f>
        <v/>
      </c>
      <c r="CQ190" s="229" t="str">
        <f ca="1">+IF(OFFSET('Sanitation Data'!$E$29,0,10*ROW('Sanitation Data'!E184))="","",OFFSET('Sanitation Data'!$E$29,0,10*ROW('Sanitation Data'!E184)))</f>
        <v/>
      </c>
      <c r="CR190" s="229" t="str">
        <f ca="1">+IF(OFFSET('Sanitation Data'!$E$30,0,10*ROW('Sanitation Data'!E184))="","",OFFSET('Sanitation Data'!$E$30,0,10*ROW('Sanitation Data'!E184)))</f>
        <v/>
      </c>
      <c r="CS190" s="229" t="str">
        <f ca="1">+IF(OFFSET('Sanitation Data'!$E$31,0,10*ROW('Sanitation Data'!E184))="","",OFFSET('Sanitation Data'!$E$31,0,10*ROW('Sanitation Data'!E184)))</f>
        <v/>
      </c>
      <c r="CT190" s="229" t="str">
        <f ca="1">+IF(OFFSET('Sanitation Data'!$E$32,0,10*ROW('Sanitation Data'!E184))="","",OFFSET('Sanitation Data'!$E$32,0,10*ROW('Sanitation Data'!E184)))</f>
        <v/>
      </c>
      <c r="CU190" s="229" t="str">
        <f ca="1">+IF(OFFSET('Sanitation Data'!$F$28,0,10*ROW('Sanitation Data'!F184))="","",OFFSET('Sanitation Data'!$F$28,0,10*ROW('Sanitation Data'!F184)))</f>
        <v/>
      </c>
      <c r="CV190" s="229" t="str">
        <f ca="1">+IF(OFFSET('Sanitation Data'!$F$29,0,10*ROW('Sanitation Data'!F184))="","",OFFSET('Sanitation Data'!$F$29,0,10*ROW('Sanitation Data'!F184)))</f>
        <v/>
      </c>
      <c r="CW190" s="229" t="str">
        <f ca="1">+IF(OFFSET('Sanitation Data'!$F$30,0,10*ROW('Sanitation Data'!F184))="","",OFFSET('Sanitation Data'!$F$30,0,10*ROW('Sanitation Data'!F184)))</f>
        <v/>
      </c>
      <c r="CX190" s="229" t="str">
        <f ca="1">+IF(OFFSET('Sanitation Data'!$F$31,0,10*ROW('Sanitation Data'!F184))="","",OFFSET('Sanitation Data'!$F$31,0,10*ROW('Sanitation Data'!F184)))</f>
        <v/>
      </c>
      <c r="CY190" s="229" t="str">
        <f ca="1">+IF(OFFSET('Sanitation Data'!$F$32,0,10*ROW('Sanitation Data'!F184))="","",OFFSET('Sanitation Data'!$F$32,0,10*ROW('Sanitation Data'!F184)))</f>
        <v/>
      </c>
      <c r="CZ190" s="229" t="str">
        <f ca="1">+IF(OFFSET('Sanitation Data'!$G$28,0,10*ROW('Sanitation Data'!G184))="","",OFFSET('Sanitation Data'!$G$28,0,10*ROW('Sanitation Data'!G184)))</f>
        <v/>
      </c>
      <c r="DA190" s="229" t="str">
        <f ca="1">+IF(OFFSET('Sanitation Data'!$G$29,0,10*ROW('Sanitation Data'!G184))="","",OFFSET('Sanitation Data'!$G$29,0,10*ROW('Sanitation Data'!G184)))</f>
        <v/>
      </c>
      <c r="DB190" s="229" t="str">
        <f ca="1">+IF(OFFSET('Sanitation Data'!$G$30,0,10*ROW('Sanitation Data'!G184))="","",OFFSET('Sanitation Data'!$G$30,0,10*ROW('Sanitation Data'!G184)))</f>
        <v/>
      </c>
      <c r="DC190" s="229" t="str">
        <f ca="1">+IF(OFFSET('Sanitation Data'!$G$31,0,10*ROW('Sanitation Data'!G184))="","",OFFSET('Sanitation Data'!$G$31,0,10*ROW('Sanitation Data'!G184)))</f>
        <v/>
      </c>
      <c r="DD190" s="229" t="str">
        <f ca="1">+IF(OFFSET('Sanitation Data'!$G$32,0,10*ROW('Sanitation Data'!G184))="","",OFFSET('Sanitation Data'!$G$32,0,10*ROW('Sanitation Data'!G184)))</f>
        <v/>
      </c>
      <c r="DE190" s="229" t="str">
        <f ca="1">+IF(OFFSET('Sanitation Data'!$H$28,0,10*ROW('Sanitation Data'!H184))="","",OFFSET('Sanitation Data'!$H$28,0,10*ROW('Sanitation Data'!H184)))</f>
        <v/>
      </c>
      <c r="DF190" s="229" t="str">
        <f ca="1">+IF(OFFSET('Sanitation Data'!$H$29,0,10*ROW('Sanitation Data'!H184))="","",OFFSET('Sanitation Data'!$H$29,0,10*ROW('Sanitation Data'!H184)))</f>
        <v/>
      </c>
      <c r="DG190" s="229" t="str">
        <f ca="1">+IF(OFFSET('Sanitation Data'!$H$30,0,10*ROW('Sanitation Data'!H184))="","",OFFSET('Sanitation Data'!$H$30,0,10*ROW('Sanitation Data'!H184)))</f>
        <v/>
      </c>
      <c r="DH190" s="229" t="str">
        <f ca="1">+IF(OFFSET('Sanitation Data'!$H$31,0,10*ROW('Sanitation Data'!H184))="","",OFFSET('Sanitation Data'!$H$31,0,10*ROW('Sanitation Data'!H184)))</f>
        <v/>
      </c>
      <c r="DI190" s="229" t="str">
        <f ca="1">+IF(OFFSET('Sanitation Data'!$H$32,0,10*ROW('Sanitation Data'!H184))="","",OFFSET('Sanitation Data'!$H$32,0,10*ROW('Sanitation Data'!H184)))</f>
        <v/>
      </c>
      <c r="DJ190" s="229" t="str">
        <f ca="1">+IF(OFFSET('Sanitation Data'!$I$28,0,10*ROW('Sanitation Data'!I184))="","",OFFSET('Sanitation Data'!$I$28,0,10*ROW('Sanitation Data'!I184)))</f>
        <v/>
      </c>
      <c r="DK190" s="229" t="str">
        <f ca="1">+IF(OFFSET('Sanitation Data'!$I$29,0,10*ROW('Sanitation Data'!I184))="","",OFFSET('Sanitation Data'!$I$29,0,10*ROW('Sanitation Data'!I184)))</f>
        <v/>
      </c>
      <c r="DL190" s="229" t="str">
        <f ca="1">+IF(OFFSET('Sanitation Data'!$I$30,0,10*ROW('Sanitation Data'!I184))="","",OFFSET('Sanitation Data'!$I$30,0,10*ROW('Sanitation Data'!I184)))</f>
        <v/>
      </c>
      <c r="DM190" s="229" t="str">
        <f ca="1">+IF(OFFSET('Sanitation Data'!$I$31,0,10*ROW('Sanitation Data'!I184))="","",OFFSET('Sanitation Data'!$I$31,0,10*ROW('Sanitation Data'!I184)))</f>
        <v/>
      </c>
      <c r="DN190" s="229" t="str">
        <f ca="1">+IF(OFFSET('Sanitation Data'!$I$32,0,10*ROW('Sanitation Data'!I184))="","",OFFSET('Sanitation Data'!$I$32,0,10*ROW('Sanitation Data'!I184)))</f>
        <v/>
      </c>
      <c r="DO190" s="229" t="str">
        <f ca="1">+IF(OFFSET('Hygiene Data'!$D$11,0,10*ROW('Hygiene Data'!D184))="","",OFFSET('Hygiene Data'!$D$11,0,10*ROW('Hygiene Data'!D184)))</f>
        <v/>
      </c>
      <c r="DP190" s="229" t="str">
        <f ca="1">+IF(OFFSET('Hygiene Data'!$D$12,0,10*ROW('Hygiene Data'!D184))="","",OFFSET('Hygiene Data'!$D$12,0,10*ROW('Hygiene Data'!D184)))</f>
        <v/>
      </c>
      <c r="DQ190" s="229" t="str">
        <f ca="1">+IF(OFFSET('Hygiene Data'!$D$13,0,10*ROW('Hygiene Data'!D184))="","",OFFSET('Hygiene Data'!$D$13,0,10*ROW('Hygiene Data'!D184)))</f>
        <v/>
      </c>
      <c r="DR190" s="229" t="str">
        <f ca="1">+IF(OFFSET('Hygiene Data'!$E$11,0,10*ROW('Hygiene Data'!E184))="","",OFFSET('Hygiene Data'!$E$11,0,10*ROW('Hygiene Data'!E184)))</f>
        <v/>
      </c>
      <c r="DS190" s="229" t="str">
        <f ca="1">+IF(OFFSET('Hygiene Data'!$E$12,0,10*ROW('Hygiene Data'!E184))="","",OFFSET('Hygiene Data'!$E$12,0,10*ROW('Hygiene Data'!E184)))</f>
        <v/>
      </c>
      <c r="DT190" s="229" t="str">
        <f ca="1">+IF(OFFSET('Hygiene Data'!$E$13,0,10*ROW('Hygiene Data'!E184))="","",OFFSET('Hygiene Data'!$E$13,0,10*ROW('Hygiene Data'!E184)))</f>
        <v/>
      </c>
      <c r="DU190" s="229" t="str">
        <f ca="1">+IF(OFFSET('Hygiene Data'!$F$11,0,10*ROW('Hygiene Data'!F184))="","",OFFSET('Hygiene Data'!$F$11,0,10*ROW('Hygiene Data'!F184)))</f>
        <v/>
      </c>
      <c r="DV190" s="229" t="str">
        <f ca="1">+IF(OFFSET('Hygiene Data'!$F$12,0,10*ROW('Hygiene Data'!F184))="","",OFFSET('Hygiene Data'!$F$12,0,10*ROW('Hygiene Data'!F184)))</f>
        <v/>
      </c>
      <c r="DW190" s="229" t="str">
        <f ca="1">+IF(OFFSET('Hygiene Data'!$F$13,0,10*ROW('Hygiene Data'!F184))="","",OFFSET('Hygiene Data'!$F$13,0,10*ROW('Hygiene Data'!F184)))</f>
        <v/>
      </c>
      <c r="DX190" s="229" t="str">
        <f ca="1">+IF(OFFSET('Hygiene Data'!$G$11,0,10*ROW('Hygiene Data'!G184))="","",OFFSET('Hygiene Data'!$G$11,0,10*ROW('Hygiene Data'!G184)))</f>
        <v/>
      </c>
      <c r="DY190" s="229" t="str">
        <f ca="1">+IF(OFFSET('Hygiene Data'!$G$12,0,10*ROW('Hygiene Data'!G184))="","",OFFSET('Hygiene Data'!$G$12,0,10*ROW('Hygiene Data'!G184)))</f>
        <v/>
      </c>
      <c r="DZ190" s="229" t="str">
        <f ca="1">+IF(OFFSET('Hygiene Data'!$G$13,0,10*ROW('Hygiene Data'!G184))="","",OFFSET('Hygiene Data'!$G$13,0,10*ROW('Hygiene Data'!G184)))</f>
        <v/>
      </c>
      <c r="EA190" s="229" t="str">
        <f ca="1">+IF(OFFSET('Hygiene Data'!$H$11,0,10*ROW('Hygiene Data'!H184))="","",OFFSET('Hygiene Data'!$H$11,0,10*ROW('Hygiene Data'!H184)))</f>
        <v/>
      </c>
      <c r="EB190" s="229" t="str">
        <f ca="1">+IF(OFFSET('Hygiene Data'!$H$12,0,10*ROW('Hygiene Data'!H184))="","",OFFSET('Hygiene Data'!$H$12,0,10*ROW('Hygiene Data'!H184)))</f>
        <v/>
      </c>
      <c r="EC190" s="229" t="str">
        <f ca="1">+IF(OFFSET('Hygiene Data'!$H$13,0,10*ROW('Hygiene Data'!H184))="","",OFFSET('Hygiene Data'!$H$13,0,10*ROW('Hygiene Data'!H184)))</f>
        <v/>
      </c>
      <c r="ED190" s="229" t="str">
        <f ca="1">+IF(OFFSET('Hygiene Data'!$I$11,0,10*ROW('Hygiene Data'!I184))="","",OFFSET('Hygiene Data'!$I$11,0,10*ROW('Hygiene Data'!I184)))</f>
        <v/>
      </c>
      <c r="EE190" s="229" t="str">
        <f ca="1">+IF(OFFSET('Hygiene Data'!$I$12,0,10*ROW('Hygiene Data'!I184))="","",OFFSET('Hygiene Data'!$I$12,0,10*ROW('Hygiene Data'!I184)))</f>
        <v/>
      </c>
      <c r="EF190" s="229" t="str">
        <f ca="1">+IF(OFFSET('Hygiene Data'!$I$13,0,10*ROW('Hygiene Data'!I184))="","",OFFSET('Hygiene Data'!$I$13,0,10*ROW('Hygiene Data'!I184)))</f>
        <v/>
      </c>
    </row>
    <row r="191" spans="1:136" x14ac:dyDescent="0.25">
      <c r="A191" s="338" t="str">
        <f ca="1">+IF(OFFSET('Water Data'!$B$2,0,10*ROW('Water Data'!E185))="","",OFFSET('Water Data'!$B$2,0,10*ROW('Water Data'!E185)))</f>
        <v/>
      </c>
      <c r="B191" s="33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365" t="str">
        <f t="shared" ca="1" si="2"/>
        <v/>
      </c>
      <c r="D191" s="36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36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36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36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36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36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36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36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36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36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36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36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36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36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36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36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36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36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36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36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36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36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36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36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36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36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36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36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36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36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36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36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36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36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36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36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36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36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36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36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36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36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36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36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36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36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36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36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36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44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36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36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36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36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36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36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36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36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36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36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36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36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36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36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36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36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229" t="str">
        <f ca="1">+IF(OFFSET('Water Data'!$D$27,0,10*ROW('Water Data'!D185))="","",OFFSET('Water Data'!$D$27,0,10*ROW('Water Data'!D185)))</f>
        <v/>
      </c>
      <c r="BT191" s="229" t="str">
        <f ca="1">+IF(OFFSET('Water Data'!$D$28,0,10*ROW('Water Data'!D185))="","",OFFSET('Water Data'!$D$28,0,10*ROW('Water Data'!D185)))</f>
        <v/>
      </c>
      <c r="BU191" s="229" t="str">
        <f ca="1">+IF(OFFSET('Water Data'!$D$29,0,10*ROW('Water Data'!D185))="","",OFFSET('Water Data'!$D$29,0,10*ROW('Water Data'!D185)))</f>
        <v/>
      </c>
      <c r="BV191" s="229" t="str">
        <f ca="1">+IF(OFFSET('Water Data'!$E$27,0,10*ROW('Water Data'!E185))="","",OFFSET('Water Data'!$E$27,0,10*ROW('Water Data'!E185)))</f>
        <v/>
      </c>
      <c r="BW191" s="229" t="str">
        <f ca="1">+IF(OFFSET('Water Data'!$E$28,0,10*ROW('Water Data'!E185))="","",OFFSET('Water Data'!$E$28,0,10*ROW('Water Data'!E185)))</f>
        <v/>
      </c>
      <c r="BX191" s="229" t="str">
        <f ca="1">+IF(OFFSET('Water Data'!$E$29,0,10*ROW('Water Data'!E185))="","",OFFSET('Water Data'!$E$29,0,10*ROW('Water Data'!E185)))</f>
        <v/>
      </c>
      <c r="BY191" s="229" t="str">
        <f ca="1">+IF(OFFSET('Water Data'!$F$27,0,10*ROW('Water Data'!F185))="","",OFFSET('Water Data'!$F$27,0,10*ROW('Water Data'!F185)))</f>
        <v/>
      </c>
      <c r="BZ191" s="229" t="str">
        <f ca="1">+IF(OFFSET('Water Data'!$F$28,0,10*ROW('Water Data'!F185))="","",OFFSET('Water Data'!$F$28,0,10*ROW('Water Data'!F185)))</f>
        <v/>
      </c>
      <c r="CA191" s="229" t="str">
        <f ca="1">+IF(OFFSET('Water Data'!$F$29,0,10*ROW('Water Data'!F185))="","",OFFSET('Water Data'!$F$29,0,10*ROW('Water Data'!F185)))</f>
        <v/>
      </c>
      <c r="CB191" s="229" t="str">
        <f ca="1">+IF(OFFSET('Water Data'!$G$27,0,10*ROW('Water Data'!G185))="","",OFFSET('Water Data'!$G$27,0,10*ROW('Water Data'!G185)))</f>
        <v/>
      </c>
      <c r="CC191" s="229" t="str">
        <f ca="1">+IF(OFFSET('Water Data'!$G$28,0,10*ROW('Water Data'!G185))="","",OFFSET('Water Data'!$G$28,0,10*ROW('Water Data'!G185)))</f>
        <v/>
      </c>
      <c r="CD191" s="229" t="str">
        <f ca="1">+IF(OFFSET('Water Data'!$G$29,0,10*ROW('Water Data'!G185))="","",OFFSET('Water Data'!$G$29,0,10*ROW('Water Data'!G185)))</f>
        <v/>
      </c>
      <c r="CE191" s="229" t="str">
        <f ca="1">+IF(OFFSET('Water Data'!$H$27,0,10*ROW('Water Data'!H185))="","",OFFSET('Water Data'!$H$27,0,10*ROW('Water Data'!H185)))</f>
        <v/>
      </c>
      <c r="CF191" s="229" t="str">
        <f ca="1">+IF(OFFSET('Water Data'!$H$28,0,10*ROW('Water Data'!H185))="","",OFFSET('Water Data'!$H$28,0,10*ROW('Water Data'!H185)))</f>
        <v/>
      </c>
      <c r="CG191" s="229" t="str">
        <f ca="1">+IF(OFFSET('Water Data'!$H$29,0,10*ROW('Water Data'!H185))="","",OFFSET('Water Data'!$H$29,0,10*ROW('Water Data'!H185)))</f>
        <v/>
      </c>
      <c r="CH191" s="229" t="str">
        <f ca="1">+IF(OFFSET('Water Data'!$I$27,0,10*ROW('Water Data'!I185))="","",OFFSET('Water Data'!$I$27,0,10*ROW('Water Data'!I185)))</f>
        <v/>
      </c>
      <c r="CI191" s="229" t="str">
        <f ca="1">+IF(OFFSET('Water Data'!$I$28,0,10*ROW('Water Data'!I185))="","",OFFSET('Water Data'!$I$28,0,10*ROW('Water Data'!I185)))</f>
        <v/>
      </c>
      <c r="CJ191" s="229" t="str">
        <f ca="1">+IF(OFFSET('Water Data'!$I$29,0,10*ROW('Water Data'!I185))="","",OFFSET('Water Data'!$I$29,0,10*ROW('Water Data'!I185)))</f>
        <v/>
      </c>
      <c r="CK191" s="229" t="str">
        <f ca="1">+IF(OFFSET('Sanitation Data'!$D$28,0,10*ROW('Sanitation Data'!D185))="","",OFFSET('Sanitation Data'!$D$28,0,10*ROW('Sanitation Data'!D185)))</f>
        <v/>
      </c>
      <c r="CL191" s="229" t="str">
        <f ca="1">+IF(OFFSET('Sanitation Data'!$D$29,0,10*ROW('Sanitation Data'!D185))="","",OFFSET('Sanitation Data'!$D$29,0,10*ROW('Sanitation Data'!D185)))</f>
        <v/>
      </c>
      <c r="CM191" s="229" t="str">
        <f ca="1">+IF(OFFSET('Sanitation Data'!$D$30,0,10*ROW('Sanitation Data'!D185))="","",OFFSET('Sanitation Data'!$D$30,0,10*ROW('Sanitation Data'!D185)))</f>
        <v/>
      </c>
      <c r="CN191" s="229" t="str">
        <f ca="1">+IF(OFFSET('Sanitation Data'!$D$31,0,10*ROW('Sanitation Data'!D185))="","",OFFSET('Sanitation Data'!$D$31,0,10*ROW('Sanitation Data'!D185)))</f>
        <v/>
      </c>
      <c r="CO191" s="229" t="str">
        <f ca="1">+IF(OFFSET('Sanitation Data'!$D$32,0,10*ROW('Sanitation Data'!D185))="","",OFFSET('Sanitation Data'!$D$32,0,10*ROW('Sanitation Data'!D185)))</f>
        <v/>
      </c>
      <c r="CP191" s="229" t="str">
        <f ca="1">+IF(OFFSET('Sanitation Data'!$E$28,0,10*ROW('Sanitation Data'!E185))="","",OFFSET('Sanitation Data'!$E$28,0,10*ROW('Sanitation Data'!E185)))</f>
        <v/>
      </c>
      <c r="CQ191" s="229" t="str">
        <f ca="1">+IF(OFFSET('Sanitation Data'!$E$29,0,10*ROW('Sanitation Data'!E185))="","",OFFSET('Sanitation Data'!$E$29,0,10*ROW('Sanitation Data'!E185)))</f>
        <v/>
      </c>
      <c r="CR191" s="229" t="str">
        <f ca="1">+IF(OFFSET('Sanitation Data'!$E$30,0,10*ROW('Sanitation Data'!E185))="","",OFFSET('Sanitation Data'!$E$30,0,10*ROW('Sanitation Data'!E185)))</f>
        <v/>
      </c>
      <c r="CS191" s="229" t="str">
        <f ca="1">+IF(OFFSET('Sanitation Data'!$E$31,0,10*ROW('Sanitation Data'!E185))="","",OFFSET('Sanitation Data'!$E$31,0,10*ROW('Sanitation Data'!E185)))</f>
        <v/>
      </c>
      <c r="CT191" s="229" t="str">
        <f ca="1">+IF(OFFSET('Sanitation Data'!$E$32,0,10*ROW('Sanitation Data'!E185))="","",OFFSET('Sanitation Data'!$E$32,0,10*ROW('Sanitation Data'!E185)))</f>
        <v/>
      </c>
      <c r="CU191" s="229" t="str">
        <f ca="1">+IF(OFFSET('Sanitation Data'!$F$28,0,10*ROW('Sanitation Data'!F185))="","",OFFSET('Sanitation Data'!$F$28,0,10*ROW('Sanitation Data'!F185)))</f>
        <v/>
      </c>
      <c r="CV191" s="229" t="str">
        <f ca="1">+IF(OFFSET('Sanitation Data'!$F$29,0,10*ROW('Sanitation Data'!F185))="","",OFFSET('Sanitation Data'!$F$29,0,10*ROW('Sanitation Data'!F185)))</f>
        <v/>
      </c>
      <c r="CW191" s="229" t="str">
        <f ca="1">+IF(OFFSET('Sanitation Data'!$F$30,0,10*ROW('Sanitation Data'!F185))="","",OFFSET('Sanitation Data'!$F$30,0,10*ROW('Sanitation Data'!F185)))</f>
        <v/>
      </c>
      <c r="CX191" s="229" t="str">
        <f ca="1">+IF(OFFSET('Sanitation Data'!$F$31,0,10*ROW('Sanitation Data'!F185))="","",OFFSET('Sanitation Data'!$F$31,0,10*ROW('Sanitation Data'!F185)))</f>
        <v/>
      </c>
      <c r="CY191" s="229" t="str">
        <f ca="1">+IF(OFFSET('Sanitation Data'!$F$32,0,10*ROW('Sanitation Data'!F185))="","",OFFSET('Sanitation Data'!$F$32,0,10*ROW('Sanitation Data'!F185)))</f>
        <v/>
      </c>
      <c r="CZ191" s="229" t="str">
        <f ca="1">+IF(OFFSET('Sanitation Data'!$G$28,0,10*ROW('Sanitation Data'!G185))="","",OFFSET('Sanitation Data'!$G$28,0,10*ROW('Sanitation Data'!G185)))</f>
        <v/>
      </c>
      <c r="DA191" s="229" t="str">
        <f ca="1">+IF(OFFSET('Sanitation Data'!$G$29,0,10*ROW('Sanitation Data'!G185))="","",OFFSET('Sanitation Data'!$G$29,0,10*ROW('Sanitation Data'!G185)))</f>
        <v/>
      </c>
      <c r="DB191" s="229" t="str">
        <f ca="1">+IF(OFFSET('Sanitation Data'!$G$30,0,10*ROW('Sanitation Data'!G185))="","",OFFSET('Sanitation Data'!$G$30,0,10*ROW('Sanitation Data'!G185)))</f>
        <v/>
      </c>
      <c r="DC191" s="229" t="str">
        <f ca="1">+IF(OFFSET('Sanitation Data'!$G$31,0,10*ROW('Sanitation Data'!G185))="","",OFFSET('Sanitation Data'!$G$31,0,10*ROW('Sanitation Data'!G185)))</f>
        <v/>
      </c>
      <c r="DD191" s="229" t="str">
        <f ca="1">+IF(OFFSET('Sanitation Data'!$G$32,0,10*ROW('Sanitation Data'!G185))="","",OFFSET('Sanitation Data'!$G$32,0,10*ROW('Sanitation Data'!G185)))</f>
        <v/>
      </c>
      <c r="DE191" s="229" t="str">
        <f ca="1">+IF(OFFSET('Sanitation Data'!$H$28,0,10*ROW('Sanitation Data'!H185))="","",OFFSET('Sanitation Data'!$H$28,0,10*ROW('Sanitation Data'!H185)))</f>
        <v/>
      </c>
      <c r="DF191" s="229" t="str">
        <f ca="1">+IF(OFFSET('Sanitation Data'!$H$29,0,10*ROW('Sanitation Data'!H185))="","",OFFSET('Sanitation Data'!$H$29,0,10*ROW('Sanitation Data'!H185)))</f>
        <v/>
      </c>
      <c r="DG191" s="229" t="str">
        <f ca="1">+IF(OFFSET('Sanitation Data'!$H$30,0,10*ROW('Sanitation Data'!H185))="","",OFFSET('Sanitation Data'!$H$30,0,10*ROW('Sanitation Data'!H185)))</f>
        <v/>
      </c>
      <c r="DH191" s="229" t="str">
        <f ca="1">+IF(OFFSET('Sanitation Data'!$H$31,0,10*ROW('Sanitation Data'!H185))="","",OFFSET('Sanitation Data'!$H$31,0,10*ROW('Sanitation Data'!H185)))</f>
        <v/>
      </c>
      <c r="DI191" s="229" t="str">
        <f ca="1">+IF(OFFSET('Sanitation Data'!$H$32,0,10*ROW('Sanitation Data'!H185))="","",OFFSET('Sanitation Data'!$H$32,0,10*ROW('Sanitation Data'!H185)))</f>
        <v/>
      </c>
      <c r="DJ191" s="229" t="str">
        <f ca="1">+IF(OFFSET('Sanitation Data'!$I$28,0,10*ROW('Sanitation Data'!I185))="","",OFFSET('Sanitation Data'!$I$28,0,10*ROW('Sanitation Data'!I185)))</f>
        <v/>
      </c>
      <c r="DK191" s="229" t="str">
        <f ca="1">+IF(OFFSET('Sanitation Data'!$I$29,0,10*ROW('Sanitation Data'!I185))="","",OFFSET('Sanitation Data'!$I$29,0,10*ROW('Sanitation Data'!I185)))</f>
        <v/>
      </c>
      <c r="DL191" s="229" t="str">
        <f ca="1">+IF(OFFSET('Sanitation Data'!$I$30,0,10*ROW('Sanitation Data'!I185))="","",OFFSET('Sanitation Data'!$I$30,0,10*ROW('Sanitation Data'!I185)))</f>
        <v/>
      </c>
      <c r="DM191" s="229" t="str">
        <f ca="1">+IF(OFFSET('Sanitation Data'!$I$31,0,10*ROW('Sanitation Data'!I185))="","",OFFSET('Sanitation Data'!$I$31,0,10*ROW('Sanitation Data'!I185)))</f>
        <v/>
      </c>
      <c r="DN191" s="229" t="str">
        <f ca="1">+IF(OFFSET('Sanitation Data'!$I$32,0,10*ROW('Sanitation Data'!I185))="","",OFFSET('Sanitation Data'!$I$32,0,10*ROW('Sanitation Data'!I185)))</f>
        <v/>
      </c>
      <c r="DO191" s="229" t="str">
        <f ca="1">+IF(OFFSET('Hygiene Data'!$D$11,0,10*ROW('Hygiene Data'!D185))="","",OFFSET('Hygiene Data'!$D$11,0,10*ROW('Hygiene Data'!D185)))</f>
        <v/>
      </c>
      <c r="DP191" s="229" t="str">
        <f ca="1">+IF(OFFSET('Hygiene Data'!$D$12,0,10*ROW('Hygiene Data'!D185))="","",OFFSET('Hygiene Data'!$D$12,0,10*ROW('Hygiene Data'!D185)))</f>
        <v/>
      </c>
      <c r="DQ191" s="229" t="str">
        <f ca="1">+IF(OFFSET('Hygiene Data'!$D$13,0,10*ROW('Hygiene Data'!D185))="","",OFFSET('Hygiene Data'!$D$13,0,10*ROW('Hygiene Data'!D185)))</f>
        <v/>
      </c>
      <c r="DR191" s="229" t="str">
        <f ca="1">+IF(OFFSET('Hygiene Data'!$E$11,0,10*ROW('Hygiene Data'!E185))="","",OFFSET('Hygiene Data'!$E$11,0,10*ROW('Hygiene Data'!E185)))</f>
        <v/>
      </c>
      <c r="DS191" s="229" t="str">
        <f ca="1">+IF(OFFSET('Hygiene Data'!$E$12,0,10*ROW('Hygiene Data'!E185))="","",OFFSET('Hygiene Data'!$E$12,0,10*ROW('Hygiene Data'!E185)))</f>
        <v/>
      </c>
      <c r="DT191" s="229" t="str">
        <f ca="1">+IF(OFFSET('Hygiene Data'!$E$13,0,10*ROW('Hygiene Data'!E185))="","",OFFSET('Hygiene Data'!$E$13,0,10*ROW('Hygiene Data'!E185)))</f>
        <v/>
      </c>
      <c r="DU191" s="229" t="str">
        <f ca="1">+IF(OFFSET('Hygiene Data'!$F$11,0,10*ROW('Hygiene Data'!F185))="","",OFFSET('Hygiene Data'!$F$11,0,10*ROW('Hygiene Data'!F185)))</f>
        <v/>
      </c>
      <c r="DV191" s="229" t="str">
        <f ca="1">+IF(OFFSET('Hygiene Data'!$F$12,0,10*ROW('Hygiene Data'!F185))="","",OFFSET('Hygiene Data'!$F$12,0,10*ROW('Hygiene Data'!F185)))</f>
        <v/>
      </c>
      <c r="DW191" s="229" t="str">
        <f ca="1">+IF(OFFSET('Hygiene Data'!$F$13,0,10*ROW('Hygiene Data'!F185))="","",OFFSET('Hygiene Data'!$F$13,0,10*ROW('Hygiene Data'!F185)))</f>
        <v/>
      </c>
      <c r="DX191" s="229" t="str">
        <f ca="1">+IF(OFFSET('Hygiene Data'!$G$11,0,10*ROW('Hygiene Data'!G185))="","",OFFSET('Hygiene Data'!$G$11,0,10*ROW('Hygiene Data'!G185)))</f>
        <v/>
      </c>
      <c r="DY191" s="229" t="str">
        <f ca="1">+IF(OFFSET('Hygiene Data'!$G$12,0,10*ROW('Hygiene Data'!G185))="","",OFFSET('Hygiene Data'!$G$12,0,10*ROW('Hygiene Data'!G185)))</f>
        <v/>
      </c>
      <c r="DZ191" s="229" t="str">
        <f ca="1">+IF(OFFSET('Hygiene Data'!$G$13,0,10*ROW('Hygiene Data'!G185))="","",OFFSET('Hygiene Data'!$G$13,0,10*ROW('Hygiene Data'!G185)))</f>
        <v/>
      </c>
      <c r="EA191" s="229" t="str">
        <f ca="1">+IF(OFFSET('Hygiene Data'!$H$11,0,10*ROW('Hygiene Data'!H185))="","",OFFSET('Hygiene Data'!$H$11,0,10*ROW('Hygiene Data'!H185)))</f>
        <v/>
      </c>
      <c r="EB191" s="229" t="str">
        <f ca="1">+IF(OFFSET('Hygiene Data'!$H$12,0,10*ROW('Hygiene Data'!H185))="","",OFFSET('Hygiene Data'!$H$12,0,10*ROW('Hygiene Data'!H185)))</f>
        <v/>
      </c>
      <c r="EC191" s="229" t="str">
        <f ca="1">+IF(OFFSET('Hygiene Data'!$H$13,0,10*ROW('Hygiene Data'!H185))="","",OFFSET('Hygiene Data'!$H$13,0,10*ROW('Hygiene Data'!H185)))</f>
        <v/>
      </c>
      <c r="ED191" s="229" t="str">
        <f ca="1">+IF(OFFSET('Hygiene Data'!$I$11,0,10*ROW('Hygiene Data'!I185))="","",OFFSET('Hygiene Data'!$I$11,0,10*ROW('Hygiene Data'!I185)))</f>
        <v/>
      </c>
      <c r="EE191" s="229" t="str">
        <f ca="1">+IF(OFFSET('Hygiene Data'!$I$12,0,10*ROW('Hygiene Data'!I185))="","",OFFSET('Hygiene Data'!$I$12,0,10*ROW('Hygiene Data'!I185)))</f>
        <v/>
      </c>
      <c r="EF191" s="229" t="str">
        <f ca="1">+IF(OFFSET('Hygiene Data'!$I$13,0,10*ROW('Hygiene Data'!I185))="","",OFFSET('Hygiene Data'!$I$13,0,10*ROW('Hygiene Data'!I185)))</f>
        <v/>
      </c>
    </row>
    <row r="192" spans="1:136" x14ac:dyDescent="0.25">
      <c r="A192" s="338" t="str">
        <f ca="1">+IF(OFFSET('Water Data'!$B$2,0,10*ROW('Water Data'!E186))="","",OFFSET('Water Data'!$B$2,0,10*ROW('Water Data'!E186)))</f>
        <v/>
      </c>
      <c r="B192" s="33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365" t="str">
        <f t="shared" ca="1" si="2"/>
        <v/>
      </c>
      <c r="D192" s="36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36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36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36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36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36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36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36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36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36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36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36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36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36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36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36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36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36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36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36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36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36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36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36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36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36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36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36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36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36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36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36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36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36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36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36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36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36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36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36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36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36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36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36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36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36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36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36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36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44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36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36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36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36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36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36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36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36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36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36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36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36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36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36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36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36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229" t="str">
        <f ca="1">+IF(OFFSET('Water Data'!$D$27,0,10*ROW('Water Data'!D186))="","",OFFSET('Water Data'!$D$27,0,10*ROW('Water Data'!D186)))</f>
        <v/>
      </c>
      <c r="BT192" s="229" t="str">
        <f ca="1">+IF(OFFSET('Water Data'!$D$28,0,10*ROW('Water Data'!D186))="","",OFFSET('Water Data'!$D$28,0,10*ROW('Water Data'!D186)))</f>
        <v/>
      </c>
      <c r="BU192" s="229" t="str">
        <f ca="1">+IF(OFFSET('Water Data'!$D$29,0,10*ROW('Water Data'!D186))="","",OFFSET('Water Data'!$D$29,0,10*ROW('Water Data'!D186)))</f>
        <v/>
      </c>
      <c r="BV192" s="229" t="str">
        <f ca="1">+IF(OFFSET('Water Data'!$E$27,0,10*ROW('Water Data'!E186))="","",OFFSET('Water Data'!$E$27,0,10*ROW('Water Data'!E186)))</f>
        <v/>
      </c>
      <c r="BW192" s="229" t="str">
        <f ca="1">+IF(OFFSET('Water Data'!$E$28,0,10*ROW('Water Data'!E186))="","",OFFSET('Water Data'!$E$28,0,10*ROW('Water Data'!E186)))</f>
        <v/>
      </c>
      <c r="BX192" s="229" t="str">
        <f ca="1">+IF(OFFSET('Water Data'!$E$29,0,10*ROW('Water Data'!E186))="","",OFFSET('Water Data'!$E$29,0,10*ROW('Water Data'!E186)))</f>
        <v/>
      </c>
      <c r="BY192" s="229" t="str">
        <f ca="1">+IF(OFFSET('Water Data'!$F$27,0,10*ROW('Water Data'!F186))="","",OFFSET('Water Data'!$F$27,0,10*ROW('Water Data'!F186)))</f>
        <v/>
      </c>
      <c r="BZ192" s="229" t="str">
        <f ca="1">+IF(OFFSET('Water Data'!$F$28,0,10*ROW('Water Data'!F186))="","",OFFSET('Water Data'!$F$28,0,10*ROW('Water Data'!F186)))</f>
        <v/>
      </c>
      <c r="CA192" s="229" t="str">
        <f ca="1">+IF(OFFSET('Water Data'!$F$29,0,10*ROW('Water Data'!F186))="","",OFFSET('Water Data'!$F$29,0,10*ROW('Water Data'!F186)))</f>
        <v/>
      </c>
      <c r="CB192" s="229" t="str">
        <f ca="1">+IF(OFFSET('Water Data'!$G$27,0,10*ROW('Water Data'!G186))="","",OFFSET('Water Data'!$G$27,0,10*ROW('Water Data'!G186)))</f>
        <v/>
      </c>
      <c r="CC192" s="229" t="str">
        <f ca="1">+IF(OFFSET('Water Data'!$G$28,0,10*ROW('Water Data'!G186))="","",OFFSET('Water Data'!$G$28,0,10*ROW('Water Data'!G186)))</f>
        <v/>
      </c>
      <c r="CD192" s="229" t="str">
        <f ca="1">+IF(OFFSET('Water Data'!$G$29,0,10*ROW('Water Data'!G186))="","",OFFSET('Water Data'!$G$29,0,10*ROW('Water Data'!G186)))</f>
        <v/>
      </c>
      <c r="CE192" s="229" t="str">
        <f ca="1">+IF(OFFSET('Water Data'!$H$27,0,10*ROW('Water Data'!H186))="","",OFFSET('Water Data'!$H$27,0,10*ROW('Water Data'!H186)))</f>
        <v/>
      </c>
      <c r="CF192" s="229" t="str">
        <f ca="1">+IF(OFFSET('Water Data'!$H$28,0,10*ROW('Water Data'!H186))="","",OFFSET('Water Data'!$H$28,0,10*ROW('Water Data'!H186)))</f>
        <v/>
      </c>
      <c r="CG192" s="229" t="str">
        <f ca="1">+IF(OFFSET('Water Data'!$H$29,0,10*ROW('Water Data'!H186))="","",OFFSET('Water Data'!$H$29,0,10*ROW('Water Data'!H186)))</f>
        <v/>
      </c>
      <c r="CH192" s="229" t="str">
        <f ca="1">+IF(OFFSET('Water Data'!$I$27,0,10*ROW('Water Data'!I186))="","",OFFSET('Water Data'!$I$27,0,10*ROW('Water Data'!I186)))</f>
        <v/>
      </c>
      <c r="CI192" s="229" t="str">
        <f ca="1">+IF(OFFSET('Water Data'!$I$28,0,10*ROW('Water Data'!I186))="","",OFFSET('Water Data'!$I$28,0,10*ROW('Water Data'!I186)))</f>
        <v/>
      </c>
      <c r="CJ192" s="229" t="str">
        <f ca="1">+IF(OFFSET('Water Data'!$I$29,0,10*ROW('Water Data'!I186))="","",OFFSET('Water Data'!$I$29,0,10*ROW('Water Data'!I186)))</f>
        <v/>
      </c>
      <c r="CK192" s="229" t="str">
        <f ca="1">+IF(OFFSET('Sanitation Data'!$D$28,0,10*ROW('Sanitation Data'!D186))="","",OFFSET('Sanitation Data'!$D$28,0,10*ROW('Sanitation Data'!D186)))</f>
        <v/>
      </c>
      <c r="CL192" s="229" t="str">
        <f ca="1">+IF(OFFSET('Sanitation Data'!$D$29,0,10*ROW('Sanitation Data'!D186))="","",OFFSET('Sanitation Data'!$D$29,0,10*ROW('Sanitation Data'!D186)))</f>
        <v/>
      </c>
      <c r="CM192" s="229" t="str">
        <f ca="1">+IF(OFFSET('Sanitation Data'!$D$30,0,10*ROW('Sanitation Data'!D186))="","",OFFSET('Sanitation Data'!$D$30,0,10*ROW('Sanitation Data'!D186)))</f>
        <v/>
      </c>
      <c r="CN192" s="229" t="str">
        <f ca="1">+IF(OFFSET('Sanitation Data'!$D$31,0,10*ROW('Sanitation Data'!D186))="","",OFFSET('Sanitation Data'!$D$31,0,10*ROW('Sanitation Data'!D186)))</f>
        <v/>
      </c>
      <c r="CO192" s="229" t="str">
        <f ca="1">+IF(OFFSET('Sanitation Data'!$D$32,0,10*ROW('Sanitation Data'!D186))="","",OFFSET('Sanitation Data'!$D$32,0,10*ROW('Sanitation Data'!D186)))</f>
        <v/>
      </c>
      <c r="CP192" s="229" t="str">
        <f ca="1">+IF(OFFSET('Sanitation Data'!$E$28,0,10*ROW('Sanitation Data'!E186))="","",OFFSET('Sanitation Data'!$E$28,0,10*ROW('Sanitation Data'!E186)))</f>
        <v/>
      </c>
      <c r="CQ192" s="229" t="str">
        <f ca="1">+IF(OFFSET('Sanitation Data'!$E$29,0,10*ROW('Sanitation Data'!E186))="","",OFFSET('Sanitation Data'!$E$29,0,10*ROW('Sanitation Data'!E186)))</f>
        <v/>
      </c>
      <c r="CR192" s="229" t="str">
        <f ca="1">+IF(OFFSET('Sanitation Data'!$E$30,0,10*ROW('Sanitation Data'!E186))="","",OFFSET('Sanitation Data'!$E$30,0,10*ROW('Sanitation Data'!E186)))</f>
        <v/>
      </c>
      <c r="CS192" s="229" t="str">
        <f ca="1">+IF(OFFSET('Sanitation Data'!$E$31,0,10*ROW('Sanitation Data'!E186))="","",OFFSET('Sanitation Data'!$E$31,0,10*ROW('Sanitation Data'!E186)))</f>
        <v/>
      </c>
      <c r="CT192" s="229" t="str">
        <f ca="1">+IF(OFFSET('Sanitation Data'!$E$32,0,10*ROW('Sanitation Data'!E186))="","",OFFSET('Sanitation Data'!$E$32,0,10*ROW('Sanitation Data'!E186)))</f>
        <v/>
      </c>
      <c r="CU192" s="229" t="str">
        <f ca="1">+IF(OFFSET('Sanitation Data'!$F$28,0,10*ROW('Sanitation Data'!F186))="","",OFFSET('Sanitation Data'!$F$28,0,10*ROW('Sanitation Data'!F186)))</f>
        <v/>
      </c>
      <c r="CV192" s="229" t="str">
        <f ca="1">+IF(OFFSET('Sanitation Data'!$F$29,0,10*ROW('Sanitation Data'!F186))="","",OFFSET('Sanitation Data'!$F$29,0,10*ROW('Sanitation Data'!F186)))</f>
        <v/>
      </c>
      <c r="CW192" s="229" t="str">
        <f ca="1">+IF(OFFSET('Sanitation Data'!$F$30,0,10*ROW('Sanitation Data'!F186))="","",OFFSET('Sanitation Data'!$F$30,0,10*ROW('Sanitation Data'!F186)))</f>
        <v/>
      </c>
      <c r="CX192" s="229" t="str">
        <f ca="1">+IF(OFFSET('Sanitation Data'!$F$31,0,10*ROW('Sanitation Data'!F186))="","",OFFSET('Sanitation Data'!$F$31,0,10*ROW('Sanitation Data'!F186)))</f>
        <v/>
      </c>
      <c r="CY192" s="229" t="str">
        <f ca="1">+IF(OFFSET('Sanitation Data'!$F$32,0,10*ROW('Sanitation Data'!F186))="","",OFFSET('Sanitation Data'!$F$32,0,10*ROW('Sanitation Data'!F186)))</f>
        <v/>
      </c>
      <c r="CZ192" s="229" t="str">
        <f ca="1">+IF(OFFSET('Sanitation Data'!$G$28,0,10*ROW('Sanitation Data'!G186))="","",OFFSET('Sanitation Data'!$G$28,0,10*ROW('Sanitation Data'!G186)))</f>
        <v/>
      </c>
      <c r="DA192" s="229" t="str">
        <f ca="1">+IF(OFFSET('Sanitation Data'!$G$29,0,10*ROW('Sanitation Data'!G186))="","",OFFSET('Sanitation Data'!$G$29,0,10*ROW('Sanitation Data'!G186)))</f>
        <v/>
      </c>
      <c r="DB192" s="229" t="str">
        <f ca="1">+IF(OFFSET('Sanitation Data'!$G$30,0,10*ROW('Sanitation Data'!G186))="","",OFFSET('Sanitation Data'!$G$30,0,10*ROW('Sanitation Data'!G186)))</f>
        <v/>
      </c>
      <c r="DC192" s="229" t="str">
        <f ca="1">+IF(OFFSET('Sanitation Data'!$G$31,0,10*ROW('Sanitation Data'!G186))="","",OFFSET('Sanitation Data'!$G$31,0,10*ROW('Sanitation Data'!G186)))</f>
        <v/>
      </c>
      <c r="DD192" s="229" t="str">
        <f ca="1">+IF(OFFSET('Sanitation Data'!$G$32,0,10*ROW('Sanitation Data'!G186))="","",OFFSET('Sanitation Data'!$G$32,0,10*ROW('Sanitation Data'!G186)))</f>
        <v/>
      </c>
      <c r="DE192" s="229" t="str">
        <f ca="1">+IF(OFFSET('Sanitation Data'!$H$28,0,10*ROW('Sanitation Data'!H186))="","",OFFSET('Sanitation Data'!$H$28,0,10*ROW('Sanitation Data'!H186)))</f>
        <v/>
      </c>
      <c r="DF192" s="229" t="str">
        <f ca="1">+IF(OFFSET('Sanitation Data'!$H$29,0,10*ROW('Sanitation Data'!H186))="","",OFFSET('Sanitation Data'!$H$29,0,10*ROW('Sanitation Data'!H186)))</f>
        <v/>
      </c>
      <c r="DG192" s="229" t="str">
        <f ca="1">+IF(OFFSET('Sanitation Data'!$H$30,0,10*ROW('Sanitation Data'!H186))="","",OFFSET('Sanitation Data'!$H$30,0,10*ROW('Sanitation Data'!H186)))</f>
        <v/>
      </c>
      <c r="DH192" s="229" t="str">
        <f ca="1">+IF(OFFSET('Sanitation Data'!$H$31,0,10*ROW('Sanitation Data'!H186))="","",OFFSET('Sanitation Data'!$H$31,0,10*ROW('Sanitation Data'!H186)))</f>
        <v/>
      </c>
      <c r="DI192" s="229" t="str">
        <f ca="1">+IF(OFFSET('Sanitation Data'!$H$32,0,10*ROW('Sanitation Data'!H186))="","",OFFSET('Sanitation Data'!$H$32,0,10*ROW('Sanitation Data'!H186)))</f>
        <v/>
      </c>
      <c r="DJ192" s="229" t="str">
        <f ca="1">+IF(OFFSET('Sanitation Data'!$I$28,0,10*ROW('Sanitation Data'!I186))="","",OFFSET('Sanitation Data'!$I$28,0,10*ROW('Sanitation Data'!I186)))</f>
        <v/>
      </c>
      <c r="DK192" s="229" t="str">
        <f ca="1">+IF(OFFSET('Sanitation Data'!$I$29,0,10*ROW('Sanitation Data'!I186))="","",OFFSET('Sanitation Data'!$I$29,0,10*ROW('Sanitation Data'!I186)))</f>
        <v/>
      </c>
      <c r="DL192" s="229" t="str">
        <f ca="1">+IF(OFFSET('Sanitation Data'!$I$30,0,10*ROW('Sanitation Data'!I186))="","",OFFSET('Sanitation Data'!$I$30,0,10*ROW('Sanitation Data'!I186)))</f>
        <v/>
      </c>
      <c r="DM192" s="229" t="str">
        <f ca="1">+IF(OFFSET('Sanitation Data'!$I$31,0,10*ROW('Sanitation Data'!I186))="","",OFFSET('Sanitation Data'!$I$31,0,10*ROW('Sanitation Data'!I186)))</f>
        <v/>
      </c>
      <c r="DN192" s="229" t="str">
        <f ca="1">+IF(OFFSET('Sanitation Data'!$I$32,0,10*ROW('Sanitation Data'!I186))="","",OFFSET('Sanitation Data'!$I$32,0,10*ROW('Sanitation Data'!I186)))</f>
        <v/>
      </c>
      <c r="DO192" s="229" t="str">
        <f ca="1">+IF(OFFSET('Hygiene Data'!$D$11,0,10*ROW('Hygiene Data'!D186))="","",OFFSET('Hygiene Data'!$D$11,0,10*ROW('Hygiene Data'!D186)))</f>
        <v/>
      </c>
      <c r="DP192" s="229" t="str">
        <f ca="1">+IF(OFFSET('Hygiene Data'!$D$12,0,10*ROW('Hygiene Data'!D186))="","",OFFSET('Hygiene Data'!$D$12,0,10*ROW('Hygiene Data'!D186)))</f>
        <v/>
      </c>
      <c r="DQ192" s="229" t="str">
        <f ca="1">+IF(OFFSET('Hygiene Data'!$D$13,0,10*ROW('Hygiene Data'!D186))="","",OFFSET('Hygiene Data'!$D$13,0,10*ROW('Hygiene Data'!D186)))</f>
        <v/>
      </c>
      <c r="DR192" s="229" t="str">
        <f ca="1">+IF(OFFSET('Hygiene Data'!$E$11,0,10*ROW('Hygiene Data'!E186))="","",OFFSET('Hygiene Data'!$E$11,0,10*ROW('Hygiene Data'!E186)))</f>
        <v/>
      </c>
      <c r="DS192" s="229" t="str">
        <f ca="1">+IF(OFFSET('Hygiene Data'!$E$12,0,10*ROW('Hygiene Data'!E186))="","",OFFSET('Hygiene Data'!$E$12,0,10*ROW('Hygiene Data'!E186)))</f>
        <v/>
      </c>
      <c r="DT192" s="229" t="str">
        <f ca="1">+IF(OFFSET('Hygiene Data'!$E$13,0,10*ROW('Hygiene Data'!E186))="","",OFFSET('Hygiene Data'!$E$13,0,10*ROW('Hygiene Data'!E186)))</f>
        <v/>
      </c>
      <c r="DU192" s="229" t="str">
        <f ca="1">+IF(OFFSET('Hygiene Data'!$F$11,0,10*ROW('Hygiene Data'!F186))="","",OFFSET('Hygiene Data'!$F$11,0,10*ROW('Hygiene Data'!F186)))</f>
        <v/>
      </c>
      <c r="DV192" s="229" t="str">
        <f ca="1">+IF(OFFSET('Hygiene Data'!$F$12,0,10*ROW('Hygiene Data'!F186))="","",OFFSET('Hygiene Data'!$F$12,0,10*ROW('Hygiene Data'!F186)))</f>
        <v/>
      </c>
      <c r="DW192" s="229" t="str">
        <f ca="1">+IF(OFFSET('Hygiene Data'!$F$13,0,10*ROW('Hygiene Data'!F186))="","",OFFSET('Hygiene Data'!$F$13,0,10*ROW('Hygiene Data'!F186)))</f>
        <v/>
      </c>
      <c r="DX192" s="229" t="str">
        <f ca="1">+IF(OFFSET('Hygiene Data'!$G$11,0,10*ROW('Hygiene Data'!G186))="","",OFFSET('Hygiene Data'!$G$11,0,10*ROW('Hygiene Data'!G186)))</f>
        <v/>
      </c>
      <c r="DY192" s="229" t="str">
        <f ca="1">+IF(OFFSET('Hygiene Data'!$G$12,0,10*ROW('Hygiene Data'!G186))="","",OFFSET('Hygiene Data'!$G$12,0,10*ROW('Hygiene Data'!G186)))</f>
        <v/>
      </c>
      <c r="DZ192" s="229" t="str">
        <f ca="1">+IF(OFFSET('Hygiene Data'!$G$13,0,10*ROW('Hygiene Data'!G186))="","",OFFSET('Hygiene Data'!$G$13,0,10*ROW('Hygiene Data'!G186)))</f>
        <v/>
      </c>
      <c r="EA192" s="229" t="str">
        <f ca="1">+IF(OFFSET('Hygiene Data'!$H$11,0,10*ROW('Hygiene Data'!H186))="","",OFFSET('Hygiene Data'!$H$11,0,10*ROW('Hygiene Data'!H186)))</f>
        <v/>
      </c>
      <c r="EB192" s="229" t="str">
        <f ca="1">+IF(OFFSET('Hygiene Data'!$H$12,0,10*ROW('Hygiene Data'!H186))="","",OFFSET('Hygiene Data'!$H$12,0,10*ROW('Hygiene Data'!H186)))</f>
        <v/>
      </c>
      <c r="EC192" s="229" t="str">
        <f ca="1">+IF(OFFSET('Hygiene Data'!$H$13,0,10*ROW('Hygiene Data'!H186))="","",OFFSET('Hygiene Data'!$H$13,0,10*ROW('Hygiene Data'!H186)))</f>
        <v/>
      </c>
      <c r="ED192" s="229" t="str">
        <f ca="1">+IF(OFFSET('Hygiene Data'!$I$11,0,10*ROW('Hygiene Data'!I186))="","",OFFSET('Hygiene Data'!$I$11,0,10*ROW('Hygiene Data'!I186)))</f>
        <v/>
      </c>
      <c r="EE192" s="229" t="str">
        <f ca="1">+IF(OFFSET('Hygiene Data'!$I$12,0,10*ROW('Hygiene Data'!I186))="","",OFFSET('Hygiene Data'!$I$12,0,10*ROW('Hygiene Data'!I186)))</f>
        <v/>
      </c>
      <c r="EF192" s="229" t="str">
        <f ca="1">+IF(OFFSET('Hygiene Data'!$I$13,0,10*ROW('Hygiene Data'!I186))="","",OFFSET('Hygiene Data'!$I$13,0,10*ROW('Hygiene Data'!I186)))</f>
        <v/>
      </c>
    </row>
    <row r="193" spans="1:136" x14ac:dyDescent="0.25">
      <c r="A193" s="338" t="str">
        <f ca="1">+IF(OFFSET('Water Data'!$B$2,0,10*ROW('Water Data'!E187))="","",OFFSET('Water Data'!$B$2,0,10*ROW('Water Data'!E187)))</f>
        <v/>
      </c>
      <c r="B193" s="33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365" t="str">
        <f t="shared" ca="1" si="2"/>
        <v/>
      </c>
      <c r="D193" s="36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36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36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36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36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36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36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36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36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36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36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36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36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36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36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36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36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36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36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36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36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36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36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36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36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36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36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36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36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36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36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36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36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36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36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36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36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36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36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36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36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36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36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36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36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36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36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36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36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44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36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36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36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36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36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36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36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36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36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36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36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36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36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36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36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36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229" t="str">
        <f ca="1">+IF(OFFSET('Water Data'!$D$27,0,10*ROW('Water Data'!D187))="","",OFFSET('Water Data'!$D$27,0,10*ROW('Water Data'!D187)))</f>
        <v/>
      </c>
      <c r="BT193" s="229" t="str">
        <f ca="1">+IF(OFFSET('Water Data'!$D$28,0,10*ROW('Water Data'!D187))="","",OFFSET('Water Data'!$D$28,0,10*ROW('Water Data'!D187)))</f>
        <v/>
      </c>
      <c r="BU193" s="229" t="str">
        <f ca="1">+IF(OFFSET('Water Data'!$D$29,0,10*ROW('Water Data'!D187))="","",OFFSET('Water Data'!$D$29,0,10*ROW('Water Data'!D187)))</f>
        <v/>
      </c>
      <c r="BV193" s="229" t="str">
        <f ca="1">+IF(OFFSET('Water Data'!$E$27,0,10*ROW('Water Data'!E187))="","",OFFSET('Water Data'!$E$27,0,10*ROW('Water Data'!E187)))</f>
        <v/>
      </c>
      <c r="BW193" s="229" t="str">
        <f ca="1">+IF(OFFSET('Water Data'!$E$28,0,10*ROW('Water Data'!E187))="","",OFFSET('Water Data'!$E$28,0,10*ROW('Water Data'!E187)))</f>
        <v/>
      </c>
      <c r="BX193" s="229" t="str">
        <f ca="1">+IF(OFFSET('Water Data'!$E$29,0,10*ROW('Water Data'!E187))="","",OFFSET('Water Data'!$E$29,0,10*ROW('Water Data'!E187)))</f>
        <v/>
      </c>
      <c r="BY193" s="229" t="str">
        <f ca="1">+IF(OFFSET('Water Data'!$F$27,0,10*ROW('Water Data'!F187))="","",OFFSET('Water Data'!$F$27,0,10*ROW('Water Data'!F187)))</f>
        <v/>
      </c>
      <c r="BZ193" s="229" t="str">
        <f ca="1">+IF(OFFSET('Water Data'!$F$28,0,10*ROW('Water Data'!F187))="","",OFFSET('Water Data'!$F$28,0,10*ROW('Water Data'!F187)))</f>
        <v/>
      </c>
      <c r="CA193" s="229" t="str">
        <f ca="1">+IF(OFFSET('Water Data'!$F$29,0,10*ROW('Water Data'!F187))="","",OFFSET('Water Data'!$F$29,0,10*ROW('Water Data'!F187)))</f>
        <v/>
      </c>
      <c r="CB193" s="229" t="str">
        <f ca="1">+IF(OFFSET('Water Data'!$G$27,0,10*ROW('Water Data'!G187))="","",OFFSET('Water Data'!$G$27,0,10*ROW('Water Data'!G187)))</f>
        <v/>
      </c>
      <c r="CC193" s="229" t="str">
        <f ca="1">+IF(OFFSET('Water Data'!$G$28,0,10*ROW('Water Data'!G187))="","",OFFSET('Water Data'!$G$28,0,10*ROW('Water Data'!G187)))</f>
        <v/>
      </c>
      <c r="CD193" s="229" t="str">
        <f ca="1">+IF(OFFSET('Water Data'!$G$29,0,10*ROW('Water Data'!G187))="","",OFFSET('Water Data'!$G$29,0,10*ROW('Water Data'!G187)))</f>
        <v/>
      </c>
      <c r="CE193" s="229" t="str">
        <f ca="1">+IF(OFFSET('Water Data'!$H$27,0,10*ROW('Water Data'!H187))="","",OFFSET('Water Data'!$H$27,0,10*ROW('Water Data'!H187)))</f>
        <v/>
      </c>
      <c r="CF193" s="229" t="str">
        <f ca="1">+IF(OFFSET('Water Data'!$H$28,0,10*ROW('Water Data'!H187))="","",OFFSET('Water Data'!$H$28,0,10*ROW('Water Data'!H187)))</f>
        <v/>
      </c>
      <c r="CG193" s="229" t="str">
        <f ca="1">+IF(OFFSET('Water Data'!$H$29,0,10*ROW('Water Data'!H187))="","",OFFSET('Water Data'!$H$29,0,10*ROW('Water Data'!H187)))</f>
        <v/>
      </c>
      <c r="CH193" s="229" t="str">
        <f ca="1">+IF(OFFSET('Water Data'!$I$27,0,10*ROW('Water Data'!I187))="","",OFFSET('Water Data'!$I$27,0,10*ROW('Water Data'!I187)))</f>
        <v/>
      </c>
      <c r="CI193" s="229" t="str">
        <f ca="1">+IF(OFFSET('Water Data'!$I$28,0,10*ROW('Water Data'!I187))="","",OFFSET('Water Data'!$I$28,0,10*ROW('Water Data'!I187)))</f>
        <v/>
      </c>
      <c r="CJ193" s="229" t="str">
        <f ca="1">+IF(OFFSET('Water Data'!$I$29,0,10*ROW('Water Data'!I187))="","",OFFSET('Water Data'!$I$29,0,10*ROW('Water Data'!I187)))</f>
        <v/>
      </c>
      <c r="CK193" s="229" t="str">
        <f ca="1">+IF(OFFSET('Sanitation Data'!$D$28,0,10*ROW('Sanitation Data'!D187))="","",OFFSET('Sanitation Data'!$D$28,0,10*ROW('Sanitation Data'!D187)))</f>
        <v/>
      </c>
      <c r="CL193" s="229" t="str">
        <f ca="1">+IF(OFFSET('Sanitation Data'!$D$29,0,10*ROW('Sanitation Data'!D187))="","",OFFSET('Sanitation Data'!$D$29,0,10*ROW('Sanitation Data'!D187)))</f>
        <v/>
      </c>
      <c r="CM193" s="229" t="str">
        <f ca="1">+IF(OFFSET('Sanitation Data'!$D$30,0,10*ROW('Sanitation Data'!D187))="","",OFFSET('Sanitation Data'!$D$30,0,10*ROW('Sanitation Data'!D187)))</f>
        <v/>
      </c>
      <c r="CN193" s="229" t="str">
        <f ca="1">+IF(OFFSET('Sanitation Data'!$D$31,0,10*ROW('Sanitation Data'!D187))="","",OFFSET('Sanitation Data'!$D$31,0,10*ROW('Sanitation Data'!D187)))</f>
        <v/>
      </c>
      <c r="CO193" s="229" t="str">
        <f ca="1">+IF(OFFSET('Sanitation Data'!$D$32,0,10*ROW('Sanitation Data'!D187))="","",OFFSET('Sanitation Data'!$D$32,0,10*ROW('Sanitation Data'!D187)))</f>
        <v/>
      </c>
      <c r="CP193" s="229" t="str">
        <f ca="1">+IF(OFFSET('Sanitation Data'!$E$28,0,10*ROW('Sanitation Data'!E187))="","",OFFSET('Sanitation Data'!$E$28,0,10*ROW('Sanitation Data'!E187)))</f>
        <v/>
      </c>
      <c r="CQ193" s="229" t="str">
        <f ca="1">+IF(OFFSET('Sanitation Data'!$E$29,0,10*ROW('Sanitation Data'!E187))="","",OFFSET('Sanitation Data'!$E$29,0,10*ROW('Sanitation Data'!E187)))</f>
        <v/>
      </c>
      <c r="CR193" s="229" t="str">
        <f ca="1">+IF(OFFSET('Sanitation Data'!$E$30,0,10*ROW('Sanitation Data'!E187))="","",OFFSET('Sanitation Data'!$E$30,0,10*ROW('Sanitation Data'!E187)))</f>
        <v/>
      </c>
      <c r="CS193" s="229" t="str">
        <f ca="1">+IF(OFFSET('Sanitation Data'!$E$31,0,10*ROW('Sanitation Data'!E187))="","",OFFSET('Sanitation Data'!$E$31,0,10*ROW('Sanitation Data'!E187)))</f>
        <v/>
      </c>
      <c r="CT193" s="229" t="str">
        <f ca="1">+IF(OFFSET('Sanitation Data'!$E$32,0,10*ROW('Sanitation Data'!E187))="","",OFFSET('Sanitation Data'!$E$32,0,10*ROW('Sanitation Data'!E187)))</f>
        <v/>
      </c>
      <c r="CU193" s="229" t="str">
        <f ca="1">+IF(OFFSET('Sanitation Data'!$F$28,0,10*ROW('Sanitation Data'!F187))="","",OFFSET('Sanitation Data'!$F$28,0,10*ROW('Sanitation Data'!F187)))</f>
        <v/>
      </c>
      <c r="CV193" s="229" t="str">
        <f ca="1">+IF(OFFSET('Sanitation Data'!$F$29,0,10*ROW('Sanitation Data'!F187))="","",OFFSET('Sanitation Data'!$F$29,0,10*ROW('Sanitation Data'!F187)))</f>
        <v/>
      </c>
      <c r="CW193" s="229" t="str">
        <f ca="1">+IF(OFFSET('Sanitation Data'!$F$30,0,10*ROW('Sanitation Data'!F187))="","",OFFSET('Sanitation Data'!$F$30,0,10*ROW('Sanitation Data'!F187)))</f>
        <v/>
      </c>
      <c r="CX193" s="229" t="str">
        <f ca="1">+IF(OFFSET('Sanitation Data'!$F$31,0,10*ROW('Sanitation Data'!F187))="","",OFFSET('Sanitation Data'!$F$31,0,10*ROW('Sanitation Data'!F187)))</f>
        <v/>
      </c>
      <c r="CY193" s="229" t="str">
        <f ca="1">+IF(OFFSET('Sanitation Data'!$F$32,0,10*ROW('Sanitation Data'!F187))="","",OFFSET('Sanitation Data'!$F$32,0,10*ROW('Sanitation Data'!F187)))</f>
        <v/>
      </c>
      <c r="CZ193" s="229" t="str">
        <f ca="1">+IF(OFFSET('Sanitation Data'!$G$28,0,10*ROW('Sanitation Data'!G187))="","",OFFSET('Sanitation Data'!$G$28,0,10*ROW('Sanitation Data'!G187)))</f>
        <v/>
      </c>
      <c r="DA193" s="229" t="str">
        <f ca="1">+IF(OFFSET('Sanitation Data'!$G$29,0,10*ROW('Sanitation Data'!G187))="","",OFFSET('Sanitation Data'!$G$29,0,10*ROW('Sanitation Data'!G187)))</f>
        <v/>
      </c>
      <c r="DB193" s="229" t="str">
        <f ca="1">+IF(OFFSET('Sanitation Data'!$G$30,0,10*ROW('Sanitation Data'!G187))="","",OFFSET('Sanitation Data'!$G$30,0,10*ROW('Sanitation Data'!G187)))</f>
        <v/>
      </c>
      <c r="DC193" s="229" t="str">
        <f ca="1">+IF(OFFSET('Sanitation Data'!$G$31,0,10*ROW('Sanitation Data'!G187))="","",OFFSET('Sanitation Data'!$G$31,0,10*ROW('Sanitation Data'!G187)))</f>
        <v/>
      </c>
      <c r="DD193" s="229" t="str">
        <f ca="1">+IF(OFFSET('Sanitation Data'!$G$32,0,10*ROW('Sanitation Data'!G187))="","",OFFSET('Sanitation Data'!$G$32,0,10*ROW('Sanitation Data'!G187)))</f>
        <v/>
      </c>
      <c r="DE193" s="229" t="str">
        <f ca="1">+IF(OFFSET('Sanitation Data'!$H$28,0,10*ROW('Sanitation Data'!H187))="","",OFFSET('Sanitation Data'!$H$28,0,10*ROW('Sanitation Data'!H187)))</f>
        <v/>
      </c>
      <c r="DF193" s="229" t="str">
        <f ca="1">+IF(OFFSET('Sanitation Data'!$H$29,0,10*ROW('Sanitation Data'!H187))="","",OFFSET('Sanitation Data'!$H$29,0,10*ROW('Sanitation Data'!H187)))</f>
        <v/>
      </c>
      <c r="DG193" s="229" t="str">
        <f ca="1">+IF(OFFSET('Sanitation Data'!$H$30,0,10*ROW('Sanitation Data'!H187))="","",OFFSET('Sanitation Data'!$H$30,0,10*ROW('Sanitation Data'!H187)))</f>
        <v/>
      </c>
      <c r="DH193" s="229" t="str">
        <f ca="1">+IF(OFFSET('Sanitation Data'!$H$31,0,10*ROW('Sanitation Data'!H187))="","",OFFSET('Sanitation Data'!$H$31,0,10*ROW('Sanitation Data'!H187)))</f>
        <v/>
      </c>
      <c r="DI193" s="229" t="str">
        <f ca="1">+IF(OFFSET('Sanitation Data'!$H$32,0,10*ROW('Sanitation Data'!H187))="","",OFFSET('Sanitation Data'!$H$32,0,10*ROW('Sanitation Data'!H187)))</f>
        <v/>
      </c>
      <c r="DJ193" s="229" t="str">
        <f ca="1">+IF(OFFSET('Sanitation Data'!$I$28,0,10*ROW('Sanitation Data'!I187))="","",OFFSET('Sanitation Data'!$I$28,0,10*ROW('Sanitation Data'!I187)))</f>
        <v/>
      </c>
      <c r="DK193" s="229" t="str">
        <f ca="1">+IF(OFFSET('Sanitation Data'!$I$29,0,10*ROW('Sanitation Data'!I187))="","",OFFSET('Sanitation Data'!$I$29,0,10*ROW('Sanitation Data'!I187)))</f>
        <v/>
      </c>
      <c r="DL193" s="229" t="str">
        <f ca="1">+IF(OFFSET('Sanitation Data'!$I$30,0,10*ROW('Sanitation Data'!I187))="","",OFFSET('Sanitation Data'!$I$30,0,10*ROW('Sanitation Data'!I187)))</f>
        <v/>
      </c>
      <c r="DM193" s="229" t="str">
        <f ca="1">+IF(OFFSET('Sanitation Data'!$I$31,0,10*ROW('Sanitation Data'!I187))="","",OFFSET('Sanitation Data'!$I$31,0,10*ROW('Sanitation Data'!I187)))</f>
        <v/>
      </c>
      <c r="DN193" s="229" t="str">
        <f ca="1">+IF(OFFSET('Sanitation Data'!$I$32,0,10*ROW('Sanitation Data'!I187))="","",OFFSET('Sanitation Data'!$I$32,0,10*ROW('Sanitation Data'!I187)))</f>
        <v/>
      </c>
      <c r="DO193" s="229" t="str">
        <f ca="1">+IF(OFFSET('Hygiene Data'!$D$11,0,10*ROW('Hygiene Data'!D187))="","",OFFSET('Hygiene Data'!$D$11,0,10*ROW('Hygiene Data'!D187)))</f>
        <v/>
      </c>
      <c r="DP193" s="229" t="str">
        <f ca="1">+IF(OFFSET('Hygiene Data'!$D$12,0,10*ROW('Hygiene Data'!D187))="","",OFFSET('Hygiene Data'!$D$12,0,10*ROW('Hygiene Data'!D187)))</f>
        <v/>
      </c>
      <c r="DQ193" s="229" t="str">
        <f ca="1">+IF(OFFSET('Hygiene Data'!$D$13,0,10*ROW('Hygiene Data'!D187))="","",OFFSET('Hygiene Data'!$D$13,0,10*ROW('Hygiene Data'!D187)))</f>
        <v/>
      </c>
      <c r="DR193" s="229" t="str">
        <f ca="1">+IF(OFFSET('Hygiene Data'!$E$11,0,10*ROW('Hygiene Data'!E187))="","",OFFSET('Hygiene Data'!$E$11,0,10*ROW('Hygiene Data'!E187)))</f>
        <v/>
      </c>
      <c r="DS193" s="229" t="str">
        <f ca="1">+IF(OFFSET('Hygiene Data'!$E$12,0,10*ROW('Hygiene Data'!E187))="","",OFFSET('Hygiene Data'!$E$12,0,10*ROW('Hygiene Data'!E187)))</f>
        <v/>
      </c>
      <c r="DT193" s="229" t="str">
        <f ca="1">+IF(OFFSET('Hygiene Data'!$E$13,0,10*ROW('Hygiene Data'!E187))="","",OFFSET('Hygiene Data'!$E$13,0,10*ROW('Hygiene Data'!E187)))</f>
        <v/>
      </c>
      <c r="DU193" s="229" t="str">
        <f ca="1">+IF(OFFSET('Hygiene Data'!$F$11,0,10*ROW('Hygiene Data'!F187))="","",OFFSET('Hygiene Data'!$F$11,0,10*ROW('Hygiene Data'!F187)))</f>
        <v/>
      </c>
      <c r="DV193" s="229" t="str">
        <f ca="1">+IF(OFFSET('Hygiene Data'!$F$12,0,10*ROW('Hygiene Data'!F187))="","",OFFSET('Hygiene Data'!$F$12,0,10*ROW('Hygiene Data'!F187)))</f>
        <v/>
      </c>
      <c r="DW193" s="229" t="str">
        <f ca="1">+IF(OFFSET('Hygiene Data'!$F$13,0,10*ROW('Hygiene Data'!F187))="","",OFFSET('Hygiene Data'!$F$13,0,10*ROW('Hygiene Data'!F187)))</f>
        <v/>
      </c>
      <c r="DX193" s="229" t="str">
        <f ca="1">+IF(OFFSET('Hygiene Data'!$G$11,0,10*ROW('Hygiene Data'!G187))="","",OFFSET('Hygiene Data'!$G$11,0,10*ROW('Hygiene Data'!G187)))</f>
        <v/>
      </c>
      <c r="DY193" s="229" t="str">
        <f ca="1">+IF(OFFSET('Hygiene Data'!$G$12,0,10*ROW('Hygiene Data'!G187))="","",OFFSET('Hygiene Data'!$G$12,0,10*ROW('Hygiene Data'!G187)))</f>
        <v/>
      </c>
      <c r="DZ193" s="229" t="str">
        <f ca="1">+IF(OFFSET('Hygiene Data'!$G$13,0,10*ROW('Hygiene Data'!G187))="","",OFFSET('Hygiene Data'!$G$13,0,10*ROW('Hygiene Data'!G187)))</f>
        <v/>
      </c>
      <c r="EA193" s="229" t="str">
        <f ca="1">+IF(OFFSET('Hygiene Data'!$H$11,0,10*ROW('Hygiene Data'!H187))="","",OFFSET('Hygiene Data'!$H$11,0,10*ROW('Hygiene Data'!H187)))</f>
        <v/>
      </c>
      <c r="EB193" s="229" t="str">
        <f ca="1">+IF(OFFSET('Hygiene Data'!$H$12,0,10*ROW('Hygiene Data'!H187))="","",OFFSET('Hygiene Data'!$H$12,0,10*ROW('Hygiene Data'!H187)))</f>
        <v/>
      </c>
      <c r="EC193" s="229" t="str">
        <f ca="1">+IF(OFFSET('Hygiene Data'!$H$13,0,10*ROW('Hygiene Data'!H187))="","",OFFSET('Hygiene Data'!$H$13,0,10*ROW('Hygiene Data'!H187)))</f>
        <v/>
      </c>
      <c r="ED193" s="229" t="str">
        <f ca="1">+IF(OFFSET('Hygiene Data'!$I$11,0,10*ROW('Hygiene Data'!I187))="","",OFFSET('Hygiene Data'!$I$11,0,10*ROW('Hygiene Data'!I187)))</f>
        <v/>
      </c>
      <c r="EE193" s="229" t="str">
        <f ca="1">+IF(OFFSET('Hygiene Data'!$I$12,0,10*ROW('Hygiene Data'!I187))="","",OFFSET('Hygiene Data'!$I$12,0,10*ROW('Hygiene Data'!I187)))</f>
        <v/>
      </c>
      <c r="EF193" s="229" t="str">
        <f ca="1">+IF(OFFSET('Hygiene Data'!$I$13,0,10*ROW('Hygiene Data'!I187))="","",OFFSET('Hygiene Data'!$I$13,0,10*ROW('Hygiene Data'!I187)))</f>
        <v/>
      </c>
    </row>
    <row r="194" spans="1:136" x14ac:dyDescent="0.25">
      <c r="A194" s="338" t="str">
        <f ca="1">+IF(OFFSET('Water Data'!$B$2,0,10*ROW('Water Data'!E188))="","",OFFSET('Water Data'!$B$2,0,10*ROW('Water Data'!E188)))</f>
        <v/>
      </c>
      <c r="B194" s="33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365" t="str">
        <f t="shared" ca="1" si="2"/>
        <v/>
      </c>
      <c r="D194" s="36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36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36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36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36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36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36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36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36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36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36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36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36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36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36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36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36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36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36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36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36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36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36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36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36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36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36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36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36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36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36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36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36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36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36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36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36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36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36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36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36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36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36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36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36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36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36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36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36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44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36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36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36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36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36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36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36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36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36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36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36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36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36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36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36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36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229" t="str">
        <f ca="1">+IF(OFFSET('Water Data'!$D$27,0,10*ROW('Water Data'!D188))="","",OFFSET('Water Data'!$D$27,0,10*ROW('Water Data'!D188)))</f>
        <v/>
      </c>
      <c r="BT194" s="229" t="str">
        <f ca="1">+IF(OFFSET('Water Data'!$D$28,0,10*ROW('Water Data'!D188))="","",OFFSET('Water Data'!$D$28,0,10*ROW('Water Data'!D188)))</f>
        <v/>
      </c>
      <c r="BU194" s="229" t="str">
        <f ca="1">+IF(OFFSET('Water Data'!$D$29,0,10*ROW('Water Data'!D188))="","",OFFSET('Water Data'!$D$29,0,10*ROW('Water Data'!D188)))</f>
        <v/>
      </c>
      <c r="BV194" s="229" t="str">
        <f ca="1">+IF(OFFSET('Water Data'!$E$27,0,10*ROW('Water Data'!E188))="","",OFFSET('Water Data'!$E$27,0,10*ROW('Water Data'!E188)))</f>
        <v/>
      </c>
      <c r="BW194" s="229" t="str">
        <f ca="1">+IF(OFFSET('Water Data'!$E$28,0,10*ROW('Water Data'!E188))="","",OFFSET('Water Data'!$E$28,0,10*ROW('Water Data'!E188)))</f>
        <v/>
      </c>
      <c r="BX194" s="229" t="str">
        <f ca="1">+IF(OFFSET('Water Data'!$E$29,0,10*ROW('Water Data'!E188))="","",OFFSET('Water Data'!$E$29,0,10*ROW('Water Data'!E188)))</f>
        <v/>
      </c>
      <c r="BY194" s="229" t="str">
        <f ca="1">+IF(OFFSET('Water Data'!$F$27,0,10*ROW('Water Data'!F188))="","",OFFSET('Water Data'!$F$27,0,10*ROW('Water Data'!F188)))</f>
        <v/>
      </c>
      <c r="BZ194" s="229" t="str">
        <f ca="1">+IF(OFFSET('Water Data'!$F$28,0,10*ROW('Water Data'!F188))="","",OFFSET('Water Data'!$F$28,0,10*ROW('Water Data'!F188)))</f>
        <v/>
      </c>
      <c r="CA194" s="229" t="str">
        <f ca="1">+IF(OFFSET('Water Data'!$F$29,0,10*ROW('Water Data'!F188))="","",OFFSET('Water Data'!$F$29,0,10*ROW('Water Data'!F188)))</f>
        <v/>
      </c>
      <c r="CB194" s="229" t="str">
        <f ca="1">+IF(OFFSET('Water Data'!$G$27,0,10*ROW('Water Data'!G188))="","",OFFSET('Water Data'!$G$27,0,10*ROW('Water Data'!G188)))</f>
        <v/>
      </c>
      <c r="CC194" s="229" t="str">
        <f ca="1">+IF(OFFSET('Water Data'!$G$28,0,10*ROW('Water Data'!G188))="","",OFFSET('Water Data'!$G$28,0,10*ROW('Water Data'!G188)))</f>
        <v/>
      </c>
      <c r="CD194" s="229" t="str">
        <f ca="1">+IF(OFFSET('Water Data'!$G$29,0,10*ROW('Water Data'!G188))="","",OFFSET('Water Data'!$G$29,0,10*ROW('Water Data'!G188)))</f>
        <v/>
      </c>
      <c r="CE194" s="229" t="str">
        <f ca="1">+IF(OFFSET('Water Data'!$H$27,0,10*ROW('Water Data'!H188))="","",OFFSET('Water Data'!$H$27,0,10*ROW('Water Data'!H188)))</f>
        <v/>
      </c>
      <c r="CF194" s="229" t="str">
        <f ca="1">+IF(OFFSET('Water Data'!$H$28,0,10*ROW('Water Data'!H188))="","",OFFSET('Water Data'!$H$28,0,10*ROW('Water Data'!H188)))</f>
        <v/>
      </c>
      <c r="CG194" s="229" t="str">
        <f ca="1">+IF(OFFSET('Water Data'!$H$29,0,10*ROW('Water Data'!H188))="","",OFFSET('Water Data'!$H$29,0,10*ROW('Water Data'!H188)))</f>
        <v/>
      </c>
      <c r="CH194" s="229" t="str">
        <f ca="1">+IF(OFFSET('Water Data'!$I$27,0,10*ROW('Water Data'!I188))="","",OFFSET('Water Data'!$I$27,0,10*ROW('Water Data'!I188)))</f>
        <v/>
      </c>
      <c r="CI194" s="229" t="str">
        <f ca="1">+IF(OFFSET('Water Data'!$I$28,0,10*ROW('Water Data'!I188))="","",OFFSET('Water Data'!$I$28,0,10*ROW('Water Data'!I188)))</f>
        <v/>
      </c>
      <c r="CJ194" s="229" t="str">
        <f ca="1">+IF(OFFSET('Water Data'!$I$29,0,10*ROW('Water Data'!I188))="","",OFFSET('Water Data'!$I$29,0,10*ROW('Water Data'!I188)))</f>
        <v/>
      </c>
      <c r="CK194" s="229" t="str">
        <f ca="1">+IF(OFFSET('Sanitation Data'!$D$28,0,10*ROW('Sanitation Data'!D188))="","",OFFSET('Sanitation Data'!$D$28,0,10*ROW('Sanitation Data'!D188)))</f>
        <v/>
      </c>
      <c r="CL194" s="229" t="str">
        <f ca="1">+IF(OFFSET('Sanitation Data'!$D$29,0,10*ROW('Sanitation Data'!D188))="","",OFFSET('Sanitation Data'!$D$29,0,10*ROW('Sanitation Data'!D188)))</f>
        <v/>
      </c>
      <c r="CM194" s="229" t="str">
        <f ca="1">+IF(OFFSET('Sanitation Data'!$D$30,0,10*ROW('Sanitation Data'!D188))="","",OFFSET('Sanitation Data'!$D$30,0,10*ROW('Sanitation Data'!D188)))</f>
        <v/>
      </c>
      <c r="CN194" s="229" t="str">
        <f ca="1">+IF(OFFSET('Sanitation Data'!$D$31,0,10*ROW('Sanitation Data'!D188))="","",OFFSET('Sanitation Data'!$D$31,0,10*ROW('Sanitation Data'!D188)))</f>
        <v/>
      </c>
      <c r="CO194" s="229" t="str">
        <f ca="1">+IF(OFFSET('Sanitation Data'!$D$32,0,10*ROW('Sanitation Data'!D188))="","",OFFSET('Sanitation Data'!$D$32,0,10*ROW('Sanitation Data'!D188)))</f>
        <v/>
      </c>
      <c r="CP194" s="229" t="str">
        <f ca="1">+IF(OFFSET('Sanitation Data'!$E$28,0,10*ROW('Sanitation Data'!E188))="","",OFFSET('Sanitation Data'!$E$28,0,10*ROW('Sanitation Data'!E188)))</f>
        <v/>
      </c>
      <c r="CQ194" s="229" t="str">
        <f ca="1">+IF(OFFSET('Sanitation Data'!$E$29,0,10*ROW('Sanitation Data'!E188))="","",OFFSET('Sanitation Data'!$E$29,0,10*ROW('Sanitation Data'!E188)))</f>
        <v/>
      </c>
      <c r="CR194" s="229" t="str">
        <f ca="1">+IF(OFFSET('Sanitation Data'!$E$30,0,10*ROW('Sanitation Data'!E188))="","",OFFSET('Sanitation Data'!$E$30,0,10*ROW('Sanitation Data'!E188)))</f>
        <v/>
      </c>
      <c r="CS194" s="229" t="str">
        <f ca="1">+IF(OFFSET('Sanitation Data'!$E$31,0,10*ROW('Sanitation Data'!E188))="","",OFFSET('Sanitation Data'!$E$31,0,10*ROW('Sanitation Data'!E188)))</f>
        <v/>
      </c>
      <c r="CT194" s="229" t="str">
        <f ca="1">+IF(OFFSET('Sanitation Data'!$E$32,0,10*ROW('Sanitation Data'!E188))="","",OFFSET('Sanitation Data'!$E$32,0,10*ROW('Sanitation Data'!E188)))</f>
        <v/>
      </c>
      <c r="CU194" s="229" t="str">
        <f ca="1">+IF(OFFSET('Sanitation Data'!$F$28,0,10*ROW('Sanitation Data'!F188))="","",OFFSET('Sanitation Data'!$F$28,0,10*ROW('Sanitation Data'!F188)))</f>
        <v/>
      </c>
      <c r="CV194" s="229" t="str">
        <f ca="1">+IF(OFFSET('Sanitation Data'!$F$29,0,10*ROW('Sanitation Data'!F188))="","",OFFSET('Sanitation Data'!$F$29,0,10*ROW('Sanitation Data'!F188)))</f>
        <v/>
      </c>
      <c r="CW194" s="229" t="str">
        <f ca="1">+IF(OFFSET('Sanitation Data'!$F$30,0,10*ROW('Sanitation Data'!F188))="","",OFFSET('Sanitation Data'!$F$30,0,10*ROW('Sanitation Data'!F188)))</f>
        <v/>
      </c>
      <c r="CX194" s="229" t="str">
        <f ca="1">+IF(OFFSET('Sanitation Data'!$F$31,0,10*ROW('Sanitation Data'!F188))="","",OFFSET('Sanitation Data'!$F$31,0,10*ROW('Sanitation Data'!F188)))</f>
        <v/>
      </c>
      <c r="CY194" s="229" t="str">
        <f ca="1">+IF(OFFSET('Sanitation Data'!$F$32,0,10*ROW('Sanitation Data'!F188))="","",OFFSET('Sanitation Data'!$F$32,0,10*ROW('Sanitation Data'!F188)))</f>
        <v/>
      </c>
      <c r="CZ194" s="229" t="str">
        <f ca="1">+IF(OFFSET('Sanitation Data'!$G$28,0,10*ROW('Sanitation Data'!G188))="","",OFFSET('Sanitation Data'!$G$28,0,10*ROW('Sanitation Data'!G188)))</f>
        <v/>
      </c>
      <c r="DA194" s="229" t="str">
        <f ca="1">+IF(OFFSET('Sanitation Data'!$G$29,0,10*ROW('Sanitation Data'!G188))="","",OFFSET('Sanitation Data'!$G$29,0,10*ROW('Sanitation Data'!G188)))</f>
        <v/>
      </c>
      <c r="DB194" s="229" t="str">
        <f ca="1">+IF(OFFSET('Sanitation Data'!$G$30,0,10*ROW('Sanitation Data'!G188))="","",OFFSET('Sanitation Data'!$G$30,0,10*ROW('Sanitation Data'!G188)))</f>
        <v/>
      </c>
      <c r="DC194" s="229" t="str">
        <f ca="1">+IF(OFFSET('Sanitation Data'!$G$31,0,10*ROW('Sanitation Data'!G188))="","",OFFSET('Sanitation Data'!$G$31,0,10*ROW('Sanitation Data'!G188)))</f>
        <v/>
      </c>
      <c r="DD194" s="229" t="str">
        <f ca="1">+IF(OFFSET('Sanitation Data'!$G$32,0,10*ROW('Sanitation Data'!G188))="","",OFFSET('Sanitation Data'!$G$32,0,10*ROW('Sanitation Data'!G188)))</f>
        <v/>
      </c>
      <c r="DE194" s="229" t="str">
        <f ca="1">+IF(OFFSET('Sanitation Data'!$H$28,0,10*ROW('Sanitation Data'!H188))="","",OFFSET('Sanitation Data'!$H$28,0,10*ROW('Sanitation Data'!H188)))</f>
        <v/>
      </c>
      <c r="DF194" s="229" t="str">
        <f ca="1">+IF(OFFSET('Sanitation Data'!$H$29,0,10*ROW('Sanitation Data'!H188))="","",OFFSET('Sanitation Data'!$H$29,0,10*ROW('Sanitation Data'!H188)))</f>
        <v/>
      </c>
      <c r="DG194" s="229" t="str">
        <f ca="1">+IF(OFFSET('Sanitation Data'!$H$30,0,10*ROW('Sanitation Data'!H188))="","",OFFSET('Sanitation Data'!$H$30,0,10*ROW('Sanitation Data'!H188)))</f>
        <v/>
      </c>
      <c r="DH194" s="229" t="str">
        <f ca="1">+IF(OFFSET('Sanitation Data'!$H$31,0,10*ROW('Sanitation Data'!H188))="","",OFFSET('Sanitation Data'!$H$31,0,10*ROW('Sanitation Data'!H188)))</f>
        <v/>
      </c>
      <c r="DI194" s="229" t="str">
        <f ca="1">+IF(OFFSET('Sanitation Data'!$H$32,0,10*ROW('Sanitation Data'!H188))="","",OFFSET('Sanitation Data'!$H$32,0,10*ROW('Sanitation Data'!H188)))</f>
        <v/>
      </c>
      <c r="DJ194" s="229" t="str">
        <f ca="1">+IF(OFFSET('Sanitation Data'!$I$28,0,10*ROW('Sanitation Data'!I188))="","",OFFSET('Sanitation Data'!$I$28,0,10*ROW('Sanitation Data'!I188)))</f>
        <v/>
      </c>
      <c r="DK194" s="229" t="str">
        <f ca="1">+IF(OFFSET('Sanitation Data'!$I$29,0,10*ROW('Sanitation Data'!I188))="","",OFFSET('Sanitation Data'!$I$29,0,10*ROW('Sanitation Data'!I188)))</f>
        <v/>
      </c>
      <c r="DL194" s="229" t="str">
        <f ca="1">+IF(OFFSET('Sanitation Data'!$I$30,0,10*ROW('Sanitation Data'!I188))="","",OFFSET('Sanitation Data'!$I$30,0,10*ROW('Sanitation Data'!I188)))</f>
        <v/>
      </c>
      <c r="DM194" s="229" t="str">
        <f ca="1">+IF(OFFSET('Sanitation Data'!$I$31,0,10*ROW('Sanitation Data'!I188))="","",OFFSET('Sanitation Data'!$I$31,0,10*ROW('Sanitation Data'!I188)))</f>
        <v/>
      </c>
      <c r="DN194" s="229" t="str">
        <f ca="1">+IF(OFFSET('Sanitation Data'!$I$32,0,10*ROW('Sanitation Data'!I188))="","",OFFSET('Sanitation Data'!$I$32,0,10*ROW('Sanitation Data'!I188)))</f>
        <v/>
      </c>
      <c r="DO194" s="229" t="str">
        <f ca="1">+IF(OFFSET('Hygiene Data'!$D$11,0,10*ROW('Hygiene Data'!D188))="","",OFFSET('Hygiene Data'!$D$11,0,10*ROW('Hygiene Data'!D188)))</f>
        <v/>
      </c>
      <c r="DP194" s="229" t="str">
        <f ca="1">+IF(OFFSET('Hygiene Data'!$D$12,0,10*ROW('Hygiene Data'!D188))="","",OFFSET('Hygiene Data'!$D$12,0,10*ROW('Hygiene Data'!D188)))</f>
        <v/>
      </c>
      <c r="DQ194" s="229" t="str">
        <f ca="1">+IF(OFFSET('Hygiene Data'!$D$13,0,10*ROW('Hygiene Data'!D188))="","",OFFSET('Hygiene Data'!$D$13,0,10*ROW('Hygiene Data'!D188)))</f>
        <v/>
      </c>
      <c r="DR194" s="229" t="str">
        <f ca="1">+IF(OFFSET('Hygiene Data'!$E$11,0,10*ROW('Hygiene Data'!E188))="","",OFFSET('Hygiene Data'!$E$11,0,10*ROW('Hygiene Data'!E188)))</f>
        <v/>
      </c>
      <c r="DS194" s="229" t="str">
        <f ca="1">+IF(OFFSET('Hygiene Data'!$E$12,0,10*ROW('Hygiene Data'!E188))="","",OFFSET('Hygiene Data'!$E$12,0,10*ROW('Hygiene Data'!E188)))</f>
        <v/>
      </c>
      <c r="DT194" s="229" t="str">
        <f ca="1">+IF(OFFSET('Hygiene Data'!$E$13,0,10*ROW('Hygiene Data'!E188))="","",OFFSET('Hygiene Data'!$E$13,0,10*ROW('Hygiene Data'!E188)))</f>
        <v/>
      </c>
      <c r="DU194" s="229" t="str">
        <f ca="1">+IF(OFFSET('Hygiene Data'!$F$11,0,10*ROW('Hygiene Data'!F188))="","",OFFSET('Hygiene Data'!$F$11,0,10*ROW('Hygiene Data'!F188)))</f>
        <v/>
      </c>
      <c r="DV194" s="229" t="str">
        <f ca="1">+IF(OFFSET('Hygiene Data'!$F$12,0,10*ROW('Hygiene Data'!F188))="","",OFFSET('Hygiene Data'!$F$12,0,10*ROW('Hygiene Data'!F188)))</f>
        <v/>
      </c>
      <c r="DW194" s="229" t="str">
        <f ca="1">+IF(OFFSET('Hygiene Data'!$F$13,0,10*ROW('Hygiene Data'!F188))="","",OFFSET('Hygiene Data'!$F$13,0,10*ROW('Hygiene Data'!F188)))</f>
        <v/>
      </c>
      <c r="DX194" s="229" t="str">
        <f ca="1">+IF(OFFSET('Hygiene Data'!$G$11,0,10*ROW('Hygiene Data'!G188))="","",OFFSET('Hygiene Data'!$G$11,0,10*ROW('Hygiene Data'!G188)))</f>
        <v/>
      </c>
      <c r="DY194" s="229" t="str">
        <f ca="1">+IF(OFFSET('Hygiene Data'!$G$12,0,10*ROW('Hygiene Data'!G188))="","",OFFSET('Hygiene Data'!$G$12,0,10*ROW('Hygiene Data'!G188)))</f>
        <v/>
      </c>
      <c r="DZ194" s="229" t="str">
        <f ca="1">+IF(OFFSET('Hygiene Data'!$G$13,0,10*ROW('Hygiene Data'!G188))="","",OFFSET('Hygiene Data'!$G$13,0,10*ROW('Hygiene Data'!G188)))</f>
        <v/>
      </c>
      <c r="EA194" s="229" t="str">
        <f ca="1">+IF(OFFSET('Hygiene Data'!$H$11,0,10*ROW('Hygiene Data'!H188))="","",OFFSET('Hygiene Data'!$H$11,0,10*ROW('Hygiene Data'!H188)))</f>
        <v/>
      </c>
      <c r="EB194" s="229" t="str">
        <f ca="1">+IF(OFFSET('Hygiene Data'!$H$12,0,10*ROW('Hygiene Data'!H188))="","",OFFSET('Hygiene Data'!$H$12,0,10*ROW('Hygiene Data'!H188)))</f>
        <v/>
      </c>
      <c r="EC194" s="229" t="str">
        <f ca="1">+IF(OFFSET('Hygiene Data'!$H$13,0,10*ROW('Hygiene Data'!H188))="","",OFFSET('Hygiene Data'!$H$13,0,10*ROW('Hygiene Data'!H188)))</f>
        <v/>
      </c>
      <c r="ED194" s="229" t="str">
        <f ca="1">+IF(OFFSET('Hygiene Data'!$I$11,0,10*ROW('Hygiene Data'!I188))="","",OFFSET('Hygiene Data'!$I$11,0,10*ROW('Hygiene Data'!I188)))</f>
        <v/>
      </c>
      <c r="EE194" s="229" t="str">
        <f ca="1">+IF(OFFSET('Hygiene Data'!$I$12,0,10*ROW('Hygiene Data'!I188))="","",OFFSET('Hygiene Data'!$I$12,0,10*ROW('Hygiene Data'!I188)))</f>
        <v/>
      </c>
      <c r="EF194" s="229" t="str">
        <f ca="1">+IF(OFFSET('Hygiene Data'!$I$13,0,10*ROW('Hygiene Data'!I188))="","",OFFSET('Hygiene Data'!$I$13,0,10*ROW('Hygiene Data'!I188)))</f>
        <v/>
      </c>
    </row>
    <row r="195" spans="1:136" x14ac:dyDescent="0.25">
      <c r="A195" s="338" t="str">
        <f ca="1">+IF(OFFSET('Water Data'!$B$2,0,10*ROW('Water Data'!E189))="","",OFFSET('Water Data'!$B$2,0,10*ROW('Water Data'!E189)))</f>
        <v/>
      </c>
      <c r="B195" s="33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365" t="str">
        <f t="shared" ca="1" si="2"/>
        <v/>
      </c>
      <c r="D195" s="36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36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36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36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36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36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36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36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36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36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36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36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36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36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36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36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36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36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36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36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36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36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36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36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36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36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36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36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36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36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36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36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36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36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36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36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36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36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36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36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36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36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36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36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36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36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36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36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36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44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36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36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36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36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36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36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36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36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36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36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36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36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36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36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36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36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229" t="str">
        <f ca="1">+IF(OFFSET('Water Data'!$D$27,0,10*ROW('Water Data'!D189))="","",OFFSET('Water Data'!$D$27,0,10*ROW('Water Data'!D189)))</f>
        <v/>
      </c>
      <c r="BT195" s="229" t="str">
        <f ca="1">+IF(OFFSET('Water Data'!$D$28,0,10*ROW('Water Data'!D189))="","",OFFSET('Water Data'!$D$28,0,10*ROW('Water Data'!D189)))</f>
        <v/>
      </c>
      <c r="BU195" s="229" t="str">
        <f ca="1">+IF(OFFSET('Water Data'!$D$29,0,10*ROW('Water Data'!D189))="","",OFFSET('Water Data'!$D$29,0,10*ROW('Water Data'!D189)))</f>
        <v/>
      </c>
      <c r="BV195" s="229" t="str">
        <f ca="1">+IF(OFFSET('Water Data'!$E$27,0,10*ROW('Water Data'!E189))="","",OFFSET('Water Data'!$E$27,0,10*ROW('Water Data'!E189)))</f>
        <v/>
      </c>
      <c r="BW195" s="229" t="str">
        <f ca="1">+IF(OFFSET('Water Data'!$E$28,0,10*ROW('Water Data'!E189))="","",OFFSET('Water Data'!$E$28,0,10*ROW('Water Data'!E189)))</f>
        <v/>
      </c>
      <c r="BX195" s="229" t="str">
        <f ca="1">+IF(OFFSET('Water Data'!$E$29,0,10*ROW('Water Data'!E189))="","",OFFSET('Water Data'!$E$29,0,10*ROW('Water Data'!E189)))</f>
        <v/>
      </c>
      <c r="BY195" s="229" t="str">
        <f ca="1">+IF(OFFSET('Water Data'!$F$27,0,10*ROW('Water Data'!F189))="","",OFFSET('Water Data'!$F$27,0,10*ROW('Water Data'!F189)))</f>
        <v/>
      </c>
      <c r="BZ195" s="229" t="str">
        <f ca="1">+IF(OFFSET('Water Data'!$F$28,0,10*ROW('Water Data'!F189))="","",OFFSET('Water Data'!$F$28,0,10*ROW('Water Data'!F189)))</f>
        <v/>
      </c>
      <c r="CA195" s="229" t="str">
        <f ca="1">+IF(OFFSET('Water Data'!$F$29,0,10*ROW('Water Data'!F189))="","",OFFSET('Water Data'!$F$29,0,10*ROW('Water Data'!F189)))</f>
        <v/>
      </c>
      <c r="CB195" s="229" t="str">
        <f ca="1">+IF(OFFSET('Water Data'!$G$27,0,10*ROW('Water Data'!G189))="","",OFFSET('Water Data'!$G$27,0,10*ROW('Water Data'!G189)))</f>
        <v/>
      </c>
      <c r="CC195" s="229" t="str">
        <f ca="1">+IF(OFFSET('Water Data'!$G$28,0,10*ROW('Water Data'!G189))="","",OFFSET('Water Data'!$G$28,0,10*ROW('Water Data'!G189)))</f>
        <v/>
      </c>
      <c r="CD195" s="229" t="str">
        <f ca="1">+IF(OFFSET('Water Data'!$G$29,0,10*ROW('Water Data'!G189))="","",OFFSET('Water Data'!$G$29,0,10*ROW('Water Data'!G189)))</f>
        <v/>
      </c>
      <c r="CE195" s="229" t="str">
        <f ca="1">+IF(OFFSET('Water Data'!$H$27,0,10*ROW('Water Data'!H189))="","",OFFSET('Water Data'!$H$27,0,10*ROW('Water Data'!H189)))</f>
        <v/>
      </c>
      <c r="CF195" s="229" t="str">
        <f ca="1">+IF(OFFSET('Water Data'!$H$28,0,10*ROW('Water Data'!H189))="","",OFFSET('Water Data'!$H$28,0,10*ROW('Water Data'!H189)))</f>
        <v/>
      </c>
      <c r="CG195" s="229" t="str">
        <f ca="1">+IF(OFFSET('Water Data'!$H$29,0,10*ROW('Water Data'!H189))="","",OFFSET('Water Data'!$H$29,0,10*ROW('Water Data'!H189)))</f>
        <v/>
      </c>
      <c r="CH195" s="229" t="str">
        <f ca="1">+IF(OFFSET('Water Data'!$I$27,0,10*ROW('Water Data'!I189))="","",OFFSET('Water Data'!$I$27,0,10*ROW('Water Data'!I189)))</f>
        <v/>
      </c>
      <c r="CI195" s="229" t="str">
        <f ca="1">+IF(OFFSET('Water Data'!$I$28,0,10*ROW('Water Data'!I189))="","",OFFSET('Water Data'!$I$28,0,10*ROW('Water Data'!I189)))</f>
        <v/>
      </c>
      <c r="CJ195" s="229" t="str">
        <f ca="1">+IF(OFFSET('Water Data'!$I$29,0,10*ROW('Water Data'!I189))="","",OFFSET('Water Data'!$I$29,0,10*ROW('Water Data'!I189)))</f>
        <v/>
      </c>
      <c r="CK195" s="229" t="str">
        <f ca="1">+IF(OFFSET('Sanitation Data'!$D$28,0,10*ROW('Sanitation Data'!D189))="","",OFFSET('Sanitation Data'!$D$28,0,10*ROW('Sanitation Data'!D189)))</f>
        <v/>
      </c>
      <c r="CL195" s="229" t="str">
        <f ca="1">+IF(OFFSET('Sanitation Data'!$D$29,0,10*ROW('Sanitation Data'!D189))="","",OFFSET('Sanitation Data'!$D$29,0,10*ROW('Sanitation Data'!D189)))</f>
        <v/>
      </c>
      <c r="CM195" s="229" t="str">
        <f ca="1">+IF(OFFSET('Sanitation Data'!$D$30,0,10*ROW('Sanitation Data'!D189))="","",OFFSET('Sanitation Data'!$D$30,0,10*ROW('Sanitation Data'!D189)))</f>
        <v/>
      </c>
      <c r="CN195" s="229" t="str">
        <f ca="1">+IF(OFFSET('Sanitation Data'!$D$31,0,10*ROW('Sanitation Data'!D189))="","",OFFSET('Sanitation Data'!$D$31,0,10*ROW('Sanitation Data'!D189)))</f>
        <v/>
      </c>
      <c r="CO195" s="229" t="str">
        <f ca="1">+IF(OFFSET('Sanitation Data'!$D$32,0,10*ROW('Sanitation Data'!D189))="","",OFFSET('Sanitation Data'!$D$32,0,10*ROW('Sanitation Data'!D189)))</f>
        <v/>
      </c>
      <c r="CP195" s="229" t="str">
        <f ca="1">+IF(OFFSET('Sanitation Data'!$E$28,0,10*ROW('Sanitation Data'!E189))="","",OFFSET('Sanitation Data'!$E$28,0,10*ROW('Sanitation Data'!E189)))</f>
        <v/>
      </c>
      <c r="CQ195" s="229" t="str">
        <f ca="1">+IF(OFFSET('Sanitation Data'!$E$29,0,10*ROW('Sanitation Data'!E189))="","",OFFSET('Sanitation Data'!$E$29,0,10*ROW('Sanitation Data'!E189)))</f>
        <v/>
      </c>
      <c r="CR195" s="229" t="str">
        <f ca="1">+IF(OFFSET('Sanitation Data'!$E$30,0,10*ROW('Sanitation Data'!E189))="","",OFFSET('Sanitation Data'!$E$30,0,10*ROW('Sanitation Data'!E189)))</f>
        <v/>
      </c>
      <c r="CS195" s="229" t="str">
        <f ca="1">+IF(OFFSET('Sanitation Data'!$E$31,0,10*ROW('Sanitation Data'!E189))="","",OFFSET('Sanitation Data'!$E$31,0,10*ROW('Sanitation Data'!E189)))</f>
        <v/>
      </c>
      <c r="CT195" s="229" t="str">
        <f ca="1">+IF(OFFSET('Sanitation Data'!$E$32,0,10*ROW('Sanitation Data'!E189))="","",OFFSET('Sanitation Data'!$E$32,0,10*ROW('Sanitation Data'!E189)))</f>
        <v/>
      </c>
      <c r="CU195" s="229" t="str">
        <f ca="1">+IF(OFFSET('Sanitation Data'!$F$28,0,10*ROW('Sanitation Data'!F189))="","",OFFSET('Sanitation Data'!$F$28,0,10*ROW('Sanitation Data'!F189)))</f>
        <v/>
      </c>
      <c r="CV195" s="229" t="str">
        <f ca="1">+IF(OFFSET('Sanitation Data'!$F$29,0,10*ROW('Sanitation Data'!F189))="","",OFFSET('Sanitation Data'!$F$29,0,10*ROW('Sanitation Data'!F189)))</f>
        <v/>
      </c>
      <c r="CW195" s="229" t="str">
        <f ca="1">+IF(OFFSET('Sanitation Data'!$F$30,0,10*ROW('Sanitation Data'!F189))="","",OFFSET('Sanitation Data'!$F$30,0,10*ROW('Sanitation Data'!F189)))</f>
        <v/>
      </c>
      <c r="CX195" s="229" t="str">
        <f ca="1">+IF(OFFSET('Sanitation Data'!$F$31,0,10*ROW('Sanitation Data'!F189))="","",OFFSET('Sanitation Data'!$F$31,0,10*ROW('Sanitation Data'!F189)))</f>
        <v/>
      </c>
      <c r="CY195" s="229" t="str">
        <f ca="1">+IF(OFFSET('Sanitation Data'!$F$32,0,10*ROW('Sanitation Data'!F189))="","",OFFSET('Sanitation Data'!$F$32,0,10*ROW('Sanitation Data'!F189)))</f>
        <v/>
      </c>
      <c r="CZ195" s="229" t="str">
        <f ca="1">+IF(OFFSET('Sanitation Data'!$G$28,0,10*ROW('Sanitation Data'!G189))="","",OFFSET('Sanitation Data'!$G$28,0,10*ROW('Sanitation Data'!G189)))</f>
        <v/>
      </c>
      <c r="DA195" s="229" t="str">
        <f ca="1">+IF(OFFSET('Sanitation Data'!$G$29,0,10*ROW('Sanitation Data'!G189))="","",OFFSET('Sanitation Data'!$G$29,0,10*ROW('Sanitation Data'!G189)))</f>
        <v/>
      </c>
      <c r="DB195" s="229" t="str">
        <f ca="1">+IF(OFFSET('Sanitation Data'!$G$30,0,10*ROW('Sanitation Data'!G189))="","",OFFSET('Sanitation Data'!$G$30,0,10*ROW('Sanitation Data'!G189)))</f>
        <v/>
      </c>
      <c r="DC195" s="229" t="str">
        <f ca="1">+IF(OFFSET('Sanitation Data'!$G$31,0,10*ROW('Sanitation Data'!G189))="","",OFFSET('Sanitation Data'!$G$31,0,10*ROW('Sanitation Data'!G189)))</f>
        <v/>
      </c>
      <c r="DD195" s="229" t="str">
        <f ca="1">+IF(OFFSET('Sanitation Data'!$G$32,0,10*ROW('Sanitation Data'!G189))="","",OFFSET('Sanitation Data'!$G$32,0,10*ROW('Sanitation Data'!G189)))</f>
        <v/>
      </c>
      <c r="DE195" s="229" t="str">
        <f ca="1">+IF(OFFSET('Sanitation Data'!$H$28,0,10*ROW('Sanitation Data'!H189))="","",OFFSET('Sanitation Data'!$H$28,0,10*ROW('Sanitation Data'!H189)))</f>
        <v/>
      </c>
      <c r="DF195" s="229" t="str">
        <f ca="1">+IF(OFFSET('Sanitation Data'!$H$29,0,10*ROW('Sanitation Data'!H189))="","",OFFSET('Sanitation Data'!$H$29,0,10*ROW('Sanitation Data'!H189)))</f>
        <v/>
      </c>
      <c r="DG195" s="229" t="str">
        <f ca="1">+IF(OFFSET('Sanitation Data'!$H$30,0,10*ROW('Sanitation Data'!H189))="","",OFFSET('Sanitation Data'!$H$30,0,10*ROW('Sanitation Data'!H189)))</f>
        <v/>
      </c>
      <c r="DH195" s="229" t="str">
        <f ca="1">+IF(OFFSET('Sanitation Data'!$H$31,0,10*ROW('Sanitation Data'!H189))="","",OFFSET('Sanitation Data'!$H$31,0,10*ROW('Sanitation Data'!H189)))</f>
        <v/>
      </c>
      <c r="DI195" s="229" t="str">
        <f ca="1">+IF(OFFSET('Sanitation Data'!$H$32,0,10*ROW('Sanitation Data'!H189))="","",OFFSET('Sanitation Data'!$H$32,0,10*ROW('Sanitation Data'!H189)))</f>
        <v/>
      </c>
      <c r="DJ195" s="229" t="str">
        <f ca="1">+IF(OFFSET('Sanitation Data'!$I$28,0,10*ROW('Sanitation Data'!I189))="","",OFFSET('Sanitation Data'!$I$28,0,10*ROW('Sanitation Data'!I189)))</f>
        <v/>
      </c>
      <c r="DK195" s="229" t="str">
        <f ca="1">+IF(OFFSET('Sanitation Data'!$I$29,0,10*ROW('Sanitation Data'!I189))="","",OFFSET('Sanitation Data'!$I$29,0,10*ROW('Sanitation Data'!I189)))</f>
        <v/>
      </c>
      <c r="DL195" s="229" t="str">
        <f ca="1">+IF(OFFSET('Sanitation Data'!$I$30,0,10*ROW('Sanitation Data'!I189))="","",OFFSET('Sanitation Data'!$I$30,0,10*ROW('Sanitation Data'!I189)))</f>
        <v/>
      </c>
      <c r="DM195" s="229" t="str">
        <f ca="1">+IF(OFFSET('Sanitation Data'!$I$31,0,10*ROW('Sanitation Data'!I189))="","",OFFSET('Sanitation Data'!$I$31,0,10*ROW('Sanitation Data'!I189)))</f>
        <v/>
      </c>
      <c r="DN195" s="229" t="str">
        <f ca="1">+IF(OFFSET('Sanitation Data'!$I$32,0,10*ROW('Sanitation Data'!I189))="","",OFFSET('Sanitation Data'!$I$32,0,10*ROW('Sanitation Data'!I189)))</f>
        <v/>
      </c>
      <c r="DO195" s="229" t="str">
        <f ca="1">+IF(OFFSET('Hygiene Data'!$D$11,0,10*ROW('Hygiene Data'!D189))="","",OFFSET('Hygiene Data'!$D$11,0,10*ROW('Hygiene Data'!D189)))</f>
        <v/>
      </c>
      <c r="DP195" s="229" t="str">
        <f ca="1">+IF(OFFSET('Hygiene Data'!$D$12,0,10*ROW('Hygiene Data'!D189))="","",OFFSET('Hygiene Data'!$D$12,0,10*ROW('Hygiene Data'!D189)))</f>
        <v/>
      </c>
      <c r="DQ195" s="229" t="str">
        <f ca="1">+IF(OFFSET('Hygiene Data'!$D$13,0,10*ROW('Hygiene Data'!D189))="","",OFFSET('Hygiene Data'!$D$13,0,10*ROW('Hygiene Data'!D189)))</f>
        <v/>
      </c>
      <c r="DR195" s="229" t="str">
        <f ca="1">+IF(OFFSET('Hygiene Data'!$E$11,0,10*ROW('Hygiene Data'!E189))="","",OFFSET('Hygiene Data'!$E$11,0,10*ROW('Hygiene Data'!E189)))</f>
        <v/>
      </c>
      <c r="DS195" s="229" t="str">
        <f ca="1">+IF(OFFSET('Hygiene Data'!$E$12,0,10*ROW('Hygiene Data'!E189))="","",OFFSET('Hygiene Data'!$E$12,0,10*ROW('Hygiene Data'!E189)))</f>
        <v/>
      </c>
      <c r="DT195" s="229" t="str">
        <f ca="1">+IF(OFFSET('Hygiene Data'!$E$13,0,10*ROW('Hygiene Data'!E189))="","",OFFSET('Hygiene Data'!$E$13,0,10*ROW('Hygiene Data'!E189)))</f>
        <v/>
      </c>
      <c r="DU195" s="229" t="str">
        <f ca="1">+IF(OFFSET('Hygiene Data'!$F$11,0,10*ROW('Hygiene Data'!F189))="","",OFFSET('Hygiene Data'!$F$11,0,10*ROW('Hygiene Data'!F189)))</f>
        <v/>
      </c>
      <c r="DV195" s="229" t="str">
        <f ca="1">+IF(OFFSET('Hygiene Data'!$F$12,0,10*ROW('Hygiene Data'!F189))="","",OFFSET('Hygiene Data'!$F$12,0,10*ROW('Hygiene Data'!F189)))</f>
        <v/>
      </c>
      <c r="DW195" s="229" t="str">
        <f ca="1">+IF(OFFSET('Hygiene Data'!$F$13,0,10*ROW('Hygiene Data'!F189))="","",OFFSET('Hygiene Data'!$F$13,0,10*ROW('Hygiene Data'!F189)))</f>
        <v/>
      </c>
      <c r="DX195" s="229" t="str">
        <f ca="1">+IF(OFFSET('Hygiene Data'!$G$11,0,10*ROW('Hygiene Data'!G189))="","",OFFSET('Hygiene Data'!$G$11,0,10*ROW('Hygiene Data'!G189)))</f>
        <v/>
      </c>
      <c r="DY195" s="229" t="str">
        <f ca="1">+IF(OFFSET('Hygiene Data'!$G$12,0,10*ROW('Hygiene Data'!G189))="","",OFFSET('Hygiene Data'!$G$12,0,10*ROW('Hygiene Data'!G189)))</f>
        <v/>
      </c>
      <c r="DZ195" s="229" t="str">
        <f ca="1">+IF(OFFSET('Hygiene Data'!$G$13,0,10*ROW('Hygiene Data'!G189))="","",OFFSET('Hygiene Data'!$G$13,0,10*ROW('Hygiene Data'!G189)))</f>
        <v/>
      </c>
      <c r="EA195" s="229" t="str">
        <f ca="1">+IF(OFFSET('Hygiene Data'!$H$11,0,10*ROW('Hygiene Data'!H189))="","",OFFSET('Hygiene Data'!$H$11,0,10*ROW('Hygiene Data'!H189)))</f>
        <v/>
      </c>
      <c r="EB195" s="229" t="str">
        <f ca="1">+IF(OFFSET('Hygiene Data'!$H$12,0,10*ROW('Hygiene Data'!H189))="","",OFFSET('Hygiene Data'!$H$12,0,10*ROW('Hygiene Data'!H189)))</f>
        <v/>
      </c>
      <c r="EC195" s="229" t="str">
        <f ca="1">+IF(OFFSET('Hygiene Data'!$H$13,0,10*ROW('Hygiene Data'!H189))="","",OFFSET('Hygiene Data'!$H$13,0,10*ROW('Hygiene Data'!H189)))</f>
        <v/>
      </c>
      <c r="ED195" s="229" t="str">
        <f ca="1">+IF(OFFSET('Hygiene Data'!$I$11,0,10*ROW('Hygiene Data'!I189))="","",OFFSET('Hygiene Data'!$I$11,0,10*ROW('Hygiene Data'!I189)))</f>
        <v/>
      </c>
      <c r="EE195" s="229" t="str">
        <f ca="1">+IF(OFFSET('Hygiene Data'!$I$12,0,10*ROW('Hygiene Data'!I189))="","",OFFSET('Hygiene Data'!$I$12,0,10*ROW('Hygiene Data'!I189)))</f>
        <v/>
      </c>
      <c r="EF195" s="229" t="str">
        <f ca="1">+IF(OFFSET('Hygiene Data'!$I$13,0,10*ROW('Hygiene Data'!I189))="","",OFFSET('Hygiene Data'!$I$13,0,10*ROW('Hygiene Data'!I189)))</f>
        <v/>
      </c>
    </row>
    <row r="196" spans="1:136" x14ac:dyDescent="0.25">
      <c r="A196" s="338" t="str">
        <f ca="1">+IF(OFFSET('Water Data'!$B$2,0,10*ROW('Water Data'!E190))="","",OFFSET('Water Data'!$B$2,0,10*ROW('Water Data'!E190)))</f>
        <v/>
      </c>
      <c r="B196" s="33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365" t="str">
        <f t="shared" ca="1" si="2"/>
        <v/>
      </c>
      <c r="D196" s="36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36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36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36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36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36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36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36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36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36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36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36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36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36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36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36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36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36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36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36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36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36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36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36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36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36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36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36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36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36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36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36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36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36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36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36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36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36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36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36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36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36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36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36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36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36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36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36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36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44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36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36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36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36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36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36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36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36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36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36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36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36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36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36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36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36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229" t="str">
        <f ca="1">+IF(OFFSET('Water Data'!$D$27,0,10*ROW('Water Data'!D190))="","",OFFSET('Water Data'!$D$27,0,10*ROW('Water Data'!D190)))</f>
        <v/>
      </c>
      <c r="BT196" s="229" t="str">
        <f ca="1">+IF(OFFSET('Water Data'!$D$28,0,10*ROW('Water Data'!D190))="","",OFFSET('Water Data'!$D$28,0,10*ROW('Water Data'!D190)))</f>
        <v/>
      </c>
      <c r="BU196" s="229" t="str">
        <f ca="1">+IF(OFFSET('Water Data'!$D$29,0,10*ROW('Water Data'!D190))="","",OFFSET('Water Data'!$D$29,0,10*ROW('Water Data'!D190)))</f>
        <v/>
      </c>
      <c r="BV196" s="229" t="str">
        <f ca="1">+IF(OFFSET('Water Data'!$E$27,0,10*ROW('Water Data'!E190))="","",OFFSET('Water Data'!$E$27,0,10*ROW('Water Data'!E190)))</f>
        <v/>
      </c>
      <c r="BW196" s="229" t="str">
        <f ca="1">+IF(OFFSET('Water Data'!$E$28,0,10*ROW('Water Data'!E190))="","",OFFSET('Water Data'!$E$28,0,10*ROW('Water Data'!E190)))</f>
        <v/>
      </c>
      <c r="BX196" s="229" t="str">
        <f ca="1">+IF(OFFSET('Water Data'!$E$29,0,10*ROW('Water Data'!E190))="","",OFFSET('Water Data'!$E$29,0,10*ROW('Water Data'!E190)))</f>
        <v/>
      </c>
      <c r="BY196" s="229" t="str">
        <f ca="1">+IF(OFFSET('Water Data'!$F$27,0,10*ROW('Water Data'!F190))="","",OFFSET('Water Data'!$F$27,0,10*ROW('Water Data'!F190)))</f>
        <v/>
      </c>
      <c r="BZ196" s="229" t="str">
        <f ca="1">+IF(OFFSET('Water Data'!$F$28,0,10*ROW('Water Data'!F190))="","",OFFSET('Water Data'!$F$28,0,10*ROW('Water Data'!F190)))</f>
        <v/>
      </c>
      <c r="CA196" s="229" t="str">
        <f ca="1">+IF(OFFSET('Water Data'!$F$29,0,10*ROW('Water Data'!F190))="","",OFFSET('Water Data'!$F$29,0,10*ROW('Water Data'!F190)))</f>
        <v/>
      </c>
      <c r="CB196" s="229" t="str">
        <f ca="1">+IF(OFFSET('Water Data'!$G$27,0,10*ROW('Water Data'!G190))="","",OFFSET('Water Data'!$G$27,0,10*ROW('Water Data'!G190)))</f>
        <v/>
      </c>
      <c r="CC196" s="229" t="str">
        <f ca="1">+IF(OFFSET('Water Data'!$G$28,0,10*ROW('Water Data'!G190))="","",OFFSET('Water Data'!$G$28,0,10*ROW('Water Data'!G190)))</f>
        <v/>
      </c>
      <c r="CD196" s="229" t="str">
        <f ca="1">+IF(OFFSET('Water Data'!$G$29,0,10*ROW('Water Data'!G190))="","",OFFSET('Water Data'!$G$29,0,10*ROW('Water Data'!G190)))</f>
        <v/>
      </c>
      <c r="CE196" s="229" t="str">
        <f ca="1">+IF(OFFSET('Water Data'!$H$27,0,10*ROW('Water Data'!H190))="","",OFFSET('Water Data'!$H$27,0,10*ROW('Water Data'!H190)))</f>
        <v/>
      </c>
      <c r="CF196" s="229" t="str">
        <f ca="1">+IF(OFFSET('Water Data'!$H$28,0,10*ROW('Water Data'!H190))="","",OFFSET('Water Data'!$H$28,0,10*ROW('Water Data'!H190)))</f>
        <v/>
      </c>
      <c r="CG196" s="229" t="str">
        <f ca="1">+IF(OFFSET('Water Data'!$H$29,0,10*ROW('Water Data'!H190))="","",OFFSET('Water Data'!$H$29,0,10*ROW('Water Data'!H190)))</f>
        <v/>
      </c>
      <c r="CH196" s="229" t="str">
        <f ca="1">+IF(OFFSET('Water Data'!$I$27,0,10*ROW('Water Data'!I190))="","",OFFSET('Water Data'!$I$27,0,10*ROW('Water Data'!I190)))</f>
        <v/>
      </c>
      <c r="CI196" s="229" t="str">
        <f ca="1">+IF(OFFSET('Water Data'!$I$28,0,10*ROW('Water Data'!I190))="","",OFFSET('Water Data'!$I$28,0,10*ROW('Water Data'!I190)))</f>
        <v/>
      </c>
      <c r="CJ196" s="229" t="str">
        <f ca="1">+IF(OFFSET('Water Data'!$I$29,0,10*ROW('Water Data'!I190))="","",OFFSET('Water Data'!$I$29,0,10*ROW('Water Data'!I190)))</f>
        <v/>
      </c>
      <c r="CK196" s="229" t="str">
        <f ca="1">+IF(OFFSET('Sanitation Data'!$D$28,0,10*ROW('Sanitation Data'!D190))="","",OFFSET('Sanitation Data'!$D$28,0,10*ROW('Sanitation Data'!D190)))</f>
        <v/>
      </c>
      <c r="CL196" s="229" t="str">
        <f ca="1">+IF(OFFSET('Sanitation Data'!$D$29,0,10*ROW('Sanitation Data'!D190))="","",OFFSET('Sanitation Data'!$D$29,0,10*ROW('Sanitation Data'!D190)))</f>
        <v/>
      </c>
      <c r="CM196" s="229" t="str">
        <f ca="1">+IF(OFFSET('Sanitation Data'!$D$30,0,10*ROW('Sanitation Data'!D190))="","",OFFSET('Sanitation Data'!$D$30,0,10*ROW('Sanitation Data'!D190)))</f>
        <v/>
      </c>
      <c r="CN196" s="229" t="str">
        <f ca="1">+IF(OFFSET('Sanitation Data'!$D$31,0,10*ROW('Sanitation Data'!D190))="","",OFFSET('Sanitation Data'!$D$31,0,10*ROW('Sanitation Data'!D190)))</f>
        <v/>
      </c>
      <c r="CO196" s="229" t="str">
        <f ca="1">+IF(OFFSET('Sanitation Data'!$D$32,0,10*ROW('Sanitation Data'!D190))="","",OFFSET('Sanitation Data'!$D$32,0,10*ROW('Sanitation Data'!D190)))</f>
        <v/>
      </c>
      <c r="CP196" s="229" t="str">
        <f ca="1">+IF(OFFSET('Sanitation Data'!$E$28,0,10*ROW('Sanitation Data'!E190))="","",OFFSET('Sanitation Data'!$E$28,0,10*ROW('Sanitation Data'!E190)))</f>
        <v/>
      </c>
      <c r="CQ196" s="229" t="str">
        <f ca="1">+IF(OFFSET('Sanitation Data'!$E$29,0,10*ROW('Sanitation Data'!E190))="","",OFFSET('Sanitation Data'!$E$29,0,10*ROW('Sanitation Data'!E190)))</f>
        <v/>
      </c>
      <c r="CR196" s="229" t="str">
        <f ca="1">+IF(OFFSET('Sanitation Data'!$E$30,0,10*ROW('Sanitation Data'!E190))="","",OFFSET('Sanitation Data'!$E$30,0,10*ROW('Sanitation Data'!E190)))</f>
        <v/>
      </c>
      <c r="CS196" s="229" t="str">
        <f ca="1">+IF(OFFSET('Sanitation Data'!$E$31,0,10*ROW('Sanitation Data'!E190))="","",OFFSET('Sanitation Data'!$E$31,0,10*ROW('Sanitation Data'!E190)))</f>
        <v/>
      </c>
      <c r="CT196" s="229" t="str">
        <f ca="1">+IF(OFFSET('Sanitation Data'!$E$32,0,10*ROW('Sanitation Data'!E190))="","",OFFSET('Sanitation Data'!$E$32,0,10*ROW('Sanitation Data'!E190)))</f>
        <v/>
      </c>
      <c r="CU196" s="229" t="str">
        <f ca="1">+IF(OFFSET('Sanitation Data'!$F$28,0,10*ROW('Sanitation Data'!F190))="","",OFFSET('Sanitation Data'!$F$28,0,10*ROW('Sanitation Data'!F190)))</f>
        <v/>
      </c>
      <c r="CV196" s="229" t="str">
        <f ca="1">+IF(OFFSET('Sanitation Data'!$F$29,0,10*ROW('Sanitation Data'!F190))="","",OFFSET('Sanitation Data'!$F$29,0,10*ROW('Sanitation Data'!F190)))</f>
        <v/>
      </c>
      <c r="CW196" s="229" t="str">
        <f ca="1">+IF(OFFSET('Sanitation Data'!$F$30,0,10*ROW('Sanitation Data'!F190))="","",OFFSET('Sanitation Data'!$F$30,0,10*ROW('Sanitation Data'!F190)))</f>
        <v/>
      </c>
      <c r="CX196" s="229" t="str">
        <f ca="1">+IF(OFFSET('Sanitation Data'!$F$31,0,10*ROW('Sanitation Data'!F190))="","",OFFSET('Sanitation Data'!$F$31,0,10*ROW('Sanitation Data'!F190)))</f>
        <v/>
      </c>
      <c r="CY196" s="229" t="str">
        <f ca="1">+IF(OFFSET('Sanitation Data'!$F$32,0,10*ROW('Sanitation Data'!F190))="","",OFFSET('Sanitation Data'!$F$32,0,10*ROW('Sanitation Data'!F190)))</f>
        <v/>
      </c>
      <c r="CZ196" s="229" t="str">
        <f ca="1">+IF(OFFSET('Sanitation Data'!$G$28,0,10*ROW('Sanitation Data'!G190))="","",OFFSET('Sanitation Data'!$G$28,0,10*ROW('Sanitation Data'!G190)))</f>
        <v/>
      </c>
      <c r="DA196" s="229" t="str">
        <f ca="1">+IF(OFFSET('Sanitation Data'!$G$29,0,10*ROW('Sanitation Data'!G190))="","",OFFSET('Sanitation Data'!$G$29,0,10*ROW('Sanitation Data'!G190)))</f>
        <v/>
      </c>
      <c r="DB196" s="229" t="str">
        <f ca="1">+IF(OFFSET('Sanitation Data'!$G$30,0,10*ROW('Sanitation Data'!G190))="","",OFFSET('Sanitation Data'!$G$30,0,10*ROW('Sanitation Data'!G190)))</f>
        <v/>
      </c>
      <c r="DC196" s="229" t="str">
        <f ca="1">+IF(OFFSET('Sanitation Data'!$G$31,0,10*ROW('Sanitation Data'!G190))="","",OFFSET('Sanitation Data'!$G$31,0,10*ROW('Sanitation Data'!G190)))</f>
        <v/>
      </c>
      <c r="DD196" s="229" t="str">
        <f ca="1">+IF(OFFSET('Sanitation Data'!$G$32,0,10*ROW('Sanitation Data'!G190))="","",OFFSET('Sanitation Data'!$G$32,0,10*ROW('Sanitation Data'!G190)))</f>
        <v/>
      </c>
      <c r="DE196" s="229" t="str">
        <f ca="1">+IF(OFFSET('Sanitation Data'!$H$28,0,10*ROW('Sanitation Data'!H190))="","",OFFSET('Sanitation Data'!$H$28,0,10*ROW('Sanitation Data'!H190)))</f>
        <v/>
      </c>
      <c r="DF196" s="229" t="str">
        <f ca="1">+IF(OFFSET('Sanitation Data'!$H$29,0,10*ROW('Sanitation Data'!H190))="","",OFFSET('Sanitation Data'!$H$29,0,10*ROW('Sanitation Data'!H190)))</f>
        <v/>
      </c>
      <c r="DG196" s="229" t="str">
        <f ca="1">+IF(OFFSET('Sanitation Data'!$H$30,0,10*ROW('Sanitation Data'!H190))="","",OFFSET('Sanitation Data'!$H$30,0,10*ROW('Sanitation Data'!H190)))</f>
        <v/>
      </c>
      <c r="DH196" s="229" t="str">
        <f ca="1">+IF(OFFSET('Sanitation Data'!$H$31,0,10*ROW('Sanitation Data'!H190))="","",OFFSET('Sanitation Data'!$H$31,0,10*ROW('Sanitation Data'!H190)))</f>
        <v/>
      </c>
      <c r="DI196" s="229" t="str">
        <f ca="1">+IF(OFFSET('Sanitation Data'!$H$32,0,10*ROW('Sanitation Data'!H190))="","",OFFSET('Sanitation Data'!$H$32,0,10*ROW('Sanitation Data'!H190)))</f>
        <v/>
      </c>
      <c r="DJ196" s="229" t="str">
        <f ca="1">+IF(OFFSET('Sanitation Data'!$I$28,0,10*ROW('Sanitation Data'!I190))="","",OFFSET('Sanitation Data'!$I$28,0,10*ROW('Sanitation Data'!I190)))</f>
        <v/>
      </c>
      <c r="DK196" s="229" t="str">
        <f ca="1">+IF(OFFSET('Sanitation Data'!$I$29,0,10*ROW('Sanitation Data'!I190))="","",OFFSET('Sanitation Data'!$I$29,0,10*ROW('Sanitation Data'!I190)))</f>
        <v/>
      </c>
      <c r="DL196" s="229" t="str">
        <f ca="1">+IF(OFFSET('Sanitation Data'!$I$30,0,10*ROW('Sanitation Data'!I190))="","",OFFSET('Sanitation Data'!$I$30,0,10*ROW('Sanitation Data'!I190)))</f>
        <v/>
      </c>
      <c r="DM196" s="229" t="str">
        <f ca="1">+IF(OFFSET('Sanitation Data'!$I$31,0,10*ROW('Sanitation Data'!I190))="","",OFFSET('Sanitation Data'!$I$31,0,10*ROW('Sanitation Data'!I190)))</f>
        <v/>
      </c>
      <c r="DN196" s="229" t="str">
        <f ca="1">+IF(OFFSET('Sanitation Data'!$I$32,0,10*ROW('Sanitation Data'!I190))="","",OFFSET('Sanitation Data'!$I$32,0,10*ROW('Sanitation Data'!I190)))</f>
        <v/>
      </c>
      <c r="DO196" s="229" t="str">
        <f ca="1">+IF(OFFSET('Hygiene Data'!$D$11,0,10*ROW('Hygiene Data'!D190))="","",OFFSET('Hygiene Data'!$D$11,0,10*ROW('Hygiene Data'!D190)))</f>
        <v/>
      </c>
      <c r="DP196" s="229" t="str">
        <f ca="1">+IF(OFFSET('Hygiene Data'!$D$12,0,10*ROW('Hygiene Data'!D190))="","",OFFSET('Hygiene Data'!$D$12,0,10*ROW('Hygiene Data'!D190)))</f>
        <v/>
      </c>
      <c r="DQ196" s="229" t="str">
        <f ca="1">+IF(OFFSET('Hygiene Data'!$D$13,0,10*ROW('Hygiene Data'!D190))="","",OFFSET('Hygiene Data'!$D$13,0,10*ROW('Hygiene Data'!D190)))</f>
        <v/>
      </c>
      <c r="DR196" s="229" t="str">
        <f ca="1">+IF(OFFSET('Hygiene Data'!$E$11,0,10*ROW('Hygiene Data'!E190))="","",OFFSET('Hygiene Data'!$E$11,0,10*ROW('Hygiene Data'!E190)))</f>
        <v/>
      </c>
      <c r="DS196" s="229" t="str">
        <f ca="1">+IF(OFFSET('Hygiene Data'!$E$12,0,10*ROW('Hygiene Data'!E190))="","",OFFSET('Hygiene Data'!$E$12,0,10*ROW('Hygiene Data'!E190)))</f>
        <v/>
      </c>
      <c r="DT196" s="229" t="str">
        <f ca="1">+IF(OFFSET('Hygiene Data'!$E$13,0,10*ROW('Hygiene Data'!E190))="","",OFFSET('Hygiene Data'!$E$13,0,10*ROW('Hygiene Data'!E190)))</f>
        <v/>
      </c>
      <c r="DU196" s="229" t="str">
        <f ca="1">+IF(OFFSET('Hygiene Data'!$F$11,0,10*ROW('Hygiene Data'!F190))="","",OFFSET('Hygiene Data'!$F$11,0,10*ROW('Hygiene Data'!F190)))</f>
        <v/>
      </c>
      <c r="DV196" s="229" t="str">
        <f ca="1">+IF(OFFSET('Hygiene Data'!$F$12,0,10*ROW('Hygiene Data'!F190))="","",OFFSET('Hygiene Data'!$F$12,0,10*ROW('Hygiene Data'!F190)))</f>
        <v/>
      </c>
      <c r="DW196" s="229" t="str">
        <f ca="1">+IF(OFFSET('Hygiene Data'!$F$13,0,10*ROW('Hygiene Data'!F190))="","",OFFSET('Hygiene Data'!$F$13,0,10*ROW('Hygiene Data'!F190)))</f>
        <v/>
      </c>
      <c r="DX196" s="229" t="str">
        <f ca="1">+IF(OFFSET('Hygiene Data'!$G$11,0,10*ROW('Hygiene Data'!G190))="","",OFFSET('Hygiene Data'!$G$11,0,10*ROW('Hygiene Data'!G190)))</f>
        <v/>
      </c>
      <c r="DY196" s="229" t="str">
        <f ca="1">+IF(OFFSET('Hygiene Data'!$G$12,0,10*ROW('Hygiene Data'!G190))="","",OFFSET('Hygiene Data'!$G$12,0,10*ROW('Hygiene Data'!G190)))</f>
        <v/>
      </c>
      <c r="DZ196" s="229" t="str">
        <f ca="1">+IF(OFFSET('Hygiene Data'!$G$13,0,10*ROW('Hygiene Data'!G190))="","",OFFSET('Hygiene Data'!$G$13,0,10*ROW('Hygiene Data'!G190)))</f>
        <v/>
      </c>
      <c r="EA196" s="229" t="str">
        <f ca="1">+IF(OFFSET('Hygiene Data'!$H$11,0,10*ROW('Hygiene Data'!H190))="","",OFFSET('Hygiene Data'!$H$11,0,10*ROW('Hygiene Data'!H190)))</f>
        <v/>
      </c>
      <c r="EB196" s="229" t="str">
        <f ca="1">+IF(OFFSET('Hygiene Data'!$H$12,0,10*ROW('Hygiene Data'!H190))="","",OFFSET('Hygiene Data'!$H$12,0,10*ROW('Hygiene Data'!H190)))</f>
        <v/>
      </c>
      <c r="EC196" s="229" t="str">
        <f ca="1">+IF(OFFSET('Hygiene Data'!$H$13,0,10*ROW('Hygiene Data'!H190))="","",OFFSET('Hygiene Data'!$H$13,0,10*ROW('Hygiene Data'!H190)))</f>
        <v/>
      </c>
      <c r="ED196" s="229" t="str">
        <f ca="1">+IF(OFFSET('Hygiene Data'!$I$11,0,10*ROW('Hygiene Data'!I190))="","",OFFSET('Hygiene Data'!$I$11,0,10*ROW('Hygiene Data'!I190)))</f>
        <v/>
      </c>
      <c r="EE196" s="229" t="str">
        <f ca="1">+IF(OFFSET('Hygiene Data'!$I$12,0,10*ROW('Hygiene Data'!I190))="","",OFFSET('Hygiene Data'!$I$12,0,10*ROW('Hygiene Data'!I190)))</f>
        <v/>
      </c>
      <c r="EF196" s="229" t="str">
        <f ca="1">+IF(OFFSET('Hygiene Data'!$I$13,0,10*ROW('Hygiene Data'!I190))="","",OFFSET('Hygiene Data'!$I$13,0,10*ROW('Hygiene Data'!I190)))</f>
        <v/>
      </c>
    </row>
    <row r="197" spans="1:136" x14ac:dyDescent="0.25">
      <c r="A197" s="338" t="str">
        <f ca="1">+IF(OFFSET('Water Data'!$B$2,0,10*ROW('Water Data'!E191))="","",OFFSET('Water Data'!$B$2,0,10*ROW('Water Data'!E191)))</f>
        <v/>
      </c>
      <c r="B197" s="33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365" t="str">
        <f t="shared" ca="1" si="2"/>
        <v/>
      </c>
      <c r="D197" s="36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36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36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36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36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36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36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36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36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36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36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36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36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36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36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36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36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36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36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36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36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36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36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36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36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36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36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36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36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36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36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36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36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36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36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36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36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36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36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36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36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36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36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36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36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36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36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36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36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44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36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36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36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36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36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36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36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36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36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36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36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36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36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36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36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36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229" t="str">
        <f ca="1">+IF(OFFSET('Water Data'!$D$27,0,10*ROW('Water Data'!D191))="","",OFFSET('Water Data'!$D$27,0,10*ROW('Water Data'!D191)))</f>
        <v/>
      </c>
      <c r="BT197" s="229" t="str">
        <f ca="1">+IF(OFFSET('Water Data'!$D$28,0,10*ROW('Water Data'!D191))="","",OFFSET('Water Data'!$D$28,0,10*ROW('Water Data'!D191)))</f>
        <v/>
      </c>
      <c r="BU197" s="229" t="str">
        <f ca="1">+IF(OFFSET('Water Data'!$D$29,0,10*ROW('Water Data'!D191))="","",OFFSET('Water Data'!$D$29,0,10*ROW('Water Data'!D191)))</f>
        <v/>
      </c>
      <c r="BV197" s="229" t="str">
        <f ca="1">+IF(OFFSET('Water Data'!$E$27,0,10*ROW('Water Data'!E191))="","",OFFSET('Water Data'!$E$27,0,10*ROW('Water Data'!E191)))</f>
        <v/>
      </c>
      <c r="BW197" s="229" t="str">
        <f ca="1">+IF(OFFSET('Water Data'!$E$28,0,10*ROW('Water Data'!E191))="","",OFFSET('Water Data'!$E$28,0,10*ROW('Water Data'!E191)))</f>
        <v/>
      </c>
      <c r="BX197" s="229" t="str">
        <f ca="1">+IF(OFFSET('Water Data'!$E$29,0,10*ROW('Water Data'!E191))="","",OFFSET('Water Data'!$E$29,0,10*ROW('Water Data'!E191)))</f>
        <v/>
      </c>
      <c r="BY197" s="229" t="str">
        <f ca="1">+IF(OFFSET('Water Data'!$F$27,0,10*ROW('Water Data'!F191))="","",OFFSET('Water Data'!$F$27,0,10*ROW('Water Data'!F191)))</f>
        <v/>
      </c>
      <c r="BZ197" s="229" t="str">
        <f ca="1">+IF(OFFSET('Water Data'!$F$28,0,10*ROW('Water Data'!F191))="","",OFFSET('Water Data'!$F$28,0,10*ROW('Water Data'!F191)))</f>
        <v/>
      </c>
      <c r="CA197" s="229" t="str">
        <f ca="1">+IF(OFFSET('Water Data'!$F$29,0,10*ROW('Water Data'!F191))="","",OFFSET('Water Data'!$F$29,0,10*ROW('Water Data'!F191)))</f>
        <v/>
      </c>
      <c r="CB197" s="229" t="str">
        <f ca="1">+IF(OFFSET('Water Data'!$G$27,0,10*ROW('Water Data'!G191))="","",OFFSET('Water Data'!$G$27,0,10*ROW('Water Data'!G191)))</f>
        <v/>
      </c>
      <c r="CC197" s="229" t="str">
        <f ca="1">+IF(OFFSET('Water Data'!$G$28,0,10*ROW('Water Data'!G191))="","",OFFSET('Water Data'!$G$28,0,10*ROW('Water Data'!G191)))</f>
        <v/>
      </c>
      <c r="CD197" s="229" t="str">
        <f ca="1">+IF(OFFSET('Water Data'!$G$29,0,10*ROW('Water Data'!G191))="","",OFFSET('Water Data'!$G$29,0,10*ROW('Water Data'!G191)))</f>
        <v/>
      </c>
      <c r="CE197" s="229" t="str">
        <f ca="1">+IF(OFFSET('Water Data'!$H$27,0,10*ROW('Water Data'!H191))="","",OFFSET('Water Data'!$H$27,0,10*ROW('Water Data'!H191)))</f>
        <v/>
      </c>
      <c r="CF197" s="229" t="str">
        <f ca="1">+IF(OFFSET('Water Data'!$H$28,0,10*ROW('Water Data'!H191))="","",OFFSET('Water Data'!$H$28,0,10*ROW('Water Data'!H191)))</f>
        <v/>
      </c>
      <c r="CG197" s="229" t="str">
        <f ca="1">+IF(OFFSET('Water Data'!$H$29,0,10*ROW('Water Data'!H191))="","",OFFSET('Water Data'!$H$29,0,10*ROW('Water Data'!H191)))</f>
        <v/>
      </c>
      <c r="CH197" s="229" t="str">
        <f ca="1">+IF(OFFSET('Water Data'!$I$27,0,10*ROW('Water Data'!I191))="","",OFFSET('Water Data'!$I$27,0,10*ROW('Water Data'!I191)))</f>
        <v/>
      </c>
      <c r="CI197" s="229" t="str">
        <f ca="1">+IF(OFFSET('Water Data'!$I$28,0,10*ROW('Water Data'!I191))="","",OFFSET('Water Data'!$I$28,0,10*ROW('Water Data'!I191)))</f>
        <v/>
      </c>
      <c r="CJ197" s="229" t="str">
        <f ca="1">+IF(OFFSET('Water Data'!$I$29,0,10*ROW('Water Data'!I191))="","",OFFSET('Water Data'!$I$29,0,10*ROW('Water Data'!I191)))</f>
        <v/>
      </c>
      <c r="CK197" s="229" t="str">
        <f ca="1">+IF(OFFSET('Sanitation Data'!$D$28,0,10*ROW('Sanitation Data'!D191))="","",OFFSET('Sanitation Data'!$D$28,0,10*ROW('Sanitation Data'!D191)))</f>
        <v/>
      </c>
      <c r="CL197" s="229" t="str">
        <f ca="1">+IF(OFFSET('Sanitation Data'!$D$29,0,10*ROW('Sanitation Data'!D191))="","",OFFSET('Sanitation Data'!$D$29,0,10*ROW('Sanitation Data'!D191)))</f>
        <v/>
      </c>
      <c r="CM197" s="229" t="str">
        <f ca="1">+IF(OFFSET('Sanitation Data'!$D$30,0,10*ROW('Sanitation Data'!D191))="","",OFFSET('Sanitation Data'!$D$30,0,10*ROW('Sanitation Data'!D191)))</f>
        <v/>
      </c>
      <c r="CN197" s="229" t="str">
        <f ca="1">+IF(OFFSET('Sanitation Data'!$D$31,0,10*ROW('Sanitation Data'!D191))="","",OFFSET('Sanitation Data'!$D$31,0,10*ROW('Sanitation Data'!D191)))</f>
        <v/>
      </c>
      <c r="CO197" s="229" t="str">
        <f ca="1">+IF(OFFSET('Sanitation Data'!$D$32,0,10*ROW('Sanitation Data'!D191))="","",OFFSET('Sanitation Data'!$D$32,0,10*ROW('Sanitation Data'!D191)))</f>
        <v/>
      </c>
      <c r="CP197" s="229" t="str">
        <f ca="1">+IF(OFFSET('Sanitation Data'!$E$28,0,10*ROW('Sanitation Data'!E191))="","",OFFSET('Sanitation Data'!$E$28,0,10*ROW('Sanitation Data'!E191)))</f>
        <v/>
      </c>
      <c r="CQ197" s="229" t="str">
        <f ca="1">+IF(OFFSET('Sanitation Data'!$E$29,0,10*ROW('Sanitation Data'!E191))="","",OFFSET('Sanitation Data'!$E$29,0,10*ROW('Sanitation Data'!E191)))</f>
        <v/>
      </c>
      <c r="CR197" s="229" t="str">
        <f ca="1">+IF(OFFSET('Sanitation Data'!$E$30,0,10*ROW('Sanitation Data'!E191))="","",OFFSET('Sanitation Data'!$E$30,0,10*ROW('Sanitation Data'!E191)))</f>
        <v/>
      </c>
      <c r="CS197" s="229" t="str">
        <f ca="1">+IF(OFFSET('Sanitation Data'!$E$31,0,10*ROW('Sanitation Data'!E191))="","",OFFSET('Sanitation Data'!$E$31,0,10*ROW('Sanitation Data'!E191)))</f>
        <v/>
      </c>
      <c r="CT197" s="229" t="str">
        <f ca="1">+IF(OFFSET('Sanitation Data'!$E$32,0,10*ROW('Sanitation Data'!E191))="","",OFFSET('Sanitation Data'!$E$32,0,10*ROW('Sanitation Data'!E191)))</f>
        <v/>
      </c>
      <c r="CU197" s="229" t="str">
        <f ca="1">+IF(OFFSET('Sanitation Data'!$F$28,0,10*ROW('Sanitation Data'!F191))="","",OFFSET('Sanitation Data'!$F$28,0,10*ROW('Sanitation Data'!F191)))</f>
        <v/>
      </c>
      <c r="CV197" s="229" t="str">
        <f ca="1">+IF(OFFSET('Sanitation Data'!$F$29,0,10*ROW('Sanitation Data'!F191))="","",OFFSET('Sanitation Data'!$F$29,0,10*ROW('Sanitation Data'!F191)))</f>
        <v/>
      </c>
      <c r="CW197" s="229" t="str">
        <f ca="1">+IF(OFFSET('Sanitation Data'!$F$30,0,10*ROW('Sanitation Data'!F191))="","",OFFSET('Sanitation Data'!$F$30,0,10*ROW('Sanitation Data'!F191)))</f>
        <v/>
      </c>
      <c r="CX197" s="229" t="str">
        <f ca="1">+IF(OFFSET('Sanitation Data'!$F$31,0,10*ROW('Sanitation Data'!F191))="","",OFFSET('Sanitation Data'!$F$31,0,10*ROW('Sanitation Data'!F191)))</f>
        <v/>
      </c>
      <c r="CY197" s="229" t="str">
        <f ca="1">+IF(OFFSET('Sanitation Data'!$F$32,0,10*ROW('Sanitation Data'!F191))="","",OFFSET('Sanitation Data'!$F$32,0,10*ROW('Sanitation Data'!F191)))</f>
        <v/>
      </c>
      <c r="CZ197" s="229" t="str">
        <f ca="1">+IF(OFFSET('Sanitation Data'!$G$28,0,10*ROW('Sanitation Data'!G191))="","",OFFSET('Sanitation Data'!$G$28,0,10*ROW('Sanitation Data'!G191)))</f>
        <v/>
      </c>
      <c r="DA197" s="229" t="str">
        <f ca="1">+IF(OFFSET('Sanitation Data'!$G$29,0,10*ROW('Sanitation Data'!G191))="","",OFFSET('Sanitation Data'!$G$29,0,10*ROW('Sanitation Data'!G191)))</f>
        <v/>
      </c>
      <c r="DB197" s="229" t="str">
        <f ca="1">+IF(OFFSET('Sanitation Data'!$G$30,0,10*ROW('Sanitation Data'!G191))="","",OFFSET('Sanitation Data'!$G$30,0,10*ROW('Sanitation Data'!G191)))</f>
        <v/>
      </c>
      <c r="DC197" s="229" t="str">
        <f ca="1">+IF(OFFSET('Sanitation Data'!$G$31,0,10*ROW('Sanitation Data'!G191))="","",OFFSET('Sanitation Data'!$G$31,0,10*ROW('Sanitation Data'!G191)))</f>
        <v/>
      </c>
      <c r="DD197" s="229" t="str">
        <f ca="1">+IF(OFFSET('Sanitation Data'!$G$32,0,10*ROW('Sanitation Data'!G191))="","",OFFSET('Sanitation Data'!$G$32,0,10*ROW('Sanitation Data'!G191)))</f>
        <v/>
      </c>
      <c r="DE197" s="229" t="str">
        <f ca="1">+IF(OFFSET('Sanitation Data'!$H$28,0,10*ROW('Sanitation Data'!H191))="","",OFFSET('Sanitation Data'!$H$28,0,10*ROW('Sanitation Data'!H191)))</f>
        <v/>
      </c>
      <c r="DF197" s="229" t="str">
        <f ca="1">+IF(OFFSET('Sanitation Data'!$H$29,0,10*ROW('Sanitation Data'!H191))="","",OFFSET('Sanitation Data'!$H$29,0,10*ROW('Sanitation Data'!H191)))</f>
        <v/>
      </c>
      <c r="DG197" s="229" t="str">
        <f ca="1">+IF(OFFSET('Sanitation Data'!$H$30,0,10*ROW('Sanitation Data'!H191))="","",OFFSET('Sanitation Data'!$H$30,0,10*ROW('Sanitation Data'!H191)))</f>
        <v/>
      </c>
      <c r="DH197" s="229" t="str">
        <f ca="1">+IF(OFFSET('Sanitation Data'!$H$31,0,10*ROW('Sanitation Data'!H191))="","",OFFSET('Sanitation Data'!$H$31,0,10*ROW('Sanitation Data'!H191)))</f>
        <v/>
      </c>
      <c r="DI197" s="229" t="str">
        <f ca="1">+IF(OFFSET('Sanitation Data'!$H$32,0,10*ROW('Sanitation Data'!H191))="","",OFFSET('Sanitation Data'!$H$32,0,10*ROW('Sanitation Data'!H191)))</f>
        <v/>
      </c>
      <c r="DJ197" s="229" t="str">
        <f ca="1">+IF(OFFSET('Sanitation Data'!$I$28,0,10*ROW('Sanitation Data'!I191))="","",OFFSET('Sanitation Data'!$I$28,0,10*ROW('Sanitation Data'!I191)))</f>
        <v/>
      </c>
      <c r="DK197" s="229" t="str">
        <f ca="1">+IF(OFFSET('Sanitation Data'!$I$29,0,10*ROW('Sanitation Data'!I191))="","",OFFSET('Sanitation Data'!$I$29,0,10*ROW('Sanitation Data'!I191)))</f>
        <v/>
      </c>
      <c r="DL197" s="229" t="str">
        <f ca="1">+IF(OFFSET('Sanitation Data'!$I$30,0,10*ROW('Sanitation Data'!I191))="","",OFFSET('Sanitation Data'!$I$30,0,10*ROW('Sanitation Data'!I191)))</f>
        <v/>
      </c>
      <c r="DM197" s="229" t="str">
        <f ca="1">+IF(OFFSET('Sanitation Data'!$I$31,0,10*ROW('Sanitation Data'!I191))="","",OFFSET('Sanitation Data'!$I$31,0,10*ROW('Sanitation Data'!I191)))</f>
        <v/>
      </c>
      <c r="DN197" s="229" t="str">
        <f ca="1">+IF(OFFSET('Sanitation Data'!$I$32,0,10*ROW('Sanitation Data'!I191))="","",OFFSET('Sanitation Data'!$I$32,0,10*ROW('Sanitation Data'!I191)))</f>
        <v/>
      </c>
      <c r="DO197" s="229" t="str">
        <f ca="1">+IF(OFFSET('Hygiene Data'!$D$11,0,10*ROW('Hygiene Data'!D191))="","",OFFSET('Hygiene Data'!$D$11,0,10*ROW('Hygiene Data'!D191)))</f>
        <v/>
      </c>
      <c r="DP197" s="229" t="str">
        <f ca="1">+IF(OFFSET('Hygiene Data'!$D$12,0,10*ROW('Hygiene Data'!D191))="","",OFFSET('Hygiene Data'!$D$12,0,10*ROW('Hygiene Data'!D191)))</f>
        <v/>
      </c>
      <c r="DQ197" s="229" t="str">
        <f ca="1">+IF(OFFSET('Hygiene Data'!$D$13,0,10*ROW('Hygiene Data'!D191))="","",OFFSET('Hygiene Data'!$D$13,0,10*ROW('Hygiene Data'!D191)))</f>
        <v/>
      </c>
      <c r="DR197" s="229" t="str">
        <f ca="1">+IF(OFFSET('Hygiene Data'!$E$11,0,10*ROW('Hygiene Data'!E191))="","",OFFSET('Hygiene Data'!$E$11,0,10*ROW('Hygiene Data'!E191)))</f>
        <v/>
      </c>
      <c r="DS197" s="229" t="str">
        <f ca="1">+IF(OFFSET('Hygiene Data'!$E$12,0,10*ROW('Hygiene Data'!E191))="","",OFFSET('Hygiene Data'!$E$12,0,10*ROW('Hygiene Data'!E191)))</f>
        <v/>
      </c>
      <c r="DT197" s="229" t="str">
        <f ca="1">+IF(OFFSET('Hygiene Data'!$E$13,0,10*ROW('Hygiene Data'!E191))="","",OFFSET('Hygiene Data'!$E$13,0,10*ROW('Hygiene Data'!E191)))</f>
        <v/>
      </c>
      <c r="DU197" s="229" t="str">
        <f ca="1">+IF(OFFSET('Hygiene Data'!$F$11,0,10*ROW('Hygiene Data'!F191))="","",OFFSET('Hygiene Data'!$F$11,0,10*ROW('Hygiene Data'!F191)))</f>
        <v/>
      </c>
      <c r="DV197" s="229" t="str">
        <f ca="1">+IF(OFFSET('Hygiene Data'!$F$12,0,10*ROW('Hygiene Data'!F191))="","",OFFSET('Hygiene Data'!$F$12,0,10*ROW('Hygiene Data'!F191)))</f>
        <v/>
      </c>
      <c r="DW197" s="229" t="str">
        <f ca="1">+IF(OFFSET('Hygiene Data'!$F$13,0,10*ROW('Hygiene Data'!F191))="","",OFFSET('Hygiene Data'!$F$13,0,10*ROW('Hygiene Data'!F191)))</f>
        <v/>
      </c>
      <c r="DX197" s="229" t="str">
        <f ca="1">+IF(OFFSET('Hygiene Data'!$G$11,0,10*ROW('Hygiene Data'!G191))="","",OFFSET('Hygiene Data'!$G$11,0,10*ROW('Hygiene Data'!G191)))</f>
        <v/>
      </c>
      <c r="DY197" s="229" t="str">
        <f ca="1">+IF(OFFSET('Hygiene Data'!$G$12,0,10*ROW('Hygiene Data'!G191))="","",OFFSET('Hygiene Data'!$G$12,0,10*ROW('Hygiene Data'!G191)))</f>
        <v/>
      </c>
      <c r="DZ197" s="229" t="str">
        <f ca="1">+IF(OFFSET('Hygiene Data'!$G$13,0,10*ROW('Hygiene Data'!G191))="","",OFFSET('Hygiene Data'!$G$13,0,10*ROW('Hygiene Data'!G191)))</f>
        <v/>
      </c>
      <c r="EA197" s="229" t="str">
        <f ca="1">+IF(OFFSET('Hygiene Data'!$H$11,0,10*ROW('Hygiene Data'!H191))="","",OFFSET('Hygiene Data'!$H$11,0,10*ROW('Hygiene Data'!H191)))</f>
        <v/>
      </c>
      <c r="EB197" s="229" t="str">
        <f ca="1">+IF(OFFSET('Hygiene Data'!$H$12,0,10*ROW('Hygiene Data'!H191))="","",OFFSET('Hygiene Data'!$H$12,0,10*ROW('Hygiene Data'!H191)))</f>
        <v/>
      </c>
      <c r="EC197" s="229" t="str">
        <f ca="1">+IF(OFFSET('Hygiene Data'!$H$13,0,10*ROW('Hygiene Data'!H191))="","",OFFSET('Hygiene Data'!$H$13,0,10*ROW('Hygiene Data'!H191)))</f>
        <v/>
      </c>
      <c r="ED197" s="229" t="str">
        <f ca="1">+IF(OFFSET('Hygiene Data'!$I$11,0,10*ROW('Hygiene Data'!I191))="","",OFFSET('Hygiene Data'!$I$11,0,10*ROW('Hygiene Data'!I191)))</f>
        <v/>
      </c>
      <c r="EE197" s="229" t="str">
        <f ca="1">+IF(OFFSET('Hygiene Data'!$I$12,0,10*ROW('Hygiene Data'!I191))="","",OFFSET('Hygiene Data'!$I$12,0,10*ROW('Hygiene Data'!I191)))</f>
        <v/>
      </c>
      <c r="EF197" s="229" t="str">
        <f ca="1">+IF(OFFSET('Hygiene Data'!$I$13,0,10*ROW('Hygiene Data'!I191))="","",OFFSET('Hygiene Data'!$I$13,0,10*ROW('Hygiene Data'!I191)))</f>
        <v/>
      </c>
    </row>
    <row r="198" spans="1:136" x14ac:dyDescent="0.25">
      <c r="A198" s="338" t="str">
        <f ca="1">+IF(OFFSET('Water Data'!$B$2,0,10*ROW('Water Data'!E192))="","",OFFSET('Water Data'!$B$2,0,10*ROW('Water Data'!E192)))</f>
        <v/>
      </c>
      <c r="B198" s="33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365" t="str">
        <f t="shared" ca="1" si="2"/>
        <v/>
      </c>
      <c r="D198" s="36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36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36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36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36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36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36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36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36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36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36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36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36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36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36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36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36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36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36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36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36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36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36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36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36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36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36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36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36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36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36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36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36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36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36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36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36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36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36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36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36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36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36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36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36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36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36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36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36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44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36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36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36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36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36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36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36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36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36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36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36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36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36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36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36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36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229" t="str">
        <f ca="1">+IF(OFFSET('Water Data'!$D$27,0,10*ROW('Water Data'!D192))="","",OFFSET('Water Data'!$D$27,0,10*ROW('Water Data'!D192)))</f>
        <v/>
      </c>
      <c r="BT198" s="229" t="str">
        <f ca="1">+IF(OFFSET('Water Data'!$D$28,0,10*ROW('Water Data'!D192))="","",OFFSET('Water Data'!$D$28,0,10*ROW('Water Data'!D192)))</f>
        <v/>
      </c>
      <c r="BU198" s="229" t="str">
        <f ca="1">+IF(OFFSET('Water Data'!$D$29,0,10*ROW('Water Data'!D192))="","",OFFSET('Water Data'!$D$29,0,10*ROW('Water Data'!D192)))</f>
        <v/>
      </c>
      <c r="BV198" s="229" t="str">
        <f ca="1">+IF(OFFSET('Water Data'!$E$27,0,10*ROW('Water Data'!E192))="","",OFFSET('Water Data'!$E$27,0,10*ROW('Water Data'!E192)))</f>
        <v/>
      </c>
      <c r="BW198" s="229" t="str">
        <f ca="1">+IF(OFFSET('Water Data'!$E$28,0,10*ROW('Water Data'!E192))="","",OFFSET('Water Data'!$E$28,0,10*ROW('Water Data'!E192)))</f>
        <v/>
      </c>
      <c r="BX198" s="229" t="str">
        <f ca="1">+IF(OFFSET('Water Data'!$E$29,0,10*ROW('Water Data'!E192))="","",OFFSET('Water Data'!$E$29,0,10*ROW('Water Data'!E192)))</f>
        <v/>
      </c>
      <c r="BY198" s="229" t="str">
        <f ca="1">+IF(OFFSET('Water Data'!$F$27,0,10*ROW('Water Data'!F192))="","",OFFSET('Water Data'!$F$27,0,10*ROW('Water Data'!F192)))</f>
        <v/>
      </c>
      <c r="BZ198" s="229" t="str">
        <f ca="1">+IF(OFFSET('Water Data'!$F$28,0,10*ROW('Water Data'!F192))="","",OFFSET('Water Data'!$F$28,0,10*ROW('Water Data'!F192)))</f>
        <v/>
      </c>
      <c r="CA198" s="229" t="str">
        <f ca="1">+IF(OFFSET('Water Data'!$F$29,0,10*ROW('Water Data'!F192))="","",OFFSET('Water Data'!$F$29,0,10*ROW('Water Data'!F192)))</f>
        <v/>
      </c>
      <c r="CB198" s="229" t="str">
        <f ca="1">+IF(OFFSET('Water Data'!$G$27,0,10*ROW('Water Data'!G192))="","",OFFSET('Water Data'!$G$27,0,10*ROW('Water Data'!G192)))</f>
        <v/>
      </c>
      <c r="CC198" s="229" t="str">
        <f ca="1">+IF(OFFSET('Water Data'!$G$28,0,10*ROW('Water Data'!G192))="","",OFFSET('Water Data'!$G$28,0,10*ROW('Water Data'!G192)))</f>
        <v/>
      </c>
      <c r="CD198" s="229" t="str">
        <f ca="1">+IF(OFFSET('Water Data'!$G$29,0,10*ROW('Water Data'!G192))="","",OFFSET('Water Data'!$G$29,0,10*ROW('Water Data'!G192)))</f>
        <v/>
      </c>
      <c r="CE198" s="229" t="str">
        <f ca="1">+IF(OFFSET('Water Data'!$H$27,0,10*ROW('Water Data'!H192))="","",OFFSET('Water Data'!$H$27,0,10*ROW('Water Data'!H192)))</f>
        <v/>
      </c>
      <c r="CF198" s="229" t="str">
        <f ca="1">+IF(OFFSET('Water Data'!$H$28,0,10*ROW('Water Data'!H192))="","",OFFSET('Water Data'!$H$28,0,10*ROW('Water Data'!H192)))</f>
        <v/>
      </c>
      <c r="CG198" s="229" t="str">
        <f ca="1">+IF(OFFSET('Water Data'!$H$29,0,10*ROW('Water Data'!H192))="","",OFFSET('Water Data'!$H$29,0,10*ROW('Water Data'!H192)))</f>
        <v/>
      </c>
      <c r="CH198" s="229" t="str">
        <f ca="1">+IF(OFFSET('Water Data'!$I$27,0,10*ROW('Water Data'!I192))="","",OFFSET('Water Data'!$I$27,0,10*ROW('Water Data'!I192)))</f>
        <v/>
      </c>
      <c r="CI198" s="229" t="str">
        <f ca="1">+IF(OFFSET('Water Data'!$I$28,0,10*ROW('Water Data'!I192))="","",OFFSET('Water Data'!$I$28,0,10*ROW('Water Data'!I192)))</f>
        <v/>
      </c>
      <c r="CJ198" s="229" t="str">
        <f ca="1">+IF(OFFSET('Water Data'!$I$29,0,10*ROW('Water Data'!I192))="","",OFFSET('Water Data'!$I$29,0,10*ROW('Water Data'!I192)))</f>
        <v/>
      </c>
      <c r="CK198" s="229" t="str">
        <f ca="1">+IF(OFFSET('Sanitation Data'!$D$28,0,10*ROW('Sanitation Data'!D192))="","",OFFSET('Sanitation Data'!$D$28,0,10*ROW('Sanitation Data'!D192)))</f>
        <v/>
      </c>
      <c r="CL198" s="229" t="str">
        <f ca="1">+IF(OFFSET('Sanitation Data'!$D$29,0,10*ROW('Sanitation Data'!D192))="","",OFFSET('Sanitation Data'!$D$29,0,10*ROW('Sanitation Data'!D192)))</f>
        <v/>
      </c>
      <c r="CM198" s="229" t="str">
        <f ca="1">+IF(OFFSET('Sanitation Data'!$D$30,0,10*ROW('Sanitation Data'!D192))="","",OFFSET('Sanitation Data'!$D$30,0,10*ROW('Sanitation Data'!D192)))</f>
        <v/>
      </c>
      <c r="CN198" s="229" t="str">
        <f ca="1">+IF(OFFSET('Sanitation Data'!$D$31,0,10*ROW('Sanitation Data'!D192))="","",OFFSET('Sanitation Data'!$D$31,0,10*ROW('Sanitation Data'!D192)))</f>
        <v/>
      </c>
      <c r="CO198" s="229" t="str">
        <f ca="1">+IF(OFFSET('Sanitation Data'!$D$32,0,10*ROW('Sanitation Data'!D192))="","",OFFSET('Sanitation Data'!$D$32,0,10*ROW('Sanitation Data'!D192)))</f>
        <v/>
      </c>
      <c r="CP198" s="229" t="str">
        <f ca="1">+IF(OFFSET('Sanitation Data'!$E$28,0,10*ROW('Sanitation Data'!E192))="","",OFFSET('Sanitation Data'!$E$28,0,10*ROW('Sanitation Data'!E192)))</f>
        <v/>
      </c>
      <c r="CQ198" s="229" t="str">
        <f ca="1">+IF(OFFSET('Sanitation Data'!$E$29,0,10*ROW('Sanitation Data'!E192))="","",OFFSET('Sanitation Data'!$E$29,0,10*ROW('Sanitation Data'!E192)))</f>
        <v/>
      </c>
      <c r="CR198" s="229" t="str">
        <f ca="1">+IF(OFFSET('Sanitation Data'!$E$30,0,10*ROW('Sanitation Data'!E192))="","",OFFSET('Sanitation Data'!$E$30,0,10*ROW('Sanitation Data'!E192)))</f>
        <v/>
      </c>
      <c r="CS198" s="229" t="str">
        <f ca="1">+IF(OFFSET('Sanitation Data'!$E$31,0,10*ROW('Sanitation Data'!E192))="","",OFFSET('Sanitation Data'!$E$31,0,10*ROW('Sanitation Data'!E192)))</f>
        <v/>
      </c>
      <c r="CT198" s="229" t="str">
        <f ca="1">+IF(OFFSET('Sanitation Data'!$E$32,0,10*ROW('Sanitation Data'!E192))="","",OFFSET('Sanitation Data'!$E$32,0,10*ROW('Sanitation Data'!E192)))</f>
        <v/>
      </c>
      <c r="CU198" s="229" t="str">
        <f ca="1">+IF(OFFSET('Sanitation Data'!$F$28,0,10*ROW('Sanitation Data'!F192))="","",OFFSET('Sanitation Data'!$F$28,0,10*ROW('Sanitation Data'!F192)))</f>
        <v/>
      </c>
      <c r="CV198" s="229" t="str">
        <f ca="1">+IF(OFFSET('Sanitation Data'!$F$29,0,10*ROW('Sanitation Data'!F192))="","",OFFSET('Sanitation Data'!$F$29,0,10*ROW('Sanitation Data'!F192)))</f>
        <v/>
      </c>
      <c r="CW198" s="229" t="str">
        <f ca="1">+IF(OFFSET('Sanitation Data'!$F$30,0,10*ROW('Sanitation Data'!F192))="","",OFFSET('Sanitation Data'!$F$30,0,10*ROW('Sanitation Data'!F192)))</f>
        <v/>
      </c>
      <c r="CX198" s="229" t="str">
        <f ca="1">+IF(OFFSET('Sanitation Data'!$F$31,0,10*ROW('Sanitation Data'!F192))="","",OFFSET('Sanitation Data'!$F$31,0,10*ROW('Sanitation Data'!F192)))</f>
        <v/>
      </c>
      <c r="CY198" s="229" t="str">
        <f ca="1">+IF(OFFSET('Sanitation Data'!$F$32,0,10*ROW('Sanitation Data'!F192))="","",OFFSET('Sanitation Data'!$F$32,0,10*ROW('Sanitation Data'!F192)))</f>
        <v/>
      </c>
      <c r="CZ198" s="229" t="str">
        <f ca="1">+IF(OFFSET('Sanitation Data'!$G$28,0,10*ROW('Sanitation Data'!G192))="","",OFFSET('Sanitation Data'!$G$28,0,10*ROW('Sanitation Data'!G192)))</f>
        <v/>
      </c>
      <c r="DA198" s="229" t="str">
        <f ca="1">+IF(OFFSET('Sanitation Data'!$G$29,0,10*ROW('Sanitation Data'!G192))="","",OFFSET('Sanitation Data'!$G$29,0,10*ROW('Sanitation Data'!G192)))</f>
        <v/>
      </c>
      <c r="DB198" s="229" t="str">
        <f ca="1">+IF(OFFSET('Sanitation Data'!$G$30,0,10*ROW('Sanitation Data'!G192))="","",OFFSET('Sanitation Data'!$G$30,0,10*ROW('Sanitation Data'!G192)))</f>
        <v/>
      </c>
      <c r="DC198" s="229" t="str">
        <f ca="1">+IF(OFFSET('Sanitation Data'!$G$31,0,10*ROW('Sanitation Data'!G192))="","",OFFSET('Sanitation Data'!$G$31,0,10*ROW('Sanitation Data'!G192)))</f>
        <v/>
      </c>
      <c r="DD198" s="229" t="str">
        <f ca="1">+IF(OFFSET('Sanitation Data'!$G$32,0,10*ROW('Sanitation Data'!G192))="","",OFFSET('Sanitation Data'!$G$32,0,10*ROW('Sanitation Data'!G192)))</f>
        <v/>
      </c>
      <c r="DE198" s="229" t="str">
        <f ca="1">+IF(OFFSET('Sanitation Data'!$H$28,0,10*ROW('Sanitation Data'!H192))="","",OFFSET('Sanitation Data'!$H$28,0,10*ROW('Sanitation Data'!H192)))</f>
        <v/>
      </c>
      <c r="DF198" s="229" t="str">
        <f ca="1">+IF(OFFSET('Sanitation Data'!$H$29,0,10*ROW('Sanitation Data'!H192))="","",OFFSET('Sanitation Data'!$H$29,0,10*ROW('Sanitation Data'!H192)))</f>
        <v/>
      </c>
      <c r="DG198" s="229" t="str">
        <f ca="1">+IF(OFFSET('Sanitation Data'!$H$30,0,10*ROW('Sanitation Data'!H192))="","",OFFSET('Sanitation Data'!$H$30,0,10*ROW('Sanitation Data'!H192)))</f>
        <v/>
      </c>
      <c r="DH198" s="229" t="str">
        <f ca="1">+IF(OFFSET('Sanitation Data'!$H$31,0,10*ROW('Sanitation Data'!H192))="","",OFFSET('Sanitation Data'!$H$31,0,10*ROW('Sanitation Data'!H192)))</f>
        <v/>
      </c>
      <c r="DI198" s="229" t="str">
        <f ca="1">+IF(OFFSET('Sanitation Data'!$H$32,0,10*ROW('Sanitation Data'!H192))="","",OFFSET('Sanitation Data'!$H$32,0,10*ROW('Sanitation Data'!H192)))</f>
        <v/>
      </c>
      <c r="DJ198" s="229" t="str">
        <f ca="1">+IF(OFFSET('Sanitation Data'!$I$28,0,10*ROW('Sanitation Data'!I192))="","",OFFSET('Sanitation Data'!$I$28,0,10*ROW('Sanitation Data'!I192)))</f>
        <v/>
      </c>
      <c r="DK198" s="229" t="str">
        <f ca="1">+IF(OFFSET('Sanitation Data'!$I$29,0,10*ROW('Sanitation Data'!I192))="","",OFFSET('Sanitation Data'!$I$29,0,10*ROW('Sanitation Data'!I192)))</f>
        <v/>
      </c>
      <c r="DL198" s="229" t="str">
        <f ca="1">+IF(OFFSET('Sanitation Data'!$I$30,0,10*ROW('Sanitation Data'!I192))="","",OFFSET('Sanitation Data'!$I$30,0,10*ROW('Sanitation Data'!I192)))</f>
        <v/>
      </c>
      <c r="DM198" s="229" t="str">
        <f ca="1">+IF(OFFSET('Sanitation Data'!$I$31,0,10*ROW('Sanitation Data'!I192))="","",OFFSET('Sanitation Data'!$I$31,0,10*ROW('Sanitation Data'!I192)))</f>
        <v/>
      </c>
      <c r="DN198" s="229" t="str">
        <f ca="1">+IF(OFFSET('Sanitation Data'!$I$32,0,10*ROW('Sanitation Data'!I192))="","",OFFSET('Sanitation Data'!$I$32,0,10*ROW('Sanitation Data'!I192)))</f>
        <v/>
      </c>
      <c r="DO198" s="229" t="str">
        <f ca="1">+IF(OFFSET('Hygiene Data'!$D$11,0,10*ROW('Hygiene Data'!D192))="","",OFFSET('Hygiene Data'!$D$11,0,10*ROW('Hygiene Data'!D192)))</f>
        <v/>
      </c>
      <c r="DP198" s="229" t="str">
        <f ca="1">+IF(OFFSET('Hygiene Data'!$D$12,0,10*ROW('Hygiene Data'!D192))="","",OFFSET('Hygiene Data'!$D$12,0,10*ROW('Hygiene Data'!D192)))</f>
        <v/>
      </c>
      <c r="DQ198" s="229" t="str">
        <f ca="1">+IF(OFFSET('Hygiene Data'!$D$13,0,10*ROW('Hygiene Data'!D192))="","",OFFSET('Hygiene Data'!$D$13,0,10*ROW('Hygiene Data'!D192)))</f>
        <v/>
      </c>
      <c r="DR198" s="229" t="str">
        <f ca="1">+IF(OFFSET('Hygiene Data'!$E$11,0,10*ROW('Hygiene Data'!E192))="","",OFFSET('Hygiene Data'!$E$11,0,10*ROW('Hygiene Data'!E192)))</f>
        <v/>
      </c>
      <c r="DS198" s="229" t="str">
        <f ca="1">+IF(OFFSET('Hygiene Data'!$E$12,0,10*ROW('Hygiene Data'!E192))="","",OFFSET('Hygiene Data'!$E$12,0,10*ROW('Hygiene Data'!E192)))</f>
        <v/>
      </c>
      <c r="DT198" s="229" t="str">
        <f ca="1">+IF(OFFSET('Hygiene Data'!$E$13,0,10*ROW('Hygiene Data'!E192))="","",OFFSET('Hygiene Data'!$E$13,0,10*ROW('Hygiene Data'!E192)))</f>
        <v/>
      </c>
      <c r="DU198" s="229" t="str">
        <f ca="1">+IF(OFFSET('Hygiene Data'!$F$11,0,10*ROW('Hygiene Data'!F192))="","",OFFSET('Hygiene Data'!$F$11,0,10*ROW('Hygiene Data'!F192)))</f>
        <v/>
      </c>
      <c r="DV198" s="229" t="str">
        <f ca="1">+IF(OFFSET('Hygiene Data'!$F$12,0,10*ROW('Hygiene Data'!F192))="","",OFFSET('Hygiene Data'!$F$12,0,10*ROW('Hygiene Data'!F192)))</f>
        <v/>
      </c>
      <c r="DW198" s="229" t="str">
        <f ca="1">+IF(OFFSET('Hygiene Data'!$F$13,0,10*ROW('Hygiene Data'!F192))="","",OFFSET('Hygiene Data'!$F$13,0,10*ROW('Hygiene Data'!F192)))</f>
        <v/>
      </c>
      <c r="DX198" s="229" t="str">
        <f ca="1">+IF(OFFSET('Hygiene Data'!$G$11,0,10*ROW('Hygiene Data'!G192))="","",OFFSET('Hygiene Data'!$G$11,0,10*ROW('Hygiene Data'!G192)))</f>
        <v/>
      </c>
      <c r="DY198" s="229" t="str">
        <f ca="1">+IF(OFFSET('Hygiene Data'!$G$12,0,10*ROW('Hygiene Data'!G192))="","",OFFSET('Hygiene Data'!$G$12,0,10*ROW('Hygiene Data'!G192)))</f>
        <v/>
      </c>
      <c r="DZ198" s="229" t="str">
        <f ca="1">+IF(OFFSET('Hygiene Data'!$G$13,0,10*ROW('Hygiene Data'!G192))="","",OFFSET('Hygiene Data'!$G$13,0,10*ROW('Hygiene Data'!G192)))</f>
        <v/>
      </c>
      <c r="EA198" s="229" t="str">
        <f ca="1">+IF(OFFSET('Hygiene Data'!$H$11,0,10*ROW('Hygiene Data'!H192))="","",OFFSET('Hygiene Data'!$H$11,0,10*ROW('Hygiene Data'!H192)))</f>
        <v/>
      </c>
      <c r="EB198" s="229" t="str">
        <f ca="1">+IF(OFFSET('Hygiene Data'!$H$12,0,10*ROW('Hygiene Data'!H192))="","",OFFSET('Hygiene Data'!$H$12,0,10*ROW('Hygiene Data'!H192)))</f>
        <v/>
      </c>
      <c r="EC198" s="229" t="str">
        <f ca="1">+IF(OFFSET('Hygiene Data'!$H$13,0,10*ROW('Hygiene Data'!H192))="","",OFFSET('Hygiene Data'!$H$13,0,10*ROW('Hygiene Data'!H192)))</f>
        <v/>
      </c>
      <c r="ED198" s="229" t="str">
        <f ca="1">+IF(OFFSET('Hygiene Data'!$I$11,0,10*ROW('Hygiene Data'!I192))="","",OFFSET('Hygiene Data'!$I$11,0,10*ROW('Hygiene Data'!I192)))</f>
        <v/>
      </c>
      <c r="EE198" s="229" t="str">
        <f ca="1">+IF(OFFSET('Hygiene Data'!$I$12,0,10*ROW('Hygiene Data'!I192))="","",OFFSET('Hygiene Data'!$I$12,0,10*ROW('Hygiene Data'!I192)))</f>
        <v/>
      </c>
      <c r="EF198" s="229" t="str">
        <f ca="1">+IF(OFFSET('Hygiene Data'!$I$13,0,10*ROW('Hygiene Data'!I192))="","",OFFSET('Hygiene Data'!$I$13,0,10*ROW('Hygiene Data'!I192)))</f>
        <v/>
      </c>
    </row>
    <row r="199" spans="1:136" x14ac:dyDescent="0.25">
      <c r="A199" s="338" t="str">
        <f ca="1">+IF(OFFSET('Water Data'!$B$2,0,10*ROW('Water Data'!E193))="","",OFFSET('Water Data'!$B$2,0,10*ROW('Water Data'!E193)))</f>
        <v/>
      </c>
      <c r="B199" s="33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365" t="str">
        <f t="shared" ref="C199:C207" ca="1" si="3">+IF(ISNUMBER(VALUE(MID(A199,5,4))), VALUE(MID(A199, 5,4)),"")</f>
        <v/>
      </c>
      <c r="D199" s="36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36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36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36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36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36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36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36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36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36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36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36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36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36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36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36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36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36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36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36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36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36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36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36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36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36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36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36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36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36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36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36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36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36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36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36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36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36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36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36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36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36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36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36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36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36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36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36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36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44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36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36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36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36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36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36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36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36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36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36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36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36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36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36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36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36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229" t="str">
        <f ca="1">+IF(OFFSET('Water Data'!$D$27,0,10*ROW('Water Data'!D193))="","",OFFSET('Water Data'!$D$27,0,10*ROW('Water Data'!D193)))</f>
        <v/>
      </c>
      <c r="BT199" s="229" t="str">
        <f ca="1">+IF(OFFSET('Water Data'!$D$28,0,10*ROW('Water Data'!D193))="","",OFFSET('Water Data'!$D$28,0,10*ROW('Water Data'!D193)))</f>
        <v/>
      </c>
      <c r="BU199" s="229" t="str">
        <f ca="1">+IF(OFFSET('Water Data'!$D$29,0,10*ROW('Water Data'!D193))="","",OFFSET('Water Data'!$D$29,0,10*ROW('Water Data'!D193)))</f>
        <v/>
      </c>
      <c r="BV199" s="229" t="str">
        <f ca="1">+IF(OFFSET('Water Data'!$E$27,0,10*ROW('Water Data'!E193))="","",OFFSET('Water Data'!$E$27,0,10*ROW('Water Data'!E193)))</f>
        <v/>
      </c>
      <c r="BW199" s="229" t="str">
        <f ca="1">+IF(OFFSET('Water Data'!$E$28,0,10*ROW('Water Data'!E193))="","",OFFSET('Water Data'!$E$28,0,10*ROW('Water Data'!E193)))</f>
        <v/>
      </c>
      <c r="BX199" s="229" t="str">
        <f ca="1">+IF(OFFSET('Water Data'!$E$29,0,10*ROW('Water Data'!E193))="","",OFFSET('Water Data'!$E$29,0,10*ROW('Water Data'!E193)))</f>
        <v/>
      </c>
      <c r="BY199" s="229" t="str">
        <f ca="1">+IF(OFFSET('Water Data'!$F$27,0,10*ROW('Water Data'!F193))="","",OFFSET('Water Data'!$F$27,0,10*ROW('Water Data'!F193)))</f>
        <v/>
      </c>
      <c r="BZ199" s="229" t="str">
        <f ca="1">+IF(OFFSET('Water Data'!$F$28,0,10*ROW('Water Data'!F193))="","",OFFSET('Water Data'!$F$28,0,10*ROW('Water Data'!F193)))</f>
        <v/>
      </c>
      <c r="CA199" s="229" t="str">
        <f ca="1">+IF(OFFSET('Water Data'!$F$29,0,10*ROW('Water Data'!F193))="","",OFFSET('Water Data'!$F$29,0,10*ROW('Water Data'!F193)))</f>
        <v/>
      </c>
      <c r="CB199" s="229" t="str">
        <f ca="1">+IF(OFFSET('Water Data'!$G$27,0,10*ROW('Water Data'!G193))="","",OFFSET('Water Data'!$G$27,0,10*ROW('Water Data'!G193)))</f>
        <v/>
      </c>
      <c r="CC199" s="229" t="str">
        <f ca="1">+IF(OFFSET('Water Data'!$G$28,0,10*ROW('Water Data'!G193))="","",OFFSET('Water Data'!$G$28,0,10*ROW('Water Data'!G193)))</f>
        <v/>
      </c>
      <c r="CD199" s="229" t="str">
        <f ca="1">+IF(OFFSET('Water Data'!$G$29,0,10*ROW('Water Data'!G193))="","",OFFSET('Water Data'!$G$29,0,10*ROW('Water Data'!G193)))</f>
        <v/>
      </c>
      <c r="CE199" s="229" t="str">
        <f ca="1">+IF(OFFSET('Water Data'!$H$27,0,10*ROW('Water Data'!H193))="","",OFFSET('Water Data'!$H$27,0,10*ROW('Water Data'!H193)))</f>
        <v/>
      </c>
      <c r="CF199" s="229" t="str">
        <f ca="1">+IF(OFFSET('Water Data'!$H$28,0,10*ROW('Water Data'!H193))="","",OFFSET('Water Data'!$H$28,0,10*ROW('Water Data'!H193)))</f>
        <v/>
      </c>
      <c r="CG199" s="229" t="str">
        <f ca="1">+IF(OFFSET('Water Data'!$H$29,0,10*ROW('Water Data'!H193))="","",OFFSET('Water Data'!$H$29,0,10*ROW('Water Data'!H193)))</f>
        <v/>
      </c>
      <c r="CH199" s="229" t="str">
        <f ca="1">+IF(OFFSET('Water Data'!$I$27,0,10*ROW('Water Data'!I193))="","",OFFSET('Water Data'!$I$27,0,10*ROW('Water Data'!I193)))</f>
        <v/>
      </c>
      <c r="CI199" s="229" t="str">
        <f ca="1">+IF(OFFSET('Water Data'!$I$28,0,10*ROW('Water Data'!I193))="","",OFFSET('Water Data'!$I$28,0,10*ROW('Water Data'!I193)))</f>
        <v/>
      </c>
      <c r="CJ199" s="229" t="str">
        <f ca="1">+IF(OFFSET('Water Data'!$I$29,0,10*ROW('Water Data'!I193))="","",OFFSET('Water Data'!$I$29,0,10*ROW('Water Data'!I193)))</f>
        <v/>
      </c>
      <c r="CK199" s="229" t="str">
        <f ca="1">+IF(OFFSET('Sanitation Data'!$D$28,0,10*ROW('Sanitation Data'!D193))="","",OFFSET('Sanitation Data'!$D$28,0,10*ROW('Sanitation Data'!D193)))</f>
        <v/>
      </c>
      <c r="CL199" s="229" t="str">
        <f ca="1">+IF(OFFSET('Sanitation Data'!$D$29,0,10*ROW('Sanitation Data'!D193))="","",OFFSET('Sanitation Data'!$D$29,0,10*ROW('Sanitation Data'!D193)))</f>
        <v/>
      </c>
      <c r="CM199" s="229" t="str">
        <f ca="1">+IF(OFFSET('Sanitation Data'!$D$30,0,10*ROW('Sanitation Data'!D193))="","",OFFSET('Sanitation Data'!$D$30,0,10*ROW('Sanitation Data'!D193)))</f>
        <v/>
      </c>
      <c r="CN199" s="229" t="str">
        <f ca="1">+IF(OFFSET('Sanitation Data'!$D$31,0,10*ROW('Sanitation Data'!D193))="","",OFFSET('Sanitation Data'!$D$31,0,10*ROW('Sanitation Data'!D193)))</f>
        <v/>
      </c>
      <c r="CO199" s="229" t="str">
        <f ca="1">+IF(OFFSET('Sanitation Data'!$D$32,0,10*ROW('Sanitation Data'!D193))="","",OFFSET('Sanitation Data'!$D$32,0,10*ROW('Sanitation Data'!D193)))</f>
        <v/>
      </c>
      <c r="CP199" s="229" t="str">
        <f ca="1">+IF(OFFSET('Sanitation Data'!$E$28,0,10*ROW('Sanitation Data'!E193))="","",OFFSET('Sanitation Data'!$E$28,0,10*ROW('Sanitation Data'!E193)))</f>
        <v/>
      </c>
      <c r="CQ199" s="229" t="str">
        <f ca="1">+IF(OFFSET('Sanitation Data'!$E$29,0,10*ROW('Sanitation Data'!E193))="","",OFFSET('Sanitation Data'!$E$29,0,10*ROW('Sanitation Data'!E193)))</f>
        <v/>
      </c>
      <c r="CR199" s="229" t="str">
        <f ca="1">+IF(OFFSET('Sanitation Data'!$E$30,0,10*ROW('Sanitation Data'!E193))="","",OFFSET('Sanitation Data'!$E$30,0,10*ROW('Sanitation Data'!E193)))</f>
        <v/>
      </c>
      <c r="CS199" s="229" t="str">
        <f ca="1">+IF(OFFSET('Sanitation Data'!$E$31,0,10*ROW('Sanitation Data'!E193))="","",OFFSET('Sanitation Data'!$E$31,0,10*ROW('Sanitation Data'!E193)))</f>
        <v/>
      </c>
      <c r="CT199" s="229" t="str">
        <f ca="1">+IF(OFFSET('Sanitation Data'!$E$32,0,10*ROW('Sanitation Data'!E193))="","",OFFSET('Sanitation Data'!$E$32,0,10*ROW('Sanitation Data'!E193)))</f>
        <v/>
      </c>
      <c r="CU199" s="229" t="str">
        <f ca="1">+IF(OFFSET('Sanitation Data'!$F$28,0,10*ROW('Sanitation Data'!F193))="","",OFFSET('Sanitation Data'!$F$28,0,10*ROW('Sanitation Data'!F193)))</f>
        <v/>
      </c>
      <c r="CV199" s="229" t="str">
        <f ca="1">+IF(OFFSET('Sanitation Data'!$F$29,0,10*ROW('Sanitation Data'!F193))="","",OFFSET('Sanitation Data'!$F$29,0,10*ROW('Sanitation Data'!F193)))</f>
        <v/>
      </c>
      <c r="CW199" s="229" t="str">
        <f ca="1">+IF(OFFSET('Sanitation Data'!$F$30,0,10*ROW('Sanitation Data'!F193))="","",OFFSET('Sanitation Data'!$F$30,0,10*ROW('Sanitation Data'!F193)))</f>
        <v/>
      </c>
      <c r="CX199" s="229" t="str">
        <f ca="1">+IF(OFFSET('Sanitation Data'!$F$31,0,10*ROW('Sanitation Data'!F193))="","",OFFSET('Sanitation Data'!$F$31,0,10*ROW('Sanitation Data'!F193)))</f>
        <v/>
      </c>
      <c r="CY199" s="229" t="str">
        <f ca="1">+IF(OFFSET('Sanitation Data'!$F$32,0,10*ROW('Sanitation Data'!F193))="","",OFFSET('Sanitation Data'!$F$32,0,10*ROW('Sanitation Data'!F193)))</f>
        <v/>
      </c>
      <c r="CZ199" s="229" t="str">
        <f ca="1">+IF(OFFSET('Sanitation Data'!$G$28,0,10*ROW('Sanitation Data'!G193))="","",OFFSET('Sanitation Data'!$G$28,0,10*ROW('Sanitation Data'!G193)))</f>
        <v/>
      </c>
      <c r="DA199" s="229" t="str">
        <f ca="1">+IF(OFFSET('Sanitation Data'!$G$29,0,10*ROW('Sanitation Data'!G193))="","",OFFSET('Sanitation Data'!$G$29,0,10*ROW('Sanitation Data'!G193)))</f>
        <v/>
      </c>
      <c r="DB199" s="229" t="str">
        <f ca="1">+IF(OFFSET('Sanitation Data'!$G$30,0,10*ROW('Sanitation Data'!G193))="","",OFFSET('Sanitation Data'!$G$30,0,10*ROW('Sanitation Data'!G193)))</f>
        <v/>
      </c>
      <c r="DC199" s="229" t="str">
        <f ca="1">+IF(OFFSET('Sanitation Data'!$G$31,0,10*ROW('Sanitation Data'!G193))="","",OFFSET('Sanitation Data'!$G$31,0,10*ROW('Sanitation Data'!G193)))</f>
        <v/>
      </c>
      <c r="DD199" s="229" t="str">
        <f ca="1">+IF(OFFSET('Sanitation Data'!$G$32,0,10*ROW('Sanitation Data'!G193))="","",OFFSET('Sanitation Data'!$G$32,0,10*ROW('Sanitation Data'!G193)))</f>
        <v/>
      </c>
      <c r="DE199" s="229" t="str">
        <f ca="1">+IF(OFFSET('Sanitation Data'!$H$28,0,10*ROW('Sanitation Data'!H193))="","",OFFSET('Sanitation Data'!$H$28,0,10*ROW('Sanitation Data'!H193)))</f>
        <v/>
      </c>
      <c r="DF199" s="229" t="str">
        <f ca="1">+IF(OFFSET('Sanitation Data'!$H$29,0,10*ROW('Sanitation Data'!H193))="","",OFFSET('Sanitation Data'!$H$29,0,10*ROW('Sanitation Data'!H193)))</f>
        <v/>
      </c>
      <c r="DG199" s="229" t="str">
        <f ca="1">+IF(OFFSET('Sanitation Data'!$H$30,0,10*ROW('Sanitation Data'!H193))="","",OFFSET('Sanitation Data'!$H$30,0,10*ROW('Sanitation Data'!H193)))</f>
        <v/>
      </c>
      <c r="DH199" s="229" t="str">
        <f ca="1">+IF(OFFSET('Sanitation Data'!$H$31,0,10*ROW('Sanitation Data'!H193))="","",OFFSET('Sanitation Data'!$H$31,0,10*ROW('Sanitation Data'!H193)))</f>
        <v/>
      </c>
      <c r="DI199" s="229" t="str">
        <f ca="1">+IF(OFFSET('Sanitation Data'!$H$32,0,10*ROW('Sanitation Data'!H193))="","",OFFSET('Sanitation Data'!$H$32,0,10*ROW('Sanitation Data'!H193)))</f>
        <v/>
      </c>
      <c r="DJ199" s="229" t="str">
        <f ca="1">+IF(OFFSET('Sanitation Data'!$I$28,0,10*ROW('Sanitation Data'!I193))="","",OFFSET('Sanitation Data'!$I$28,0,10*ROW('Sanitation Data'!I193)))</f>
        <v/>
      </c>
      <c r="DK199" s="229" t="str">
        <f ca="1">+IF(OFFSET('Sanitation Data'!$I$29,0,10*ROW('Sanitation Data'!I193))="","",OFFSET('Sanitation Data'!$I$29,0,10*ROW('Sanitation Data'!I193)))</f>
        <v/>
      </c>
      <c r="DL199" s="229" t="str">
        <f ca="1">+IF(OFFSET('Sanitation Data'!$I$30,0,10*ROW('Sanitation Data'!I193))="","",OFFSET('Sanitation Data'!$I$30,0,10*ROW('Sanitation Data'!I193)))</f>
        <v/>
      </c>
      <c r="DM199" s="229" t="str">
        <f ca="1">+IF(OFFSET('Sanitation Data'!$I$31,0,10*ROW('Sanitation Data'!I193))="","",OFFSET('Sanitation Data'!$I$31,0,10*ROW('Sanitation Data'!I193)))</f>
        <v/>
      </c>
      <c r="DN199" s="229" t="str">
        <f ca="1">+IF(OFFSET('Sanitation Data'!$I$32,0,10*ROW('Sanitation Data'!I193))="","",OFFSET('Sanitation Data'!$I$32,0,10*ROW('Sanitation Data'!I193)))</f>
        <v/>
      </c>
      <c r="DO199" s="229" t="str">
        <f ca="1">+IF(OFFSET('Hygiene Data'!$D$11,0,10*ROW('Hygiene Data'!D193))="","",OFFSET('Hygiene Data'!$D$11,0,10*ROW('Hygiene Data'!D193)))</f>
        <v/>
      </c>
      <c r="DP199" s="229" t="str">
        <f ca="1">+IF(OFFSET('Hygiene Data'!$D$12,0,10*ROW('Hygiene Data'!D193))="","",OFFSET('Hygiene Data'!$D$12,0,10*ROW('Hygiene Data'!D193)))</f>
        <v/>
      </c>
      <c r="DQ199" s="229" t="str">
        <f ca="1">+IF(OFFSET('Hygiene Data'!$D$13,0,10*ROW('Hygiene Data'!D193))="","",OFFSET('Hygiene Data'!$D$13,0,10*ROW('Hygiene Data'!D193)))</f>
        <v/>
      </c>
      <c r="DR199" s="229" t="str">
        <f ca="1">+IF(OFFSET('Hygiene Data'!$E$11,0,10*ROW('Hygiene Data'!E193))="","",OFFSET('Hygiene Data'!$E$11,0,10*ROW('Hygiene Data'!E193)))</f>
        <v/>
      </c>
      <c r="DS199" s="229" t="str">
        <f ca="1">+IF(OFFSET('Hygiene Data'!$E$12,0,10*ROW('Hygiene Data'!E193))="","",OFFSET('Hygiene Data'!$E$12,0,10*ROW('Hygiene Data'!E193)))</f>
        <v/>
      </c>
      <c r="DT199" s="229" t="str">
        <f ca="1">+IF(OFFSET('Hygiene Data'!$E$13,0,10*ROW('Hygiene Data'!E193))="","",OFFSET('Hygiene Data'!$E$13,0,10*ROW('Hygiene Data'!E193)))</f>
        <v/>
      </c>
      <c r="DU199" s="229" t="str">
        <f ca="1">+IF(OFFSET('Hygiene Data'!$F$11,0,10*ROW('Hygiene Data'!F193))="","",OFFSET('Hygiene Data'!$F$11,0,10*ROW('Hygiene Data'!F193)))</f>
        <v/>
      </c>
      <c r="DV199" s="229" t="str">
        <f ca="1">+IF(OFFSET('Hygiene Data'!$F$12,0,10*ROW('Hygiene Data'!F193))="","",OFFSET('Hygiene Data'!$F$12,0,10*ROW('Hygiene Data'!F193)))</f>
        <v/>
      </c>
      <c r="DW199" s="229" t="str">
        <f ca="1">+IF(OFFSET('Hygiene Data'!$F$13,0,10*ROW('Hygiene Data'!F193))="","",OFFSET('Hygiene Data'!$F$13,0,10*ROW('Hygiene Data'!F193)))</f>
        <v/>
      </c>
      <c r="DX199" s="229" t="str">
        <f ca="1">+IF(OFFSET('Hygiene Data'!$G$11,0,10*ROW('Hygiene Data'!G193))="","",OFFSET('Hygiene Data'!$G$11,0,10*ROW('Hygiene Data'!G193)))</f>
        <v/>
      </c>
      <c r="DY199" s="229" t="str">
        <f ca="1">+IF(OFFSET('Hygiene Data'!$G$12,0,10*ROW('Hygiene Data'!G193))="","",OFFSET('Hygiene Data'!$G$12,0,10*ROW('Hygiene Data'!G193)))</f>
        <v/>
      </c>
      <c r="DZ199" s="229" t="str">
        <f ca="1">+IF(OFFSET('Hygiene Data'!$G$13,0,10*ROW('Hygiene Data'!G193))="","",OFFSET('Hygiene Data'!$G$13,0,10*ROW('Hygiene Data'!G193)))</f>
        <v/>
      </c>
      <c r="EA199" s="229" t="str">
        <f ca="1">+IF(OFFSET('Hygiene Data'!$H$11,0,10*ROW('Hygiene Data'!H193))="","",OFFSET('Hygiene Data'!$H$11,0,10*ROW('Hygiene Data'!H193)))</f>
        <v/>
      </c>
      <c r="EB199" s="229" t="str">
        <f ca="1">+IF(OFFSET('Hygiene Data'!$H$12,0,10*ROW('Hygiene Data'!H193))="","",OFFSET('Hygiene Data'!$H$12,0,10*ROW('Hygiene Data'!H193)))</f>
        <v/>
      </c>
      <c r="EC199" s="229" t="str">
        <f ca="1">+IF(OFFSET('Hygiene Data'!$H$13,0,10*ROW('Hygiene Data'!H193))="","",OFFSET('Hygiene Data'!$H$13,0,10*ROW('Hygiene Data'!H193)))</f>
        <v/>
      </c>
      <c r="ED199" s="229" t="str">
        <f ca="1">+IF(OFFSET('Hygiene Data'!$I$11,0,10*ROW('Hygiene Data'!I193))="","",OFFSET('Hygiene Data'!$I$11,0,10*ROW('Hygiene Data'!I193)))</f>
        <v/>
      </c>
      <c r="EE199" s="229" t="str">
        <f ca="1">+IF(OFFSET('Hygiene Data'!$I$12,0,10*ROW('Hygiene Data'!I193))="","",OFFSET('Hygiene Data'!$I$12,0,10*ROW('Hygiene Data'!I193)))</f>
        <v/>
      </c>
      <c r="EF199" s="229" t="str">
        <f ca="1">+IF(OFFSET('Hygiene Data'!$I$13,0,10*ROW('Hygiene Data'!I193))="","",OFFSET('Hygiene Data'!$I$13,0,10*ROW('Hygiene Data'!I193)))</f>
        <v/>
      </c>
    </row>
    <row r="200" spans="1:136" x14ac:dyDescent="0.25">
      <c r="A200" s="338" t="str">
        <f ca="1">+IF(OFFSET('Water Data'!$B$2,0,10*ROW('Water Data'!E194))="","",OFFSET('Water Data'!$B$2,0,10*ROW('Water Data'!E194)))</f>
        <v/>
      </c>
      <c r="B200" s="33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365" t="str">
        <f t="shared" ca="1" si="3"/>
        <v/>
      </c>
      <c r="D200" s="36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36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36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36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36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36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36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36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36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36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36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36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36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36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36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36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36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36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36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36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36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36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36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36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36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36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36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36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36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36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36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36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36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36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36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36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36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36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36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36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36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36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36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36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36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36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36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36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36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44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36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36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36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36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36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36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36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36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36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36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36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36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36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36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36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36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229" t="str">
        <f ca="1">+IF(OFFSET('Water Data'!$D$27,0,10*ROW('Water Data'!D194))="","",OFFSET('Water Data'!$D$27,0,10*ROW('Water Data'!D194)))</f>
        <v/>
      </c>
      <c r="BT200" s="229" t="str">
        <f ca="1">+IF(OFFSET('Water Data'!$D$28,0,10*ROW('Water Data'!D194))="","",OFFSET('Water Data'!$D$28,0,10*ROW('Water Data'!D194)))</f>
        <v/>
      </c>
      <c r="BU200" s="229" t="str">
        <f ca="1">+IF(OFFSET('Water Data'!$D$29,0,10*ROW('Water Data'!D194))="","",OFFSET('Water Data'!$D$29,0,10*ROW('Water Data'!D194)))</f>
        <v/>
      </c>
      <c r="BV200" s="229" t="str">
        <f ca="1">+IF(OFFSET('Water Data'!$E$27,0,10*ROW('Water Data'!E194))="","",OFFSET('Water Data'!$E$27,0,10*ROW('Water Data'!E194)))</f>
        <v/>
      </c>
      <c r="BW200" s="229" t="str">
        <f ca="1">+IF(OFFSET('Water Data'!$E$28,0,10*ROW('Water Data'!E194))="","",OFFSET('Water Data'!$E$28,0,10*ROW('Water Data'!E194)))</f>
        <v/>
      </c>
      <c r="BX200" s="229" t="str">
        <f ca="1">+IF(OFFSET('Water Data'!$E$29,0,10*ROW('Water Data'!E194))="","",OFFSET('Water Data'!$E$29,0,10*ROW('Water Data'!E194)))</f>
        <v/>
      </c>
      <c r="BY200" s="229" t="str">
        <f ca="1">+IF(OFFSET('Water Data'!$F$27,0,10*ROW('Water Data'!F194))="","",OFFSET('Water Data'!$F$27,0,10*ROW('Water Data'!F194)))</f>
        <v/>
      </c>
      <c r="BZ200" s="229" t="str">
        <f ca="1">+IF(OFFSET('Water Data'!$F$28,0,10*ROW('Water Data'!F194))="","",OFFSET('Water Data'!$F$28,0,10*ROW('Water Data'!F194)))</f>
        <v/>
      </c>
      <c r="CA200" s="229" t="str">
        <f ca="1">+IF(OFFSET('Water Data'!$F$29,0,10*ROW('Water Data'!F194))="","",OFFSET('Water Data'!$F$29,0,10*ROW('Water Data'!F194)))</f>
        <v/>
      </c>
      <c r="CB200" s="229" t="str">
        <f ca="1">+IF(OFFSET('Water Data'!$G$27,0,10*ROW('Water Data'!G194))="","",OFFSET('Water Data'!$G$27,0,10*ROW('Water Data'!G194)))</f>
        <v/>
      </c>
      <c r="CC200" s="229" t="str">
        <f ca="1">+IF(OFFSET('Water Data'!$G$28,0,10*ROW('Water Data'!G194))="","",OFFSET('Water Data'!$G$28,0,10*ROW('Water Data'!G194)))</f>
        <v/>
      </c>
      <c r="CD200" s="229" t="str">
        <f ca="1">+IF(OFFSET('Water Data'!$G$29,0,10*ROW('Water Data'!G194))="","",OFFSET('Water Data'!$G$29,0,10*ROW('Water Data'!G194)))</f>
        <v/>
      </c>
      <c r="CE200" s="229" t="str">
        <f ca="1">+IF(OFFSET('Water Data'!$H$27,0,10*ROW('Water Data'!H194))="","",OFFSET('Water Data'!$H$27,0,10*ROW('Water Data'!H194)))</f>
        <v/>
      </c>
      <c r="CF200" s="229" t="str">
        <f ca="1">+IF(OFFSET('Water Data'!$H$28,0,10*ROW('Water Data'!H194))="","",OFFSET('Water Data'!$H$28,0,10*ROW('Water Data'!H194)))</f>
        <v/>
      </c>
      <c r="CG200" s="229" t="str">
        <f ca="1">+IF(OFFSET('Water Data'!$H$29,0,10*ROW('Water Data'!H194))="","",OFFSET('Water Data'!$H$29,0,10*ROW('Water Data'!H194)))</f>
        <v/>
      </c>
      <c r="CH200" s="229" t="str">
        <f ca="1">+IF(OFFSET('Water Data'!$I$27,0,10*ROW('Water Data'!I194))="","",OFFSET('Water Data'!$I$27,0,10*ROW('Water Data'!I194)))</f>
        <v/>
      </c>
      <c r="CI200" s="229" t="str">
        <f ca="1">+IF(OFFSET('Water Data'!$I$28,0,10*ROW('Water Data'!I194))="","",OFFSET('Water Data'!$I$28,0,10*ROW('Water Data'!I194)))</f>
        <v/>
      </c>
      <c r="CJ200" s="229" t="str">
        <f ca="1">+IF(OFFSET('Water Data'!$I$29,0,10*ROW('Water Data'!I194))="","",OFFSET('Water Data'!$I$29,0,10*ROW('Water Data'!I194)))</f>
        <v/>
      </c>
      <c r="CK200" s="229" t="str">
        <f ca="1">+IF(OFFSET('Sanitation Data'!$D$28,0,10*ROW('Sanitation Data'!D194))="","",OFFSET('Sanitation Data'!$D$28,0,10*ROW('Sanitation Data'!D194)))</f>
        <v/>
      </c>
      <c r="CL200" s="229" t="str">
        <f ca="1">+IF(OFFSET('Sanitation Data'!$D$29,0,10*ROW('Sanitation Data'!D194))="","",OFFSET('Sanitation Data'!$D$29,0,10*ROW('Sanitation Data'!D194)))</f>
        <v/>
      </c>
      <c r="CM200" s="229" t="str">
        <f ca="1">+IF(OFFSET('Sanitation Data'!$D$30,0,10*ROW('Sanitation Data'!D194))="","",OFFSET('Sanitation Data'!$D$30,0,10*ROW('Sanitation Data'!D194)))</f>
        <v/>
      </c>
      <c r="CN200" s="229" t="str">
        <f ca="1">+IF(OFFSET('Sanitation Data'!$D$31,0,10*ROW('Sanitation Data'!D194))="","",OFFSET('Sanitation Data'!$D$31,0,10*ROW('Sanitation Data'!D194)))</f>
        <v/>
      </c>
      <c r="CO200" s="229" t="str">
        <f ca="1">+IF(OFFSET('Sanitation Data'!$D$32,0,10*ROW('Sanitation Data'!D194))="","",OFFSET('Sanitation Data'!$D$32,0,10*ROW('Sanitation Data'!D194)))</f>
        <v/>
      </c>
      <c r="CP200" s="229" t="str">
        <f ca="1">+IF(OFFSET('Sanitation Data'!$E$28,0,10*ROW('Sanitation Data'!E194))="","",OFFSET('Sanitation Data'!$E$28,0,10*ROW('Sanitation Data'!E194)))</f>
        <v/>
      </c>
      <c r="CQ200" s="229" t="str">
        <f ca="1">+IF(OFFSET('Sanitation Data'!$E$29,0,10*ROW('Sanitation Data'!E194))="","",OFFSET('Sanitation Data'!$E$29,0,10*ROW('Sanitation Data'!E194)))</f>
        <v/>
      </c>
      <c r="CR200" s="229" t="str">
        <f ca="1">+IF(OFFSET('Sanitation Data'!$E$30,0,10*ROW('Sanitation Data'!E194))="","",OFFSET('Sanitation Data'!$E$30,0,10*ROW('Sanitation Data'!E194)))</f>
        <v/>
      </c>
      <c r="CS200" s="229" t="str">
        <f ca="1">+IF(OFFSET('Sanitation Data'!$E$31,0,10*ROW('Sanitation Data'!E194))="","",OFFSET('Sanitation Data'!$E$31,0,10*ROW('Sanitation Data'!E194)))</f>
        <v/>
      </c>
      <c r="CT200" s="229" t="str">
        <f ca="1">+IF(OFFSET('Sanitation Data'!$E$32,0,10*ROW('Sanitation Data'!E194))="","",OFFSET('Sanitation Data'!$E$32,0,10*ROW('Sanitation Data'!E194)))</f>
        <v/>
      </c>
      <c r="CU200" s="229" t="str">
        <f ca="1">+IF(OFFSET('Sanitation Data'!$F$28,0,10*ROW('Sanitation Data'!F194))="","",OFFSET('Sanitation Data'!$F$28,0,10*ROW('Sanitation Data'!F194)))</f>
        <v/>
      </c>
      <c r="CV200" s="229" t="str">
        <f ca="1">+IF(OFFSET('Sanitation Data'!$F$29,0,10*ROW('Sanitation Data'!F194))="","",OFFSET('Sanitation Data'!$F$29,0,10*ROW('Sanitation Data'!F194)))</f>
        <v/>
      </c>
      <c r="CW200" s="229" t="str">
        <f ca="1">+IF(OFFSET('Sanitation Data'!$F$30,0,10*ROW('Sanitation Data'!F194))="","",OFFSET('Sanitation Data'!$F$30,0,10*ROW('Sanitation Data'!F194)))</f>
        <v/>
      </c>
      <c r="CX200" s="229" t="str">
        <f ca="1">+IF(OFFSET('Sanitation Data'!$F$31,0,10*ROW('Sanitation Data'!F194))="","",OFFSET('Sanitation Data'!$F$31,0,10*ROW('Sanitation Data'!F194)))</f>
        <v/>
      </c>
      <c r="CY200" s="229" t="str">
        <f ca="1">+IF(OFFSET('Sanitation Data'!$F$32,0,10*ROW('Sanitation Data'!F194))="","",OFFSET('Sanitation Data'!$F$32,0,10*ROW('Sanitation Data'!F194)))</f>
        <v/>
      </c>
      <c r="CZ200" s="229" t="str">
        <f ca="1">+IF(OFFSET('Sanitation Data'!$G$28,0,10*ROW('Sanitation Data'!G194))="","",OFFSET('Sanitation Data'!$G$28,0,10*ROW('Sanitation Data'!G194)))</f>
        <v/>
      </c>
      <c r="DA200" s="229" t="str">
        <f ca="1">+IF(OFFSET('Sanitation Data'!$G$29,0,10*ROW('Sanitation Data'!G194))="","",OFFSET('Sanitation Data'!$G$29,0,10*ROW('Sanitation Data'!G194)))</f>
        <v/>
      </c>
      <c r="DB200" s="229" t="str">
        <f ca="1">+IF(OFFSET('Sanitation Data'!$G$30,0,10*ROW('Sanitation Data'!G194))="","",OFFSET('Sanitation Data'!$G$30,0,10*ROW('Sanitation Data'!G194)))</f>
        <v/>
      </c>
      <c r="DC200" s="229" t="str">
        <f ca="1">+IF(OFFSET('Sanitation Data'!$G$31,0,10*ROW('Sanitation Data'!G194))="","",OFFSET('Sanitation Data'!$G$31,0,10*ROW('Sanitation Data'!G194)))</f>
        <v/>
      </c>
      <c r="DD200" s="229" t="str">
        <f ca="1">+IF(OFFSET('Sanitation Data'!$G$32,0,10*ROW('Sanitation Data'!G194))="","",OFFSET('Sanitation Data'!$G$32,0,10*ROW('Sanitation Data'!G194)))</f>
        <v/>
      </c>
      <c r="DE200" s="229" t="str">
        <f ca="1">+IF(OFFSET('Sanitation Data'!$H$28,0,10*ROW('Sanitation Data'!H194))="","",OFFSET('Sanitation Data'!$H$28,0,10*ROW('Sanitation Data'!H194)))</f>
        <v/>
      </c>
      <c r="DF200" s="229" t="str">
        <f ca="1">+IF(OFFSET('Sanitation Data'!$H$29,0,10*ROW('Sanitation Data'!H194))="","",OFFSET('Sanitation Data'!$H$29,0,10*ROW('Sanitation Data'!H194)))</f>
        <v/>
      </c>
      <c r="DG200" s="229" t="str">
        <f ca="1">+IF(OFFSET('Sanitation Data'!$H$30,0,10*ROW('Sanitation Data'!H194))="","",OFFSET('Sanitation Data'!$H$30,0,10*ROW('Sanitation Data'!H194)))</f>
        <v/>
      </c>
      <c r="DH200" s="229" t="str">
        <f ca="1">+IF(OFFSET('Sanitation Data'!$H$31,0,10*ROW('Sanitation Data'!H194))="","",OFFSET('Sanitation Data'!$H$31,0,10*ROW('Sanitation Data'!H194)))</f>
        <v/>
      </c>
      <c r="DI200" s="229" t="str">
        <f ca="1">+IF(OFFSET('Sanitation Data'!$H$32,0,10*ROW('Sanitation Data'!H194))="","",OFFSET('Sanitation Data'!$H$32,0,10*ROW('Sanitation Data'!H194)))</f>
        <v/>
      </c>
      <c r="DJ200" s="229" t="str">
        <f ca="1">+IF(OFFSET('Sanitation Data'!$I$28,0,10*ROW('Sanitation Data'!I194))="","",OFFSET('Sanitation Data'!$I$28,0,10*ROW('Sanitation Data'!I194)))</f>
        <v/>
      </c>
      <c r="DK200" s="229" t="str">
        <f ca="1">+IF(OFFSET('Sanitation Data'!$I$29,0,10*ROW('Sanitation Data'!I194))="","",OFFSET('Sanitation Data'!$I$29,0,10*ROW('Sanitation Data'!I194)))</f>
        <v/>
      </c>
      <c r="DL200" s="229" t="str">
        <f ca="1">+IF(OFFSET('Sanitation Data'!$I$30,0,10*ROW('Sanitation Data'!I194))="","",OFFSET('Sanitation Data'!$I$30,0,10*ROW('Sanitation Data'!I194)))</f>
        <v/>
      </c>
      <c r="DM200" s="229" t="str">
        <f ca="1">+IF(OFFSET('Sanitation Data'!$I$31,0,10*ROW('Sanitation Data'!I194))="","",OFFSET('Sanitation Data'!$I$31,0,10*ROW('Sanitation Data'!I194)))</f>
        <v/>
      </c>
      <c r="DN200" s="229" t="str">
        <f ca="1">+IF(OFFSET('Sanitation Data'!$I$32,0,10*ROW('Sanitation Data'!I194))="","",OFFSET('Sanitation Data'!$I$32,0,10*ROW('Sanitation Data'!I194)))</f>
        <v/>
      </c>
      <c r="DO200" s="229" t="str">
        <f ca="1">+IF(OFFSET('Hygiene Data'!$D$11,0,10*ROW('Hygiene Data'!D194))="","",OFFSET('Hygiene Data'!$D$11,0,10*ROW('Hygiene Data'!D194)))</f>
        <v/>
      </c>
      <c r="DP200" s="229" t="str">
        <f ca="1">+IF(OFFSET('Hygiene Data'!$D$12,0,10*ROW('Hygiene Data'!D194))="","",OFFSET('Hygiene Data'!$D$12,0,10*ROW('Hygiene Data'!D194)))</f>
        <v/>
      </c>
      <c r="DQ200" s="229" t="str">
        <f ca="1">+IF(OFFSET('Hygiene Data'!$D$13,0,10*ROW('Hygiene Data'!D194))="","",OFFSET('Hygiene Data'!$D$13,0,10*ROW('Hygiene Data'!D194)))</f>
        <v/>
      </c>
      <c r="DR200" s="229" t="str">
        <f ca="1">+IF(OFFSET('Hygiene Data'!$E$11,0,10*ROW('Hygiene Data'!E194))="","",OFFSET('Hygiene Data'!$E$11,0,10*ROW('Hygiene Data'!E194)))</f>
        <v/>
      </c>
      <c r="DS200" s="229" t="str">
        <f ca="1">+IF(OFFSET('Hygiene Data'!$E$12,0,10*ROW('Hygiene Data'!E194))="","",OFFSET('Hygiene Data'!$E$12,0,10*ROW('Hygiene Data'!E194)))</f>
        <v/>
      </c>
      <c r="DT200" s="229" t="str">
        <f ca="1">+IF(OFFSET('Hygiene Data'!$E$13,0,10*ROW('Hygiene Data'!E194))="","",OFFSET('Hygiene Data'!$E$13,0,10*ROW('Hygiene Data'!E194)))</f>
        <v/>
      </c>
      <c r="DU200" s="229" t="str">
        <f ca="1">+IF(OFFSET('Hygiene Data'!$F$11,0,10*ROW('Hygiene Data'!F194))="","",OFFSET('Hygiene Data'!$F$11,0,10*ROW('Hygiene Data'!F194)))</f>
        <v/>
      </c>
      <c r="DV200" s="229" t="str">
        <f ca="1">+IF(OFFSET('Hygiene Data'!$F$12,0,10*ROW('Hygiene Data'!F194))="","",OFFSET('Hygiene Data'!$F$12,0,10*ROW('Hygiene Data'!F194)))</f>
        <v/>
      </c>
      <c r="DW200" s="229" t="str">
        <f ca="1">+IF(OFFSET('Hygiene Data'!$F$13,0,10*ROW('Hygiene Data'!F194))="","",OFFSET('Hygiene Data'!$F$13,0,10*ROW('Hygiene Data'!F194)))</f>
        <v/>
      </c>
      <c r="DX200" s="229" t="str">
        <f ca="1">+IF(OFFSET('Hygiene Data'!$G$11,0,10*ROW('Hygiene Data'!G194))="","",OFFSET('Hygiene Data'!$G$11,0,10*ROW('Hygiene Data'!G194)))</f>
        <v/>
      </c>
      <c r="DY200" s="229" t="str">
        <f ca="1">+IF(OFFSET('Hygiene Data'!$G$12,0,10*ROW('Hygiene Data'!G194))="","",OFFSET('Hygiene Data'!$G$12,0,10*ROW('Hygiene Data'!G194)))</f>
        <v/>
      </c>
      <c r="DZ200" s="229" t="str">
        <f ca="1">+IF(OFFSET('Hygiene Data'!$G$13,0,10*ROW('Hygiene Data'!G194))="","",OFFSET('Hygiene Data'!$G$13,0,10*ROW('Hygiene Data'!G194)))</f>
        <v/>
      </c>
      <c r="EA200" s="229" t="str">
        <f ca="1">+IF(OFFSET('Hygiene Data'!$H$11,0,10*ROW('Hygiene Data'!H194))="","",OFFSET('Hygiene Data'!$H$11,0,10*ROW('Hygiene Data'!H194)))</f>
        <v/>
      </c>
      <c r="EB200" s="229" t="str">
        <f ca="1">+IF(OFFSET('Hygiene Data'!$H$12,0,10*ROW('Hygiene Data'!H194))="","",OFFSET('Hygiene Data'!$H$12,0,10*ROW('Hygiene Data'!H194)))</f>
        <v/>
      </c>
      <c r="EC200" s="229" t="str">
        <f ca="1">+IF(OFFSET('Hygiene Data'!$H$13,0,10*ROW('Hygiene Data'!H194))="","",OFFSET('Hygiene Data'!$H$13,0,10*ROW('Hygiene Data'!H194)))</f>
        <v/>
      </c>
      <c r="ED200" s="229" t="str">
        <f ca="1">+IF(OFFSET('Hygiene Data'!$I$11,0,10*ROW('Hygiene Data'!I194))="","",OFFSET('Hygiene Data'!$I$11,0,10*ROW('Hygiene Data'!I194)))</f>
        <v/>
      </c>
      <c r="EE200" s="229" t="str">
        <f ca="1">+IF(OFFSET('Hygiene Data'!$I$12,0,10*ROW('Hygiene Data'!I194))="","",OFFSET('Hygiene Data'!$I$12,0,10*ROW('Hygiene Data'!I194)))</f>
        <v/>
      </c>
      <c r="EF200" s="229" t="str">
        <f ca="1">+IF(OFFSET('Hygiene Data'!$I$13,0,10*ROW('Hygiene Data'!I194))="","",OFFSET('Hygiene Data'!$I$13,0,10*ROW('Hygiene Data'!I194)))</f>
        <v/>
      </c>
    </row>
    <row r="201" spans="1:136" x14ac:dyDescent="0.25">
      <c r="A201" s="338" t="str">
        <f ca="1">+IF(OFFSET('Water Data'!$B$2,0,10*ROW('Water Data'!E195))="","",OFFSET('Water Data'!$B$2,0,10*ROW('Water Data'!E195)))</f>
        <v/>
      </c>
      <c r="B201" s="33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365" t="str">
        <f t="shared" ca="1" si="3"/>
        <v/>
      </c>
      <c r="D201" s="36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36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36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36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36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36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36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36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36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36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36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36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36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36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36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36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36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36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36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36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36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36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36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36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36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36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36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36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36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36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36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36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36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36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36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36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36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36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36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36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36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36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36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36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36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36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36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36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36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44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36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36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36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36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36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36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36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36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36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36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36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36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36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36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36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36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229" t="str">
        <f ca="1">+IF(OFFSET('Water Data'!$D$27,0,10*ROW('Water Data'!D195))="","",OFFSET('Water Data'!$D$27,0,10*ROW('Water Data'!D195)))</f>
        <v/>
      </c>
      <c r="BT201" s="229" t="str">
        <f ca="1">+IF(OFFSET('Water Data'!$D$28,0,10*ROW('Water Data'!D195))="","",OFFSET('Water Data'!$D$28,0,10*ROW('Water Data'!D195)))</f>
        <v/>
      </c>
      <c r="BU201" s="229" t="str">
        <f ca="1">+IF(OFFSET('Water Data'!$D$29,0,10*ROW('Water Data'!D195))="","",OFFSET('Water Data'!$D$29,0,10*ROW('Water Data'!D195)))</f>
        <v/>
      </c>
      <c r="BV201" s="229" t="str">
        <f ca="1">+IF(OFFSET('Water Data'!$E$27,0,10*ROW('Water Data'!E195))="","",OFFSET('Water Data'!$E$27,0,10*ROW('Water Data'!E195)))</f>
        <v/>
      </c>
      <c r="BW201" s="229" t="str">
        <f ca="1">+IF(OFFSET('Water Data'!$E$28,0,10*ROW('Water Data'!E195))="","",OFFSET('Water Data'!$E$28,0,10*ROW('Water Data'!E195)))</f>
        <v/>
      </c>
      <c r="BX201" s="229" t="str">
        <f ca="1">+IF(OFFSET('Water Data'!$E$29,0,10*ROW('Water Data'!E195))="","",OFFSET('Water Data'!$E$29,0,10*ROW('Water Data'!E195)))</f>
        <v/>
      </c>
      <c r="BY201" s="229" t="str">
        <f ca="1">+IF(OFFSET('Water Data'!$F$27,0,10*ROW('Water Data'!F195))="","",OFFSET('Water Data'!$F$27,0,10*ROW('Water Data'!F195)))</f>
        <v/>
      </c>
      <c r="BZ201" s="229" t="str">
        <f ca="1">+IF(OFFSET('Water Data'!$F$28,0,10*ROW('Water Data'!F195))="","",OFFSET('Water Data'!$F$28,0,10*ROW('Water Data'!F195)))</f>
        <v/>
      </c>
      <c r="CA201" s="229" t="str">
        <f ca="1">+IF(OFFSET('Water Data'!$F$29,0,10*ROW('Water Data'!F195))="","",OFFSET('Water Data'!$F$29,0,10*ROW('Water Data'!F195)))</f>
        <v/>
      </c>
      <c r="CB201" s="229" t="str">
        <f ca="1">+IF(OFFSET('Water Data'!$G$27,0,10*ROW('Water Data'!G195))="","",OFFSET('Water Data'!$G$27,0,10*ROW('Water Data'!G195)))</f>
        <v/>
      </c>
      <c r="CC201" s="229" t="str">
        <f ca="1">+IF(OFFSET('Water Data'!$G$28,0,10*ROW('Water Data'!G195))="","",OFFSET('Water Data'!$G$28,0,10*ROW('Water Data'!G195)))</f>
        <v/>
      </c>
      <c r="CD201" s="229" t="str">
        <f ca="1">+IF(OFFSET('Water Data'!$G$29,0,10*ROW('Water Data'!G195))="","",OFFSET('Water Data'!$G$29,0,10*ROW('Water Data'!G195)))</f>
        <v/>
      </c>
      <c r="CE201" s="229" t="str">
        <f ca="1">+IF(OFFSET('Water Data'!$H$27,0,10*ROW('Water Data'!H195))="","",OFFSET('Water Data'!$H$27,0,10*ROW('Water Data'!H195)))</f>
        <v/>
      </c>
      <c r="CF201" s="229" t="str">
        <f ca="1">+IF(OFFSET('Water Data'!$H$28,0,10*ROW('Water Data'!H195))="","",OFFSET('Water Data'!$H$28,0,10*ROW('Water Data'!H195)))</f>
        <v/>
      </c>
      <c r="CG201" s="229" t="str">
        <f ca="1">+IF(OFFSET('Water Data'!$H$29,0,10*ROW('Water Data'!H195))="","",OFFSET('Water Data'!$H$29,0,10*ROW('Water Data'!H195)))</f>
        <v/>
      </c>
      <c r="CH201" s="229" t="str">
        <f ca="1">+IF(OFFSET('Water Data'!$I$27,0,10*ROW('Water Data'!I195))="","",OFFSET('Water Data'!$I$27,0,10*ROW('Water Data'!I195)))</f>
        <v/>
      </c>
      <c r="CI201" s="229" t="str">
        <f ca="1">+IF(OFFSET('Water Data'!$I$28,0,10*ROW('Water Data'!I195))="","",OFFSET('Water Data'!$I$28,0,10*ROW('Water Data'!I195)))</f>
        <v/>
      </c>
      <c r="CJ201" s="229" t="str">
        <f ca="1">+IF(OFFSET('Water Data'!$I$29,0,10*ROW('Water Data'!I195))="","",OFFSET('Water Data'!$I$29,0,10*ROW('Water Data'!I195)))</f>
        <v/>
      </c>
      <c r="CK201" s="229" t="str">
        <f ca="1">+IF(OFFSET('Sanitation Data'!$D$28,0,10*ROW('Sanitation Data'!D195))="","",OFFSET('Sanitation Data'!$D$28,0,10*ROW('Sanitation Data'!D195)))</f>
        <v/>
      </c>
      <c r="CL201" s="229" t="str">
        <f ca="1">+IF(OFFSET('Sanitation Data'!$D$29,0,10*ROW('Sanitation Data'!D195))="","",OFFSET('Sanitation Data'!$D$29,0,10*ROW('Sanitation Data'!D195)))</f>
        <v/>
      </c>
      <c r="CM201" s="229" t="str">
        <f ca="1">+IF(OFFSET('Sanitation Data'!$D$30,0,10*ROW('Sanitation Data'!D195))="","",OFFSET('Sanitation Data'!$D$30,0,10*ROW('Sanitation Data'!D195)))</f>
        <v/>
      </c>
      <c r="CN201" s="229" t="str">
        <f ca="1">+IF(OFFSET('Sanitation Data'!$D$31,0,10*ROW('Sanitation Data'!D195))="","",OFFSET('Sanitation Data'!$D$31,0,10*ROW('Sanitation Data'!D195)))</f>
        <v/>
      </c>
      <c r="CO201" s="229" t="str">
        <f ca="1">+IF(OFFSET('Sanitation Data'!$D$32,0,10*ROW('Sanitation Data'!D195))="","",OFFSET('Sanitation Data'!$D$32,0,10*ROW('Sanitation Data'!D195)))</f>
        <v/>
      </c>
      <c r="CP201" s="229" t="str">
        <f ca="1">+IF(OFFSET('Sanitation Data'!$E$28,0,10*ROW('Sanitation Data'!E195))="","",OFFSET('Sanitation Data'!$E$28,0,10*ROW('Sanitation Data'!E195)))</f>
        <v/>
      </c>
      <c r="CQ201" s="229" t="str">
        <f ca="1">+IF(OFFSET('Sanitation Data'!$E$29,0,10*ROW('Sanitation Data'!E195))="","",OFFSET('Sanitation Data'!$E$29,0,10*ROW('Sanitation Data'!E195)))</f>
        <v/>
      </c>
      <c r="CR201" s="229" t="str">
        <f ca="1">+IF(OFFSET('Sanitation Data'!$E$30,0,10*ROW('Sanitation Data'!E195))="","",OFFSET('Sanitation Data'!$E$30,0,10*ROW('Sanitation Data'!E195)))</f>
        <v/>
      </c>
      <c r="CS201" s="229" t="str">
        <f ca="1">+IF(OFFSET('Sanitation Data'!$E$31,0,10*ROW('Sanitation Data'!E195))="","",OFFSET('Sanitation Data'!$E$31,0,10*ROW('Sanitation Data'!E195)))</f>
        <v/>
      </c>
      <c r="CT201" s="229" t="str">
        <f ca="1">+IF(OFFSET('Sanitation Data'!$E$32,0,10*ROW('Sanitation Data'!E195))="","",OFFSET('Sanitation Data'!$E$32,0,10*ROW('Sanitation Data'!E195)))</f>
        <v/>
      </c>
      <c r="CU201" s="229" t="str">
        <f ca="1">+IF(OFFSET('Sanitation Data'!$F$28,0,10*ROW('Sanitation Data'!F195))="","",OFFSET('Sanitation Data'!$F$28,0,10*ROW('Sanitation Data'!F195)))</f>
        <v/>
      </c>
      <c r="CV201" s="229" t="str">
        <f ca="1">+IF(OFFSET('Sanitation Data'!$F$29,0,10*ROW('Sanitation Data'!F195))="","",OFFSET('Sanitation Data'!$F$29,0,10*ROW('Sanitation Data'!F195)))</f>
        <v/>
      </c>
      <c r="CW201" s="229" t="str">
        <f ca="1">+IF(OFFSET('Sanitation Data'!$F$30,0,10*ROW('Sanitation Data'!F195))="","",OFFSET('Sanitation Data'!$F$30,0,10*ROW('Sanitation Data'!F195)))</f>
        <v/>
      </c>
      <c r="CX201" s="229" t="str">
        <f ca="1">+IF(OFFSET('Sanitation Data'!$F$31,0,10*ROW('Sanitation Data'!F195))="","",OFFSET('Sanitation Data'!$F$31,0,10*ROW('Sanitation Data'!F195)))</f>
        <v/>
      </c>
      <c r="CY201" s="229" t="str">
        <f ca="1">+IF(OFFSET('Sanitation Data'!$F$32,0,10*ROW('Sanitation Data'!F195))="","",OFFSET('Sanitation Data'!$F$32,0,10*ROW('Sanitation Data'!F195)))</f>
        <v/>
      </c>
      <c r="CZ201" s="229" t="str">
        <f ca="1">+IF(OFFSET('Sanitation Data'!$G$28,0,10*ROW('Sanitation Data'!G195))="","",OFFSET('Sanitation Data'!$G$28,0,10*ROW('Sanitation Data'!G195)))</f>
        <v/>
      </c>
      <c r="DA201" s="229" t="str">
        <f ca="1">+IF(OFFSET('Sanitation Data'!$G$29,0,10*ROW('Sanitation Data'!G195))="","",OFFSET('Sanitation Data'!$G$29,0,10*ROW('Sanitation Data'!G195)))</f>
        <v/>
      </c>
      <c r="DB201" s="229" t="str">
        <f ca="1">+IF(OFFSET('Sanitation Data'!$G$30,0,10*ROW('Sanitation Data'!G195))="","",OFFSET('Sanitation Data'!$G$30,0,10*ROW('Sanitation Data'!G195)))</f>
        <v/>
      </c>
      <c r="DC201" s="229" t="str">
        <f ca="1">+IF(OFFSET('Sanitation Data'!$G$31,0,10*ROW('Sanitation Data'!G195))="","",OFFSET('Sanitation Data'!$G$31,0,10*ROW('Sanitation Data'!G195)))</f>
        <v/>
      </c>
      <c r="DD201" s="229" t="str">
        <f ca="1">+IF(OFFSET('Sanitation Data'!$G$32,0,10*ROW('Sanitation Data'!G195))="","",OFFSET('Sanitation Data'!$G$32,0,10*ROW('Sanitation Data'!G195)))</f>
        <v/>
      </c>
      <c r="DE201" s="229" t="str">
        <f ca="1">+IF(OFFSET('Sanitation Data'!$H$28,0,10*ROW('Sanitation Data'!H195))="","",OFFSET('Sanitation Data'!$H$28,0,10*ROW('Sanitation Data'!H195)))</f>
        <v/>
      </c>
      <c r="DF201" s="229" t="str">
        <f ca="1">+IF(OFFSET('Sanitation Data'!$H$29,0,10*ROW('Sanitation Data'!H195))="","",OFFSET('Sanitation Data'!$H$29,0,10*ROW('Sanitation Data'!H195)))</f>
        <v/>
      </c>
      <c r="DG201" s="229" t="str">
        <f ca="1">+IF(OFFSET('Sanitation Data'!$H$30,0,10*ROW('Sanitation Data'!H195))="","",OFFSET('Sanitation Data'!$H$30,0,10*ROW('Sanitation Data'!H195)))</f>
        <v/>
      </c>
      <c r="DH201" s="229" t="str">
        <f ca="1">+IF(OFFSET('Sanitation Data'!$H$31,0,10*ROW('Sanitation Data'!H195))="","",OFFSET('Sanitation Data'!$H$31,0,10*ROW('Sanitation Data'!H195)))</f>
        <v/>
      </c>
      <c r="DI201" s="229" t="str">
        <f ca="1">+IF(OFFSET('Sanitation Data'!$H$32,0,10*ROW('Sanitation Data'!H195))="","",OFFSET('Sanitation Data'!$H$32,0,10*ROW('Sanitation Data'!H195)))</f>
        <v/>
      </c>
      <c r="DJ201" s="229" t="str">
        <f ca="1">+IF(OFFSET('Sanitation Data'!$I$28,0,10*ROW('Sanitation Data'!I195))="","",OFFSET('Sanitation Data'!$I$28,0,10*ROW('Sanitation Data'!I195)))</f>
        <v/>
      </c>
      <c r="DK201" s="229" t="str">
        <f ca="1">+IF(OFFSET('Sanitation Data'!$I$29,0,10*ROW('Sanitation Data'!I195))="","",OFFSET('Sanitation Data'!$I$29,0,10*ROW('Sanitation Data'!I195)))</f>
        <v/>
      </c>
      <c r="DL201" s="229" t="str">
        <f ca="1">+IF(OFFSET('Sanitation Data'!$I$30,0,10*ROW('Sanitation Data'!I195))="","",OFFSET('Sanitation Data'!$I$30,0,10*ROW('Sanitation Data'!I195)))</f>
        <v/>
      </c>
      <c r="DM201" s="229" t="str">
        <f ca="1">+IF(OFFSET('Sanitation Data'!$I$31,0,10*ROW('Sanitation Data'!I195))="","",OFFSET('Sanitation Data'!$I$31,0,10*ROW('Sanitation Data'!I195)))</f>
        <v/>
      </c>
      <c r="DN201" s="229" t="str">
        <f ca="1">+IF(OFFSET('Sanitation Data'!$I$32,0,10*ROW('Sanitation Data'!I195))="","",OFFSET('Sanitation Data'!$I$32,0,10*ROW('Sanitation Data'!I195)))</f>
        <v/>
      </c>
      <c r="DO201" s="229" t="str">
        <f ca="1">+IF(OFFSET('Hygiene Data'!$D$11,0,10*ROW('Hygiene Data'!D195))="","",OFFSET('Hygiene Data'!$D$11,0,10*ROW('Hygiene Data'!D195)))</f>
        <v/>
      </c>
      <c r="DP201" s="229" t="str">
        <f ca="1">+IF(OFFSET('Hygiene Data'!$D$12,0,10*ROW('Hygiene Data'!D195))="","",OFFSET('Hygiene Data'!$D$12,0,10*ROW('Hygiene Data'!D195)))</f>
        <v/>
      </c>
      <c r="DQ201" s="229" t="str">
        <f ca="1">+IF(OFFSET('Hygiene Data'!$D$13,0,10*ROW('Hygiene Data'!D195))="","",OFFSET('Hygiene Data'!$D$13,0,10*ROW('Hygiene Data'!D195)))</f>
        <v/>
      </c>
      <c r="DR201" s="229" t="str">
        <f ca="1">+IF(OFFSET('Hygiene Data'!$E$11,0,10*ROW('Hygiene Data'!E195))="","",OFFSET('Hygiene Data'!$E$11,0,10*ROW('Hygiene Data'!E195)))</f>
        <v/>
      </c>
      <c r="DS201" s="229" t="str">
        <f ca="1">+IF(OFFSET('Hygiene Data'!$E$12,0,10*ROW('Hygiene Data'!E195))="","",OFFSET('Hygiene Data'!$E$12,0,10*ROW('Hygiene Data'!E195)))</f>
        <v/>
      </c>
      <c r="DT201" s="229" t="str">
        <f ca="1">+IF(OFFSET('Hygiene Data'!$E$13,0,10*ROW('Hygiene Data'!E195))="","",OFFSET('Hygiene Data'!$E$13,0,10*ROW('Hygiene Data'!E195)))</f>
        <v/>
      </c>
      <c r="DU201" s="229" t="str">
        <f ca="1">+IF(OFFSET('Hygiene Data'!$F$11,0,10*ROW('Hygiene Data'!F195))="","",OFFSET('Hygiene Data'!$F$11,0,10*ROW('Hygiene Data'!F195)))</f>
        <v/>
      </c>
      <c r="DV201" s="229" t="str">
        <f ca="1">+IF(OFFSET('Hygiene Data'!$F$12,0,10*ROW('Hygiene Data'!F195))="","",OFFSET('Hygiene Data'!$F$12,0,10*ROW('Hygiene Data'!F195)))</f>
        <v/>
      </c>
      <c r="DW201" s="229" t="str">
        <f ca="1">+IF(OFFSET('Hygiene Data'!$F$13,0,10*ROW('Hygiene Data'!F195))="","",OFFSET('Hygiene Data'!$F$13,0,10*ROW('Hygiene Data'!F195)))</f>
        <v/>
      </c>
      <c r="DX201" s="229" t="str">
        <f ca="1">+IF(OFFSET('Hygiene Data'!$G$11,0,10*ROW('Hygiene Data'!G195))="","",OFFSET('Hygiene Data'!$G$11,0,10*ROW('Hygiene Data'!G195)))</f>
        <v/>
      </c>
      <c r="DY201" s="229" t="str">
        <f ca="1">+IF(OFFSET('Hygiene Data'!$G$12,0,10*ROW('Hygiene Data'!G195))="","",OFFSET('Hygiene Data'!$G$12,0,10*ROW('Hygiene Data'!G195)))</f>
        <v/>
      </c>
      <c r="DZ201" s="229" t="str">
        <f ca="1">+IF(OFFSET('Hygiene Data'!$G$13,0,10*ROW('Hygiene Data'!G195))="","",OFFSET('Hygiene Data'!$G$13,0,10*ROW('Hygiene Data'!G195)))</f>
        <v/>
      </c>
      <c r="EA201" s="229" t="str">
        <f ca="1">+IF(OFFSET('Hygiene Data'!$H$11,0,10*ROW('Hygiene Data'!H195))="","",OFFSET('Hygiene Data'!$H$11,0,10*ROW('Hygiene Data'!H195)))</f>
        <v/>
      </c>
      <c r="EB201" s="229" t="str">
        <f ca="1">+IF(OFFSET('Hygiene Data'!$H$12,0,10*ROW('Hygiene Data'!H195))="","",OFFSET('Hygiene Data'!$H$12,0,10*ROW('Hygiene Data'!H195)))</f>
        <v/>
      </c>
      <c r="EC201" s="229" t="str">
        <f ca="1">+IF(OFFSET('Hygiene Data'!$H$13,0,10*ROW('Hygiene Data'!H195))="","",OFFSET('Hygiene Data'!$H$13,0,10*ROW('Hygiene Data'!H195)))</f>
        <v/>
      </c>
      <c r="ED201" s="229" t="str">
        <f ca="1">+IF(OFFSET('Hygiene Data'!$I$11,0,10*ROW('Hygiene Data'!I195))="","",OFFSET('Hygiene Data'!$I$11,0,10*ROW('Hygiene Data'!I195)))</f>
        <v/>
      </c>
      <c r="EE201" s="229" t="str">
        <f ca="1">+IF(OFFSET('Hygiene Data'!$I$12,0,10*ROW('Hygiene Data'!I195))="","",OFFSET('Hygiene Data'!$I$12,0,10*ROW('Hygiene Data'!I195)))</f>
        <v/>
      </c>
      <c r="EF201" s="229" t="str">
        <f ca="1">+IF(OFFSET('Hygiene Data'!$I$13,0,10*ROW('Hygiene Data'!I195))="","",OFFSET('Hygiene Data'!$I$13,0,10*ROW('Hygiene Data'!I195)))</f>
        <v/>
      </c>
    </row>
    <row r="202" spans="1:136" x14ac:dyDescent="0.25">
      <c r="A202" s="338" t="str">
        <f ca="1">+IF(OFFSET('Water Data'!$B$2,0,10*ROW('Water Data'!E196))="","",OFFSET('Water Data'!$B$2,0,10*ROW('Water Data'!E196)))</f>
        <v/>
      </c>
      <c r="B202" s="33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365" t="str">
        <f t="shared" ca="1" si="3"/>
        <v/>
      </c>
      <c r="D202" s="36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36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36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36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36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36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36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36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36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36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36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36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36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36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36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36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36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36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36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36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36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36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36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36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36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36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36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36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36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36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36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36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36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36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36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36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36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36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36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36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36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36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36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36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36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36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36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36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36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44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36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36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36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36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36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36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36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36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36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36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36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36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36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36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36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36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229" t="str">
        <f ca="1">+IF(OFFSET('Water Data'!$D$27,0,10*ROW('Water Data'!D196))="","",OFFSET('Water Data'!$D$27,0,10*ROW('Water Data'!D196)))</f>
        <v/>
      </c>
      <c r="BT202" s="229" t="str">
        <f ca="1">+IF(OFFSET('Water Data'!$D$28,0,10*ROW('Water Data'!D196))="","",OFFSET('Water Data'!$D$28,0,10*ROW('Water Data'!D196)))</f>
        <v/>
      </c>
      <c r="BU202" s="229" t="str">
        <f ca="1">+IF(OFFSET('Water Data'!$D$29,0,10*ROW('Water Data'!D196))="","",OFFSET('Water Data'!$D$29,0,10*ROW('Water Data'!D196)))</f>
        <v/>
      </c>
      <c r="BV202" s="229" t="str">
        <f ca="1">+IF(OFFSET('Water Data'!$E$27,0,10*ROW('Water Data'!E196))="","",OFFSET('Water Data'!$E$27,0,10*ROW('Water Data'!E196)))</f>
        <v/>
      </c>
      <c r="BW202" s="229" t="str">
        <f ca="1">+IF(OFFSET('Water Data'!$E$28,0,10*ROW('Water Data'!E196))="","",OFFSET('Water Data'!$E$28,0,10*ROW('Water Data'!E196)))</f>
        <v/>
      </c>
      <c r="BX202" s="229" t="str">
        <f ca="1">+IF(OFFSET('Water Data'!$E$29,0,10*ROW('Water Data'!E196))="","",OFFSET('Water Data'!$E$29,0,10*ROW('Water Data'!E196)))</f>
        <v/>
      </c>
      <c r="BY202" s="229" t="str">
        <f ca="1">+IF(OFFSET('Water Data'!$F$27,0,10*ROW('Water Data'!F196))="","",OFFSET('Water Data'!$F$27,0,10*ROW('Water Data'!F196)))</f>
        <v/>
      </c>
      <c r="BZ202" s="229" t="str">
        <f ca="1">+IF(OFFSET('Water Data'!$F$28,0,10*ROW('Water Data'!F196))="","",OFFSET('Water Data'!$F$28,0,10*ROW('Water Data'!F196)))</f>
        <v/>
      </c>
      <c r="CA202" s="229" t="str">
        <f ca="1">+IF(OFFSET('Water Data'!$F$29,0,10*ROW('Water Data'!F196))="","",OFFSET('Water Data'!$F$29,0,10*ROW('Water Data'!F196)))</f>
        <v/>
      </c>
      <c r="CB202" s="229" t="str">
        <f ca="1">+IF(OFFSET('Water Data'!$G$27,0,10*ROW('Water Data'!G196))="","",OFFSET('Water Data'!$G$27,0,10*ROW('Water Data'!G196)))</f>
        <v/>
      </c>
      <c r="CC202" s="229" t="str">
        <f ca="1">+IF(OFFSET('Water Data'!$G$28,0,10*ROW('Water Data'!G196))="","",OFFSET('Water Data'!$G$28,0,10*ROW('Water Data'!G196)))</f>
        <v/>
      </c>
      <c r="CD202" s="229" t="str">
        <f ca="1">+IF(OFFSET('Water Data'!$G$29,0,10*ROW('Water Data'!G196))="","",OFFSET('Water Data'!$G$29,0,10*ROW('Water Data'!G196)))</f>
        <v/>
      </c>
      <c r="CE202" s="229" t="str">
        <f ca="1">+IF(OFFSET('Water Data'!$H$27,0,10*ROW('Water Data'!H196))="","",OFFSET('Water Data'!$H$27,0,10*ROW('Water Data'!H196)))</f>
        <v/>
      </c>
      <c r="CF202" s="229" t="str">
        <f ca="1">+IF(OFFSET('Water Data'!$H$28,0,10*ROW('Water Data'!H196))="","",OFFSET('Water Data'!$H$28,0,10*ROW('Water Data'!H196)))</f>
        <v/>
      </c>
      <c r="CG202" s="229" t="str">
        <f ca="1">+IF(OFFSET('Water Data'!$H$29,0,10*ROW('Water Data'!H196))="","",OFFSET('Water Data'!$H$29,0,10*ROW('Water Data'!H196)))</f>
        <v/>
      </c>
      <c r="CH202" s="229" t="str">
        <f ca="1">+IF(OFFSET('Water Data'!$I$27,0,10*ROW('Water Data'!I196))="","",OFFSET('Water Data'!$I$27,0,10*ROW('Water Data'!I196)))</f>
        <v/>
      </c>
      <c r="CI202" s="229" t="str">
        <f ca="1">+IF(OFFSET('Water Data'!$I$28,0,10*ROW('Water Data'!I196))="","",OFFSET('Water Data'!$I$28,0,10*ROW('Water Data'!I196)))</f>
        <v/>
      </c>
      <c r="CJ202" s="229" t="str">
        <f ca="1">+IF(OFFSET('Water Data'!$I$29,0,10*ROW('Water Data'!I196))="","",OFFSET('Water Data'!$I$29,0,10*ROW('Water Data'!I196)))</f>
        <v/>
      </c>
      <c r="CK202" s="229" t="str">
        <f ca="1">+IF(OFFSET('Sanitation Data'!$D$28,0,10*ROW('Sanitation Data'!D196))="","",OFFSET('Sanitation Data'!$D$28,0,10*ROW('Sanitation Data'!D196)))</f>
        <v/>
      </c>
      <c r="CL202" s="229" t="str">
        <f ca="1">+IF(OFFSET('Sanitation Data'!$D$29,0,10*ROW('Sanitation Data'!D196))="","",OFFSET('Sanitation Data'!$D$29,0,10*ROW('Sanitation Data'!D196)))</f>
        <v/>
      </c>
      <c r="CM202" s="229" t="str">
        <f ca="1">+IF(OFFSET('Sanitation Data'!$D$30,0,10*ROW('Sanitation Data'!D196))="","",OFFSET('Sanitation Data'!$D$30,0,10*ROW('Sanitation Data'!D196)))</f>
        <v/>
      </c>
      <c r="CN202" s="229" t="str">
        <f ca="1">+IF(OFFSET('Sanitation Data'!$D$31,0,10*ROW('Sanitation Data'!D196))="","",OFFSET('Sanitation Data'!$D$31,0,10*ROW('Sanitation Data'!D196)))</f>
        <v/>
      </c>
      <c r="CO202" s="229" t="str">
        <f ca="1">+IF(OFFSET('Sanitation Data'!$D$32,0,10*ROW('Sanitation Data'!D196))="","",OFFSET('Sanitation Data'!$D$32,0,10*ROW('Sanitation Data'!D196)))</f>
        <v/>
      </c>
      <c r="CP202" s="229" t="str">
        <f ca="1">+IF(OFFSET('Sanitation Data'!$E$28,0,10*ROW('Sanitation Data'!E196))="","",OFFSET('Sanitation Data'!$E$28,0,10*ROW('Sanitation Data'!E196)))</f>
        <v/>
      </c>
      <c r="CQ202" s="229" t="str">
        <f ca="1">+IF(OFFSET('Sanitation Data'!$E$29,0,10*ROW('Sanitation Data'!E196))="","",OFFSET('Sanitation Data'!$E$29,0,10*ROW('Sanitation Data'!E196)))</f>
        <v/>
      </c>
      <c r="CR202" s="229" t="str">
        <f ca="1">+IF(OFFSET('Sanitation Data'!$E$30,0,10*ROW('Sanitation Data'!E196))="","",OFFSET('Sanitation Data'!$E$30,0,10*ROW('Sanitation Data'!E196)))</f>
        <v/>
      </c>
      <c r="CS202" s="229" t="str">
        <f ca="1">+IF(OFFSET('Sanitation Data'!$E$31,0,10*ROW('Sanitation Data'!E196))="","",OFFSET('Sanitation Data'!$E$31,0,10*ROW('Sanitation Data'!E196)))</f>
        <v/>
      </c>
      <c r="CT202" s="229" t="str">
        <f ca="1">+IF(OFFSET('Sanitation Data'!$E$32,0,10*ROW('Sanitation Data'!E196))="","",OFFSET('Sanitation Data'!$E$32,0,10*ROW('Sanitation Data'!E196)))</f>
        <v/>
      </c>
      <c r="CU202" s="229" t="str">
        <f ca="1">+IF(OFFSET('Sanitation Data'!$F$28,0,10*ROW('Sanitation Data'!F196))="","",OFFSET('Sanitation Data'!$F$28,0,10*ROW('Sanitation Data'!F196)))</f>
        <v/>
      </c>
      <c r="CV202" s="229" t="str">
        <f ca="1">+IF(OFFSET('Sanitation Data'!$F$29,0,10*ROW('Sanitation Data'!F196))="","",OFFSET('Sanitation Data'!$F$29,0,10*ROW('Sanitation Data'!F196)))</f>
        <v/>
      </c>
      <c r="CW202" s="229" t="str">
        <f ca="1">+IF(OFFSET('Sanitation Data'!$F$30,0,10*ROW('Sanitation Data'!F196))="","",OFFSET('Sanitation Data'!$F$30,0,10*ROW('Sanitation Data'!F196)))</f>
        <v/>
      </c>
      <c r="CX202" s="229" t="str">
        <f ca="1">+IF(OFFSET('Sanitation Data'!$F$31,0,10*ROW('Sanitation Data'!F196))="","",OFFSET('Sanitation Data'!$F$31,0,10*ROW('Sanitation Data'!F196)))</f>
        <v/>
      </c>
      <c r="CY202" s="229" t="str">
        <f ca="1">+IF(OFFSET('Sanitation Data'!$F$32,0,10*ROW('Sanitation Data'!F196))="","",OFFSET('Sanitation Data'!$F$32,0,10*ROW('Sanitation Data'!F196)))</f>
        <v/>
      </c>
      <c r="CZ202" s="229" t="str">
        <f ca="1">+IF(OFFSET('Sanitation Data'!$G$28,0,10*ROW('Sanitation Data'!G196))="","",OFFSET('Sanitation Data'!$G$28,0,10*ROW('Sanitation Data'!G196)))</f>
        <v/>
      </c>
      <c r="DA202" s="229" t="str">
        <f ca="1">+IF(OFFSET('Sanitation Data'!$G$29,0,10*ROW('Sanitation Data'!G196))="","",OFFSET('Sanitation Data'!$G$29,0,10*ROW('Sanitation Data'!G196)))</f>
        <v/>
      </c>
      <c r="DB202" s="229" t="str">
        <f ca="1">+IF(OFFSET('Sanitation Data'!$G$30,0,10*ROW('Sanitation Data'!G196))="","",OFFSET('Sanitation Data'!$G$30,0,10*ROW('Sanitation Data'!G196)))</f>
        <v/>
      </c>
      <c r="DC202" s="229" t="str">
        <f ca="1">+IF(OFFSET('Sanitation Data'!$G$31,0,10*ROW('Sanitation Data'!G196))="","",OFFSET('Sanitation Data'!$G$31,0,10*ROW('Sanitation Data'!G196)))</f>
        <v/>
      </c>
      <c r="DD202" s="229" t="str">
        <f ca="1">+IF(OFFSET('Sanitation Data'!$G$32,0,10*ROW('Sanitation Data'!G196))="","",OFFSET('Sanitation Data'!$G$32,0,10*ROW('Sanitation Data'!G196)))</f>
        <v/>
      </c>
      <c r="DE202" s="229" t="str">
        <f ca="1">+IF(OFFSET('Sanitation Data'!$H$28,0,10*ROW('Sanitation Data'!H196))="","",OFFSET('Sanitation Data'!$H$28,0,10*ROW('Sanitation Data'!H196)))</f>
        <v/>
      </c>
      <c r="DF202" s="229" t="str">
        <f ca="1">+IF(OFFSET('Sanitation Data'!$H$29,0,10*ROW('Sanitation Data'!H196))="","",OFFSET('Sanitation Data'!$H$29,0,10*ROW('Sanitation Data'!H196)))</f>
        <v/>
      </c>
      <c r="DG202" s="229" t="str">
        <f ca="1">+IF(OFFSET('Sanitation Data'!$H$30,0,10*ROW('Sanitation Data'!H196))="","",OFFSET('Sanitation Data'!$H$30,0,10*ROW('Sanitation Data'!H196)))</f>
        <v/>
      </c>
      <c r="DH202" s="229" t="str">
        <f ca="1">+IF(OFFSET('Sanitation Data'!$H$31,0,10*ROW('Sanitation Data'!H196))="","",OFFSET('Sanitation Data'!$H$31,0,10*ROW('Sanitation Data'!H196)))</f>
        <v/>
      </c>
      <c r="DI202" s="229" t="str">
        <f ca="1">+IF(OFFSET('Sanitation Data'!$H$32,0,10*ROW('Sanitation Data'!H196))="","",OFFSET('Sanitation Data'!$H$32,0,10*ROW('Sanitation Data'!H196)))</f>
        <v/>
      </c>
      <c r="DJ202" s="229" t="str">
        <f ca="1">+IF(OFFSET('Sanitation Data'!$I$28,0,10*ROW('Sanitation Data'!I196))="","",OFFSET('Sanitation Data'!$I$28,0,10*ROW('Sanitation Data'!I196)))</f>
        <v/>
      </c>
      <c r="DK202" s="229" t="str">
        <f ca="1">+IF(OFFSET('Sanitation Data'!$I$29,0,10*ROW('Sanitation Data'!I196))="","",OFFSET('Sanitation Data'!$I$29,0,10*ROW('Sanitation Data'!I196)))</f>
        <v/>
      </c>
      <c r="DL202" s="229" t="str">
        <f ca="1">+IF(OFFSET('Sanitation Data'!$I$30,0,10*ROW('Sanitation Data'!I196))="","",OFFSET('Sanitation Data'!$I$30,0,10*ROW('Sanitation Data'!I196)))</f>
        <v/>
      </c>
      <c r="DM202" s="229" t="str">
        <f ca="1">+IF(OFFSET('Sanitation Data'!$I$31,0,10*ROW('Sanitation Data'!I196))="","",OFFSET('Sanitation Data'!$I$31,0,10*ROW('Sanitation Data'!I196)))</f>
        <v/>
      </c>
      <c r="DN202" s="229" t="str">
        <f ca="1">+IF(OFFSET('Sanitation Data'!$I$32,0,10*ROW('Sanitation Data'!I196))="","",OFFSET('Sanitation Data'!$I$32,0,10*ROW('Sanitation Data'!I196)))</f>
        <v/>
      </c>
      <c r="DO202" s="229" t="str">
        <f ca="1">+IF(OFFSET('Hygiene Data'!$D$11,0,10*ROW('Hygiene Data'!D196))="","",OFFSET('Hygiene Data'!$D$11,0,10*ROW('Hygiene Data'!D196)))</f>
        <v/>
      </c>
      <c r="DP202" s="229" t="str">
        <f ca="1">+IF(OFFSET('Hygiene Data'!$D$12,0,10*ROW('Hygiene Data'!D196))="","",OFFSET('Hygiene Data'!$D$12,0,10*ROW('Hygiene Data'!D196)))</f>
        <v/>
      </c>
      <c r="DQ202" s="229" t="str">
        <f ca="1">+IF(OFFSET('Hygiene Data'!$D$13,0,10*ROW('Hygiene Data'!D196))="","",OFFSET('Hygiene Data'!$D$13,0,10*ROW('Hygiene Data'!D196)))</f>
        <v/>
      </c>
      <c r="DR202" s="229" t="str">
        <f ca="1">+IF(OFFSET('Hygiene Data'!$E$11,0,10*ROW('Hygiene Data'!E196))="","",OFFSET('Hygiene Data'!$E$11,0,10*ROW('Hygiene Data'!E196)))</f>
        <v/>
      </c>
      <c r="DS202" s="229" t="str">
        <f ca="1">+IF(OFFSET('Hygiene Data'!$E$12,0,10*ROW('Hygiene Data'!E196))="","",OFFSET('Hygiene Data'!$E$12,0,10*ROW('Hygiene Data'!E196)))</f>
        <v/>
      </c>
      <c r="DT202" s="229" t="str">
        <f ca="1">+IF(OFFSET('Hygiene Data'!$E$13,0,10*ROW('Hygiene Data'!E196))="","",OFFSET('Hygiene Data'!$E$13,0,10*ROW('Hygiene Data'!E196)))</f>
        <v/>
      </c>
      <c r="DU202" s="229" t="str">
        <f ca="1">+IF(OFFSET('Hygiene Data'!$F$11,0,10*ROW('Hygiene Data'!F196))="","",OFFSET('Hygiene Data'!$F$11,0,10*ROW('Hygiene Data'!F196)))</f>
        <v/>
      </c>
      <c r="DV202" s="229" t="str">
        <f ca="1">+IF(OFFSET('Hygiene Data'!$F$12,0,10*ROW('Hygiene Data'!F196))="","",OFFSET('Hygiene Data'!$F$12,0,10*ROW('Hygiene Data'!F196)))</f>
        <v/>
      </c>
      <c r="DW202" s="229" t="str">
        <f ca="1">+IF(OFFSET('Hygiene Data'!$F$13,0,10*ROW('Hygiene Data'!F196))="","",OFFSET('Hygiene Data'!$F$13,0,10*ROW('Hygiene Data'!F196)))</f>
        <v/>
      </c>
      <c r="DX202" s="229" t="str">
        <f ca="1">+IF(OFFSET('Hygiene Data'!$G$11,0,10*ROW('Hygiene Data'!G196))="","",OFFSET('Hygiene Data'!$G$11,0,10*ROW('Hygiene Data'!G196)))</f>
        <v/>
      </c>
      <c r="DY202" s="229" t="str">
        <f ca="1">+IF(OFFSET('Hygiene Data'!$G$12,0,10*ROW('Hygiene Data'!G196))="","",OFFSET('Hygiene Data'!$G$12,0,10*ROW('Hygiene Data'!G196)))</f>
        <v/>
      </c>
      <c r="DZ202" s="229" t="str">
        <f ca="1">+IF(OFFSET('Hygiene Data'!$G$13,0,10*ROW('Hygiene Data'!G196))="","",OFFSET('Hygiene Data'!$G$13,0,10*ROW('Hygiene Data'!G196)))</f>
        <v/>
      </c>
      <c r="EA202" s="229" t="str">
        <f ca="1">+IF(OFFSET('Hygiene Data'!$H$11,0,10*ROW('Hygiene Data'!H196))="","",OFFSET('Hygiene Data'!$H$11,0,10*ROW('Hygiene Data'!H196)))</f>
        <v/>
      </c>
      <c r="EB202" s="229" t="str">
        <f ca="1">+IF(OFFSET('Hygiene Data'!$H$12,0,10*ROW('Hygiene Data'!H196))="","",OFFSET('Hygiene Data'!$H$12,0,10*ROW('Hygiene Data'!H196)))</f>
        <v/>
      </c>
      <c r="EC202" s="229" t="str">
        <f ca="1">+IF(OFFSET('Hygiene Data'!$H$13,0,10*ROW('Hygiene Data'!H196))="","",OFFSET('Hygiene Data'!$H$13,0,10*ROW('Hygiene Data'!H196)))</f>
        <v/>
      </c>
      <c r="ED202" s="229" t="str">
        <f ca="1">+IF(OFFSET('Hygiene Data'!$I$11,0,10*ROW('Hygiene Data'!I196))="","",OFFSET('Hygiene Data'!$I$11,0,10*ROW('Hygiene Data'!I196)))</f>
        <v/>
      </c>
      <c r="EE202" s="229" t="str">
        <f ca="1">+IF(OFFSET('Hygiene Data'!$I$12,0,10*ROW('Hygiene Data'!I196))="","",OFFSET('Hygiene Data'!$I$12,0,10*ROW('Hygiene Data'!I196)))</f>
        <v/>
      </c>
      <c r="EF202" s="229" t="str">
        <f ca="1">+IF(OFFSET('Hygiene Data'!$I$13,0,10*ROW('Hygiene Data'!I196))="","",OFFSET('Hygiene Data'!$I$13,0,10*ROW('Hygiene Data'!I196)))</f>
        <v/>
      </c>
    </row>
    <row r="203" spans="1:136" x14ac:dyDescent="0.25">
      <c r="A203" s="338" t="str">
        <f ca="1">+IF(OFFSET('Water Data'!$B$2,0,10*ROW('Water Data'!E197))="","",OFFSET('Water Data'!$B$2,0,10*ROW('Water Data'!E197)))</f>
        <v/>
      </c>
      <c r="B203" s="33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365" t="str">
        <f t="shared" ca="1" si="3"/>
        <v/>
      </c>
      <c r="D203" s="36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36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36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36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36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36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36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36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36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36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36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36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36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36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36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36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36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36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36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36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36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36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36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36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36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36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36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36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36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36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36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36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36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36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36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36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36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36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36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36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36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36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36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36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36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36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36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36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36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44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36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36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36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36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36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36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36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36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36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36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36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36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36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36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36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36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229" t="str">
        <f ca="1">+IF(OFFSET('Water Data'!$D$27,0,10*ROW('Water Data'!D197))="","",OFFSET('Water Data'!$D$27,0,10*ROW('Water Data'!D197)))</f>
        <v/>
      </c>
      <c r="BT203" s="229" t="str">
        <f ca="1">+IF(OFFSET('Water Data'!$D$28,0,10*ROW('Water Data'!D197))="","",OFFSET('Water Data'!$D$28,0,10*ROW('Water Data'!D197)))</f>
        <v/>
      </c>
      <c r="BU203" s="229" t="str">
        <f ca="1">+IF(OFFSET('Water Data'!$D$29,0,10*ROW('Water Data'!D197))="","",OFFSET('Water Data'!$D$29,0,10*ROW('Water Data'!D197)))</f>
        <v/>
      </c>
      <c r="BV203" s="229" t="str">
        <f ca="1">+IF(OFFSET('Water Data'!$E$27,0,10*ROW('Water Data'!E197))="","",OFFSET('Water Data'!$E$27,0,10*ROW('Water Data'!E197)))</f>
        <v/>
      </c>
      <c r="BW203" s="229" t="str">
        <f ca="1">+IF(OFFSET('Water Data'!$E$28,0,10*ROW('Water Data'!E197))="","",OFFSET('Water Data'!$E$28,0,10*ROW('Water Data'!E197)))</f>
        <v/>
      </c>
      <c r="BX203" s="229" t="str">
        <f ca="1">+IF(OFFSET('Water Data'!$E$29,0,10*ROW('Water Data'!E197))="","",OFFSET('Water Data'!$E$29,0,10*ROW('Water Data'!E197)))</f>
        <v/>
      </c>
      <c r="BY203" s="229" t="str">
        <f ca="1">+IF(OFFSET('Water Data'!$F$27,0,10*ROW('Water Data'!F197))="","",OFFSET('Water Data'!$F$27,0,10*ROW('Water Data'!F197)))</f>
        <v/>
      </c>
      <c r="BZ203" s="229" t="str">
        <f ca="1">+IF(OFFSET('Water Data'!$F$28,0,10*ROW('Water Data'!F197))="","",OFFSET('Water Data'!$F$28,0,10*ROW('Water Data'!F197)))</f>
        <v/>
      </c>
      <c r="CA203" s="229" t="str">
        <f ca="1">+IF(OFFSET('Water Data'!$F$29,0,10*ROW('Water Data'!F197))="","",OFFSET('Water Data'!$F$29,0,10*ROW('Water Data'!F197)))</f>
        <v/>
      </c>
      <c r="CB203" s="229" t="str">
        <f ca="1">+IF(OFFSET('Water Data'!$G$27,0,10*ROW('Water Data'!G197))="","",OFFSET('Water Data'!$G$27,0,10*ROW('Water Data'!G197)))</f>
        <v/>
      </c>
      <c r="CC203" s="229" t="str">
        <f ca="1">+IF(OFFSET('Water Data'!$G$28,0,10*ROW('Water Data'!G197))="","",OFFSET('Water Data'!$G$28,0,10*ROW('Water Data'!G197)))</f>
        <v/>
      </c>
      <c r="CD203" s="229" t="str">
        <f ca="1">+IF(OFFSET('Water Data'!$G$29,0,10*ROW('Water Data'!G197))="","",OFFSET('Water Data'!$G$29,0,10*ROW('Water Data'!G197)))</f>
        <v/>
      </c>
      <c r="CE203" s="229" t="str">
        <f ca="1">+IF(OFFSET('Water Data'!$H$27,0,10*ROW('Water Data'!H197))="","",OFFSET('Water Data'!$H$27,0,10*ROW('Water Data'!H197)))</f>
        <v/>
      </c>
      <c r="CF203" s="229" t="str">
        <f ca="1">+IF(OFFSET('Water Data'!$H$28,0,10*ROW('Water Data'!H197))="","",OFFSET('Water Data'!$H$28,0,10*ROW('Water Data'!H197)))</f>
        <v/>
      </c>
      <c r="CG203" s="229" t="str">
        <f ca="1">+IF(OFFSET('Water Data'!$H$29,0,10*ROW('Water Data'!H197))="","",OFFSET('Water Data'!$H$29,0,10*ROW('Water Data'!H197)))</f>
        <v/>
      </c>
      <c r="CH203" s="229" t="str">
        <f ca="1">+IF(OFFSET('Water Data'!$I$27,0,10*ROW('Water Data'!I197))="","",OFFSET('Water Data'!$I$27,0,10*ROW('Water Data'!I197)))</f>
        <v/>
      </c>
      <c r="CI203" s="229" t="str">
        <f ca="1">+IF(OFFSET('Water Data'!$I$28,0,10*ROW('Water Data'!I197))="","",OFFSET('Water Data'!$I$28,0,10*ROW('Water Data'!I197)))</f>
        <v/>
      </c>
      <c r="CJ203" s="229" t="str">
        <f ca="1">+IF(OFFSET('Water Data'!$I$29,0,10*ROW('Water Data'!I197))="","",OFFSET('Water Data'!$I$29,0,10*ROW('Water Data'!I197)))</f>
        <v/>
      </c>
      <c r="CK203" s="229" t="str">
        <f ca="1">+IF(OFFSET('Sanitation Data'!$D$28,0,10*ROW('Sanitation Data'!D197))="","",OFFSET('Sanitation Data'!$D$28,0,10*ROW('Sanitation Data'!D197)))</f>
        <v/>
      </c>
      <c r="CL203" s="229" t="str">
        <f ca="1">+IF(OFFSET('Sanitation Data'!$D$29,0,10*ROW('Sanitation Data'!D197))="","",OFFSET('Sanitation Data'!$D$29,0,10*ROW('Sanitation Data'!D197)))</f>
        <v/>
      </c>
      <c r="CM203" s="229" t="str">
        <f ca="1">+IF(OFFSET('Sanitation Data'!$D$30,0,10*ROW('Sanitation Data'!D197))="","",OFFSET('Sanitation Data'!$D$30,0,10*ROW('Sanitation Data'!D197)))</f>
        <v/>
      </c>
      <c r="CN203" s="229" t="str">
        <f ca="1">+IF(OFFSET('Sanitation Data'!$D$31,0,10*ROW('Sanitation Data'!D197))="","",OFFSET('Sanitation Data'!$D$31,0,10*ROW('Sanitation Data'!D197)))</f>
        <v/>
      </c>
      <c r="CO203" s="229" t="str">
        <f ca="1">+IF(OFFSET('Sanitation Data'!$D$32,0,10*ROW('Sanitation Data'!D197))="","",OFFSET('Sanitation Data'!$D$32,0,10*ROW('Sanitation Data'!D197)))</f>
        <v/>
      </c>
      <c r="CP203" s="229" t="str">
        <f ca="1">+IF(OFFSET('Sanitation Data'!$E$28,0,10*ROW('Sanitation Data'!E197))="","",OFFSET('Sanitation Data'!$E$28,0,10*ROW('Sanitation Data'!E197)))</f>
        <v/>
      </c>
      <c r="CQ203" s="229" t="str">
        <f ca="1">+IF(OFFSET('Sanitation Data'!$E$29,0,10*ROW('Sanitation Data'!E197))="","",OFFSET('Sanitation Data'!$E$29,0,10*ROW('Sanitation Data'!E197)))</f>
        <v/>
      </c>
      <c r="CR203" s="229" t="str">
        <f ca="1">+IF(OFFSET('Sanitation Data'!$E$30,0,10*ROW('Sanitation Data'!E197))="","",OFFSET('Sanitation Data'!$E$30,0,10*ROW('Sanitation Data'!E197)))</f>
        <v/>
      </c>
      <c r="CS203" s="229" t="str">
        <f ca="1">+IF(OFFSET('Sanitation Data'!$E$31,0,10*ROW('Sanitation Data'!E197))="","",OFFSET('Sanitation Data'!$E$31,0,10*ROW('Sanitation Data'!E197)))</f>
        <v/>
      </c>
      <c r="CT203" s="229" t="str">
        <f ca="1">+IF(OFFSET('Sanitation Data'!$E$32,0,10*ROW('Sanitation Data'!E197))="","",OFFSET('Sanitation Data'!$E$32,0,10*ROW('Sanitation Data'!E197)))</f>
        <v/>
      </c>
      <c r="CU203" s="229" t="str">
        <f ca="1">+IF(OFFSET('Sanitation Data'!$F$28,0,10*ROW('Sanitation Data'!F197))="","",OFFSET('Sanitation Data'!$F$28,0,10*ROW('Sanitation Data'!F197)))</f>
        <v/>
      </c>
      <c r="CV203" s="229" t="str">
        <f ca="1">+IF(OFFSET('Sanitation Data'!$F$29,0,10*ROW('Sanitation Data'!F197))="","",OFFSET('Sanitation Data'!$F$29,0,10*ROW('Sanitation Data'!F197)))</f>
        <v/>
      </c>
      <c r="CW203" s="229" t="str">
        <f ca="1">+IF(OFFSET('Sanitation Data'!$F$30,0,10*ROW('Sanitation Data'!F197))="","",OFFSET('Sanitation Data'!$F$30,0,10*ROW('Sanitation Data'!F197)))</f>
        <v/>
      </c>
      <c r="CX203" s="229" t="str">
        <f ca="1">+IF(OFFSET('Sanitation Data'!$F$31,0,10*ROW('Sanitation Data'!F197))="","",OFFSET('Sanitation Data'!$F$31,0,10*ROW('Sanitation Data'!F197)))</f>
        <v/>
      </c>
      <c r="CY203" s="229" t="str">
        <f ca="1">+IF(OFFSET('Sanitation Data'!$F$32,0,10*ROW('Sanitation Data'!F197))="","",OFFSET('Sanitation Data'!$F$32,0,10*ROW('Sanitation Data'!F197)))</f>
        <v/>
      </c>
      <c r="CZ203" s="229" t="str">
        <f ca="1">+IF(OFFSET('Sanitation Data'!$G$28,0,10*ROW('Sanitation Data'!G197))="","",OFFSET('Sanitation Data'!$G$28,0,10*ROW('Sanitation Data'!G197)))</f>
        <v/>
      </c>
      <c r="DA203" s="229" t="str">
        <f ca="1">+IF(OFFSET('Sanitation Data'!$G$29,0,10*ROW('Sanitation Data'!G197))="","",OFFSET('Sanitation Data'!$G$29,0,10*ROW('Sanitation Data'!G197)))</f>
        <v/>
      </c>
      <c r="DB203" s="229" t="str">
        <f ca="1">+IF(OFFSET('Sanitation Data'!$G$30,0,10*ROW('Sanitation Data'!G197))="","",OFFSET('Sanitation Data'!$G$30,0,10*ROW('Sanitation Data'!G197)))</f>
        <v/>
      </c>
      <c r="DC203" s="229" t="str">
        <f ca="1">+IF(OFFSET('Sanitation Data'!$G$31,0,10*ROW('Sanitation Data'!G197))="","",OFFSET('Sanitation Data'!$G$31,0,10*ROW('Sanitation Data'!G197)))</f>
        <v/>
      </c>
      <c r="DD203" s="229" t="str">
        <f ca="1">+IF(OFFSET('Sanitation Data'!$G$32,0,10*ROW('Sanitation Data'!G197))="","",OFFSET('Sanitation Data'!$G$32,0,10*ROW('Sanitation Data'!G197)))</f>
        <v/>
      </c>
      <c r="DE203" s="229" t="str">
        <f ca="1">+IF(OFFSET('Sanitation Data'!$H$28,0,10*ROW('Sanitation Data'!H197))="","",OFFSET('Sanitation Data'!$H$28,0,10*ROW('Sanitation Data'!H197)))</f>
        <v/>
      </c>
      <c r="DF203" s="229" t="str">
        <f ca="1">+IF(OFFSET('Sanitation Data'!$H$29,0,10*ROW('Sanitation Data'!H197))="","",OFFSET('Sanitation Data'!$H$29,0,10*ROW('Sanitation Data'!H197)))</f>
        <v/>
      </c>
      <c r="DG203" s="229" t="str">
        <f ca="1">+IF(OFFSET('Sanitation Data'!$H$30,0,10*ROW('Sanitation Data'!H197))="","",OFFSET('Sanitation Data'!$H$30,0,10*ROW('Sanitation Data'!H197)))</f>
        <v/>
      </c>
      <c r="DH203" s="229" t="str">
        <f ca="1">+IF(OFFSET('Sanitation Data'!$H$31,0,10*ROW('Sanitation Data'!H197))="","",OFFSET('Sanitation Data'!$H$31,0,10*ROW('Sanitation Data'!H197)))</f>
        <v/>
      </c>
      <c r="DI203" s="229" t="str">
        <f ca="1">+IF(OFFSET('Sanitation Data'!$H$32,0,10*ROW('Sanitation Data'!H197))="","",OFFSET('Sanitation Data'!$H$32,0,10*ROW('Sanitation Data'!H197)))</f>
        <v/>
      </c>
      <c r="DJ203" s="229" t="str">
        <f ca="1">+IF(OFFSET('Sanitation Data'!$I$28,0,10*ROW('Sanitation Data'!I197))="","",OFFSET('Sanitation Data'!$I$28,0,10*ROW('Sanitation Data'!I197)))</f>
        <v/>
      </c>
      <c r="DK203" s="229" t="str">
        <f ca="1">+IF(OFFSET('Sanitation Data'!$I$29,0,10*ROW('Sanitation Data'!I197))="","",OFFSET('Sanitation Data'!$I$29,0,10*ROW('Sanitation Data'!I197)))</f>
        <v/>
      </c>
      <c r="DL203" s="229" t="str">
        <f ca="1">+IF(OFFSET('Sanitation Data'!$I$30,0,10*ROW('Sanitation Data'!I197))="","",OFFSET('Sanitation Data'!$I$30,0,10*ROW('Sanitation Data'!I197)))</f>
        <v/>
      </c>
      <c r="DM203" s="229" t="str">
        <f ca="1">+IF(OFFSET('Sanitation Data'!$I$31,0,10*ROW('Sanitation Data'!I197))="","",OFFSET('Sanitation Data'!$I$31,0,10*ROW('Sanitation Data'!I197)))</f>
        <v/>
      </c>
      <c r="DN203" s="229" t="str">
        <f ca="1">+IF(OFFSET('Sanitation Data'!$I$32,0,10*ROW('Sanitation Data'!I197))="","",OFFSET('Sanitation Data'!$I$32,0,10*ROW('Sanitation Data'!I197)))</f>
        <v/>
      </c>
      <c r="DO203" s="229" t="str">
        <f ca="1">+IF(OFFSET('Hygiene Data'!$D$11,0,10*ROW('Hygiene Data'!D197))="","",OFFSET('Hygiene Data'!$D$11,0,10*ROW('Hygiene Data'!D197)))</f>
        <v/>
      </c>
      <c r="DP203" s="229" t="str">
        <f ca="1">+IF(OFFSET('Hygiene Data'!$D$12,0,10*ROW('Hygiene Data'!D197))="","",OFFSET('Hygiene Data'!$D$12,0,10*ROW('Hygiene Data'!D197)))</f>
        <v/>
      </c>
      <c r="DQ203" s="229" t="str">
        <f ca="1">+IF(OFFSET('Hygiene Data'!$D$13,0,10*ROW('Hygiene Data'!D197))="","",OFFSET('Hygiene Data'!$D$13,0,10*ROW('Hygiene Data'!D197)))</f>
        <v/>
      </c>
      <c r="DR203" s="229" t="str">
        <f ca="1">+IF(OFFSET('Hygiene Data'!$E$11,0,10*ROW('Hygiene Data'!E197))="","",OFFSET('Hygiene Data'!$E$11,0,10*ROW('Hygiene Data'!E197)))</f>
        <v/>
      </c>
      <c r="DS203" s="229" t="str">
        <f ca="1">+IF(OFFSET('Hygiene Data'!$E$12,0,10*ROW('Hygiene Data'!E197))="","",OFFSET('Hygiene Data'!$E$12,0,10*ROW('Hygiene Data'!E197)))</f>
        <v/>
      </c>
      <c r="DT203" s="229" t="str">
        <f ca="1">+IF(OFFSET('Hygiene Data'!$E$13,0,10*ROW('Hygiene Data'!E197))="","",OFFSET('Hygiene Data'!$E$13,0,10*ROW('Hygiene Data'!E197)))</f>
        <v/>
      </c>
      <c r="DU203" s="229" t="str">
        <f ca="1">+IF(OFFSET('Hygiene Data'!$F$11,0,10*ROW('Hygiene Data'!F197))="","",OFFSET('Hygiene Data'!$F$11,0,10*ROW('Hygiene Data'!F197)))</f>
        <v/>
      </c>
      <c r="DV203" s="229" t="str">
        <f ca="1">+IF(OFFSET('Hygiene Data'!$F$12,0,10*ROW('Hygiene Data'!F197))="","",OFFSET('Hygiene Data'!$F$12,0,10*ROW('Hygiene Data'!F197)))</f>
        <v/>
      </c>
      <c r="DW203" s="229" t="str">
        <f ca="1">+IF(OFFSET('Hygiene Data'!$F$13,0,10*ROW('Hygiene Data'!F197))="","",OFFSET('Hygiene Data'!$F$13,0,10*ROW('Hygiene Data'!F197)))</f>
        <v/>
      </c>
      <c r="DX203" s="229" t="str">
        <f ca="1">+IF(OFFSET('Hygiene Data'!$G$11,0,10*ROW('Hygiene Data'!G197))="","",OFFSET('Hygiene Data'!$G$11,0,10*ROW('Hygiene Data'!G197)))</f>
        <v/>
      </c>
      <c r="DY203" s="229" t="str">
        <f ca="1">+IF(OFFSET('Hygiene Data'!$G$12,0,10*ROW('Hygiene Data'!G197))="","",OFFSET('Hygiene Data'!$G$12,0,10*ROW('Hygiene Data'!G197)))</f>
        <v/>
      </c>
      <c r="DZ203" s="229" t="str">
        <f ca="1">+IF(OFFSET('Hygiene Data'!$G$13,0,10*ROW('Hygiene Data'!G197))="","",OFFSET('Hygiene Data'!$G$13,0,10*ROW('Hygiene Data'!G197)))</f>
        <v/>
      </c>
      <c r="EA203" s="229" t="str">
        <f ca="1">+IF(OFFSET('Hygiene Data'!$H$11,0,10*ROW('Hygiene Data'!H197))="","",OFFSET('Hygiene Data'!$H$11,0,10*ROW('Hygiene Data'!H197)))</f>
        <v/>
      </c>
      <c r="EB203" s="229" t="str">
        <f ca="1">+IF(OFFSET('Hygiene Data'!$H$12,0,10*ROW('Hygiene Data'!H197))="","",OFFSET('Hygiene Data'!$H$12,0,10*ROW('Hygiene Data'!H197)))</f>
        <v/>
      </c>
      <c r="EC203" s="229" t="str">
        <f ca="1">+IF(OFFSET('Hygiene Data'!$H$13,0,10*ROW('Hygiene Data'!H197))="","",OFFSET('Hygiene Data'!$H$13,0,10*ROW('Hygiene Data'!H197)))</f>
        <v/>
      </c>
      <c r="ED203" s="229" t="str">
        <f ca="1">+IF(OFFSET('Hygiene Data'!$I$11,0,10*ROW('Hygiene Data'!I197))="","",OFFSET('Hygiene Data'!$I$11,0,10*ROW('Hygiene Data'!I197)))</f>
        <v/>
      </c>
      <c r="EE203" s="229" t="str">
        <f ca="1">+IF(OFFSET('Hygiene Data'!$I$12,0,10*ROW('Hygiene Data'!I197))="","",OFFSET('Hygiene Data'!$I$12,0,10*ROW('Hygiene Data'!I197)))</f>
        <v/>
      </c>
      <c r="EF203" s="229" t="str">
        <f ca="1">+IF(OFFSET('Hygiene Data'!$I$13,0,10*ROW('Hygiene Data'!I197))="","",OFFSET('Hygiene Data'!$I$13,0,10*ROW('Hygiene Data'!I197)))</f>
        <v/>
      </c>
    </row>
    <row r="204" spans="1:136" x14ac:dyDescent="0.25">
      <c r="A204" s="338" t="str">
        <f ca="1">+IF(OFFSET('Water Data'!$B$2,0,10*ROW('Water Data'!E198))="","",OFFSET('Water Data'!$B$2,0,10*ROW('Water Data'!E198)))</f>
        <v/>
      </c>
      <c r="B204" s="33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365" t="str">
        <f t="shared" ca="1" si="3"/>
        <v/>
      </c>
      <c r="D204" s="36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36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36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36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36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36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36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36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36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36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36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36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36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36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36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36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36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36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36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36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36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36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36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36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36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36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36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36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36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36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36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36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36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36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36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36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36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36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36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36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36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36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36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36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36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36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36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36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36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44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36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36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36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36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36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36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36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36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36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36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36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36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36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36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36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36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229" t="str">
        <f ca="1">+IF(OFFSET('Water Data'!$D$27,0,10*ROW('Water Data'!D198))="","",OFFSET('Water Data'!$D$27,0,10*ROW('Water Data'!D198)))</f>
        <v/>
      </c>
      <c r="BT204" s="229" t="str">
        <f ca="1">+IF(OFFSET('Water Data'!$D$28,0,10*ROW('Water Data'!D198))="","",OFFSET('Water Data'!$D$28,0,10*ROW('Water Data'!D198)))</f>
        <v/>
      </c>
      <c r="BU204" s="229" t="str">
        <f ca="1">+IF(OFFSET('Water Data'!$D$29,0,10*ROW('Water Data'!D198))="","",OFFSET('Water Data'!$D$29,0,10*ROW('Water Data'!D198)))</f>
        <v/>
      </c>
      <c r="BV204" s="229" t="str">
        <f ca="1">+IF(OFFSET('Water Data'!$E$27,0,10*ROW('Water Data'!E198))="","",OFFSET('Water Data'!$E$27,0,10*ROW('Water Data'!E198)))</f>
        <v/>
      </c>
      <c r="BW204" s="229" t="str">
        <f ca="1">+IF(OFFSET('Water Data'!$E$28,0,10*ROW('Water Data'!E198))="","",OFFSET('Water Data'!$E$28,0,10*ROW('Water Data'!E198)))</f>
        <v/>
      </c>
      <c r="BX204" s="229" t="str">
        <f ca="1">+IF(OFFSET('Water Data'!$E$29,0,10*ROW('Water Data'!E198))="","",OFFSET('Water Data'!$E$29,0,10*ROW('Water Data'!E198)))</f>
        <v/>
      </c>
      <c r="BY204" s="229" t="str">
        <f ca="1">+IF(OFFSET('Water Data'!$F$27,0,10*ROW('Water Data'!F198))="","",OFFSET('Water Data'!$F$27,0,10*ROW('Water Data'!F198)))</f>
        <v/>
      </c>
      <c r="BZ204" s="229" t="str">
        <f ca="1">+IF(OFFSET('Water Data'!$F$28,0,10*ROW('Water Data'!F198))="","",OFFSET('Water Data'!$F$28,0,10*ROW('Water Data'!F198)))</f>
        <v/>
      </c>
      <c r="CA204" s="229" t="str">
        <f ca="1">+IF(OFFSET('Water Data'!$F$29,0,10*ROW('Water Data'!F198))="","",OFFSET('Water Data'!$F$29,0,10*ROW('Water Data'!F198)))</f>
        <v/>
      </c>
      <c r="CB204" s="229" t="str">
        <f ca="1">+IF(OFFSET('Water Data'!$G$27,0,10*ROW('Water Data'!G198))="","",OFFSET('Water Data'!$G$27,0,10*ROW('Water Data'!G198)))</f>
        <v/>
      </c>
      <c r="CC204" s="229" t="str">
        <f ca="1">+IF(OFFSET('Water Data'!$G$28,0,10*ROW('Water Data'!G198))="","",OFFSET('Water Data'!$G$28,0,10*ROW('Water Data'!G198)))</f>
        <v/>
      </c>
      <c r="CD204" s="229" t="str">
        <f ca="1">+IF(OFFSET('Water Data'!$G$29,0,10*ROW('Water Data'!G198))="","",OFFSET('Water Data'!$G$29,0,10*ROW('Water Data'!G198)))</f>
        <v/>
      </c>
      <c r="CE204" s="229" t="str">
        <f ca="1">+IF(OFFSET('Water Data'!$H$27,0,10*ROW('Water Data'!H198))="","",OFFSET('Water Data'!$H$27,0,10*ROW('Water Data'!H198)))</f>
        <v/>
      </c>
      <c r="CF204" s="229" t="str">
        <f ca="1">+IF(OFFSET('Water Data'!$H$28,0,10*ROW('Water Data'!H198))="","",OFFSET('Water Data'!$H$28,0,10*ROW('Water Data'!H198)))</f>
        <v/>
      </c>
      <c r="CG204" s="229" t="str">
        <f ca="1">+IF(OFFSET('Water Data'!$H$29,0,10*ROW('Water Data'!H198))="","",OFFSET('Water Data'!$H$29,0,10*ROW('Water Data'!H198)))</f>
        <v/>
      </c>
      <c r="CH204" s="229" t="str">
        <f ca="1">+IF(OFFSET('Water Data'!$I$27,0,10*ROW('Water Data'!I198))="","",OFFSET('Water Data'!$I$27,0,10*ROW('Water Data'!I198)))</f>
        <v/>
      </c>
      <c r="CI204" s="229" t="str">
        <f ca="1">+IF(OFFSET('Water Data'!$I$28,0,10*ROW('Water Data'!I198))="","",OFFSET('Water Data'!$I$28,0,10*ROW('Water Data'!I198)))</f>
        <v/>
      </c>
      <c r="CJ204" s="229" t="str">
        <f ca="1">+IF(OFFSET('Water Data'!$I$29,0,10*ROW('Water Data'!I198))="","",OFFSET('Water Data'!$I$29,0,10*ROW('Water Data'!I198)))</f>
        <v/>
      </c>
      <c r="CK204" s="229" t="str">
        <f ca="1">+IF(OFFSET('Sanitation Data'!$D$28,0,10*ROW('Sanitation Data'!D198))="","",OFFSET('Sanitation Data'!$D$28,0,10*ROW('Sanitation Data'!D198)))</f>
        <v/>
      </c>
      <c r="CL204" s="229" t="str">
        <f ca="1">+IF(OFFSET('Sanitation Data'!$D$29,0,10*ROW('Sanitation Data'!D198))="","",OFFSET('Sanitation Data'!$D$29,0,10*ROW('Sanitation Data'!D198)))</f>
        <v/>
      </c>
      <c r="CM204" s="229" t="str">
        <f ca="1">+IF(OFFSET('Sanitation Data'!$D$30,0,10*ROW('Sanitation Data'!D198))="","",OFFSET('Sanitation Data'!$D$30,0,10*ROW('Sanitation Data'!D198)))</f>
        <v/>
      </c>
      <c r="CN204" s="229" t="str">
        <f ca="1">+IF(OFFSET('Sanitation Data'!$D$31,0,10*ROW('Sanitation Data'!D198))="","",OFFSET('Sanitation Data'!$D$31,0,10*ROW('Sanitation Data'!D198)))</f>
        <v/>
      </c>
      <c r="CO204" s="229" t="str">
        <f ca="1">+IF(OFFSET('Sanitation Data'!$D$32,0,10*ROW('Sanitation Data'!D198))="","",OFFSET('Sanitation Data'!$D$32,0,10*ROW('Sanitation Data'!D198)))</f>
        <v/>
      </c>
      <c r="CP204" s="229" t="str">
        <f ca="1">+IF(OFFSET('Sanitation Data'!$E$28,0,10*ROW('Sanitation Data'!E198))="","",OFFSET('Sanitation Data'!$E$28,0,10*ROW('Sanitation Data'!E198)))</f>
        <v/>
      </c>
      <c r="CQ204" s="229" t="str">
        <f ca="1">+IF(OFFSET('Sanitation Data'!$E$29,0,10*ROW('Sanitation Data'!E198))="","",OFFSET('Sanitation Data'!$E$29,0,10*ROW('Sanitation Data'!E198)))</f>
        <v/>
      </c>
      <c r="CR204" s="229" t="str">
        <f ca="1">+IF(OFFSET('Sanitation Data'!$E$30,0,10*ROW('Sanitation Data'!E198))="","",OFFSET('Sanitation Data'!$E$30,0,10*ROW('Sanitation Data'!E198)))</f>
        <v/>
      </c>
      <c r="CS204" s="229" t="str">
        <f ca="1">+IF(OFFSET('Sanitation Data'!$E$31,0,10*ROW('Sanitation Data'!E198))="","",OFFSET('Sanitation Data'!$E$31,0,10*ROW('Sanitation Data'!E198)))</f>
        <v/>
      </c>
      <c r="CT204" s="229" t="str">
        <f ca="1">+IF(OFFSET('Sanitation Data'!$E$32,0,10*ROW('Sanitation Data'!E198))="","",OFFSET('Sanitation Data'!$E$32,0,10*ROW('Sanitation Data'!E198)))</f>
        <v/>
      </c>
      <c r="CU204" s="229" t="str">
        <f ca="1">+IF(OFFSET('Sanitation Data'!$F$28,0,10*ROW('Sanitation Data'!F198))="","",OFFSET('Sanitation Data'!$F$28,0,10*ROW('Sanitation Data'!F198)))</f>
        <v/>
      </c>
      <c r="CV204" s="229" t="str">
        <f ca="1">+IF(OFFSET('Sanitation Data'!$F$29,0,10*ROW('Sanitation Data'!F198))="","",OFFSET('Sanitation Data'!$F$29,0,10*ROW('Sanitation Data'!F198)))</f>
        <v/>
      </c>
      <c r="CW204" s="229" t="str">
        <f ca="1">+IF(OFFSET('Sanitation Data'!$F$30,0,10*ROW('Sanitation Data'!F198))="","",OFFSET('Sanitation Data'!$F$30,0,10*ROW('Sanitation Data'!F198)))</f>
        <v/>
      </c>
      <c r="CX204" s="229" t="str">
        <f ca="1">+IF(OFFSET('Sanitation Data'!$F$31,0,10*ROW('Sanitation Data'!F198))="","",OFFSET('Sanitation Data'!$F$31,0,10*ROW('Sanitation Data'!F198)))</f>
        <v/>
      </c>
      <c r="CY204" s="229" t="str">
        <f ca="1">+IF(OFFSET('Sanitation Data'!$F$32,0,10*ROW('Sanitation Data'!F198))="","",OFFSET('Sanitation Data'!$F$32,0,10*ROW('Sanitation Data'!F198)))</f>
        <v/>
      </c>
      <c r="CZ204" s="229" t="str">
        <f ca="1">+IF(OFFSET('Sanitation Data'!$G$28,0,10*ROW('Sanitation Data'!G198))="","",OFFSET('Sanitation Data'!$G$28,0,10*ROW('Sanitation Data'!G198)))</f>
        <v/>
      </c>
      <c r="DA204" s="229" t="str">
        <f ca="1">+IF(OFFSET('Sanitation Data'!$G$29,0,10*ROW('Sanitation Data'!G198))="","",OFFSET('Sanitation Data'!$G$29,0,10*ROW('Sanitation Data'!G198)))</f>
        <v/>
      </c>
      <c r="DB204" s="229" t="str">
        <f ca="1">+IF(OFFSET('Sanitation Data'!$G$30,0,10*ROW('Sanitation Data'!G198))="","",OFFSET('Sanitation Data'!$G$30,0,10*ROW('Sanitation Data'!G198)))</f>
        <v/>
      </c>
      <c r="DC204" s="229" t="str">
        <f ca="1">+IF(OFFSET('Sanitation Data'!$G$31,0,10*ROW('Sanitation Data'!G198))="","",OFFSET('Sanitation Data'!$G$31,0,10*ROW('Sanitation Data'!G198)))</f>
        <v/>
      </c>
      <c r="DD204" s="229" t="str">
        <f ca="1">+IF(OFFSET('Sanitation Data'!$G$32,0,10*ROW('Sanitation Data'!G198))="","",OFFSET('Sanitation Data'!$G$32,0,10*ROW('Sanitation Data'!G198)))</f>
        <v/>
      </c>
      <c r="DE204" s="229" t="str">
        <f ca="1">+IF(OFFSET('Sanitation Data'!$H$28,0,10*ROW('Sanitation Data'!H198))="","",OFFSET('Sanitation Data'!$H$28,0,10*ROW('Sanitation Data'!H198)))</f>
        <v/>
      </c>
      <c r="DF204" s="229" t="str">
        <f ca="1">+IF(OFFSET('Sanitation Data'!$H$29,0,10*ROW('Sanitation Data'!H198))="","",OFFSET('Sanitation Data'!$H$29,0,10*ROW('Sanitation Data'!H198)))</f>
        <v/>
      </c>
      <c r="DG204" s="229" t="str">
        <f ca="1">+IF(OFFSET('Sanitation Data'!$H$30,0,10*ROW('Sanitation Data'!H198))="","",OFFSET('Sanitation Data'!$H$30,0,10*ROW('Sanitation Data'!H198)))</f>
        <v/>
      </c>
      <c r="DH204" s="229" t="str">
        <f ca="1">+IF(OFFSET('Sanitation Data'!$H$31,0,10*ROW('Sanitation Data'!H198))="","",OFFSET('Sanitation Data'!$H$31,0,10*ROW('Sanitation Data'!H198)))</f>
        <v/>
      </c>
      <c r="DI204" s="229" t="str">
        <f ca="1">+IF(OFFSET('Sanitation Data'!$H$32,0,10*ROW('Sanitation Data'!H198))="","",OFFSET('Sanitation Data'!$H$32,0,10*ROW('Sanitation Data'!H198)))</f>
        <v/>
      </c>
      <c r="DJ204" s="229" t="str">
        <f ca="1">+IF(OFFSET('Sanitation Data'!$I$28,0,10*ROW('Sanitation Data'!I198))="","",OFFSET('Sanitation Data'!$I$28,0,10*ROW('Sanitation Data'!I198)))</f>
        <v/>
      </c>
      <c r="DK204" s="229" t="str">
        <f ca="1">+IF(OFFSET('Sanitation Data'!$I$29,0,10*ROW('Sanitation Data'!I198))="","",OFFSET('Sanitation Data'!$I$29,0,10*ROW('Sanitation Data'!I198)))</f>
        <v/>
      </c>
      <c r="DL204" s="229" t="str">
        <f ca="1">+IF(OFFSET('Sanitation Data'!$I$30,0,10*ROW('Sanitation Data'!I198))="","",OFFSET('Sanitation Data'!$I$30,0,10*ROW('Sanitation Data'!I198)))</f>
        <v/>
      </c>
      <c r="DM204" s="229" t="str">
        <f ca="1">+IF(OFFSET('Sanitation Data'!$I$31,0,10*ROW('Sanitation Data'!I198))="","",OFFSET('Sanitation Data'!$I$31,0,10*ROW('Sanitation Data'!I198)))</f>
        <v/>
      </c>
      <c r="DN204" s="229" t="str">
        <f ca="1">+IF(OFFSET('Sanitation Data'!$I$32,0,10*ROW('Sanitation Data'!I198))="","",OFFSET('Sanitation Data'!$I$32,0,10*ROW('Sanitation Data'!I198)))</f>
        <v/>
      </c>
      <c r="DO204" s="229" t="str">
        <f ca="1">+IF(OFFSET('Hygiene Data'!$D$11,0,10*ROW('Hygiene Data'!D198))="","",OFFSET('Hygiene Data'!$D$11,0,10*ROW('Hygiene Data'!D198)))</f>
        <v/>
      </c>
      <c r="DP204" s="229" t="str">
        <f ca="1">+IF(OFFSET('Hygiene Data'!$D$12,0,10*ROW('Hygiene Data'!D198))="","",OFFSET('Hygiene Data'!$D$12,0,10*ROW('Hygiene Data'!D198)))</f>
        <v/>
      </c>
      <c r="DQ204" s="229" t="str">
        <f ca="1">+IF(OFFSET('Hygiene Data'!$D$13,0,10*ROW('Hygiene Data'!D198))="","",OFFSET('Hygiene Data'!$D$13,0,10*ROW('Hygiene Data'!D198)))</f>
        <v/>
      </c>
      <c r="DR204" s="229" t="str">
        <f ca="1">+IF(OFFSET('Hygiene Data'!$E$11,0,10*ROW('Hygiene Data'!E198))="","",OFFSET('Hygiene Data'!$E$11,0,10*ROW('Hygiene Data'!E198)))</f>
        <v/>
      </c>
      <c r="DS204" s="229" t="str">
        <f ca="1">+IF(OFFSET('Hygiene Data'!$E$12,0,10*ROW('Hygiene Data'!E198))="","",OFFSET('Hygiene Data'!$E$12,0,10*ROW('Hygiene Data'!E198)))</f>
        <v/>
      </c>
      <c r="DT204" s="229" t="str">
        <f ca="1">+IF(OFFSET('Hygiene Data'!$E$13,0,10*ROW('Hygiene Data'!E198))="","",OFFSET('Hygiene Data'!$E$13,0,10*ROW('Hygiene Data'!E198)))</f>
        <v/>
      </c>
      <c r="DU204" s="229" t="str">
        <f ca="1">+IF(OFFSET('Hygiene Data'!$F$11,0,10*ROW('Hygiene Data'!F198))="","",OFFSET('Hygiene Data'!$F$11,0,10*ROW('Hygiene Data'!F198)))</f>
        <v/>
      </c>
      <c r="DV204" s="229" t="str">
        <f ca="1">+IF(OFFSET('Hygiene Data'!$F$12,0,10*ROW('Hygiene Data'!F198))="","",OFFSET('Hygiene Data'!$F$12,0,10*ROW('Hygiene Data'!F198)))</f>
        <v/>
      </c>
      <c r="DW204" s="229" t="str">
        <f ca="1">+IF(OFFSET('Hygiene Data'!$F$13,0,10*ROW('Hygiene Data'!F198))="","",OFFSET('Hygiene Data'!$F$13,0,10*ROW('Hygiene Data'!F198)))</f>
        <v/>
      </c>
      <c r="DX204" s="229" t="str">
        <f ca="1">+IF(OFFSET('Hygiene Data'!$G$11,0,10*ROW('Hygiene Data'!G198))="","",OFFSET('Hygiene Data'!$G$11,0,10*ROW('Hygiene Data'!G198)))</f>
        <v/>
      </c>
      <c r="DY204" s="229" t="str">
        <f ca="1">+IF(OFFSET('Hygiene Data'!$G$12,0,10*ROW('Hygiene Data'!G198))="","",OFFSET('Hygiene Data'!$G$12,0,10*ROW('Hygiene Data'!G198)))</f>
        <v/>
      </c>
      <c r="DZ204" s="229" t="str">
        <f ca="1">+IF(OFFSET('Hygiene Data'!$G$13,0,10*ROW('Hygiene Data'!G198))="","",OFFSET('Hygiene Data'!$G$13,0,10*ROW('Hygiene Data'!G198)))</f>
        <v/>
      </c>
      <c r="EA204" s="229" t="str">
        <f ca="1">+IF(OFFSET('Hygiene Data'!$H$11,0,10*ROW('Hygiene Data'!H198))="","",OFFSET('Hygiene Data'!$H$11,0,10*ROW('Hygiene Data'!H198)))</f>
        <v/>
      </c>
      <c r="EB204" s="229" t="str">
        <f ca="1">+IF(OFFSET('Hygiene Data'!$H$12,0,10*ROW('Hygiene Data'!H198))="","",OFFSET('Hygiene Data'!$H$12,0,10*ROW('Hygiene Data'!H198)))</f>
        <v/>
      </c>
      <c r="EC204" s="229" t="str">
        <f ca="1">+IF(OFFSET('Hygiene Data'!$H$13,0,10*ROW('Hygiene Data'!H198))="","",OFFSET('Hygiene Data'!$H$13,0,10*ROW('Hygiene Data'!H198)))</f>
        <v/>
      </c>
      <c r="ED204" s="229" t="str">
        <f ca="1">+IF(OFFSET('Hygiene Data'!$I$11,0,10*ROW('Hygiene Data'!I198))="","",OFFSET('Hygiene Data'!$I$11,0,10*ROW('Hygiene Data'!I198)))</f>
        <v/>
      </c>
      <c r="EE204" s="229" t="str">
        <f ca="1">+IF(OFFSET('Hygiene Data'!$I$12,0,10*ROW('Hygiene Data'!I198))="","",OFFSET('Hygiene Data'!$I$12,0,10*ROW('Hygiene Data'!I198)))</f>
        <v/>
      </c>
      <c r="EF204" s="229" t="str">
        <f ca="1">+IF(OFFSET('Hygiene Data'!$I$13,0,10*ROW('Hygiene Data'!I198))="","",OFFSET('Hygiene Data'!$I$13,0,10*ROW('Hygiene Data'!I198)))</f>
        <v/>
      </c>
    </row>
    <row r="205" spans="1:136" x14ac:dyDescent="0.25">
      <c r="A205" s="338" t="str">
        <f ca="1">+IF(OFFSET('Water Data'!$B$2,0,10*ROW('Water Data'!E199))="","",OFFSET('Water Data'!$B$2,0,10*ROW('Water Data'!E199)))</f>
        <v/>
      </c>
      <c r="B205" s="33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365" t="str">
        <f t="shared" ca="1" si="3"/>
        <v/>
      </c>
      <c r="D205" s="36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36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36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36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36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36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36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36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36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36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36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36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36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36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36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36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36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36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36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36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36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36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36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36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36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36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36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36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36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36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36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36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36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36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36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36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36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36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36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36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36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36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36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36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36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36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36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36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36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44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36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36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36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36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36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36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36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36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36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36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36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36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36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36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36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36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229" t="str">
        <f ca="1">+IF(OFFSET('Water Data'!$D$27,0,10*ROW('Water Data'!D199))="","",OFFSET('Water Data'!$D$27,0,10*ROW('Water Data'!D199)))</f>
        <v/>
      </c>
      <c r="BT205" s="229" t="str">
        <f ca="1">+IF(OFFSET('Water Data'!$D$28,0,10*ROW('Water Data'!D199))="","",OFFSET('Water Data'!$D$28,0,10*ROW('Water Data'!D199)))</f>
        <v/>
      </c>
      <c r="BU205" s="229" t="str">
        <f ca="1">+IF(OFFSET('Water Data'!$D$29,0,10*ROW('Water Data'!D199))="","",OFFSET('Water Data'!$D$29,0,10*ROW('Water Data'!D199)))</f>
        <v/>
      </c>
      <c r="BV205" s="229" t="str">
        <f ca="1">+IF(OFFSET('Water Data'!$E$27,0,10*ROW('Water Data'!E199))="","",OFFSET('Water Data'!$E$27,0,10*ROW('Water Data'!E199)))</f>
        <v/>
      </c>
      <c r="BW205" s="229" t="str">
        <f ca="1">+IF(OFFSET('Water Data'!$E$28,0,10*ROW('Water Data'!E199))="","",OFFSET('Water Data'!$E$28,0,10*ROW('Water Data'!E199)))</f>
        <v/>
      </c>
      <c r="BX205" s="229" t="str">
        <f ca="1">+IF(OFFSET('Water Data'!$E$29,0,10*ROW('Water Data'!E199))="","",OFFSET('Water Data'!$E$29,0,10*ROW('Water Data'!E199)))</f>
        <v/>
      </c>
      <c r="BY205" s="229" t="str">
        <f ca="1">+IF(OFFSET('Water Data'!$F$27,0,10*ROW('Water Data'!F199))="","",OFFSET('Water Data'!$F$27,0,10*ROW('Water Data'!F199)))</f>
        <v/>
      </c>
      <c r="BZ205" s="229" t="str">
        <f ca="1">+IF(OFFSET('Water Data'!$F$28,0,10*ROW('Water Data'!F199))="","",OFFSET('Water Data'!$F$28,0,10*ROW('Water Data'!F199)))</f>
        <v/>
      </c>
      <c r="CA205" s="229" t="str">
        <f ca="1">+IF(OFFSET('Water Data'!$F$29,0,10*ROW('Water Data'!F199))="","",OFFSET('Water Data'!$F$29,0,10*ROW('Water Data'!F199)))</f>
        <v/>
      </c>
      <c r="CB205" s="229" t="str">
        <f ca="1">+IF(OFFSET('Water Data'!$G$27,0,10*ROW('Water Data'!G199))="","",OFFSET('Water Data'!$G$27,0,10*ROW('Water Data'!G199)))</f>
        <v/>
      </c>
      <c r="CC205" s="229" t="str">
        <f ca="1">+IF(OFFSET('Water Data'!$G$28,0,10*ROW('Water Data'!G199))="","",OFFSET('Water Data'!$G$28,0,10*ROW('Water Data'!G199)))</f>
        <v/>
      </c>
      <c r="CD205" s="229" t="str">
        <f ca="1">+IF(OFFSET('Water Data'!$G$29,0,10*ROW('Water Data'!G199))="","",OFFSET('Water Data'!$G$29,0,10*ROW('Water Data'!G199)))</f>
        <v/>
      </c>
      <c r="CE205" s="229" t="str">
        <f ca="1">+IF(OFFSET('Water Data'!$H$27,0,10*ROW('Water Data'!H199))="","",OFFSET('Water Data'!$H$27,0,10*ROW('Water Data'!H199)))</f>
        <v/>
      </c>
      <c r="CF205" s="229" t="str">
        <f ca="1">+IF(OFFSET('Water Data'!$H$28,0,10*ROW('Water Data'!H199))="","",OFFSET('Water Data'!$H$28,0,10*ROW('Water Data'!H199)))</f>
        <v/>
      </c>
      <c r="CG205" s="229" t="str">
        <f ca="1">+IF(OFFSET('Water Data'!$H$29,0,10*ROW('Water Data'!H199))="","",OFFSET('Water Data'!$H$29,0,10*ROW('Water Data'!H199)))</f>
        <v/>
      </c>
      <c r="CH205" s="229" t="str">
        <f ca="1">+IF(OFFSET('Water Data'!$I$27,0,10*ROW('Water Data'!I199))="","",OFFSET('Water Data'!$I$27,0,10*ROW('Water Data'!I199)))</f>
        <v/>
      </c>
      <c r="CI205" s="229" t="str">
        <f ca="1">+IF(OFFSET('Water Data'!$I$28,0,10*ROW('Water Data'!I199))="","",OFFSET('Water Data'!$I$28,0,10*ROW('Water Data'!I199)))</f>
        <v/>
      </c>
      <c r="CJ205" s="229" t="str">
        <f ca="1">+IF(OFFSET('Water Data'!$I$29,0,10*ROW('Water Data'!I199))="","",OFFSET('Water Data'!$I$29,0,10*ROW('Water Data'!I199)))</f>
        <v/>
      </c>
      <c r="CK205" s="229" t="str">
        <f ca="1">+IF(OFFSET('Sanitation Data'!$D$28,0,10*ROW('Sanitation Data'!D199))="","",OFFSET('Sanitation Data'!$D$28,0,10*ROW('Sanitation Data'!D199)))</f>
        <v/>
      </c>
      <c r="CL205" s="229" t="str">
        <f ca="1">+IF(OFFSET('Sanitation Data'!$D$29,0,10*ROW('Sanitation Data'!D199))="","",OFFSET('Sanitation Data'!$D$29,0,10*ROW('Sanitation Data'!D199)))</f>
        <v/>
      </c>
      <c r="CM205" s="229" t="str">
        <f ca="1">+IF(OFFSET('Sanitation Data'!$D$30,0,10*ROW('Sanitation Data'!D199))="","",OFFSET('Sanitation Data'!$D$30,0,10*ROW('Sanitation Data'!D199)))</f>
        <v/>
      </c>
      <c r="CN205" s="229" t="str">
        <f ca="1">+IF(OFFSET('Sanitation Data'!$D$31,0,10*ROW('Sanitation Data'!D199))="","",OFFSET('Sanitation Data'!$D$31,0,10*ROW('Sanitation Data'!D199)))</f>
        <v/>
      </c>
      <c r="CO205" s="229" t="str">
        <f ca="1">+IF(OFFSET('Sanitation Data'!$D$32,0,10*ROW('Sanitation Data'!D199))="","",OFFSET('Sanitation Data'!$D$32,0,10*ROW('Sanitation Data'!D199)))</f>
        <v/>
      </c>
      <c r="CP205" s="229" t="str">
        <f ca="1">+IF(OFFSET('Sanitation Data'!$E$28,0,10*ROW('Sanitation Data'!E199))="","",OFFSET('Sanitation Data'!$E$28,0,10*ROW('Sanitation Data'!E199)))</f>
        <v/>
      </c>
      <c r="CQ205" s="229" t="str">
        <f ca="1">+IF(OFFSET('Sanitation Data'!$E$29,0,10*ROW('Sanitation Data'!E199))="","",OFFSET('Sanitation Data'!$E$29,0,10*ROW('Sanitation Data'!E199)))</f>
        <v/>
      </c>
      <c r="CR205" s="229" t="str">
        <f ca="1">+IF(OFFSET('Sanitation Data'!$E$30,0,10*ROW('Sanitation Data'!E199))="","",OFFSET('Sanitation Data'!$E$30,0,10*ROW('Sanitation Data'!E199)))</f>
        <v/>
      </c>
      <c r="CS205" s="229" t="str">
        <f ca="1">+IF(OFFSET('Sanitation Data'!$E$31,0,10*ROW('Sanitation Data'!E199))="","",OFFSET('Sanitation Data'!$E$31,0,10*ROW('Sanitation Data'!E199)))</f>
        <v/>
      </c>
      <c r="CT205" s="229" t="str">
        <f ca="1">+IF(OFFSET('Sanitation Data'!$E$32,0,10*ROW('Sanitation Data'!E199))="","",OFFSET('Sanitation Data'!$E$32,0,10*ROW('Sanitation Data'!E199)))</f>
        <v/>
      </c>
      <c r="CU205" s="229" t="str">
        <f ca="1">+IF(OFFSET('Sanitation Data'!$F$28,0,10*ROW('Sanitation Data'!F199))="","",OFFSET('Sanitation Data'!$F$28,0,10*ROW('Sanitation Data'!F199)))</f>
        <v/>
      </c>
      <c r="CV205" s="229" t="str">
        <f ca="1">+IF(OFFSET('Sanitation Data'!$F$29,0,10*ROW('Sanitation Data'!F199))="","",OFFSET('Sanitation Data'!$F$29,0,10*ROW('Sanitation Data'!F199)))</f>
        <v/>
      </c>
      <c r="CW205" s="229" t="str">
        <f ca="1">+IF(OFFSET('Sanitation Data'!$F$30,0,10*ROW('Sanitation Data'!F199))="","",OFFSET('Sanitation Data'!$F$30,0,10*ROW('Sanitation Data'!F199)))</f>
        <v/>
      </c>
      <c r="CX205" s="229" t="str">
        <f ca="1">+IF(OFFSET('Sanitation Data'!$F$31,0,10*ROW('Sanitation Data'!F199))="","",OFFSET('Sanitation Data'!$F$31,0,10*ROW('Sanitation Data'!F199)))</f>
        <v/>
      </c>
      <c r="CY205" s="229" t="str">
        <f ca="1">+IF(OFFSET('Sanitation Data'!$F$32,0,10*ROW('Sanitation Data'!F199))="","",OFFSET('Sanitation Data'!$F$32,0,10*ROW('Sanitation Data'!F199)))</f>
        <v/>
      </c>
      <c r="CZ205" s="229" t="str">
        <f ca="1">+IF(OFFSET('Sanitation Data'!$G$28,0,10*ROW('Sanitation Data'!G199))="","",OFFSET('Sanitation Data'!$G$28,0,10*ROW('Sanitation Data'!G199)))</f>
        <v/>
      </c>
      <c r="DA205" s="229" t="str">
        <f ca="1">+IF(OFFSET('Sanitation Data'!$G$29,0,10*ROW('Sanitation Data'!G199))="","",OFFSET('Sanitation Data'!$G$29,0,10*ROW('Sanitation Data'!G199)))</f>
        <v/>
      </c>
      <c r="DB205" s="229" t="str">
        <f ca="1">+IF(OFFSET('Sanitation Data'!$G$30,0,10*ROW('Sanitation Data'!G199))="","",OFFSET('Sanitation Data'!$G$30,0,10*ROW('Sanitation Data'!G199)))</f>
        <v/>
      </c>
      <c r="DC205" s="229" t="str">
        <f ca="1">+IF(OFFSET('Sanitation Data'!$G$31,0,10*ROW('Sanitation Data'!G199))="","",OFFSET('Sanitation Data'!$G$31,0,10*ROW('Sanitation Data'!G199)))</f>
        <v/>
      </c>
      <c r="DD205" s="229" t="str">
        <f ca="1">+IF(OFFSET('Sanitation Data'!$G$32,0,10*ROW('Sanitation Data'!G199))="","",OFFSET('Sanitation Data'!$G$32,0,10*ROW('Sanitation Data'!G199)))</f>
        <v/>
      </c>
      <c r="DE205" s="229" t="str">
        <f ca="1">+IF(OFFSET('Sanitation Data'!$H$28,0,10*ROW('Sanitation Data'!H199))="","",OFFSET('Sanitation Data'!$H$28,0,10*ROW('Sanitation Data'!H199)))</f>
        <v/>
      </c>
      <c r="DF205" s="229" t="str">
        <f ca="1">+IF(OFFSET('Sanitation Data'!$H$29,0,10*ROW('Sanitation Data'!H199))="","",OFFSET('Sanitation Data'!$H$29,0,10*ROW('Sanitation Data'!H199)))</f>
        <v/>
      </c>
      <c r="DG205" s="229" t="str">
        <f ca="1">+IF(OFFSET('Sanitation Data'!$H$30,0,10*ROW('Sanitation Data'!H199))="","",OFFSET('Sanitation Data'!$H$30,0,10*ROW('Sanitation Data'!H199)))</f>
        <v/>
      </c>
      <c r="DH205" s="229" t="str">
        <f ca="1">+IF(OFFSET('Sanitation Data'!$H$31,0,10*ROW('Sanitation Data'!H199))="","",OFFSET('Sanitation Data'!$H$31,0,10*ROW('Sanitation Data'!H199)))</f>
        <v/>
      </c>
      <c r="DI205" s="229" t="str">
        <f ca="1">+IF(OFFSET('Sanitation Data'!$H$32,0,10*ROW('Sanitation Data'!H199))="","",OFFSET('Sanitation Data'!$H$32,0,10*ROW('Sanitation Data'!H199)))</f>
        <v/>
      </c>
      <c r="DJ205" s="229" t="str">
        <f ca="1">+IF(OFFSET('Sanitation Data'!$I$28,0,10*ROW('Sanitation Data'!I199))="","",OFFSET('Sanitation Data'!$I$28,0,10*ROW('Sanitation Data'!I199)))</f>
        <v/>
      </c>
      <c r="DK205" s="229" t="str">
        <f ca="1">+IF(OFFSET('Sanitation Data'!$I$29,0,10*ROW('Sanitation Data'!I199))="","",OFFSET('Sanitation Data'!$I$29,0,10*ROW('Sanitation Data'!I199)))</f>
        <v/>
      </c>
      <c r="DL205" s="229" t="str">
        <f ca="1">+IF(OFFSET('Sanitation Data'!$I$30,0,10*ROW('Sanitation Data'!I199))="","",OFFSET('Sanitation Data'!$I$30,0,10*ROW('Sanitation Data'!I199)))</f>
        <v/>
      </c>
      <c r="DM205" s="229" t="str">
        <f ca="1">+IF(OFFSET('Sanitation Data'!$I$31,0,10*ROW('Sanitation Data'!I199))="","",OFFSET('Sanitation Data'!$I$31,0,10*ROW('Sanitation Data'!I199)))</f>
        <v/>
      </c>
      <c r="DN205" s="229" t="str">
        <f ca="1">+IF(OFFSET('Sanitation Data'!$I$32,0,10*ROW('Sanitation Data'!I199))="","",OFFSET('Sanitation Data'!$I$32,0,10*ROW('Sanitation Data'!I199)))</f>
        <v/>
      </c>
      <c r="DO205" s="229" t="str">
        <f ca="1">+IF(OFFSET('Hygiene Data'!$D$11,0,10*ROW('Hygiene Data'!D199))="","",OFFSET('Hygiene Data'!$D$11,0,10*ROW('Hygiene Data'!D199)))</f>
        <v/>
      </c>
      <c r="DP205" s="229" t="str">
        <f ca="1">+IF(OFFSET('Hygiene Data'!$D$12,0,10*ROW('Hygiene Data'!D199))="","",OFFSET('Hygiene Data'!$D$12,0,10*ROW('Hygiene Data'!D199)))</f>
        <v/>
      </c>
      <c r="DQ205" s="229" t="str">
        <f ca="1">+IF(OFFSET('Hygiene Data'!$D$13,0,10*ROW('Hygiene Data'!D199))="","",OFFSET('Hygiene Data'!$D$13,0,10*ROW('Hygiene Data'!D199)))</f>
        <v/>
      </c>
      <c r="DR205" s="229" t="str">
        <f ca="1">+IF(OFFSET('Hygiene Data'!$E$11,0,10*ROW('Hygiene Data'!E199))="","",OFFSET('Hygiene Data'!$E$11,0,10*ROW('Hygiene Data'!E199)))</f>
        <v/>
      </c>
      <c r="DS205" s="229" t="str">
        <f ca="1">+IF(OFFSET('Hygiene Data'!$E$12,0,10*ROW('Hygiene Data'!E199))="","",OFFSET('Hygiene Data'!$E$12,0,10*ROW('Hygiene Data'!E199)))</f>
        <v/>
      </c>
      <c r="DT205" s="229" t="str">
        <f ca="1">+IF(OFFSET('Hygiene Data'!$E$13,0,10*ROW('Hygiene Data'!E199))="","",OFFSET('Hygiene Data'!$E$13,0,10*ROW('Hygiene Data'!E199)))</f>
        <v/>
      </c>
      <c r="DU205" s="229" t="str">
        <f ca="1">+IF(OFFSET('Hygiene Data'!$F$11,0,10*ROW('Hygiene Data'!F199))="","",OFFSET('Hygiene Data'!$F$11,0,10*ROW('Hygiene Data'!F199)))</f>
        <v/>
      </c>
      <c r="DV205" s="229" t="str">
        <f ca="1">+IF(OFFSET('Hygiene Data'!$F$12,0,10*ROW('Hygiene Data'!F199))="","",OFFSET('Hygiene Data'!$F$12,0,10*ROW('Hygiene Data'!F199)))</f>
        <v/>
      </c>
      <c r="DW205" s="229" t="str">
        <f ca="1">+IF(OFFSET('Hygiene Data'!$F$13,0,10*ROW('Hygiene Data'!F199))="","",OFFSET('Hygiene Data'!$F$13,0,10*ROW('Hygiene Data'!F199)))</f>
        <v/>
      </c>
      <c r="DX205" s="229" t="str">
        <f ca="1">+IF(OFFSET('Hygiene Data'!$G$11,0,10*ROW('Hygiene Data'!G199))="","",OFFSET('Hygiene Data'!$G$11,0,10*ROW('Hygiene Data'!G199)))</f>
        <v/>
      </c>
      <c r="DY205" s="229" t="str">
        <f ca="1">+IF(OFFSET('Hygiene Data'!$G$12,0,10*ROW('Hygiene Data'!G199))="","",OFFSET('Hygiene Data'!$G$12,0,10*ROW('Hygiene Data'!G199)))</f>
        <v/>
      </c>
      <c r="DZ205" s="229" t="str">
        <f ca="1">+IF(OFFSET('Hygiene Data'!$G$13,0,10*ROW('Hygiene Data'!G199))="","",OFFSET('Hygiene Data'!$G$13,0,10*ROW('Hygiene Data'!G199)))</f>
        <v/>
      </c>
      <c r="EA205" s="229" t="str">
        <f ca="1">+IF(OFFSET('Hygiene Data'!$H$11,0,10*ROW('Hygiene Data'!H199))="","",OFFSET('Hygiene Data'!$H$11,0,10*ROW('Hygiene Data'!H199)))</f>
        <v/>
      </c>
      <c r="EB205" s="229" t="str">
        <f ca="1">+IF(OFFSET('Hygiene Data'!$H$12,0,10*ROW('Hygiene Data'!H199))="","",OFFSET('Hygiene Data'!$H$12,0,10*ROW('Hygiene Data'!H199)))</f>
        <v/>
      </c>
      <c r="EC205" s="229" t="str">
        <f ca="1">+IF(OFFSET('Hygiene Data'!$H$13,0,10*ROW('Hygiene Data'!H199))="","",OFFSET('Hygiene Data'!$H$13,0,10*ROW('Hygiene Data'!H199)))</f>
        <v/>
      </c>
      <c r="ED205" s="229" t="str">
        <f ca="1">+IF(OFFSET('Hygiene Data'!$I$11,0,10*ROW('Hygiene Data'!I199))="","",OFFSET('Hygiene Data'!$I$11,0,10*ROW('Hygiene Data'!I199)))</f>
        <v/>
      </c>
      <c r="EE205" s="229" t="str">
        <f ca="1">+IF(OFFSET('Hygiene Data'!$I$12,0,10*ROW('Hygiene Data'!I199))="","",OFFSET('Hygiene Data'!$I$12,0,10*ROW('Hygiene Data'!I199)))</f>
        <v/>
      </c>
      <c r="EF205" s="229" t="str">
        <f ca="1">+IF(OFFSET('Hygiene Data'!$I$13,0,10*ROW('Hygiene Data'!I199))="","",OFFSET('Hygiene Data'!$I$13,0,10*ROW('Hygiene Data'!I199)))</f>
        <v/>
      </c>
    </row>
    <row r="206" spans="1:136" x14ac:dyDescent="0.25">
      <c r="A206" s="338" t="str">
        <f ca="1">+IF(OFFSET('Water Data'!$B$2,0,10*ROW('Water Data'!E200))="","",OFFSET('Water Data'!$B$2,0,10*ROW('Water Data'!E200)))</f>
        <v/>
      </c>
      <c r="B206" s="33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365" t="str">
        <f t="shared" ca="1" si="3"/>
        <v/>
      </c>
      <c r="D206" s="36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36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36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36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36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36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36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36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36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36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36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36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36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36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36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36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36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36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36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36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36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36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36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36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36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36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36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36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36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36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36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36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36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36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36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36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36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36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36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36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36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36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36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36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36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36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36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36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36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44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36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36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36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36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36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36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36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36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36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36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36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36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36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36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36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36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229" t="str">
        <f ca="1">+IF(OFFSET('Water Data'!$D$27,0,10*ROW('Water Data'!D200))="","",OFFSET('Water Data'!$D$27,0,10*ROW('Water Data'!D200)))</f>
        <v/>
      </c>
      <c r="BT206" s="229" t="str">
        <f ca="1">+IF(OFFSET('Water Data'!$D$28,0,10*ROW('Water Data'!D200))="","",OFFSET('Water Data'!$D$28,0,10*ROW('Water Data'!D200)))</f>
        <v/>
      </c>
      <c r="BU206" s="229" t="str">
        <f ca="1">+IF(OFFSET('Water Data'!$D$29,0,10*ROW('Water Data'!D200))="","",OFFSET('Water Data'!$D$29,0,10*ROW('Water Data'!D200)))</f>
        <v/>
      </c>
      <c r="BV206" s="229" t="str">
        <f ca="1">+IF(OFFSET('Water Data'!$E$27,0,10*ROW('Water Data'!E200))="","",OFFSET('Water Data'!$E$27,0,10*ROW('Water Data'!E200)))</f>
        <v/>
      </c>
      <c r="BW206" s="229" t="str">
        <f ca="1">+IF(OFFSET('Water Data'!$E$28,0,10*ROW('Water Data'!E200))="","",OFFSET('Water Data'!$E$28,0,10*ROW('Water Data'!E200)))</f>
        <v/>
      </c>
      <c r="BX206" s="229" t="str">
        <f ca="1">+IF(OFFSET('Water Data'!$E$29,0,10*ROW('Water Data'!E200))="","",OFFSET('Water Data'!$E$29,0,10*ROW('Water Data'!E200)))</f>
        <v/>
      </c>
      <c r="BY206" s="229" t="str">
        <f ca="1">+IF(OFFSET('Water Data'!$F$27,0,10*ROW('Water Data'!F200))="","",OFFSET('Water Data'!$F$27,0,10*ROW('Water Data'!F200)))</f>
        <v/>
      </c>
      <c r="BZ206" s="229" t="str">
        <f ca="1">+IF(OFFSET('Water Data'!$F$28,0,10*ROW('Water Data'!F200))="","",OFFSET('Water Data'!$F$28,0,10*ROW('Water Data'!F200)))</f>
        <v/>
      </c>
      <c r="CA206" s="229" t="str">
        <f ca="1">+IF(OFFSET('Water Data'!$F$29,0,10*ROW('Water Data'!F200))="","",OFFSET('Water Data'!$F$29,0,10*ROW('Water Data'!F200)))</f>
        <v/>
      </c>
      <c r="CB206" s="229" t="str">
        <f ca="1">+IF(OFFSET('Water Data'!$G$27,0,10*ROW('Water Data'!G200))="","",OFFSET('Water Data'!$G$27,0,10*ROW('Water Data'!G200)))</f>
        <v/>
      </c>
      <c r="CC206" s="229" t="str">
        <f ca="1">+IF(OFFSET('Water Data'!$G$28,0,10*ROW('Water Data'!G200))="","",OFFSET('Water Data'!$G$28,0,10*ROW('Water Data'!G200)))</f>
        <v/>
      </c>
      <c r="CD206" s="229" t="str">
        <f ca="1">+IF(OFFSET('Water Data'!$G$29,0,10*ROW('Water Data'!G200))="","",OFFSET('Water Data'!$G$29,0,10*ROW('Water Data'!G200)))</f>
        <v/>
      </c>
      <c r="CE206" s="229" t="str">
        <f ca="1">+IF(OFFSET('Water Data'!$H$27,0,10*ROW('Water Data'!H200))="","",OFFSET('Water Data'!$H$27,0,10*ROW('Water Data'!H200)))</f>
        <v/>
      </c>
      <c r="CF206" s="229" t="str">
        <f ca="1">+IF(OFFSET('Water Data'!$H$28,0,10*ROW('Water Data'!H200))="","",OFFSET('Water Data'!$H$28,0,10*ROW('Water Data'!H200)))</f>
        <v/>
      </c>
      <c r="CG206" s="229" t="str">
        <f ca="1">+IF(OFFSET('Water Data'!$H$29,0,10*ROW('Water Data'!H200))="","",OFFSET('Water Data'!$H$29,0,10*ROW('Water Data'!H200)))</f>
        <v/>
      </c>
      <c r="CH206" s="229" t="str">
        <f ca="1">+IF(OFFSET('Water Data'!$I$27,0,10*ROW('Water Data'!I200))="","",OFFSET('Water Data'!$I$27,0,10*ROW('Water Data'!I200)))</f>
        <v/>
      </c>
      <c r="CI206" s="229" t="str">
        <f ca="1">+IF(OFFSET('Water Data'!$I$28,0,10*ROW('Water Data'!I200))="","",OFFSET('Water Data'!$I$28,0,10*ROW('Water Data'!I200)))</f>
        <v/>
      </c>
      <c r="CJ206" s="229" t="str">
        <f ca="1">+IF(OFFSET('Water Data'!$I$29,0,10*ROW('Water Data'!I200))="","",OFFSET('Water Data'!$I$29,0,10*ROW('Water Data'!I200)))</f>
        <v/>
      </c>
      <c r="CK206" s="229" t="str">
        <f ca="1">+IF(OFFSET('Sanitation Data'!$D$28,0,10*ROW('Sanitation Data'!D200))="","",OFFSET('Sanitation Data'!$D$28,0,10*ROW('Sanitation Data'!D200)))</f>
        <v/>
      </c>
      <c r="CL206" s="229" t="str">
        <f ca="1">+IF(OFFSET('Sanitation Data'!$D$29,0,10*ROW('Sanitation Data'!D200))="","",OFFSET('Sanitation Data'!$D$29,0,10*ROW('Sanitation Data'!D200)))</f>
        <v/>
      </c>
      <c r="CM206" s="229" t="str">
        <f ca="1">+IF(OFFSET('Sanitation Data'!$D$30,0,10*ROW('Sanitation Data'!D200))="","",OFFSET('Sanitation Data'!$D$30,0,10*ROW('Sanitation Data'!D200)))</f>
        <v/>
      </c>
      <c r="CN206" s="229" t="str">
        <f ca="1">+IF(OFFSET('Sanitation Data'!$D$31,0,10*ROW('Sanitation Data'!D200))="","",OFFSET('Sanitation Data'!$D$31,0,10*ROW('Sanitation Data'!D200)))</f>
        <v/>
      </c>
      <c r="CO206" s="229" t="str">
        <f ca="1">+IF(OFFSET('Sanitation Data'!$D$32,0,10*ROW('Sanitation Data'!D200))="","",OFFSET('Sanitation Data'!$D$32,0,10*ROW('Sanitation Data'!D200)))</f>
        <v/>
      </c>
      <c r="CP206" s="229" t="str">
        <f ca="1">+IF(OFFSET('Sanitation Data'!$E$28,0,10*ROW('Sanitation Data'!E200))="","",OFFSET('Sanitation Data'!$E$28,0,10*ROW('Sanitation Data'!E200)))</f>
        <v/>
      </c>
      <c r="CQ206" s="229" t="str">
        <f ca="1">+IF(OFFSET('Sanitation Data'!$E$29,0,10*ROW('Sanitation Data'!E200))="","",OFFSET('Sanitation Data'!$E$29,0,10*ROW('Sanitation Data'!E200)))</f>
        <v/>
      </c>
      <c r="CR206" s="229" t="str">
        <f ca="1">+IF(OFFSET('Sanitation Data'!$E$30,0,10*ROW('Sanitation Data'!E200))="","",OFFSET('Sanitation Data'!$E$30,0,10*ROW('Sanitation Data'!E200)))</f>
        <v/>
      </c>
      <c r="CS206" s="229" t="str">
        <f ca="1">+IF(OFFSET('Sanitation Data'!$E$31,0,10*ROW('Sanitation Data'!E200))="","",OFFSET('Sanitation Data'!$E$31,0,10*ROW('Sanitation Data'!E200)))</f>
        <v/>
      </c>
      <c r="CT206" s="229" t="str">
        <f ca="1">+IF(OFFSET('Sanitation Data'!$E$32,0,10*ROW('Sanitation Data'!E200))="","",OFFSET('Sanitation Data'!$E$32,0,10*ROW('Sanitation Data'!E200)))</f>
        <v/>
      </c>
      <c r="CU206" s="229" t="str">
        <f ca="1">+IF(OFFSET('Sanitation Data'!$F$28,0,10*ROW('Sanitation Data'!F200))="","",OFFSET('Sanitation Data'!$F$28,0,10*ROW('Sanitation Data'!F200)))</f>
        <v/>
      </c>
      <c r="CV206" s="229" t="str">
        <f ca="1">+IF(OFFSET('Sanitation Data'!$F$29,0,10*ROW('Sanitation Data'!F200))="","",OFFSET('Sanitation Data'!$F$29,0,10*ROW('Sanitation Data'!F200)))</f>
        <v/>
      </c>
      <c r="CW206" s="229" t="str">
        <f ca="1">+IF(OFFSET('Sanitation Data'!$F$30,0,10*ROW('Sanitation Data'!F200))="","",OFFSET('Sanitation Data'!$F$30,0,10*ROW('Sanitation Data'!F200)))</f>
        <v/>
      </c>
      <c r="CX206" s="229" t="str">
        <f ca="1">+IF(OFFSET('Sanitation Data'!$F$31,0,10*ROW('Sanitation Data'!F200))="","",OFFSET('Sanitation Data'!$F$31,0,10*ROW('Sanitation Data'!F200)))</f>
        <v/>
      </c>
      <c r="CY206" s="229" t="str">
        <f ca="1">+IF(OFFSET('Sanitation Data'!$F$32,0,10*ROW('Sanitation Data'!F200))="","",OFFSET('Sanitation Data'!$F$32,0,10*ROW('Sanitation Data'!F200)))</f>
        <v/>
      </c>
      <c r="CZ206" s="229" t="str">
        <f ca="1">+IF(OFFSET('Sanitation Data'!$G$28,0,10*ROW('Sanitation Data'!G200))="","",OFFSET('Sanitation Data'!$G$28,0,10*ROW('Sanitation Data'!G200)))</f>
        <v/>
      </c>
      <c r="DA206" s="229" t="str">
        <f ca="1">+IF(OFFSET('Sanitation Data'!$G$29,0,10*ROW('Sanitation Data'!G200))="","",OFFSET('Sanitation Data'!$G$29,0,10*ROW('Sanitation Data'!G200)))</f>
        <v/>
      </c>
      <c r="DB206" s="229" t="str">
        <f ca="1">+IF(OFFSET('Sanitation Data'!$G$30,0,10*ROW('Sanitation Data'!G200))="","",OFFSET('Sanitation Data'!$G$30,0,10*ROW('Sanitation Data'!G200)))</f>
        <v/>
      </c>
      <c r="DC206" s="229" t="str">
        <f ca="1">+IF(OFFSET('Sanitation Data'!$G$31,0,10*ROW('Sanitation Data'!G200))="","",OFFSET('Sanitation Data'!$G$31,0,10*ROW('Sanitation Data'!G200)))</f>
        <v/>
      </c>
      <c r="DD206" s="229" t="str">
        <f ca="1">+IF(OFFSET('Sanitation Data'!$G$32,0,10*ROW('Sanitation Data'!G200))="","",OFFSET('Sanitation Data'!$G$32,0,10*ROW('Sanitation Data'!G200)))</f>
        <v/>
      </c>
      <c r="DE206" s="229" t="str">
        <f ca="1">+IF(OFFSET('Sanitation Data'!$H$28,0,10*ROW('Sanitation Data'!H200))="","",OFFSET('Sanitation Data'!$H$28,0,10*ROW('Sanitation Data'!H200)))</f>
        <v/>
      </c>
      <c r="DF206" s="229" t="str">
        <f ca="1">+IF(OFFSET('Sanitation Data'!$H$29,0,10*ROW('Sanitation Data'!H200))="","",OFFSET('Sanitation Data'!$H$29,0,10*ROW('Sanitation Data'!H200)))</f>
        <v/>
      </c>
      <c r="DG206" s="229" t="str">
        <f ca="1">+IF(OFFSET('Sanitation Data'!$H$30,0,10*ROW('Sanitation Data'!H200))="","",OFFSET('Sanitation Data'!$H$30,0,10*ROW('Sanitation Data'!H200)))</f>
        <v/>
      </c>
      <c r="DH206" s="229" t="str">
        <f ca="1">+IF(OFFSET('Sanitation Data'!$H$31,0,10*ROW('Sanitation Data'!H200))="","",OFFSET('Sanitation Data'!$H$31,0,10*ROW('Sanitation Data'!H200)))</f>
        <v/>
      </c>
      <c r="DI206" s="229" t="str">
        <f ca="1">+IF(OFFSET('Sanitation Data'!$H$32,0,10*ROW('Sanitation Data'!H200))="","",OFFSET('Sanitation Data'!$H$32,0,10*ROW('Sanitation Data'!H200)))</f>
        <v/>
      </c>
      <c r="DJ206" s="229" t="str">
        <f ca="1">+IF(OFFSET('Sanitation Data'!$I$28,0,10*ROW('Sanitation Data'!I200))="","",OFFSET('Sanitation Data'!$I$28,0,10*ROW('Sanitation Data'!I200)))</f>
        <v/>
      </c>
      <c r="DK206" s="229" t="str">
        <f ca="1">+IF(OFFSET('Sanitation Data'!$I$29,0,10*ROW('Sanitation Data'!I200))="","",OFFSET('Sanitation Data'!$I$29,0,10*ROW('Sanitation Data'!I200)))</f>
        <v/>
      </c>
      <c r="DL206" s="229" t="str">
        <f ca="1">+IF(OFFSET('Sanitation Data'!$I$30,0,10*ROW('Sanitation Data'!I200))="","",OFFSET('Sanitation Data'!$I$30,0,10*ROW('Sanitation Data'!I200)))</f>
        <v/>
      </c>
      <c r="DM206" s="229" t="str">
        <f ca="1">+IF(OFFSET('Sanitation Data'!$I$31,0,10*ROW('Sanitation Data'!I200))="","",OFFSET('Sanitation Data'!$I$31,0,10*ROW('Sanitation Data'!I200)))</f>
        <v/>
      </c>
      <c r="DN206" s="229" t="str">
        <f ca="1">+IF(OFFSET('Sanitation Data'!$I$32,0,10*ROW('Sanitation Data'!I200))="","",OFFSET('Sanitation Data'!$I$32,0,10*ROW('Sanitation Data'!I200)))</f>
        <v/>
      </c>
      <c r="DO206" s="229" t="str">
        <f ca="1">+IF(OFFSET('Hygiene Data'!$D$11,0,10*ROW('Hygiene Data'!D200))="","",OFFSET('Hygiene Data'!$D$11,0,10*ROW('Hygiene Data'!D200)))</f>
        <v/>
      </c>
      <c r="DP206" s="229" t="str">
        <f ca="1">+IF(OFFSET('Hygiene Data'!$D$12,0,10*ROW('Hygiene Data'!D200))="","",OFFSET('Hygiene Data'!$D$12,0,10*ROW('Hygiene Data'!D200)))</f>
        <v/>
      </c>
      <c r="DQ206" s="229" t="str">
        <f ca="1">+IF(OFFSET('Hygiene Data'!$D$13,0,10*ROW('Hygiene Data'!D200))="","",OFFSET('Hygiene Data'!$D$13,0,10*ROW('Hygiene Data'!D200)))</f>
        <v/>
      </c>
      <c r="DR206" s="229" t="str">
        <f ca="1">+IF(OFFSET('Hygiene Data'!$E$11,0,10*ROW('Hygiene Data'!E200))="","",OFFSET('Hygiene Data'!$E$11,0,10*ROW('Hygiene Data'!E200)))</f>
        <v/>
      </c>
      <c r="DS206" s="229" t="str">
        <f ca="1">+IF(OFFSET('Hygiene Data'!$E$12,0,10*ROW('Hygiene Data'!E200))="","",OFFSET('Hygiene Data'!$E$12,0,10*ROW('Hygiene Data'!E200)))</f>
        <v/>
      </c>
      <c r="DT206" s="229" t="str">
        <f ca="1">+IF(OFFSET('Hygiene Data'!$E$13,0,10*ROW('Hygiene Data'!E200))="","",OFFSET('Hygiene Data'!$E$13,0,10*ROW('Hygiene Data'!E200)))</f>
        <v/>
      </c>
      <c r="DU206" s="229" t="str">
        <f ca="1">+IF(OFFSET('Hygiene Data'!$F$11,0,10*ROW('Hygiene Data'!F200))="","",OFFSET('Hygiene Data'!$F$11,0,10*ROW('Hygiene Data'!F200)))</f>
        <v/>
      </c>
      <c r="DV206" s="229" t="str">
        <f ca="1">+IF(OFFSET('Hygiene Data'!$F$12,0,10*ROW('Hygiene Data'!F200))="","",OFFSET('Hygiene Data'!$F$12,0,10*ROW('Hygiene Data'!F200)))</f>
        <v/>
      </c>
      <c r="DW206" s="229" t="str">
        <f ca="1">+IF(OFFSET('Hygiene Data'!$F$13,0,10*ROW('Hygiene Data'!F200))="","",OFFSET('Hygiene Data'!$F$13,0,10*ROW('Hygiene Data'!F200)))</f>
        <v/>
      </c>
      <c r="DX206" s="229" t="str">
        <f ca="1">+IF(OFFSET('Hygiene Data'!$G$11,0,10*ROW('Hygiene Data'!G200))="","",OFFSET('Hygiene Data'!$G$11,0,10*ROW('Hygiene Data'!G200)))</f>
        <v/>
      </c>
      <c r="DY206" s="229" t="str">
        <f ca="1">+IF(OFFSET('Hygiene Data'!$G$12,0,10*ROW('Hygiene Data'!G200))="","",OFFSET('Hygiene Data'!$G$12,0,10*ROW('Hygiene Data'!G200)))</f>
        <v/>
      </c>
      <c r="DZ206" s="229" t="str">
        <f ca="1">+IF(OFFSET('Hygiene Data'!$G$13,0,10*ROW('Hygiene Data'!G200))="","",OFFSET('Hygiene Data'!$G$13,0,10*ROW('Hygiene Data'!G200)))</f>
        <v/>
      </c>
      <c r="EA206" s="229" t="str">
        <f ca="1">+IF(OFFSET('Hygiene Data'!$H$11,0,10*ROW('Hygiene Data'!H200))="","",OFFSET('Hygiene Data'!$H$11,0,10*ROW('Hygiene Data'!H200)))</f>
        <v/>
      </c>
      <c r="EB206" s="229" t="str">
        <f ca="1">+IF(OFFSET('Hygiene Data'!$H$12,0,10*ROW('Hygiene Data'!H200))="","",OFFSET('Hygiene Data'!$H$12,0,10*ROW('Hygiene Data'!H200)))</f>
        <v/>
      </c>
      <c r="EC206" s="229" t="str">
        <f ca="1">+IF(OFFSET('Hygiene Data'!$H$13,0,10*ROW('Hygiene Data'!H200))="","",OFFSET('Hygiene Data'!$H$13,0,10*ROW('Hygiene Data'!H200)))</f>
        <v/>
      </c>
      <c r="ED206" s="229" t="str">
        <f ca="1">+IF(OFFSET('Hygiene Data'!$I$11,0,10*ROW('Hygiene Data'!I200))="","",OFFSET('Hygiene Data'!$I$11,0,10*ROW('Hygiene Data'!I200)))</f>
        <v/>
      </c>
      <c r="EE206" s="229" t="str">
        <f ca="1">+IF(OFFSET('Hygiene Data'!$I$12,0,10*ROW('Hygiene Data'!I200))="","",OFFSET('Hygiene Data'!$I$12,0,10*ROW('Hygiene Data'!I200)))</f>
        <v/>
      </c>
      <c r="EF206" s="229" t="str">
        <f ca="1">+IF(OFFSET('Hygiene Data'!$I$13,0,10*ROW('Hygiene Data'!I200))="","",OFFSET('Hygiene Data'!$I$13,0,10*ROW('Hygiene Data'!I200)))</f>
        <v/>
      </c>
    </row>
    <row r="207" spans="1:136" x14ac:dyDescent="0.25">
      <c r="A207" s="338" t="str">
        <f ca="1">+IF(OFFSET('Water Data'!$B$2,0,10*ROW('Water Data'!E201))="","",OFFSET('Water Data'!$B$2,0,10*ROW('Water Data'!E201)))</f>
        <v/>
      </c>
      <c r="B207" s="33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365" t="str">
        <f t="shared" ca="1" si="3"/>
        <v/>
      </c>
      <c r="D207" s="36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36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36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36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36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36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36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36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36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36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36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36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36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36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36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36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36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36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36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36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36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36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36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36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36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36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36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36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36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36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36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36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36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36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36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36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36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36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36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36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36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36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36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36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36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36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36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36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36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44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36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36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36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36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36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36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36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36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36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36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36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36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36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36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36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36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229" t="str">
        <f ca="1">+IF(OFFSET('Water Data'!$D$27,0,10*ROW('Water Data'!D201))="","",OFFSET('Water Data'!$D$27,0,10*ROW('Water Data'!D201)))</f>
        <v/>
      </c>
      <c r="BT207" s="229" t="str">
        <f ca="1">+IF(OFFSET('Water Data'!$D$28,0,10*ROW('Water Data'!D201))="","",OFFSET('Water Data'!$D$28,0,10*ROW('Water Data'!D201)))</f>
        <v/>
      </c>
      <c r="BU207" s="229" t="str">
        <f ca="1">+IF(OFFSET('Water Data'!$D$29,0,10*ROW('Water Data'!D201))="","",OFFSET('Water Data'!$D$29,0,10*ROW('Water Data'!D201)))</f>
        <v/>
      </c>
      <c r="BV207" s="229" t="str">
        <f ca="1">+IF(OFFSET('Water Data'!$E$27,0,10*ROW('Water Data'!E201))="","",OFFSET('Water Data'!$E$27,0,10*ROW('Water Data'!E201)))</f>
        <v/>
      </c>
      <c r="BW207" s="229" t="str">
        <f ca="1">+IF(OFFSET('Water Data'!$E$28,0,10*ROW('Water Data'!E201))="","",OFFSET('Water Data'!$E$28,0,10*ROW('Water Data'!E201)))</f>
        <v/>
      </c>
      <c r="BX207" s="229" t="str">
        <f ca="1">+IF(OFFSET('Water Data'!$E$29,0,10*ROW('Water Data'!E201))="","",OFFSET('Water Data'!$E$29,0,10*ROW('Water Data'!E201)))</f>
        <v/>
      </c>
      <c r="BY207" s="229" t="str">
        <f ca="1">+IF(OFFSET('Water Data'!$F$27,0,10*ROW('Water Data'!F201))="","",OFFSET('Water Data'!$F$27,0,10*ROW('Water Data'!F201)))</f>
        <v/>
      </c>
      <c r="BZ207" s="229" t="str">
        <f ca="1">+IF(OFFSET('Water Data'!$F$28,0,10*ROW('Water Data'!F201))="","",OFFSET('Water Data'!$F$28,0,10*ROW('Water Data'!F201)))</f>
        <v/>
      </c>
      <c r="CA207" s="229" t="str">
        <f ca="1">+IF(OFFSET('Water Data'!$F$29,0,10*ROW('Water Data'!F201))="","",OFFSET('Water Data'!$F$29,0,10*ROW('Water Data'!F201)))</f>
        <v/>
      </c>
      <c r="CB207" s="229" t="str">
        <f ca="1">+IF(OFFSET('Water Data'!$G$27,0,10*ROW('Water Data'!G201))="","",OFFSET('Water Data'!$G$27,0,10*ROW('Water Data'!G201)))</f>
        <v/>
      </c>
      <c r="CC207" s="229" t="str">
        <f ca="1">+IF(OFFSET('Water Data'!$G$28,0,10*ROW('Water Data'!G201))="","",OFFSET('Water Data'!$G$28,0,10*ROW('Water Data'!G201)))</f>
        <v/>
      </c>
      <c r="CD207" s="229" t="str">
        <f ca="1">+IF(OFFSET('Water Data'!$G$29,0,10*ROW('Water Data'!G201))="","",OFFSET('Water Data'!$G$29,0,10*ROW('Water Data'!G201)))</f>
        <v/>
      </c>
      <c r="CE207" s="229" t="str">
        <f ca="1">+IF(OFFSET('Water Data'!$H$27,0,10*ROW('Water Data'!H201))="","",OFFSET('Water Data'!$H$27,0,10*ROW('Water Data'!H201)))</f>
        <v/>
      </c>
      <c r="CF207" s="229" t="str">
        <f ca="1">+IF(OFFSET('Water Data'!$H$28,0,10*ROW('Water Data'!H201))="","",OFFSET('Water Data'!$H$28,0,10*ROW('Water Data'!H201)))</f>
        <v/>
      </c>
      <c r="CG207" s="229" t="str">
        <f ca="1">+IF(OFFSET('Water Data'!$H$29,0,10*ROW('Water Data'!H201))="","",OFFSET('Water Data'!$H$29,0,10*ROW('Water Data'!H201)))</f>
        <v/>
      </c>
      <c r="CH207" s="229" t="str">
        <f ca="1">+IF(OFFSET('Water Data'!$I$27,0,10*ROW('Water Data'!I201))="","",OFFSET('Water Data'!$I$27,0,10*ROW('Water Data'!I201)))</f>
        <v/>
      </c>
      <c r="CI207" s="229" t="str">
        <f ca="1">+IF(OFFSET('Water Data'!$I$28,0,10*ROW('Water Data'!I201))="","",OFFSET('Water Data'!$I$28,0,10*ROW('Water Data'!I201)))</f>
        <v/>
      </c>
      <c r="CJ207" s="229" t="str">
        <f ca="1">+IF(OFFSET('Water Data'!$I$29,0,10*ROW('Water Data'!I201))="","",OFFSET('Water Data'!$I$29,0,10*ROW('Water Data'!I201)))</f>
        <v/>
      </c>
      <c r="CK207" s="229" t="str">
        <f ca="1">+IF(OFFSET('Sanitation Data'!$D$28,0,10*ROW('Sanitation Data'!D201))="","",OFFSET('Sanitation Data'!$D$28,0,10*ROW('Sanitation Data'!D201)))</f>
        <v/>
      </c>
      <c r="CL207" s="229" t="str">
        <f ca="1">+IF(OFFSET('Sanitation Data'!$D$29,0,10*ROW('Sanitation Data'!D201))="","",OFFSET('Sanitation Data'!$D$29,0,10*ROW('Sanitation Data'!D201)))</f>
        <v/>
      </c>
      <c r="CM207" s="229" t="str">
        <f ca="1">+IF(OFFSET('Sanitation Data'!$D$30,0,10*ROW('Sanitation Data'!D201))="","",OFFSET('Sanitation Data'!$D$30,0,10*ROW('Sanitation Data'!D201)))</f>
        <v/>
      </c>
      <c r="CN207" s="229" t="str">
        <f ca="1">+IF(OFFSET('Sanitation Data'!$D$31,0,10*ROW('Sanitation Data'!D201))="","",OFFSET('Sanitation Data'!$D$31,0,10*ROW('Sanitation Data'!D201)))</f>
        <v/>
      </c>
      <c r="CO207" s="229" t="str">
        <f ca="1">+IF(OFFSET('Sanitation Data'!$D$32,0,10*ROW('Sanitation Data'!D201))="","",OFFSET('Sanitation Data'!$D$32,0,10*ROW('Sanitation Data'!D201)))</f>
        <v/>
      </c>
      <c r="CP207" s="229" t="str">
        <f ca="1">+IF(OFFSET('Sanitation Data'!$E$28,0,10*ROW('Sanitation Data'!E201))="","",OFFSET('Sanitation Data'!$E$28,0,10*ROW('Sanitation Data'!E201)))</f>
        <v/>
      </c>
      <c r="CQ207" s="229" t="str">
        <f ca="1">+IF(OFFSET('Sanitation Data'!$E$29,0,10*ROW('Sanitation Data'!E201))="","",OFFSET('Sanitation Data'!$E$29,0,10*ROW('Sanitation Data'!E201)))</f>
        <v/>
      </c>
      <c r="CR207" s="229" t="str">
        <f ca="1">+IF(OFFSET('Sanitation Data'!$E$30,0,10*ROW('Sanitation Data'!E201))="","",OFFSET('Sanitation Data'!$E$30,0,10*ROW('Sanitation Data'!E201)))</f>
        <v/>
      </c>
      <c r="CS207" s="229" t="str">
        <f ca="1">+IF(OFFSET('Sanitation Data'!$E$31,0,10*ROW('Sanitation Data'!E201))="","",OFFSET('Sanitation Data'!$E$31,0,10*ROW('Sanitation Data'!E201)))</f>
        <v/>
      </c>
      <c r="CT207" s="229" t="str">
        <f ca="1">+IF(OFFSET('Sanitation Data'!$E$32,0,10*ROW('Sanitation Data'!E201))="","",OFFSET('Sanitation Data'!$E$32,0,10*ROW('Sanitation Data'!E201)))</f>
        <v/>
      </c>
      <c r="CU207" s="229" t="str">
        <f ca="1">+IF(OFFSET('Sanitation Data'!$F$28,0,10*ROW('Sanitation Data'!F201))="","",OFFSET('Sanitation Data'!$F$28,0,10*ROW('Sanitation Data'!F201)))</f>
        <v/>
      </c>
      <c r="CV207" s="229" t="str">
        <f ca="1">+IF(OFFSET('Sanitation Data'!$F$29,0,10*ROW('Sanitation Data'!F201))="","",OFFSET('Sanitation Data'!$F$29,0,10*ROW('Sanitation Data'!F201)))</f>
        <v/>
      </c>
      <c r="CW207" s="229" t="str">
        <f ca="1">+IF(OFFSET('Sanitation Data'!$F$30,0,10*ROW('Sanitation Data'!F201))="","",OFFSET('Sanitation Data'!$F$30,0,10*ROW('Sanitation Data'!F201)))</f>
        <v/>
      </c>
      <c r="CX207" s="229" t="str">
        <f ca="1">+IF(OFFSET('Sanitation Data'!$F$31,0,10*ROW('Sanitation Data'!F201))="","",OFFSET('Sanitation Data'!$F$31,0,10*ROW('Sanitation Data'!F201)))</f>
        <v/>
      </c>
      <c r="CY207" s="229" t="str">
        <f ca="1">+IF(OFFSET('Sanitation Data'!$F$32,0,10*ROW('Sanitation Data'!F201))="","",OFFSET('Sanitation Data'!$F$32,0,10*ROW('Sanitation Data'!F201)))</f>
        <v/>
      </c>
      <c r="CZ207" s="229" t="str">
        <f ca="1">+IF(OFFSET('Sanitation Data'!$G$28,0,10*ROW('Sanitation Data'!G201))="","",OFFSET('Sanitation Data'!$G$28,0,10*ROW('Sanitation Data'!G201)))</f>
        <v/>
      </c>
      <c r="DA207" s="229" t="str">
        <f ca="1">+IF(OFFSET('Sanitation Data'!$G$29,0,10*ROW('Sanitation Data'!G201))="","",OFFSET('Sanitation Data'!$G$29,0,10*ROW('Sanitation Data'!G201)))</f>
        <v/>
      </c>
      <c r="DB207" s="229" t="str">
        <f ca="1">+IF(OFFSET('Sanitation Data'!$G$30,0,10*ROW('Sanitation Data'!G201))="","",OFFSET('Sanitation Data'!$G$30,0,10*ROW('Sanitation Data'!G201)))</f>
        <v/>
      </c>
      <c r="DC207" s="229" t="str">
        <f ca="1">+IF(OFFSET('Sanitation Data'!$G$31,0,10*ROW('Sanitation Data'!G201))="","",OFFSET('Sanitation Data'!$G$31,0,10*ROW('Sanitation Data'!G201)))</f>
        <v/>
      </c>
      <c r="DD207" s="229" t="str">
        <f ca="1">+IF(OFFSET('Sanitation Data'!$G$32,0,10*ROW('Sanitation Data'!G201))="","",OFFSET('Sanitation Data'!$G$32,0,10*ROW('Sanitation Data'!G201)))</f>
        <v/>
      </c>
      <c r="DE207" s="229" t="str">
        <f ca="1">+IF(OFFSET('Sanitation Data'!$H$28,0,10*ROW('Sanitation Data'!H201))="","",OFFSET('Sanitation Data'!$H$28,0,10*ROW('Sanitation Data'!H201)))</f>
        <v/>
      </c>
      <c r="DF207" s="229" t="str">
        <f ca="1">+IF(OFFSET('Sanitation Data'!$H$29,0,10*ROW('Sanitation Data'!H201))="","",OFFSET('Sanitation Data'!$H$29,0,10*ROW('Sanitation Data'!H201)))</f>
        <v/>
      </c>
      <c r="DG207" s="229" t="str">
        <f ca="1">+IF(OFFSET('Sanitation Data'!$H$30,0,10*ROW('Sanitation Data'!H201))="","",OFFSET('Sanitation Data'!$H$30,0,10*ROW('Sanitation Data'!H201)))</f>
        <v/>
      </c>
      <c r="DH207" s="229" t="str">
        <f ca="1">+IF(OFFSET('Sanitation Data'!$H$31,0,10*ROW('Sanitation Data'!H201))="","",OFFSET('Sanitation Data'!$H$31,0,10*ROW('Sanitation Data'!H201)))</f>
        <v/>
      </c>
      <c r="DI207" s="229" t="str">
        <f ca="1">+IF(OFFSET('Sanitation Data'!$H$32,0,10*ROW('Sanitation Data'!H201))="","",OFFSET('Sanitation Data'!$H$32,0,10*ROW('Sanitation Data'!H201)))</f>
        <v/>
      </c>
      <c r="DJ207" s="229" t="str">
        <f ca="1">+IF(OFFSET('Sanitation Data'!$I$28,0,10*ROW('Sanitation Data'!I201))="","",OFFSET('Sanitation Data'!$I$28,0,10*ROW('Sanitation Data'!I201)))</f>
        <v/>
      </c>
      <c r="DK207" s="229" t="str">
        <f ca="1">+IF(OFFSET('Sanitation Data'!$I$29,0,10*ROW('Sanitation Data'!I201))="","",OFFSET('Sanitation Data'!$I$29,0,10*ROW('Sanitation Data'!I201)))</f>
        <v/>
      </c>
      <c r="DL207" s="229" t="str">
        <f ca="1">+IF(OFFSET('Sanitation Data'!$I$30,0,10*ROW('Sanitation Data'!I201))="","",OFFSET('Sanitation Data'!$I$30,0,10*ROW('Sanitation Data'!I201)))</f>
        <v/>
      </c>
      <c r="DM207" s="229" t="str">
        <f ca="1">+IF(OFFSET('Sanitation Data'!$I$31,0,10*ROW('Sanitation Data'!I201))="","",OFFSET('Sanitation Data'!$I$31,0,10*ROW('Sanitation Data'!I201)))</f>
        <v/>
      </c>
      <c r="DN207" s="229" t="str">
        <f ca="1">+IF(OFFSET('Sanitation Data'!$I$32,0,10*ROW('Sanitation Data'!I201))="","",OFFSET('Sanitation Data'!$I$32,0,10*ROW('Sanitation Data'!I201)))</f>
        <v/>
      </c>
      <c r="DO207" s="229" t="str">
        <f ca="1">+IF(OFFSET('Hygiene Data'!$D$11,0,10*ROW('Hygiene Data'!D201))="","",OFFSET('Hygiene Data'!$D$11,0,10*ROW('Hygiene Data'!D201)))</f>
        <v/>
      </c>
      <c r="DP207" s="229" t="str">
        <f ca="1">+IF(OFFSET('Hygiene Data'!$D$12,0,10*ROW('Hygiene Data'!D201))="","",OFFSET('Hygiene Data'!$D$12,0,10*ROW('Hygiene Data'!D201)))</f>
        <v/>
      </c>
      <c r="DQ207" s="229" t="str">
        <f ca="1">+IF(OFFSET('Hygiene Data'!$D$13,0,10*ROW('Hygiene Data'!D201))="","",OFFSET('Hygiene Data'!$D$13,0,10*ROW('Hygiene Data'!D201)))</f>
        <v/>
      </c>
      <c r="DR207" s="229" t="str">
        <f ca="1">+IF(OFFSET('Hygiene Data'!$E$11,0,10*ROW('Hygiene Data'!E201))="","",OFFSET('Hygiene Data'!$E$11,0,10*ROW('Hygiene Data'!E201)))</f>
        <v/>
      </c>
      <c r="DS207" s="229" t="str">
        <f ca="1">+IF(OFFSET('Hygiene Data'!$E$12,0,10*ROW('Hygiene Data'!E201))="","",OFFSET('Hygiene Data'!$E$12,0,10*ROW('Hygiene Data'!E201)))</f>
        <v/>
      </c>
      <c r="DT207" s="229" t="str">
        <f ca="1">+IF(OFFSET('Hygiene Data'!$E$13,0,10*ROW('Hygiene Data'!E201))="","",OFFSET('Hygiene Data'!$E$13,0,10*ROW('Hygiene Data'!E201)))</f>
        <v/>
      </c>
      <c r="DU207" s="229" t="str">
        <f ca="1">+IF(OFFSET('Hygiene Data'!$F$11,0,10*ROW('Hygiene Data'!F201))="","",OFFSET('Hygiene Data'!$F$11,0,10*ROW('Hygiene Data'!F201)))</f>
        <v/>
      </c>
      <c r="DV207" s="229" t="str">
        <f ca="1">+IF(OFFSET('Hygiene Data'!$F$12,0,10*ROW('Hygiene Data'!F201))="","",OFFSET('Hygiene Data'!$F$12,0,10*ROW('Hygiene Data'!F201)))</f>
        <v/>
      </c>
      <c r="DW207" s="229" t="str">
        <f ca="1">+IF(OFFSET('Hygiene Data'!$F$13,0,10*ROW('Hygiene Data'!F201))="","",OFFSET('Hygiene Data'!$F$13,0,10*ROW('Hygiene Data'!F201)))</f>
        <v/>
      </c>
      <c r="DX207" s="229" t="str">
        <f ca="1">+IF(OFFSET('Hygiene Data'!$G$11,0,10*ROW('Hygiene Data'!G201))="","",OFFSET('Hygiene Data'!$G$11,0,10*ROW('Hygiene Data'!G201)))</f>
        <v/>
      </c>
      <c r="DY207" s="229" t="str">
        <f ca="1">+IF(OFFSET('Hygiene Data'!$G$12,0,10*ROW('Hygiene Data'!G201))="","",OFFSET('Hygiene Data'!$G$12,0,10*ROW('Hygiene Data'!G201)))</f>
        <v/>
      </c>
      <c r="DZ207" s="229" t="str">
        <f ca="1">+IF(OFFSET('Hygiene Data'!$G$13,0,10*ROW('Hygiene Data'!G201))="","",OFFSET('Hygiene Data'!$G$13,0,10*ROW('Hygiene Data'!G201)))</f>
        <v/>
      </c>
      <c r="EA207" s="229" t="str">
        <f ca="1">+IF(OFFSET('Hygiene Data'!$H$11,0,10*ROW('Hygiene Data'!H201))="","",OFFSET('Hygiene Data'!$H$11,0,10*ROW('Hygiene Data'!H201)))</f>
        <v/>
      </c>
      <c r="EB207" s="229" t="str">
        <f ca="1">+IF(OFFSET('Hygiene Data'!$H$12,0,10*ROW('Hygiene Data'!H201))="","",OFFSET('Hygiene Data'!$H$12,0,10*ROW('Hygiene Data'!H201)))</f>
        <v/>
      </c>
      <c r="EC207" s="229" t="str">
        <f ca="1">+IF(OFFSET('Hygiene Data'!$H$13,0,10*ROW('Hygiene Data'!H201))="","",OFFSET('Hygiene Data'!$H$13,0,10*ROW('Hygiene Data'!H201)))</f>
        <v/>
      </c>
      <c r="ED207" s="229" t="str">
        <f ca="1">+IF(OFFSET('Hygiene Data'!$I$11,0,10*ROW('Hygiene Data'!I201))="","",OFFSET('Hygiene Data'!$I$11,0,10*ROW('Hygiene Data'!I201)))</f>
        <v/>
      </c>
      <c r="EE207" s="229" t="str">
        <f ca="1">+IF(OFFSET('Hygiene Data'!$I$12,0,10*ROW('Hygiene Data'!I201))="","",OFFSET('Hygiene Data'!$I$12,0,10*ROW('Hygiene Data'!I201)))</f>
        <v/>
      </c>
      <c r="EF207" s="229" t="str">
        <f ca="1">+IF(OFFSET('Hygiene Data'!$I$13,0,10*ROW('Hygiene Data'!I201))="","",OFFSET('Hygiene Data'!$I$13,0,10*ROW('Hygiene Data'!I201)))</f>
        <v/>
      </c>
    </row>
    <row r="208" spans="1:136" s="228" customFormat="1" x14ac:dyDescent="0.25">
      <c r="BA208" s="346"/>
    </row>
    <row r="209" spans="53:53" s="228" customFormat="1" x14ac:dyDescent="0.25">
      <c r="BA209" s="346"/>
    </row>
    <row r="210" spans="53:53" s="228" customFormat="1" x14ac:dyDescent="0.25">
      <c r="BA210" s="346"/>
    </row>
    <row r="211" spans="53:53" s="228" customFormat="1" x14ac:dyDescent="0.25">
      <c r="BA211" s="346"/>
    </row>
    <row r="212" spans="53:53" s="228" customFormat="1" x14ac:dyDescent="0.25">
      <c r="BA212" s="346"/>
    </row>
    <row r="213" spans="53:53" s="228" customFormat="1" x14ac:dyDescent="0.25">
      <c r="BA213" s="346"/>
    </row>
    <row r="214" spans="53:53" s="228" customFormat="1" x14ac:dyDescent="0.25">
      <c r="BA214" s="346"/>
    </row>
    <row r="215" spans="53:53" s="228" customFormat="1" x14ac:dyDescent="0.25">
      <c r="BA215" s="346"/>
    </row>
    <row r="216" spans="53:53" s="228" customFormat="1" x14ac:dyDescent="0.25">
      <c r="BA216" s="346"/>
    </row>
    <row r="217" spans="53:53" s="228" customFormat="1" x14ac:dyDescent="0.25">
      <c r="BA217" s="346"/>
    </row>
    <row r="218" spans="53:53" s="228" customFormat="1" x14ac:dyDescent="0.25">
      <c r="BA218" s="346"/>
    </row>
    <row r="219" spans="53:53" s="228" customFormat="1" x14ac:dyDescent="0.25">
      <c r="BA219" s="346"/>
    </row>
    <row r="220" spans="53:53" s="228" customFormat="1" x14ac:dyDescent="0.25">
      <c r="BA220" s="346"/>
    </row>
    <row r="221" spans="53:53" s="228" customFormat="1" x14ac:dyDescent="0.25">
      <c r="BA221" s="346"/>
    </row>
    <row r="222" spans="53:53" s="228" customFormat="1" x14ac:dyDescent="0.25">
      <c r="BA222" s="346"/>
    </row>
    <row r="223" spans="53:53" s="228" customFormat="1" x14ac:dyDescent="0.25">
      <c r="BA223" s="346"/>
    </row>
    <row r="224" spans="53:53" s="228" customFormat="1" x14ac:dyDescent="0.25">
      <c r="BA224" s="346"/>
    </row>
    <row r="225" spans="53:53" s="228" customFormat="1" x14ac:dyDescent="0.25">
      <c r="BA225" s="346"/>
    </row>
    <row r="226" spans="53:53" s="228" customFormat="1" x14ac:dyDescent="0.25">
      <c r="BA226" s="346"/>
    </row>
    <row r="227" spans="53:53" s="228" customFormat="1" x14ac:dyDescent="0.25">
      <c r="BA227" s="346"/>
    </row>
    <row r="228" spans="53:53" s="228" customFormat="1" x14ac:dyDescent="0.25">
      <c r="BA228" s="346"/>
    </row>
    <row r="229" spans="53:53" s="228" customFormat="1" x14ac:dyDescent="0.25">
      <c r="BA229" s="346"/>
    </row>
    <row r="230" spans="53:53" s="228" customFormat="1" x14ac:dyDescent="0.25">
      <c r="BA230" s="346"/>
    </row>
    <row r="231" spans="53:53" s="228" customFormat="1" x14ac:dyDescent="0.25">
      <c r="BA231" s="346"/>
    </row>
    <row r="232" spans="53:53" s="228" customFormat="1" x14ac:dyDescent="0.25">
      <c r="BA232" s="346"/>
    </row>
    <row r="233" spans="53:53" s="228" customFormat="1" x14ac:dyDescent="0.25">
      <c r="BA233" s="346"/>
    </row>
    <row r="234" spans="53:53" s="228" customFormat="1" x14ac:dyDescent="0.25">
      <c r="BA234" s="346"/>
    </row>
    <row r="235" spans="53:53" s="228" customFormat="1" x14ac:dyDescent="0.25">
      <c r="BA235" s="346"/>
    </row>
    <row r="236" spans="53:53" s="228" customFormat="1" x14ac:dyDescent="0.25">
      <c r="BA236" s="346"/>
    </row>
    <row r="237" spans="53:53" s="228" customFormat="1" x14ac:dyDescent="0.25">
      <c r="BA237" s="346"/>
    </row>
    <row r="238" spans="53:53" s="228" customFormat="1" x14ac:dyDescent="0.25">
      <c r="BA238" s="346"/>
    </row>
    <row r="239" spans="53:53" s="228" customFormat="1" x14ac:dyDescent="0.25">
      <c r="BA239" s="346"/>
    </row>
    <row r="240" spans="53:53" s="228" customFormat="1" x14ac:dyDescent="0.25">
      <c r="BA240" s="346"/>
    </row>
    <row r="241" spans="53:53" s="228" customFormat="1" x14ac:dyDescent="0.25">
      <c r="BA241" s="346"/>
    </row>
    <row r="242" spans="53:53" s="228" customFormat="1" x14ac:dyDescent="0.25">
      <c r="BA242" s="346"/>
    </row>
    <row r="243" spans="53:53" s="228" customFormat="1" x14ac:dyDescent="0.25">
      <c r="BA243" s="346"/>
    </row>
    <row r="244" spans="53:53" s="228" customFormat="1" x14ac:dyDescent="0.25">
      <c r="BA244" s="346"/>
    </row>
    <row r="245" spans="53:53" s="228" customFormat="1" x14ac:dyDescent="0.25">
      <c r="BA245" s="346"/>
    </row>
    <row r="246" spans="53:53" s="228" customFormat="1" x14ac:dyDescent="0.25">
      <c r="BA246" s="346"/>
    </row>
    <row r="247" spans="53:53" s="228" customFormat="1" x14ac:dyDescent="0.25">
      <c r="BA247" s="346"/>
    </row>
    <row r="248" spans="53:53" s="228" customFormat="1" x14ac:dyDescent="0.25">
      <c r="BA248" s="346"/>
    </row>
    <row r="249" spans="53:53" s="228" customFormat="1" x14ac:dyDescent="0.25">
      <c r="BA249" s="346"/>
    </row>
    <row r="250" spans="53:53" s="228" customFormat="1" x14ac:dyDescent="0.25">
      <c r="BA250" s="346"/>
    </row>
    <row r="251" spans="53:53" s="228" customFormat="1" x14ac:dyDescent="0.25">
      <c r="BA251" s="346"/>
    </row>
    <row r="252" spans="53:53" s="228" customFormat="1" x14ac:dyDescent="0.25">
      <c r="BA252" s="346"/>
    </row>
    <row r="253" spans="53:53" s="228" customFormat="1" x14ac:dyDescent="0.25">
      <c r="BA253" s="346"/>
    </row>
    <row r="254" spans="53:53" s="228" customFormat="1" x14ac:dyDescent="0.25">
      <c r="BA254" s="346"/>
    </row>
    <row r="255" spans="53:53" s="228" customFormat="1" x14ac:dyDescent="0.25">
      <c r="BA255" s="346"/>
    </row>
    <row r="256" spans="53:53" s="228" customFormat="1" x14ac:dyDescent="0.25">
      <c r="BA256" s="346"/>
    </row>
    <row r="257" spans="53:53" s="228" customFormat="1" x14ac:dyDescent="0.25">
      <c r="BA257" s="346"/>
    </row>
    <row r="258" spans="53:53" s="228" customFormat="1" x14ac:dyDescent="0.25">
      <c r="BA258" s="346"/>
    </row>
    <row r="259" spans="53:53" s="228" customFormat="1" x14ac:dyDescent="0.25">
      <c r="BA259" s="346"/>
    </row>
    <row r="260" spans="53:53" s="228" customFormat="1" x14ac:dyDescent="0.25">
      <c r="BA260" s="346"/>
    </row>
    <row r="261" spans="53:53" s="228" customFormat="1" x14ac:dyDescent="0.25">
      <c r="BA261" s="346"/>
    </row>
    <row r="262" spans="53:53" s="228" customFormat="1" x14ac:dyDescent="0.25">
      <c r="BA262" s="346"/>
    </row>
    <row r="263" spans="53:53" s="228" customFormat="1" x14ac:dyDescent="0.25">
      <c r="BA263" s="346"/>
    </row>
    <row r="264" spans="53:53" s="228" customFormat="1" x14ac:dyDescent="0.25">
      <c r="BA264" s="346"/>
    </row>
    <row r="265" spans="53:53" s="228" customFormat="1" x14ac:dyDescent="0.25">
      <c r="BA265" s="346"/>
    </row>
    <row r="266" spans="53:53" s="228" customFormat="1" x14ac:dyDescent="0.25">
      <c r="BA266" s="346"/>
    </row>
    <row r="267" spans="53:53" s="228" customFormat="1" x14ac:dyDescent="0.25">
      <c r="BA267" s="346"/>
    </row>
    <row r="268" spans="53:53" s="228" customFormat="1" x14ac:dyDescent="0.25">
      <c r="BA268" s="346"/>
    </row>
    <row r="269" spans="53:53" s="228" customFormat="1" x14ac:dyDescent="0.25">
      <c r="BA269" s="346"/>
    </row>
    <row r="270" spans="53:53" s="228" customFormat="1" x14ac:dyDescent="0.25">
      <c r="BA270" s="346"/>
    </row>
    <row r="271" spans="53:53" s="228" customFormat="1" x14ac:dyDescent="0.25">
      <c r="BA271" s="346"/>
    </row>
    <row r="272" spans="53:53" s="228" customFormat="1" x14ac:dyDescent="0.25">
      <c r="BA272" s="346"/>
    </row>
    <row r="273" spans="53:53" s="228" customFormat="1" x14ac:dyDescent="0.25">
      <c r="BA273" s="346"/>
    </row>
    <row r="274" spans="53:53" s="228" customFormat="1" x14ac:dyDescent="0.25">
      <c r="BA274" s="346"/>
    </row>
    <row r="275" spans="53:53" s="228" customFormat="1" x14ac:dyDescent="0.25">
      <c r="BA275" s="346"/>
    </row>
    <row r="276" spans="53:53" s="228" customFormat="1" x14ac:dyDescent="0.25">
      <c r="BA276" s="346"/>
    </row>
    <row r="277" spans="53:53" s="228" customFormat="1" x14ac:dyDescent="0.25">
      <c r="BA277" s="346"/>
    </row>
    <row r="278" spans="53:53" s="228" customFormat="1" x14ac:dyDescent="0.25">
      <c r="BA278" s="346"/>
    </row>
    <row r="279" spans="53:53" s="228" customFormat="1" x14ac:dyDescent="0.25">
      <c r="BA279" s="346"/>
    </row>
    <row r="280" spans="53:53" s="228" customFormat="1" x14ac:dyDescent="0.25">
      <c r="BA280" s="346"/>
    </row>
    <row r="281" spans="53:53" s="228" customFormat="1" x14ac:dyDescent="0.25">
      <c r="BA281" s="346"/>
    </row>
    <row r="282" spans="53:53" s="228" customFormat="1" x14ac:dyDescent="0.25">
      <c r="BA282" s="346"/>
    </row>
    <row r="283" spans="53:53" s="228" customFormat="1" x14ac:dyDescent="0.25">
      <c r="BA283" s="346"/>
    </row>
    <row r="284" spans="53:53" s="228" customFormat="1" x14ac:dyDescent="0.25">
      <c r="BA284" s="346"/>
    </row>
    <row r="285" spans="53:53" s="228" customFormat="1" x14ac:dyDescent="0.25">
      <c r="BA285" s="346"/>
    </row>
    <row r="286" spans="53:53" s="228" customFormat="1" x14ac:dyDescent="0.25">
      <c r="BA286" s="346"/>
    </row>
    <row r="287" spans="53:53" s="228" customFormat="1" x14ac:dyDescent="0.25">
      <c r="BA287" s="346"/>
    </row>
    <row r="288" spans="53:53" s="228" customFormat="1" x14ac:dyDescent="0.25">
      <c r="BA288" s="346"/>
    </row>
    <row r="289" spans="53:53" s="228" customFormat="1" x14ac:dyDescent="0.25">
      <c r="BA289" s="346"/>
    </row>
    <row r="290" spans="53:53" s="228" customFormat="1" x14ac:dyDescent="0.25">
      <c r="BA290" s="346"/>
    </row>
    <row r="291" spans="53:53" s="228" customFormat="1" x14ac:dyDescent="0.25">
      <c r="BA291" s="346"/>
    </row>
    <row r="292" spans="53:53" s="228" customFormat="1" x14ac:dyDescent="0.25">
      <c r="BA292" s="346"/>
    </row>
    <row r="293" spans="53:53" s="228" customFormat="1" x14ac:dyDescent="0.25">
      <c r="BA293" s="346"/>
    </row>
    <row r="294" spans="53:53" s="228" customFormat="1" x14ac:dyDescent="0.25">
      <c r="BA294" s="346"/>
    </row>
    <row r="295" spans="53:53" s="228" customFormat="1" x14ac:dyDescent="0.25">
      <c r="BA295" s="346"/>
    </row>
    <row r="296" spans="53:53" s="228" customFormat="1" x14ac:dyDescent="0.25">
      <c r="BA296" s="346"/>
    </row>
    <row r="297" spans="53:53" s="228" customFormat="1" x14ac:dyDescent="0.25">
      <c r="BA297" s="346"/>
    </row>
    <row r="298" spans="53:53" s="228" customFormat="1" x14ac:dyDescent="0.25">
      <c r="BA298" s="346"/>
    </row>
    <row r="299" spans="53:53" s="228" customFormat="1" x14ac:dyDescent="0.25">
      <c r="BA299" s="346"/>
    </row>
    <row r="300" spans="53:53" s="228" customFormat="1" x14ac:dyDescent="0.25">
      <c r="BA300" s="346"/>
    </row>
    <row r="301" spans="53:53" s="228" customFormat="1" x14ac:dyDescent="0.25">
      <c r="BA301" s="346"/>
    </row>
    <row r="302" spans="53:53" s="228" customFormat="1" x14ac:dyDescent="0.25">
      <c r="BA302" s="346"/>
    </row>
    <row r="303" spans="53:53" s="228" customFormat="1" x14ac:dyDescent="0.25">
      <c r="BA303" s="346"/>
    </row>
    <row r="304" spans="53:53" s="228" customFormat="1" x14ac:dyDescent="0.25">
      <c r="BA304" s="346"/>
    </row>
    <row r="305" spans="53:53" s="228" customFormat="1" x14ac:dyDescent="0.25">
      <c r="BA305" s="346"/>
    </row>
    <row r="306" spans="53:53" s="228" customFormat="1" x14ac:dyDescent="0.25">
      <c r="BA306" s="346"/>
    </row>
    <row r="307" spans="53:53" s="228" customFormat="1" x14ac:dyDescent="0.25">
      <c r="BA307" s="346"/>
    </row>
    <row r="308" spans="53:53" s="228" customFormat="1" x14ac:dyDescent="0.25">
      <c r="BA308" s="346"/>
    </row>
    <row r="309" spans="53:53" s="228" customFormat="1" x14ac:dyDescent="0.25">
      <c r="BA309" s="346"/>
    </row>
    <row r="310" spans="53:53" s="228" customFormat="1" x14ac:dyDescent="0.25">
      <c r="BA310" s="346"/>
    </row>
    <row r="311" spans="53:53" s="228" customFormat="1" x14ac:dyDescent="0.25">
      <c r="BA311" s="346"/>
    </row>
    <row r="312" spans="53:53" s="228" customFormat="1" x14ac:dyDescent="0.25">
      <c r="BA312" s="346"/>
    </row>
    <row r="313" spans="53:53" s="228" customFormat="1" x14ac:dyDescent="0.25">
      <c r="BA313" s="346"/>
    </row>
    <row r="314" spans="53:53" s="228" customFormat="1" x14ac:dyDescent="0.25">
      <c r="BA314" s="346"/>
    </row>
    <row r="315" spans="53:53" s="228" customFormat="1" x14ac:dyDescent="0.25">
      <c r="BA315" s="346"/>
    </row>
    <row r="316" spans="53:53" s="228" customFormat="1" x14ac:dyDescent="0.25">
      <c r="BA316" s="346"/>
    </row>
    <row r="317" spans="53:53" s="228" customFormat="1" x14ac:dyDescent="0.25">
      <c r="BA317" s="346"/>
    </row>
    <row r="318" spans="53:53" s="228" customFormat="1" x14ac:dyDescent="0.25">
      <c r="BA318" s="346"/>
    </row>
    <row r="319" spans="53:53" s="228" customFormat="1" x14ac:dyDescent="0.25">
      <c r="BA319" s="346"/>
    </row>
    <row r="320" spans="53:53" s="228" customFormat="1" x14ac:dyDescent="0.25">
      <c r="BA320" s="346"/>
    </row>
    <row r="321" spans="53:53" s="228" customFormat="1" x14ac:dyDescent="0.25">
      <c r="BA321" s="346"/>
    </row>
    <row r="322" spans="53:53" s="228" customFormat="1" x14ac:dyDescent="0.25">
      <c r="BA322" s="346"/>
    </row>
    <row r="323" spans="53:53" s="228" customFormat="1" x14ac:dyDescent="0.25">
      <c r="BA323" s="346"/>
    </row>
    <row r="324" spans="53:53" s="228" customFormat="1" x14ac:dyDescent="0.25">
      <c r="BA324" s="346"/>
    </row>
    <row r="325" spans="53:53" s="228" customFormat="1" x14ac:dyDescent="0.25">
      <c r="BA325" s="346"/>
    </row>
    <row r="326" spans="53:53" s="228" customFormat="1" x14ac:dyDescent="0.25">
      <c r="BA326" s="346"/>
    </row>
    <row r="327" spans="53:53" s="228" customFormat="1" x14ac:dyDescent="0.25">
      <c r="BA327" s="346"/>
    </row>
    <row r="328" spans="53:53" s="228" customFormat="1" x14ac:dyDescent="0.25">
      <c r="BA328" s="346"/>
    </row>
    <row r="329" spans="53:53" s="228" customFormat="1" x14ac:dyDescent="0.25">
      <c r="BA329" s="346"/>
    </row>
    <row r="330" spans="53:53" s="228" customFormat="1" x14ac:dyDescent="0.25">
      <c r="BA330" s="346"/>
    </row>
    <row r="331" spans="53:53" s="228" customFormat="1" x14ac:dyDescent="0.25">
      <c r="BA331" s="346"/>
    </row>
    <row r="332" spans="53:53" s="228" customFormat="1" x14ac:dyDescent="0.25">
      <c r="BA332" s="346"/>
    </row>
    <row r="333" spans="53:53" s="228" customFormat="1" x14ac:dyDescent="0.25">
      <c r="BA333" s="346"/>
    </row>
    <row r="334" spans="53:53" s="228" customFormat="1" x14ac:dyDescent="0.25">
      <c r="BA334" s="346"/>
    </row>
    <row r="335" spans="53:53" s="228" customFormat="1" x14ac:dyDescent="0.25">
      <c r="BA335" s="346"/>
    </row>
    <row r="336" spans="53:53" s="228" customFormat="1" x14ac:dyDescent="0.25">
      <c r="BA336" s="346"/>
    </row>
    <row r="337" spans="53:53" s="228" customFormat="1" x14ac:dyDescent="0.25">
      <c r="BA337" s="346"/>
    </row>
    <row r="338" spans="53:53" s="228" customFormat="1" x14ac:dyDescent="0.25">
      <c r="BA338" s="346"/>
    </row>
    <row r="339" spans="53:53" s="228" customFormat="1" x14ac:dyDescent="0.25">
      <c r="BA339" s="346"/>
    </row>
    <row r="340" spans="53:53" s="228" customFormat="1" x14ac:dyDescent="0.25">
      <c r="BA340" s="346"/>
    </row>
    <row r="341" spans="53:53" s="228" customFormat="1" x14ac:dyDescent="0.25">
      <c r="BA341" s="346"/>
    </row>
    <row r="342" spans="53:53" s="228" customFormat="1" x14ac:dyDescent="0.25">
      <c r="BA342" s="346"/>
    </row>
    <row r="343" spans="53:53" s="228" customFormat="1" x14ac:dyDescent="0.25">
      <c r="BA343" s="346"/>
    </row>
    <row r="344" spans="53:53" s="228" customFormat="1" x14ac:dyDescent="0.25">
      <c r="BA344" s="346"/>
    </row>
    <row r="345" spans="53:53" s="228" customFormat="1" x14ac:dyDescent="0.25">
      <c r="BA345" s="346"/>
    </row>
    <row r="346" spans="53:53" s="228" customFormat="1" x14ac:dyDescent="0.25">
      <c r="BA346" s="346"/>
    </row>
    <row r="347" spans="53:53" s="228" customFormat="1" x14ac:dyDescent="0.25">
      <c r="BA347" s="346"/>
    </row>
    <row r="348" spans="53:53" s="228" customFormat="1" x14ac:dyDescent="0.25">
      <c r="BA348" s="346"/>
    </row>
    <row r="349" spans="53:53" s="228" customFormat="1" x14ac:dyDescent="0.25">
      <c r="BA349" s="346"/>
    </row>
    <row r="350" spans="53:53" s="228" customFormat="1" x14ac:dyDescent="0.25">
      <c r="BA350" s="346"/>
    </row>
    <row r="351" spans="53:53" s="228" customFormat="1" x14ac:dyDescent="0.25">
      <c r="BA351" s="346"/>
    </row>
    <row r="352" spans="53:53" s="228" customFormat="1" x14ac:dyDescent="0.25">
      <c r="BA352" s="346"/>
    </row>
    <row r="353" spans="53:53" s="228" customFormat="1" x14ac:dyDescent="0.25">
      <c r="BA353" s="346"/>
    </row>
    <row r="354" spans="53:53" s="228" customFormat="1" x14ac:dyDescent="0.25">
      <c r="BA354" s="346"/>
    </row>
    <row r="355" spans="53:53" s="228" customFormat="1" x14ac:dyDescent="0.25">
      <c r="BA355" s="346"/>
    </row>
    <row r="356" spans="53:53" s="228" customFormat="1" x14ac:dyDescent="0.25">
      <c r="BA356" s="346"/>
    </row>
    <row r="357" spans="53:53" s="228" customFormat="1" x14ac:dyDescent="0.25">
      <c r="BA357" s="346"/>
    </row>
    <row r="358" spans="53:53" s="228" customFormat="1" x14ac:dyDescent="0.25">
      <c r="BA358" s="346"/>
    </row>
    <row r="359" spans="53:53" s="228" customFormat="1" x14ac:dyDescent="0.25">
      <c r="BA359" s="346"/>
    </row>
    <row r="360" spans="53:53" s="228" customFormat="1" x14ac:dyDescent="0.25">
      <c r="BA360" s="346"/>
    </row>
    <row r="361" spans="53:53" s="228" customFormat="1" x14ac:dyDescent="0.25">
      <c r="BA361" s="346"/>
    </row>
    <row r="362" spans="53:53" s="228" customFormat="1" x14ac:dyDescent="0.25">
      <c r="BA362" s="346"/>
    </row>
    <row r="363" spans="53:53" s="228" customFormat="1" x14ac:dyDescent="0.25">
      <c r="BA363" s="346"/>
    </row>
    <row r="364" spans="53:53" s="228" customFormat="1" x14ac:dyDescent="0.25">
      <c r="BA364" s="346"/>
    </row>
    <row r="365" spans="53:53" s="228" customFormat="1" x14ac:dyDescent="0.25">
      <c r="BA365" s="346"/>
    </row>
    <row r="366" spans="53:53" s="228" customFormat="1" x14ac:dyDescent="0.25">
      <c r="BA366" s="346"/>
    </row>
    <row r="367" spans="53:53" s="228" customFormat="1" x14ac:dyDescent="0.25">
      <c r="BA367" s="346"/>
    </row>
    <row r="368" spans="53:53" s="228" customFormat="1" x14ac:dyDescent="0.25">
      <c r="BA368" s="346"/>
    </row>
    <row r="369" spans="53:53" s="228" customFormat="1" x14ac:dyDescent="0.25">
      <c r="BA369" s="346"/>
    </row>
    <row r="370" spans="53:53" s="228" customFormat="1" x14ac:dyDescent="0.25">
      <c r="BA370" s="346"/>
    </row>
    <row r="371" spans="53:53" s="228" customFormat="1" x14ac:dyDescent="0.25">
      <c r="BA371" s="346"/>
    </row>
    <row r="372" spans="53:53" s="228" customFormat="1" x14ac:dyDescent="0.25">
      <c r="BA372" s="346"/>
    </row>
    <row r="373" spans="53:53" s="228" customFormat="1" x14ac:dyDescent="0.25">
      <c r="BA373" s="346"/>
    </row>
    <row r="374" spans="53:53" s="228" customFormat="1" x14ac:dyDescent="0.25">
      <c r="BA374" s="346"/>
    </row>
    <row r="375" spans="53:53" s="228" customFormat="1" x14ac:dyDescent="0.25">
      <c r="BA375" s="346"/>
    </row>
    <row r="376" spans="53:53" s="228" customFormat="1" x14ac:dyDescent="0.25">
      <c r="BA376" s="346"/>
    </row>
    <row r="377" spans="53:53" s="228" customFormat="1" x14ac:dyDescent="0.25">
      <c r="BA377" s="346"/>
    </row>
    <row r="378" spans="53:53" s="228" customFormat="1" x14ac:dyDescent="0.25">
      <c r="BA378" s="346"/>
    </row>
    <row r="379" spans="53:53" s="228" customFormat="1" x14ac:dyDescent="0.25">
      <c r="BA379" s="346"/>
    </row>
    <row r="380" spans="53:53" s="228" customFormat="1" x14ac:dyDescent="0.25">
      <c r="BA380" s="346"/>
    </row>
    <row r="381" spans="53:53" s="228" customFormat="1" x14ac:dyDescent="0.25">
      <c r="BA381" s="346"/>
    </row>
    <row r="382" spans="53:53" s="228" customFormat="1" x14ac:dyDescent="0.25">
      <c r="BA382" s="346"/>
    </row>
    <row r="383" spans="53:53" s="228" customFormat="1" x14ac:dyDescent="0.25">
      <c r="BA383" s="346"/>
    </row>
    <row r="384" spans="53:53" s="228" customFormat="1" x14ac:dyDescent="0.25">
      <c r="BA384" s="346"/>
    </row>
    <row r="385" spans="53:53" s="228" customFormat="1" x14ac:dyDescent="0.25">
      <c r="BA385" s="346"/>
    </row>
    <row r="386" spans="53:53" s="228" customFormat="1" x14ac:dyDescent="0.25">
      <c r="BA386" s="346"/>
    </row>
    <row r="387" spans="53:53" s="228" customFormat="1" x14ac:dyDescent="0.25">
      <c r="BA387" s="346"/>
    </row>
    <row r="388" spans="53:53" s="228" customFormat="1" x14ac:dyDescent="0.25">
      <c r="BA388" s="346"/>
    </row>
    <row r="389" spans="53:53" s="228" customFormat="1" x14ac:dyDescent="0.25">
      <c r="BA389" s="346"/>
    </row>
    <row r="390" spans="53:53" s="228" customFormat="1" x14ac:dyDescent="0.25">
      <c r="BA390" s="346"/>
    </row>
    <row r="391" spans="53:53" s="228" customFormat="1" x14ac:dyDescent="0.25">
      <c r="BA391" s="346"/>
    </row>
    <row r="392" spans="53:53" s="228" customFormat="1" x14ac:dyDescent="0.25">
      <c r="BA392" s="346"/>
    </row>
    <row r="393" spans="53:53" s="228" customFormat="1" x14ac:dyDescent="0.25">
      <c r="BA393" s="346"/>
    </row>
    <row r="394" spans="53:53" s="228" customFormat="1" x14ac:dyDescent="0.25">
      <c r="BA394" s="346"/>
    </row>
    <row r="395" spans="53:53" s="228" customFormat="1" x14ac:dyDescent="0.25">
      <c r="BA395" s="346"/>
    </row>
    <row r="396" spans="53:53" s="228" customFormat="1" x14ac:dyDescent="0.25">
      <c r="BA396" s="346"/>
    </row>
    <row r="397" spans="53:53" s="228" customFormat="1" x14ac:dyDescent="0.25">
      <c r="BA397" s="346"/>
    </row>
    <row r="398" spans="53:53" s="228" customFormat="1" x14ac:dyDescent="0.25">
      <c r="BA398" s="346"/>
    </row>
    <row r="399" spans="53:53" s="228" customFormat="1" x14ac:dyDescent="0.25">
      <c r="BA399" s="346"/>
    </row>
    <row r="400" spans="53:53" s="228" customFormat="1" x14ac:dyDescent="0.25">
      <c r="BA400" s="346"/>
    </row>
    <row r="401" spans="53:53" s="228" customFormat="1" x14ac:dyDescent="0.25">
      <c r="BA401" s="346"/>
    </row>
    <row r="402" spans="53:53" s="228" customFormat="1" x14ac:dyDescent="0.25">
      <c r="BA402" s="346"/>
    </row>
    <row r="403" spans="53:53" s="228" customFormat="1" x14ac:dyDescent="0.25">
      <c r="BA403" s="346"/>
    </row>
    <row r="404" spans="53:53" s="228" customFormat="1" x14ac:dyDescent="0.25">
      <c r="BA404" s="346"/>
    </row>
    <row r="405" spans="53:53" s="228" customFormat="1" x14ac:dyDescent="0.25">
      <c r="BA405" s="346"/>
    </row>
    <row r="406" spans="53:53" s="228" customFormat="1" x14ac:dyDescent="0.25">
      <c r="BA406" s="346"/>
    </row>
    <row r="407" spans="53:53" s="228" customFormat="1" x14ac:dyDescent="0.25">
      <c r="BA407" s="346"/>
    </row>
    <row r="408" spans="53:53" s="228" customFormat="1" x14ac:dyDescent="0.25">
      <c r="BA408" s="346"/>
    </row>
    <row r="409" spans="53:53" s="228" customFormat="1" x14ac:dyDescent="0.25">
      <c r="BA409" s="346"/>
    </row>
    <row r="410" spans="53:53" s="228" customFormat="1" x14ac:dyDescent="0.25">
      <c r="BA410" s="346"/>
    </row>
    <row r="411" spans="53:53" s="228" customFormat="1" x14ac:dyDescent="0.25">
      <c r="BA411" s="346"/>
    </row>
    <row r="412" spans="53:53" s="228" customFormat="1" x14ac:dyDescent="0.25">
      <c r="BA412" s="346"/>
    </row>
    <row r="413" spans="53:53" s="228" customFormat="1" x14ac:dyDescent="0.25">
      <c r="BA413" s="346"/>
    </row>
    <row r="414" spans="53:53" s="228" customFormat="1" x14ac:dyDescent="0.25">
      <c r="BA414" s="346"/>
    </row>
    <row r="415" spans="53:53" s="228" customFormat="1" x14ac:dyDescent="0.25">
      <c r="BA415" s="346"/>
    </row>
    <row r="416" spans="53:53" s="228" customFormat="1" x14ac:dyDescent="0.25">
      <c r="BA416" s="346"/>
    </row>
    <row r="417" spans="53:53" s="228" customFormat="1" x14ac:dyDescent="0.25">
      <c r="BA417" s="346"/>
    </row>
    <row r="418" spans="53:53" s="228" customFormat="1" x14ac:dyDescent="0.25">
      <c r="BA418" s="346"/>
    </row>
    <row r="419" spans="53:53" s="228" customFormat="1" x14ac:dyDescent="0.25">
      <c r="BA419" s="346"/>
    </row>
    <row r="420" spans="53:53" s="228" customFormat="1" x14ac:dyDescent="0.25">
      <c r="BA420" s="346"/>
    </row>
    <row r="421" spans="53:53" s="228" customFormat="1" x14ac:dyDescent="0.25">
      <c r="BA421" s="346"/>
    </row>
    <row r="422" spans="53:53" s="228" customFormat="1" x14ac:dyDescent="0.25">
      <c r="BA422" s="346"/>
    </row>
    <row r="423" spans="53:53" s="228" customFormat="1" x14ac:dyDescent="0.25">
      <c r="BA423" s="346"/>
    </row>
    <row r="424" spans="53:53" s="228" customFormat="1" x14ac:dyDescent="0.25">
      <c r="BA424" s="346"/>
    </row>
    <row r="425" spans="53:53" s="228" customFormat="1" x14ac:dyDescent="0.25">
      <c r="BA425" s="346"/>
    </row>
    <row r="426" spans="53:53" s="228" customFormat="1" x14ac:dyDescent="0.25">
      <c r="BA426" s="346"/>
    </row>
    <row r="427" spans="53:53" s="228" customFormat="1" x14ac:dyDescent="0.25">
      <c r="BA427" s="346"/>
    </row>
    <row r="428" spans="53:53" s="228" customFormat="1" x14ac:dyDescent="0.25">
      <c r="BA428" s="346"/>
    </row>
    <row r="429" spans="53:53" s="228" customFormat="1" x14ac:dyDescent="0.25">
      <c r="BA429" s="346"/>
    </row>
    <row r="430" spans="53:53" s="228" customFormat="1" x14ac:dyDescent="0.25">
      <c r="BA430" s="346"/>
    </row>
    <row r="431" spans="53:53" s="228" customFormat="1" x14ac:dyDescent="0.25">
      <c r="BA431" s="346"/>
    </row>
    <row r="432" spans="53:53" s="228" customFormat="1" x14ac:dyDescent="0.25">
      <c r="BA432" s="346"/>
    </row>
    <row r="433" spans="53:53" s="228" customFormat="1" x14ac:dyDescent="0.25">
      <c r="BA433" s="346"/>
    </row>
    <row r="434" spans="53:53" s="228" customFormat="1" x14ac:dyDescent="0.25">
      <c r="BA434" s="346"/>
    </row>
    <row r="435" spans="53:53" s="228" customFormat="1" x14ac:dyDescent="0.25">
      <c r="BA435" s="346"/>
    </row>
    <row r="436" spans="53:53" s="228" customFormat="1" x14ac:dyDescent="0.25">
      <c r="BA436" s="346"/>
    </row>
    <row r="437" spans="53:53" s="228" customFormat="1" x14ac:dyDescent="0.25">
      <c r="BA437" s="346"/>
    </row>
    <row r="438" spans="53:53" s="228" customFormat="1" x14ac:dyDescent="0.25">
      <c r="BA438" s="346"/>
    </row>
    <row r="439" spans="53:53" s="228" customFormat="1" x14ac:dyDescent="0.25">
      <c r="BA439" s="346"/>
    </row>
    <row r="440" spans="53:53" s="228" customFormat="1" x14ac:dyDescent="0.25">
      <c r="BA440" s="346"/>
    </row>
    <row r="441" spans="53:53" s="228" customFormat="1" x14ac:dyDescent="0.25">
      <c r="BA441" s="346"/>
    </row>
    <row r="442" spans="53:53" s="228" customFormat="1" x14ac:dyDescent="0.25">
      <c r="BA442" s="346"/>
    </row>
    <row r="443" spans="53:53" s="228" customFormat="1" x14ac:dyDescent="0.25">
      <c r="BA443" s="346"/>
    </row>
    <row r="444" spans="53:53" s="228" customFormat="1" x14ac:dyDescent="0.25">
      <c r="BA444" s="346"/>
    </row>
    <row r="445" spans="53:53" s="228" customFormat="1" x14ac:dyDescent="0.25">
      <c r="BA445" s="346"/>
    </row>
    <row r="446" spans="53:53" s="228" customFormat="1" x14ac:dyDescent="0.25">
      <c r="BA446" s="346"/>
    </row>
    <row r="447" spans="53:53" s="228" customFormat="1" x14ac:dyDescent="0.25">
      <c r="BA447" s="346"/>
    </row>
    <row r="448" spans="53:53" s="228" customFormat="1" x14ac:dyDescent="0.25">
      <c r="BA448" s="346"/>
    </row>
    <row r="449" spans="53:53" s="228" customFormat="1" x14ac:dyDescent="0.25">
      <c r="BA449" s="346"/>
    </row>
    <row r="450" spans="53:53" s="228" customFormat="1" x14ac:dyDescent="0.25">
      <c r="BA450" s="346"/>
    </row>
    <row r="451" spans="53:53" s="228" customFormat="1" x14ac:dyDescent="0.25">
      <c r="BA451" s="346"/>
    </row>
    <row r="452" spans="53:53" s="228" customFormat="1" x14ac:dyDescent="0.25">
      <c r="BA452" s="346"/>
    </row>
    <row r="453" spans="53:53" s="228" customFormat="1" x14ac:dyDescent="0.25">
      <c r="BA453" s="346"/>
    </row>
    <row r="454" spans="53:53" s="228" customFormat="1" x14ac:dyDescent="0.25">
      <c r="BA454" s="346"/>
    </row>
    <row r="455" spans="53:53" s="228" customFormat="1" x14ac:dyDescent="0.25">
      <c r="BA455" s="346"/>
    </row>
    <row r="456" spans="53:53" s="228" customFormat="1" x14ac:dyDescent="0.25">
      <c r="BA456" s="346"/>
    </row>
    <row r="457" spans="53:53" s="228" customFormat="1" x14ac:dyDescent="0.25">
      <c r="BA457" s="346"/>
    </row>
    <row r="458" spans="53:53" s="228" customFormat="1" x14ac:dyDescent="0.25">
      <c r="BA458" s="346"/>
    </row>
    <row r="459" spans="53:53" s="228" customFormat="1" x14ac:dyDescent="0.25">
      <c r="BA459" s="346"/>
    </row>
    <row r="460" spans="53:53" s="228" customFormat="1" x14ac:dyDescent="0.25">
      <c r="BA460" s="346"/>
    </row>
    <row r="461" spans="53:53" s="228" customFormat="1" x14ac:dyDescent="0.25">
      <c r="BA461" s="346"/>
    </row>
    <row r="462" spans="53:53" s="228" customFormat="1" x14ac:dyDescent="0.25">
      <c r="BA462" s="346"/>
    </row>
    <row r="463" spans="53:53" s="228" customFormat="1" x14ac:dyDescent="0.25">
      <c r="BA463" s="346"/>
    </row>
    <row r="464" spans="53:53" s="228" customFormat="1" x14ac:dyDescent="0.25">
      <c r="BA464" s="346"/>
    </row>
    <row r="465" spans="53:53" s="228" customFormat="1" x14ac:dyDescent="0.25">
      <c r="BA465" s="346"/>
    </row>
    <row r="466" spans="53:53" s="228" customFormat="1" x14ac:dyDescent="0.25">
      <c r="BA466" s="346"/>
    </row>
    <row r="467" spans="53:53" s="228" customFormat="1" x14ac:dyDescent="0.25">
      <c r="BA467" s="346"/>
    </row>
    <row r="468" spans="53:53" s="228" customFormat="1" x14ac:dyDescent="0.25">
      <c r="BA468" s="346"/>
    </row>
    <row r="469" spans="53:53" s="228" customFormat="1" x14ac:dyDescent="0.25">
      <c r="BA469" s="346"/>
    </row>
    <row r="470" spans="53:53" s="228" customFormat="1" x14ac:dyDescent="0.25">
      <c r="BA470" s="346"/>
    </row>
    <row r="471" spans="53:53" s="228" customFormat="1" x14ac:dyDescent="0.25">
      <c r="BA471" s="346"/>
    </row>
    <row r="472" spans="53:53" s="228" customFormat="1" x14ac:dyDescent="0.25">
      <c r="BA472" s="346"/>
    </row>
    <row r="473" spans="53:53" s="228" customFormat="1" x14ac:dyDescent="0.25">
      <c r="BA473" s="346"/>
    </row>
    <row r="474" spans="53:53" s="228" customFormat="1" x14ac:dyDescent="0.25">
      <c r="BA474" s="346"/>
    </row>
    <row r="475" spans="53:53" s="228" customFormat="1" x14ac:dyDescent="0.25">
      <c r="BA475" s="346"/>
    </row>
    <row r="476" spans="53:53" s="228" customFormat="1" x14ac:dyDescent="0.25">
      <c r="BA476" s="346"/>
    </row>
    <row r="477" spans="53:53" s="228" customFormat="1" x14ac:dyDescent="0.25">
      <c r="BA477" s="346"/>
    </row>
    <row r="478" spans="53:53" s="228" customFormat="1" x14ac:dyDescent="0.25">
      <c r="BA478" s="346"/>
    </row>
    <row r="479" spans="53:53" s="228" customFormat="1" x14ac:dyDescent="0.25">
      <c r="BA479" s="346"/>
    </row>
    <row r="480" spans="53:53" s="228" customFormat="1" x14ac:dyDescent="0.25">
      <c r="BA480" s="346"/>
    </row>
    <row r="481" spans="53:53" s="228" customFormat="1" x14ac:dyDescent="0.25">
      <c r="BA481" s="346"/>
    </row>
    <row r="482" spans="53:53" s="228" customFormat="1" x14ac:dyDescent="0.25">
      <c r="BA482" s="346"/>
    </row>
    <row r="483" spans="53:53" s="228" customFormat="1" x14ac:dyDescent="0.25">
      <c r="BA483" s="346"/>
    </row>
    <row r="484" spans="53:53" s="228" customFormat="1" x14ac:dyDescent="0.25">
      <c r="BA484" s="346"/>
    </row>
    <row r="485" spans="53:53" s="228" customFormat="1" x14ac:dyDescent="0.25">
      <c r="BA485" s="346"/>
    </row>
    <row r="486" spans="53:53" s="228" customFormat="1" x14ac:dyDescent="0.25">
      <c r="BA486" s="346"/>
    </row>
    <row r="487" spans="53:53" s="228" customFormat="1" x14ac:dyDescent="0.25">
      <c r="BA487" s="346"/>
    </row>
    <row r="488" spans="53:53" s="228" customFormat="1" x14ac:dyDescent="0.25">
      <c r="BA488" s="346"/>
    </row>
    <row r="489" spans="53:53" s="228" customFormat="1" x14ac:dyDescent="0.25">
      <c r="BA489" s="346"/>
    </row>
    <row r="490" spans="53:53" s="228" customFormat="1" x14ac:dyDescent="0.25">
      <c r="BA490" s="346"/>
    </row>
    <row r="491" spans="53:53" s="228" customFormat="1" x14ac:dyDescent="0.25">
      <c r="BA491" s="346"/>
    </row>
    <row r="492" spans="53:53" s="228" customFormat="1" x14ac:dyDescent="0.25">
      <c r="BA492" s="346"/>
    </row>
    <row r="493" spans="53:53" s="228" customFormat="1" x14ac:dyDescent="0.25">
      <c r="BA493" s="346"/>
    </row>
    <row r="494" spans="53:53" s="228" customFormat="1" x14ac:dyDescent="0.25">
      <c r="BA494" s="346"/>
    </row>
    <row r="495" spans="53:53" s="228" customFormat="1" x14ac:dyDescent="0.25">
      <c r="BA495" s="346"/>
    </row>
    <row r="496" spans="53:53" s="228" customFormat="1" x14ac:dyDescent="0.25">
      <c r="BA496" s="346"/>
    </row>
    <row r="497" spans="53:53" s="228" customFormat="1" x14ac:dyDescent="0.25">
      <c r="BA497" s="346"/>
    </row>
    <row r="498" spans="53:53" s="228" customFormat="1" x14ac:dyDescent="0.25">
      <c r="BA498" s="346"/>
    </row>
    <row r="499" spans="53:53" s="228" customFormat="1" x14ac:dyDescent="0.25">
      <c r="BA499" s="346"/>
    </row>
    <row r="500" spans="53:53" s="228" customFormat="1" x14ac:dyDescent="0.25">
      <c r="BA500" s="346"/>
    </row>
    <row r="501" spans="53:53" s="228" customFormat="1" x14ac:dyDescent="0.25">
      <c r="BA501" s="346"/>
    </row>
    <row r="502" spans="53:53" s="228" customFormat="1" x14ac:dyDescent="0.25">
      <c r="BA502" s="346"/>
    </row>
    <row r="503" spans="53:53" s="228" customFormat="1" x14ac:dyDescent="0.25">
      <c r="BA503" s="346"/>
    </row>
    <row r="504" spans="53:53" s="228" customFormat="1" x14ac:dyDescent="0.25">
      <c r="BA504" s="346"/>
    </row>
    <row r="505" spans="53:53" s="228" customFormat="1" x14ac:dyDescent="0.25">
      <c r="BA505" s="346"/>
    </row>
    <row r="506" spans="53:53" s="228" customFormat="1" x14ac:dyDescent="0.25">
      <c r="BA506" s="346"/>
    </row>
    <row r="507" spans="53:53" s="228" customFormat="1" x14ac:dyDescent="0.25">
      <c r="BA507" s="346"/>
    </row>
    <row r="508" spans="53:53" s="228" customFormat="1" x14ac:dyDescent="0.25">
      <c r="BA508" s="346"/>
    </row>
    <row r="509" spans="53:53" s="228" customFormat="1" x14ac:dyDescent="0.25">
      <c r="BA509" s="346"/>
    </row>
    <row r="510" spans="53:53" s="228" customFormat="1" x14ac:dyDescent="0.25">
      <c r="BA510" s="346"/>
    </row>
    <row r="511" spans="53:53" s="228" customFormat="1" x14ac:dyDescent="0.25">
      <c r="BA511" s="346"/>
    </row>
    <row r="512" spans="53:53" s="228" customFormat="1" x14ac:dyDescent="0.25">
      <c r="BA512" s="346"/>
    </row>
    <row r="513" spans="53:53" s="228" customFormat="1" x14ac:dyDescent="0.25">
      <c r="BA513" s="346"/>
    </row>
    <row r="514" spans="53:53" s="228" customFormat="1" x14ac:dyDescent="0.25">
      <c r="BA514" s="346"/>
    </row>
    <row r="515" spans="53:53" s="228" customFormat="1" x14ac:dyDescent="0.25">
      <c r="BA515" s="346"/>
    </row>
    <row r="516" spans="53:53" s="228" customFormat="1" x14ac:dyDescent="0.25">
      <c r="BA516" s="346"/>
    </row>
    <row r="517" spans="53:53" s="228" customFormat="1" x14ac:dyDescent="0.25">
      <c r="BA517" s="346"/>
    </row>
    <row r="518" spans="53:53" s="228" customFormat="1" x14ac:dyDescent="0.25">
      <c r="BA518" s="346"/>
    </row>
    <row r="519" spans="53:53" s="228" customFormat="1" x14ac:dyDescent="0.25">
      <c r="BA519" s="346"/>
    </row>
    <row r="520" spans="53:53" s="228" customFormat="1" x14ac:dyDescent="0.25">
      <c r="BA520" s="346"/>
    </row>
    <row r="521" spans="53:53" s="228" customFormat="1" x14ac:dyDescent="0.25">
      <c r="BA521" s="346"/>
    </row>
    <row r="522" spans="53:53" s="228" customFormat="1" x14ac:dyDescent="0.25">
      <c r="BA522" s="346"/>
    </row>
    <row r="523" spans="53:53" s="228" customFormat="1" x14ac:dyDescent="0.25">
      <c r="BA523" s="346"/>
    </row>
    <row r="524" spans="53:53" s="228" customFormat="1" x14ac:dyDescent="0.25">
      <c r="BA524" s="346"/>
    </row>
    <row r="525" spans="53:53" s="228" customFormat="1" x14ac:dyDescent="0.25">
      <c r="BA525" s="346"/>
    </row>
    <row r="526" spans="53:53" s="228" customFormat="1" x14ac:dyDescent="0.25">
      <c r="BA526" s="346"/>
    </row>
    <row r="527" spans="53:53" s="228" customFormat="1" x14ac:dyDescent="0.25">
      <c r="BA527" s="346"/>
    </row>
    <row r="528" spans="53:53" s="228" customFormat="1" x14ac:dyDescent="0.25">
      <c r="BA528" s="346"/>
    </row>
    <row r="529" spans="53:53" s="228" customFormat="1" x14ac:dyDescent="0.25">
      <c r="BA529" s="346"/>
    </row>
    <row r="530" spans="53:53" s="228" customFormat="1" x14ac:dyDescent="0.25">
      <c r="BA530" s="346"/>
    </row>
    <row r="531" spans="53:53" s="228" customFormat="1" x14ac:dyDescent="0.25">
      <c r="BA531" s="346"/>
    </row>
    <row r="532" spans="53:53" s="228" customFormat="1" x14ac:dyDescent="0.25">
      <c r="BA532" s="346"/>
    </row>
    <row r="533" spans="53:53" s="228" customFormat="1" x14ac:dyDescent="0.25">
      <c r="BA533" s="346"/>
    </row>
    <row r="534" spans="53:53" s="228" customFormat="1" x14ac:dyDescent="0.25">
      <c r="BA534" s="346"/>
    </row>
    <row r="535" spans="53:53" s="228" customFormat="1" x14ac:dyDescent="0.25">
      <c r="BA535" s="346"/>
    </row>
    <row r="536" spans="53:53" s="228" customFormat="1" x14ac:dyDescent="0.25">
      <c r="BA536" s="346"/>
    </row>
    <row r="537" spans="53:53" s="228" customFormat="1" x14ac:dyDescent="0.25">
      <c r="BA537" s="346"/>
    </row>
    <row r="538" spans="53:53" s="228" customFormat="1" x14ac:dyDescent="0.25">
      <c r="BA538" s="346"/>
    </row>
    <row r="539" spans="53:53" s="228" customFormat="1" x14ac:dyDescent="0.25">
      <c r="BA539" s="346"/>
    </row>
    <row r="540" spans="53:53" s="228" customFormat="1" x14ac:dyDescent="0.25">
      <c r="BA540" s="346"/>
    </row>
    <row r="541" spans="53:53" s="228" customFormat="1" x14ac:dyDescent="0.25">
      <c r="BA541" s="346"/>
    </row>
    <row r="542" spans="53:53" s="228" customFormat="1" x14ac:dyDescent="0.25">
      <c r="BA542" s="346"/>
    </row>
    <row r="543" spans="53:53" s="228" customFormat="1" x14ac:dyDescent="0.25">
      <c r="BA543" s="346"/>
    </row>
    <row r="544" spans="53:53" s="228" customFormat="1" x14ac:dyDescent="0.25">
      <c r="BA544" s="346"/>
    </row>
    <row r="545" spans="53:53" s="228" customFormat="1" x14ac:dyDescent="0.25">
      <c r="BA545" s="346"/>
    </row>
    <row r="546" spans="53:53" s="228" customFormat="1" x14ac:dyDescent="0.25">
      <c r="BA546" s="346"/>
    </row>
    <row r="547" spans="53:53" s="228" customFormat="1" x14ac:dyDescent="0.25">
      <c r="BA547" s="346"/>
    </row>
    <row r="548" spans="53:53" s="228" customFormat="1" x14ac:dyDescent="0.25">
      <c r="BA548" s="346"/>
    </row>
    <row r="549" spans="53:53" s="228" customFormat="1" x14ac:dyDescent="0.25">
      <c r="BA549" s="346"/>
    </row>
    <row r="550" spans="53:53" s="228" customFormat="1" x14ac:dyDescent="0.25">
      <c r="BA550" s="346"/>
    </row>
    <row r="551" spans="53:53" s="228" customFormat="1" x14ac:dyDescent="0.25">
      <c r="BA551" s="346"/>
    </row>
    <row r="552" spans="53:53" s="228" customFormat="1" x14ac:dyDescent="0.25">
      <c r="BA552" s="346"/>
    </row>
    <row r="553" spans="53:53" s="228" customFormat="1" x14ac:dyDescent="0.25">
      <c r="BA553" s="346"/>
    </row>
    <row r="554" spans="53:53" s="228" customFormat="1" x14ac:dyDescent="0.25">
      <c r="BA554" s="346"/>
    </row>
    <row r="555" spans="53:53" s="228" customFormat="1" x14ac:dyDescent="0.25">
      <c r="BA555" s="346"/>
    </row>
    <row r="556" spans="53:53" s="228" customFormat="1" x14ac:dyDescent="0.25">
      <c r="BA556" s="346"/>
    </row>
    <row r="557" spans="53:53" s="228" customFormat="1" x14ac:dyDescent="0.25">
      <c r="BA557" s="346"/>
    </row>
    <row r="558" spans="53:53" s="228" customFormat="1" x14ac:dyDescent="0.25">
      <c r="BA558" s="346"/>
    </row>
    <row r="559" spans="53:53" s="228" customFormat="1" x14ac:dyDescent="0.25">
      <c r="BA559" s="346"/>
    </row>
    <row r="560" spans="53:53" s="228" customFormat="1" x14ac:dyDescent="0.25">
      <c r="BA560" s="346"/>
    </row>
    <row r="561" spans="53:53" s="228" customFormat="1" x14ac:dyDescent="0.25">
      <c r="BA561" s="346"/>
    </row>
    <row r="562" spans="53:53" s="228" customFormat="1" x14ac:dyDescent="0.25">
      <c r="BA562" s="346"/>
    </row>
    <row r="563" spans="53:53" s="228" customFormat="1" x14ac:dyDescent="0.25">
      <c r="BA563" s="346"/>
    </row>
    <row r="564" spans="53:53" s="228" customFormat="1" x14ac:dyDescent="0.25">
      <c r="BA564" s="346"/>
    </row>
    <row r="565" spans="53:53" s="228" customFormat="1" x14ac:dyDescent="0.25">
      <c r="BA565" s="346"/>
    </row>
    <row r="566" spans="53:53" s="228" customFormat="1" x14ac:dyDescent="0.25">
      <c r="BA566" s="346"/>
    </row>
    <row r="567" spans="53:53" s="228" customFormat="1" x14ac:dyDescent="0.25">
      <c r="BA567" s="346"/>
    </row>
    <row r="568" spans="53:53" s="228" customFormat="1" x14ac:dyDescent="0.25">
      <c r="BA568" s="346"/>
    </row>
    <row r="569" spans="53:53" s="228" customFormat="1" x14ac:dyDescent="0.25">
      <c r="BA569" s="346"/>
    </row>
    <row r="570" spans="53:53" s="228" customFormat="1" x14ac:dyDescent="0.25">
      <c r="BA570" s="346"/>
    </row>
    <row r="571" spans="53:53" s="228" customFormat="1" x14ac:dyDescent="0.25">
      <c r="BA571" s="346"/>
    </row>
    <row r="572" spans="53:53" s="228" customFormat="1" x14ac:dyDescent="0.25">
      <c r="BA572" s="346"/>
    </row>
    <row r="573" spans="53:53" s="228" customFormat="1" x14ac:dyDescent="0.25">
      <c r="BA573" s="346"/>
    </row>
    <row r="574" spans="53:53" s="228" customFormat="1" x14ac:dyDescent="0.25">
      <c r="BA574" s="346"/>
    </row>
    <row r="575" spans="53:53" s="228" customFormat="1" x14ac:dyDescent="0.25">
      <c r="BA575" s="346"/>
    </row>
    <row r="576" spans="53:53" s="228" customFormat="1" x14ac:dyDescent="0.25">
      <c r="BA576" s="346"/>
    </row>
    <row r="577" spans="53:53" s="228" customFormat="1" x14ac:dyDescent="0.25">
      <c r="BA577" s="346"/>
    </row>
    <row r="578" spans="53:53" s="228" customFormat="1" x14ac:dyDescent="0.25">
      <c r="BA578" s="346"/>
    </row>
    <row r="579" spans="53:53" s="228" customFormat="1" x14ac:dyDescent="0.25">
      <c r="BA579" s="346"/>
    </row>
    <row r="580" spans="53:53" s="228" customFormat="1" x14ac:dyDescent="0.25">
      <c r="BA580" s="346"/>
    </row>
    <row r="581" spans="53:53" s="228" customFormat="1" x14ac:dyDescent="0.25">
      <c r="BA581" s="346"/>
    </row>
    <row r="582" spans="53:53" s="228" customFormat="1" x14ac:dyDescent="0.25">
      <c r="BA582" s="346"/>
    </row>
    <row r="583" spans="53:53" s="228" customFormat="1" x14ac:dyDescent="0.25">
      <c r="BA583" s="346"/>
    </row>
    <row r="584" spans="53:53" s="228" customFormat="1" x14ac:dyDescent="0.25">
      <c r="BA584" s="346"/>
    </row>
    <row r="585" spans="53:53" s="228" customFormat="1" x14ac:dyDescent="0.25">
      <c r="BA585" s="346"/>
    </row>
    <row r="586" spans="53:53" s="228" customFormat="1" x14ac:dyDescent="0.25">
      <c r="BA586" s="346"/>
    </row>
    <row r="587" spans="53:53" s="228" customFormat="1" x14ac:dyDescent="0.25">
      <c r="BA587" s="346"/>
    </row>
    <row r="588" spans="53:53" s="228" customFormat="1" x14ac:dyDescent="0.25">
      <c r="BA588" s="346"/>
    </row>
    <row r="589" spans="53:53" s="228" customFormat="1" x14ac:dyDescent="0.25">
      <c r="BA589" s="346"/>
    </row>
    <row r="590" spans="53:53" s="228" customFormat="1" x14ac:dyDescent="0.25">
      <c r="BA590" s="346"/>
    </row>
    <row r="591" spans="53:53" s="228" customFormat="1" x14ac:dyDescent="0.25">
      <c r="BA591" s="346"/>
    </row>
    <row r="592" spans="53:53" s="228" customFormat="1" x14ac:dyDescent="0.25">
      <c r="BA592" s="346"/>
    </row>
    <row r="593" spans="53:53" s="228" customFormat="1" x14ac:dyDescent="0.25">
      <c r="BA593" s="346"/>
    </row>
    <row r="594" spans="53:53" s="228" customFormat="1" x14ac:dyDescent="0.25">
      <c r="BA594" s="346"/>
    </row>
    <row r="595" spans="53:53" s="228" customFormat="1" x14ac:dyDescent="0.25">
      <c r="BA595" s="346"/>
    </row>
    <row r="596" spans="53:53" s="228" customFormat="1" x14ac:dyDescent="0.25">
      <c r="BA596" s="346"/>
    </row>
    <row r="597" spans="53:53" s="228" customFormat="1" x14ac:dyDescent="0.25">
      <c r="BA597" s="346"/>
    </row>
    <row r="598" spans="53:53" s="228" customFormat="1" x14ac:dyDescent="0.25">
      <c r="BA598" s="346"/>
    </row>
    <row r="599" spans="53:53" s="228" customFormat="1" x14ac:dyDescent="0.25">
      <c r="BA599" s="346"/>
    </row>
    <row r="600" spans="53:53" s="228" customFormat="1" x14ac:dyDescent="0.25">
      <c r="BA600" s="346"/>
    </row>
    <row r="601" spans="53:53" s="228" customFormat="1" x14ac:dyDescent="0.25">
      <c r="BA601" s="346"/>
    </row>
    <row r="602" spans="53:53" s="228" customFormat="1" x14ac:dyDescent="0.25">
      <c r="BA602" s="346"/>
    </row>
    <row r="603" spans="53:53" s="228" customFormat="1" x14ac:dyDescent="0.25">
      <c r="BA603" s="346"/>
    </row>
    <row r="604" spans="53:53" s="228" customFormat="1" x14ac:dyDescent="0.25">
      <c r="BA604" s="346"/>
    </row>
    <row r="605" spans="53:53" s="228" customFormat="1" x14ac:dyDescent="0.25">
      <c r="BA605" s="346"/>
    </row>
    <row r="606" spans="53:53" s="228" customFormat="1" x14ac:dyDescent="0.25">
      <c r="BA606" s="346"/>
    </row>
    <row r="607" spans="53:53" s="228" customFormat="1" x14ac:dyDescent="0.25">
      <c r="BA607" s="346"/>
    </row>
    <row r="608" spans="53:53" s="228" customFormat="1" x14ac:dyDescent="0.25">
      <c r="BA608" s="346"/>
    </row>
    <row r="609" spans="53:53" s="228" customFormat="1" x14ac:dyDescent="0.25">
      <c r="BA609" s="346"/>
    </row>
    <row r="610" spans="53:53" s="228" customFormat="1" x14ac:dyDescent="0.25">
      <c r="BA610" s="346"/>
    </row>
    <row r="611" spans="53:53" s="228" customFormat="1" x14ac:dyDescent="0.25">
      <c r="BA611" s="346"/>
    </row>
    <row r="612" spans="53:53" s="228" customFormat="1" x14ac:dyDescent="0.25">
      <c r="BA612" s="346"/>
    </row>
    <row r="613" spans="53:53" s="228" customFormat="1" x14ac:dyDescent="0.25">
      <c r="BA613" s="346"/>
    </row>
    <row r="614" spans="53:53" s="228" customFormat="1" x14ac:dyDescent="0.25">
      <c r="BA614" s="346"/>
    </row>
    <row r="615" spans="53:53" s="228" customFormat="1" x14ac:dyDescent="0.25">
      <c r="BA615" s="346"/>
    </row>
    <row r="616" spans="53:53" s="228" customFormat="1" x14ac:dyDescent="0.25">
      <c r="BA616" s="346"/>
    </row>
    <row r="617" spans="53:53" s="228" customFormat="1" x14ac:dyDescent="0.25">
      <c r="BA617" s="346"/>
    </row>
    <row r="618" spans="53:53" s="228" customFormat="1" x14ac:dyDescent="0.25">
      <c r="BA618" s="346"/>
    </row>
    <row r="619" spans="53:53" s="228" customFormat="1" x14ac:dyDescent="0.25">
      <c r="BA619" s="346"/>
    </row>
    <row r="620" spans="53:53" s="228" customFormat="1" x14ac:dyDescent="0.25">
      <c r="BA620" s="346"/>
    </row>
    <row r="621" spans="53:53" s="228" customFormat="1" x14ac:dyDescent="0.25">
      <c r="BA621" s="346"/>
    </row>
    <row r="622" spans="53:53" s="228" customFormat="1" x14ac:dyDescent="0.25">
      <c r="BA622" s="346"/>
    </row>
    <row r="623" spans="53:53" s="228" customFormat="1" x14ac:dyDescent="0.25">
      <c r="BA623" s="346"/>
    </row>
    <row r="624" spans="53:53" s="228" customFormat="1" x14ac:dyDescent="0.25">
      <c r="BA624" s="346"/>
    </row>
    <row r="625" spans="53:53" s="228" customFormat="1" x14ac:dyDescent="0.25">
      <c r="BA625" s="346"/>
    </row>
    <row r="626" spans="53:53" s="228" customFormat="1" x14ac:dyDescent="0.25">
      <c r="BA626" s="346"/>
    </row>
    <row r="627" spans="53:53" s="228" customFormat="1" x14ac:dyDescent="0.25">
      <c r="BA627" s="346"/>
    </row>
    <row r="628" spans="53:53" s="228" customFormat="1" x14ac:dyDescent="0.25">
      <c r="BA628" s="346"/>
    </row>
    <row r="629" spans="53:53" s="228" customFormat="1" x14ac:dyDescent="0.25">
      <c r="BA629" s="346"/>
    </row>
    <row r="630" spans="53:53" s="228" customFormat="1" x14ac:dyDescent="0.25">
      <c r="BA630" s="346"/>
    </row>
    <row r="631" spans="53:53" s="228" customFormat="1" x14ac:dyDescent="0.25">
      <c r="BA631" s="346"/>
    </row>
    <row r="632" spans="53:53" s="228" customFormat="1" x14ac:dyDescent="0.25">
      <c r="BA632" s="346"/>
    </row>
    <row r="633" spans="53:53" s="228" customFormat="1" x14ac:dyDescent="0.25">
      <c r="BA633" s="346"/>
    </row>
    <row r="634" spans="53:53" s="228" customFormat="1" x14ac:dyDescent="0.25">
      <c r="BA634" s="346"/>
    </row>
    <row r="635" spans="53:53" s="228" customFormat="1" x14ac:dyDescent="0.25">
      <c r="BA635" s="34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0" customWidth="1"/>
    <col min="3" max="3" width="29.69921875" customWidth="1"/>
    <col min="4" max="9" width="7.796875" customWidth="1"/>
    <col min="10" max="11" width="1.09765625" customWidth="1"/>
    <col min="12" max="12" width="24.59765625" style="60" customWidth="1"/>
    <col min="13" max="13" width="29.69921875" customWidth="1"/>
    <col min="14" max="19" width="7.796875" customWidth="1"/>
    <col min="20" max="21" width="1.09765625" customWidth="1"/>
    <col min="22" max="22" width="24.59765625" style="60" customWidth="1"/>
    <col min="23" max="23" width="29.69921875" customWidth="1"/>
    <col min="24" max="29" width="7.796875" customWidth="1"/>
    <col min="30" max="31" width="1.09765625" customWidth="1"/>
    <col min="32" max="32" width="24.59765625" style="60" customWidth="1"/>
    <col min="33" max="33" width="29.69921875" customWidth="1"/>
    <col min="34" max="39" width="7.796875" customWidth="1"/>
    <col min="40" max="41" width="1.09765625" customWidth="1"/>
    <col min="42" max="42" width="24.59765625" style="60" customWidth="1"/>
    <col min="43" max="43" width="29.69921875" customWidth="1"/>
    <col min="44" max="49" width="7.796875" customWidth="1"/>
    <col min="50" max="51" width="1.09765625" customWidth="1"/>
    <col min="52" max="52" width="24.59765625" style="60" customWidth="1"/>
    <col min="53" max="53" width="29.69921875" style="60" customWidth="1"/>
    <col min="54" max="59" width="7.796875" customWidth="1"/>
    <col min="60" max="61" width="1.09765625" customWidth="1"/>
    <col min="62" max="62" width="24.59765625" style="60" customWidth="1"/>
    <col min="63" max="63" width="29.69921875" customWidth="1"/>
    <col min="64" max="69" width="7.796875" customWidth="1"/>
    <col min="70" max="71" width="1.09765625" customWidth="1"/>
    <col min="72" max="72" width="24.59765625" style="60" customWidth="1"/>
    <col min="73" max="73" width="29.69921875" customWidth="1"/>
    <col min="74" max="79" width="7.796875" customWidth="1"/>
    <col min="80" max="81" width="1.09765625" customWidth="1"/>
    <col min="82" max="82" width="24.59765625" style="60" customWidth="1"/>
    <col min="83" max="83" width="29.69921875" customWidth="1"/>
    <col min="84" max="89" width="7.796875" customWidth="1"/>
    <col min="90" max="91" width="1.09765625" customWidth="1"/>
    <col min="92" max="92" width="24.59765625" style="60" customWidth="1"/>
    <col min="93" max="93" width="29.69921875" customWidth="1"/>
    <col min="94" max="99" width="7.796875" customWidth="1"/>
    <col min="100" max="101" width="1.09765625" customWidth="1"/>
    <col min="102" max="102" width="24.59765625" style="60" customWidth="1"/>
    <col min="103" max="103" width="29.69921875" customWidth="1"/>
    <col min="104" max="109" width="7.796875" customWidth="1"/>
    <col min="110" max="111" width="1.09765625" customWidth="1"/>
    <col min="112" max="112" width="24.59765625" style="60" customWidth="1"/>
    <col min="113" max="113" width="29.69921875" customWidth="1"/>
    <col min="114" max="119" width="7.796875" customWidth="1"/>
    <col min="120" max="121" width="1.09765625" customWidth="1"/>
    <col min="122" max="122" width="24.59765625" style="60" customWidth="1"/>
    <col min="123" max="123" width="29.69921875" customWidth="1"/>
    <col min="124" max="129" width="7.796875" customWidth="1"/>
    <col min="130" max="131" width="1.09765625" customWidth="1"/>
    <col min="132" max="132" width="24.59765625" style="60" customWidth="1"/>
    <col min="133" max="133" width="29.69921875" customWidth="1"/>
    <col min="134" max="139" width="7.796875" customWidth="1"/>
    <col min="140" max="141" width="1.09765625" customWidth="1"/>
    <col min="142" max="142" width="24.59765625" style="60" customWidth="1"/>
    <col min="143" max="143" width="29.69921875" customWidth="1"/>
    <col min="144" max="149" width="7.796875" customWidth="1"/>
    <col min="150" max="151" width="1.09765625" customWidth="1"/>
    <col min="152" max="152" width="24.59765625" style="60" customWidth="1"/>
    <col min="153" max="153" width="29.69921875" customWidth="1"/>
    <col min="154" max="159" width="7.796875" customWidth="1"/>
    <col min="160" max="161" width="1.09765625" customWidth="1"/>
    <col min="162" max="162" width="24.59765625" style="60" customWidth="1"/>
    <col min="163" max="163" width="29.69921875" customWidth="1"/>
    <col min="164" max="169" width="7.796875" customWidth="1"/>
    <col min="170" max="171" width="1.09765625" customWidth="1"/>
    <col min="172" max="172" width="24.59765625" style="60" customWidth="1"/>
    <col min="173" max="173" width="29.69921875" customWidth="1"/>
    <col min="174" max="179" width="7.796875" customWidth="1"/>
    <col min="180" max="181" width="1.09765625" customWidth="1"/>
    <col min="182" max="182" width="24.59765625" style="60" customWidth="1"/>
    <col min="183" max="183" width="29.69921875" customWidth="1"/>
    <col min="184" max="189" width="7.796875" customWidth="1"/>
    <col min="190" max="191" width="1.09765625" customWidth="1"/>
    <col min="192" max="192" width="24.59765625" style="60" customWidth="1"/>
    <col min="193" max="193" width="29.69921875" customWidth="1"/>
    <col min="194" max="199" width="7.796875" customWidth="1"/>
    <col min="200" max="201" width="1.09765625" customWidth="1"/>
    <col min="202" max="202" width="24.59765625" style="60" customWidth="1"/>
    <col min="203" max="203" width="29.69921875" customWidth="1"/>
    <col min="204" max="209" width="7.796875" customWidth="1"/>
    <col min="210" max="211" width="1.09765625" customWidth="1"/>
    <col min="212" max="212" width="24.59765625" style="60" customWidth="1"/>
    <col min="213" max="213" width="29.69921875" customWidth="1"/>
    <col min="214" max="219" width="7.796875" customWidth="1"/>
    <col min="220" max="221" width="1.09765625" customWidth="1"/>
    <col min="222" max="222" width="24.59765625" style="60" customWidth="1"/>
    <col min="223" max="223" width="29.69921875" customWidth="1"/>
    <col min="224" max="229" width="7.796875" customWidth="1"/>
    <col min="230" max="231" width="1.09765625" customWidth="1"/>
    <col min="232" max="232" width="24.59765625" style="60" customWidth="1"/>
    <col min="233" max="233" width="29.69921875" customWidth="1"/>
    <col min="234" max="239" width="7.796875" customWidth="1"/>
    <col min="240" max="241" width="1.09765625" customWidth="1"/>
  </cols>
  <sheetData>
    <row r="1" spans="1:232" s="127" customFormat="1" ht="30" customHeight="1" x14ac:dyDescent="0.3">
      <c r="B1" s="462" t="str">
        <f>HLOOKUP(Introduction!$G$4,nametranslations,101,FALSE)</f>
        <v>L'eau de boisson en milieu scolaire</v>
      </c>
      <c r="C1" s="152" t="s">
        <v>157</v>
      </c>
      <c r="D1" s="136" t="str">
        <f>+Introduction!$C$7</f>
        <v>Madagascar</v>
      </c>
      <c r="E1" s="136"/>
      <c r="F1" s="136"/>
      <c r="G1" s="136"/>
      <c r="H1" s="136"/>
      <c r="I1" s="137"/>
      <c r="J1" s="128"/>
      <c r="K1" s="128"/>
      <c r="L1" s="462" t="str">
        <f>HLOOKUP(Introduction!$G$4,nametranslations,101,FALSE)</f>
        <v>L'eau de boisson en milieu scolaire</v>
      </c>
      <c r="M1" s="152" t="s">
        <v>158</v>
      </c>
      <c r="N1" s="136" t="str">
        <f>+Introduction!$C$7</f>
        <v>Madagascar</v>
      </c>
      <c r="O1" s="136"/>
      <c r="P1" s="136"/>
      <c r="Q1" s="136"/>
      <c r="R1" s="136"/>
      <c r="S1" s="137"/>
      <c r="T1" s="128"/>
      <c r="U1" s="128"/>
      <c r="V1" s="462" t="str">
        <f>HLOOKUP(Introduction!$G$4,nametranslations,101,FALSE)</f>
        <v>L'eau de boisson en milieu scolaire</v>
      </c>
      <c r="W1" s="152" t="s">
        <v>159</v>
      </c>
      <c r="X1" s="136" t="str">
        <f>+Introduction!$C$7</f>
        <v>Madagascar</v>
      </c>
      <c r="Y1" s="136"/>
      <c r="Z1" s="136"/>
      <c r="AA1" s="136"/>
      <c r="AB1" s="136"/>
      <c r="AC1" s="137"/>
      <c r="AD1" s="128"/>
      <c r="AE1" s="128"/>
      <c r="AF1" s="462" t="str">
        <f>HLOOKUP(Introduction!$G$4,nametranslations,101,FALSE)</f>
        <v>L'eau de boisson en milieu scolaire</v>
      </c>
      <c r="AG1" s="152" t="s">
        <v>160</v>
      </c>
      <c r="AH1" s="136" t="str">
        <f>+Introduction!$C$7</f>
        <v>Madagascar</v>
      </c>
      <c r="AI1" s="136"/>
      <c r="AJ1" s="136"/>
      <c r="AK1" s="136"/>
      <c r="AL1" s="136"/>
      <c r="AM1" s="137"/>
      <c r="AN1" s="128"/>
      <c r="AO1" s="128"/>
      <c r="AP1" s="462" t="str">
        <f>HLOOKUP(Introduction!$G$4,nametranslations,101,FALSE)</f>
        <v>L'eau de boisson en milieu scolaire</v>
      </c>
      <c r="AQ1" s="152" t="s">
        <v>161</v>
      </c>
      <c r="AR1" s="136" t="str">
        <f>+Introduction!$C$7</f>
        <v>Madagascar</v>
      </c>
      <c r="AS1" s="136"/>
      <c r="AT1" s="136"/>
      <c r="AU1" s="136"/>
      <c r="AV1" s="136"/>
      <c r="AW1" s="137"/>
      <c r="AX1" s="128"/>
      <c r="AY1" s="128"/>
      <c r="AZ1" s="462" t="str">
        <f>HLOOKUP(Introduction!$G$4,nametranslations,101,FALSE)</f>
        <v>L'eau de boisson en milieu scolaire</v>
      </c>
      <c r="BA1" s="152" t="s">
        <v>161</v>
      </c>
      <c r="BB1" s="136" t="str">
        <f>+Introduction!$C$7</f>
        <v>Madagascar</v>
      </c>
      <c r="BC1" s="136"/>
      <c r="BD1" s="136"/>
      <c r="BE1" s="136"/>
      <c r="BF1" s="136"/>
      <c r="BG1" s="137"/>
      <c r="BH1" s="128"/>
      <c r="BI1" s="128"/>
      <c r="BJ1" s="462" t="str">
        <f>HLOOKUP(Introduction!$G$4,nametranslations,101,FALSE)</f>
        <v>L'eau de boisson en milieu scolaire</v>
      </c>
      <c r="BK1" s="152">
        <v>2019</v>
      </c>
      <c r="BL1" s="136" t="str">
        <f>+Introduction!$C$7</f>
        <v>Madagascar</v>
      </c>
      <c r="BM1" s="136"/>
      <c r="BN1" s="136"/>
      <c r="BO1" s="136"/>
      <c r="BP1" s="136"/>
      <c r="BQ1" s="137"/>
      <c r="BR1" s="128"/>
      <c r="BS1" s="128"/>
      <c r="BT1" s="462" t="str">
        <f>HLOOKUP(Introduction!$G$4,nametranslations,101,FALSE)</f>
        <v>L'eau de boisson en milieu scolaire</v>
      </c>
      <c r="BU1" s="152">
        <v>2022</v>
      </c>
      <c r="BV1" s="136" t="str">
        <f>+Introduction!$C$7</f>
        <v>Madagascar</v>
      </c>
      <c r="BW1" s="136"/>
      <c r="BX1" s="136"/>
      <c r="BY1" s="136"/>
      <c r="BZ1" s="136"/>
      <c r="CA1" s="137"/>
      <c r="CB1" s="128"/>
      <c r="CC1" s="128"/>
      <c r="CD1" s="462" t="str">
        <f>HLOOKUP(Introduction!$G$4,nametranslations,101,FALSE)</f>
        <v>L'eau de boisson en milieu scolaire</v>
      </c>
      <c r="CE1" s="152">
        <v>2022</v>
      </c>
      <c r="CF1" s="136" t="str">
        <f>+Introduction!$C$7</f>
        <v>Madagascar</v>
      </c>
      <c r="CG1" s="136"/>
      <c r="CH1" s="136"/>
      <c r="CI1" s="136"/>
      <c r="CJ1" s="136"/>
      <c r="CK1" s="137"/>
      <c r="CL1" s="128"/>
      <c r="CM1" s="128"/>
      <c r="CN1" s="462" t="str">
        <f>HLOOKUP(Introduction!$G$4,nametranslations,101,FALSE)</f>
        <v>L'eau de boisson en milieu scolaire</v>
      </c>
      <c r="CO1" s="152">
        <v>2023</v>
      </c>
      <c r="CP1" s="136" t="str">
        <f>+Introduction!$C$7</f>
        <v>Madagascar</v>
      </c>
      <c r="CQ1" s="136"/>
      <c r="CR1" s="136"/>
      <c r="CS1" s="136"/>
      <c r="CT1" s="136"/>
      <c r="CU1" s="137"/>
      <c r="CV1" s="128"/>
      <c r="CW1" s="128"/>
      <c r="CX1" s="462" t="str">
        <f>HLOOKUP(Introduction!$G$4,nametranslations,101,FALSE)</f>
        <v>L'eau de boisson en milieu scolaire</v>
      </c>
      <c r="CY1" s="152">
        <v>2026</v>
      </c>
      <c r="CZ1" s="136" t="str">
        <f>+Introduction!$C$7</f>
        <v>Madagascar</v>
      </c>
      <c r="DA1" s="136"/>
      <c r="DB1" s="136"/>
      <c r="DC1" s="136"/>
      <c r="DD1" s="136"/>
      <c r="DE1" s="137"/>
      <c r="DF1" s="128"/>
    </row>
    <row r="2" spans="1:232" s="127" customFormat="1" ht="30" customHeight="1" x14ac:dyDescent="0.3">
      <c r="A2" s="205" t="s">
        <v>162</v>
      </c>
      <c r="B2" s="138" t="s">
        <v>163</v>
      </c>
      <c r="C2" s="99" t="s">
        <v>164</v>
      </c>
      <c r="D2" s="99" t="s">
        <v>165</v>
      </c>
      <c r="E2" s="139"/>
      <c r="F2" s="139"/>
      <c r="G2" s="139"/>
      <c r="H2" s="139"/>
      <c r="I2" s="140"/>
      <c r="J2" s="128" t="s">
        <v>166</v>
      </c>
      <c r="K2" s="128"/>
      <c r="L2" s="138" t="s">
        <v>167</v>
      </c>
      <c r="M2" s="99" t="s">
        <v>164</v>
      </c>
      <c r="N2" s="99" t="s">
        <v>165</v>
      </c>
      <c r="O2" s="139"/>
      <c r="P2" s="139"/>
      <c r="Q2" s="139"/>
      <c r="R2" s="139"/>
      <c r="S2" s="140"/>
      <c r="T2" s="128" t="s">
        <v>166</v>
      </c>
      <c r="U2" s="128"/>
      <c r="V2" s="138" t="s">
        <v>168</v>
      </c>
      <c r="W2" s="99" t="s">
        <v>164</v>
      </c>
      <c r="X2" s="99" t="s">
        <v>165</v>
      </c>
      <c r="Y2" s="139"/>
      <c r="Z2" s="139"/>
      <c r="AA2" s="139"/>
      <c r="AB2" s="139"/>
      <c r="AC2" s="140"/>
      <c r="AD2" s="128" t="s">
        <v>166</v>
      </c>
      <c r="AE2" s="128"/>
      <c r="AF2" s="138" t="s">
        <v>169</v>
      </c>
      <c r="AG2" s="99" t="s">
        <v>164</v>
      </c>
      <c r="AH2" s="99" t="s">
        <v>165</v>
      </c>
      <c r="AI2" s="139"/>
      <c r="AJ2" s="139"/>
      <c r="AK2" s="139"/>
      <c r="AL2" s="139"/>
      <c r="AM2" s="140"/>
      <c r="AN2" s="128" t="s">
        <v>166</v>
      </c>
      <c r="AO2" s="128"/>
      <c r="AP2" s="138" t="s">
        <v>170</v>
      </c>
      <c r="AQ2" s="99" t="s">
        <v>164</v>
      </c>
      <c r="AR2" s="99" t="s">
        <v>165</v>
      </c>
      <c r="AS2" s="139"/>
      <c r="AT2" s="139"/>
      <c r="AU2" s="139"/>
      <c r="AV2" s="139"/>
      <c r="AW2" s="140"/>
      <c r="AX2" s="128" t="s">
        <v>166</v>
      </c>
      <c r="AY2" s="128"/>
      <c r="AZ2" s="138" t="s">
        <v>171</v>
      </c>
      <c r="BA2" s="99" t="s">
        <v>172</v>
      </c>
      <c r="BB2" s="99" t="s">
        <v>173</v>
      </c>
      <c r="BC2" s="139"/>
      <c r="BD2" s="139"/>
      <c r="BE2" s="139"/>
      <c r="BF2" s="139"/>
      <c r="BG2" s="140"/>
      <c r="BH2" s="128" t="s">
        <v>166</v>
      </c>
      <c r="BI2" s="128"/>
      <c r="BJ2" s="138" t="s">
        <v>174</v>
      </c>
      <c r="BK2" s="99" t="s">
        <v>164</v>
      </c>
      <c r="BL2" s="99" t="s">
        <v>165</v>
      </c>
      <c r="BM2" s="139"/>
      <c r="BN2" s="139"/>
      <c r="BO2" s="139"/>
      <c r="BP2" s="139"/>
      <c r="BQ2" s="140"/>
      <c r="BR2" s="128" t="s">
        <v>166</v>
      </c>
      <c r="BS2" s="128"/>
      <c r="BT2" s="138" t="s">
        <v>175</v>
      </c>
      <c r="BU2" s="99" t="s">
        <v>164</v>
      </c>
      <c r="BV2" s="99" t="s">
        <v>165</v>
      </c>
      <c r="BW2" s="139"/>
      <c r="BX2" s="139"/>
      <c r="BY2" s="139"/>
      <c r="BZ2" s="139"/>
      <c r="CA2" s="140"/>
      <c r="CB2" s="128" t="s">
        <v>166</v>
      </c>
      <c r="CC2" s="128"/>
      <c r="CD2" s="138" t="s">
        <v>176</v>
      </c>
      <c r="CE2" s="99" t="s">
        <v>177</v>
      </c>
      <c r="CF2" s="99" t="s">
        <v>178</v>
      </c>
      <c r="CG2" s="139"/>
      <c r="CH2" s="139"/>
      <c r="CI2" s="139"/>
      <c r="CJ2" s="139"/>
      <c r="CK2" s="140"/>
      <c r="CL2" s="128" t="s">
        <v>166</v>
      </c>
      <c r="CM2" s="128"/>
      <c r="CN2" s="138" t="s">
        <v>179</v>
      </c>
      <c r="CO2" s="99" t="s">
        <v>177</v>
      </c>
      <c r="CP2" s="99" t="s">
        <v>180</v>
      </c>
      <c r="CQ2" s="139"/>
      <c r="CR2" s="139"/>
      <c r="CS2" s="139"/>
      <c r="CT2" s="139"/>
      <c r="CU2" s="140"/>
      <c r="CV2" s="128" t="s">
        <v>166</v>
      </c>
      <c r="CW2" s="128"/>
      <c r="CX2" s="138" t="s">
        <v>256</v>
      </c>
      <c r="CY2" s="99" t="s">
        <v>172</v>
      </c>
      <c r="CZ2" s="99" t="s">
        <v>255</v>
      </c>
      <c r="DA2" s="139"/>
      <c r="DB2" s="139"/>
      <c r="DC2" s="139"/>
      <c r="DD2" s="139"/>
      <c r="DE2" s="140"/>
      <c r="DF2" s="128"/>
    </row>
    <row r="3" spans="1:232" s="107" customFormat="1" ht="18" customHeight="1" x14ac:dyDescent="0.3">
      <c r="A3" s="205"/>
      <c r="B3" s="100" t="str">
        <f>HLOOKUP(Introduction!$G$4,nametranslations,152,FALSE)</f>
        <v>Définition</v>
      </c>
      <c r="C3" s="101" t="str">
        <f>HLOOKUP(Introduction!$G$4,nametranslations,102,FALSE)</f>
        <v>Estimations (%)</v>
      </c>
      <c r="D3" s="102" t="str">
        <f>HLOOKUP(Introduction!$G$4,nametranslations,24,FALSE)</f>
        <v>Total</v>
      </c>
      <c r="E3" s="103" t="str">
        <f>HLOOKUP(Introduction!$G$4,nametranslations,26,FALSE)</f>
        <v>Urbain</v>
      </c>
      <c r="F3" s="103" t="str">
        <f>HLOOKUP(Introduction!$G$4,nametranslations,25,FALSE)</f>
        <v>Rural</v>
      </c>
      <c r="G3" s="103" t="str">
        <f>HLOOKUP(Introduction!$G$4,nametranslations,27,FALSE)</f>
        <v>Pré-primaire</v>
      </c>
      <c r="H3" s="103" t="str">
        <f>HLOOKUP(Introduction!$G$4,nametranslations,28,FALSE)</f>
        <v>Primaire</v>
      </c>
      <c r="I3" s="104" t="str">
        <f>HLOOKUP(Introduction!$G$4,nametranslations,29,FALSE)</f>
        <v>Secondaire</v>
      </c>
      <c r="J3" s="105"/>
      <c r="K3" s="105"/>
      <c r="L3" s="100" t="str">
        <f>HLOOKUP(Introduction!$G$4,nametranslations,152,FALSE)</f>
        <v>Définition</v>
      </c>
      <c r="M3" s="101" t="str">
        <f>HLOOKUP(Introduction!$G$4,nametranslations,102,FALSE)</f>
        <v>Estimations (%)</v>
      </c>
      <c r="N3" s="102" t="str">
        <f>HLOOKUP(Introduction!$G$4,nametranslations,24,FALSE)</f>
        <v>Total</v>
      </c>
      <c r="O3" s="103" t="str">
        <f>HLOOKUP(Introduction!$G$4,nametranslations,26,FALSE)</f>
        <v>Urbain</v>
      </c>
      <c r="P3" s="103" t="str">
        <f>HLOOKUP(Introduction!$G$4,nametranslations,25,FALSE)</f>
        <v>Rural</v>
      </c>
      <c r="Q3" s="103" t="str">
        <f>HLOOKUP(Introduction!$G$4,nametranslations,27,FALSE)</f>
        <v>Pré-primaire</v>
      </c>
      <c r="R3" s="103" t="str">
        <f>HLOOKUP(Introduction!$G$4,nametranslations,28,FALSE)</f>
        <v>Primaire</v>
      </c>
      <c r="S3" s="104" t="str">
        <f>HLOOKUP(Introduction!$G$4,nametranslations,29,FALSE)</f>
        <v>Secondaire</v>
      </c>
      <c r="T3" s="105"/>
      <c r="U3" s="105"/>
      <c r="V3" s="100" t="str">
        <f>HLOOKUP(Introduction!$G$4,nametranslations,152,FALSE)</f>
        <v>Définition</v>
      </c>
      <c r="W3" s="101" t="str">
        <f>HLOOKUP(Introduction!$G$4,nametranslations,102,FALSE)</f>
        <v>Estimations (%)</v>
      </c>
      <c r="X3" s="102" t="str">
        <f>HLOOKUP(Introduction!$G$4,nametranslations,24,FALSE)</f>
        <v>Total</v>
      </c>
      <c r="Y3" s="103" t="str">
        <f>HLOOKUP(Introduction!$G$4,nametranslations,26,FALSE)</f>
        <v>Urbain</v>
      </c>
      <c r="Z3" s="103" t="str">
        <f>HLOOKUP(Introduction!$G$4,nametranslations,25,FALSE)</f>
        <v>Rural</v>
      </c>
      <c r="AA3" s="103" t="str">
        <f>HLOOKUP(Introduction!$G$4,nametranslations,27,FALSE)</f>
        <v>Pré-primaire</v>
      </c>
      <c r="AB3" s="103" t="str">
        <f>HLOOKUP(Introduction!$G$4,nametranslations,28,FALSE)</f>
        <v>Primaire</v>
      </c>
      <c r="AC3" s="104" t="str">
        <f>HLOOKUP(Introduction!$G$4,nametranslations,29,FALSE)</f>
        <v>Secondaire</v>
      </c>
      <c r="AD3" s="105"/>
      <c r="AE3" s="105"/>
      <c r="AF3" s="100" t="str">
        <f>HLOOKUP(Introduction!$G$4,nametranslations,152,FALSE)</f>
        <v>Définition</v>
      </c>
      <c r="AG3" s="101" t="str">
        <f>HLOOKUP(Introduction!$G$4,nametranslations,102,FALSE)</f>
        <v>Estimations (%)</v>
      </c>
      <c r="AH3" s="102" t="str">
        <f>HLOOKUP(Introduction!$G$4,nametranslations,24,FALSE)</f>
        <v>Total</v>
      </c>
      <c r="AI3" s="103" t="str">
        <f>HLOOKUP(Introduction!$G$4,nametranslations,26,FALSE)</f>
        <v>Urbain</v>
      </c>
      <c r="AJ3" s="103" t="str">
        <f>HLOOKUP(Introduction!$G$4,nametranslations,25,FALSE)</f>
        <v>Rural</v>
      </c>
      <c r="AK3" s="103" t="str">
        <f>HLOOKUP(Introduction!$G$4,nametranslations,27,FALSE)</f>
        <v>Pré-primaire</v>
      </c>
      <c r="AL3" s="103" t="str">
        <f>HLOOKUP(Introduction!$G$4,nametranslations,28,FALSE)</f>
        <v>Primaire</v>
      </c>
      <c r="AM3" s="104" t="str">
        <f>HLOOKUP(Introduction!$G$4,nametranslations,29,FALSE)</f>
        <v>Secondaire</v>
      </c>
      <c r="AN3" s="105"/>
      <c r="AO3" s="105"/>
      <c r="AP3" s="100" t="str">
        <f>HLOOKUP(Introduction!$G$4,nametranslations,152,FALSE)</f>
        <v>Définition</v>
      </c>
      <c r="AQ3" s="101" t="str">
        <f>HLOOKUP(Introduction!$G$4,nametranslations,102,FALSE)</f>
        <v>Estimations (%)</v>
      </c>
      <c r="AR3" s="102" t="str">
        <f>HLOOKUP(Introduction!$G$4,nametranslations,24,FALSE)</f>
        <v>Total</v>
      </c>
      <c r="AS3" s="103" t="str">
        <f>HLOOKUP(Introduction!$G$4,nametranslations,26,FALSE)</f>
        <v>Urbain</v>
      </c>
      <c r="AT3" s="103" t="str">
        <f>HLOOKUP(Introduction!$G$4,nametranslations,25,FALSE)</f>
        <v>Rural</v>
      </c>
      <c r="AU3" s="103" t="str">
        <f>HLOOKUP(Introduction!$G$4,nametranslations,27,FALSE)</f>
        <v>Pré-primaire</v>
      </c>
      <c r="AV3" s="103" t="str">
        <f>HLOOKUP(Introduction!$G$4,nametranslations,28,FALSE)</f>
        <v>Primaire</v>
      </c>
      <c r="AW3" s="104" t="str">
        <f>HLOOKUP(Introduction!$G$4,nametranslations,29,FALSE)</f>
        <v>Secondaire</v>
      </c>
      <c r="AX3" s="105"/>
      <c r="AY3" s="105"/>
      <c r="AZ3" s="100" t="str">
        <f>HLOOKUP(Introduction!$G$4,nametranslations,152,FALSE)</f>
        <v>Définition</v>
      </c>
      <c r="BA3" s="101" t="str">
        <f>HLOOKUP(Introduction!$G$4,nametranslations,102,FALSE)</f>
        <v>Estimations (%)</v>
      </c>
      <c r="BB3" s="102" t="str">
        <f>HLOOKUP(Introduction!$G$4,nametranslations,24,FALSE)</f>
        <v>Total</v>
      </c>
      <c r="BC3" s="103" t="str">
        <f>HLOOKUP(Introduction!$G$4,nametranslations,26,FALSE)</f>
        <v>Urbain</v>
      </c>
      <c r="BD3" s="103" t="str">
        <f>HLOOKUP(Introduction!$G$4,nametranslations,25,FALSE)</f>
        <v>Rural</v>
      </c>
      <c r="BE3" s="103" t="str">
        <f>HLOOKUP(Introduction!$G$4,nametranslations,27,FALSE)</f>
        <v>Pré-primaire</v>
      </c>
      <c r="BF3" s="103" t="str">
        <f>HLOOKUP(Introduction!$G$4,nametranslations,28,FALSE)</f>
        <v>Primaire</v>
      </c>
      <c r="BG3" s="104" t="str">
        <f>HLOOKUP(Introduction!$G$4,nametranslations,29,FALSE)</f>
        <v>Secondaire</v>
      </c>
      <c r="BH3" s="105"/>
      <c r="BI3" s="105"/>
      <c r="BJ3" s="100" t="str">
        <f>HLOOKUP(Introduction!$G$4,nametranslations,152,FALSE)</f>
        <v>Définition</v>
      </c>
      <c r="BK3" s="101" t="str">
        <f>HLOOKUP(Introduction!$G$4,nametranslations,102,FALSE)</f>
        <v>Estimations (%)</v>
      </c>
      <c r="BL3" s="102" t="str">
        <f>HLOOKUP(Introduction!$G$4,nametranslations,24,FALSE)</f>
        <v>Total</v>
      </c>
      <c r="BM3" s="103" t="str">
        <f>HLOOKUP(Introduction!$G$4,nametranslations,26,FALSE)</f>
        <v>Urbain</v>
      </c>
      <c r="BN3" s="103" t="str">
        <f>HLOOKUP(Introduction!$G$4,nametranslations,25,FALSE)</f>
        <v>Rural</v>
      </c>
      <c r="BO3" s="103" t="str">
        <f>HLOOKUP(Introduction!$G$4,nametranslations,27,FALSE)</f>
        <v>Pré-primaire</v>
      </c>
      <c r="BP3" s="103" t="str">
        <f>HLOOKUP(Introduction!$G$4,nametranslations,28,FALSE)</f>
        <v>Primaire</v>
      </c>
      <c r="BQ3" s="104" t="str">
        <f>HLOOKUP(Introduction!$G$4,nametranslations,29,FALSE)</f>
        <v>Secondaire</v>
      </c>
      <c r="BR3" s="105"/>
      <c r="BS3" s="105"/>
      <c r="BT3" s="100" t="str">
        <f>HLOOKUP(Introduction!$G$4,nametranslations,152,FALSE)</f>
        <v>Définition</v>
      </c>
      <c r="BU3" s="101" t="str">
        <f>HLOOKUP(Introduction!$G$4,nametranslations,102,FALSE)</f>
        <v>Estimations (%)</v>
      </c>
      <c r="BV3" s="102" t="str">
        <f>HLOOKUP(Introduction!$G$4,nametranslations,24,FALSE)</f>
        <v>Total</v>
      </c>
      <c r="BW3" s="103" t="str">
        <f>HLOOKUP(Introduction!$G$4,nametranslations,26,FALSE)</f>
        <v>Urbain</v>
      </c>
      <c r="BX3" s="103" t="str">
        <f>HLOOKUP(Introduction!$G$4,nametranslations,25,FALSE)</f>
        <v>Rural</v>
      </c>
      <c r="BY3" s="103" t="str">
        <f>HLOOKUP(Introduction!$G$4,nametranslations,27,FALSE)</f>
        <v>Pré-primaire</v>
      </c>
      <c r="BZ3" s="103" t="str">
        <f>HLOOKUP(Introduction!$G$4,nametranslations,28,FALSE)</f>
        <v>Primaire</v>
      </c>
      <c r="CA3" s="104" t="str">
        <f>HLOOKUP(Introduction!$G$4,nametranslations,29,FALSE)</f>
        <v>Secondaire</v>
      </c>
      <c r="CB3" s="105"/>
      <c r="CC3" s="105"/>
      <c r="CD3" s="100" t="str">
        <f>HLOOKUP(Introduction!$G$4,nametranslations,152,FALSE)</f>
        <v>Définition</v>
      </c>
      <c r="CE3" s="101" t="str">
        <f>HLOOKUP(Introduction!$G$4,nametranslations,102,FALSE)</f>
        <v>Estimations (%)</v>
      </c>
      <c r="CF3" s="102" t="str">
        <f>HLOOKUP(Introduction!$G$4,nametranslations,24,FALSE)</f>
        <v>Total</v>
      </c>
      <c r="CG3" s="103" t="str">
        <f>HLOOKUP(Introduction!$G$4,nametranslations,26,FALSE)</f>
        <v>Urbain</v>
      </c>
      <c r="CH3" s="103" t="str">
        <f>HLOOKUP(Introduction!$G$4,nametranslations,25,FALSE)</f>
        <v>Rural</v>
      </c>
      <c r="CI3" s="103" t="str">
        <f>HLOOKUP(Introduction!$G$4,nametranslations,27,FALSE)</f>
        <v>Pré-primaire</v>
      </c>
      <c r="CJ3" s="103" t="str">
        <f>HLOOKUP(Introduction!$G$4,nametranslations,28,FALSE)</f>
        <v>Primaire</v>
      </c>
      <c r="CK3" s="104" t="str">
        <f>HLOOKUP(Introduction!$G$4,nametranslations,29,FALSE)</f>
        <v>Secondaire</v>
      </c>
      <c r="CL3" s="105"/>
      <c r="CM3" s="105"/>
      <c r="CN3" s="100" t="str">
        <f>HLOOKUP(Introduction!$G$4,nametranslations,152,FALSE)</f>
        <v>Définition</v>
      </c>
      <c r="CO3" s="101" t="str">
        <f>HLOOKUP(Introduction!$G$4,nametranslations,102,FALSE)</f>
        <v>Estimations (%)</v>
      </c>
      <c r="CP3" s="102" t="str">
        <f>HLOOKUP(Introduction!$G$4,nametranslations,24,FALSE)</f>
        <v>Total</v>
      </c>
      <c r="CQ3" s="103" t="str">
        <f>HLOOKUP(Introduction!$G$4,nametranslations,26,FALSE)</f>
        <v>Urbain</v>
      </c>
      <c r="CR3" s="103" t="str">
        <f>HLOOKUP(Introduction!$G$4,nametranslations,25,FALSE)</f>
        <v>Rural</v>
      </c>
      <c r="CS3" s="103" t="str">
        <f>HLOOKUP(Introduction!$G$4,nametranslations,27,FALSE)</f>
        <v>Pré-primaire</v>
      </c>
      <c r="CT3" s="103" t="str">
        <f>HLOOKUP(Introduction!$G$4,nametranslations,28,FALSE)</f>
        <v>Primaire</v>
      </c>
      <c r="CU3" s="104" t="str">
        <f>HLOOKUP(Introduction!$G$4,nametranslations,29,FALSE)</f>
        <v>Secondaire</v>
      </c>
      <c r="CV3" s="105"/>
      <c r="CW3" s="105"/>
      <c r="CX3" s="100" t="str">
        <f>HLOOKUP(Introduction!$G$4,nametranslations,152,FALSE)</f>
        <v>Définition</v>
      </c>
      <c r="CY3" s="101" t="str">
        <f>HLOOKUP(Introduction!$G$4,nametranslations,102,FALSE)</f>
        <v>Estimations (%)</v>
      </c>
      <c r="CZ3" s="102" t="str">
        <f>HLOOKUP(Introduction!$G$4,nametranslations,24,FALSE)</f>
        <v>Total</v>
      </c>
      <c r="DA3" s="103" t="str">
        <f>HLOOKUP(Introduction!$G$4,nametranslations,26,FALSE)</f>
        <v>Urbain</v>
      </c>
      <c r="DB3" s="103" t="str">
        <f>HLOOKUP(Introduction!$G$4,nametranslations,25,FALSE)</f>
        <v>Rural</v>
      </c>
      <c r="DC3" s="103" t="str">
        <f>HLOOKUP(Introduction!$G$4,nametranslations,27,FALSE)</f>
        <v>Pré-primaire</v>
      </c>
      <c r="DD3" s="103" t="str">
        <f>HLOOKUP(Introduction!$G$4,nametranslations,28,FALSE)</f>
        <v>Primaire</v>
      </c>
      <c r="DE3" s="104" t="str">
        <f>HLOOKUP(Introduction!$G$4,nametranslations,29,FALSE)</f>
        <v>Secondaire</v>
      </c>
      <c r="DF3" s="105"/>
      <c r="DH3" s="106"/>
      <c r="DR3" s="106"/>
      <c r="EB3" s="106"/>
      <c r="EL3" s="106"/>
      <c r="EV3" s="106"/>
      <c r="FF3" s="106"/>
      <c r="FP3" s="106"/>
      <c r="FZ3" s="106"/>
      <c r="GJ3" s="106"/>
      <c r="GT3" s="106"/>
      <c r="HD3" s="106"/>
      <c r="HN3" s="106"/>
      <c r="HX3" s="106"/>
    </row>
    <row r="4" spans="1:232" s="2" customFormat="1" x14ac:dyDescent="0.3">
      <c r="A4" s="486" t="str">
        <f>IF(ISBLANK('Data Summary'!A6),"",'Data Summary'!A6)</f>
        <v>MDG_2011_UIS</v>
      </c>
      <c r="B4" s="54"/>
      <c r="C4" s="166" t="str">
        <f>HLOOKUP(Introduction!$G$4,nametranslations,103,FALSE)</f>
        <v>Aucun point d'eau</v>
      </c>
      <c r="D4" s="6" t="str">
        <f>IF(COUNTA(D13)=0,"",D13)</f>
        <v/>
      </c>
      <c r="E4" s="6" t="str">
        <f t="shared" ref="E4:I4" si="0">IF(COUNTA(E13)=0,"",E13)</f>
        <v/>
      </c>
      <c r="F4" s="6" t="str">
        <f t="shared" si="0"/>
        <v/>
      </c>
      <c r="G4" s="6" t="str">
        <f t="shared" si="0"/>
        <v/>
      </c>
      <c r="H4" s="6" t="str">
        <f t="shared" si="0"/>
        <v/>
      </c>
      <c r="I4" s="20" t="str">
        <f t="shared" si="0"/>
        <v/>
      </c>
      <c r="J4" s="15"/>
      <c r="K4" s="15"/>
      <c r="L4" s="54"/>
      <c r="M4" s="167" t="str">
        <f>HLOOKUP(Introduction!$G$4,nametranslations,103,FALSE)</f>
        <v>Aucun point d'eau</v>
      </c>
      <c r="N4" s="6" t="str">
        <f t="shared" ref="N4:S4" si="1">IF(COUNTA(N13)=0,"",N13)</f>
        <v/>
      </c>
      <c r="O4" s="6" t="str">
        <f t="shared" si="1"/>
        <v/>
      </c>
      <c r="P4" s="6" t="str">
        <f t="shared" si="1"/>
        <v/>
      </c>
      <c r="Q4" s="6" t="str">
        <f t="shared" si="1"/>
        <v/>
      </c>
      <c r="R4" s="6" t="str">
        <f t="shared" si="1"/>
        <v/>
      </c>
      <c r="S4" s="20" t="str">
        <f t="shared" si="1"/>
        <v/>
      </c>
      <c r="T4" s="15"/>
      <c r="U4" s="15"/>
      <c r="V4" s="54"/>
      <c r="W4" s="166" t="str">
        <f>HLOOKUP(Introduction!$G$4,nametranslations,103,FALSE)</f>
        <v>Aucun point d'eau</v>
      </c>
      <c r="X4" s="6" t="str">
        <f>IF(COUNTA(X13)=0,"",X13)</f>
        <v/>
      </c>
      <c r="Y4" s="6" t="str">
        <f t="shared" ref="Y4:AC4" si="2">IF(COUNTA(Y13)=0,"",Y13)</f>
        <v/>
      </c>
      <c r="Z4" s="6" t="str">
        <f t="shared" si="2"/>
        <v/>
      </c>
      <c r="AA4" s="6" t="str">
        <f t="shared" si="2"/>
        <v/>
      </c>
      <c r="AB4" s="6" t="str">
        <f t="shared" si="2"/>
        <v/>
      </c>
      <c r="AC4" s="20" t="str">
        <f t="shared" si="2"/>
        <v/>
      </c>
      <c r="AD4" s="15"/>
      <c r="AE4" s="15"/>
      <c r="AF4" s="54"/>
      <c r="AG4" s="167" t="str">
        <f>HLOOKUP(Introduction!$G$4,nametranslations,103,FALSE)</f>
        <v>Aucun point d'eau</v>
      </c>
      <c r="AH4" s="6" t="str">
        <f t="shared" ref="AH4:AM4" si="3">IF(COUNTA(AH13)=0,"",AH13)</f>
        <v/>
      </c>
      <c r="AI4" s="6" t="str">
        <f t="shared" si="3"/>
        <v/>
      </c>
      <c r="AJ4" s="6" t="str">
        <f t="shared" si="3"/>
        <v/>
      </c>
      <c r="AK4" s="6" t="str">
        <f t="shared" si="3"/>
        <v/>
      </c>
      <c r="AL4" s="6" t="str">
        <f t="shared" si="3"/>
        <v/>
      </c>
      <c r="AM4" s="20" t="str">
        <f t="shared" si="3"/>
        <v/>
      </c>
      <c r="AN4" s="15"/>
      <c r="AO4" s="15"/>
      <c r="AP4" s="54"/>
      <c r="AQ4" s="166" t="str">
        <f>HLOOKUP(Introduction!$G$4,nametranslations,103,FALSE)</f>
        <v>Aucun point d'eau</v>
      </c>
      <c r="AR4" s="6" t="str">
        <f t="shared" ref="AR4:AW4" si="4">IF(COUNTA(AR13)=0,"",AR13)</f>
        <v/>
      </c>
      <c r="AS4" s="6" t="str">
        <f t="shared" si="4"/>
        <v/>
      </c>
      <c r="AT4" s="6" t="str">
        <f t="shared" si="4"/>
        <v/>
      </c>
      <c r="AU4" s="6" t="str">
        <f t="shared" si="4"/>
        <v/>
      </c>
      <c r="AV4" s="6" t="str">
        <f t="shared" si="4"/>
        <v/>
      </c>
      <c r="AW4" s="20" t="str">
        <f t="shared" si="4"/>
        <v/>
      </c>
      <c r="AX4" s="15"/>
      <c r="AY4" s="15"/>
      <c r="AZ4" s="54"/>
      <c r="BA4" s="166" t="str">
        <f>HLOOKUP(Introduction!$G$4,nametranslations,103,FALSE)</f>
        <v>Aucun point d'eau</v>
      </c>
      <c r="BB4" s="6" t="str">
        <f t="shared" ref="BB4:BG4" si="5">IF(COUNTA(BB13)=0,"",BB13)</f>
        <v/>
      </c>
      <c r="BC4" s="6" t="str">
        <f t="shared" si="5"/>
        <v/>
      </c>
      <c r="BD4" s="6" t="str">
        <f t="shared" si="5"/>
        <v/>
      </c>
      <c r="BE4" s="6" t="str">
        <f t="shared" si="5"/>
        <v/>
      </c>
      <c r="BF4" s="6" t="str">
        <f t="shared" si="5"/>
        <v/>
      </c>
      <c r="BG4" s="20" t="str">
        <f t="shared" si="5"/>
        <v/>
      </c>
      <c r="BH4" s="15"/>
      <c r="BI4" s="15"/>
      <c r="BJ4" s="54"/>
      <c r="BK4" s="166" t="str">
        <f>HLOOKUP(Introduction!$G$4,nametranslations,103,FALSE)</f>
        <v>Aucun point d'eau</v>
      </c>
      <c r="BL4" s="6" t="str">
        <f t="shared" ref="BL4:BQ4" si="6">IF(COUNTA(BL13)=0,"",BL13)</f>
        <v/>
      </c>
      <c r="BM4" s="6" t="str">
        <f t="shared" si="6"/>
        <v/>
      </c>
      <c r="BN4" s="6" t="str">
        <f t="shared" si="6"/>
        <v/>
      </c>
      <c r="BO4" s="6" t="str">
        <f t="shared" si="6"/>
        <v/>
      </c>
      <c r="BP4" s="6" t="str">
        <f t="shared" si="6"/>
        <v/>
      </c>
      <c r="BQ4" s="20" t="str">
        <f t="shared" si="6"/>
        <v/>
      </c>
      <c r="BR4" s="15"/>
      <c r="BS4" s="15"/>
      <c r="BT4" s="54"/>
      <c r="BU4" s="166" t="str">
        <f>HLOOKUP(Introduction!$G$4,nametranslations,103,FALSE)</f>
        <v>Aucun point d'eau</v>
      </c>
      <c r="BV4" s="6" t="str">
        <f t="shared" ref="BV4:CA4" si="7">IF(COUNTA(BV13)=0,"",BV13)</f>
        <v/>
      </c>
      <c r="BW4" s="6" t="str">
        <f t="shared" si="7"/>
        <v/>
      </c>
      <c r="BX4" s="6" t="str">
        <f t="shared" si="7"/>
        <v/>
      </c>
      <c r="BY4" s="6" t="str">
        <f t="shared" si="7"/>
        <v/>
      </c>
      <c r="BZ4" s="6" t="str">
        <f t="shared" si="7"/>
        <v/>
      </c>
      <c r="CA4" s="20" t="str">
        <f t="shared" si="7"/>
        <v/>
      </c>
      <c r="CB4" s="15"/>
      <c r="CC4" s="15"/>
      <c r="CD4" s="54"/>
      <c r="CE4" s="166" t="str">
        <f>HLOOKUP(Introduction!$G$4,nametranslations,103,FALSE)</f>
        <v>Aucun point d'eau</v>
      </c>
      <c r="CF4" s="6">
        <f t="shared" ref="CF4:CK4" si="8">IF(COUNTA(CF13)=0,"",CF13)</f>
        <v>68.879090885232131</v>
      </c>
      <c r="CG4" s="6">
        <f t="shared" si="8"/>
        <v>24.988157271435341</v>
      </c>
      <c r="CH4" s="6">
        <f t="shared" si="8"/>
        <v>74.348454886219415</v>
      </c>
      <c r="CI4" s="6">
        <f t="shared" si="8"/>
        <v>62.87648386147356</v>
      </c>
      <c r="CJ4" s="6">
        <f t="shared" si="8"/>
        <v>70.345478127579298</v>
      </c>
      <c r="CK4" s="20">
        <f t="shared" si="8"/>
        <v>36.773066459909522</v>
      </c>
      <c r="CL4" s="15"/>
      <c r="CM4" s="15"/>
      <c r="CN4" s="54"/>
      <c r="CO4" s="166" t="str">
        <f>HLOOKUP(Introduction!$G$4,nametranslations,103,FALSE)</f>
        <v>Aucun point d'eau</v>
      </c>
      <c r="CP4" s="6">
        <f t="shared" ref="CP4:CU4" si="9">IF(COUNTA(CP13)=0,"",CP13)</f>
        <v>65.020112218492983</v>
      </c>
      <c r="CQ4" s="6">
        <f t="shared" si="9"/>
        <v>23.877068557919628</v>
      </c>
      <c r="CR4" s="6">
        <f t="shared" si="9"/>
        <v>70.020976408723897</v>
      </c>
      <c r="CS4" s="6">
        <f t="shared" si="9"/>
        <v>59.5819812941401</v>
      </c>
      <c r="CT4" s="6">
        <f t="shared" si="9"/>
        <v>66.502207218904175</v>
      </c>
      <c r="CU4" s="20">
        <f t="shared" si="9"/>
        <v>35.035442491898735</v>
      </c>
      <c r="CV4" s="15"/>
      <c r="CW4" s="15"/>
      <c r="CX4" s="54"/>
      <c r="CY4" s="166" t="str">
        <f>HLOOKUP(Introduction!$G$4,nametranslations,103,FALSE)</f>
        <v>Aucun point d'eau</v>
      </c>
      <c r="CZ4" s="6">
        <f t="shared" ref="CZ4:DE4" si="10">IF(COUNTA(CZ13)=0,"",CZ13)</f>
        <v>36.6</v>
      </c>
      <c r="DA4" s="6">
        <f t="shared" si="10"/>
        <v>14.9</v>
      </c>
      <c r="DB4" s="6">
        <f t="shared" si="10"/>
        <v>41.2</v>
      </c>
      <c r="DC4" s="6">
        <f t="shared" si="10"/>
        <v>34.700000000000003</v>
      </c>
      <c r="DD4" s="6">
        <f t="shared" si="10"/>
        <v>36.700000000000003</v>
      </c>
      <c r="DE4" s="20">
        <f t="shared" si="10"/>
        <v>28.4</v>
      </c>
      <c r="DF4" s="15"/>
      <c r="DH4" s="200"/>
      <c r="DR4" s="61"/>
      <c r="EB4" s="61"/>
      <c r="EL4" s="61"/>
      <c r="EV4" s="61"/>
      <c r="FF4" s="61"/>
      <c r="FP4" s="61"/>
      <c r="FZ4" s="61"/>
      <c r="GJ4" s="61"/>
      <c r="GT4" s="61"/>
      <c r="HD4" s="61"/>
      <c r="HN4" s="61"/>
      <c r="HX4" s="61"/>
    </row>
    <row r="5" spans="1:232" s="2" customFormat="1" x14ac:dyDescent="0.3">
      <c r="A5" s="486" t="str">
        <f ca="1">IF(ISBLANK('Data Summary'!A7),"",'Data Summary'!A7)</f>
        <v>MDG_2013_UIS</v>
      </c>
      <c r="B5" s="54"/>
      <c r="C5" s="166" t="str">
        <f>HLOOKUP(Introduction!$G$4,nametranslations,104,FALSE)</f>
        <v>Non amélioré</v>
      </c>
      <c r="D5" s="6" t="str">
        <f>IF((COUNTA(D14:D25)=0)+(COUNTA(D13)=0),"",100-D13-SUMPRODUCT(C14:C25,D14:D25))</f>
        <v/>
      </c>
      <c r="E5" s="6" t="str">
        <f>IF((COUNTA(E14:E25)=0)+(COUNTA(E13)=0),"",100-E13-SUMPRODUCT(C14:C25,E14:E25))</f>
        <v/>
      </c>
      <c r="F5" s="6" t="str">
        <f>IF((COUNTA(F14:F25)=0)+(COUNTA(F13)=0),"",100-F13-SUMPRODUCT(C14:C25,F14:F25))</f>
        <v/>
      </c>
      <c r="G5" s="6" t="str">
        <f>IF((COUNTA(G14:G25)=0)+(COUNTA(G13)=0),"",100-G13-SUMPRODUCT(C14:C25,G14:G25))</f>
        <v/>
      </c>
      <c r="H5" s="6" t="str">
        <f>IF((COUNTA(H14:H25)=0)+(COUNTA(H13)=0),"",100-H13-SUMPRODUCT(C14:C25,H14:H25))</f>
        <v/>
      </c>
      <c r="I5" s="20"/>
      <c r="J5" s="15"/>
      <c r="K5" s="15"/>
      <c r="L5" s="54"/>
      <c r="M5" s="167" t="str">
        <f>HLOOKUP(Introduction!$G$4,nametranslations,104,FALSE)</f>
        <v>Non amélioré</v>
      </c>
      <c r="N5" s="6"/>
      <c r="O5" s="6" t="str">
        <f>IF((COUNTA(O14:O25)=0)+(COUNTA(O13)=0),"",100-O13-SUMPRODUCT(M14:M25,O14:O25))</f>
        <v/>
      </c>
      <c r="P5" s="6" t="str">
        <f>IF((COUNTA(P14:P25)=0)+(COUNTA(P13)=0),"",100-P13-SUMPRODUCT(M14:M25,P14:P25))</f>
        <v/>
      </c>
      <c r="Q5" s="6"/>
      <c r="R5" s="6"/>
      <c r="S5" s="20"/>
      <c r="T5" s="15"/>
      <c r="U5" s="15"/>
      <c r="V5" s="54"/>
      <c r="W5" s="166" t="str">
        <f>HLOOKUP(Introduction!$G$4,nametranslations,104,FALSE)</f>
        <v>Non amélioré</v>
      </c>
      <c r="X5" s="6" t="str">
        <f>IF((COUNTA(X14:X25)=0)+(COUNTA(X13)=0),"",100-X13-SUMPRODUCT(W14:W25,X14:X25))</f>
        <v/>
      </c>
      <c r="Y5" s="6" t="str">
        <f>IF((COUNTA(Y14:Y25)=0)+(COUNTA(Y13)=0),"",100-Y13-SUMPRODUCT(W14:W25,Y14:Y25))</f>
        <v/>
      </c>
      <c r="Z5" s="6" t="str">
        <f>IF((COUNTA(Z14:Z25)=0)+(COUNTA(Z13)=0),"",100-Z13-SUMPRODUCT(W14:W25,Z14:Z25))</f>
        <v/>
      </c>
      <c r="AA5" s="6" t="str">
        <f>IF((COUNTA(AA14:AA25)=0)+(COUNTA(AA13)=0),"",100-AA13-SUMPRODUCT(W14:W25,AA14:AA25))</f>
        <v/>
      </c>
      <c r="AB5" s="6" t="str">
        <f>IF((COUNTA(AB14:AB25)=0)+(COUNTA(AB13)=0),"",100-AB13-SUMPRODUCT(W14:W25,AB14:AB25))</f>
        <v/>
      </c>
      <c r="AC5" s="20"/>
      <c r="AD5" s="15"/>
      <c r="AE5" s="15"/>
      <c r="AF5" s="54"/>
      <c r="AG5" s="167" t="str">
        <f>HLOOKUP(Introduction!$G$4,nametranslations,104,FALSE)</f>
        <v>Non amélioré</v>
      </c>
      <c r="AH5" s="6"/>
      <c r="AI5" s="6" t="str">
        <f>IF((COUNTA(AI14:AI25)=0)+(COUNTA(AI13)=0),"",100-AI13-SUMPRODUCT(AG14:AG25,AI14:AI25))</f>
        <v/>
      </c>
      <c r="AJ5" s="6" t="str">
        <f>IF((COUNTA(AJ14:AJ25)=0)+(COUNTA(AJ13)=0),"",100-AJ13-SUMPRODUCT(AG14:AG25,AJ14:AJ25))</f>
        <v/>
      </c>
      <c r="AK5" s="6" t="str">
        <f>IF((COUNTA(AK14:AK25)=0)+(COUNTA(AK13)=0),"",100-AK13-SUMPRODUCT(AG14:AG25,AK14:AK25))</f>
        <v/>
      </c>
      <c r="AL5" s="6"/>
      <c r="AM5" s="20"/>
      <c r="AN5" s="15"/>
      <c r="AO5" s="15"/>
      <c r="AP5" s="54"/>
      <c r="AQ5" s="166" t="str">
        <f>HLOOKUP(Introduction!$G$4,nametranslations,104,FALSE)</f>
        <v>Non amélioré</v>
      </c>
      <c r="AR5" s="6" t="str">
        <f>IF((COUNTA(AR14:AR25)=0)+(COUNTA(AR13)=0),"",100-AR13-SUMPRODUCT(AQ14:AQ25,AR14:AR25))</f>
        <v/>
      </c>
      <c r="AS5" s="6" t="str">
        <f>IF((COUNTA(AS14:AS25)=0)+(COUNTA(AS13)=0),"",100-AS13-SUMPRODUCT(AQ14:AQ25,AS14:AS25))</f>
        <v/>
      </c>
      <c r="AT5" s="6" t="str">
        <f>IF((COUNTA(AT14:AT25)=0)+(COUNTA(AT13)=0),"",100-AT13-SUMPRODUCT(AQ14:AQ25,AT14:AT25))</f>
        <v/>
      </c>
      <c r="AU5" s="6" t="str">
        <f>IF((COUNTA(AU14:AU25)=0)+(COUNTA(AU13)=0),"",100-AU13-SUMPRODUCT(AQ14:AQ25,AU14:AU25))</f>
        <v/>
      </c>
      <c r="AV5" s="6" t="str">
        <f>IF((COUNTA(AV14:AV25)=0)+(COUNTA(AV13)=0),"",100-AV13-SUMPRODUCT(AQ14:AQ25,AV14:AV25))</f>
        <v/>
      </c>
      <c r="AW5" s="20" t="str">
        <f>IF((COUNTA(AW14:AW25)=0)+(COUNTA(AW13)=0),"",100-AW13-SUMPRODUCT(AQ14:AQ25,AW14:AW25))</f>
        <v/>
      </c>
      <c r="AX5" s="15"/>
      <c r="AY5" s="15"/>
      <c r="AZ5" s="54"/>
      <c r="BA5" s="166" t="str">
        <f>HLOOKUP(Introduction!$G$4,nametranslations,104,FALSE)</f>
        <v>Non amélioré</v>
      </c>
      <c r="BB5" s="6" t="str">
        <f>IF((COUNTA(BB14:BB25)=0)+(COUNTA(BB13)=0),"",100-BB13-SUMPRODUCT(BA14:BA25,BB14:BB25))</f>
        <v/>
      </c>
      <c r="BC5" s="6" t="str">
        <f>IF((COUNTA(BC14:BC25)=0)+(COUNTA(BC13)=0),"",100-BC13-SUMPRODUCT(BA14:BA25,BC14:BC25))</f>
        <v/>
      </c>
      <c r="BD5" s="6" t="str">
        <f>IF((COUNTA(BD14:BD25)=0)+(COUNTA(BD13)=0),"",100-BD13-SUMPRODUCT(BA14:BA25,BD14:BD25))</f>
        <v/>
      </c>
      <c r="BE5" s="6" t="str">
        <f>IF((COUNTA(BE14:BE25)=0)+(COUNTA(BE13)=0),"",100-BE13-SUMPRODUCT(BA14:BA25,BE14:BE25))</f>
        <v/>
      </c>
      <c r="BF5" s="6" t="str">
        <f>IF((COUNTA(BF14:BF25)=0)+(COUNTA(BF13)=0),"",100-BF13-SUMPRODUCT(BA14:BA25,BF14:BF25))</f>
        <v/>
      </c>
      <c r="BG5" s="20" t="str">
        <f>IF((COUNTA(BG14:BG25)=0)+(COUNTA(BG13)=0),"",100-BG13-SUMPRODUCT(BA14:BA25,BG14:BG25))</f>
        <v/>
      </c>
      <c r="BH5" s="15"/>
      <c r="BI5" s="15"/>
      <c r="BJ5" s="54"/>
      <c r="BK5" s="166" t="str">
        <f>HLOOKUP(Introduction!$G$4,nametranslations,104,FALSE)</f>
        <v>Non amélioré</v>
      </c>
      <c r="BL5" s="6" t="str">
        <f>IF((COUNTA(BL14:BL25)=0)+(COUNTA(BL13)=0),"",100-BL13-SUMPRODUCT(BK14:BK25,BL14:BL25))</f>
        <v/>
      </c>
      <c r="BM5" s="6" t="str">
        <f>IF((COUNTA(BM14:BM25)=0)+(COUNTA(BM13)=0),"",100-BM13-SUMPRODUCT(BK14:BK25,BM14:BM25))</f>
        <v/>
      </c>
      <c r="BN5" s="6" t="str">
        <f>IF((COUNTA(BN14:BN25)=0)+(COUNTA(BN13)=0),"",100-BN13-SUMPRODUCT(BK14:BK25,BN14:BN25))</f>
        <v/>
      </c>
      <c r="BO5" s="6" t="str">
        <f>IF((COUNTA(BO14:BO25)=0)+(COUNTA(BO13)=0),"",100-BO13-SUMPRODUCT(BK14:BK25,BO14:BO25))</f>
        <v/>
      </c>
      <c r="BP5" s="6" t="str">
        <f>IF((COUNTA(BP14:BP25)=0)+(COUNTA(BP13)=0),"",100-BP13-SUMPRODUCT(BK14:BK25,BP14:BP25))</f>
        <v/>
      </c>
      <c r="BQ5" s="20" t="str">
        <f>IF((COUNTA(BQ14:BQ25)=0)+(COUNTA(BQ13)=0),"",100-BQ13-SUMPRODUCT(BK14:BK25,BQ14:BQ25))</f>
        <v/>
      </c>
      <c r="BR5" s="15"/>
      <c r="BS5" s="15"/>
      <c r="BT5" s="54"/>
      <c r="BU5" s="166" t="str">
        <f>HLOOKUP(Introduction!$G$4,nametranslations,104,FALSE)</f>
        <v>Non amélioré</v>
      </c>
      <c r="BV5" s="6" t="str">
        <f>IF((COUNTA(BV14:BV25)=0)+(COUNTA(BV13)=0),"",100-BV13-SUMPRODUCT(BU14:BU25,BV14:BV25))</f>
        <v/>
      </c>
      <c r="BW5" s="6" t="str">
        <f>IF((COUNTA(BW14:BW25)=0)+(COUNTA(BW13)=0),"",100-BW13-SUMPRODUCT(BU14:BU25,BW14:BW25))</f>
        <v/>
      </c>
      <c r="BX5" s="6" t="str">
        <f>IF((COUNTA(BX14:BX25)=0)+(COUNTA(BX13)=0),"",100-BX13-SUMPRODUCT(BU14:BU25,BX14:BX25))</f>
        <v/>
      </c>
      <c r="BY5" s="6" t="str">
        <f>IF((COUNTA(BY14:BY25)=0)+(COUNTA(BY13)=0),"",100-BY13-SUMPRODUCT(BU14:BU25,BY14:BY25))</f>
        <v/>
      </c>
      <c r="BZ5" s="6" t="str">
        <f>IF((COUNTA(BZ14:BZ25)=0)+(COUNTA(BZ13)=0),"",100-BZ13-SUMPRODUCT(BU14:BU25,BZ14:BZ25))</f>
        <v/>
      </c>
      <c r="CA5" s="20" t="str">
        <f>IF((COUNTA(CA14:CA25)=0)+(COUNTA(CA13)=0),"",100-CA13-SUMPRODUCT(BU14:BU25,CA14:CA25))</f>
        <v/>
      </c>
      <c r="CB5" s="15"/>
      <c r="CC5" s="15"/>
      <c r="CD5" s="54"/>
      <c r="CE5" s="166" t="str">
        <f>HLOOKUP(Introduction!$G$4,nametranslations,104,FALSE)</f>
        <v>Non amélioré</v>
      </c>
      <c r="CF5" s="6" t="str">
        <f>IF((COUNTA(CF14:CF25)=0)+(COUNTA(CF13)=0),"",100-CF13-SUMPRODUCT(CE14:CE25,CF14:CF25))</f>
        <v/>
      </c>
      <c r="CG5" s="6" t="str">
        <f>IF((COUNTA(CG14:CG25)=0)+(COUNTA(CG13)=0),"",100-CG13-SUMPRODUCT(CE14:CE25,CG14:CG25))</f>
        <v/>
      </c>
      <c r="CH5" s="6" t="str">
        <f>IF((COUNTA(CH14:CH25)=0)+(COUNTA(CH13)=0),"",100-CH13-SUMPRODUCT(CE14:CE25,CH14:CH25))</f>
        <v/>
      </c>
      <c r="CI5" s="6" t="str">
        <f>IF((COUNTA(CI14:CI25)=0)+(COUNTA(CI13)=0),"",100-CI13-SUMPRODUCT(CE14:CE25,CI14:CI25))</f>
        <v/>
      </c>
      <c r="CJ5" s="6" t="str">
        <f>IF((COUNTA(CJ14:CJ25)=0)+(COUNTA(CJ13)=0),"",100-CJ13-SUMPRODUCT(CE14:CE25,CJ14:CJ25))</f>
        <v/>
      </c>
      <c r="CK5" s="20" t="str">
        <f>IF((COUNTA(CK14:CK25)=0)+(COUNTA(CK13)=0),"",100-CK13-SUMPRODUCT(CE14:CE25,CK14:CK25))</f>
        <v/>
      </c>
      <c r="CL5" s="15"/>
      <c r="CM5" s="15"/>
      <c r="CN5" s="54"/>
      <c r="CO5" s="166" t="str">
        <f>HLOOKUP(Introduction!$G$4,nametranslations,104,FALSE)</f>
        <v>Non amélioré</v>
      </c>
      <c r="CP5" s="6" t="str">
        <f>IF((COUNTA(CP14:CP25)=0)+(COUNTA(CP13)=0),"",100-CP13-SUMPRODUCT(CO14:CO25,CP14:CP25))</f>
        <v/>
      </c>
      <c r="CQ5" s="6" t="str">
        <f>IF((COUNTA(CQ14:CQ25)=0)+(COUNTA(CQ13)=0),"",100-CQ13-SUMPRODUCT(CO14:CO25,CQ14:CQ25))</f>
        <v/>
      </c>
      <c r="CR5" s="6" t="str">
        <f>IF((COUNTA(CR14:CR25)=0)+(COUNTA(CR13)=0),"",100-CR13-SUMPRODUCT(CO14:CO25,CR14:CR25))</f>
        <v/>
      </c>
      <c r="CS5" s="6" t="str">
        <f>IF((COUNTA(CS14:CS25)=0)+(COUNTA(CS13)=0),"",100-CS13-SUMPRODUCT(CO14:CO25,CS14:CS25))</f>
        <v/>
      </c>
      <c r="CT5" s="6" t="str">
        <f>IF((COUNTA(CT14:CT25)=0)+(COUNTA(CT13)=0),"",100-CT13-SUMPRODUCT(CO14:CO25,CT14:CT25))</f>
        <v/>
      </c>
      <c r="CU5" s="20" t="str">
        <f>IF((COUNTA(CU14:CU25)=0)+(COUNTA(CU13)=0),"",100-CU13-SUMPRODUCT(CO14:CO25,CU14:CU25))</f>
        <v/>
      </c>
      <c r="CV5" s="15"/>
      <c r="CW5" s="15"/>
      <c r="CX5" s="54"/>
      <c r="CY5" s="166" t="str">
        <f>HLOOKUP(Introduction!$G$4,nametranslations,104,FALSE)</f>
        <v>Non amélioré</v>
      </c>
      <c r="CZ5" s="6">
        <f>IF((COUNTA(CZ14:CZ25)=0)+(COUNTA(CZ13)=0),"",100-CZ13-SUMPRODUCT(CY14:CY25,CZ14:CZ25))</f>
        <v>26.699999999999996</v>
      </c>
      <c r="DA5" s="6">
        <f>IF((COUNTA(DA14:DA25)=0)+(COUNTA(DA13)=0),"",100-DA13-SUMPRODUCT(CY14:CY25,DA14:DA25))</f>
        <v>19.400000000000006</v>
      </c>
      <c r="DB5" s="6">
        <f>IF((COUNTA(DB14:DB25)=0)+(COUNTA(DB13)=0),"",100-DB13-SUMPRODUCT(CY14:CY25,DB14:DB25))</f>
        <v>28.399999999999995</v>
      </c>
      <c r="DC5" s="6">
        <f>IF((COUNTA(DC14:DC25)=0)+(COUNTA(DC13)=0),"",100-DC13-SUMPRODUCT(CY14:CY25,DC14:DC25))</f>
        <v>26.599999999999994</v>
      </c>
      <c r="DD5" s="6">
        <f>IF((COUNTA(DD14:DD25)=0)+(COUNTA(DD13)=0),"",100-DD13-SUMPRODUCT(CY14:CY25,DD14:DD25))</f>
        <v>27.699999999999996</v>
      </c>
      <c r="DE5" s="20">
        <f>IF((COUNTA(DE14:DE25)=0)+(COUNTA(DE13)=0),"",100-DE13-SUMPRODUCT(CY14:CY25,DE14:DE25))</f>
        <v>21.699999999999989</v>
      </c>
      <c r="DF5" s="15"/>
      <c r="DH5" s="61"/>
      <c r="DR5" s="61"/>
      <c r="EB5" s="61"/>
      <c r="EL5" s="61"/>
      <c r="EV5" s="61"/>
      <c r="FF5" s="61"/>
      <c r="FP5" s="61"/>
      <c r="FZ5" s="61"/>
      <c r="GJ5" s="61"/>
      <c r="GT5" s="61"/>
      <c r="HD5" s="61"/>
      <c r="HN5" s="61"/>
      <c r="HX5" s="61"/>
    </row>
    <row r="6" spans="1:232" s="2" customFormat="1" x14ac:dyDescent="0.3">
      <c r="A6" s="486" t="str">
        <f ca="1">IF(ISBLANK('Data Summary'!A8),"",'Data Summary'!A8)</f>
        <v>MDG_2014_UIS</v>
      </c>
      <c r="B6" s="54"/>
      <c r="C6" s="166" t="str">
        <f>HLOOKUP(Introduction!$G$4,nametranslations,75,FALSE)</f>
        <v>Ameliorée</v>
      </c>
      <c r="D6" s="6">
        <f>IF(COUNTA(D14:D25)=0,"",SUMPRODUCT(D14:D25,C14:C25))</f>
        <v>24.8825028608065</v>
      </c>
      <c r="E6" s="6" t="str">
        <f>IF(COUNTA(E14:E25)=0,"",SUMPRODUCT(E14:E25,C14:C25))</f>
        <v/>
      </c>
      <c r="F6" s="6" t="str">
        <f>IF(COUNTA(F14:F25)=0,"",SUMPRODUCT(F14:F25,C14:C25))</f>
        <v/>
      </c>
      <c r="G6" s="6" t="str">
        <f>IF(COUNTA(G14:G25)=0,"",SUMPRODUCT(G14:G25,C14:C25))</f>
        <v/>
      </c>
      <c r="H6" s="6">
        <f>IF(COUNTA(H14:H25)=0,"",SUMPRODUCT(H14:H25,C14:C25))</f>
        <v>18.100000000000001</v>
      </c>
      <c r="I6" s="20">
        <f>IF(COUNTA(I14:I25)=0,"",SUMPRODUCT(I14:I25,C14:C25))</f>
        <v>30.4</v>
      </c>
      <c r="J6" s="15"/>
      <c r="K6" s="15"/>
      <c r="L6" s="54"/>
      <c r="M6" s="167" t="str">
        <f>HLOOKUP(Introduction!$G$4,nametranslations,75,FALSE)</f>
        <v>Ameliorée</v>
      </c>
      <c r="N6" s="6">
        <f>IF(COUNTA(N14:N25)=0,"",SUMPRODUCT(N14:N25,M14:M25))</f>
        <v>38.766064696759749</v>
      </c>
      <c r="O6" s="6" t="str">
        <f>IF(COUNTA(O14:O25)=0,"",SUMPRODUCT(O14:O25,M14:M25))</f>
        <v/>
      </c>
      <c r="P6" s="6" t="str">
        <f>IF(COUNTA(P14:P25)=0,"",SUMPRODUCT(P14:P25,M14:M25))</f>
        <v/>
      </c>
      <c r="Q6" s="6" t="str">
        <f>IF(COUNTA(Q14:Q25)=0,"",SUMPRODUCT(Q14:Q25,M14:M25))</f>
        <v/>
      </c>
      <c r="R6" s="6">
        <f>IF(COUNTA(R14:R25)=0,"",SUMPRODUCT(R14:R25,M14:M25))</f>
        <v>22.8</v>
      </c>
      <c r="S6" s="20">
        <f>IF(COUNTA(S14:S25)=0,"",SUMPRODUCT(S14:S25,M14:M25))</f>
        <v>51.9</v>
      </c>
      <c r="T6" s="15"/>
      <c r="U6" s="15"/>
      <c r="V6" s="54"/>
      <c r="W6" s="166" t="str">
        <f>HLOOKUP(Introduction!$G$4,nametranslations,75,FALSE)</f>
        <v>Ameliorée</v>
      </c>
      <c r="X6" s="6">
        <f>IF(COUNTA(X14:X25)=0,"",SUMPRODUCT(X14:X25,W14:W25))</f>
        <v>20.491028472376303</v>
      </c>
      <c r="Y6" s="6" t="str">
        <f>IF(COUNTA(Y14:Y25)=0,"",SUMPRODUCT(Y14:Y25,W14:W25))</f>
        <v/>
      </c>
      <c r="Z6" s="6" t="str">
        <f>IF(COUNTA(Z14:Z25)=0,"",SUMPRODUCT(Z14:Z25,W14:W25))</f>
        <v/>
      </c>
      <c r="AA6" s="6" t="str">
        <f>IF(COUNTA(AA14:AA25)=0,"",SUMPRODUCT(AA14:AA25,W14:W25))</f>
        <v/>
      </c>
      <c r="AB6" s="6">
        <f>IF(COUNTA(AB14:AB25)=0,"",SUMPRODUCT(AB14:AB25,W14:W25))</f>
        <v>14.8</v>
      </c>
      <c r="AC6" s="20">
        <f>IF(COUNTA(AC14:AC25)=0,"",SUMPRODUCT(AC14:AC25,W14:W25))</f>
        <v>25.2</v>
      </c>
      <c r="AD6" s="15"/>
      <c r="AE6" s="15"/>
      <c r="AF6" s="54"/>
      <c r="AG6" s="167" t="str">
        <f>HLOOKUP(Introduction!$G$4,nametranslations,75,FALSE)</f>
        <v>Ameliorée</v>
      </c>
      <c r="AH6" s="6">
        <f>IF(COUNTA(AH14:AH25)=0,"",SUMPRODUCT(AH14:AH25,AG14:AG25))</f>
        <v>20.905826614803452</v>
      </c>
      <c r="AI6" s="6" t="str">
        <f>IF(COUNTA(AI14:AI25)=0,"",SUMPRODUCT(AI14:AI25,AG14:AG25))</f>
        <v/>
      </c>
      <c r="AJ6" s="6" t="str">
        <f>IF(COUNTA(AJ14:AJ25)=0,"",SUMPRODUCT(AJ14:AJ25,AG14:AG25))</f>
        <v/>
      </c>
      <c r="AK6" s="6" t="str">
        <f>IF(COUNTA(AK14:AK25)=0,"",SUMPRODUCT(AK14:AK25,AG14:AG25))</f>
        <v/>
      </c>
      <c r="AL6" s="6">
        <f>IF(COUNTA(AL14:AL25)=0,"",SUMPRODUCT(AL14:AL25,AG14:AG25))</f>
        <v>15</v>
      </c>
      <c r="AM6" s="20">
        <f>IF(COUNTA(AM14:AM25)=0,"",SUMPRODUCT(AM14:AM25,AG14:AG25))</f>
        <v>25.8</v>
      </c>
      <c r="AN6" s="15"/>
      <c r="AO6" s="15"/>
      <c r="AP6" s="54"/>
      <c r="AQ6" s="166" t="str">
        <f>HLOOKUP(Introduction!$G$4,nametranslations,75,FALSE)</f>
        <v>Ameliorée</v>
      </c>
      <c r="AR6" s="6" t="str">
        <f>IF(COUNTA(AR14:AR25)=0,"",SUMPRODUCT(AR14:AR25,AQ14:AQ25))</f>
        <v/>
      </c>
      <c r="AS6" s="6" t="str">
        <f>IF(COUNTA(AS14:AS25)=0,"",SUMPRODUCT(AS14:AS25,AQ14:AQ25))</f>
        <v/>
      </c>
      <c r="AT6" s="6" t="str">
        <f>IF(COUNTA(AT14:AT25)=0,"",SUMPRODUCT(AT14:AT25,AQ14:AQ25))</f>
        <v/>
      </c>
      <c r="AU6" s="6" t="str">
        <f>IF(COUNTA(AU14:AU25)=0,"",SUMPRODUCT(AU14:AU25,AQ14:AQ25))</f>
        <v/>
      </c>
      <c r="AV6" s="6" t="str">
        <f>IF(COUNTA(AV14:AV25)=0,"",SUMPRODUCT(AV14:AV25,AQ14:AQ25))</f>
        <v/>
      </c>
      <c r="AW6" s="20" t="str">
        <f>IF(COUNTA(AW14:AW25)=0,"",SUMPRODUCT(AW14:AW25,AQ14:AQ25))</f>
        <v/>
      </c>
      <c r="AX6" s="15"/>
      <c r="AY6" s="15"/>
      <c r="AZ6" s="54"/>
      <c r="BA6" s="166" t="str">
        <f>HLOOKUP(Introduction!$G$4,nametranslations,75,FALSE)</f>
        <v>Ameliorée</v>
      </c>
      <c r="BB6" s="6">
        <f>IF(COUNTA(BB14:BB25)=0,"",SUMPRODUCT(BB14:BB25,BA14:BA25))</f>
        <v>44</v>
      </c>
      <c r="BC6" s="6" t="str">
        <f>IF(COUNTA(BC14:BC25)=0,"",SUMPRODUCT(BC14:BC25,BA14:BA25))</f>
        <v/>
      </c>
      <c r="BD6" s="6" t="str">
        <f>IF(COUNTA(BD14:BD25)=0,"",SUMPRODUCT(BD14:BD25,BA14:BA25))</f>
        <v/>
      </c>
      <c r="BE6" s="6" t="str">
        <f>IF(COUNTA(BE14:BE25)=0,"",SUMPRODUCT(BE14:BE25,BA14:BA25))</f>
        <v/>
      </c>
      <c r="BF6" s="6">
        <f>IF(COUNTA(BF14:BF25)=0,"",SUMPRODUCT(BF14:BF25,BA14:BA25))</f>
        <v>44</v>
      </c>
      <c r="BG6" s="20" t="str">
        <f>IF(COUNTA(BG14:BG25)=0,"",SUMPRODUCT(BG14:BG25,BA14:BA25))</f>
        <v/>
      </c>
      <c r="BH6" s="15"/>
      <c r="BI6" s="15"/>
      <c r="BJ6" s="54"/>
      <c r="BK6" s="166" t="str">
        <f>HLOOKUP(Introduction!$G$4,nametranslations,75,FALSE)</f>
        <v>Ameliorée</v>
      </c>
      <c r="BL6" s="6">
        <f>IF(COUNTA(BL14:BL25)=0,"",SUMPRODUCT(BL14:BL25,BK14:BK25))</f>
        <v>52.632300000000001</v>
      </c>
      <c r="BM6" s="6" t="str">
        <f>IF(COUNTA(BM14:BM25)=0,"",SUMPRODUCT(BM14:BM25,BK14:BK25))</f>
        <v/>
      </c>
      <c r="BN6" s="6" t="str">
        <f>IF(COUNTA(BN14:BN25)=0,"",SUMPRODUCT(BN14:BN25,BK14:BK25))</f>
        <v/>
      </c>
      <c r="BO6" s="6" t="str">
        <f>IF(COUNTA(BO14:BO25)=0,"",SUMPRODUCT(BO14:BO25,BK14:BK25))</f>
        <v/>
      </c>
      <c r="BP6" s="6">
        <f>IF(COUNTA(BP14:BP25)=0,"",SUMPRODUCT(BP14:BP25,BK14:BK25))</f>
        <v>52.632300000000001</v>
      </c>
      <c r="BQ6" s="20" t="str">
        <f>IF(COUNTA(BQ14:BQ25)=0,"",SUMPRODUCT(BQ14:BQ25,BK14:BK25))</f>
        <v/>
      </c>
      <c r="BR6" s="15"/>
      <c r="BS6" s="15"/>
      <c r="BT6" s="54"/>
      <c r="BU6" s="166" t="str">
        <f>HLOOKUP(Introduction!$G$4,nametranslations,75,FALSE)</f>
        <v>Ameliorée</v>
      </c>
      <c r="BV6" s="6">
        <f>IF(COUNTA(BV14:BV25)=0,"",SUMPRODUCT(BV14:BV25,BU14:BU25))</f>
        <v>49.981546171978117</v>
      </c>
      <c r="BW6" s="6" t="str">
        <f>IF(COUNTA(BW14:BW25)=0,"",SUMPRODUCT(BW14:BW25,BU14:BU25))</f>
        <v/>
      </c>
      <c r="BX6" s="6" t="str">
        <f>IF(COUNTA(BX14:BX25)=0,"",SUMPRODUCT(BX14:BX25,BU14:BU25))</f>
        <v/>
      </c>
      <c r="BY6" s="6" t="str">
        <f>IF(COUNTA(BY14:BY25)=0,"",SUMPRODUCT(BY14:BY25,BU14:BU25))</f>
        <v/>
      </c>
      <c r="BZ6" s="6">
        <f>IF(COUNTA(BZ14:BZ25)=0,"",SUMPRODUCT(BZ14:BZ25,BU14:BU25))</f>
        <v>29.6</v>
      </c>
      <c r="CA6" s="20">
        <f>IF(COUNTA(CA14:CA25)=0,"",SUMPRODUCT(CA14:CA25,BU14:BU25))</f>
        <v>66.264848846071288</v>
      </c>
      <c r="CB6" s="15"/>
      <c r="CC6" s="15"/>
      <c r="CD6" s="54"/>
      <c r="CE6" s="166" t="str">
        <f>HLOOKUP(Introduction!$G$4,nametranslations,75,FALSE)</f>
        <v>Ameliorée</v>
      </c>
      <c r="CF6" s="6" t="str">
        <f>IF(COUNTA(CF14:CF25)=0,"",SUMPRODUCT(CF14:CF25,CE14:CE25))</f>
        <v/>
      </c>
      <c r="CG6" s="6" t="str">
        <f>IF(COUNTA(CG14:CG25)=0,"",SUMPRODUCT(CG14:CG25,CE14:CE25))</f>
        <v/>
      </c>
      <c r="CH6" s="6" t="str">
        <f>IF(COUNTA(CH14:CH25)=0,"",SUMPRODUCT(CH14:CH25,CE14:CE25))</f>
        <v/>
      </c>
      <c r="CI6" s="6" t="str">
        <f>IF(COUNTA(CI14:CI25)=0,"",SUMPRODUCT(CI14:CI25,CE14:CE25))</f>
        <v/>
      </c>
      <c r="CJ6" s="6" t="str">
        <f>IF(COUNTA(CJ14:CJ25)=0,"",SUMPRODUCT(CJ14:CJ25,CE14:CE25))</f>
        <v/>
      </c>
      <c r="CK6" s="20" t="str">
        <f>IF(COUNTA(CK14:CK25)=0,"",SUMPRODUCT(CK14:CK25,CE14:CE25))</f>
        <v/>
      </c>
      <c r="CL6" s="15"/>
      <c r="CM6" s="15"/>
      <c r="CN6" s="54"/>
      <c r="CO6" s="166" t="str">
        <f>HLOOKUP(Introduction!$G$4,nametranslations,75,FALSE)</f>
        <v>Ameliorée</v>
      </c>
      <c r="CP6" s="6" t="str">
        <f>IF(COUNTA(CP14:CP25)=0,"",SUMPRODUCT(CP14:CP25,CO14:CO25))</f>
        <v/>
      </c>
      <c r="CQ6" s="6" t="str">
        <f>IF(COUNTA(CQ14:CQ25)=0,"",SUMPRODUCT(CQ14:CQ25,CO14:CO25))</f>
        <v/>
      </c>
      <c r="CR6" s="6" t="str">
        <f>IF(COUNTA(CR14:CR25)=0,"",SUMPRODUCT(CR14:CR25,CO14:CO25))</f>
        <v/>
      </c>
      <c r="CS6" s="6" t="str">
        <f>IF(COUNTA(CS14:CS25)=0,"",SUMPRODUCT(CS14:CS25,CO14:CO25))</f>
        <v/>
      </c>
      <c r="CT6" s="6" t="str">
        <f>IF(COUNTA(CT14:CT25)=0,"",SUMPRODUCT(CT14:CT25,CO14:CO25))</f>
        <v/>
      </c>
      <c r="CU6" s="20" t="str">
        <f>IF(COUNTA(CU14:CU25)=0,"",SUMPRODUCT(CU14:CU25,CO14:CO25))</f>
        <v/>
      </c>
      <c r="CV6" s="15"/>
      <c r="CW6" s="15"/>
      <c r="CX6" s="54"/>
      <c r="CY6" s="166" t="str">
        <f>HLOOKUP(Introduction!$G$4,nametranslations,75,FALSE)</f>
        <v>Ameliorée</v>
      </c>
      <c r="CZ6" s="6">
        <f>IF(COUNTA(CZ14:CZ25)=0,"",SUMPRODUCT(CZ14:CZ25,CY14:CY25))</f>
        <v>36.700000000000003</v>
      </c>
      <c r="DA6" s="6">
        <f>IF(COUNTA(DA14:DA25)=0,"",SUMPRODUCT(DA14:DA25,CY14:CY25))</f>
        <v>65.699999999999989</v>
      </c>
      <c r="DB6" s="6">
        <f>IF(COUNTA(DB14:DB25)=0,"",SUMPRODUCT(DB14:DB25,CY14:CY25))</f>
        <v>30.400000000000002</v>
      </c>
      <c r="DC6" s="6">
        <f>IF(COUNTA(DC14:DC25)=0,"",SUMPRODUCT(DC14:DC25,CY14:CY25))</f>
        <v>38.700000000000003</v>
      </c>
      <c r="DD6" s="6">
        <f>IF(COUNTA(DD14:DD25)=0,"",SUMPRODUCT(DD14:DD25,CY14:CY25))</f>
        <v>35.6</v>
      </c>
      <c r="DE6" s="20">
        <f>IF(COUNTA(DE14:DE25)=0,"",SUMPRODUCT(DE14:DE25,CY14:CY25))</f>
        <v>49.900000000000006</v>
      </c>
      <c r="DF6" s="15"/>
      <c r="DH6" s="61"/>
      <c r="DR6" s="61"/>
      <c r="EB6" s="61"/>
      <c r="EL6" s="61"/>
      <c r="EV6" s="61"/>
      <c r="FF6" s="61"/>
      <c r="FP6" s="61"/>
      <c r="FZ6" s="61"/>
      <c r="GJ6" s="61"/>
      <c r="GT6" s="61"/>
      <c r="HD6" s="61"/>
      <c r="HN6" s="61"/>
      <c r="HX6" s="61"/>
    </row>
    <row r="7" spans="1:232" s="2" customFormat="1" x14ac:dyDescent="0.3">
      <c r="A7" s="486" t="str">
        <f ca="1">IF(ISBLANK('Data Summary'!A9),"",'Data Summary'!A9)</f>
        <v>MDG_2015_UIS</v>
      </c>
      <c r="B7" s="54"/>
      <c r="C7" s="168" t="str">
        <f>HLOOKUP(Introduction!$G$4,nametranslations,105,FALSE)</f>
        <v>Disponible</v>
      </c>
      <c r="D7" s="5"/>
      <c r="E7" s="5"/>
      <c r="F7" s="5"/>
      <c r="G7" s="5"/>
      <c r="H7" s="5"/>
      <c r="I7" s="20"/>
      <c r="J7" s="15"/>
      <c r="K7" s="15"/>
      <c r="L7" s="54"/>
      <c r="M7" s="169" t="str">
        <f>HLOOKUP(Introduction!$G$4,nametranslations,105,FALSE)</f>
        <v>Disponible</v>
      </c>
      <c r="N7" s="5"/>
      <c r="O7" s="5"/>
      <c r="P7" s="5"/>
      <c r="Q7" s="5"/>
      <c r="R7" s="5"/>
      <c r="S7" s="20"/>
      <c r="T7" s="15"/>
      <c r="U7" s="15"/>
      <c r="V7" s="54"/>
      <c r="W7" s="168" t="str">
        <f>HLOOKUP(Introduction!$G$4,nametranslations,105,FALSE)</f>
        <v>Disponible</v>
      </c>
      <c r="X7" s="5"/>
      <c r="Y7" s="5"/>
      <c r="Z7" s="5"/>
      <c r="AA7" s="5"/>
      <c r="AB7" s="5"/>
      <c r="AC7" s="20"/>
      <c r="AD7" s="15"/>
      <c r="AE7" s="15"/>
      <c r="AF7" s="54"/>
      <c r="AG7" s="169" t="str">
        <f>HLOOKUP(Introduction!$G$4,nametranslations,105,FALSE)</f>
        <v>Disponible</v>
      </c>
      <c r="AH7" s="5"/>
      <c r="AI7" s="5"/>
      <c r="AJ7" s="5"/>
      <c r="AK7" s="5"/>
      <c r="AL7" s="5"/>
      <c r="AM7" s="20"/>
      <c r="AN7" s="15"/>
      <c r="AO7" s="15"/>
      <c r="AP7" s="54"/>
      <c r="AQ7" s="168" t="str">
        <f>HLOOKUP(Introduction!$G$4,nametranslations,105,FALSE)</f>
        <v>Disponible</v>
      </c>
      <c r="AR7" s="5"/>
      <c r="AS7" s="5"/>
      <c r="AT7" s="5"/>
      <c r="AU7" s="5"/>
      <c r="AV7" s="5"/>
      <c r="AW7" s="20"/>
      <c r="AX7" s="15"/>
      <c r="AY7" s="15"/>
      <c r="AZ7" s="54"/>
      <c r="BA7" s="168" t="str">
        <f>HLOOKUP(Introduction!$G$4,nametranslations,105,FALSE)</f>
        <v>Disponible</v>
      </c>
      <c r="BB7" s="5"/>
      <c r="BC7" s="5"/>
      <c r="BD7" s="5"/>
      <c r="BE7" s="5"/>
      <c r="BF7" s="5"/>
      <c r="BG7" s="20"/>
      <c r="BH7" s="15"/>
      <c r="BI7" s="15"/>
      <c r="BJ7" s="54"/>
      <c r="BK7" s="168" t="str">
        <f>HLOOKUP(Introduction!$G$4,nametranslations,105,FALSE)</f>
        <v>Disponible</v>
      </c>
      <c r="BL7" s="5"/>
      <c r="BM7" s="5"/>
      <c r="BN7" s="5"/>
      <c r="BO7" s="5"/>
      <c r="BP7" s="5"/>
      <c r="BQ7" s="20"/>
      <c r="BR7" s="15"/>
      <c r="BS7" s="15"/>
      <c r="BT7" s="54"/>
      <c r="BU7" s="168" t="str">
        <f>HLOOKUP(Introduction!$G$4,nametranslations,105,FALSE)</f>
        <v>Disponible</v>
      </c>
      <c r="BV7" s="5"/>
      <c r="BW7" s="5"/>
      <c r="BX7" s="5"/>
      <c r="BY7" s="5"/>
      <c r="BZ7" s="5"/>
      <c r="CA7" s="20"/>
      <c r="CB7" s="15"/>
      <c r="CC7" s="15"/>
      <c r="CD7" s="54"/>
      <c r="CE7" s="168" t="str">
        <f>HLOOKUP(Introduction!$G$4,nametranslations,105,FALSE)</f>
        <v>Disponible</v>
      </c>
      <c r="CF7" s="5"/>
      <c r="CG7" s="5"/>
      <c r="CH7" s="5"/>
      <c r="CI7" s="5"/>
      <c r="CJ7" s="5"/>
      <c r="CK7" s="20"/>
      <c r="CL7" s="15"/>
      <c r="CM7" s="15"/>
      <c r="CN7" s="54"/>
      <c r="CO7" s="168" t="str">
        <f>HLOOKUP(Introduction!$G$4,nametranslations,105,FALSE)</f>
        <v>Disponible</v>
      </c>
      <c r="CP7" s="5"/>
      <c r="CQ7" s="5"/>
      <c r="CR7" s="5"/>
      <c r="CS7" s="5"/>
      <c r="CT7" s="5"/>
      <c r="CU7" s="20"/>
      <c r="CV7" s="15"/>
      <c r="CW7" s="15"/>
      <c r="CX7" s="54"/>
      <c r="CY7" s="168" t="str">
        <f>HLOOKUP(Introduction!$G$4,nametranslations,105,FALSE)</f>
        <v>Disponible</v>
      </c>
      <c r="CZ7" s="160">
        <v>47</v>
      </c>
      <c r="DA7" s="160">
        <v>70.8</v>
      </c>
      <c r="DB7" s="160">
        <v>42.1</v>
      </c>
      <c r="DC7" s="160">
        <v>47.6</v>
      </c>
      <c r="DD7" s="160">
        <v>46.3</v>
      </c>
      <c r="DE7" s="161">
        <v>59.3</v>
      </c>
      <c r="DF7" s="15"/>
      <c r="DH7" s="61"/>
      <c r="DR7" s="61"/>
      <c r="EB7" s="61"/>
      <c r="EL7" s="61"/>
      <c r="EV7" s="61"/>
      <c r="FF7" s="61"/>
      <c r="FP7" s="61"/>
      <c r="FZ7" s="61"/>
      <c r="GJ7" s="61"/>
      <c r="GT7" s="61"/>
      <c r="HD7" s="61"/>
      <c r="HN7" s="61"/>
      <c r="HX7" s="61"/>
    </row>
    <row r="8" spans="1:232" s="2" customFormat="1" ht="15.6" customHeight="1" x14ac:dyDescent="0.3">
      <c r="A8" s="486" t="str">
        <f ca="1">IF(ISBLANK('Data Summary'!A10),"",'Data Summary'!A10)</f>
        <v>MDG_2016_UIS</v>
      </c>
      <c r="B8" s="54"/>
      <c r="C8" s="168" t="str">
        <f>HLOOKUP(Introduction!$G$4,nametranslations,106,FALSE)</f>
        <v>Située sur place</v>
      </c>
      <c r="D8" s="43"/>
      <c r="E8" s="6"/>
      <c r="F8" s="6"/>
      <c r="G8" s="6"/>
      <c r="H8" s="6"/>
      <c r="I8" s="20"/>
      <c r="J8" s="15"/>
      <c r="K8" s="15"/>
      <c r="L8" s="54"/>
      <c r="M8" s="169" t="str">
        <f>HLOOKUP(Introduction!$G$4,nametranslations,106,FALSE)</f>
        <v>Située sur place</v>
      </c>
      <c r="N8" s="6"/>
      <c r="O8" s="6"/>
      <c r="P8" s="6"/>
      <c r="Q8" s="6"/>
      <c r="R8" s="6"/>
      <c r="S8" s="20"/>
      <c r="T8" s="15"/>
      <c r="U8" s="15"/>
      <c r="V8" s="54"/>
      <c r="W8" s="168" t="str">
        <f>HLOOKUP(Introduction!$G$4,nametranslations,106,FALSE)</f>
        <v>Située sur place</v>
      </c>
      <c r="X8" s="43"/>
      <c r="Y8" s="6"/>
      <c r="Z8" s="6"/>
      <c r="AA8" s="6"/>
      <c r="AB8" s="6"/>
      <c r="AC8" s="20"/>
      <c r="AD8" s="15"/>
      <c r="AE8" s="15"/>
      <c r="AF8" s="54"/>
      <c r="AG8" s="169" t="str">
        <f>HLOOKUP(Introduction!$G$4,nametranslations,106,FALSE)</f>
        <v>Située sur place</v>
      </c>
      <c r="AH8" s="6"/>
      <c r="AI8" s="6"/>
      <c r="AJ8" s="6"/>
      <c r="AK8" s="6"/>
      <c r="AL8" s="6"/>
      <c r="AM8" s="20"/>
      <c r="AN8" s="15"/>
      <c r="AO8" s="15"/>
      <c r="AP8" s="54"/>
      <c r="AQ8" s="168" t="str">
        <f>HLOOKUP(Introduction!$G$4,nametranslations,106,FALSE)</f>
        <v>Située sur place</v>
      </c>
      <c r="AR8" s="6"/>
      <c r="AS8" s="6"/>
      <c r="AT8" s="6"/>
      <c r="AU8" s="6"/>
      <c r="AV8" s="6"/>
      <c r="AW8" s="20"/>
      <c r="AX8" s="15"/>
      <c r="AY8" s="15"/>
      <c r="AZ8" s="54"/>
      <c r="BA8" s="168" t="str">
        <f>HLOOKUP(Introduction!$G$4,nametranslations,106,FALSE)</f>
        <v>Située sur place</v>
      </c>
      <c r="BB8" s="6"/>
      <c r="BC8" s="6"/>
      <c r="BD8" s="6"/>
      <c r="BE8" s="6"/>
      <c r="BF8" s="6"/>
      <c r="BG8" s="20"/>
      <c r="BH8" s="15"/>
      <c r="BI8" s="15"/>
      <c r="BJ8" s="54"/>
      <c r="BK8" s="168" t="str">
        <f>HLOOKUP(Introduction!$G$4,nametranslations,106,FALSE)</f>
        <v>Située sur place</v>
      </c>
      <c r="BL8" s="6"/>
      <c r="BM8" s="6"/>
      <c r="BN8" s="6"/>
      <c r="BO8" s="6"/>
      <c r="BP8" s="6"/>
      <c r="BQ8" s="20"/>
      <c r="BR8" s="15"/>
      <c r="BS8" s="15"/>
      <c r="BT8" s="54"/>
      <c r="BU8" s="168" t="str">
        <f>HLOOKUP(Introduction!$G$4,nametranslations,106,FALSE)</f>
        <v>Située sur place</v>
      </c>
      <c r="BV8" s="6"/>
      <c r="BW8" s="6"/>
      <c r="BX8" s="6"/>
      <c r="BY8" s="6"/>
      <c r="BZ8" s="6"/>
      <c r="CA8" s="20"/>
      <c r="CB8" s="15"/>
      <c r="CC8" s="15"/>
      <c r="CD8" s="54"/>
      <c r="CE8" s="168" t="str">
        <f>HLOOKUP(Introduction!$G$4,nametranslations,106,FALSE)</f>
        <v>Située sur place</v>
      </c>
      <c r="CF8" s="6"/>
      <c r="CG8" s="6"/>
      <c r="CH8" s="6"/>
      <c r="CI8" s="6"/>
      <c r="CJ8" s="6"/>
      <c r="CK8" s="20"/>
      <c r="CL8" s="15"/>
      <c r="CM8" s="15"/>
      <c r="CN8" s="54"/>
      <c r="CO8" s="168" t="str">
        <f>HLOOKUP(Introduction!$G$4,nametranslations,106,FALSE)</f>
        <v>Située sur place</v>
      </c>
      <c r="CP8" s="6"/>
      <c r="CQ8" s="6"/>
      <c r="CR8" s="6"/>
      <c r="CS8" s="6"/>
      <c r="CT8" s="6"/>
      <c r="CU8" s="20"/>
      <c r="CV8" s="15"/>
      <c r="CW8" s="15"/>
      <c r="CX8" s="54"/>
      <c r="CY8" s="168" t="str">
        <f>HLOOKUP(Introduction!$G$4,nametranslations,106,FALSE)</f>
        <v>Située sur place</v>
      </c>
      <c r="CZ8" s="160">
        <v>42.4</v>
      </c>
      <c r="DA8" s="160">
        <v>75.599999999999994</v>
      </c>
      <c r="DB8" s="160">
        <v>34.9</v>
      </c>
      <c r="DC8" s="160">
        <v>44.7</v>
      </c>
      <c r="DD8" s="160">
        <v>40.9</v>
      </c>
      <c r="DE8" s="161">
        <v>58.3</v>
      </c>
      <c r="DF8" s="15"/>
      <c r="DH8" s="61"/>
      <c r="DR8" s="61"/>
      <c r="EB8" s="61"/>
      <c r="EL8" s="61"/>
      <c r="EV8" s="61"/>
      <c r="FF8" s="61"/>
      <c r="FP8" s="61"/>
      <c r="FZ8" s="61"/>
      <c r="GJ8" s="61"/>
      <c r="GT8" s="61"/>
      <c r="HD8" s="61"/>
      <c r="HN8" s="61"/>
      <c r="HX8" s="61"/>
    </row>
    <row r="9" spans="1:232" s="475" customFormat="1" ht="21" customHeight="1" x14ac:dyDescent="0.3">
      <c r="A9" s="487" t="str">
        <f ca="1">IF(ISBLANK('Data Summary'!A11),"",'Data Summary'!A11)</f>
        <v>MDG_2016_SDI</v>
      </c>
      <c r="B9" s="465"/>
      <c r="C9" s="466" t="str">
        <f>HLOOKUP(Introduction!$G$4,nametranslations,76,FALSE)</f>
        <v>De base (ameliorée et disponible)</v>
      </c>
      <c r="D9" s="467"/>
      <c r="E9" s="468"/>
      <c r="F9" s="468"/>
      <c r="G9" s="468"/>
      <c r="H9" s="468"/>
      <c r="I9" s="469"/>
      <c r="J9" s="470"/>
      <c r="K9" s="470"/>
      <c r="L9" s="465"/>
      <c r="M9" s="466" t="str">
        <f>HLOOKUP(Introduction!$G$4,nametranslations,76,FALSE)</f>
        <v>De base (ameliorée et disponible)</v>
      </c>
      <c r="N9" s="471"/>
      <c r="O9" s="471"/>
      <c r="P9" s="471"/>
      <c r="Q9" s="471"/>
      <c r="R9" s="471"/>
      <c r="S9" s="469"/>
      <c r="T9" s="470"/>
      <c r="U9" s="470"/>
      <c r="V9" s="465"/>
      <c r="W9" s="466" t="str">
        <f>HLOOKUP(Introduction!$G$4,nametranslations,76,FALSE)</f>
        <v>De base (ameliorée et disponible)</v>
      </c>
      <c r="X9" s="467"/>
      <c r="Y9" s="468"/>
      <c r="Z9" s="468"/>
      <c r="AA9" s="468"/>
      <c r="AB9" s="468"/>
      <c r="AC9" s="469"/>
      <c r="AD9" s="470"/>
      <c r="AE9" s="470"/>
      <c r="AF9" s="465"/>
      <c r="AG9" s="466" t="str">
        <f>HLOOKUP(Introduction!$G$4,nametranslations,76,FALSE)</f>
        <v>De base (ameliorée et disponible)</v>
      </c>
      <c r="AH9" s="471"/>
      <c r="AI9" s="468"/>
      <c r="AJ9" s="468"/>
      <c r="AK9" s="468"/>
      <c r="AL9" s="468"/>
      <c r="AM9" s="469"/>
      <c r="AN9" s="470"/>
      <c r="AO9" s="470"/>
      <c r="AP9" s="465"/>
      <c r="AQ9" s="466" t="str">
        <f>HLOOKUP(Introduction!$G$4,nametranslations,76,FALSE)</f>
        <v>De base (ameliorée et disponible)</v>
      </c>
      <c r="AR9" s="471"/>
      <c r="AS9" s="468"/>
      <c r="AT9" s="468"/>
      <c r="AU9" s="468"/>
      <c r="AV9" s="468"/>
      <c r="AW9" s="469"/>
      <c r="AX9" s="470"/>
      <c r="AY9" s="470"/>
      <c r="AZ9" s="465"/>
      <c r="BA9" s="466" t="str">
        <f>HLOOKUP(Introduction!$G$4,nametranslations,76,FALSE)</f>
        <v>De base (ameliorée et disponible)</v>
      </c>
      <c r="BB9" s="471"/>
      <c r="BC9" s="468"/>
      <c r="BD9" s="468"/>
      <c r="BE9" s="468"/>
      <c r="BF9" s="468"/>
      <c r="BG9" s="469"/>
      <c r="BH9" s="470"/>
      <c r="BI9" s="470"/>
      <c r="BJ9" s="465"/>
      <c r="BK9" s="466" t="str">
        <f>HLOOKUP(Introduction!$G$4,nametranslations,76,FALSE)</f>
        <v>De base (ameliorée et disponible)</v>
      </c>
      <c r="BL9" s="471"/>
      <c r="BM9" s="468"/>
      <c r="BN9" s="468"/>
      <c r="BO9" s="468"/>
      <c r="BP9" s="468"/>
      <c r="BQ9" s="469"/>
      <c r="BR9" s="470"/>
      <c r="BS9" s="470"/>
      <c r="BT9" s="465"/>
      <c r="BU9" s="466" t="str">
        <f>HLOOKUP(Introduction!$G$4,nametranslations,76,FALSE)</f>
        <v>De base (ameliorée et disponible)</v>
      </c>
      <c r="BV9" s="471"/>
      <c r="BW9" s="468"/>
      <c r="BX9" s="468"/>
      <c r="BY9" s="468"/>
      <c r="BZ9" s="468"/>
      <c r="CA9" s="469"/>
      <c r="CB9" s="470"/>
      <c r="CC9" s="470"/>
      <c r="CD9" s="465"/>
      <c r="CE9" s="466" t="str">
        <f>HLOOKUP(Introduction!$G$4,nametranslations,76,FALSE)</f>
        <v>De base (ameliorée et disponible)</v>
      </c>
      <c r="CF9" s="471"/>
      <c r="CG9" s="468"/>
      <c r="CH9" s="468"/>
      <c r="CI9" s="468"/>
      <c r="CJ9" s="468"/>
      <c r="CK9" s="469"/>
      <c r="CL9" s="470"/>
      <c r="CM9" s="470"/>
      <c r="CN9" s="465"/>
      <c r="CO9" s="466" t="str">
        <f>HLOOKUP(Introduction!$G$4,nametranslations,76,FALSE)</f>
        <v>De base (ameliorée et disponible)</v>
      </c>
      <c r="CP9" s="471"/>
      <c r="CQ9" s="468"/>
      <c r="CR9" s="468"/>
      <c r="CS9" s="468"/>
      <c r="CT9" s="468"/>
      <c r="CU9" s="469"/>
      <c r="CV9" s="470"/>
      <c r="CW9" s="470"/>
      <c r="CX9" s="465"/>
      <c r="CY9" s="466" t="str">
        <f>HLOOKUP(Introduction!$G$4,nametranslations,76,FALSE)</f>
        <v>De base (ameliorée et disponible)</v>
      </c>
      <c r="CZ9" s="472">
        <v>30.6</v>
      </c>
      <c r="DA9" s="473">
        <v>59.9</v>
      </c>
      <c r="DB9" s="473">
        <v>24.5</v>
      </c>
      <c r="DC9" s="473">
        <v>31.9</v>
      </c>
      <c r="DD9" s="473">
        <v>29.3</v>
      </c>
      <c r="DE9" s="474">
        <v>44.2</v>
      </c>
      <c r="DF9" s="470"/>
      <c r="DH9" s="476"/>
      <c r="DR9" s="476"/>
      <c r="EB9" s="476"/>
      <c r="EL9" s="476"/>
      <c r="EV9" s="476"/>
      <c r="FF9" s="476"/>
      <c r="FP9" s="476"/>
      <c r="FZ9" s="476"/>
      <c r="GJ9" s="476"/>
      <c r="GT9" s="476"/>
      <c r="HD9" s="476"/>
      <c r="HN9" s="476"/>
      <c r="HX9" s="476"/>
    </row>
    <row r="10" spans="1:232" s="475" customFormat="1" ht="21" customHeight="1" x14ac:dyDescent="0.3">
      <c r="A10" s="487" t="str">
        <f ca="1">IF(ISBLANK('Data Summary'!A12),"",'Data Summary'!A12)</f>
        <v>MDG_2019_UIS</v>
      </c>
      <c r="B10" s="465"/>
      <c r="C10" s="466" t="str">
        <f>HLOOKUP(Introduction!$G$4,nametranslations,107,FALSE)</f>
        <v>Ameliorée et situé sur place</v>
      </c>
      <c r="D10" s="477"/>
      <c r="E10" s="468"/>
      <c r="F10" s="468"/>
      <c r="G10" s="468"/>
      <c r="H10" s="468"/>
      <c r="I10" s="469"/>
      <c r="J10" s="470"/>
      <c r="K10" s="470"/>
      <c r="L10" s="465"/>
      <c r="M10" s="466" t="str">
        <f>HLOOKUP(Introduction!$G$4,nametranslations,107,FALSE)</f>
        <v>Ameliorée et situé sur place</v>
      </c>
      <c r="N10" s="478"/>
      <c r="O10" s="468"/>
      <c r="P10" s="468"/>
      <c r="Q10" s="468"/>
      <c r="R10" s="468"/>
      <c r="S10" s="469"/>
      <c r="T10" s="470"/>
      <c r="U10" s="470"/>
      <c r="V10" s="465"/>
      <c r="W10" s="466" t="str">
        <f>HLOOKUP(Introduction!$G$4,nametranslations,107,FALSE)</f>
        <v>Ameliorée et situé sur place</v>
      </c>
      <c r="X10" s="477"/>
      <c r="Y10" s="468"/>
      <c r="Z10" s="468"/>
      <c r="AA10" s="468"/>
      <c r="AB10" s="468"/>
      <c r="AC10" s="469"/>
      <c r="AD10" s="470"/>
      <c r="AE10" s="470"/>
      <c r="AF10" s="465"/>
      <c r="AG10" s="466" t="str">
        <f>HLOOKUP(Introduction!$G$4,nametranslations,107,FALSE)</f>
        <v>Ameliorée et situé sur place</v>
      </c>
      <c r="AH10" s="478"/>
      <c r="AI10" s="468"/>
      <c r="AJ10" s="468"/>
      <c r="AK10" s="468"/>
      <c r="AL10" s="468"/>
      <c r="AM10" s="469"/>
      <c r="AN10" s="470"/>
      <c r="AO10" s="470"/>
      <c r="AP10" s="465"/>
      <c r="AQ10" s="466" t="str">
        <f>HLOOKUP(Introduction!$G$4,nametranslations,107,FALSE)</f>
        <v>Ameliorée et situé sur place</v>
      </c>
      <c r="AR10" s="478"/>
      <c r="AS10" s="468"/>
      <c r="AT10" s="468"/>
      <c r="AU10" s="468"/>
      <c r="AV10" s="468"/>
      <c r="AW10" s="469"/>
      <c r="AX10" s="470"/>
      <c r="AY10" s="470"/>
      <c r="AZ10" s="465"/>
      <c r="BA10" s="466" t="str">
        <f>HLOOKUP(Introduction!$G$4,nametranslations,107,FALSE)</f>
        <v>Ameliorée et situé sur place</v>
      </c>
      <c r="BB10" s="478"/>
      <c r="BC10" s="468"/>
      <c r="BD10" s="468"/>
      <c r="BE10" s="468"/>
      <c r="BF10" s="468"/>
      <c r="BG10" s="469"/>
      <c r="BH10" s="470"/>
      <c r="BI10" s="470"/>
      <c r="BJ10" s="465"/>
      <c r="BK10" s="466" t="str">
        <f>HLOOKUP(Introduction!$G$4,nametranslations,107,FALSE)</f>
        <v>Ameliorée et situé sur place</v>
      </c>
      <c r="BL10" s="478"/>
      <c r="BM10" s="468"/>
      <c r="BN10" s="468"/>
      <c r="BO10" s="468"/>
      <c r="BP10" s="468"/>
      <c r="BQ10" s="469"/>
      <c r="BR10" s="470"/>
      <c r="BS10" s="470"/>
      <c r="BT10" s="465"/>
      <c r="BU10" s="466" t="str">
        <f>HLOOKUP(Introduction!$G$4,nametranslations,107,FALSE)</f>
        <v>Ameliorée et situé sur place</v>
      </c>
      <c r="BV10" s="478"/>
      <c r="BW10" s="468"/>
      <c r="BX10" s="468"/>
      <c r="BY10" s="468"/>
      <c r="BZ10" s="468"/>
      <c r="CA10" s="469"/>
      <c r="CB10" s="470"/>
      <c r="CC10" s="470"/>
      <c r="CD10" s="465"/>
      <c r="CE10" s="466" t="str">
        <f>HLOOKUP(Introduction!$G$4,nametranslations,107,FALSE)</f>
        <v>Ameliorée et situé sur place</v>
      </c>
      <c r="CF10" s="478"/>
      <c r="CG10" s="468"/>
      <c r="CH10" s="468"/>
      <c r="CI10" s="468"/>
      <c r="CJ10" s="468"/>
      <c r="CK10" s="469"/>
      <c r="CL10" s="470"/>
      <c r="CM10" s="470"/>
      <c r="CN10" s="465"/>
      <c r="CO10" s="466" t="str">
        <f>HLOOKUP(Introduction!$G$4,nametranslations,107,FALSE)</f>
        <v>Ameliorée et situé sur place</v>
      </c>
      <c r="CP10" s="478"/>
      <c r="CQ10" s="468"/>
      <c r="CR10" s="468"/>
      <c r="CS10" s="468"/>
      <c r="CT10" s="468"/>
      <c r="CU10" s="469"/>
      <c r="CV10" s="470"/>
      <c r="CW10" s="470"/>
      <c r="CX10" s="465"/>
      <c r="CY10" s="466" t="str">
        <f>HLOOKUP(Introduction!$G$4,nametranslations,107,FALSE)</f>
        <v>Ameliorée et situé sur place</v>
      </c>
      <c r="CZ10" s="473">
        <v>31.6</v>
      </c>
      <c r="DA10" s="473">
        <v>60.9</v>
      </c>
      <c r="DB10" s="473">
        <v>25.3</v>
      </c>
      <c r="DC10" s="473">
        <v>33</v>
      </c>
      <c r="DD10" s="473">
        <v>30.2</v>
      </c>
      <c r="DE10" s="474">
        <v>44.6</v>
      </c>
      <c r="DF10" s="470"/>
      <c r="DH10" s="476"/>
      <c r="DR10" s="476"/>
      <c r="EB10" s="476"/>
      <c r="EL10" s="476"/>
      <c r="EV10" s="476"/>
      <c r="FF10" s="476"/>
      <c r="FP10" s="476"/>
      <c r="FZ10" s="476"/>
      <c r="GJ10" s="476"/>
      <c r="GT10" s="476"/>
      <c r="HD10" s="476"/>
      <c r="HN10" s="476"/>
      <c r="HX10" s="476"/>
    </row>
    <row r="11" spans="1:232" s="475" customFormat="1" ht="21" customHeight="1" x14ac:dyDescent="0.3">
      <c r="A11" s="487" t="str">
        <f ca="1">IF(ISBLANK('Data Summary'!A13),"",'Data Summary'!A13)</f>
        <v>MDG_2022_UIS</v>
      </c>
      <c r="B11" s="465"/>
      <c r="C11" s="466" t="str">
        <f>HLOOKUP(Introduction!$G$4,nametranslations,108,FALSE)</f>
        <v>Ameliorée, disponible et située sur place</v>
      </c>
      <c r="D11" s="477"/>
      <c r="E11" s="468"/>
      <c r="F11" s="468"/>
      <c r="G11" s="468"/>
      <c r="H11" s="468"/>
      <c r="I11" s="469"/>
      <c r="J11" s="470"/>
      <c r="K11" s="470"/>
      <c r="L11" s="465"/>
      <c r="M11" s="466" t="str">
        <f>HLOOKUP(Introduction!$G$4,nametranslations,108,FALSE)</f>
        <v>Ameliorée, disponible et située sur place</v>
      </c>
      <c r="N11" s="478"/>
      <c r="O11" s="468"/>
      <c r="P11" s="468"/>
      <c r="Q11" s="468"/>
      <c r="R11" s="468"/>
      <c r="S11" s="469"/>
      <c r="T11" s="470"/>
      <c r="U11" s="470"/>
      <c r="V11" s="465"/>
      <c r="W11" s="466" t="str">
        <f>HLOOKUP(Introduction!$G$4,nametranslations,108,FALSE)</f>
        <v>Ameliorée, disponible et située sur place</v>
      </c>
      <c r="X11" s="477"/>
      <c r="Y11" s="468"/>
      <c r="Z11" s="468"/>
      <c r="AA11" s="468"/>
      <c r="AB11" s="468"/>
      <c r="AC11" s="469"/>
      <c r="AD11" s="470"/>
      <c r="AE11" s="470"/>
      <c r="AF11" s="465"/>
      <c r="AG11" s="466" t="str">
        <f>HLOOKUP(Introduction!$G$4,nametranslations,108,FALSE)</f>
        <v>Ameliorée, disponible et située sur place</v>
      </c>
      <c r="AH11" s="478"/>
      <c r="AI11" s="468"/>
      <c r="AJ11" s="468"/>
      <c r="AK11" s="468"/>
      <c r="AL11" s="468"/>
      <c r="AM11" s="469"/>
      <c r="AN11" s="470"/>
      <c r="AO11" s="470"/>
      <c r="AP11" s="465"/>
      <c r="AQ11" s="466" t="str">
        <f>HLOOKUP(Introduction!$G$4,nametranslations,108,FALSE)</f>
        <v>Ameliorée, disponible et située sur place</v>
      </c>
      <c r="AR11" s="478"/>
      <c r="AS11" s="468"/>
      <c r="AT11" s="468"/>
      <c r="AU11" s="468"/>
      <c r="AV11" s="468"/>
      <c r="AW11" s="469"/>
      <c r="AX11" s="470"/>
      <c r="AY11" s="470"/>
      <c r="AZ11" s="465"/>
      <c r="BA11" s="466" t="str">
        <f>HLOOKUP(Introduction!$G$4,nametranslations,108,FALSE)</f>
        <v>Ameliorée, disponible et située sur place</v>
      </c>
      <c r="BB11" s="478"/>
      <c r="BC11" s="468"/>
      <c r="BD11" s="468"/>
      <c r="BE11" s="468"/>
      <c r="BF11" s="468"/>
      <c r="BG11" s="469"/>
      <c r="BH11" s="470"/>
      <c r="BI11" s="470"/>
      <c r="BJ11" s="465"/>
      <c r="BK11" s="466" t="str">
        <f>HLOOKUP(Introduction!$G$4,nametranslations,108,FALSE)</f>
        <v>Ameliorée, disponible et située sur place</v>
      </c>
      <c r="BL11" s="478"/>
      <c r="BM11" s="468"/>
      <c r="BN11" s="468"/>
      <c r="BO11" s="468"/>
      <c r="BP11" s="468"/>
      <c r="BQ11" s="469"/>
      <c r="BR11" s="470"/>
      <c r="BS11" s="470"/>
      <c r="BT11" s="465"/>
      <c r="BU11" s="466" t="str">
        <f>HLOOKUP(Introduction!$G$4,nametranslations,108,FALSE)</f>
        <v>Ameliorée, disponible et située sur place</v>
      </c>
      <c r="BV11" s="478"/>
      <c r="BW11" s="468"/>
      <c r="BX11" s="468"/>
      <c r="BY11" s="468"/>
      <c r="BZ11" s="468"/>
      <c r="CA11" s="469"/>
      <c r="CB11" s="470"/>
      <c r="CC11" s="470"/>
      <c r="CD11" s="465"/>
      <c r="CE11" s="466" t="str">
        <f>HLOOKUP(Introduction!$G$4,nametranslations,108,FALSE)</f>
        <v>Ameliorée, disponible et située sur place</v>
      </c>
      <c r="CF11" s="478"/>
      <c r="CG11" s="468"/>
      <c r="CH11" s="468"/>
      <c r="CI11" s="468"/>
      <c r="CJ11" s="468"/>
      <c r="CK11" s="469"/>
      <c r="CL11" s="470"/>
      <c r="CM11" s="470"/>
      <c r="CN11" s="465"/>
      <c r="CO11" s="466" t="str">
        <f>HLOOKUP(Introduction!$G$4,nametranslations,108,FALSE)</f>
        <v>Ameliorée, disponible et située sur place</v>
      </c>
      <c r="CP11" s="478"/>
      <c r="CQ11" s="468"/>
      <c r="CR11" s="468"/>
      <c r="CS11" s="468"/>
      <c r="CT11" s="468"/>
      <c r="CU11" s="469"/>
      <c r="CV11" s="470"/>
      <c r="CW11" s="470"/>
      <c r="CX11" s="465"/>
      <c r="CY11" s="466" t="str">
        <f>HLOOKUP(Introduction!$G$4,nametranslations,108,FALSE)</f>
        <v>Ameliorée, disponible et située sur place</v>
      </c>
      <c r="CZ11" s="473">
        <v>26.6</v>
      </c>
      <c r="DA11" s="473">
        <v>55.1</v>
      </c>
      <c r="DB11" s="473">
        <v>20.6</v>
      </c>
      <c r="DC11" s="473">
        <v>27.7</v>
      </c>
      <c r="DD11" s="473">
        <v>25.3</v>
      </c>
      <c r="DE11" s="474">
        <v>39.700000000000003</v>
      </c>
      <c r="DF11" s="470"/>
      <c r="DH11" s="476"/>
      <c r="DR11" s="476"/>
      <c r="EB11" s="476"/>
      <c r="EL11" s="476"/>
      <c r="EV11" s="476"/>
      <c r="FF11" s="476"/>
      <c r="FP11" s="476"/>
      <c r="FZ11" s="476"/>
      <c r="GJ11" s="476"/>
      <c r="GT11" s="476"/>
      <c r="HD11" s="476"/>
      <c r="HN11" s="476"/>
      <c r="HX11" s="476"/>
    </row>
    <row r="12" spans="1:232" s="112" customFormat="1" ht="18" customHeight="1" x14ac:dyDescent="0.2">
      <c r="A12" s="486" t="str">
        <f ca="1">IF(ISBLANK('Data Summary'!A14),"",'Data Summary'!A14)</f>
        <v>MDG_2022_EMIS</v>
      </c>
      <c r="B12" s="108" t="str">
        <f>HLOOKUP(Introduction!$G$4,nametranslations,109,FALSE)</f>
        <v>Type d'installation</v>
      </c>
      <c r="C12" s="109" t="str">
        <f>HLOOKUP(Introduction!$G$4,nametranslations,110,FALSE)</f>
        <v>Proportion améliorée</v>
      </c>
      <c r="D12" s="173"/>
      <c r="E12" s="173"/>
      <c r="F12" s="173"/>
      <c r="G12" s="173"/>
      <c r="H12" s="173"/>
      <c r="I12" s="110"/>
      <c r="J12" s="105"/>
      <c r="K12" s="105"/>
      <c r="L12" s="108" t="str">
        <f>HLOOKUP(Introduction!$G$4,nametranslations,109,FALSE)</f>
        <v>Type d'installation</v>
      </c>
      <c r="M12" s="109" t="str">
        <f>HLOOKUP(Introduction!$G$4,nametranslations,110,FALSE)</f>
        <v>Proportion améliorée</v>
      </c>
      <c r="N12" s="173"/>
      <c r="O12" s="173"/>
      <c r="P12" s="173"/>
      <c r="Q12" s="173"/>
      <c r="R12" s="173"/>
      <c r="S12" s="110"/>
      <c r="T12" s="105"/>
      <c r="U12" s="105"/>
      <c r="V12" s="108" t="str">
        <f>HLOOKUP(Introduction!$G$4,nametranslations,109,FALSE)</f>
        <v>Type d'installation</v>
      </c>
      <c r="W12" s="109" t="str">
        <f>HLOOKUP(Introduction!$G$4,nametranslations,110,FALSE)</f>
        <v>Proportion améliorée</v>
      </c>
      <c r="X12" s="173"/>
      <c r="Y12" s="173"/>
      <c r="Z12" s="173"/>
      <c r="AA12" s="173"/>
      <c r="AB12" s="173"/>
      <c r="AC12" s="110"/>
      <c r="AD12" s="105"/>
      <c r="AE12" s="105"/>
      <c r="AF12" s="108" t="str">
        <f>HLOOKUP(Introduction!$G$4,nametranslations,109,FALSE)</f>
        <v>Type d'installation</v>
      </c>
      <c r="AG12" s="109" t="str">
        <f>HLOOKUP(Introduction!$G$4,nametranslations,110,FALSE)</f>
        <v>Proportion améliorée</v>
      </c>
      <c r="AH12" s="173"/>
      <c r="AI12" s="173"/>
      <c r="AJ12" s="173"/>
      <c r="AK12" s="173"/>
      <c r="AL12" s="173"/>
      <c r="AM12" s="110"/>
      <c r="AN12" s="105"/>
      <c r="AO12" s="105"/>
      <c r="AP12" s="108" t="str">
        <f>HLOOKUP(Introduction!$G$4,nametranslations,109,FALSE)</f>
        <v>Type d'installation</v>
      </c>
      <c r="AQ12" s="109" t="str">
        <f>HLOOKUP(Introduction!$G$4,nametranslations,110,FALSE)</f>
        <v>Proportion améliorée</v>
      </c>
      <c r="AR12" s="173"/>
      <c r="AS12" s="173"/>
      <c r="AT12" s="173"/>
      <c r="AU12" s="173"/>
      <c r="AV12" s="173"/>
      <c r="AW12" s="110"/>
      <c r="AX12" s="105"/>
      <c r="AY12" s="105"/>
      <c r="AZ12" s="108" t="str">
        <f>HLOOKUP(Introduction!$G$4,nametranslations,109,FALSE)</f>
        <v>Type d'installation</v>
      </c>
      <c r="BA12" s="109" t="str">
        <f>HLOOKUP(Introduction!$G$4,nametranslations,110,FALSE)</f>
        <v>Proportion améliorée</v>
      </c>
      <c r="BB12" s="173"/>
      <c r="BC12" s="173"/>
      <c r="BD12" s="173"/>
      <c r="BE12" s="173"/>
      <c r="BF12" s="173"/>
      <c r="BG12" s="110"/>
      <c r="BH12" s="105"/>
      <c r="BI12" s="105"/>
      <c r="BJ12" s="108" t="str">
        <f>HLOOKUP(Introduction!$G$4,nametranslations,109,FALSE)</f>
        <v>Type d'installation</v>
      </c>
      <c r="BK12" s="109" t="str">
        <f>HLOOKUP(Introduction!$G$4,nametranslations,110,FALSE)</f>
        <v>Proportion améliorée</v>
      </c>
      <c r="BL12" s="173"/>
      <c r="BM12" s="173"/>
      <c r="BN12" s="173"/>
      <c r="BO12" s="173"/>
      <c r="BP12" s="173"/>
      <c r="BQ12" s="110"/>
      <c r="BR12" s="105"/>
      <c r="BS12" s="105"/>
      <c r="BT12" s="108" t="str">
        <f>HLOOKUP(Introduction!$G$4,nametranslations,109,FALSE)</f>
        <v>Type d'installation</v>
      </c>
      <c r="BU12" s="109" t="str">
        <f>HLOOKUP(Introduction!$G$4,nametranslations,110,FALSE)</f>
        <v>Proportion améliorée</v>
      </c>
      <c r="BV12" s="173"/>
      <c r="BW12" s="173"/>
      <c r="BX12" s="173"/>
      <c r="BY12" s="173"/>
      <c r="BZ12" s="173"/>
      <c r="CA12" s="110"/>
      <c r="CB12" s="105"/>
      <c r="CC12" s="105"/>
      <c r="CD12" s="108" t="str">
        <f>HLOOKUP(Introduction!$G$4,nametranslations,109,FALSE)</f>
        <v>Type d'installation</v>
      </c>
      <c r="CE12" s="109" t="str">
        <f>HLOOKUP(Introduction!$G$4,nametranslations,110,FALSE)</f>
        <v>Proportion améliorée</v>
      </c>
      <c r="CF12" s="173"/>
      <c r="CG12" s="173"/>
      <c r="CH12" s="173"/>
      <c r="CI12" s="173"/>
      <c r="CJ12" s="173"/>
      <c r="CK12" s="110"/>
      <c r="CL12" s="105"/>
      <c r="CM12" s="105"/>
      <c r="CN12" s="108" t="str">
        <f>HLOOKUP(Introduction!$G$4,nametranslations,109,FALSE)</f>
        <v>Type d'installation</v>
      </c>
      <c r="CO12" s="109" t="str">
        <f>HLOOKUP(Introduction!$G$4,nametranslations,110,FALSE)</f>
        <v>Proportion améliorée</v>
      </c>
      <c r="CP12" s="173"/>
      <c r="CQ12" s="173"/>
      <c r="CR12" s="173"/>
      <c r="CS12" s="173"/>
      <c r="CT12" s="173"/>
      <c r="CU12" s="110"/>
      <c r="CV12" s="105"/>
      <c r="CW12" s="105"/>
      <c r="CX12" s="108" t="str">
        <f>HLOOKUP(Introduction!$G$4,nametranslations,109,FALSE)</f>
        <v>Type d'installation</v>
      </c>
      <c r="CY12" s="109" t="str">
        <f>HLOOKUP(Introduction!$G$4,nametranslations,110,FALSE)</f>
        <v>Proportion améliorée</v>
      </c>
      <c r="CZ12" s="174"/>
      <c r="DA12" s="174"/>
      <c r="DB12" s="174"/>
      <c r="DC12" s="174"/>
      <c r="DD12" s="174"/>
      <c r="DE12" s="174"/>
      <c r="DF12" s="105"/>
      <c r="DH12" s="111"/>
      <c r="DR12" s="111"/>
      <c r="EB12" s="111"/>
      <c r="EL12" s="111"/>
      <c r="EV12" s="111"/>
      <c r="FF12" s="111"/>
      <c r="FP12" s="111"/>
      <c r="FZ12" s="111"/>
      <c r="GJ12" s="111"/>
      <c r="GT12" s="111"/>
      <c r="HD12" s="111"/>
      <c r="HN12" s="111"/>
      <c r="HX12" s="111"/>
    </row>
    <row r="13" spans="1:232" s="2" customFormat="1" ht="14.25" customHeight="1" x14ac:dyDescent="0.2">
      <c r="A13" s="486" t="str">
        <f ca="1">IF(ISBLANK('Data Summary'!A15),"",'Data Summary'!A15)</f>
        <v>MDG_2023_EMIS</v>
      </c>
      <c r="B13" s="55" t="s">
        <v>189</v>
      </c>
      <c r="C13" s="3">
        <v>0</v>
      </c>
      <c r="D13" s="21"/>
      <c r="E13" s="21"/>
      <c r="F13" s="21"/>
      <c r="G13" s="21"/>
      <c r="H13" s="21"/>
      <c r="I13" s="23"/>
      <c r="J13" s="7"/>
      <c r="K13" s="7"/>
      <c r="L13" s="55" t="s">
        <v>189</v>
      </c>
      <c r="M13" s="3">
        <v>0</v>
      </c>
      <c r="N13" s="21"/>
      <c r="O13" s="21"/>
      <c r="P13" s="21"/>
      <c r="Q13" s="21"/>
      <c r="R13" s="21"/>
      <c r="S13" s="23"/>
      <c r="T13" s="7"/>
      <c r="U13" s="7"/>
      <c r="V13" s="55" t="s">
        <v>189</v>
      </c>
      <c r="W13" s="3">
        <v>0</v>
      </c>
      <c r="X13" s="21"/>
      <c r="Y13" s="21"/>
      <c r="Z13" s="21"/>
      <c r="AA13" s="21"/>
      <c r="AB13" s="21"/>
      <c r="AC13" s="23"/>
      <c r="AD13" s="7"/>
      <c r="AE13" s="7"/>
      <c r="AF13" s="55" t="s">
        <v>189</v>
      </c>
      <c r="AG13" s="3">
        <v>0</v>
      </c>
      <c r="AH13" s="21"/>
      <c r="AI13" s="21"/>
      <c r="AJ13" s="21"/>
      <c r="AK13" s="21"/>
      <c r="AL13" s="21"/>
      <c r="AM13" s="23"/>
      <c r="AN13" s="7"/>
      <c r="AO13" s="7"/>
      <c r="AP13" s="55" t="s">
        <v>189</v>
      </c>
      <c r="AQ13" s="3">
        <v>0</v>
      </c>
      <c r="AR13" s="21"/>
      <c r="AS13" s="21"/>
      <c r="AT13" s="21"/>
      <c r="AU13" s="21"/>
      <c r="AV13" s="21"/>
      <c r="AW13" s="23"/>
      <c r="AX13" s="7"/>
      <c r="AY13" s="7"/>
      <c r="AZ13" s="55" t="s">
        <v>189</v>
      </c>
      <c r="BA13" s="3">
        <v>0</v>
      </c>
      <c r="BB13" s="21"/>
      <c r="BC13" s="21"/>
      <c r="BD13" s="21"/>
      <c r="BE13" s="21"/>
      <c r="BF13" s="21"/>
      <c r="BG13" s="23"/>
      <c r="BH13" s="7"/>
      <c r="BI13" s="7"/>
      <c r="BJ13" s="55" t="s">
        <v>189</v>
      </c>
      <c r="BK13" s="3">
        <v>0</v>
      </c>
      <c r="BL13" s="21"/>
      <c r="BM13" s="21"/>
      <c r="BN13" s="21"/>
      <c r="BO13" s="21"/>
      <c r="BP13" s="21"/>
      <c r="BQ13" s="23"/>
      <c r="BR13" s="7"/>
      <c r="BS13" s="7"/>
      <c r="BT13" s="55" t="s">
        <v>189</v>
      </c>
      <c r="BU13" s="3">
        <v>0</v>
      </c>
      <c r="BV13" s="21"/>
      <c r="BW13" s="21"/>
      <c r="BX13" s="21"/>
      <c r="BY13" s="21"/>
      <c r="BZ13" s="21"/>
      <c r="CA13" s="23"/>
      <c r="CB13" s="7"/>
      <c r="CC13" s="7"/>
      <c r="CD13" s="55" t="s">
        <v>189</v>
      </c>
      <c r="CE13" s="3">
        <v>0</v>
      </c>
      <c r="CF13" s="21">
        <v>68.879090885232131</v>
      </c>
      <c r="CG13" s="21">
        <v>24.988157271435341</v>
      </c>
      <c r="CH13" s="21">
        <v>74.348454886219415</v>
      </c>
      <c r="CI13" s="21">
        <v>62.87648386147356</v>
      </c>
      <c r="CJ13" s="21">
        <v>70.345478127579298</v>
      </c>
      <c r="CK13" s="23">
        <v>36.773066459909522</v>
      </c>
      <c r="CL13" s="7"/>
      <c r="CM13" s="7"/>
      <c r="CN13" s="55" t="s">
        <v>189</v>
      </c>
      <c r="CO13" s="3">
        <v>0</v>
      </c>
      <c r="CP13" s="21">
        <v>65.020112218492983</v>
      </c>
      <c r="CQ13" s="21">
        <v>23.877068557919628</v>
      </c>
      <c r="CR13" s="21">
        <v>70.020976408723897</v>
      </c>
      <c r="CS13" s="21">
        <v>59.5819812941401</v>
      </c>
      <c r="CT13" s="21">
        <v>66.502207218904175</v>
      </c>
      <c r="CU13" s="23">
        <v>35.035442491898735</v>
      </c>
      <c r="CV13" s="7"/>
      <c r="CW13" s="7"/>
      <c r="CX13" s="55" t="s">
        <v>189</v>
      </c>
      <c r="CY13" s="3">
        <v>0</v>
      </c>
      <c r="CZ13" s="160">
        <v>36.6</v>
      </c>
      <c r="DA13" s="155">
        <v>14.9</v>
      </c>
      <c r="DB13" s="155">
        <v>41.2</v>
      </c>
      <c r="DC13" s="155">
        <v>34.700000000000003</v>
      </c>
      <c r="DD13" s="155">
        <v>36.700000000000003</v>
      </c>
      <c r="DE13" s="156">
        <v>28.4</v>
      </c>
      <c r="DF13" s="7"/>
      <c r="DH13" s="61"/>
      <c r="DR13" s="61"/>
      <c r="EB13" s="61"/>
      <c r="EL13" s="61"/>
      <c r="EV13" s="61"/>
      <c r="FF13" s="61"/>
      <c r="FP13" s="61"/>
      <c r="FZ13" s="61"/>
      <c r="GJ13" s="61"/>
      <c r="GT13" s="61"/>
      <c r="HD13" s="61"/>
      <c r="HN13" s="61"/>
      <c r="HX13" s="61"/>
    </row>
    <row r="14" spans="1:232" x14ac:dyDescent="0.3">
      <c r="A14" s="486" t="str">
        <f ca="1">IF(ISBLANK('Data Summary'!A16),"",'Data Summary'!A16)</f>
        <v>MDG_2026_SUR</v>
      </c>
      <c r="B14" s="56" t="s">
        <v>190</v>
      </c>
      <c r="C14" s="175">
        <v>0</v>
      </c>
      <c r="D14" s="21"/>
      <c r="E14" s="21"/>
      <c r="F14" s="21"/>
      <c r="G14" s="21"/>
      <c r="H14" s="21">
        <v>2.1</v>
      </c>
      <c r="I14" s="23">
        <v>1.9</v>
      </c>
      <c r="J14" s="7"/>
      <c r="K14" s="7"/>
      <c r="L14" s="56" t="s">
        <v>190</v>
      </c>
      <c r="M14" s="175">
        <v>0</v>
      </c>
      <c r="N14" s="21"/>
      <c r="O14" s="21"/>
      <c r="P14" s="21"/>
      <c r="Q14" s="21"/>
      <c r="R14" s="21"/>
      <c r="S14" s="23"/>
      <c r="T14" s="7"/>
      <c r="U14" s="7"/>
      <c r="V14" s="56" t="s">
        <v>190</v>
      </c>
      <c r="W14" s="175">
        <v>0</v>
      </c>
      <c r="X14" s="21"/>
      <c r="Y14" s="21"/>
      <c r="Z14" s="21"/>
      <c r="AA14" s="21"/>
      <c r="AB14" s="21"/>
      <c r="AC14" s="23"/>
      <c r="AD14" s="7"/>
      <c r="AE14" s="7"/>
      <c r="AF14" s="56" t="s">
        <v>190</v>
      </c>
      <c r="AG14" s="175">
        <v>0</v>
      </c>
      <c r="AH14" s="21"/>
      <c r="AI14" s="21"/>
      <c r="AJ14" s="21"/>
      <c r="AK14" s="21"/>
      <c r="AL14" s="21"/>
      <c r="AM14" s="23"/>
      <c r="AN14" s="7"/>
      <c r="AO14" s="7"/>
      <c r="AP14" s="56" t="s">
        <v>190</v>
      </c>
      <c r="AQ14" s="175">
        <v>0</v>
      </c>
      <c r="AR14" s="21"/>
      <c r="AS14" s="21"/>
      <c r="AT14" s="21"/>
      <c r="AU14" s="21"/>
      <c r="AV14" s="21"/>
      <c r="AW14" s="23"/>
      <c r="AX14" s="7"/>
      <c r="AY14" s="7"/>
      <c r="AZ14" s="56" t="s">
        <v>190</v>
      </c>
      <c r="BA14" s="175">
        <v>0</v>
      </c>
      <c r="BB14" s="21"/>
      <c r="BC14" s="21"/>
      <c r="BD14" s="21"/>
      <c r="BE14" s="21"/>
      <c r="BF14" s="21"/>
      <c r="BG14" s="23"/>
      <c r="BH14" s="7"/>
      <c r="BI14" s="7"/>
      <c r="BJ14" s="56" t="s">
        <v>190</v>
      </c>
      <c r="BK14" s="175">
        <v>0</v>
      </c>
      <c r="BL14" s="21"/>
      <c r="BM14" s="21"/>
      <c r="BN14" s="21"/>
      <c r="BO14" s="21"/>
      <c r="BP14" s="21"/>
      <c r="BQ14" s="23"/>
      <c r="BR14" s="7"/>
      <c r="BS14" s="7"/>
      <c r="BT14" s="56" t="s">
        <v>190</v>
      </c>
      <c r="BU14" s="175">
        <v>0</v>
      </c>
      <c r="BV14" s="21"/>
      <c r="BW14" s="21"/>
      <c r="BX14" s="21"/>
      <c r="BY14" s="21"/>
      <c r="BZ14" s="21"/>
      <c r="CA14" s="23"/>
      <c r="CB14" s="7"/>
      <c r="CC14" s="7"/>
      <c r="CD14" s="56" t="s">
        <v>190</v>
      </c>
      <c r="CE14" s="175">
        <v>0</v>
      </c>
      <c r="CF14" s="21"/>
      <c r="CG14" s="21"/>
      <c r="CH14" s="21"/>
      <c r="CI14" s="21"/>
      <c r="CJ14" s="21"/>
      <c r="CK14" s="23"/>
      <c r="CL14" s="7"/>
      <c r="CM14" s="7"/>
      <c r="CN14" s="56" t="s">
        <v>190</v>
      </c>
      <c r="CO14" s="175">
        <v>0</v>
      </c>
      <c r="CP14" s="21"/>
      <c r="CQ14" s="21"/>
      <c r="CR14" s="21"/>
      <c r="CS14" s="21"/>
      <c r="CT14" s="21"/>
      <c r="CU14" s="23"/>
      <c r="CV14" s="7"/>
      <c r="CW14" s="7"/>
      <c r="CX14" s="56" t="s">
        <v>190</v>
      </c>
      <c r="CY14" s="175">
        <v>0</v>
      </c>
      <c r="CZ14" s="155">
        <v>1.5</v>
      </c>
      <c r="DA14" s="155">
        <v>0.4</v>
      </c>
      <c r="DB14" s="155">
        <v>1.6</v>
      </c>
      <c r="DC14" s="155">
        <v>1.5</v>
      </c>
      <c r="DD14" s="155">
        <v>1.6</v>
      </c>
      <c r="DE14" s="156">
        <v>0.3</v>
      </c>
      <c r="DF14" s="7"/>
    </row>
    <row r="15" spans="1:232" s="1" customFormat="1" x14ac:dyDescent="0.3">
      <c r="A15" s="459" t="str">
        <f ca="1">IF(ISBLANK('Data Summary'!A17),"",'Data Summary'!A17)</f>
        <v/>
      </c>
      <c r="B15" s="56" t="s">
        <v>191</v>
      </c>
      <c r="C15" s="4">
        <v>1</v>
      </c>
      <c r="D15" s="21">
        <f>(H15/100*Population!F18+I15/100*Population!G18)/(Population!F18+Population!G18)*100</f>
        <v>24.8825028608065</v>
      </c>
      <c r="E15" s="170"/>
      <c r="F15" s="170"/>
      <c r="G15" s="170"/>
      <c r="H15" s="21">
        <v>18.100000000000001</v>
      </c>
      <c r="I15" s="23">
        <v>30.4</v>
      </c>
      <c r="J15" s="7"/>
      <c r="K15" s="7"/>
      <c r="L15" s="56" t="s">
        <v>191</v>
      </c>
      <c r="M15" s="4">
        <v>1</v>
      </c>
      <c r="N15" s="21">
        <f>(R15/100*Population!F20+S15/100*Population!G20)/(Population!F20+Population!G20)*100</f>
        <v>38.766064696759749</v>
      </c>
      <c r="O15" s="170"/>
      <c r="P15" s="170"/>
      <c r="Q15" s="170"/>
      <c r="R15" s="21">
        <v>22.8</v>
      </c>
      <c r="S15" s="23">
        <v>51.9</v>
      </c>
      <c r="T15" s="7"/>
      <c r="U15" s="7"/>
      <c r="V15" s="56" t="s">
        <v>191</v>
      </c>
      <c r="W15" s="4">
        <v>1</v>
      </c>
      <c r="X15" s="21">
        <f>(AB15/100*Population!F21+AC15/100*Population!G21)/(Population!F21+Population!G21)*100</f>
        <v>20.491028472376303</v>
      </c>
      <c r="Y15" s="170"/>
      <c r="Z15" s="170"/>
      <c r="AA15" s="170"/>
      <c r="AB15" s="21">
        <v>14.8</v>
      </c>
      <c r="AC15" s="23">
        <v>25.2</v>
      </c>
      <c r="AD15" s="7"/>
      <c r="AE15" s="7"/>
      <c r="AF15" s="56" t="s">
        <v>191</v>
      </c>
      <c r="AG15" s="4">
        <v>1</v>
      </c>
      <c r="AH15" s="21">
        <f>(AL15/100*Population!F22+AM15/100*Population!G22)/(Population!F22+Population!G22)*100</f>
        <v>20.905826614803452</v>
      </c>
      <c r="AI15" s="170"/>
      <c r="AJ15" s="170"/>
      <c r="AK15" s="170"/>
      <c r="AL15" s="21">
        <v>15</v>
      </c>
      <c r="AM15" s="23">
        <v>25.8</v>
      </c>
      <c r="AN15" s="7"/>
      <c r="AO15" s="7"/>
      <c r="AP15" s="56"/>
      <c r="AQ15" s="4"/>
      <c r="AR15" s="21"/>
      <c r="AS15" s="170"/>
      <c r="AT15" s="170"/>
      <c r="AU15" s="170"/>
      <c r="AV15" s="21"/>
      <c r="AW15" s="23"/>
      <c r="AX15" s="7"/>
      <c r="AY15" s="7"/>
      <c r="AZ15" s="56" t="s">
        <v>192</v>
      </c>
      <c r="BA15" s="4">
        <v>1</v>
      </c>
      <c r="BB15" s="21">
        <v>44</v>
      </c>
      <c r="BC15" s="170"/>
      <c r="BD15" s="170"/>
      <c r="BE15" s="170"/>
      <c r="BF15" s="21">
        <v>44</v>
      </c>
      <c r="BG15" s="23"/>
      <c r="BH15" s="7"/>
      <c r="BI15" s="7"/>
      <c r="BJ15" s="56" t="s">
        <v>191</v>
      </c>
      <c r="BK15" s="4">
        <v>1</v>
      </c>
      <c r="BL15" s="5">
        <v>52.632300000000001</v>
      </c>
      <c r="BM15" s="170"/>
      <c r="BN15" s="170"/>
      <c r="BO15" s="170"/>
      <c r="BP15" s="170">
        <v>52.632300000000001</v>
      </c>
      <c r="BQ15" s="17"/>
      <c r="BR15" s="7"/>
      <c r="BS15" s="7"/>
      <c r="BT15" s="56" t="s">
        <v>191</v>
      </c>
      <c r="BU15" s="4">
        <v>1</v>
      </c>
      <c r="BV15" s="5">
        <v>49.981546171978117</v>
      </c>
      <c r="BW15" s="170"/>
      <c r="BX15" s="170"/>
      <c r="BY15" s="170"/>
      <c r="BZ15" s="170">
        <v>29.6</v>
      </c>
      <c r="CA15" s="17">
        <v>66.264848846071288</v>
      </c>
      <c r="CB15" s="7"/>
      <c r="CC15" s="7"/>
      <c r="CD15" s="56"/>
      <c r="CE15" s="4"/>
      <c r="CF15" s="21"/>
      <c r="CG15" s="170"/>
      <c r="CH15" s="170"/>
      <c r="CI15" s="170"/>
      <c r="CJ15" s="21"/>
      <c r="CK15" s="23"/>
      <c r="CL15" s="7"/>
      <c r="CM15" s="7"/>
      <c r="CN15" s="56"/>
      <c r="CO15" s="4"/>
      <c r="CP15" s="21"/>
      <c r="CQ15" s="170"/>
      <c r="CR15" s="170"/>
      <c r="CS15" s="170"/>
      <c r="CT15" s="21"/>
      <c r="CU15" s="23"/>
      <c r="CV15" s="7"/>
      <c r="CW15" s="7"/>
      <c r="CX15" s="56" t="s">
        <v>193</v>
      </c>
      <c r="CY15" s="4">
        <v>1</v>
      </c>
      <c r="CZ15" s="155">
        <v>20.7</v>
      </c>
      <c r="DA15" s="155">
        <v>45.2</v>
      </c>
      <c r="DB15" s="155">
        <v>15.9</v>
      </c>
      <c r="DC15" s="155">
        <v>20.8</v>
      </c>
      <c r="DD15" s="155">
        <v>18.899999999999999</v>
      </c>
      <c r="DE15" s="155">
        <v>35.200000000000003</v>
      </c>
      <c r="DF15" s="7"/>
      <c r="DH15" s="62"/>
      <c r="DR15" s="62"/>
      <c r="EB15" s="62"/>
      <c r="EL15" s="62"/>
      <c r="EV15" s="62"/>
      <c r="FF15" s="62"/>
      <c r="FP15" s="62"/>
      <c r="FZ15" s="62"/>
      <c r="GJ15" s="62"/>
      <c r="GT15" s="62"/>
      <c r="HD15" s="62"/>
      <c r="HN15" s="62"/>
      <c r="HX15" s="62"/>
    </row>
    <row r="16" spans="1:232" s="1" customFormat="1" x14ac:dyDescent="0.3">
      <c r="A16" s="459" t="str">
        <f ca="1">IF(ISBLANK('Data Summary'!A18),"",'Data Summary'!A18)</f>
        <v/>
      </c>
      <c r="B16" s="56"/>
      <c r="C16" s="176"/>
      <c r="D16" s="21"/>
      <c r="E16" s="170"/>
      <c r="F16" s="170"/>
      <c r="G16" s="170"/>
      <c r="H16" s="21"/>
      <c r="I16" s="23"/>
      <c r="J16" s="7"/>
      <c r="K16" s="7"/>
      <c r="L16" s="56"/>
      <c r="M16" s="176"/>
      <c r="N16" s="21"/>
      <c r="O16" s="170"/>
      <c r="P16" s="170"/>
      <c r="Q16" s="170"/>
      <c r="R16" s="21"/>
      <c r="S16" s="23"/>
      <c r="T16" s="7"/>
      <c r="U16" s="7"/>
      <c r="V16" s="56"/>
      <c r="W16" s="176"/>
      <c r="X16" s="21"/>
      <c r="Y16" s="170"/>
      <c r="Z16" s="170"/>
      <c r="AA16" s="170"/>
      <c r="AB16" s="21"/>
      <c r="AC16" s="23"/>
      <c r="AD16" s="7"/>
      <c r="AE16" s="7"/>
      <c r="AF16" s="56"/>
      <c r="AG16" s="176"/>
      <c r="AH16" s="21"/>
      <c r="AI16" s="170"/>
      <c r="AJ16" s="170"/>
      <c r="AK16" s="170"/>
      <c r="AL16" s="21"/>
      <c r="AM16" s="23"/>
      <c r="AN16" s="7"/>
      <c r="AO16" s="7"/>
      <c r="AP16" s="56"/>
      <c r="AQ16" s="176"/>
      <c r="AR16" s="21"/>
      <c r="AS16" s="170"/>
      <c r="AT16" s="170"/>
      <c r="AU16" s="170"/>
      <c r="AV16" s="21"/>
      <c r="AW16" s="23"/>
      <c r="AX16" s="7"/>
      <c r="AY16" s="7"/>
      <c r="AZ16" s="56"/>
      <c r="BA16" s="176"/>
      <c r="BB16" s="21"/>
      <c r="BC16" s="170"/>
      <c r="BD16" s="170"/>
      <c r="BE16" s="170"/>
      <c r="BF16" s="21"/>
      <c r="BG16" s="23"/>
      <c r="BH16" s="7"/>
      <c r="BI16" s="7"/>
      <c r="BJ16" s="56"/>
      <c r="BK16" s="176"/>
      <c r="BL16" s="21"/>
      <c r="BM16" s="170"/>
      <c r="BN16" s="170"/>
      <c r="BO16" s="170"/>
      <c r="BP16" s="21"/>
      <c r="BQ16" s="23"/>
      <c r="BR16" s="7"/>
      <c r="BS16" s="7"/>
      <c r="BT16" s="56"/>
      <c r="BU16" s="176"/>
      <c r="BV16" s="21"/>
      <c r="BW16" s="170"/>
      <c r="BX16" s="170"/>
      <c r="BY16" s="170"/>
      <c r="BZ16" s="21"/>
      <c r="CA16" s="23"/>
      <c r="CB16" s="7"/>
      <c r="CC16" s="7"/>
      <c r="CD16" s="56"/>
      <c r="CE16" s="176"/>
      <c r="CF16" s="21"/>
      <c r="CG16" s="170"/>
      <c r="CH16" s="170"/>
      <c r="CI16" s="170"/>
      <c r="CJ16" s="21"/>
      <c r="CK16" s="23"/>
      <c r="CL16" s="7"/>
      <c r="CM16" s="7"/>
      <c r="CN16" s="56"/>
      <c r="CO16" s="176"/>
      <c r="CP16" s="21"/>
      <c r="CQ16" s="170"/>
      <c r="CR16" s="170"/>
      <c r="CS16" s="170"/>
      <c r="CT16" s="21"/>
      <c r="CU16" s="23"/>
      <c r="CV16" s="7"/>
      <c r="CW16" s="7"/>
      <c r="CX16" s="56" t="s">
        <v>194</v>
      </c>
      <c r="CY16" s="176">
        <v>1</v>
      </c>
      <c r="CZ16" s="155">
        <v>14.3</v>
      </c>
      <c r="DA16" s="155">
        <v>18.899999999999999</v>
      </c>
      <c r="DB16" s="155">
        <v>12.9</v>
      </c>
      <c r="DC16" s="155">
        <v>15.7</v>
      </c>
      <c r="DD16" s="155">
        <v>14.8</v>
      </c>
      <c r="DE16" s="155">
        <v>13.7</v>
      </c>
      <c r="DF16" s="7"/>
      <c r="DH16" s="62"/>
      <c r="DR16" s="62"/>
      <c r="EB16" s="62"/>
      <c r="EL16" s="62"/>
      <c r="EV16" s="62"/>
      <c r="FF16" s="62"/>
      <c r="FP16" s="62"/>
      <c r="FZ16" s="62"/>
      <c r="GJ16" s="62"/>
      <c r="GT16" s="62"/>
      <c r="HD16" s="62"/>
      <c r="HN16" s="62"/>
      <c r="HX16" s="62"/>
    </row>
    <row r="17" spans="1:232" s="1" customFormat="1" x14ac:dyDescent="0.3">
      <c r="A17" s="459" t="str">
        <f ca="1">IF(ISBLANK('Data Summary'!A19),"",'Data Summary'!A19)</f>
        <v/>
      </c>
      <c r="B17" s="56"/>
      <c r="C17" s="176"/>
      <c r="D17" s="21"/>
      <c r="E17" s="170"/>
      <c r="F17" s="170"/>
      <c r="G17" s="170"/>
      <c r="H17" s="21"/>
      <c r="I17" s="17"/>
      <c r="J17" s="7"/>
      <c r="K17" s="7"/>
      <c r="L17" s="56"/>
      <c r="M17" s="176"/>
      <c r="N17" s="21"/>
      <c r="O17" s="170"/>
      <c r="P17" s="170"/>
      <c r="Q17" s="170"/>
      <c r="R17" s="170"/>
      <c r="S17" s="17"/>
      <c r="T17" s="7"/>
      <c r="U17" s="7"/>
      <c r="V17" s="56"/>
      <c r="W17" s="176"/>
      <c r="X17" s="21"/>
      <c r="Y17" s="170"/>
      <c r="Z17" s="170"/>
      <c r="AA17" s="170"/>
      <c r="AB17" s="21"/>
      <c r="AC17" s="17"/>
      <c r="AD17" s="7"/>
      <c r="AE17" s="7"/>
      <c r="AF17" s="56"/>
      <c r="AG17" s="176"/>
      <c r="AH17" s="21"/>
      <c r="AI17" s="170"/>
      <c r="AJ17" s="170"/>
      <c r="AK17" s="170"/>
      <c r="AL17" s="170"/>
      <c r="AM17" s="17"/>
      <c r="AN17" s="7"/>
      <c r="AO17" s="7"/>
      <c r="AP17" s="56"/>
      <c r="AQ17" s="176"/>
      <c r="AR17" s="21"/>
      <c r="AS17" s="170"/>
      <c r="AT17" s="170"/>
      <c r="AU17" s="170"/>
      <c r="AV17" s="170"/>
      <c r="AW17" s="17"/>
      <c r="AX17" s="7"/>
      <c r="AY17" s="7"/>
      <c r="AZ17" s="56"/>
      <c r="BA17" s="176"/>
      <c r="BB17" s="21"/>
      <c r="BC17" s="170"/>
      <c r="BD17" s="170"/>
      <c r="BE17" s="170"/>
      <c r="BF17" s="170"/>
      <c r="BG17" s="17"/>
      <c r="BH17" s="7"/>
      <c r="BI17" s="7"/>
      <c r="BJ17" s="56"/>
      <c r="BK17" s="176"/>
      <c r="BL17" s="21"/>
      <c r="BM17" s="170"/>
      <c r="BN17" s="170"/>
      <c r="BO17" s="170"/>
      <c r="BP17" s="170"/>
      <c r="BQ17" s="17"/>
      <c r="BR17" s="7"/>
      <c r="BS17" s="7"/>
      <c r="BT17" s="56"/>
      <c r="BU17" s="176"/>
      <c r="BV17" s="21"/>
      <c r="BW17" s="170"/>
      <c r="BX17" s="170"/>
      <c r="BY17" s="170"/>
      <c r="BZ17" s="170"/>
      <c r="CA17" s="17"/>
      <c r="CB17" s="7"/>
      <c r="CC17" s="7"/>
      <c r="CD17" s="56"/>
      <c r="CE17" s="176"/>
      <c r="CF17" s="21"/>
      <c r="CG17" s="170"/>
      <c r="CH17" s="170"/>
      <c r="CI17" s="170"/>
      <c r="CJ17" s="170"/>
      <c r="CK17" s="17"/>
      <c r="CL17" s="7"/>
      <c r="CM17" s="7"/>
      <c r="CN17" s="56"/>
      <c r="CO17" s="176"/>
      <c r="CP17" s="21"/>
      <c r="CQ17" s="170"/>
      <c r="CR17" s="170"/>
      <c r="CS17" s="170"/>
      <c r="CT17" s="170"/>
      <c r="CU17" s="17"/>
      <c r="CV17" s="7"/>
      <c r="CW17" s="7"/>
      <c r="CX17" s="56" t="s">
        <v>195</v>
      </c>
      <c r="CY17" s="176">
        <v>1</v>
      </c>
      <c r="CZ17" s="155">
        <v>1.7</v>
      </c>
      <c r="DA17" s="155">
        <v>1.6</v>
      </c>
      <c r="DB17" s="155">
        <v>1.6</v>
      </c>
      <c r="DC17" s="155">
        <v>2.2000000000000002</v>
      </c>
      <c r="DD17" s="155">
        <v>1.9</v>
      </c>
      <c r="DE17" s="155">
        <v>1</v>
      </c>
      <c r="DF17" s="7"/>
      <c r="DH17" s="62"/>
      <c r="DR17" s="62"/>
      <c r="EB17" s="62"/>
      <c r="EL17" s="62"/>
      <c r="EV17" s="62"/>
      <c r="FF17" s="62"/>
      <c r="FP17" s="62"/>
      <c r="FZ17" s="62"/>
      <c r="GJ17" s="62"/>
      <c r="GT17" s="62"/>
      <c r="HD17" s="62"/>
      <c r="HN17" s="62"/>
      <c r="HX17" s="62"/>
    </row>
    <row r="18" spans="1:232" s="1" customFormat="1" x14ac:dyDescent="0.3">
      <c r="A18" s="459" t="str">
        <f ca="1">IF(ISBLANK('Data Summary'!A20),"",'Data Summary'!A20)</f>
        <v/>
      </c>
      <c r="B18" s="56"/>
      <c r="C18" s="176"/>
      <c r="D18" s="44"/>
      <c r="E18" s="24"/>
      <c r="F18" s="24"/>
      <c r="G18" s="170"/>
      <c r="H18" s="21"/>
      <c r="I18" s="17"/>
      <c r="J18" s="7"/>
      <c r="K18" s="7"/>
      <c r="L18" s="56"/>
      <c r="M18" s="176"/>
      <c r="N18" s="21"/>
      <c r="O18" s="24"/>
      <c r="P18" s="24"/>
      <c r="Q18" s="170"/>
      <c r="R18" s="170"/>
      <c r="S18" s="17"/>
      <c r="T18" s="7"/>
      <c r="U18" s="7"/>
      <c r="V18" s="56"/>
      <c r="W18" s="176"/>
      <c r="X18" s="44"/>
      <c r="Y18" s="24"/>
      <c r="Z18" s="24"/>
      <c r="AA18" s="170"/>
      <c r="AB18" s="21"/>
      <c r="AC18" s="17"/>
      <c r="AD18" s="7"/>
      <c r="AE18" s="7"/>
      <c r="AF18" s="56"/>
      <c r="AG18" s="176"/>
      <c r="AH18" s="21"/>
      <c r="AI18" s="24"/>
      <c r="AJ18" s="24"/>
      <c r="AK18" s="170"/>
      <c r="AL18" s="170"/>
      <c r="AM18" s="17"/>
      <c r="AN18" s="7"/>
      <c r="AO18" s="7"/>
      <c r="AP18" s="56"/>
      <c r="AQ18" s="176"/>
      <c r="AR18" s="21"/>
      <c r="AS18" s="24"/>
      <c r="AT18" s="24"/>
      <c r="AU18" s="170"/>
      <c r="AV18" s="170"/>
      <c r="AW18" s="17"/>
      <c r="AX18" s="7"/>
      <c r="AY18" s="7"/>
      <c r="AZ18" s="56"/>
      <c r="BA18" s="176"/>
      <c r="BB18" s="21"/>
      <c r="BC18" s="24"/>
      <c r="BD18" s="24"/>
      <c r="BE18" s="170"/>
      <c r="BF18" s="170"/>
      <c r="BG18" s="17"/>
      <c r="BH18" s="7"/>
      <c r="BI18" s="7"/>
      <c r="BJ18" s="56"/>
      <c r="BK18" s="176"/>
      <c r="BL18" s="21"/>
      <c r="BM18" s="24"/>
      <c r="BN18" s="24"/>
      <c r="BO18" s="170"/>
      <c r="BP18" s="170"/>
      <c r="BQ18" s="17"/>
      <c r="BR18" s="7"/>
      <c r="BS18" s="7"/>
      <c r="BT18" s="56"/>
      <c r="BU18" s="176"/>
      <c r="BV18" s="21"/>
      <c r="BW18" s="24"/>
      <c r="BX18" s="24"/>
      <c r="BY18" s="170"/>
      <c r="BZ18" s="170"/>
      <c r="CA18" s="17"/>
      <c r="CB18" s="7"/>
      <c r="CC18" s="7"/>
      <c r="CD18" s="56"/>
      <c r="CE18" s="176"/>
      <c r="CF18" s="21"/>
      <c r="CG18" s="24"/>
      <c r="CH18" s="24"/>
      <c r="CI18" s="170"/>
      <c r="CJ18" s="170"/>
      <c r="CK18" s="17"/>
      <c r="CL18" s="7"/>
      <c r="CM18" s="7"/>
      <c r="CN18" s="56"/>
      <c r="CO18" s="176"/>
      <c r="CP18" s="21"/>
      <c r="CQ18" s="24"/>
      <c r="CR18" s="24"/>
      <c r="CS18" s="170"/>
      <c r="CT18" s="170"/>
      <c r="CU18" s="17"/>
      <c r="CV18" s="7"/>
      <c r="CW18" s="7"/>
      <c r="CX18" s="56" t="s">
        <v>196</v>
      </c>
      <c r="CY18" s="176">
        <v>0</v>
      </c>
      <c r="CZ18" s="155">
        <v>18.399999999999999</v>
      </c>
      <c r="DA18" s="155">
        <v>16.600000000000001</v>
      </c>
      <c r="DB18" s="155">
        <v>18.7</v>
      </c>
      <c r="DC18" s="155">
        <v>19</v>
      </c>
      <c r="DD18" s="155">
        <v>18.899999999999999</v>
      </c>
      <c r="DE18" s="155">
        <v>17.899999999999999</v>
      </c>
      <c r="DF18" s="7"/>
      <c r="DH18" s="62"/>
      <c r="DR18" s="62"/>
      <c r="EB18" s="62"/>
      <c r="EL18" s="62"/>
      <c r="EV18" s="62"/>
      <c r="FF18" s="62"/>
      <c r="FP18" s="62"/>
      <c r="FZ18" s="62"/>
      <c r="GJ18" s="62"/>
      <c r="GT18" s="62"/>
      <c r="HD18" s="62"/>
      <c r="HN18" s="62"/>
      <c r="HX18" s="62"/>
    </row>
    <row r="19" spans="1:232" s="1" customFormat="1" x14ac:dyDescent="0.3">
      <c r="A19" s="459" t="str">
        <f ca="1">IF(ISBLANK('Data Summary'!A21),"",'Data Summary'!A21)</f>
        <v/>
      </c>
      <c r="B19" s="56"/>
      <c r="C19" s="4"/>
      <c r="D19" s="44"/>
      <c r="E19" s="24"/>
      <c r="F19" s="24"/>
      <c r="G19" s="24"/>
      <c r="H19" s="21"/>
      <c r="I19" s="25"/>
      <c r="J19" s="7"/>
      <c r="K19" s="7"/>
      <c r="L19" s="56"/>
      <c r="M19" s="4"/>
      <c r="N19" s="21"/>
      <c r="O19" s="24"/>
      <c r="P19" s="24"/>
      <c r="Q19" s="24"/>
      <c r="R19" s="24"/>
      <c r="S19" s="25"/>
      <c r="T19" s="7"/>
      <c r="U19" s="7"/>
      <c r="V19" s="56"/>
      <c r="W19" s="4"/>
      <c r="X19" s="44"/>
      <c r="Y19" s="24"/>
      <c r="Z19" s="24"/>
      <c r="AA19" s="24"/>
      <c r="AB19" s="21"/>
      <c r="AC19" s="25"/>
      <c r="AD19" s="7"/>
      <c r="AE19" s="7"/>
      <c r="AF19" s="56"/>
      <c r="AG19" s="4"/>
      <c r="AH19" s="21"/>
      <c r="AI19" s="24"/>
      <c r="AJ19" s="24"/>
      <c r="AK19" s="24"/>
      <c r="AL19" s="24"/>
      <c r="AM19" s="25"/>
      <c r="AN19" s="7"/>
      <c r="AO19" s="7"/>
      <c r="AP19" s="56"/>
      <c r="AQ19" s="4"/>
      <c r="AR19" s="21"/>
      <c r="AS19" s="24"/>
      <c r="AT19" s="24"/>
      <c r="AU19" s="24"/>
      <c r="AV19" s="24"/>
      <c r="AW19" s="25"/>
      <c r="AX19" s="7"/>
      <c r="AY19" s="7"/>
      <c r="AZ19" s="56"/>
      <c r="BA19" s="4"/>
      <c r="BB19" s="21"/>
      <c r="BC19" s="24"/>
      <c r="BD19" s="24"/>
      <c r="BE19" s="24"/>
      <c r="BF19" s="24"/>
      <c r="BG19" s="25"/>
      <c r="BH19" s="7"/>
      <c r="BI19" s="7"/>
      <c r="BJ19" s="56"/>
      <c r="BK19" s="4"/>
      <c r="BL19" s="21"/>
      <c r="BM19" s="24"/>
      <c r="BN19" s="24"/>
      <c r="BO19" s="24"/>
      <c r="BP19" s="24"/>
      <c r="BQ19" s="25"/>
      <c r="BR19" s="7"/>
      <c r="BS19" s="7"/>
      <c r="BT19" s="56"/>
      <c r="BU19" s="4"/>
      <c r="BV19" s="21"/>
      <c r="BW19" s="24"/>
      <c r="BX19" s="24"/>
      <c r="BY19" s="24"/>
      <c r="BZ19" s="24"/>
      <c r="CA19" s="25"/>
      <c r="CB19" s="7"/>
      <c r="CC19" s="7"/>
      <c r="CD19" s="56"/>
      <c r="CE19" s="4"/>
      <c r="CF19" s="21"/>
      <c r="CG19" s="24"/>
      <c r="CH19" s="24"/>
      <c r="CI19" s="24"/>
      <c r="CJ19" s="24"/>
      <c r="CK19" s="25"/>
      <c r="CL19" s="7"/>
      <c r="CM19" s="7"/>
      <c r="CN19" s="56"/>
      <c r="CO19" s="4"/>
      <c r="CP19" s="21"/>
      <c r="CQ19" s="24"/>
      <c r="CR19" s="24"/>
      <c r="CS19" s="24"/>
      <c r="CT19" s="24"/>
      <c r="CU19" s="25"/>
      <c r="CV19" s="7"/>
      <c r="CW19" s="7"/>
      <c r="CX19" s="56" t="s">
        <v>197</v>
      </c>
      <c r="CY19" s="4">
        <v>1</v>
      </c>
      <c r="CZ19" s="155">
        <v>0</v>
      </c>
      <c r="DA19" s="155">
        <v>0</v>
      </c>
      <c r="DB19" s="155">
        <v>0</v>
      </c>
      <c r="DC19" s="155">
        <v>0</v>
      </c>
      <c r="DD19" s="155">
        <v>0</v>
      </c>
      <c r="DE19" s="155">
        <v>0</v>
      </c>
      <c r="DF19" s="7"/>
      <c r="DH19" s="62"/>
      <c r="DR19" s="62"/>
      <c r="EB19" s="62"/>
      <c r="EL19" s="62"/>
      <c r="EV19" s="62"/>
      <c r="FF19" s="62"/>
      <c r="FP19" s="62"/>
      <c r="FZ19" s="62"/>
      <c r="GJ19" s="62"/>
      <c r="GT19" s="62"/>
      <c r="HD19" s="62"/>
      <c r="HN19" s="62"/>
      <c r="HX19" s="62"/>
    </row>
    <row r="20" spans="1:232" s="1" customFormat="1" x14ac:dyDescent="0.3">
      <c r="A20" s="459" t="str">
        <f ca="1">IF(ISBLANK('Data Summary'!A22),"",'Data Summary'!A22)</f>
        <v/>
      </c>
      <c r="B20" s="56"/>
      <c r="C20" s="4"/>
      <c r="D20" s="45"/>
      <c r="E20" s="24"/>
      <c r="F20" s="24"/>
      <c r="G20" s="24"/>
      <c r="H20" s="24"/>
      <c r="I20" s="26"/>
      <c r="J20" s="7"/>
      <c r="K20" s="7"/>
      <c r="L20" s="56"/>
      <c r="M20" s="4"/>
      <c r="N20" s="24"/>
      <c r="O20" s="24"/>
      <c r="P20" s="24"/>
      <c r="Q20" s="24"/>
      <c r="R20" s="24"/>
      <c r="S20" s="26"/>
      <c r="T20" s="7"/>
      <c r="U20" s="7"/>
      <c r="V20" s="56"/>
      <c r="W20" s="4"/>
      <c r="X20" s="45"/>
      <c r="Y20" s="24"/>
      <c r="Z20" s="24"/>
      <c r="AA20" s="24"/>
      <c r="AB20" s="24"/>
      <c r="AC20" s="26"/>
      <c r="AD20" s="7"/>
      <c r="AE20" s="7"/>
      <c r="AF20" s="56"/>
      <c r="AG20" s="4"/>
      <c r="AH20" s="24"/>
      <c r="AI20" s="24"/>
      <c r="AJ20" s="24"/>
      <c r="AK20" s="24"/>
      <c r="AL20" s="24"/>
      <c r="AM20" s="26"/>
      <c r="AN20" s="7"/>
      <c r="AO20" s="7"/>
      <c r="AP20" s="56"/>
      <c r="AQ20" s="4"/>
      <c r="AR20" s="24"/>
      <c r="AS20" s="24"/>
      <c r="AT20" s="24"/>
      <c r="AU20" s="24"/>
      <c r="AV20" s="24"/>
      <c r="AW20" s="26"/>
      <c r="AX20" s="7"/>
      <c r="AY20" s="7"/>
      <c r="AZ20" s="56"/>
      <c r="BA20" s="4"/>
      <c r="BB20" s="24"/>
      <c r="BC20" s="24"/>
      <c r="BD20" s="24"/>
      <c r="BE20" s="24"/>
      <c r="BF20" s="24"/>
      <c r="BG20" s="26"/>
      <c r="BH20" s="7"/>
      <c r="BI20" s="7"/>
      <c r="BJ20" s="56"/>
      <c r="BK20" s="4"/>
      <c r="BL20" s="24"/>
      <c r="BM20" s="24"/>
      <c r="BN20" s="24"/>
      <c r="BO20" s="24"/>
      <c r="BP20" s="24"/>
      <c r="BQ20" s="26"/>
      <c r="BR20" s="7"/>
      <c r="BS20" s="7"/>
      <c r="BT20" s="56"/>
      <c r="BU20" s="4"/>
      <c r="BV20" s="24"/>
      <c r="BW20" s="24"/>
      <c r="BX20" s="24"/>
      <c r="BY20" s="24"/>
      <c r="BZ20" s="24"/>
      <c r="CA20" s="26"/>
      <c r="CB20" s="7"/>
      <c r="CC20" s="7"/>
      <c r="CD20" s="56"/>
      <c r="CE20" s="4"/>
      <c r="CF20" s="24"/>
      <c r="CG20" s="24"/>
      <c r="CH20" s="24"/>
      <c r="CI20" s="24"/>
      <c r="CJ20" s="24"/>
      <c r="CK20" s="26"/>
      <c r="CL20" s="7"/>
      <c r="CM20" s="7"/>
      <c r="CN20" s="56"/>
      <c r="CO20" s="4"/>
      <c r="CP20" s="24"/>
      <c r="CQ20" s="24"/>
      <c r="CR20" s="24"/>
      <c r="CS20" s="24"/>
      <c r="CT20" s="24"/>
      <c r="CU20" s="26"/>
      <c r="CV20" s="7"/>
      <c r="CW20" s="7"/>
      <c r="CX20" s="56" t="s">
        <v>198</v>
      </c>
      <c r="CY20" s="176">
        <v>0</v>
      </c>
      <c r="CZ20" s="155">
        <v>6.1</v>
      </c>
      <c r="DA20" s="155">
        <v>1.3</v>
      </c>
      <c r="DB20" s="155">
        <v>7.4</v>
      </c>
      <c r="DC20" s="155">
        <v>5.5</v>
      </c>
      <c r="DD20" s="155">
        <v>6.5</v>
      </c>
      <c r="DE20" s="155">
        <v>2.7</v>
      </c>
      <c r="DF20" s="7"/>
      <c r="DH20" s="62"/>
      <c r="DR20" s="62"/>
      <c r="EB20" s="62"/>
      <c r="EL20" s="62"/>
      <c r="EV20" s="62"/>
      <c r="FF20" s="62"/>
      <c r="FP20" s="62"/>
      <c r="FZ20" s="62"/>
      <c r="GJ20" s="62"/>
      <c r="GT20" s="62"/>
      <c r="HD20" s="62"/>
      <c r="HN20" s="62"/>
      <c r="HX20" s="62"/>
    </row>
    <row r="21" spans="1:232" s="1" customFormat="1" x14ac:dyDescent="0.3">
      <c r="A21" s="459" t="str">
        <f ca="1">IF(ISBLANK('Data Summary'!A23),"",'Data Summary'!A23)</f>
        <v/>
      </c>
      <c r="B21" s="56"/>
      <c r="C21" s="176"/>
      <c r="D21" s="177"/>
      <c r="E21" s="170"/>
      <c r="F21" s="170"/>
      <c r="G21" s="170"/>
      <c r="H21" s="170"/>
      <c r="I21" s="26"/>
      <c r="J21" s="7"/>
      <c r="K21" s="7"/>
      <c r="L21" s="56"/>
      <c r="M21" s="176"/>
      <c r="N21" s="170"/>
      <c r="O21" s="170"/>
      <c r="P21" s="170"/>
      <c r="Q21" s="170"/>
      <c r="R21" s="170"/>
      <c r="S21" s="26"/>
      <c r="T21" s="7"/>
      <c r="U21" s="7"/>
      <c r="V21" s="56"/>
      <c r="W21" s="176"/>
      <c r="X21" s="177"/>
      <c r="Y21" s="170"/>
      <c r="Z21" s="170"/>
      <c r="AA21" s="170"/>
      <c r="AB21" s="170"/>
      <c r="AC21" s="26"/>
      <c r="AD21" s="7"/>
      <c r="AE21" s="7"/>
      <c r="AF21" s="56"/>
      <c r="AG21" s="176"/>
      <c r="AH21" s="170"/>
      <c r="AI21" s="170"/>
      <c r="AJ21" s="170"/>
      <c r="AK21" s="170"/>
      <c r="AL21" s="170"/>
      <c r="AM21" s="26"/>
      <c r="AN21" s="7"/>
      <c r="AO21" s="7"/>
      <c r="AP21" s="56"/>
      <c r="AQ21" s="176"/>
      <c r="AR21" s="170"/>
      <c r="AS21" s="170"/>
      <c r="AT21" s="170"/>
      <c r="AU21" s="170"/>
      <c r="AV21" s="170"/>
      <c r="AW21" s="26"/>
      <c r="AX21" s="7"/>
      <c r="AY21" s="7"/>
      <c r="AZ21" s="56"/>
      <c r="BA21" s="176"/>
      <c r="BB21" s="170"/>
      <c r="BC21" s="170"/>
      <c r="BD21" s="170"/>
      <c r="BE21" s="170"/>
      <c r="BF21" s="170"/>
      <c r="BG21" s="26"/>
      <c r="BH21" s="7"/>
      <c r="BI21" s="7"/>
      <c r="BJ21" s="56"/>
      <c r="BK21" s="176"/>
      <c r="BL21" s="170"/>
      <c r="BM21" s="170"/>
      <c r="BN21" s="170"/>
      <c r="BO21" s="170"/>
      <c r="BP21" s="170"/>
      <c r="BQ21" s="26"/>
      <c r="BR21" s="7"/>
      <c r="BS21" s="7"/>
      <c r="BT21" s="56"/>
      <c r="BU21" s="176"/>
      <c r="BV21" s="170"/>
      <c r="BW21" s="170"/>
      <c r="BX21" s="170"/>
      <c r="BY21" s="170"/>
      <c r="BZ21" s="170"/>
      <c r="CA21" s="26"/>
      <c r="CB21" s="7"/>
      <c r="CC21" s="7"/>
      <c r="CD21" s="56"/>
      <c r="CE21" s="176"/>
      <c r="CF21" s="170"/>
      <c r="CG21" s="170"/>
      <c r="CH21" s="170"/>
      <c r="CI21" s="170"/>
      <c r="CJ21" s="170"/>
      <c r="CK21" s="26"/>
      <c r="CL21" s="7"/>
      <c r="CM21" s="7"/>
      <c r="CN21" s="56"/>
      <c r="CO21" s="176"/>
      <c r="CP21" s="170"/>
      <c r="CQ21" s="170"/>
      <c r="CR21" s="170"/>
      <c r="CS21" s="170"/>
      <c r="CT21" s="170"/>
      <c r="CU21" s="26"/>
      <c r="CV21" s="7"/>
      <c r="CW21" s="7"/>
      <c r="CX21" s="56" t="s">
        <v>164</v>
      </c>
      <c r="CY21" s="176">
        <v>0</v>
      </c>
      <c r="CZ21" s="155">
        <v>0.8</v>
      </c>
      <c r="DA21" s="155">
        <v>1.1000000000000001</v>
      </c>
      <c r="DB21" s="155">
        <v>0.8</v>
      </c>
      <c r="DC21" s="155">
        <v>0.8</v>
      </c>
      <c r="DD21" s="155">
        <v>0.8</v>
      </c>
      <c r="DE21" s="155">
        <v>0.8</v>
      </c>
      <c r="DF21" s="7"/>
      <c r="DH21" s="62"/>
      <c r="DR21" s="62"/>
      <c r="EB21" s="62"/>
      <c r="EL21" s="62"/>
      <c r="EV21" s="62"/>
      <c r="FF21" s="62"/>
      <c r="FP21" s="62"/>
      <c r="FZ21" s="62"/>
      <c r="GJ21" s="62"/>
      <c r="GT21" s="62"/>
      <c r="HD21" s="62"/>
      <c r="HN21" s="62"/>
      <c r="HX21" s="62"/>
    </row>
    <row r="22" spans="1:232" s="1" customFormat="1" x14ac:dyDescent="0.3">
      <c r="A22" s="459" t="str">
        <f ca="1">IF(ISBLANK('Data Summary'!A24),"",'Data Summary'!A24)</f>
        <v/>
      </c>
      <c r="B22" s="56"/>
      <c r="C22" s="176"/>
      <c r="D22" s="177"/>
      <c r="E22" s="170"/>
      <c r="F22" s="170"/>
      <c r="G22" s="170"/>
      <c r="H22" s="170"/>
      <c r="I22" s="17"/>
      <c r="J22" s="7"/>
      <c r="K22" s="7"/>
      <c r="L22" s="56"/>
      <c r="M22" s="176"/>
      <c r="N22" s="170"/>
      <c r="O22" s="170"/>
      <c r="P22" s="170"/>
      <c r="Q22" s="170"/>
      <c r="R22" s="170"/>
      <c r="S22" s="17"/>
      <c r="T22" s="7"/>
      <c r="U22" s="7"/>
      <c r="V22" s="56"/>
      <c r="W22" s="176"/>
      <c r="X22" s="177"/>
      <c r="Y22" s="170"/>
      <c r="Z22" s="170"/>
      <c r="AA22" s="170"/>
      <c r="AB22" s="170"/>
      <c r="AC22" s="17"/>
      <c r="AD22" s="7"/>
      <c r="AE22" s="7"/>
      <c r="AF22" s="56"/>
      <c r="AG22" s="176"/>
      <c r="AH22" s="170"/>
      <c r="AI22" s="170"/>
      <c r="AJ22" s="170"/>
      <c r="AK22" s="170"/>
      <c r="AL22" s="170"/>
      <c r="AM22" s="17"/>
      <c r="AN22" s="7"/>
      <c r="AO22" s="7"/>
      <c r="AP22" s="56"/>
      <c r="AQ22" s="176"/>
      <c r="AR22" s="170"/>
      <c r="AS22" s="170"/>
      <c r="AT22" s="170"/>
      <c r="AU22" s="170"/>
      <c r="AV22" s="170"/>
      <c r="AW22" s="17"/>
      <c r="AX22" s="7"/>
      <c r="AY22" s="7"/>
      <c r="AZ22" s="56"/>
      <c r="BA22" s="176"/>
      <c r="BB22" s="170"/>
      <c r="BC22" s="170"/>
      <c r="BD22" s="170"/>
      <c r="BE22" s="170"/>
      <c r="BF22" s="170"/>
      <c r="BG22" s="17"/>
      <c r="BH22" s="7"/>
      <c r="BI22" s="7"/>
      <c r="BJ22" s="56"/>
      <c r="BK22" s="176"/>
      <c r="BL22" s="170"/>
      <c r="BM22" s="170"/>
      <c r="BN22" s="170"/>
      <c r="BO22" s="170"/>
      <c r="BP22" s="170"/>
      <c r="BQ22" s="17"/>
      <c r="BR22" s="7"/>
      <c r="BS22" s="7"/>
      <c r="BT22" s="56"/>
      <c r="BU22" s="176"/>
      <c r="BV22" s="170"/>
      <c r="BW22" s="170"/>
      <c r="BX22" s="170"/>
      <c r="BY22" s="170"/>
      <c r="BZ22" s="170"/>
      <c r="CA22" s="17"/>
      <c r="CB22" s="7"/>
      <c r="CC22" s="7"/>
      <c r="CD22" s="56"/>
      <c r="CE22" s="176"/>
      <c r="CF22" s="170"/>
      <c r="CG22" s="170"/>
      <c r="CH22" s="170"/>
      <c r="CI22" s="170"/>
      <c r="CJ22" s="170"/>
      <c r="CK22" s="17"/>
      <c r="CL22" s="7"/>
      <c r="CM22" s="7"/>
      <c r="CN22" s="56"/>
      <c r="CO22" s="176"/>
      <c r="CP22" s="170"/>
      <c r="CQ22" s="170"/>
      <c r="CR22" s="170"/>
      <c r="CS22" s="170"/>
      <c r="CT22" s="170"/>
      <c r="CU22" s="17"/>
      <c r="CV22" s="7"/>
      <c r="CW22" s="7"/>
      <c r="CX22" s="56"/>
      <c r="CY22" s="4"/>
      <c r="CZ22" s="155"/>
      <c r="DA22" s="155"/>
      <c r="DB22" s="155"/>
      <c r="DC22" s="155"/>
      <c r="DD22" s="155"/>
      <c r="DE22" s="155"/>
      <c r="DF22" s="7"/>
      <c r="DH22" s="62"/>
      <c r="DR22" s="62"/>
      <c r="EB22" s="62"/>
      <c r="EL22" s="62"/>
      <c r="EV22" s="62"/>
      <c r="FF22" s="62"/>
      <c r="FP22" s="62"/>
      <c r="FZ22" s="62"/>
      <c r="GJ22" s="62"/>
      <c r="GT22" s="62"/>
      <c r="HD22" s="62"/>
      <c r="HN22" s="62"/>
      <c r="HX22" s="62"/>
    </row>
    <row r="23" spans="1:232" s="1" customFormat="1" x14ac:dyDescent="0.3">
      <c r="A23" s="459" t="str">
        <f ca="1">IF(ISBLANK('Data Summary'!A25),"",'Data Summary'!A25)</f>
        <v/>
      </c>
      <c r="B23" s="56"/>
      <c r="C23" s="176"/>
      <c r="D23" s="170"/>
      <c r="E23" s="170"/>
      <c r="F23" s="170"/>
      <c r="G23" s="170"/>
      <c r="H23" s="170"/>
      <c r="I23" s="17"/>
      <c r="J23" s="7"/>
      <c r="K23" s="7"/>
      <c r="L23" s="56"/>
      <c r="M23" s="176"/>
      <c r="N23" s="170"/>
      <c r="O23" s="170"/>
      <c r="P23" s="170"/>
      <c r="Q23" s="170"/>
      <c r="R23" s="170"/>
      <c r="S23" s="17"/>
      <c r="T23" s="7"/>
      <c r="U23" s="7"/>
      <c r="V23" s="56"/>
      <c r="W23" s="176"/>
      <c r="X23" s="170"/>
      <c r="Y23" s="170"/>
      <c r="Z23" s="170"/>
      <c r="AA23" s="170"/>
      <c r="AB23" s="170"/>
      <c r="AC23" s="17"/>
      <c r="AD23" s="7"/>
      <c r="AE23" s="7"/>
      <c r="AF23" s="56"/>
      <c r="AG23" s="176"/>
      <c r="AH23" s="170"/>
      <c r="AI23" s="170"/>
      <c r="AJ23" s="170"/>
      <c r="AK23" s="170"/>
      <c r="AL23" s="170"/>
      <c r="AM23" s="17"/>
      <c r="AN23" s="7"/>
      <c r="AO23" s="7"/>
      <c r="AP23" s="56"/>
      <c r="AQ23" s="176"/>
      <c r="AR23" s="170"/>
      <c r="AS23" s="170"/>
      <c r="AT23" s="170"/>
      <c r="AU23" s="170"/>
      <c r="AV23" s="170"/>
      <c r="AW23" s="17"/>
      <c r="AX23" s="7"/>
      <c r="AY23" s="7"/>
      <c r="AZ23" s="56"/>
      <c r="BA23" s="176"/>
      <c r="BB23" s="170"/>
      <c r="BC23" s="170"/>
      <c r="BD23" s="170"/>
      <c r="BE23" s="170"/>
      <c r="BF23" s="170"/>
      <c r="BG23" s="17"/>
      <c r="BH23" s="7"/>
      <c r="BI23" s="7"/>
      <c r="BJ23" s="56"/>
      <c r="BK23" s="176"/>
      <c r="BL23" s="170"/>
      <c r="BM23" s="170"/>
      <c r="BN23" s="170"/>
      <c r="BO23" s="170"/>
      <c r="BP23" s="170"/>
      <c r="BQ23" s="17"/>
      <c r="BR23" s="7"/>
      <c r="BS23" s="7"/>
      <c r="BT23" s="56"/>
      <c r="BU23" s="176"/>
      <c r="BV23" s="170"/>
      <c r="BW23" s="170"/>
      <c r="BX23" s="170"/>
      <c r="BY23" s="170"/>
      <c r="BZ23" s="170"/>
      <c r="CA23" s="17"/>
      <c r="CB23" s="7"/>
      <c r="CC23" s="7"/>
      <c r="CD23" s="56"/>
      <c r="CE23" s="176"/>
      <c r="CF23" s="170"/>
      <c r="CG23" s="170"/>
      <c r="CH23" s="170"/>
      <c r="CI23" s="170"/>
      <c r="CJ23" s="170"/>
      <c r="CK23" s="17"/>
      <c r="CL23" s="7"/>
      <c r="CM23" s="7"/>
      <c r="CN23" s="56"/>
      <c r="CO23" s="176"/>
      <c r="CP23" s="170"/>
      <c r="CQ23" s="170"/>
      <c r="CR23" s="170"/>
      <c r="CS23" s="170"/>
      <c r="CT23" s="170"/>
      <c r="CU23" s="17"/>
      <c r="CV23" s="7"/>
      <c r="CW23" s="7"/>
      <c r="CX23" s="56"/>
      <c r="CY23" s="176"/>
      <c r="CZ23" s="171"/>
      <c r="DA23" s="171"/>
      <c r="DB23" s="171"/>
      <c r="DC23" s="171"/>
      <c r="DD23" s="171"/>
      <c r="DE23" s="157"/>
      <c r="DF23" s="7"/>
      <c r="DH23" s="62"/>
      <c r="DR23" s="62"/>
      <c r="EB23" s="62"/>
      <c r="EL23" s="62"/>
      <c r="EV23" s="62"/>
      <c r="FF23" s="62"/>
      <c r="FP23" s="62"/>
      <c r="FZ23" s="62"/>
      <c r="GJ23" s="62"/>
      <c r="GT23" s="62"/>
      <c r="HD23" s="62"/>
      <c r="HN23" s="62"/>
      <c r="HX23" s="62"/>
    </row>
    <row r="24" spans="1:232" s="1" customFormat="1" x14ac:dyDescent="0.3">
      <c r="A24" s="459" t="str">
        <f ca="1">IF(ISBLANK('Data Summary'!A26),"",'Data Summary'!A26)</f>
        <v/>
      </c>
      <c r="B24" s="56"/>
      <c r="C24" s="176"/>
      <c r="D24" s="170"/>
      <c r="E24" s="170"/>
      <c r="F24" s="170"/>
      <c r="G24" s="170"/>
      <c r="H24" s="170"/>
      <c r="I24" s="17"/>
      <c r="J24" s="7"/>
      <c r="K24" s="7"/>
      <c r="L24" s="56"/>
      <c r="M24" s="176"/>
      <c r="N24" s="170"/>
      <c r="O24" s="170"/>
      <c r="P24" s="170"/>
      <c r="Q24" s="170"/>
      <c r="R24" s="170"/>
      <c r="S24" s="17"/>
      <c r="T24" s="7"/>
      <c r="U24" s="7"/>
      <c r="V24" s="56"/>
      <c r="W24" s="176"/>
      <c r="X24" s="170"/>
      <c r="Y24" s="170"/>
      <c r="Z24" s="170"/>
      <c r="AA24" s="170"/>
      <c r="AB24" s="170"/>
      <c r="AC24" s="17"/>
      <c r="AD24" s="7"/>
      <c r="AE24" s="7"/>
      <c r="AF24" s="56"/>
      <c r="AG24" s="176"/>
      <c r="AH24" s="170"/>
      <c r="AI24" s="170"/>
      <c r="AJ24" s="170"/>
      <c r="AK24" s="170"/>
      <c r="AL24" s="170"/>
      <c r="AM24" s="17"/>
      <c r="AN24" s="7"/>
      <c r="AO24" s="7"/>
      <c r="AP24" s="56"/>
      <c r="AQ24" s="176"/>
      <c r="AR24" s="170"/>
      <c r="AS24" s="170"/>
      <c r="AT24" s="170"/>
      <c r="AU24" s="170"/>
      <c r="AV24" s="170"/>
      <c r="AW24" s="17"/>
      <c r="AX24" s="7"/>
      <c r="AY24" s="7"/>
      <c r="AZ24" s="56"/>
      <c r="BA24" s="176"/>
      <c r="BB24" s="170"/>
      <c r="BC24" s="170"/>
      <c r="BD24" s="170"/>
      <c r="BE24" s="170"/>
      <c r="BF24" s="170"/>
      <c r="BG24" s="17"/>
      <c r="BH24" s="7"/>
      <c r="BI24" s="7"/>
      <c r="BJ24" s="56"/>
      <c r="BK24" s="176"/>
      <c r="BL24" s="170"/>
      <c r="BM24" s="170"/>
      <c r="BN24" s="170"/>
      <c r="BO24" s="170"/>
      <c r="BP24" s="170"/>
      <c r="BQ24" s="17"/>
      <c r="BR24" s="7"/>
      <c r="BS24" s="7"/>
      <c r="BT24" s="56"/>
      <c r="BU24" s="176"/>
      <c r="BV24" s="170"/>
      <c r="BW24" s="170"/>
      <c r="BX24" s="170"/>
      <c r="BY24" s="170"/>
      <c r="BZ24" s="170"/>
      <c r="CA24" s="17"/>
      <c r="CB24" s="7"/>
      <c r="CC24" s="7"/>
      <c r="CD24" s="56"/>
      <c r="CE24" s="176"/>
      <c r="CF24" s="170"/>
      <c r="CG24" s="170"/>
      <c r="CH24" s="170"/>
      <c r="CI24" s="170"/>
      <c r="CJ24" s="170"/>
      <c r="CK24" s="17"/>
      <c r="CL24" s="7"/>
      <c r="CM24" s="7"/>
      <c r="CN24" s="56"/>
      <c r="CO24" s="176"/>
      <c r="CP24" s="170"/>
      <c r="CQ24" s="170"/>
      <c r="CR24" s="170"/>
      <c r="CS24" s="170"/>
      <c r="CT24" s="170"/>
      <c r="CU24" s="17"/>
      <c r="CV24" s="7"/>
      <c r="CW24" s="7"/>
      <c r="CX24" s="56"/>
      <c r="CY24" s="176"/>
      <c r="CZ24" s="171"/>
      <c r="DA24" s="171"/>
      <c r="DB24" s="171"/>
      <c r="DC24" s="171"/>
      <c r="DD24" s="171"/>
      <c r="DE24" s="157"/>
      <c r="DF24" s="7"/>
      <c r="DH24" s="62"/>
      <c r="DR24" s="62"/>
      <c r="EB24" s="62"/>
      <c r="EL24" s="62"/>
      <c r="EV24" s="62"/>
      <c r="FF24" s="62"/>
      <c r="FP24" s="62"/>
      <c r="FZ24" s="62"/>
      <c r="GJ24" s="62"/>
      <c r="GT24" s="62"/>
      <c r="HD24" s="62"/>
      <c r="HN24" s="62"/>
      <c r="HX24" s="62"/>
    </row>
    <row r="25" spans="1:232" s="1" customFormat="1" x14ac:dyDescent="0.3">
      <c r="A25" s="459" t="str">
        <f ca="1">IF(ISBLANK('Data Summary'!A27),"",'Data Summary'!A27)</f>
        <v/>
      </c>
      <c r="B25" s="56"/>
      <c r="C25" s="176"/>
      <c r="D25" s="170"/>
      <c r="E25" s="170"/>
      <c r="F25" s="170"/>
      <c r="G25" s="170"/>
      <c r="H25" s="170"/>
      <c r="I25" s="17"/>
      <c r="J25" s="7"/>
      <c r="K25" s="7"/>
      <c r="L25" s="56"/>
      <c r="M25" s="176"/>
      <c r="N25" s="170"/>
      <c r="O25" s="170"/>
      <c r="P25" s="170"/>
      <c r="Q25" s="170"/>
      <c r="R25" s="170"/>
      <c r="S25" s="17"/>
      <c r="T25" s="7"/>
      <c r="U25" s="7"/>
      <c r="V25" s="56"/>
      <c r="W25" s="176"/>
      <c r="X25" s="170"/>
      <c r="Y25" s="170"/>
      <c r="Z25" s="170"/>
      <c r="AA25" s="170"/>
      <c r="AB25" s="170"/>
      <c r="AC25" s="17"/>
      <c r="AD25" s="7"/>
      <c r="AE25" s="7"/>
      <c r="AF25" s="56"/>
      <c r="AG25" s="176"/>
      <c r="AH25" s="170"/>
      <c r="AI25" s="170"/>
      <c r="AJ25" s="170"/>
      <c r="AK25" s="170"/>
      <c r="AL25" s="170"/>
      <c r="AM25" s="17"/>
      <c r="AN25" s="7"/>
      <c r="AO25" s="7"/>
      <c r="AP25" s="56"/>
      <c r="AQ25" s="176"/>
      <c r="AR25" s="170"/>
      <c r="AS25" s="170"/>
      <c r="AT25" s="170"/>
      <c r="AU25" s="170"/>
      <c r="AV25" s="170"/>
      <c r="AW25" s="17"/>
      <c r="AX25" s="7"/>
      <c r="AY25" s="7"/>
      <c r="AZ25" s="56"/>
      <c r="BA25" s="176"/>
      <c r="BB25" s="170"/>
      <c r="BC25" s="170"/>
      <c r="BD25" s="170"/>
      <c r="BE25" s="170"/>
      <c r="BF25" s="170"/>
      <c r="BG25" s="17"/>
      <c r="BH25" s="7"/>
      <c r="BI25" s="7"/>
      <c r="BJ25" s="56"/>
      <c r="BK25" s="176"/>
      <c r="BL25" s="170"/>
      <c r="BM25" s="170"/>
      <c r="BN25" s="170"/>
      <c r="BO25" s="170"/>
      <c r="BP25" s="170"/>
      <c r="BQ25" s="17"/>
      <c r="BR25" s="7"/>
      <c r="BS25" s="7"/>
      <c r="BT25" s="56"/>
      <c r="BU25" s="176"/>
      <c r="BV25" s="170"/>
      <c r="BW25" s="170"/>
      <c r="BX25" s="170"/>
      <c r="BY25" s="170"/>
      <c r="BZ25" s="170"/>
      <c r="CA25" s="17"/>
      <c r="CB25" s="7"/>
      <c r="CC25" s="7"/>
      <c r="CD25" s="56"/>
      <c r="CE25" s="176"/>
      <c r="CF25" s="170"/>
      <c r="CG25" s="170"/>
      <c r="CH25" s="170"/>
      <c r="CI25" s="170"/>
      <c r="CJ25" s="170"/>
      <c r="CK25" s="17"/>
      <c r="CL25" s="7"/>
      <c r="CM25" s="7"/>
      <c r="CN25" s="56"/>
      <c r="CO25" s="176"/>
      <c r="CP25" s="170"/>
      <c r="CQ25" s="170"/>
      <c r="CR25" s="170"/>
      <c r="CS25" s="170"/>
      <c r="CT25" s="170"/>
      <c r="CU25" s="17"/>
      <c r="CV25" s="7"/>
      <c r="CW25" s="7"/>
      <c r="CX25" s="56"/>
      <c r="CY25" s="176"/>
      <c r="CZ25" s="171"/>
      <c r="DA25" s="171"/>
      <c r="DB25" s="171"/>
      <c r="DC25" s="171"/>
      <c r="DD25" s="171"/>
      <c r="DE25" s="171"/>
      <c r="DF25" s="7"/>
      <c r="DH25" s="62"/>
      <c r="DR25" s="62"/>
      <c r="EB25" s="62"/>
      <c r="EL25" s="62"/>
      <c r="EV25" s="62"/>
      <c r="FF25" s="62"/>
      <c r="FP25" s="62"/>
      <c r="FZ25" s="62"/>
      <c r="GJ25" s="62"/>
      <c r="GT25" s="62"/>
      <c r="HD25" s="62"/>
      <c r="HN25" s="62"/>
      <c r="HX25" s="62"/>
    </row>
    <row r="26" spans="1:232" s="1" customFormat="1" ht="83.25" customHeight="1" x14ac:dyDescent="0.3">
      <c r="A26" s="459" t="str">
        <f ca="1">IF(ISBLANK('Data Summary'!A28),"",'Data Summary'!A28)</f>
        <v/>
      </c>
      <c r="B26" s="57" t="str">
        <f>HLOOKUP(Introduction!$G$4,nametranslations,111,FALSE)</f>
        <v>Remarques</v>
      </c>
      <c r="C26" s="203" t="s">
        <v>200</v>
      </c>
      <c r="D26" s="203"/>
      <c r="E26" s="203"/>
      <c r="F26" s="203"/>
      <c r="G26" s="203"/>
      <c r="H26" s="203"/>
      <c r="I26" s="204"/>
      <c r="J26" s="7"/>
      <c r="K26" s="7"/>
      <c r="L26" s="57" t="str">
        <f>HLOOKUP(Introduction!$G$4,nametranslations,111,FALSE)</f>
        <v>Remarques</v>
      </c>
      <c r="M26" s="203" t="s">
        <v>201</v>
      </c>
      <c r="N26" s="203"/>
      <c r="O26" s="203"/>
      <c r="P26" s="203"/>
      <c r="Q26" s="203"/>
      <c r="R26" s="203"/>
      <c r="S26" s="204"/>
      <c r="T26" s="7"/>
      <c r="U26" s="7"/>
      <c r="V26" s="57" t="str">
        <f>HLOOKUP(Introduction!$G$4,nametranslations,111,FALSE)</f>
        <v>Remarques</v>
      </c>
      <c r="W26" s="203" t="s">
        <v>201</v>
      </c>
      <c r="X26" s="203"/>
      <c r="Y26" s="203"/>
      <c r="Z26" s="203"/>
      <c r="AA26" s="203"/>
      <c r="AB26" s="203"/>
      <c r="AC26" s="204"/>
      <c r="AD26" s="7"/>
      <c r="AE26" s="7"/>
      <c r="AF26" s="57" t="str">
        <f>HLOOKUP(Introduction!$G$4,nametranslations,111,FALSE)</f>
        <v>Remarques</v>
      </c>
      <c r="AG26" s="203" t="s">
        <v>201</v>
      </c>
      <c r="AH26" s="203"/>
      <c r="AI26" s="203"/>
      <c r="AJ26" s="203"/>
      <c r="AK26" s="203"/>
      <c r="AL26" s="203"/>
      <c r="AM26" s="204"/>
      <c r="AN26" s="7"/>
      <c r="AO26" s="7"/>
      <c r="AP26" s="57" t="str">
        <f>HLOOKUP(Introduction!$G$4,nametranslations,111,FALSE)</f>
        <v>Remarques</v>
      </c>
      <c r="AQ26" s="203" t="s">
        <v>202</v>
      </c>
      <c r="AR26" s="203"/>
      <c r="AS26" s="203"/>
      <c r="AT26" s="203"/>
      <c r="AU26" s="203"/>
      <c r="AV26" s="203"/>
      <c r="AW26" s="204"/>
      <c r="AX26" s="7"/>
      <c r="AY26" s="7"/>
      <c r="AZ26" s="57" t="str">
        <f>HLOOKUP(Introduction!$G$4,nametranslations,111,FALSE)</f>
        <v>Remarques</v>
      </c>
      <c r="BA26" s="206" t="s">
        <v>203</v>
      </c>
      <c r="BB26" s="207"/>
      <c r="BC26" s="207"/>
      <c r="BD26" s="207"/>
      <c r="BE26" s="207"/>
      <c r="BF26" s="207"/>
      <c r="BG26" s="208"/>
      <c r="BH26" s="7"/>
      <c r="BI26" s="7"/>
      <c r="BJ26" s="57" t="str">
        <f>HLOOKUP(Introduction!$G$4,nametranslations,111,FALSE)</f>
        <v>Remarques</v>
      </c>
      <c r="BK26" s="203" t="s">
        <v>204</v>
      </c>
      <c r="BL26" s="203"/>
      <c r="BM26" s="203"/>
      <c r="BN26" s="203"/>
      <c r="BO26" s="203"/>
      <c r="BP26" s="203"/>
      <c r="BQ26" s="204"/>
      <c r="BR26" s="7"/>
      <c r="BS26" s="7"/>
      <c r="BT26" s="57" t="str">
        <f>HLOOKUP(Introduction!$G$4,nametranslations,111,FALSE)</f>
        <v>Remarques</v>
      </c>
      <c r="BU26" s="203" t="s">
        <v>205</v>
      </c>
      <c r="BV26" s="203"/>
      <c r="BW26" s="203"/>
      <c r="BX26" s="203"/>
      <c r="BY26" s="203"/>
      <c r="BZ26" s="203"/>
      <c r="CA26" s="204"/>
      <c r="CB26" s="7"/>
      <c r="CC26" s="7"/>
      <c r="CD26" s="57" t="str">
        <f>HLOOKUP(Introduction!$G$4,nametranslations,111,FALSE)</f>
        <v>Remarques</v>
      </c>
      <c r="CE26" s="203" t="s">
        <v>206</v>
      </c>
      <c r="CF26" s="203"/>
      <c r="CG26" s="203"/>
      <c r="CH26" s="203"/>
      <c r="CI26" s="203"/>
      <c r="CJ26" s="203"/>
      <c r="CK26" s="204"/>
      <c r="CL26" s="7"/>
      <c r="CM26" s="7"/>
      <c r="CN26" s="57" t="str">
        <f>HLOOKUP(Introduction!$G$4,nametranslations,111,FALSE)</f>
        <v>Remarques</v>
      </c>
      <c r="CO26" s="203" t="s">
        <v>206</v>
      </c>
      <c r="CP26" s="203"/>
      <c r="CQ26" s="203"/>
      <c r="CR26" s="203"/>
      <c r="CS26" s="203"/>
      <c r="CT26" s="203"/>
      <c r="CU26" s="204"/>
      <c r="CV26" s="7"/>
      <c r="CW26" s="7"/>
      <c r="CX26" s="57" t="str">
        <f>HLOOKUP(Introduction!$G$4,nametranslations,111,FALSE)</f>
        <v>Remarques</v>
      </c>
      <c r="CY26" s="203" t="s">
        <v>259</v>
      </c>
      <c r="CZ26" s="203"/>
      <c r="DA26" s="203"/>
      <c r="DB26" s="203"/>
      <c r="DC26" s="203"/>
      <c r="DD26" s="203"/>
      <c r="DE26" s="204"/>
      <c r="DF26" s="7"/>
      <c r="DH26" s="62"/>
      <c r="DR26" s="62"/>
      <c r="EB26" s="62"/>
      <c r="EL26" s="62"/>
      <c r="EV26" s="62"/>
      <c r="FF26" s="62"/>
      <c r="FP26" s="62"/>
      <c r="FZ26" s="62"/>
      <c r="GJ26" s="62"/>
      <c r="GT26" s="62"/>
      <c r="HD26" s="62"/>
      <c r="HN26" s="62"/>
      <c r="HX26" s="62"/>
    </row>
    <row r="27" spans="1:232" s="1" customFormat="1" ht="15.75" customHeight="1" x14ac:dyDescent="0.3">
      <c r="A27" s="149" t="str">
        <f ca="1">IF(ISBLANK('Data Summary'!A29),"",'Data Summary'!A29)</f>
        <v/>
      </c>
      <c r="B27" s="57"/>
      <c r="C27" s="8" t="str">
        <f>HLOOKUP(Introduction!$G$4,nametranslations,112,FALSE)</f>
        <v>Estimation utilisée : installations</v>
      </c>
      <c r="D27" s="46"/>
      <c r="E27" s="46"/>
      <c r="F27" s="46"/>
      <c r="G27" s="46"/>
      <c r="H27" s="46"/>
      <c r="I27" s="42"/>
      <c r="J27" s="7"/>
      <c r="K27" s="7"/>
      <c r="L27" s="57"/>
      <c r="M27" s="8" t="str">
        <f>HLOOKUP(Introduction!$G$4,nametranslations,112,FALSE)</f>
        <v>Estimation utilisée : installations</v>
      </c>
      <c r="N27" s="22"/>
      <c r="O27" s="22"/>
      <c r="P27" s="22"/>
      <c r="Q27" s="22"/>
      <c r="R27" s="22"/>
      <c r="S27" s="41"/>
      <c r="T27" s="7"/>
      <c r="U27" s="7"/>
      <c r="V27" s="57"/>
      <c r="W27" s="8" t="str">
        <f>HLOOKUP(Introduction!$G$4,nametranslations,112,FALSE)</f>
        <v>Estimation utilisée : installations</v>
      </c>
      <c r="X27" s="22"/>
      <c r="Y27" s="22"/>
      <c r="Z27" s="22"/>
      <c r="AA27" s="22"/>
      <c r="AB27" s="22"/>
      <c r="AC27" s="41"/>
      <c r="AD27" s="7"/>
      <c r="AE27" s="7"/>
      <c r="AF27" s="57"/>
      <c r="AG27" s="8" t="str">
        <f>HLOOKUP(Introduction!$G$4,nametranslations,112,FALSE)</f>
        <v>Estimation utilisée : installations</v>
      </c>
      <c r="AH27" s="22"/>
      <c r="AI27" s="22"/>
      <c r="AJ27" s="22"/>
      <c r="AK27" s="22"/>
      <c r="AL27" s="22"/>
      <c r="AM27" s="41"/>
      <c r="AN27" s="7"/>
      <c r="AO27" s="7"/>
      <c r="AP27" s="57"/>
      <c r="AQ27" s="8" t="str">
        <f>HLOOKUP(Introduction!$G$4,nametranslations,112,FALSE)</f>
        <v>Estimation utilisée : installations</v>
      </c>
      <c r="AR27" s="22"/>
      <c r="AS27" s="22"/>
      <c r="AT27" s="22"/>
      <c r="AU27" s="22"/>
      <c r="AV27" s="22"/>
      <c r="AW27" s="42"/>
      <c r="AX27" s="7"/>
      <c r="AY27" s="7"/>
      <c r="AZ27" s="57"/>
      <c r="BA27" s="8" t="str">
        <f>HLOOKUP(Introduction!$G$4,nametranslations,112,FALSE)</f>
        <v>Estimation utilisée : installations</v>
      </c>
      <c r="BB27" s="22"/>
      <c r="BC27" s="22"/>
      <c r="BD27" s="22"/>
      <c r="BE27" s="22"/>
      <c r="BF27" s="22"/>
      <c r="BG27" s="42"/>
      <c r="BH27" s="7"/>
      <c r="BI27" s="7"/>
      <c r="BJ27" s="57"/>
      <c r="BK27" s="8" t="str">
        <f>HLOOKUP(Introduction!$G$4,nametranslations,112,FALSE)</f>
        <v>Estimation utilisée : installations</v>
      </c>
      <c r="BL27" s="22"/>
      <c r="BM27" s="22"/>
      <c r="BN27" s="22"/>
      <c r="BO27" s="22"/>
      <c r="BP27" s="22"/>
      <c r="BQ27" s="42"/>
      <c r="BR27" s="7"/>
      <c r="BS27" s="7"/>
      <c r="BT27" s="57"/>
      <c r="BU27" s="8" t="str">
        <f>HLOOKUP(Introduction!$G$4,nametranslations,112,FALSE)</f>
        <v>Estimation utilisée : installations</v>
      </c>
      <c r="BV27" s="22"/>
      <c r="BW27" s="22"/>
      <c r="BX27" s="22"/>
      <c r="BY27" s="22"/>
      <c r="BZ27" s="22"/>
      <c r="CA27" s="42"/>
      <c r="CB27" s="7"/>
      <c r="CC27" s="7"/>
      <c r="CD27" s="57"/>
      <c r="CE27" s="8" t="str">
        <f>HLOOKUP(Introduction!$G$4,nametranslations,112,FALSE)</f>
        <v>Estimation utilisée : installations</v>
      </c>
      <c r="CF27" s="22" t="s">
        <v>208</v>
      </c>
      <c r="CG27" s="22" t="s">
        <v>208</v>
      </c>
      <c r="CH27" s="22" t="s">
        <v>208</v>
      </c>
      <c r="CI27" s="22" t="s">
        <v>208</v>
      </c>
      <c r="CJ27" s="22" t="s">
        <v>208</v>
      </c>
      <c r="CK27" s="41" t="s">
        <v>208</v>
      </c>
      <c r="CL27" s="7"/>
      <c r="CM27" s="7"/>
      <c r="CN27" s="57"/>
      <c r="CO27" s="8" t="str">
        <f>HLOOKUP(Introduction!$G$4,nametranslations,112,FALSE)</f>
        <v>Estimation utilisée : installations</v>
      </c>
      <c r="CP27" s="22" t="s">
        <v>208</v>
      </c>
      <c r="CQ27" s="22" t="s">
        <v>208</v>
      </c>
      <c r="CR27" s="22" t="s">
        <v>208</v>
      </c>
      <c r="CS27" s="22" t="s">
        <v>208</v>
      </c>
      <c r="CT27" s="22" t="s">
        <v>208</v>
      </c>
      <c r="CU27" s="41" t="s">
        <v>208</v>
      </c>
      <c r="CV27" s="7"/>
      <c r="CW27" s="7"/>
      <c r="CX27" s="57"/>
      <c r="CY27" s="8" t="str">
        <f>HLOOKUP(Introduction!$G$4,nametranslations,112,FALSE)</f>
        <v>Estimation utilisée : installations</v>
      </c>
      <c r="CZ27" s="162" t="s">
        <v>208</v>
      </c>
      <c r="DA27" s="162" t="s">
        <v>208</v>
      </c>
      <c r="DB27" s="162" t="s">
        <v>208</v>
      </c>
      <c r="DC27" s="162" t="s">
        <v>208</v>
      </c>
      <c r="DD27" s="162" t="s">
        <v>208</v>
      </c>
      <c r="DE27" s="162" t="s">
        <v>208</v>
      </c>
      <c r="DF27" s="7"/>
      <c r="DH27" s="62"/>
      <c r="DR27" s="62"/>
      <c r="EB27" s="62"/>
      <c r="EL27" s="62"/>
      <c r="EV27" s="62"/>
      <c r="FF27" s="62"/>
      <c r="FP27" s="62"/>
      <c r="FZ27" s="62"/>
      <c r="GJ27" s="62"/>
      <c r="GT27" s="62"/>
      <c r="HD27" s="62"/>
      <c r="HN27" s="62"/>
      <c r="HX27" s="62"/>
    </row>
    <row r="28" spans="1:232" s="1" customFormat="1" ht="15.75" customHeight="1" x14ac:dyDescent="0.3">
      <c r="A28" s="149" t="str">
        <f ca="1">IF(ISBLANK('Data Summary'!A30),"",'Data Summary'!A30)</f>
        <v/>
      </c>
      <c r="B28" s="57"/>
      <c r="C28" s="8" t="str">
        <f>HLOOKUP(Introduction!$G$4,nametranslations,113,FALSE)</f>
        <v>Estimation utilisée : améliorée</v>
      </c>
      <c r="D28" s="22" t="s">
        <v>208</v>
      </c>
      <c r="E28" s="22"/>
      <c r="F28" s="22"/>
      <c r="G28" s="22"/>
      <c r="H28" s="22" t="s">
        <v>208</v>
      </c>
      <c r="I28" s="41" t="s">
        <v>208</v>
      </c>
      <c r="J28" s="7"/>
      <c r="K28" s="7"/>
      <c r="L28" s="57"/>
      <c r="M28" s="8" t="str">
        <f>HLOOKUP(Introduction!$G$4,nametranslations,113,FALSE)</f>
        <v>Estimation utilisée : améliorée</v>
      </c>
      <c r="N28" s="27" t="s">
        <v>208</v>
      </c>
      <c r="O28" s="22"/>
      <c r="P28" s="22"/>
      <c r="Q28" s="22"/>
      <c r="R28" s="22" t="s">
        <v>208</v>
      </c>
      <c r="S28" s="41" t="s">
        <v>208</v>
      </c>
      <c r="T28" s="7"/>
      <c r="U28" s="7"/>
      <c r="V28" s="57"/>
      <c r="W28" s="8" t="str">
        <f>HLOOKUP(Introduction!$G$4,nametranslations,113,FALSE)</f>
        <v>Estimation utilisée : améliorée</v>
      </c>
      <c r="X28" s="22" t="s">
        <v>208</v>
      </c>
      <c r="Y28" s="22"/>
      <c r="Z28" s="22"/>
      <c r="AA28" s="22"/>
      <c r="AB28" s="22" t="s">
        <v>208</v>
      </c>
      <c r="AC28" s="41" t="s">
        <v>208</v>
      </c>
      <c r="AD28" s="7"/>
      <c r="AE28" s="7"/>
      <c r="AF28" s="57"/>
      <c r="AG28" s="8" t="str">
        <f>HLOOKUP(Introduction!$G$4,nametranslations,113,FALSE)</f>
        <v>Estimation utilisée : améliorée</v>
      </c>
      <c r="AH28" s="27" t="s">
        <v>208</v>
      </c>
      <c r="AI28" s="22"/>
      <c r="AJ28" s="22"/>
      <c r="AK28" s="22"/>
      <c r="AL28" s="22" t="s">
        <v>208</v>
      </c>
      <c r="AM28" s="41" t="s">
        <v>208</v>
      </c>
      <c r="AN28" s="7"/>
      <c r="AO28" s="7"/>
      <c r="AP28" s="57"/>
      <c r="AQ28" s="8" t="str">
        <f>HLOOKUP(Introduction!$G$4,nametranslations,113,FALSE)</f>
        <v>Estimation utilisée : améliorée</v>
      </c>
      <c r="AR28" s="22"/>
      <c r="AS28" s="22"/>
      <c r="AT28" s="22"/>
      <c r="AU28" s="22"/>
      <c r="AV28" s="22"/>
      <c r="AW28" s="41"/>
      <c r="AX28" s="7"/>
      <c r="AY28" s="7"/>
      <c r="AZ28" s="57"/>
      <c r="BA28" s="8" t="str">
        <f>HLOOKUP(Introduction!$G$4,nametranslations,113,FALSE)</f>
        <v>Estimation utilisée : améliorée</v>
      </c>
      <c r="BB28" s="22" t="s">
        <v>208</v>
      </c>
      <c r="BC28" s="22"/>
      <c r="BD28" s="22"/>
      <c r="BE28" s="22"/>
      <c r="BF28" s="22" t="s">
        <v>208</v>
      </c>
      <c r="BG28" s="41"/>
      <c r="BH28" s="7"/>
      <c r="BI28" s="7"/>
      <c r="BJ28" s="57"/>
      <c r="BK28" s="8" t="str">
        <f>HLOOKUP(Introduction!$G$4,nametranslations,113,FALSE)</f>
        <v>Estimation utilisée : améliorée</v>
      </c>
      <c r="BL28" s="22" t="s">
        <v>208</v>
      </c>
      <c r="BM28" s="22"/>
      <c r="BN28" s="22"/>
      <c r="BO28" s="22"/>
      <c r="BP28" s="22" t="s">
        <v>208</v>
      </c>
      <c r="BQ28" s="41"/>
      <c r="BR28" s="7"/>
      <c r="BS28" s="7"/>
      <c r="BT28" s="57"/>
      <c r="BU28" s="8" t="str">
        <f>HLOOKUP(Introduction!$G$4,nametranslations,113,FALSE)</f>
        <v>Estimation utilisée : améliorée</v>
      </c>
      <c r="BV28" s="22" t="s">
        <v>208</v>
      </c>
      <c r="BW28" s="22"/>
      <c r="BX28" s="22"/>
      <c r="BY28" s="22"/>
      <c r="BZ28" s="22" t="s">
        <v>208</v>
      </c>
      <c r="CA28" s="41" t="s">
        <v>208</v>
      </c>
      <c r="CB28" s="7"/>
      <c r="CC28" s="7"/>
      <c r="CD28" s="57"/>
      <c r="CE28" s="8" t="str">
        <f>HLOOKUP(Introduction!$G$4,nametranslations,113,FALSE)</f>
        <v>Estimation utilisée : améliorée</v>
      </c>
      <c r="CF28" s="22"/>
      <c r="CG28" s="22"/>
      <c r="CH28" s="22"/>
      <c r="CI28" s="22"/>
      <c r="CJ28" s="22"/>
      <c r="CK28" s="41"/>
      <c r="CL28" s="7"/>
      <c r="CM28" s="7"/>
      <c r="CN28" s="57"/>
      <c r="CO28" s="8" t="str">
        <f>HLOOKUP(Introduction!$G$4,nametranslations,113,FALSE)</f>
        <v>Estimation utilisée : améliorée</v>
      </c>
      <c r="CP28" s="22"/>
      <c r="CQ28" s="22"/>
      <c r="CR28" s="22"/>
      <c r="CS28" s="22"/>
      <c r="CT28" s="22"/>
      <c r="CU28" s="41"/>
      <c r="CV28" s="7"/>
      <c r="CW28" s="7"/>
      <c r="CX28" s="57"/>
      <c r="CY28" s="8" t="str">
        <f>HLOOKUP(Introduction!$G$4,nametranslations,113,FALSE)</f>
        <v>Estimation utilisée : améliorée</v>
      </c>
      <c r="CZ28" s="162" t="s">
        <v>208</v>
      </c>
      <c r="DA28" s="162" t="s">
        <v>208</v>
      </c>
      <c r="DB28" s="162" t="s">
        <v>208</v>
      </c>
      <c r="DC28" s="162" t="s">
        <v>208</v>
      </c>
      <c r="DD28" s="162" t="s">
        <v>208</v>
      </c>
      <c r="DE28" s="162" t="s">
        <v>208</v>
      </c>
      <c r="DF28" s="7"/>
      <c r="DH28" s="62"/>
      <c r="DR28" s="62"/>
      <c r="EB28" s="62"/>
      <c r="EL28" s="62"/>
      <c r="EV28" s="62"/>
      <c r="FF28" s="62"/>
      <c r="FP28" s="62"/>
      <c r="FZ28" s="62"/>
      <c r="GJ28" s="62"/>
      <c r="GT28" s="62"/>
      <c r="HD28" s="62"/>
      <c r="HN28" s="62"/>
      <c r="HX28" s="62"/>
    </row>
    <row r="29" spans="1:232" ht="15.75" customHeight="1" x14ac:dyDescent="0.3">
      <c r="A29" s="149" t="str">
        <f ca="1">IF(ISBLANK('Data Summary'!A31),"",'Data Summary'!A31)</f>
        <v/>
      </c>
      <c r="B29" s="57"/>
      <c r="C29" s="8" t="str">
        <f>HLOOKUP(Introduction!$G$4,nametranslations,114,FALSE)</f>
        <v>Estimation utilisée : service de base</v>
      </c>
      <c r="D29" s="22"/>
      <c r="E29" s="22"/>
      <c r="F29" s="22"/>
      <c r="G29" s="22"/>
      <c r="H29" s="22"/>
      <c r="I29" s="41"/>
      <c r="J29" s="7"/>
      <c r="K29" s="7"/>
      <c r="L29" s="57"/>
      <c r="M29" s="8" t="str">
        <f>HLOOKUP(Introduction!$G$4,nametranslations,114,FALSE)</f>
        <v>Estimation utilisée : service de base</v>
      </c>
      <c r="N29" s="22"/>
      <c r="O29" s="22"/>
      <c r="P29" s="22"/>
      <c r="Q29" s="22"/>
      <c r="R29" s="22"/>
      <c r="S29" s="41"/>
      <c r="T29" s="7"/>
      <c r="U29" s="7"/>
      <c r="V29" s="57"/>
      <c r="W29" s="8" t="str">
        <f>HLOOKUP(Introduction!$G$4,nametranslations,114,FALSE)</f>
        <v>Estimation utilisée : service de base</v>
      </c>
      <c r="X29" s="22"/>
      <c r="Y29" s="22"/>
      <c r="Z29" s="22"/>
      <c r="AA29" s="22"/>
      <c r="AB29" s="22"/>
      <c r="AC29" s="41"/>
      <c r="AD29" s="7"/>
      <c r="AE29" s="7"/>
      <c r="AF29" s="57"/>
      <c r="AG29" s="8" t="str">
        <f>HLOOKUP(Introduction!$G$4,nametranslations,114,FALSE)</f>
        <v>Estimation utilisée : service de base</v>
      </c>
      <c r="AH29" s="22"/>
      <c r="AI29" s="22"/>
      <c r="AJ29" s="22"/>
      <c r="AK29" s="22"/>
      <c r="AL29" s="22"/>
      <c r="AM29" s="41"/>
      <c r="AN29" s="7"/>
      <c r="AO29" s="7"/>
      <c r="AP29" s="57"/>
      <c r="AQ29" s="8" t="str">
        <f>HLOOKUP(Introduction!$G$4,nametranslations,114,FALSE)</f>
        <v>Estimation utilisée : service de base</v>
      </c>
      <c r="AR29" s="22"/>
      <c r="AS29" s="22"/>
      <c r="AT29" s="22"/>
      <c r="AU29" s="22"/>
      <c r="AV29" s="22"/>
      <c r="AW29" s="41"/>
      <c r="AX29" s="7"/>
      <c r="AY29" s="7"/>
      <c r="AZ29" s="57"/>
      <c r="BA29" s="8" t="str">
        <f>HLOOKUP(Introduction!$G$4,nametranslations,114,FALSE)</f>
        <v>Estimation utilisée : service de base</v>
      </c>
      <c r="BB29" s="22"/>
      <c r="BC29" s="22"/>
      <c r="BD29" s="22"/>
      <c r="BE29" s="22"/>
      <c r="BF29" s="22"/>
      <c r="BG29" s="41"/>
      <c r="BH29" s="7"/>
      <c r="BI29" s="7"/>
      <c r="BJ29" s="57"/>
      <c r="BK29" s="8" t="str">
        <f>HLOOKUP(Introduction!$G$4,nametranslations,114,FALSE)</f>
        <v>Estimation utilisée : service de base</v>
      </c>
      <c r="BL29" s="22"/>
      <c r="BM29" s="22"/>
      <c r="BN29" s="22"/>
      <c r="BO29" s="22"/>
      <c r="BP29" s="22"/>
      <c r="BQ29" s="41"/>
      <c r="BR29" s="7"/>
      <c r="BS29" s="7"/>
      <c r="BT29" s="57"/>
      <c r="BU29" s="8" t="str">
        <f>HLOOKUP(Introduction!$G$4,nametranslations,114,FALSE)</f>
        <v>Estimation utilisée : service de base</v>
      </c>
      <c r="BV29" s="22"/>
      <c r="BW29" s="22"/>
      <c r="BX29" s="22"/>
      <c r="BY29" s="22"/>
      <c r="BZ29" s="22"/>
      <c r="CA29" s="41"/>
      <c r="CB29" s="7"/>
      <c r="CC29" s="7"/>
      <c r="CD29" s="57"/>
      <c r="CE29" s="8" t="str">
        <f>HLOOKUP(Introduction!$G$4,nametranslations,114,FALSE)</f>
        <v>Estimation utilisée : service de base</v>
      </c>
      <c r="CF29" s="22"/>
      <c r="CG29" s="22"/>
      <c r="CH29" s="22"/>
      <c r="CI29" s="22"/>
      <c r="CJ29" s="22"/>
      <c r="CK29" s="41"/>
      <c r="CL29" s="7"/>
      <c r="CM29" s="7"/>
      <c r="CN29" s="57"/>
      <c r="CO29" s="8" t="str">
        <f>HLOOKUP(Introduction!$G$4,nametranslations,114,FALSE)</f>
        <v>Estimation utilisée : service de base</v>
      </c>
      <c r="CP29" s="22"/>
      <c r="CQ29" s="22"/>
      <c r="CR29" s="22"/>
      <c r="CS29" s="22"/>
      <c r="CT29" s="22"/>
      <c r="CU29" s="41"/>
      <c r="CV29" s="7"/>
      <c r="CW29" s="7"/>
      <c r="CX29" s="57"/>
      <c r="CY29" s="8" t="str">
        <f>HLOOKUP(Introduction!$G$4,nametranslations,114,FALSE)</f>
        <v>Estimation utilisée : service de base</v>
      </c>
      <c r="CZ29" s="162" t="s">
        <v>208</v>
      </c>
      <c r="DA29" s="162" t="s">
        <v>208</v>
      </c>
      <c r="DB29" s="162" t="s">
        <v>208</v>
      </c>
      <c r="DC29" s="162" t="s">
        <v>208</v>
      </c>
      <c r="DD29" s="162" t="s">
        <v>208</v>
      </c>
      <c r="DE29" s="162" t="s">
        <v>208</v>
      </c>
      <c r="DF29" s="7"/>
    </row>
    <row r="30" spans="1:232" ht="15.75" customHeight="1" x14ac:dyDescent="0.3">
      <c r="A30" s="149" t="str">
        <f ca="1">IF(ISBLANK('Data Summary'!A32),"",'Data Summary'!A32)</f>
        <v/>
      </c>
      <c r="B30" s="58"/>
      <c r="C30" s="8" t="str">
        <f>HLOOKUP(Introduction!$G$4,nametranslations,115,FALSE)</f>
        <v>Nombre total d'écoles</v>
      </c>
      <c r="D30" s="179"/>
      <c r="E30" s="179"/>
      <c r="F30" s="179"/>
      <c r="G30" s="180"/>
      <c r="H30" s="181"/>
      <c r="I30" s="28"/>
      <c r="J30" s="7"/>
      <c r="K30" s="7"/>
      <c r="L30" s="58"/>
      <c r="M30" s="8" t="str">
        <f>HLOOKUP(Introduction!$G$4,nametranslations,115,FALSE)</f>
        <v>Nombre total d'écoles</v>
      </c>
      <c r="N30" s="179"/>
      <c r="O30" s="179"/>
      <c r="P30" s="179"/>
      <c r="Q30" s="180"/>
      <c r="R30" s="181"/>
      <c r="S30" s="28"/>
      <c r="T30" s="7"/>
      <c r="U30" s="7"/>
      <c r="V30" s="58"/>
      <c r="W30" s="8" t="str">
        <f>HLOOKUP(Introduction!$G$4,nametranslations,115,FALSE)</f>
        <v>Nombre total d'écoles</v>
      </c>
      <c r="X30" s="179"/>
      <c r="Y30" s="179"/>
      <c r="Z30" s="179"/>
      <c r="AA30" s="180"/>
      <c r="AB30" s="181"/>
      <c r="AC30" s="28"/>
      <c r="AD30" s="7"/>
      <c r="AE30" s="7"/>
      <c r="AF30" s="58"/>
      <c r="AG30" s="8" t="str">
        <f>HLOOKUP(Introduction!$G$4,nametranslations,115,FALSE)</f>
        <v>Nombre total d'écoles</v>
      </c>
      <c r="AH30" s="179"/>
      <c r="AI30" s="179"/>
      <c r="AJ30" s="179"/>
      <c r="AK30" s="180"/>
      <c r="AL30" s="181"/>
      <c r="AM30" s="28"/>
      <c r="AN30" s="7"/>
      <c r="AO30" s="7"/>
      <c r="AP30" s="58"/>
      <c r="AQ30" s="8" t="str">
        <f>HLOOKUP(Introduction!$G$4,nametranslations,115,FALSE)</f>
        <v>Nombre total d'écoles</v>
      </c>
      <c r="AR30" s="179"/>
      <c r="AS30" s="179"/>
      <c r="AT30" s="179"/>
      <c r="AU30" s="180"/>
      <c r="AV30" s="181"/>
      <c r="AW30" s="28"/>
      <c r="AX30" s="7"/>
      <c r="AY30" s="7"/>
      <c r="AZ30" s="58"/>
      <c r="BA30" s="8" t="str">
        <f>HLOOKUP(Introduction!$G$4,nametranslations,115,FALSE)</f>
        <v>Nombre total d'écoles</v>
      </c>
      <c r="BB30" s="179"/>
      <c r="BC30" s="179"/>
      <c r="BD30" s="179"/>
      <c r="BE30" s="180"/>
      <c r="BF30" s="181"/>
      <c r="BG30" s="28"/>
      <c r="BH30" s="7"/>
      <c r="BI30" s="7"/>
      <c r="BJ30" s="58"/>
      <c r="BK30" s="8" t="str">
        <f>HLOOKUP(Introduction!$G$4,nametranslations,115,FALSE)</f>
        <v>Nombre total d'écoles</v>
      </c>
      <c r="BL30" s="179"/>
      <c r="BM30" s="179"/>
      <c r="BN30" s="179"/>
      <c r="BO30" s="180"/>
      <c r="BP30" s="181"/>
      <c r="BQ30" s="28"/>
      <c r="BR30" s="7"/>
      <c r="BS30" s="7"/>
      <c r="BT30" s="58"/>
      <c r="BU30" s="8" t="str">
        <f>HLOOKUP(Introduction!$G$4,nametranslations,115,FALSE)</f>
        <v>Nombre total d'écoles</v>
      </c>
      <c r="BV30" s="179"/>
      <c r="BW30" s="179"/>
      <c r="BX30" s="179"/>
      <c r="BY30" s="180"/>
      <c r="BZ30" s="181"/>
      <c r="CA30" s="28"/>
      <c r="CB30" s="7"/>
      <c r="CC30" s="7"/>
      <c r="CD30" s="58"/>
      <c r="CE30" s="8" t="str">
        <f>HLOOKUP(Introduction!$G$4,nametranslations,115,FALSE)</f>
        <v>Nombre total d'écoles</v>
      </c>
      <c r="CF30" s="179">
        <v>62818</v>
      </c>
      <c r="CG30" s="179"/>
      <c r="CH30" s="179"/>
      <c r="CI30" s="180">
        <v>20507</v>
      </c>
      <c r="CJ30" s="181">
        <v>34165</v>
      </c>
      <c r="CK30" s="28">
        <v>8146</v>
      </c>
      <c r="CL30" s="7"/>
      <c r="CM30" s="7"/>
      <c r="CN30" s="58"/>
      <c r="CO30" s="8" t="str">
        <f>HLOOKUP(Introduction!$G$4,nametranslations,115,FALSE)</f>
        <v>Nombre total d'écoles</v>
      </c>
      <c r="CP30" s="179">
        <v>62818</v>
      </c>
      <c r="CQ30" s="179"/>
      <c r="CR30" s="179"/>
      <c r="CS30" s="180">
        <v>20507</v>
      </c>
      <c r="CT30" s="181">
        <v>34165</v>
      </c>
      <c r="CU30" s="28">
        <v>8146</v>
      </c>
      <c r="CV30" s="7"/>
      <c r="CW30" s="7"/>
      <c r="CX30" s="58"/>
      <c r="CY30" s="8" t="str">
        <f>HLOOKUP(Introduction!$G$4,nametranslations,115,FALSE)</f>
        <v>Nombre total d'écoles</v>
      </c>
      <c r="CZ30" s="165">
        <v>41578</v>
      </c>
      <c r="DA30" s="165">
        <v>5415</v>
      </c>
      <c r="DB30" s="165">
        <v>36163</v>
      </c>
      <c r="DC30" s="182">
        <v>21993</v>
      </c>
      <c r="DD30" s="183">
        <v>35951</v>
      </c>
      <c r="DE30" s="163">
        <v>8664</v>
      </c>
      <c r="DF30" s="7"/>
    </row>
    <row r="31" spans="1:232" ht="16.2" thickBot="1" x14ac:dyDescent="0.35">
      <c r="A31" s="149" t="str">
        <f ca="1">IF(ISBLANK('Data Summary'!A33),"",'Data Summary'!A33)</f>
        <v/>
      </c>
      <c r="B31" s="59"/>
      <c r="C31" s="29" t="str">
        <f>HLOOKUP(Introduction!$G$4,nametranslations,116,FALSE)</f>
        <v>Nombre enquêté</v>
      </c>
      <c r="D31" s="30"/>
      <c r="E31" s="30"/>
      <c r="F31" s="30"/>
      <c r="G31" s="30"/>
      <c r="H31" s="30"/>
      <c r="I31" s="31"/>
      <c r="J31" s="7"/>
      <c r="K31" s="7"/>
      <c r="L31" s="59"/>
      <c r="M31" s="29" t="str">
        <f>HLOOKUP(Introduction!$G$4,nametranslations,116,FALSE)</f>
        <v>Nombre enquêté</v>
      </c>
      <c r="N31" s="30"/>
      <c r="O31" s="30"/>
      <c r="P31" s="30"/>
      <c r="Q31" s="30"/>
      <c r="R31" s="30"/>
      <c r="S31" s="31"/>
      <c r="T31" s="7"/>
      <c r="U31" s="7"/>
      <c r="V31" s="59"/>
      <c r="W31" s="29" t="str">
        <f>HLOOKUP(Introduction!$G$4,nametranslations,116,FALSE)</f>
        <v>Nombre enquêté</v>
      </c>
      <c r="X31" s="30"/>
      <c r="Y31" s="30"/>
      <c r="Z31" s="30"/>
      <c r="AA31" s="30"/>
      <c r="AB31" s="30"/>
      <c r="AC31" s="31"/>
      <c r="AD31" s="7"/>
      <c r="AE31" s="7"/>
      <c r="AF31" s="59"/>
      <c r="AG31" s="29" t="str">
        <f>HLOOKUP(Introduction!$G$4,nametranslations,116,FALSE)</f>
        <v>Nombre enquêté</v>
      </c>
      <c r="AH31" s="30"/>
      <c r="AI31" s="30"/>
      <c r="AJ31" s="30"/>
      <c r="AK31" s="30"/>
      <c r="AL31" s="30"/>
      <c r="AM31" s="31"/>
      <c r="AN31" s="7"/>
      <c r="AO31" s="7"/>
      <c r="AP31" s="59"/>
      <c r="AQ31" s="29" t="str">
        <f>HLOOKUP(Introduction!$G$4,nametranslations,116,FALSE)</f>
        <v>Nombre enquêté</v>
      </c>
      <c r="AR31" s="30"/>
      <c r="AS31" s="30"/>
      <c r="AT31" s="30"/>
      <c r="AU31" s="30"/>
      <c r="AV31" s="30"/>
      <c r="AW31" s="31"/>
      <c r="AX31" s="7"/>
      <c r="AY31" s="7"/>
      <c r="AZ31" s="59"/>
      <c r="BA31" s="29" t="str">
        <f>HLOOKUP(Introduction!$G$4,nametranslations,116,FALSE)</f>
        <v>Nombre enquêté</v>
      </c>
      <c r="BB31" s="30">
        <v>473</v>
      </c>
      <c r="BC31" s="30">
        <v>154</v>
      </c>
      <c r="BD31" s="30">
        <v>319</v>
      </c>
      <c r="BE31" s="30"/>
      <c r="BF31" s="30">
        <v>473</v>
      </c>
      <c r="BG31" s="31"/>
      <c r="BH31" s="7"/>
      <c r="BI31" s="7"/>
      <c r="BJ31" s="59"/>
      <c r="BK31" s="29" t="str">
        <f>HLOOKUP(Introduction!$G$4,nametranslations,116,FALSE)</f>
        <v>Nombre enquêté</v>
      </c>
      <c r="BL31" s="30"/>
      <c r="BM31" s="30"/>
      <c r="BN31" s="30"/>
      <c r="BO31" s="30"/>
      <c r="BP31" s="30"/>
      <c r="BQ31" s="31"/>
      <c r="BR31" s="7"/>
      <c r="BS31" s="7"/>
      <c r="BT31" s="59"/>
      <c r="BU31" s="29" t="str">
        <f>HLOOKUP(Introduction!$G$4,nametranslations,116,FALSE)</f>
        <v>Nombre enquêté</v>
      </c>
      <c r="BV31" s="30"/>
      <c r="BW31" s="30"/>
      <c r="BX31" s="30"/>
      <c r="BY31" s="30"/>
      <c r="BZ31" s="30"/>
      <c r="CA31" s="31"/>
      <c r="CB31" s="7"/>
      <c r="CC31" s="7"/>
      <c r="CD31" s="59"/>
      <c r="CE31" s="29" t="str">
        <f>HLOOKUP(Introduction!$G$4,nametranslations,116,FALSE)</f>
        <v>Nombre enquêté</v>
      </c>
      <c r="CF31" s="30"/>
      <c r="CG31" s="30"/>
      <c r="CH31" s="30"/>
      <c r="CI31" s="30"/>
      <c r="CJ31" s="30"/>
      <c r="CK31" s="31"/>
      <c r="CL31" s="7"/>
      <c r="CM31" s="7"/>
      <c r="CN31" s="59"/>
      <c r="CO31" s="29" t="str">
        <f>HLOOKUP(Introduction!$G$4,nametranslations,116,FALSE)</f>
        <v>Nombre enquêté</v>
      </c>
      <c r="CP31" s="30"/>
      <c r="CQ31" s="30"/>
      <c r="CR31" s="30"/>
      <c r="CS31" s="30"/>
      <c r="CT31" s="30"/>
      <c r="CU31" s="31"/>
      <c r="CV31" s="7"/>
      <c r="CW31" s="7"/>
      <c r="CX31" s="59"/>
      <c r="CY31" s="29" t="str">
        <f>HLOOKUP(Introduction!$G$4,nametranslations,116,FALSE)</f>
        <v>Nombre enquêté</v>
      </c>
      <c r="CZ31" s="164">
        <v>11378</v>
      </c>
      <c r="DA31" s="164">
        <v>1675</v>
      </c>
      <c r="DB31" s="164">
        <v>9703</v>
      </c>
      <c r="DC31" s="164">
        <v>7384</v>
      </c>
      <c r="DD31" s="164">
        <v>9643</v>
      </c>
      <c r="DE31" s="65">
        <v>2287</v>
      </c>
      <c r="DF31" s="7"/>
    </row>
    <row r="32" spans="1:232" x14ac:dyDescent="0.3">
      <c r="A32" s="149" t="str">
        <f ca="1">IF(ISBLANK('Data Summary'!A34),"",'Data Summary'!A34)</f>
        <v/>
      </c>
    </row>
    <row r="33" spans="1:109" x14ac:dyDescent="0.3">
      <c r="A33" s="149" t="str">
        <f ca="1">IF(ISBLANK('Data Summary'!A35),"",'Data Summary'!A35)</f>
        <v/>
      </c>
    </row>
    <row r="34" spans="1:109" x14ac:dyDescent="0.3">
      <c r="A34" s="149" t="str">
        <f ca="1">IF(ISBLANK('Data Summary'!A36),"",'Data Summary'!A36)</f>
        <v/>
      </c>
      <c r="CZ34" s="201"/>
      <c r="DA34" s="201"/>
      <c r="DB34" s="201"/>
      <c r="DC34" s="201"/>
      <c r="DD34" s="201"/>
      <c r="DE34" s="201"/>
    </row>
    <row r="35" spans="1:109" x14ac:dyDescent="0.3">
      <c r="A35" s="149" t="str">
        <f ca="1">IF(ISBLANK('Data Summary'!A37),"",'Data Summary'!A37)</f>
        <v/>
      </c>
    </row>
    <row r="36" spans="1:109" x14ac:dyDescent="0.3">
      <c r="A36" s="149" t="str">
        <f ca="1">IF(ISBLANK('Data Summary'!A38),"",'Data Summary'!A38)</f>
        <v/>
      </c>
    </row>
    <row r="37" spans="1:109" x14ac:dyDescent="0.3">
      <c r="A37" s="149" t="str">
        <f ca="1">IF(ISBLANK('Data Summary'!A39),"",'Data Summary'!A39)</f>
        <v/>
      </c>
    </row>
    <row r="38" spans="1:109" x14ac:dyDescent="0.3">
      <c r="A38" s="149" t="str">
        <f ca="1">IF(ISBLANK('Data Summary'!A40),"",'Data Summary'!A40)</f>
        <v/>
      </c>
    </row>
    <row r="39" spans="1:109" x14ac:dyDescent="0.3">
      <c r="A39" s="149" t="str">
        <f ca="1">IF(ISBLANK('Data Summary'!A41),"",'Data Summary'!A41)</f>
        <v/>
      </c>
    </row>
    <row r="40" spans="1:109" x14ac:dyDescent="0.3">
      <c r="A40" s="149" t="str">
        <f ca="1">IF(ISBLANK('Data Summary'!A42),"",'Data Summary'!A42)</f>
        <v/>
      </c>
    </row>
    <row r="41" spans="1:109" x14ac:dyDescent="0.3">
      <c r="A41" s="149" t="str">
        <f ca="1">IF(ISBLANK('Data Summary'!A43),"",'Data Summary'!A43)</f>
        <v/>
      </c>
    </row>
    <row r="42" spans="1:109" x14ac:dyDescent="0.3">
      <c r="A42" s="149" t="str">
        <f ca="1">IF(ISBLANK('Data Summary'!A44),"",'Data Summary'!A44)</f>
        <v/>
      </c>
    </row>
    <row r="43" spans="1:109" x14ac:dyDescent="0.3">
      <c r="A43" s="149" t="str">
        <f ca="1">IF(ISBLANK('Data Summary'!A45),"",'Data Summary'!A45)</f>
        <v/>
      </c>
    </row>
    <row r="44" spans="1:109" x14ac:dyDescent="0.3">
      <c r="A44" s="149" t="str">
        <f ca="1">IF(ISBLANK('Data Summary'!A46),"",'Data Summary'!A46)</f>
        <v/>
      </c>
    </row>
    <row r="45" spans="1:109" x14ac:dyDescent="0.3">
      <c r="A45" s="149" t="str">
        <f ca="1">IF(ISBLANK('Data Summary'!A47),"",'Data Summary'!A47)</f>
        <v/>
      </c>
    </row>
    <row r="46" spans="1:109" x14ac:dyDescent="0.3">
      <c r="A46" s="149" t="str">
        <f ca="1">IF(ISBLANK('Data Summary'!A48),"",'Data Summary'!A48)</f>
        <v/>
      </c>
    </row>
    <row r="47" spans="1:109" x14ac:dyDescent="0.3">
      <c r="A47" s="149" t="str">
        <f ca="1">IF(ISBLANK('Data Summary'!A49),"",'Data Summary'!A49)</f>
        <v/>
      </c>
    </row>
    <row r="48" spans="1:109" x14ac:dyDescent="0.3">
      <c r="A48" s="149" t="str">
        <f ca="1">IF(ISBLANK('Data Summary'!A50),"",'Data Summary'!A50)</f>
        <v/>
      </c>
    </row>
    <row r="49" spans="1:1" x14ac:dyDescent="0.3">
      <c r="A49" s="149" t="str">
        <f ca="1">IF(ISBLANK('Data Summary'!A51),"",'Data Summary'!A51)</f>
        <v/>
      </c>
    </row>
    <row r="50" spans="1:1" x14ac:dyDescent="0.3">
      <c r="A50" s="149" t="str">
        <f ca="1">IF(ISBLANK('Data Summary'!A52),"",'Data Summary'!A52)</f>
        <v/>
      </c>
    </row>
    <row r="51" spans="1:1" x14ac:dyDescent="0.3">
      <c r="A51" s="149" t="str">
        <f ca="1">IF(ISBLANK('Data Summary'!A53),"",'Data Summary'!A53)</f>
        <v/>
      </c>
    </row>
    <row r="52" spans="1:1" x14ac:dyDescent="0.3">
      <c r="A52" s="149" t="str">
        <f ca="1">IF(ISBLANK('Data Summary'!A54),"",'Data Summary'!A54)</f>
        <v/>
      </c>
    </row>
    <row r="53" spans="1:1" x14ac:dyDescent="0.3">
      <c r="A53" s="149" t="str">
        <f ca="1">IF(ISBLANK('Data Summary'!A55),"",'Data Summary'!A55)</f>
        <v/>
      </c>
    </row>
    <row r="54" spans="1:1" x14ac:dyDescent="0.3">
      <c r="A54" s="149" t="str">
        <f ca="1">IF(ISBLANK('Data Summary'!A56),"",'Data Summary'!A56)</f>
        <v/>
      </c>
    </row>
    <row r="55" spans="1:1" x14ac:dyDescent="0.3">
      <c r="A55" s="149" t="str">
        <f ca="1">IF(ISBLANK('Data Summary'!A57),"",'Data Summary'!A57)</f>
        <v/>
      </c>
    </row>
    <row r="56" spans="1:1" x14ac:dyDescent="0.3">
      <c r="A56" s="149" t="str">
        <f ca="1">IF(ISBLANK('Data Summary'!A58),"",'Data Summary'!A58)</f>
        <v/>
      </c>
    </row>
    <row r="57" spans="1:1" x14ac:dyDescent="0.3">
      <c r="A57" s="149" t="str">
        <f ca="1">IF(ISBLANK('Data Summary'!A59),"",'Data Summary'!A59)</f>
        <v/>
      </c>
    </row>
    <row r="58" spans="1:1" x14ac:dyDescent="0.3">
      <c r="A58" s="149" t="str">
        <f ca="1">IF(ISBLANK('Data Summary'!A60),"",'Data Summary'!A60)</f>
        <v/>
      </c>
    </row>
    <row r="59" spans="1:1" x14ac:dyDescent="0.3">
      <c r="A59" s="149" t="str">
        <f ca="1">IF(ISBLANK('Data Summary'!A61),"",'Data Summary'!A61)</f>
        <v/>
      </c>
    </row>
    <row r="60" spans="1:1" x14ac:dyDescent="0.3">
      <c r="A60" s="149" t="str">
        <f ca="1">IF(ISBLANK('Data Summary'!A62),"",'Data Summary'!A62)</f>
        <v/>
      </c>
    </row>
    <row r="61" spans="1:1" x14ac:dyDescent="0.3">
      <c r="A61" s="149" t="str">
        <f ca="1">IF(ISBLANK('Data Summary'!A63),"",'Data Summary'!A63)</f>
        <v/>
      </c>
    </row>
    <row r="62" spans="1:1" x14ac:dyDescent="0.3">
      <c r="A62" s="149" t="str">
        <f ca="1">IF(ISBLANK('Data Summary'!A64),"",'Data Summary'!A64)</f>
        <v/>
      </c>
    </row>
    <row r="63" spans="1:1" x14ac:dyDescent="0.3">
      <c r="A63" s="149" t="str">
        <f ca="1">IF(ISBLANK('Data Summary'!A65),"",'Data Summary'!A65)</f>
        <v/>
      </c>
    </row>
    <row r="64" spans="1:1" x14ac:dyDescent="0.3">
      <c r="A64" s="149" t="str">
        <f ca="1">IF(ISBLANK('Data Summary'!A66),"",'Data Summary'!A66)</f>
        <v/>
      </c>
    </row>
    <row r="65" spans="1:1" x14ac:dyDescent="0.3">
      <c r="A65" s="149" t="str">
        <f ca="1">IF(ISBLANK('Data Summary'!A67),"",'Data Summary'!A67)</f>
        <v/>
      </c>
    </row>
    <row r="66" spans="1:1" x14ac:dyDescent="0.3">
      <c r="A66" s="149" t="str">
        <f ca="1">IF(ISBLANK('Data Summary'!A68),"",'Data Summary'!A68)</f>
        <v/>
      </c>
    </row>
    <row r="67" spans="1:1" x14ac:dyDescent="0.3">
      <c r="A67" s="149" t="str">
        <f ca="1">IF(ISBLANK('Data Summary'!A69),"",'Data Summary'!A69)</f>
        <v/>
      </c>
    </row>
    <row r="68" spans="1:1" x14ac:dyDescent="0.3">
      <c r="A68" s="149" t="str">
        <f ca="1">IF(ISBLANK('Data Summary'!A70),"",'Data Summary'!A70)</f>
        <v/>
      </c>
    </row>
    <row r="69" spans="1:1" x14ac:dyDescent="0.3">
      <c r="A69" s="149" t="str">
        <f ca="1">IF(ISBLANK('Data Summary'!A71),"",'Data Summary'!A71)</f>
        <v/>
      </c>
    </row>
    <row r="70" spans="1:1" x14ac:dyDescent="0.3">
      <c r="A70" s="149" t="str">
        <f ca="1">IF(ISBLANK('Data Summary'!A72),"",'Data Summary'!A72)</f>
        <v/>
      </c>
    </row>
    <row r="71" spans="1:1" x14ac:dyDescent="0.3">
      <c r="A71" s="149" t="str">
        <f ca="1">IF(ISBLANK('Data Summary'!A73),"",'Data Summary'!A73)</f>
        <v/>
      </c>
    </row>
    <row r="72" spans="1:1" x14ac:dyDescent="0.3">
      <c r="A72" s="149" t="str">
        <f ca="1">IF(ISBLANK('Data Summary'!A74),"",'Data Summary'!A74)</f>
        <v/>
      </c>
    </row>
    <row r="73" spans="1:1" x14ac:dyDescent="0.3">
      <c r="A73" s="149" t="str">
        <f ca="1">IF(ISBLANK('Data Summary'!A75),"",'Data Summary'!A75)</f>
        <v/>
      </c>
    </row>
    <row r="74" spans="1:1" x14ac:dyDescent="0.3">
      <c r="A74" s="149" t="str">
        <f ca="1">IF(ISBLANK('Data Summary'!A76),"",'Data Summary'!A76)</f>
        <v/>
      </c>
    </row>
    <row r="75" spans="1:1" x14ac:dyDescent="0.3">
      <c r="A75" s="149" t="str">
        <f ca="1">IF(ISBLANK('Data Summary'!A77),"",'Data Summary'!A77)</f>
        <v/>
      </c>
    </row>
    <row r="76" spans="1:1" x14ac:dyDescent="0.3">
      <c r="A76" s="149" t="str">
        <f ca="1">IF(ISBLANK('Data Summary'!A78),"",'Data Summary'!A78)</f>
        <v/>
      </c>
    </row>
    <row r="77" spans="1:1" x14ac:dyDescent="0.3">
      <c r="A77" s="149" t="str">
        <f ca="1">IF(ISBLANK('Data Summary'!A79),"",'Data Summary'!A79)</f>
        <v/>
      </c>
    </row>
    <row r="78" spans="1:1" x14ac:dyDescent="0.3">
      <c r="A78" s="149" t="str">
        <f ca="1">IF(ISBLANK('Data Summary'!A80),"",'Data Summary'!A80)</f>
        <v/>
      </c>
    </row>
    <row r="79" spans="1:1" x14ac:dyDescent="0.3">
      <c r="A79" s="149" t="str">
        <f ca="1">IF(ISBLANK('Data Summary'!A81),"",'Data Summary'!A81)</f>
        <v/>
      </c>
    </row>
    <row r="80" spans="1:1" x14ac:dyDescent="0.3">
      <c r="A80" s="149" t="str">
        <f ca="1">IF(ISBLANK('Data Summary'!A82),"",'Data Summary'!A82)</f>
        <v/>
      </c>
    </row>
    <row r="81" spans="1:1" x14ac:dyDescent="0.3">
      <c r="A81" s="149" t="str">
        <f ca="1">IF(ISBLANK('Data Summary'!A83),"",'Data Summary'!A83)</f>
        <v/>
      </c>
    </row>
    <row r="82" spans="1:1" x14ac:dyDescent="0.3">
      <c r="A82" s="149" t="str">
        <f ca="1">IF(ISBLANK('Data Summary'!A84),"",'Data Summary'!A84)</f>
        <v/>
      </c>
    </row>
    <row r="83" spans="1:1" x14ac:dyDescent="0.3">
      <c r="A83" s="149" t="str">
        <f ca="1">IF(ISBLANK('Data Summary'!A85),"",'Data Summary'!A85)</f>
        <v/>
      </c>
    </row>
    <row r="84" spans="1:1" x14ac:dyDescent="0.3">
      <c r="A84" s="149" t="str">
        <f ca="1">IF(ISBLANK('Data Summary'!A86),"",'Data Summary'!A86)</f>
        <v/>
      </c>
    </row>
    <row r="85" spans="1:1" x14ac:dyDescent="0.3">
      <c r="A85" s="149" t="str">
        <f ca="1">IF(ISBLANK('Data Summary'!A87),"",'Data Summary'!A87)</f>
        <v/>
      </c>
    </row>
    <row r="86" spans="1:1" x14ac:dyDescent="0.3">
      <c r="A86" s="149" t="str">
        <f ca="1">IF(ISBLANK('Data Summary'!A88),"",'Data Summary'!A88)</f>
        <v/>
      </c>
    </row>
    <row r="87" spans="1:1" x14ac:dyDescent="0.3">
      <c r="A87" s="149" t="str">
        <f ca="1">IF(ISBLANK('Data Summary'!A89),"",'Data Summary'!A89)</f>
        <v/>
      </c>
    </row>
    <row r="88" spans="1:1" x14ac:dyDescent="0.3">
      <c r="A88" s="149" t="str">
        <f ca="1">IF(ISBLANK('Data Summary'!A90),"",'Data Summary'!A90)</f>
        <v/>
      </c>
    </row>
    <row r="89" spans="1:1" x14ac:dyDescent="0.3">
      <c r="A89" s="149" t="str">
        <f ca="1">IF(ISBLANK('Data Summary'!A91),"",'Data Summary'!A91)</f>
        <v/>
      </c>
    </row>
    <row r="90" spans="1:1" x14ac:dyDescent="0.3">
      <c r="A90" s="149" t="str">
        <f ca="1">IF(ISBLANK('Data Summary'!A92),"",'Data Summary'!A92)</f>
        <v/>
      </c>
    </row>
    <row r="91" spans="1:1" x14ac:dyDescent="0.3">
      <c r="A91" s="149" t="str">
        <f ca="1">IF(ISBLANK('Data Summary'!A93),"",'Data Summary'!A93)</f>
        <v/>
      </c>
    </row>
    <row r="92" spans="1:1" x14ac:dyDescent="0.3">
      <c r="A92" s="149" t="str">
        <f ca="1">IF(ISBLANK('Data Summary'!A94),"",'Data Summary'!A94)</f>
        <v/>
      </c>
    </row>
    <row r="93" spans="1:1" x14ac:dyDescent="0.3">
      <c r="A93" s="149" t="str">
        <f ca="1">IF(ISBLANK('Data Summary'!A95),"",'Data Summary'!A95)</f>
        <v/>
      </c>
    </row>
    <row r="94" spans="1:1" x14ac:dyDescent="0.3">
      <c r="A94" s="149" t="str">
        <f ca="1">IF(ISBLANK('Data Summary'!A96),"",'Data Summary'!A96)</f>
        <v/>
      </c>
    </row>
    <row r="95" spans="1:1" x14ac:dyDescent="0.3">
      <c r="A95" s="149" t="str">
        <f ca="1">IF(ISBLANK('Data Summary'!A97),"",'Data Summary'!A97)</f>
        <v/>
      </c>
    </row>
    <row r="96" spans="1:1" x14ac:dyDescent="0.3">
      <c r="A96" s="149" t="str">
        <f ca="1">IF(ISBLANK('Data Summary'!A98),"",'Data Summary'!A98)</f>
        <v/>
      </c>
    </row>
    <row r="97" spans="1:1" x14ac:dyDescent="0.3">
      <c r="A97" s="149" t="str">
        <f ca="1">IF(ISBLANK('Data Summary'!A99),"",'Data Summary'!A99)</f>
        <v/>
      </c>
    </row>
    <row r="98" spans="1:1" x14ac:dyDescent="0.3">
      <c r="A98" s="149" t="str">
        <f ca="1">IF(ISBLANK('Data Summary'!A100),"",'Data Summary'!A100)</f>
        <v/>
      </c>
    </row>
    <row r="99" spans="1:1" x14ac:dyDescent="0.3">
      <c r="A99" s="149" t="str">
        <f ca="1">IF(ISBLANK('Data Summary'!A101),"",'Data Summary'!A101)</f>
        <v/>
      </c>
    </row>
    <row r="100" spans="1:1" x14ac:dyDescent="0.3">
      <c r="A100" s="149" t="str">
        <f ca="1">IF(ISBLANK('Data Summary'!A102),"",'Data Summary'!A102)</f>
        <v/>
      </c>
    </row>
    <row r="101" spans="1:1" x14ac:dyDescent="0.3">
      <c r="A101" s="149" t="str">
        <f ca="1">IF(ISBLANK('Data Summary'!A103),"",'Data Summary'!A103)</f>
        <v/>
      </c>
    </row>
    <row r="102" spans="1:1" x14ac:dyDescent="0.3">
      <c r="A102" s="149" t="str">
        <f ca="1">IF(ISBLANK('Data Summary'!A104),"",'Data Summary'!A104)</f>
        <v/>
      </c>
    </row>
    <row r="103" spans="1:1" x14ac:dyDescent="0.3">
      <c r="A103" s="149" t="str">
        <f ca="1">IF(ISBLANK('Data Summary'!A105),"",'Data Summary'!A105)</f>
        <v/>
      </c>
    </row>
    <row r="104" spans="1:1" x14ac:dyDescent="0.3">
      <c r="A104" s="149" t="str">
        <f ca="1">IF(ISBLANK('Data Summary'!A106),"",'Data Summary'!A106)</f>
        <v/>
      </c>
    </row>
    <row r="105" spans="1:1" x14ac:dyDescent="0.3">
      <c r="A105" s="149" t="str">
        <f ca="1">IF(ISBLANK('Data Summary'!A107),"",'Data Summary'!A107)</f>
        <v/>
      </c>
    </row>
    <row r="106" spans="1:1" x14ac:dyDescent="0.3">
      <c r="A106" s="149" t="str">
        <f ca="1">IF(ISBLANK('Data Summary'!A108),"",'Data Summary'!A108)</f>
        <v/>
      </c>
    </row>
    <row r="107" spans="1:1" x14ac:dyDescent="0.3">
      <c r="A107" s="149" t="str">
        <f ca="1">IF(ISBLANK('Data Summary'!A109),"",'Data Summary'!A109)</f>
        <v/>
      </c>
    </row>
    <row r="108" spans="1:1" x14ac:dyDescent="0.3">
      <c r="A108" s="149" t="str">
        <f ca="1">IF(ISBLANK('Data Summary'!A110),"",'Data Summary'!A110)</f>
        <v/>
      </c>
    </row>
    <row r="109" spans="1:1" x14ac:dyDescent="0.3">
      <c r="A109" s="149" t="str">
        <f ca="1">IF(ISBLANK('Data Summary'!A111),"",'Data Summary'!A111)</f>
        <v/>
      </c>
    </row>
    <row r="110" spans="1:1" x14ac:dyDescent="0.3">
      <c r="A110" s="149" t="str">
        <f ca="1">IF(ISBLANK('Data Summary'!A112),"",'Data Summary'!A112)</f>
        <v/>
      </c>
    </row>
    <row r="111" spans="1:1" x14ac:dyDescent="0.3">
      <c r="A111" s="149" t="str">
        <f ca="1">IF(ISBLANK('Data Summary'!A113),"",'Data Summary'!A113)</f>
        <v/>
      </c>
    </row>
    <row r="112" spans="1:1" x14ac:dyDescent="0.3">
      <c r="A112" s="149" t="str">
        <f ca="1">IF(ISBLANK('Data Summary'!A114),"",'Data Summary'!A114)</f>
        <v/>
      </c>
    </row>
    <row r="113" spans="1:1" x14ac:dyDescent="0.3">
      <c r="A113" s="149" t="str">
        <f ca="1">IF(ISBLANK('Data Summary'!A115),"",'Data Summary'!A115)</f>
        <v/>
      </c>
    </row>
    <row r="114" spans="1:1" x14ac:dyDescent="0.3">
      <c r="A114" s="149" t="str">
        <f ca="1">IF(ISBLANK('Data Summary'!A116),"",'Data Summary'!A116)</f>
        <v/>
      </c>
    </row>
    <row r="115" spans="1:1" x14ac:dyDescent="0.3">
      <c r="A115" s="149" t="str">
        <f ca="1">IF(ISBLANK('Data Summary'!A117),"",'Data Summary'!A117)</f>
        <v/>
      </c>
    </row>
    <row r="116" spans="1:1" x14ac:dyDescent="0.3">
      <c r="A116" s="149" t="str">
        <f ca="1">IF(ISBLANK('Data Summary'!A118),"",'Data Summary'!A118)</f>
        <v/>
      </c>
    </row>
    <row r="117" spans="1:1" x14ac:dyDescent="0.3">
      <c r="A117" s="149" t="str">
        <f ca="1">IF(ISBLANK('Data Summary'!A119),"",'Data Summary'!A119)</f>
        <v/>
      </c>
    </row>
    <row r="118" spans="1:1" x14ac:dyDescent="0.3">
      <c r="A118" s="149" t="str">
        <f ca="1">IF(ISBLANK('Data Summary'!A120),"",'Data Summary'!A120)</f>
        <v/>
      </c>
    </row>
    <row r="119" spans="1:1" x14ac:dyDescent="0.3">
      <c r="A119" s="149" t="str">
        <f ca="1">IF(ISBLANK('Data Summary'!A121),"",'Data Summary'!A121)</f>
        <v/>
      </c>
    </row>
    <row r="120" spans="1:1" x14ac:dyDescent="0.3">
      <c r="A120" s="149" t="str">
        <f ca="1">IF(ISBLANK('Data Summary'!A122),"",'Data Summary'!A122)</f>
        <v/>
      </c>
    </row>
    <row r="121" spans="1:1" x14ac:dyDescent="0.3">
      <c r="A121" s="149" t="str">
        <f ca="1">IF(ISBLANK('Data Summary'!A123),"",'Data Summary'!A123)</f>
        <v/>
      </c>
    </row>
    <row r="122" spans="1:1" x14ac:dyDescent="0.3">
      <c r="A122" s="149" t="str">
        <f ca="1">IF(ISBLANK('Data Summary'!A124),"",'Data Summary'!A124)</f>
        <v/>
      </c>
    </row>
    <row r="123" spans="1:1" x14ac:dyDescent="0.3">
      <c r="A123" s="149" t="str">
        <f ca="1">IF(ISBLANK('Data Summary'!A125),"",'Data Summary'!A125)</f>
        <v/>
      </c>
    </row>
    <row r="124" spans="1:1" x14ac:dyDescent="0.3">
      <c r="A124" s="149" t="str">
        <f ca="1">IF(ISBLANK('Data Summary'!A126),"",'Data Summary'!A126)</f>
        <v/>
      </c>
    </row>
    <row r="125" spans="1:1" x14ac:dyDescent="0.3">
      <c r="A125" s="149" t="str">
        <f ca="1">IF(ISBLANK('Data Summary'!A127),"",'Data Summary'!A127)</f>
        <v/>
      </c>
    </row>
    <row r="126" spans="1:1" x14ac:dyDescent="0.3">
      <c r="A126" s="149" t="str">
        <f ca="1">IF(ISBLANK('Data Summary'!A128),"",'Data Summary'!A128)</f>
        <v/>
      </c>
    </row>
    <row r="127" spans="1:1" x14ac:dyDescent="0.3">
      <c r="A127" s="149" t="str">
        <f ca="1">IF(ISBLANK('Data Summary'!A129),"",'Data Summary'!A129)</f>
        <v/>
      </c>
    </row>
    <row r="128" spans="1:1" x14ac:dyDescent="0.3">
      <c r="A128" s="149" t="str">
        <f ca="1">IF(ISBLANK('Data Summary'!A130),"",'Data Summary'!A130)</f>
        <v/>
      </c>
    </row>
    <row r="129" spans="1:1" x14ac:dyDescent="0.3">
      <c r="A129" s="149" t="str">
        <f ca="1">IF(ISBLANK('Data Summary'!A131),"",'Data Summary'!A131)</f>
        <v/>
      </c>
    </row>
    <row r="130" spans="1:1" x14ac:dyDescent="0.3">
      <c r="A130" s="149" t="str">
        <f ca="1">IF(ISBLANK('Data Summary'!A132),"",'Data Summary'!A132)</f>
        <v/>
      </c>
    </row>
    <row r="131" spans="1:1" x14ac:dyDescent="0.3">
      <c r="A131" s="149" t="str">
        <f ca="1">IF(ISBLANK('Data Summary'!A133),"",'Data Summary'!A133)</f>
        <v/>
      </c>
    </row>
    <row r="132" spans="1:1" x14ac:dyDescent="0.3">
      <c r="A132" s="149" t="str">
        <f ca="1">IF(ISBLANK('Data Summary'!A134),"",'Data Summary'!A134)</f>
        <v/>
      </c>
    </row>
    <row r="133" spans="1:1" x14ac:dyDescent="0.3">
      <c r="A133" s="149" t="str">
        <f ca="1">IF(ISBLANK('Data Summary'!A135),"",'Data Summary'!A135)</f>
        <v/>
      </c>
    </row>
    <row r="134" spans="1:1" x14ac:dyDescent="0.3">
      <c r="A134" s="149" t="str">
        <f ca="1">IF(ISBLANK('Data Summary'!A136),"",'Data Summary'!A136)</f>
        <v/>
      </c>
    </row>
    <row r="135" spans="1:1" x14ac:dyDescent="0.3">
      <c r="A135" s="149" t="str">
        <f ca="1">IF(ISBLANK('Data Summary'!A137),"",'Data Summary'!A137)</f>
        <v/>
      </c>
    </row>
    <row r="136" spans="1:1" x14ac:dyDescent="0.3">
      <c r="A136" s="149" t="str">
        <f ca="1">IF(ISBLANK('Data Summary'!A138),"",'Data Summary'!A138)</f>
        <v/>
      </c>
    </row>
    <row r="137" spans="1:1" x14ac:dyDescent="0.3">
      <c r="A137" s="149" t="str">
        <f ca="1">IF(ISBLANK('Data Summary'!A139),"",'Data Summary'!A139)</f>
        <v/>
      </c>
    </row>
    <row r="138" spans="1:1" x14ac:dyDescent="0.3">
      <c r="A138" s="149" t="str">
        <f ca="1">IF(ISBLANK('Data Summary'!A140),"",'Data Summary'!A140)</f>
        <v/>
      </c>
    </row>
    <row r="139" spans="1:1" x14ac:dyDescent="0.3">
      <c r="A139" s="149" t="str">
        <f ca="1">IF(ISBLANK('Data Summary'!A141),"",'Data Summary'!A141)</f>
        <v/>
      </c>
    </row>
    <row r="140" spans="1:1" x14ac:dyDescent="0.3">
      <c r="A140" s="149" t="str">
        <f ca="1">IF(ISBLANK('Data Summary'!A142),"",'Data Summary'!A142)</f>
        <v/>
      </c>
    </row>
    <row r="141" spans="1:1" x14ac:dyDescent="0.3">
      <c r="A141" s="149" t="str">
        <f ca="1">IF(ISBLANK('Data Summary'!A143),"",'Data Summary'!A143)</f>
        <v/>
      </c>
    </row>
    <row r="142" spans="1:1" x14ac:dyDescent="0.3">
      <c r="A142" s="149" t="str">
        <f ca="1">IF(ISBLANK('Data Summary'!A144),"",'Data Summary'!A144)</f>
        <v/>
      </c>
    </row>
    <row r="143" spans="1:1" x14ac:dyDescent="0.3">
      <c r="A143" s="149" t="str">
        <f ca="1">IF(ISBLANK('Data Summary'!A145),"",'Data Summary'!A145)</f>
        <v/>
      </c>
    </row>
    <row r="144" spans="1:1" x14ac:dyDescent="0.3">
      <c r="A144" s="149" t="str">
        <f ca="1">IF(ISBLANK('Data Summary'!A146),"",'Data Summary'!A146)</f>
        <v/>
      </c>
    </row>
    <row r="145" spans="1:1" x14ac:dyDescent="0.3">
      <c r="A145" s="149" t="str">
        <f ca="1">IF(ISBLANK('Data Summary'!A147),"",'Data Summary'!A147)</f>
        <v/>
      </c>
    </row>
    <row r="146" spans="1:1" x14ac:dyDescent="0.3">
      <c r="A146" s="149" t="str">
        <f ca="1">IF(ISBLANK('Data Summary'!A148),"",'Data Summary'!A148)</f>
        <v/>
      </c>
    </row>
    <row r="147" spans="1:1" x14ac:dyDescent="0.3">
      <c r="A147" s="149" t="str">
        <f ca="1">IF(ISBLANK('Data Summary'!A149),"",'Data Summary'!A149)</f>
        <v/>
      </c>
    </row>
    <row r="148" spans="1:1" x14ac:dyDescent="0.3">
      <c r="A148" s="149" t="e">
        <f>IF(ISBLANK(#REF!),"",#REF!)</f>
        <v>#REF!</v>
      </c>
    </row>
    <row r="149" spans="1:1" x14ac:dyDescent="0.3">
      <c r="A149" s="149" t="e">
        <f>IF(ISBLANK(#REF!),"",#REF!)</f>
        <v>#REF!</v>
      </c>
    </row>
    <row r="150" spans="1:1" x14ac:dyDescent="0.3">
      <c r="A150" s="149" t="e">
        <f>IF(ISBLANK(#REF!),"",#REF!)</f>
        <v>#REF!</v>
      </c>
    </row>
    <row r="151" spans="1:1" x14ac:dyDescent="0.3">
      <c r="A151" s="149" t="e">
        <f>IF(ISBLANK(#REF!),"",#REF!)</f>
        <v>#REF!</v>
      </c>
    </row>
    <row r="152" spans="1:1" x14ac:dyDescent="0.3">
      <c r="A152" s="184"/>
    </row>
    <row r="153" spans="1:1" x14ac:dyDescent="0.3">
      <c r="A153" s="184"/>
    </row>
    <row r="154" spans="1:1" x14ac:dyDescent="0.3">
      <c r="A154" s="184"/>
    </row>
    <row r="155" spans="1:1" x14ac:dyDescent="0.3">
      <c r="A155" s="184"/>
    </row>
    <row r="156" spans="1:1" x14ac:dyDescent="0.3">
      <c r="A156" s="184"/>
    </row>
    <row r="157" spans="1:1" x14ac:dyDescent="0.3">
      <c r="A157" s="184"/>
    </row>
    <row r="158" spans="1:1" x14ac:dyDescent="0.3">
      <c r="A158" s="184"/>
    </row>
    <row r="159" spans="1:1" x14ac:dyDescent="0.3">
      <c r="A159" s="184"/>
    </row>
    <row r="160" spans="1:1" x14ac:dyDescent="0.3">
      <c r="A160" s="184"/>
    </row>
    <row r="161" spans="1:1" x14ac:dyDescent="0.3">
      <c r="A161" s="184"/>
    </row>
    <row r="162" spans="1:1" x14ac:dyDescent="0.3">
      <c r="A162" s="184"/>
    </row>
    <row r="163" spans="1:1" x14ac:dyDescent="0.3">
      <c r="A163" s="184"/>
    </row>
    <row r="164" spans="1:1" x14ac:dyDescent="0.3">
      <c r="A164" s="184"/>
    </row>
    <row r="165" spans="1:1" x14ac:dyDescent="0.3">
      <c r="A165" s="184"/>
    </row>
    <row r="166" spans="1:1" x14ac:dyDescent="0.3">
      <c r="A166" s="184"/>
    </row>
    <row r="167" spans="1:1" x14ac:dyDescent="0.3">
      <c r="A167" s="184"/>
    </row>
    <row r="168" spans="1:1" x14ac:dyDescent="0.3">
      <c r="A168" s="184"/>
    </row>
    <row r="169" spans="1:1" x14ac:dyDescent="0.3">
      <c r="A169" s="184"/>
    </row>
    <row r="170" spans="1:1" x14ac:dyDescent="0.3">
      <c r="A170" s="184"/>
    </row>
    <row r="171" spans="1:1" x14ac:dyDescent="0.3">
      <c r="A171" s="184"/>
    </row>
    <row r="172" spans="1:1" x14ac:dyDescent="0.3">
      <c r="A172" s="184"/>
    </row>
    <row r="173" spans="1:1" x14ac:dyDescent="0.3">
      <c r="A173" s="184"/>
    </row>
    <row r="174" spans="1:1" x14ac:dyDescent="0.3">
      <c r="A174" s="184"/>
    </row>
    <row r="175" spans="1:1" x14ac:dyDescent="0.3">
      <c r="A175" s="184"/>
    </row>
    <row r="176" spans="1:1" x14ac:dyDescent="0.3">
      <c r="A176" s="184"/>
    </row>
    <row r="177" spans="1:1" x14ac:dyDescent="0.3">
      <c r="A177" s="184"/>
    </row>
    <row r="178" spans="1:1" x14ac:dyDescent="0.3">
      <c r="A178" s="184"/>
    </row>
    <row r="179" spans="1:1" x14ac:dyDescent="0.3">
      <c r="A179" s="184"/>
    </row>
    <row r="180" spans="1:1" x14ac:dyDescent="0.3">
      <c r="A180" s="184"/>
    </row>
    <row r="181" spans="1:1" x14ac:dyDescent="0.3">
      <c r="A181" s="184"/>
    </row>
    <row r="182" spans="1:1" x14ac:dyDescent="0.3">
      <c r="A182" s="184"/>
    </row>
    <row r="183" spans="1:1" x14ac:dyDescent="0.3">
      <c r="A183" s="184"/>
    </row>
    <row r="184" spans="1:1" x14ac:dyDescent="0.3">
      <c r="A184" s="184"/>
    </row>
    <row r="185" spans="1:1" x14ac:dyDescent="0.3">
      <c r="A185" s="184"/>
    </row>
    <row r="186" spans="1:1" x14ac:dyDescent="0.3">
      <c r="A186" s="184"/>
    </row>
    <row r="187" spans="1:1" x14ac:dyDescent="0.3">
      <c r="A187" s="184"/>
    </row>
    <row r="188" spans="1:1" x14ac:dyDescent="0.3">
      <c r="A188" s="184"/>
    </row>
    <row r="189" spans="1:1" x14ac:dyDescent="0.3">
      <c r="A189" s="184"/>
    </row>
    <row r="190" spans="1:1" x14ac:dyDescent="0.3">
      <c r="A190" s="184"/>
    </row>
    <row r="191" spans="1:1" x14ac:dyDescent="0.3">
      <c r="A191" s="184"/>
    </row>
    <row r="192" spans="1:1" x14ac:dyDescent="0.3">
      <c r="A192" s="184"/>
    </row>
    <row r="193" spans="1:1" x14ac:dyDescent="0.3">
      <c r="A193" s="184"/>
    </row>
    <row r="194" spans="1:1" x14ac:dyDescent="0.3">
      <c r="A194" s="184"/>
    </row>
    <row r="195" spans="1:1" x14ac:dyDescent="0.3">
      <c r="A195" s="184"/>
    </row>
    <row r="196" spans="1:1" x14ac:dyDescent="0.3">
      <c r="A196" s="184"/>
    </row>
    <row r="197" spans="1:1" x14ac:dyDescent="0.3">
      <c r="A197" s="184"/>
    </row>
    <row r="198" spans="1:1" x14ac:dyDescent="0.3">
      <c r="A198" s="184"/>
    </row>
    <row r="199" spans="1:1" x14ac:dyDescent="0.3">
      <c r="A199" s="184"/>
    </row>
    <row r="200" spans="1:1" x14ac:dyDescent="0.3">
      <c r="A200" s="184"/>
    </row>
    <row r="201" spans="1:1" x14ac:dyDescent="0.3">
      <c r="A201" s="184"/>
    </row>
    <row r="202" spans="1:1" x14ac:dyDescent="0.3">
      <c r="A202" s="184"/>
    </row>
    <row r="203" spans="1:1" x14ac:dyDescent="0.3">
      <c r="A203" s="184"/>
    </row>
    <row r="204" spans="1:1" x14ac:dyDescent="0.3">
      <c r="A204" s="184"/>
    </row>
    <row r="205" spans="1:1" x14ac:dyDescent="0.3">
      <c r="A205" s="184"/>
    </row>
    <row r="206" spans="1:1" x14ac:dyDescent="0.3">
      <c r="A206" s="184"/>
    </row>
    <row r="207" spans="1:1" x14ac:dyDescent="0.3">
      <c r="A207" s="184"/>
    </row>
    <row r="208" spans="1:1" x14ac:dyDescent="0.3">
      <c r="A208" s="184"/>
    </row>
    <row r="209" spans="1:1" x14ac:dyDescent="0.3">
      <c r="A209" s="184"/>
    </row>
    <row r="210" spans="1:1" x14ac:dyDescent="0.3">
      <c r="A210" s="184"/>
    </row>
    <row r="211" spans="1:1" x14ac:dyDescent="0.3">
      <c r="A211" s="184"/>
    </row>
    <row r="212" spans="1:1" x14ac:dyDescent="0.3">
      <c r="A212" s="184"/>
    </row>
    <row r="213" spans="1:1" x14ac:dyDescent="0.3">
      <c r="A213" s="184"/>
    </row>
    <row r="214" spans="1:1" x14ac:dyDescent="0.3">
      <c r="A214" s="184"/>
    </row>
    <row r="215" spans="1:1" x14ac:dyDescent="0.3">
      <c r="A215" s="184"/>
    </row>
    <row r="216" spans="1:1" x14ac:dyDescent="0.3">
      <c r="A216" s="184"/>
    </row>
    <row r="217" spans="1:1" x14ac:dyDescent="0.3">
      <c r="A217" s="184"/>
    </row>
    <row r="218" spans="1:1" x14ac:dyDescent="0.3">
      <c r="A218" s="184"/>
    </row>
    <row r="219" spans="1:1" x14ac:dyDescent="0.3">
      <c r="A219" s="184"/>
    </row>
    <row r="220" spans="1:1" x14ac:dyDescent="0.3">
      <c r="A220" s="184"/>
    </row>
    <row r="221" spans="1:1" x14ac:dyDescent="0.3">
      <c r="A221" s="184"/>
    </row>
    <row r="222" spans="1:1" x14ac:dyDescent="0.3">
      <c r="A222" s="184"/>
    </row>
    <row r="223" spans="1:1" x14ac:dyDescent="0.3">
      <c r="A223" s="184"/>
    </row>
    <row r="224" spans="1:1" x14ac:dyDescent="0.3">
      <c r="A224" s="184"/>
    </row>
    <row r="225" spans="1:1" x14ac:dyDescent="0.3">
      <c r="A225" s="184"/>
    </row>
    <row r="226" spans="1:1" x14ac:dyDescent="0.3">
      <c r="A226" s="184"/>
    </row>
    <row r="227" spans="1:1" x14ac:dyDescent="0.3">
      <c r="A227" s="184"/>
    </row>
    <row r="228" spans="1:1" x14ac:dyDescent="0.3">
      <c r="A228" s="184"/>
    </row>
    <row r="229" spans="1:1" x14ac:dyDescent="0.3">
      <c r="A229" s="184"/>
    </row>
    <row r="230" spans="1:1" x14ac:dyDescent="0.3">
      <c r="A230" s="184"/>
    </row>
    <row r="231" spans="1:1" x14ac:dyDescent="0.3">
      <c r="A231" s="184"/>
    </row>
    <row r="232" spans="1:1" x14ac:dyDescent="0.3">
      <c r="A232" s="184"/>
    </row>
    <row r="233" spans="1:1" x14ac:dyDescent="0.3">
      <c r="A233" s="184"/>
    </row>
    <row r="234" spans="1:1" x14ac:dyDescent="0.3">
      <c r="A234" s="184"/>
    </row>
    <row r="235" spans="1:1" x14ac:dyDescent="0.3">
      <c r="A235" s="184"/>
    </row>
    <row r="236" spans="1:1" x14ac:dyDescent="0.3">
      <c r="A236" s="184"/>
    </row>
    <row r="237" spans="1:1" x14ac:dyDescent="0.3">
      <c r="A237" s="184"/>
    </row>
    <row r="238" spans="1:1" x14ac:dyDescent="0.3">
      <c r="A238" s="184"/>
    </row>
    <row r="239" spans="1:1" x14ac:dyDescent="0.3">
      <c r="A239" s="184"/>
    </row>
    <row r="240" spans="1:1" x14ac:dyDescent="0.3">
      <c r="A240" s="184"/>
    </row>
    <row r="241" spans="1:1" x14ac:dyDescent="0.3">
      <c r="A241" s="184"/>
    </row>
    <row r="242" spans="1:1" x14ac:dyDescent="0.3">
      <c r="A242" s="184"/>
    </row>
    <row r="243" spans="1:1" x14ac:dyDescent="0.3">
      <c r="A243" s="184"/>
    </row>
    <row r="244" spans="1:1" x14ac:dyDescent="0.3">
      <c r="A244" s="184"/>
    </row>
    <row r="245" spans="1:1" x14ac:dyDescent="0.3">
      <c r="A245" s="184"/>
    </row>
    <row r="246" spans="1:1" x14ac:dyDescent="0.3">
      <c r="A246" s="184"/>
    </row>
    <row r="247" spans="1:1" x14ac:dyDescent="0.3">
      <c r="A247" s="184"/>
    </row>
    <row r="248" spans="1:1" x14ac:dyDescent="0.3">
      <c r="A248" s="184"/>
    </row>
    <row r="249" spans="1:1" x14ac:dyDescent="0.3">
      <c r="A249" s="184"/>
    </row>
    <row r="250" spans="1:1" x14ac:dyDescent="0.3">
      <c r="A250" s="184"/>
    </row>
    <row r="251" spans="1:1" x14ac:dyDescent="0.3">
      <c r="A251" s="184"/>
    </row>
    <row r="252" spans="1:1" x14ac:dyDescent="0.3">
      <c r="A252" s="184"/>
    </row>
    <row r="253" spans="1:1" x14ac:dyDescent="0.3">
      <c r="A253" s="184"/>
    </row>
    <row r="254" spans="1:1" x14ac:dyDescent="0.3">
      <c r="A254" s="184"/>
    </row>
    <row r="255" spans="1:1" x14ac:dyDescent="0.3">
      <c r="A255" s="184"/>
    </row>
    <row r="256" spans="1:1" x14ac:dyDescent="0.3">
      <c r="A256" s="184"/>
    </row>
    <row r="257" spans="1:1" x14ac:dyDescent="0.3">
      <c r="A257" s="184"/>
    </row>
    <row r="258" spans="1:1" x14ac:dyDescent="0.3">
      <c r="A258" s="184"/>
    </row>
    <row r="259" spans="1:1" x14ac:dyDescent="0.3">
      <c r="A259" s="184"/>
    </row>
    <row r="260" spans="1:1" x14ac:dyDescent="0.3">
      <c r="A260" s="184"/>
    </row>
    <row r="261" spans="1:1" x14ac:dyDescent="0.3">
      <c r="A261" s="184"/>
    </row>
    <row r="262" spans="1:1" x14ac:dyDescent="0.3">
      <c r="A262" s="184"/>
    </row>
    <row r="263" spans="1:1" x14ac:dyDescent="0.3">
      <c r="A263" s="184"/>
    </row>
    <row r="264" spans="1:1" x14ac:dyDescent="0.3">
      <c r="A264" s="184"/>
    </row>
    <row r="265" spans="1:1" x14ac:dyDescent="0.3">
      <c r="A265" s="184"/>
    </row>
    <row r="266" spans="1:1" x14ac:dyDescent="0.3">
      <c r="A266" s="184"/>
    </row>
    <row r="267" spans="1:1" x14ac:dyDescent="0.3">
      <c r="A267" s="184"/>
    </row>
    <row r="268" spans="1:1" x14ac:dyDescent="0.3">
      <c r="A268" s="184"/>
    </row>
    <row r="269" spans="1:1" x14ac:dyDescent="0.3">
      <c r="A269" s="184"/>
    </row>
    <row r="270" spans="1:1" x14ac:dyDescent="0.3">
      <c r="A270" s="184"/>
    </row>
    <row r="271" spans="1:1" x14ac:dyDescent="0.3">
      <c r="A271" s="184"/>
    </row>
    <row r="272" spans="1:1" x14ac:dyDescent="0.3">
      <c r="A272" s="184"/>
    </row>
    <row r="273" spans="1:1" x14ac:dyDescent="0.3">
      <c r="A273" s="184"/>
    </row>
    <row r="274" spans="1:1" x14ac:dyDescent="0.3">
      <c r="A274" s="184"/>
    </row>
    <row r="275" spans="1:1" x14ac:dyDescent="0.3">
      <c r="A275" s="184"/>
    </row>
    <row r="276" spans="1:1" x14ac:dyDescent="0.3">
      <c r="A276" s="184"/>
    </row>
    <row r="277" spans="1:1" x14ac:dyDescent="0.3">
      <c r="A277" s="184"/>
    </row>
    <row r="278" spans="1:1" x14ac:dyDescent="0.3">
      <c r="A278" s="184"/>
    </row>
    <row r="279" spans="1:1" x14ac:dyDescent="0.3">
      <c r="A279" s="184"/>
    </row>
    <row r="280" spans="1:1" x14ac:dyDescent="0.3">
      <c r="A280" s="184"/>
    </row>
    <row r="281" spans="1:1" x14ac:dyDescent="0.3">
      <c r="A281" s="184"/>
    </row>
    <row r="282" spans="1:1" x14ac:dyDescent="0.3">
      <c r="A282" s="184"/>
    </row>
    <row r="283" spans="1:1" x14ac:dyDescent="0.3">
      <c r="A283" s="184"/>
    </row>
    <row r="284" spans="1:1" x14ac:dyDescent="0.3">
      <c r="A284" s="184"/>
    </row>
    <row r="285" spans="1:1" x14ac:dyDescent="0.3">
      <c r="A285" s="184"/>
    </row>
    <row r="286" spans="1:1" x14ac:dyDescent="0.3">
      <c r="A286" s="184"/>
    </row>
    <row r="287" spans="1:1" x14ac:dyDescent="0.3">
      <c r="A287" s="184"/>
    </row>
    <row r="288" spans="1:1" x14ac:dyDescent="0.3">
      <c r="A288" s="184"/>
    </row>
    <row r="289" spans="1:1" x14ac:dyDescent="0.3">
      <c r="A289" s="184"/>
    </row>
    <row r="290" spans="1:1" x14ac:dyDescent="0.3">
      <c r="A290" s="184"/>
    </row>
    <row r="291" spans="1:1" x14ac:dyDescent="0.3">
      <c r="A291" s="184"/>
    </row>
    <row r="292" spans="1:1" x14ac:dyDescent="0.3">
      <c r="A292" s="184"/>
    </row>
    <row r="293" spans="1:1" x14ac:dyDescent="0.3">
      <c r="A293" s="184"/>
    </row>
    <row r="294" spans="1:1" x14ac:dyDescent="0.3">
      <c r="A294" s="184"/>
    </row>
    <row r="295" spans="1:1" x14ac:dyDescent="0.3">
      <c r="A295" s="184"/>
    </row>
    <row r="296" spans="1:1" x14ac:dyDescent="0.3">
      <c r="A296" s="184"/>
    </row>
    <row r="297" spans="1:1" x14ac:dyDescent="0.3">
      <c r="A297" s="184"/>
    </row>
    <row r="298" spans="1:1" x14ac:dyDescent="0.3">
      <c r="A298" s="184"/>
    </row>
    <row r="299" spans="1:1" x14ac:dyDescent="0.3">
      <c r="A299" s="184"/>
    </row>
    <row r="300" spans="1:1" x14ac:dyDescent="0.3">
      <c r="A300" s="184"/>
    </row>
    <row r="301" spans="1:1" x14ac:dyDescent="0.3">
      <c r="A301" s="184"/>
    </row>
    <row r="302" spans="1:1" x14ac:dyDescent="0.3">
      <c r="A302" s="184"/>
    </row>
    <row r="303" spans="1:1" x14ac:dyDescent="0.3">
      <c r="A303" s="184"/>
    </row>
    <row r="304" spans="1:1" x14ac:dyDescent="0.3">
      <c r="A304" s="184"/>
    </row>
    <row r="305" spans="1:1" x14ac:dyDescent="0.3">
      <c r="A305" s="184"/>
    </row>
    <row r="306" spans="1:1" x14ac:dyDescent="0.3">
      <c r="A306" s="184"/>
    </row>
    <row r="307" spans="1:1" x14ac:dyDescent="0.3">
      <c r="A307" s="184"/>
    </row>
    <row r="308" spans="1:1" x14ac:dyDescent="0.3">
      <c r="A308" s="184"/>
    </row>
    <row r="309" spans="1:1" x14ac:dyDescent="0.3">
      <c r="A309" s="184"/>
    </row>
    <row r="310" spans="1:1" x14ac:dyDescent="0.3">
      <c r="A310" s="184"/>
    </row>
    <row r="311" spans="1:1" x14ac:dyDescent="0.3">
      <c r="A311" s="184"/>
    </row>
    <row r="312" spans="1:1" x14ac:dyDescent="0.3">
      <c r="A312" s="184"/>
    </row>
    <row r="313" spans="1:1" x14ac:dyDescent="0.3">
      <c r="A313" s="184"/>
    </row>
    <row r="314" spans="1:1" x14ac:dyDescent="0.3">
      <c r="A314" s="184"/>
    </row>
    <row r="315" spans="1:1" x14ac:dyDescent="0.3">
      <c r="A315" s="184"/>
    </row>
    <row r="316" spans="1:1" x14ac:dyDescent="0.3">
      <c r="A316" s="184"/>
    </row>
    <row r="317" spans="1:1" x14ac:dyDescent="0.3">
      <c r="A317" s="184"/>
    </row>
    <row r="318" spans="1:1" x14ac:dyDescent="0.3">
      <c r="A318" s="184"/>
    </row>
    <row r="319" spans="1:1" x14ac:dyDescent="0.3">
      <c r="A319" s="184"/>
    </row>
    <row r="320" spans="1:1" x14ac:dyDescent="0.3">
      <c r="A320" s="184"/>
    </row>
    <row r="321" spans="1:1" x14ac:dyDescent="0.3">
      <c r="A321" s="184"/>
    </row>
    <row r="322" spans="1:1" x14ac:dyDescent="0.3">
      <c r="A322" s="184"/>
    </row>
    <row r="323" spans="1:1" x14ac:dyDescent="0.3">
      <c r="A323" s="184"/>
    </row>
    <row r="324" spans="1:1" x14ac:dyDescent="0.3">
      <c r="A324" s="184"/>
    </row>
    <row r="325" spans="1:1" x14ac:dyDescent="0.3">
      <c r="A325" s="184"/>
    </row>
    <row r="326" spans="1:1" x14ac:dyDescent="0.3">
      <c r="A326" s="184"/>
    </row>
    <row r="327" spans="1:1" x14ac:dyDescent="0.3">
      <c r="A327" s="184"/>
    </row>
    <row r="328" spans="1:1" x14ac:dyDescent="0.3">
      <c r="A328" s="184"/>
    </row>
    <row r="329" spans="1:1" x14ac:dyDescent="0.3">
      <c r="A329" s="184"/>
    </row>
    <row r="330" spans="1:1" x14ac:dyDescent="0.3">
      <c r="A330" s="184"/>
    </row>
    <row r="331" spans="1:1" x14ac:dyDescent="0.3">
      <c r="A331" s="184"/>
    </row>
    <row r="332" spans="1:1" x14ac:dyDescent="0.3">
      <c r="A332" s="184"/>
    </row>
    <row r="333" spans="1:1" x14ac:dyDescent="0.3">
      <c r="A333" s="184"/>
    </row>
    <row r="334" spans="1:1" x14ac:dyDescent="0.3">
      <c r="A334" s="184"/>
    </row>
    <row r="335" spans="1:1" x14ac:dyDescent="0.3">
      <c r="A335" s="184"/>
    </row>
    <row r="336" spans="1:1" x14ac:dyDescent="0.3">
      <c r="A336" s="184"/>
    </row>
    <row r="337" spans="1:1" x14ac:dyDescent="0.3">
      <c r="A337" s="184"/>
    </row>
    <row r="338" spans="1:1" x14ac:dyDescent="0.3">
      <c r="A338" s="184"/>
    </row>
    <row r="339" spans="1:1" x14ac:dyDescent="0.3">
      <c r="A339" s="184"/>
    </row>
    <row r="340" spans="1:1" x14ac:dyDescent="0.3">
      <c r="A340" s="184"/>
    </row>
    <row r="341" spans="1:1" x14ac:dyDescent="0.3">
      <c r="A341" s="184"/>
    </row>
    <row r="342" spans="1:1" x14ac:dyDescent="0.3">
      <c r="A342" s="184"/>
    </row>
    <row r="343" spans="1:1" x14ac:dyDescent="0.3">
      <c r="A343" s="184"/>
    </row>
    <row r="344" spans="1:1" x14ac:dyDescent="0.3">
      <c r="A344" s="184"/>
    </row>
    <row r="345" spans="1:1" x14ac:dyDescent="0.3">
      <c r="A345" s="184"/>
    </row>
    <row r="346" spans="1:1" x14ac:dyDescent="0.3">
      <c r="A346" s="184"/>
    </row>
    <row r="347" spans="1:1" x14ac:dyDescent="0.3">
      <c r="A347" s="184"/>
    </row>
    <row r="348" spans="1:1" x14ac:dyDescent="0.3">
      <c r="A348" s="184"/>
    </row>
    <row r="349" spans="1:1" x14ac:dyDescent="0.3">
      <c r="A349" s="184"/>
    </row>
    <row r="350" spans="1:1" x14ac:dyDescent="0.3">
      <c r="A350" s="184"/>
    </row>
    <row r="351" spans="1:1" x14ac:dyDescent="0.3">
      <c r="A351" s="184"/>
    </row>
    <row r="352" spans="1:1" x14ac:dyDescent="0.3">
      <c r="A352" s="184"/>
    </row>
    <row r="353" spans="1:1" x14ac:dyDescent="0.3">
      <c r="A353" s="184"/>
    </row>
    <row r="354" spans="1:1" x14ac:dyDescent="0.3">
      <c r="A354" s="184"/>
    </row>
    <row r="355" spans="1:1" x14ac:dyDescent="0.3">
      <c r="A355" s="184"/>
    </row>
    <row r="356" spans="1:1" x14ac:dyDescent="0.3">
      <c r="A356" s="184"/>
    </row>
    <row r="357" spans="1:1" x14ac:dyDescent="0.3">
      <c r="A357" s="184"/>
    </row>
    <row r="358" spans="1:1" x14ac:dyDescent="0.3">
      <c r="A358" s="184"/>
    </row>
    <row r="359" spans="1:1" x14ac:dyDescent="0.3">
      <c r="A359" s="184"/>
    </row>
    <row r="360" spans="1:1" x14ac:dyDescent="0.3">
      <c r="A360" s="184"/>
    </row>
    <row r="361" spans="1:1" x14ac:dyDescent="0.3">
      <c r="A361" s="184"/>
    </row>
    <row r="362" spans="1:1" x14ac:dyDescent="0.3">
      <c r="A362" s="184"/>
    </row>
    <row r="363" spans="1:1" x14ac:dyDescent="0.3">
      <c r="A363" s="184"/>
    </row>
    <row r="364" spans="1:1" x14ac:dyDescent="0.3">
      <c r="A364" s="184"/>
    </row>
    <row r="365" spans="1:1" x14ac:dyDescent="0.3">
      <c r="A365" s="184"/>
    </row>
    <row r="366" spans="1:1" x14ac:dyDescent="0.3">
      <c r="A366" s="184"/>
    </row>
    <row r="367" spans="1:1" x14ac:dyDescent="0.3">
      <c r="A367" s="184"/>
    </row>
    <row r="368" spans="1:1" x14ac:dyDescent="0.3">
      <c r="A368" s="184"/>
    </row>
    <row r="369" spans="1:1" x14ac:dyDescent="0.3">
      <c r="A369" s="184"/>
    </row>
    <row r="370" spans="1:1" x14ac:dyDescent="0.3">
      <c r="A370" s="184"/>
    </row>
    <row r="371" spans="1:1" x14ac:dyDescent="0.3">
      <c r="A371" s="184"/>
    </row>
    <row r="372" spans="1:1" x14ac:dyDescent="0.3">
      <c r="A372" s="184"/>
    </row>
    <row r="373" spans="1:1" x14ac:dyDescent="0.3">
      <c r="A373" s="184"/>
    </row>
    <row r="374" spans="1:1" x14ac:dyDescent="0.3">
      <c r="A374" s="184"/>
    </row>
    <row r="375" spans="1:1" x14ac:dyDescent="0.3">
      <c r="A375" s="184"/>
    </row>
    <row r="376" spans="1:1" x14ac:dyDescent="0.3">
      <c r="A376" s="184"/>
    </row>
    <row r="377" spans="1:1" x14ac:dyDescent="0.3">
      <c r="A377" s="184"/>
    </row>
    <row r="378" spans="1:1" x14ac:dyDescent="0.3">
      <c r="A378" s="184"/>
    </row>
    <row r="379" spans="1:1" x14ac:dyDescent="0.3">
      <c r="A379" s="184"/>
    </row>
    <row r="380" spans="1:1" x14ac:dyDescent="0.3">
      <c r="A380" s="184"/>
    </row>
    <row r="381" spans="1:1" x14ac:dyDescent="0.3">
      <c r="A381" s="184"/>
    </row>
    <row r="382" spans="1:1" x14ac:dyDescent="0.3">
      <c r="A382" s="184"/>
    </row>
    <row r="383" spans="1:1" x14ac:dyDescent="0.3">
      <c r="A383" s="184"/>
    </row>
    <row r="384" spans="1:1" x14ac:dyDescent="0.3">
      <c r="A384" s="184"/>
    </row>
    <row r="385" spans="1:1" x14ac:dyDescent="0.3">
      <c r="A385" s="184"/>
    </row>
    <row r="386" spans="1:1" x14ac:dyDescent="0.3">
      <c r="A386" s="184"/>
    </row>
    <row r="387" spans="1:1" x14ac:dyDescent="0.3">
      <c r="A387" s="184"/>
    </row>
    <row r="388" spans="1:1" x14ac:dyDescent="0.3">
      <c r="A388" s="184"/>
    </row>
    <row r="389" spans="1:1" x14ac:dyDescent="0.3">
      <c r="A389" s="184"/>
    </row>
    <row r="390" spans="1:1" x14ac:dyDescent="0.3">
      <c r="A390" s="184"/>
    </row>
    <row r="391" spans="1:1" x14ac:dyDescent="0.3">
      <c r="A391" s="184"/>
    </row>
    <row r="392" spans="1:1" x14ac:dyDescent="0.3">
      <c r="A392" s="184"/>
    </row>
    <row r="393" spans="1:1" x14ac:dyDescent="0.3">
      <c r="A393" s="184"/>
    </row>
    <row r="394" spans="1:1" x14ac:dyDescent="0.3">
      <c r="A394" s="184"/>
    </row>
    <row r="395" spans="1:1" x14ac:dyDescent="0.3">
      <c r="A395" s="184"/>
    </row>
    <row r="396" spans="1:1" x14ac:dyDescent="0.3">
      <c r="A396" s="184"/>
    </row>
    <row r="397" spans="1:1" x14ac:dyDescent="0.3">
      <c r="A397" s="184"/>
    </row>
    <row r="398" spans="1:1" x14ac:dyDescent="0.3">
      <c r="A398" s="184"/>
    </row>
    <row r="399" spans="1:1" x14ac:dyDescent="0.3">
      <c r="A399" s="184"/>
    </row>
    <row r="400" spans="1:1" x14ac:dyDescent="0.3">
      <c r="A400" s="184"/>
    </row>
    <row r="401" spans="1:1" x14ac:dyDescent="0.3">
      <c r="A401" s="184"/>
    </row>
    <row r="402" spans="1:1" x14ac:dyDescent="0.3">
      <c r="A402" s="184"/>
    </row>
    <row r="403" spans="1:1" x14ac:dyDescent="0.3">
      <c r="A403" s="184"/>
    </row>
    <row r="404" spans="1:1" x14ac:dyDescent="0.3">
      <c r="A404" s="184"/>
    </row>
    <row r="405" spans="1:1" x14ac:dyDescent="0.3">
      <c r="A405" s="184"/>
    </row>
    <row r="406" spans="1:1" x14ac:dyDescent="0.3">
      <c r="A406" s="184"/>
    </row>
    <row r="407" spans="1:1" x14ac:dyDescent="0.3">
      <c r="A407" s="184"/>
    </row>
    <row r="408" spans="1:1" x14ac:dyDescent="0.3">
      <c r="A408" s="184"/>
    </row>
    <row r="409" spans="1:1" x14ac:dyDescent="0.3">
      <c r="A409" s="184"/>
    </row>
    <row r="410" spans="1:1" x14ac:dyDescent="0.3">
      <c r="A410" s="184"/>
    </row>
    <row r="411" spans="1:1" x14ac:dyDescent="0.3">
      <c r="A411" s="184"/>
    </row>
    <row r="412" spans="1:1" x14ac:dyDescent="0.3">
      <c r="A412" s="184"/>
    </row>
    <row r="413" spans="1:1" x14ac:dyDescent="0.3">
      <c r="A413" s="184"/>
    </row>
    <row r="414" spans="1:1" x14ac:dyDescent="0.3">
      <c r="A414" s="184"/>
    </row>
    <row r="415" spans="1:1" x14ac:dyDescent="0.3">
      <c r="A415" s="184"/>
    </row>
    <row r="416" spans="1:1" x14ac:dyDescent="0.3">
      <c r="A416" s="184"/>
    </row>
    <row r="417" spans="1:1" x14ac:dyDescent="0.3">
      <c r="A417" s="184"/>
    </row>
    <row r="418" spans="1:1" x14ac:dyDescent="0.3">
      <c r="A418" s="184"/>
    </row>
    <row r="419" spans="1:1" x14ac:dyDescent="0.3">
      <c r="A419" s="184"/>
    </row>
    <row r="420" spans="1:1" x14ac:dyDescent="0.3">
      <c r="A420" s="184"/>
    </row>
    <row r="421" spans="1:1" x14ac:dyDescent="0.3">
      <c r="A421" s="184"/>
    </row>
    <row r="422" spans="1:1" x14ac:dyDescent="0.3">
      <c r="A422" s="184"/>
    </row>
    <row r="423" spans="1:1" x14ac:dyDescent="0.3">
      <c r="A423" s="184"/>
    </row>
    <row r="424" spans="1:1" x14ac:dyDescent="0.3">
      <c r="A424" s="184"/>
    </row>
    <row r="425" spans="1:1" x14ac:dyDescent="0.3">
      <c r="A425" s="184"/>
    </row>
    <row r="426" spans="1:1" x14ac:dyDescent="0.3">
      <c r="A426" s="184"/>
    </row>
    <row r="427" spans="1:1" x14ac:dyDescent="0.3">
      <c r="A427" s="184"/>
    </row>
    <row r="428" spans="1:1" x14ac:dyDescent="0.3">
      <c r="A428" s="184"/>
    </row>
    <row r="429" spans="1:1" x14ac:dyDescent="0.3">
      <c r="A429" s="184"/>
    </row>
    <row r="430" spans="1:1" x14ac:dyDescent="0.3">
      <c r="A430" s="184"/>
    </row>
    <row r="431" spans="1:1" x14ac:dyDescent="0.3">
      <c r="A431" s="184"/>
    </row>
    <row r="432" spans="1:1" x14ac:dyDescent="0.3">
      <c r="A432" s="184"/>
    </row>
    <row r="433" spans="1:1" x14ac:dyDescent="0.3">
      <c r="A433" s="184"/>
    </row>
    <row r="434" spans="1:1" x14ac:dyDescent="0.3">
      <c r="A434" s="184"/>
    </row>
    <row r="435" spans="1:1" x14ac:dyDescent="0.3">
      <c r="A435" s="184"/>
    </row>
    <row r="436" spans="1:1" x14ac:dyDescent="0.3">
      <c r="A436" s="184"/>
    </row>
    <row r="437" spans="1:1" x14ac:dyDescent="0.3">
      <c r="A437" s="184"/>
    </row>
    <row r="438" spans="1:1" x14ac:dyDescent="0.3">
      <c r="A438" s="184"/>
    </row>
    <row r="439" spans="1:1" x14ac:dyDescent="0.3">
      <c r="A439" s="184"/>
    </row>
    <row r="440" spans="1:1" x14ac:dyDescent="0.3">
      <c r="A440" s="184"/>
    </row>
    <row r="441" spans="1:1" x14ac:dyDescent="0.3">
      <c r="A441" s="184"/>
    </row>
    <row r="442" spans="1:1" x14ac:dyDescent="0.3">
      <c r="A442" s="184"/>
    </row>
    <row r="443" spans="1:1" x14ac:dyDescent="0.3">
      <c r="A443" s="184"/>
    </row>
    <row r="444" spans="1:1" x14ac:dyDescent="0.3">
      <c r="A444" s="184"/>
    </row>
    <row r="445" spans="1:1" x14ac:dyDescent="0.3">
      <c r="A445" s="184"/>
    </row>
    <row r="446" spans="1:1" x14ac:dyDescent="0.3">
      <c r="A446" s="184"/>
    </row>
    <row r="447" spans="1:1" x14ac:dyDescent="0.3">
      <c r="A447" s="184"/>
    </row>
    <row r="448" spans="1:1" x14ac:dyDescent="0.3">
      <c r="A448" s="184"/>
    </row>
    <row r="449" spans="1:1" x14ac:dyDescent="0.3">
      <c r="A449" s="184"/>
    </row>
    <row r="450" spans="1:1" x14ac:dyDescent="0.3">
      <c r="A450" s="184"/>
    </row>
    <row r="451" spans="1:1" x14ac:dyDescent="0.3">
      <c r="A451" s="184"/>
    </row>
    <row r="452" spans="1:1" x14ac:dyDescent="0.3">
      <c r="A452" s="184"/>
    </row>
    <row r="453" spans="1:1" x14ac:dyDescent="0.3">
      <c r="A453" s="184"/>
    </row>
    <row r="454" spans="1:1" x14ac:dyDescent="0.3">
      <c r="A454" s="184"/>
    </row>
    <row r="455" spans="1:1" x14ac:dyDescent="0.3">
      <c r="A455" s="184"/>
    </row>
    <row r="456" spans="1:1" x14ac:dyDescent="0.3">
      <c r="A456" s="184"/>
    </row>
    <row r="457" spans="1:1" x14ac:dyDescent="0.3">
      <c r="A457" s="184"/>
    </row>
    <row r="458" spans="1:1" x14ac:dyDescent="0.3">
      <c r="A458" s="184"/>
    </row>
    <row r="459" spans="1:1" x14ac:dyDescent="0.3">
      <c r="A459" s="184"/>
    </row>
    <row r="460" spans="1:1" x14ac:dyDescent="0.3">
      <c r="A460" s="184"/>
    </row>
    <row r="461" spans="1:1" x14ac:dyDescent="0.3">
      <c r="A461" s="184"/>
    </row>
    <row r="462" spans="1:1" x14ac:dyDescent="0.3">
      <c r="A462" s="184"/>
    </row>
    <row r="463" spans="1:1" x14ac:dyDescent="0.3">
      <c r="A463" s="184"/>
    </row>
    <row r="464" spans="1:1" x14ac:dyDescent="0.3">
      <c r="A464" s="184"/>
    </row>
    <row r="465" spans="1:1" x14ac:dyDescent="0.3">
      <c r="A465" s="184"/>
    </row>
    <row r="466" spans="1:1" x14ac:dyDescent="0.3">
      <c r="A466" s="184"/>
    </row>
    <row r="467" spans="1:1" x14ac:dyDescent="0.3">
      <c r="A467" s="184"/>
    </row>
    <row r="468" spans="1:1" x14ac:dyDescent="0.3">
      <c r="A468" s="184"/>
    </row>
    <row r="469" spans="1:1" x14ac:dyDescent="0.3">
      <c r="A469" s="184"/>
    </row>
    <row r="470" spans="1:1" x14ac:dyDescent="0.3">
      <c r="A470" s="184"/>
    </row>
    <row r="471" spans="1:1" x14ac:dyDescent="0.3">
      <c r="A471" s="184"/>
    </row>
    <row r="472" spans="1:1" x14ac:dyDescent="0.3">
      <c r="A472" s="184"/>
    </row>
    <row r="473" spans="1:1" x14ac:dyDescent="0.3">
      <c r="A473" s="184"/>
    </row>
    <row r="474" spans="1:1" x14ac:dyDescent="0.3">
      <c r="A474" s="184"/>
    </row>
    <row r="475" spans="1:1" x14ac:dyDescent="0.3">
      <c r="A475" s="184"/>
    </row>
    <row r="476" spans="1:1" x14ac:dyDescent="0.3">
      <c r="A476" s="184"/>
    </row>
    <row r="477" spans="1:1" x14ac:dyDescent="0.3">
      <c r="A477" s="184"/>
    </row>
    <row r="478" spans="1:1" x14ac:dyDescent="0.3">
      <c r="A478" s="184"/>
    </row>
    <row r="479" spans="1:1" x14ac:dyDescent="0.3">
      <c r="A479" s="184"/>
    </row>
    <row r="480" spans="1:1" x14ac:dyDescent="0.3">
      <c r="A480" s="184"/>
    </row>
    <row r="481" spans="1:1" x14ac:dyDescent="0.3">
      <c r="A481" s="184"/>
    </row>
    <row r="482" spans="1:1" x14ac:dyDescent="0.3">
      <c r="A482" s="184"/>
    </row>
    <row r="483" spans="1:1" x14ac:dyDescent="0.3">
      <c r="A483" s="184"/>
    </row>
    <row r="484" spans="1:1" x14ac:dyDescent="0.3">
      <c r="A484" s="184"/>
    </row>
    <row r="485" spans="1:1" x14ac:dyDescent="0.3">
      <c r="A485" s="184"/>
    </row>
    <row r="486" spans="1:1" x14ac:dyDescent="0.3">
      <c r="A486" s="184"/>
    </row>
    <row r="487" spans="1:1" x14ac:dyDescent="0.3">
      <c r="A487" s="184"/>
    </row>
    <row r="488" spans="1:1" x14ac:dyDescent="0.3">
      <c r="A488" s="184"/>
    </row>
    <row r="489" spans="1:1" x14ac:dyDescent="0.3">
      <c r="A489" s="184"/>
    </row>
    <row r="490" spans="1:1" x14ac:dyDescent="0.3">
      <c r="A490" s="184"/>
    </row>
    <row r="491" spans="1:1" x14ac:dyDescent="0.3">
      <c r="A491" s="184"/>
    </row>
    <row r="492" spans="1:1" x14ac:dyDescent="0.3">
      <c r="A492" s="184"/>
    </row>
    <row r="493" spans="1:1" x14ac:dyDescent="0.3">
      <c r="A493" s="184"/>
    </row>
    <row r="494" spans="1:1" x14ac:dyDescent="0.3">
      <c r="A494" s="184"/>
    </row>
    <row r="495" spans="1:1" x14ac:dyDescent="0.3">
      <c r="A495" s="184"/>
    </row>
    <row r="496" spans="1:1" x14ac:dyDescent="0.3">
      <c r="A496" s="184"/>
    </row>
    <row r="497" spans="1:1" x14ac:dyDescent="0.3">
      <c r="A497" s="184"/>
    </row>
    <row r="498" spans="1:1" x14ac:dyDescent="0.3">
      <c r="A498" s="184"/>
    </row>
    <row r="499" spans="1:1" x14ac:dyDescent="0.3">
      <c r="A499" s="184"/>
    </row>
    <row r="500" spans="1:1" x14ac:dyDescent="0.3">
      <c r="A500" s="184"/>
    </row>
    <row r="501" spans="1:1" x14ac:dyDescent="0.3">
      <c r="A501" s="184"/>
    </row>
    <row r="502" spans="1:1" x14ac:dyDescent="0.3">
      <c r="A502" s="184"/>
    </row>
    <row r="503" spans="1:1" x14ac:dyDescent="0.3">
      <c r="A503" s="184"/>
    </row>
    <row r="504" spans="1:1" x14ac:dyDescent="0.3">
      <c r="A504" s="184"/>
    </row>
    <row r="505" spans="1:1" x14ac:dyDescent="0.3">
      <c r="A505" s="184"/>
    </row>
    <row r="506" spans="1:1" x14ac:dyDescent="0.3">
      <c r="A506" s="184"/>
    </row>
    <row r="507" spans="1:1" x14ac:dyDescent="0.3">
      <c r="A507" s="184"/>
    </row>
    <row r="508" spans="1:1" x14ac:dyDescent="0.3">
      <c r="A508" s="184"/>
    </row>
    <row r="509" spans="1:1" x14ac:dyDescent="0.3">
      <c r="A509" s="184"/>
    </row>
    <row r="510" spans="1:1" x14ac:dyDescent="0.3">
      <c r="A510" s="184"/>
    </row>
    <row r="511" spans="1:1" x14ac:dyDescent="0.3">
      <c r="A511" s="184"/>
    </row>
    <row r="512" spans="1:1" x14ac:dyDescent="0.3">
      <c r="A512" s="184"/>
    </row>
    <row r="513" spans="1:1" x14ac:dyDescent="0.3">
      <c r="A513" s="184"/>
    </row>
    <row r="514" spans="1:1" x14ac:dyDescent="0.3">
      <c r="A514" s="184"/>
    </row>
    <row r="515" spans="1:1" x14ac:dyDescent="0.3">
      <c r="A515" s="184"/>
    </row>
    <row r="516" spans="1:1" x14ac:dyDescent="0.3">
      <c r="A516" s="184"/>
    </row>
    <row r="517" spans="1:1" x14ac:dyDescent="0.3">
      <c r="A517" s="184"/>
    </row>
    <row r="518" spans="1:1" x14ac:dyDescent="0.3">
      <c r="A518" s="184"/>
    </row>
    <row r="519" spans="1:1" x14ac:dyDescent="0.3">
      <c r="A519" s="184"/>
    </row>
    <row r="520" spans="1:1" x14ac:dyDescent="0.3">
      <c r="A520" s="184"/>
    </row>
    <row r="521" spans="1:1" x14ac:dyDescent="0.3">
      <c r="A521" s="184"/>
    </row>
    <row r="522" spans="1:1" x14ac:dyDescent="0.3">
      <c r="A522" s="184"/>
    </row>
    <row r="523" spans="1:1" x14ac:dyDescent="0.3">
      <c r="A523" s="184"/>
    </row>
    <row r="524" spans="1:1" x14ac:dyDescent="0.3">
      <c r="A524" s="184"/>
    </row>
    <row r="525" spans="1:1" x14ac:dyDescent="0.3">
      <c r="A525" s="184"/>
    </row>
    <row r="526" spans="1:1" x14ac:dyDescent="0.3">
      <c r="A526" s="184"/>
    </row>
    <row r="527" spans="1:1" x14ac:dyDescent="0.3">
      <c r="A527" s="184"/>
    </row>
    <row r="528" spans="1:1" x14ac:dyDescent="0.3">
      <c r="A528" s="184"/>
    </row>
    <row r="529" spans="1:1" x14ac:dyDescent="0.3">
      <c r="A529" s="184"/>
    </row>
    <row r="530" spans="1:1" x14ac:dyDescent="0.3">
      <c r="A530" s="184"/>
    </row>
    <row r="531" spans="1:1" x14ac:dyDescent="0.3">
      <c r="A531" s="184"/>
    </row>
    <row r="532" spans="1:1" x14ac:dyDescent="0.3">
      <c r="A532" s="184"/>
    </row>
    <row r="533" spans="1:1" x14ac:dyDescent="0.3">
      <c r="A533" s="184"/>
    </row>
    <row r="534" spans="1:1" x14ac:dyDescent="0.3">
      <c r="A534" s="184"/>
    </row>
    <row r="535" spans="1:1" x14ac:dyDescent="0.3">
      <c r="A535" s="184"/>
    </row>
    <row r="536" spans="1:1" x14ac:dyDescent="0.3">
      <c r="A536" s="184"/>
    </row>
    <row r="537" spans="1:1" x14ac:dyDescent="0.3">
      <c r="A537" s="184"/>
    </row>
    <row r="538" spans="1:1" x14ac:dyDescent="0.3">
      <c r="A538" s="184"/>
    </row>
    <row r="539" spans="1:1" x14ac:dyDescent="0.3">
      <c r="A539" s="184"/>
    </row>
    <row r="540" spans="1:1" x14ac:dyDescent="0.3">
      <c r="A540" s="184"/>
    </row>
    <row r="541" spans="1:1" x14ac:dyDescent="0.3">
      <c r="A541" s="184"/>
    </row>
    <row r="542" spans="1:1" x14ac:dyDescent="0.3">
      <c r="A542" s="184"/>
    </row>
    <row r="543" spans="1:1" x14ac:dyDescent="0.3">
      <c r="A543" s="184"/>
    </row>
    <row r="544" spans="1:1" x14ac:dyDescent="0.3">
      <c r="A544" s="184"/>
    </row>
    <row r="545" spans="1:1" x14ac:dyDescent="0.3">
      <c r="A545" s="184"/>
    </row>
    <row r="546" spans="1:1" x14ac:dyDescent="0.3">
      <c r="A546" s="184"/>
    </row>
    <row r="547" spans="1:1" x14ac:dyDescent="0.3">
      <c r="A547" s="184"/>
    </row>
    <row r="548" spans="1:1" x14ac:dyDescent="0.3">
      <c r="A548" s="184"/>
    </row>
    <row r="549" spans="1:1" x14ac:dyDescent="0.3">
      <c r="A549" s="184"/>
    </row>
    <row r="550" spans="1:1" x14ac:dyDescent="0.3">
      <c r="A550" s="184"/>
    </row>
    <row r="551" spans="1:1" x14ac:dyDescent="0.3">
      <c r="A551" s="184"/>
    </row>
    <row r="552" spans="1:1" x14ac:dyDescent="0.3">
      <c r="A552" s="184"/>
    </row>
    <row r="553" spans="1:1" x14ac:dyDescent="0.3">
      <c r="A553" s="184"/>
    </row>
    <row r="554" spans="1:1" x14ac:dyDescent="0.3">
      <c r="A554" s="184"/>
    </row>
    <row r="555" spans="1:1" x14ac:dyDescent="0.3">
      <c r="A555" s="184"/>
    </row>
    <row r="556" spans="1:1" x14ac:dyDescent="0.3">
      <c r="A556" s="184"/>
    </row>
    <row r="557" spans="1:1" x14ac:dyDescent="0.3">
      <c r="A557" s="184"/>
    </row>
    <row r="558" spans="1:1" x14ac:dyDescent="0.3">
      <c r="A558" s="184"/>
    </row>
    <row r="559" spans="1:1" x14ac:dyDescent="0.3">
      <c r="A559" s="184"/>
    </row>
    <row r="560" spans="1:1" x14ac:dyDescent="0.3">
      <c r="A560" s="184"/>
    </row>
    <row r="561" spans="1:1" x14ac:dyDescent="0.3">
      <c r="A561" s="184"/>
    </row>
    <row r="562" spans="1:1" x14ac:dyDescent="0.3">
      <c r="A562" s="184"/>
    </row>
    <row r="563" spans="1:1" x14ac:dyDescent="0.3">
      <c r="A563" s="184"/>
    </row>
    <row r="564" spans="1:1" x14ac:dyDescent="0.3">
      <c r="A564" s="184"/>
    </row>
    <row r="565" spans="1:1" x14ac:dyDescent="0.3">
      <c r="A565" s="184"/>
    </row>
    <row r="566" spans="1:1" x14ac:dyDescent="0.3">
      <c r="A566" s="184"/>
    </row>
    <row r="567" spans="1:1" x14ac:dyDescent="0.3">
      <c r="A567" s="184"/>
    </row>
    <row r="568" spans="1:1" x14ac:dyDescent="0.3">
      <c r="A568" s="184"/>
    </row>
    <row r="569" spans="1:1" x14ac:dyDescent="0.3">
      <c r="A569" s="184"/>
    </row>
    <row r="570" spans="1:1" x14ac:dyDescent="0.3">
      <c r="A570" s="184"/>
    </row>
    <row r="571" spans="1:1" x14ac:dyDescent="0.3">
      <c r="A571" s="184"/>
    </row>
    <row r="572" spans="1:1" x14ac:dyDescent="0.3">
      <c r="A572" s="184"/>
    </row>
    <row r="573" spans="1:1" x14ac:dyDescent="0.3">
      <c r="A573" s="184"/>
    </row>
    <row r="574" spans="1:1" x14ac:dyDescent="0.3">
      <c r="A574" s="184"/>
    </row>
    <row r="575" spans="1:1" x14ac:dyDescent="0.3">
      <c r="A575" s="184"/>
    </row>
    <row r="576" spans="1:1" x14ac:dyDescent="0.3">
      <c r="A576" s="184"/>
    </row>
    <row r="577" spans="1:1" x14ac:dyDescent="0.3">
      <c r="A577" s="184"/>
    </row>
    <row r="578" spans="1:1" x14ac:dyDescent="0.3">
      <c r="A578" s="184"/>
    </row>
    <row r="579" spans="1:1" x14ac:dyDescent="0.3">
      <c r="A579" s="184"/>
    </row>
    <row r="580" spans="1:1" x14ac:dyDescent="0.3">
      <c r="A580" s="184"/>
    </row>
    <row r="581" spans="1:1" x14ac:dyDescent="0.3">
      <c r="A581" s="184"/>
    </row>
    <row r="582" spans="1:1" x14ac:dyDescent="0.3">
      <c r="A582" s="184"/>
    </row>
    <row r="583" spans="1:1" x14ac:dyDescent="0.3">
      <c r="A583" s="184"/>
    </row>
    <row r="584" spans="1:1" x14ac:dyDescent="0.3">
      <c r="A584" s="184"/>
    </row>
    <row r="585" spans="1:1" x14ac:dyDescent="0.3">
      <c r="A585" s="184"/>
    </row>
    <row r="586" spans="1:1" x14ac:dyDescent="0.3">
      <c r="A586" s="184"/>
    </row>
    <row r="587" spans="1:1" x14ac:dyDescent="0.3">
      <c r="A587" s="184"/>
    </row>
    <row r="588" spans="1:1" x14ac:dyDescent="0.3">
      <c r="A588" s="184"/>
    </row>
    <row r="589" spans="1:1" x14ac:dyDescent="0.3">
      <c r="A589" s="184"/>
    </row>
    <row r="590" spans="1:1" x14ac:dyDescent="0.3">
      <c r="A590" s="184"/>
    </row>
    <row r="591" spans="1:1" x14ac:dyDescent="0.3">
      <c r="A591" s="184"/>
    </row>
    <row r="592" spans="1:1" x14ac:dyDescent="0.3">
      <c r="A592" s="184"/>
    </row>
    <row r="593" spans="1:1" x14ac:dyDescent="0.3">
      <c r="A593" s="184"/>
    </row>
    <row r="594" spans="1:1" x14ac:dyDescent="0.3">
      <c r="A594" s="184"/>
    </row>
    <row r="595" spans="1:1" x14ac:dyDescent="0.3">
      <c r="A595" s="184"/>
    </row>
    <row r="596" spans="1:1" x14ac:dyDescent="0.3">
      <c r="A596" s="184"/>
    </row>
    <row r="597" spans="1:1" x14ac:dyDescent="0.3">
      <c r="A597" s="184"/>
    </row>
    <row r="598" spans="1:1" x14ac:dyDescent="0.3">
      <c r="A598" s="184"/>
    </row>
    <row r="599" spans="1:1" x14ac:dyDescent="0.3">
      <c r="A599" s="184"/>
    </row>
    <row r="600" spans="1:1" x14ac:dyDescent="0.3">
      <c r="A600" s="184"/>
    </row>
    <row r="601" spans="1:1" x14ac:dyDescent="0.3">
      <c r="A601" s="184"/>
    </row>
    <row r="602" spans="1:1" x14ac:dyDescent="0.3">
      <c r="A602" s="184"/>
    </row>
    <row r="603" spans="1:1" x14ac:dyDescent="0.3">
      <c r="A603" s="184"/>
    </row>
    <row r="604" spans="1:1" x14ac:dyDescent="0.3">
      <c r="A604" s="184"/>
    </row>
    <row r="605" spans="1:1" x14ac:dyDescent="0.3">
      <c r="A605" s="184"/>
    </row>
    <row r="606" spans="1:1" x14ac:dyDescent="0.3">
      <c r="A606" s="184"/>
    </row>
    <row r="607" spans="1:1" x14ac:dyDescent="0.3">
      <c r="A607" s="184"/>
    </row>
    <row r="608" spans="1:1" x14ac:dyDescent="0.3">
      <c r="A608" s="184"/>
    </row>
    <row r="609" spans="1:1" x14ac:dyDescent="0.3">
      <c r="A609" s="184"/>
    </row>
    <row r="610" spans="1:1" x14ac:dyDescent="0.3">
      <c r="A610" s="184"/>
    </row>
    <row r="611" spans="1:1" x14ac:dyDescent="0.3">
      <c r="A611" s="184"/>
    </row>
    <row r="612" spans="1:1" x14ac:dyDescent="0.3">
      <c r="A612" s="184"/>
    </row>
    <row r="613" spans="1:1" x14ac:dyDescent="0.3">
      <c r="A613" s="184"/>
    </row>
    <row r="614" spans="1:1" x14ac:dyDescent="0.3">
      <c r="A614" s="184"/>
    </row>
    <row r="615" spans="1:1" x14ac:dyDescent="0.3">
      <c r="A615" s="184"/>
    </row>
    <row r="616" spans="1:1" x14ac:dyDescent="0.3">
      <c r="A616" s="184"/>
    </row>
    <row r="617" spans="1:1" x14ac:dyDescent="0.3">
      <c r="A617" s="184"/>
    </row>
    <row r="618" spans="1:1" x14ac:dyDescent="0.3">
      <c r="A618" s="184"/>
    </row>
    <row r="619" spans="1:1" x14ac:dyDescent="0.3">
      <c r="A619" s="184"/>
    </row>
    <row r="620" spans="1:1" x14ac:dyDescent="0.3">
      <c r="A620" s="184"/>
    </row>
    <row r="621" spans="1:1" x14ac:dyDescent="0.3">
      <c r="A621" s="184"/>
    </row>
    <row r="622" spans="1:1" x14ac:dyDescent="0.3">
      <c r="A622" s="184"/>
    </row>
    <row r="623" spans="1:1" x14ac:dyDescent="0.3">
      <c r="A623" s="184"/>
    </row>
    <row r="624" spans="1:1" x14ac:dyDescent="0.3">
      <c r="A624" s="184"/>
    </row>
    <row r="625" spans="1:1" x14ac:dyDescent="0.3">
      <c r="A625" s="184"/>
    </row>
    <row r="626" spans="1:1" x14ac:dyDescent="0.3">
      <c r="A626" s="184"/>
    </row>
    <row r="627" spans="1:1" x14ac:dyDescent="0.3">
      <c r="A627" s="184"/>
    </row>
    <row r="628" spans="1:1" x14ac:dyDescent="0.3">
      <c r="A628" s="184"/>
    </row>
    <row r="629" spans="1:1" x14ac:dyDescent="0.3">
      <c r="A629" s="184"/>
    </row>
    <row r="630" spans="1:1" x14ac:dyDescent="0.3">
      <c r="A630" s="184"/>
    </row>
    <row r="631" spans="1:1" x14ac:dyDescent="0.3">
      <c r="A631" s="184"/>
    </row>
    <row r="632" spans="1:1" x14ac:dyDescent="0.3">
      <c r="A632" s="184"/>
    </row>
    <row r="633" spans="1:1" x14ac:dyDescent="0.3">
      <c r="A633" s="184"/>
    </row>
    <row r="634" spans="1:1" x14ac:dyDescent="0.3">
      <c r="A634" s="184"/>
    </row>
    <row r="635" spans="1:1" x14ac:dyDescent="0.3">
      <c r="A635" s="184"/>
    </row>
    <row r="636" spans="1:1" x14ac:dyDescent="0.3">
      <c r="A636" s="184"/>
    </row>
    <row r="637" spans="1:1" x14ac:dyDescent="0.3">
      <c r="A637" s="184"/>
    </row>
  </sheetData>
  <mergeCells count="12">
    <mergeCell ref="CY26:DE26"/>
    <mergeCell ref="CE26:CK26"/>
    <mergeCell ref="CO26:CU26"/>
    <mergeCell ref="BU26:CA26"/>
    <mergeCell ref="A2:A3"/>
    <mergeCell ref="BK26:BQ26"/>
    <mergeCell ref="AQ26:AW26"/>
    <mergeCell ref="BA26:BG26"/>
    <mergeCell ref="C26:I26"/>
    <mergeCell ref="M26:S26"/>
    <mergeCell ref="W26:AC26"/>
    <mergeCell ref="AG26:AM26"/>
  </mergeCells>
  <hyperlinks>
    <hyperlink ref="A4" location="myrangeW0" display="myrangeW0" xr:uid="{259054AA-B068-44EE-9E4C-FCF99353F2D0}"/>
    <hyperlink ref="A5" location="myrangeW1" display="myrangeW1" xr:uid="{95E25047-878B-4E93-9489-5A757A4B6BD2}"/>
    <hyperlink ref="A6" location="myrangeW2" display="myrangeW2" xr:uid="{6D27C6C8-FD49-4167-BEFA-5F7BD14AC179}"/>
    <hyperlink ref="A7" location="myrangeW3" display="myrangeW3" xr:uid="{E2DAC536-0E32-48F0-99B3-69583CAC557C}"/>
    <hyperlink ref="A8" location="myrangeW4" display="myrangeW4" xr:uid="{C685C6A1-13C2-4C1B-9404-2798239F8FD2}"/>
    <hyperlink ref="A9" location="myrangeW5" display="myrangeW5" xr:uid="{BAFBEFD9-0BC6-43A0-89D3-643C59C227C8}"/>
    <hyperlink ref="A10" location="myrangeW6" display="myrangeW6" xr:uid="{23DEE90B-71A4-4564-B789-551C584EEB50}"/>
    <hyperlink ref="A11" location="myrangeW7" display="myrangeW7" xr:uid="{E3AAEE8E-3955-4A6A-A910-CD7999431123}"/>
    <hyperlink ref="A12" location="myrangeW8" display="myrangeW8" xr:uid="{FE10F700-5F56-444C-B2BB-44D5BE72BF4E}"/>
    <hyperlink ref="A13" location="myrangeW9" display="myrangeW9" xr:uid="{317C1C02-5D4F-4716-A252-E8176E901BC8}"/>
    <hyperlink ref="A14" location="myrangeW10" display="myrangeW10" xr:uid="{7A772A72-917C-4586-A610-F1AD71723690}"/>
    <hyperlink ref="A15" location="myrangeW11" display="myrangeW11" xr:uid="{2FE7209B-D89B-46B6-922F-3FF8C6910B40}"/>
    <hyperlink ref="A16" location="myrangeW12" display="myrangeW12" xr:uid="{C3BF4FBC-CDF9-422C-8BA8-403B43D87BF5}"/>
    <hyperlink ref="A17" location="myrangeW13" display="myrangeW13" xr:uid="{01C2B502-4180-45C4-9AAB-39FD77425C0C}"/>
    <hyperlink ref="A18" location="myrangeW14" display="myrangeW14" xr:uid="{60DCA051-FA41-4B94-B591-CABDF55B5CE1}"/>
    <hyperlink ref="A19" location="myrangeW15" display="myrangeW15" xr:uid="{4606E719-E6F4-4C02-9A06-BAB8767F2415}"/>
    <hyperlink ref="A20" location="myrangeW16" display="myrangeW16" xr:uid="{D5ED5D12-DC02-4853-94ED-FC6624D3C0E0}"/>
    <hyperlink ref="A21" location="myrangeW17" display="myrangeW17" xr:uid="{A1486C4E-8D09-4FF4-9AB5-55EAC8CDC796}"/>
    <hyperlink ref="A22" location="myrangeW18" display="myrangeW18" xr:uid="{AC5FBC33-3FDC-481F-8BEF-53DF7D9D5594}"/>
    <hyperlink ref="A23" location="myrangeW19" display="myrangeW19" xr:uid="{A27367F0-96FD-4108-A434-2A1C61DD6374}"/>
    <hyperlink ref="A24" location="myrangeW20" display="myrangeW20" xr:uid="{8CB9DC80-0EDA-4ECF-9D07-1337F89D0C75}"/>
    <hyperlink ref="A25" location="myrangeW21" display="myrangeW21" xr:uid="{2AED85B0-82E1-4AC5-BAE9-8A980D710B79}"/>
    <hyperlink ref="A26" location="myrangeW22" display="myrangeW22" xr:uid="{F088EE58-7E7E-4260-ABD9-F35267957F8A}"/>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0" customWidth="1"/>
    <col min="3" max="3" width="29.69921875" customWidth="1"/>
    <col min="4" max="9" width="7.796875" customWidth="1"/>
    <col min="10" max="11" width="1.09765625" customWidth="1"/>
    <col min="12" max="12" width="24.59765625" style="60" customWidth="1"/>
    <col min="13" max="13" width="29.69921875" customWidth="1"/>
    <col min="14" max="19" width="7.796875" customWidth="1"/>
    <col min="20" max="21" width="1.09765625" customWidth="1"/>
    <col min="22" max="22" width="24.59765625" style="60" customWidth="1"/>
    <col min="23" max="23" width="29.69921875" customWidth="1"/>
    <col min="24" max="29" width="7.796875" customWidth="1"/>
    <col min="30" max="31" width="1.09765625" customWidth="1"/>
    <col min="32" max="32" width="24.59765625" style="60" customWidth="1"/>
    <col min="33" max="33" width="29.69921875" customWidth="1"/>
    <col min="34" max="39" width="7.796875" customWidth="1"/>
    <col min="40" max="41" width="1.09765625" customWidth="1"/>
    <col min="42" max="42" width="24.59765625" style="60" customWidth="1"/>
    <col min="43" max="43" width="29.69921875" customWidth="1"/>
    <col min="44" max="49" width="7.796875" customWidth="1"/>
    <col min="50" max="51" width="1.09765625" customWidth="1"/>
    <col min="52" max="52" width="24.59765625" style="60" customWidth="1"/>
    <col min="53" max="53" width="29.69921875" style="60" customWidth="1"/>
    <col min="54" max="59" width="7.796875" customWidth="1"/>
    <col min="60" max="61" width="1.09765625" customWidth="1"/>
    <col min="62" max="62" width="24.59765625" style="60" customWidth="1"/>
    <col min="63" max="63" width="29.69921875" customWidth="1"/>
    <col min="64" max="69" width="7.796875" customWidth="1"/>
    <col min="70" max="71" width="1.09765625" customWidth="1"/>
    <col min="72" max="72" width="24.59765625" style="60" customWidth="1"/>
    <col min="73" max="73" width="29.69921875" customWidth="1"/>
    <col min="74" max="79" width="7.796875" customWidth="1"/>
    <col min="80" max="81" width="1.09765625" customWidth="1"/>
    <col min="82" max="82" width="24.59765625" style="60" customWidth="1"/>
    <col min="83" max="83" width="29.69921875" customWidth="1"/>
    <col min="84" max="89" width="7.796875" customWidth="1"/>
    <col min="90" max="91" width="1.09765625" customWidth="1"/>
    <col min="92" max="92" width="24.59765625" style="60" customWidth="1"/>
    <col min="93" max="93" width="29.69921875" customWidth="1"/>
    <col min="94" max="99" width="7.796875" customWidth="1"/>
    <col min="100" max="101" width="1.09765625" customWidth="1"/>
    <col min="102" max="102" width="24.59765625" style="60" customWidth="1"/>
    <col min="103" max="103" width="29.69921875" customWidth="1"/>
    <col min="104" max="109" width="7.796875" customWidth="1"/>
    <col min="110" max="111" width="1.09765625" customWidth="1"/>
    <col min="112" max="112" width="24.59765625" style="60" customWidth="1"/>
    <col min="113" max="113" width="29.69921875" customWidth="1"/>
    <col min="114" max="119" width="7.796875" customWidth="1"/>
    <col min="120" max="121" width="1.09765625" customWidth="1"/>
    <col min="122" max="122" width="24.59765625" style="60" customWidth="1"/>
    <col min="123" max="123" width="29.69921875" customWidth="1"/>
    <col min="124" max="129" width="7.796875" customWidth="1"/>
    <col min="130" max="131" width="1.09765625" customWidth="1"/>
    <col min="132" max="132" width="24.59765625" style="60" customWidth="1"/>
    <col min="133" max="133" width="29.69921875" customWidth="1"/>
    <col min="134" max="139" width="7.796875" customWidth="1"/>
    <col min="140" max="141" width="1.09765625" customWidth="1"/>
    <col min="142" max="142" width="24.59765625" style="60" customWidth="1"/>
    <col min="143" max="143" width="29.69921875" customWidth="1"/>
    <col min="144" max="149" width="7.796875" customWidth="1"/>
    <col min="150" max="151" width="1.09765625" customWidth="1"/>
    <col min="152" max="152" width="24.59765625" style="60" customWidth="1"/>
    <col min="153" max="153" width="29.69921875" customWidth="1"/>
    <col min="154" max="159" width="7.796875" customWidth="1"/>
    <col min="160" max="161" width="1.09765625" customWidth="1"/>
    <col min="162" max="162" width="24.59765625" style="60" customWidth="1"/>
    <col min="163" max="163" width="29.69921875" customWidth="1"/>
    <col min="164" max="169" width="7.796875" customWidth="1"/>
    <col min="170" max="171" width="1.09765625" customWidth="1"/>
    <col min="172" max="172" width="24.59765625" style="60" customWidth="1"/>
    <col min="173" max="173" width="29.69921875" customWidth="1"/>
    <col min="174" max="179" width="7.796875" customWidth="1"/>
    <col min="180" max="181" width="1.09765625" customWidth="1"/>
    <col min="182" max="182" width="24.59765625" style="60" customWidth="1"/>
    <col min="183" max="183" width="29.69921875" customWidth="1"/>
    <col min="184" max="189" width="7.796875" customWidth="1"/>
    <col min="190" max="191" width="1.09765625" customWidth="1"/>
    <col min="192" max="192" width="24.59765625" style="60" customWidth="1"/>
    <col min="193" max="193" width="29.69921875" customWidth="1"/>
    <col min="194" max="199" width="7.796875" customWidth="1"/>
    <col min="200" max="201" width="1.09765625" customWidth="1"/>
    <col min="202" max="202" width="24.59765625" style="60" customWidth="1"/>
    <col min="203" max="203" width="29.69921875" customWidth="1"/>
    <col min="204" max="209" width="7.796875" customWidth="1"/>
    <col min="210" max="211" width="1.09765625" customWidth="1"/>
    <col min="212" max="212" width="24.59765625" style="60" customWidth="1"/>
    <col min="213" max="213" width="29.69921875" customWidth="1"/>
    <col min="214" max="219" width="7.796875" customWidth="1"/>
    <col min="220" max="221" width="1.09765625" customWidth="1"/>
    <col min="222" max="222" width="24.59765625" style="60" customWidth="1"/>
    <col min="223" max="223" width="29.69921875" customWidth="1"/>
    <col min="224" max="229" width="7.796875" customWidth="1"/>
    <col min="230" max="231" width="1.09765625" customWidth="1"/>
    <col min="232" max="232" width="24.59765625" style="60" customWidth="1"/>
    <col min="233" max="233" width="29.69921875" customWidth="1"/>
    <col min="234" max="239" width="7.796875" customWidth="1"/>
    <col min="240" max="241" width="1.09765625" customWidth="1"/>
    <col min="242" max="242" width="24.59765625" style="60" customWidth="1"/>
    <col min="243" max="243" width="29.69921875" customWidth="1"/>
    <col min="244" max="249" width="7.796875" customWidth="1"/>
    <col min="250" max="251" width="1.09765625" customWidth="1"/>
  </cols>
  <sheetData>
    <row r="1" spans="1:242" s="127" customFormat="1" ht="30" customHeight="1" x14ac:dyDescent="0.3">
      <c r="B1" s="463" t="str">
        <f>HLOOKUP(Introduction!$G$4,nametranslations,117,FALSE)</f>
        <v>L'assainissement en milieu scolaire</v>
      </c>
      <c r="C1" s="153" t="s">
        <v>157</v>
      </c>
      <c r="D1" s="124" t="str">
        <f>+Introduction!$C$7</f>
        <v>Madagascar</v>
      </c>
      <c r="E1" s="124"/>
      <c r="F1" s="124"/>
      <c r="G1" s="124"/>
      <c r="H1" s="124"/>
      <c r="I1" s="141"/>
      <c r="J1" s="125"/>
      <c r="K1" s="126"/>
      <c r="L1" s="463" t="str">
        <f>HLOOKUP(Introduction!$G$4,nametranslations,117,FALSE)</f>
        <v>L'assainissement en milieu scolaire</v>
      </c>
      <c r="M1" s="153" t="s">
        <v>158</v>
      </c>
      <c r="N1" s="124" t="str">
        <f>+Introduction!$C$7</f>
        <v>Madagascar</v>
      </c>
      <c r="O1" s="124"/>
      <c r="P1" s="124"/>
      <c r="Q1" s="124"/>
      <c r="R1" s="124"/>
      <c r="S1" s="141"/>
      <c r="T1" s="125"/>
      <c r="U1" s="126"/>
      <c r="V1" s="463" t="str">
        <f>HLOOKUP(Introduction!$G$4,nametranslations,117,FALSE)</f>
        <v>L'assainissement en milieu scolaire</v>
      </c>
      <c r="W1" s="153" t="s">
        <v>159</v>
      </c>
      <c r="X1" s="124" t="str">
        <f>+Introduction!$C$7</f>
        <v>Madagascar</v>
      </c>
      <c r="Y1" s="124"/>
      <c r="Z1" s="124"/>
      <c r="AA1" s="124"/>
      <c r="AB1" s="124"/>
      <c r="AC1" s="141"/>
      <c r="AD1" s="125"/>
      <c r="AE1" s="126"/>
      <c r="AF1" s="463" t="str">
        <f>HLOOKUP(Introduction!$G$4,nametranslations,117,FALSE)</f>
        <v>L'assainissement en milieu scolaire</v>
      </c>
      <c r="AG1" s="153" t="s">
        <v>160</v>
      </c>
      <c r="AH1" s="124" t="str">
        <f>+Introduction!$C$7</f>
        <v>Madagascar</v>
      </c>
      <c r="AI1" s="124"/>
      <c r="AJ1" s="124"/>
      <c r="AK1" s="124"/>
      <c r="AL1" s="124"/>
      <c r="AM1" s="141"/>
      <c r="AN1" s="125"/>
      <c r="AO1" s="126"/>
      <c r="AP1" s="463" t="str">
        <f>HLOOKUP(Introduction!$G$4,nametranslations,117,FALSE)</f>
        <v>L'assainissement en milieu scolaire</v>
      </c>
      <c r="AQ1" s="153" t="s">
        <v>161</v>
      </c>
      <c r="AR1" s="124" t="str">
        <f>+Introduction!$C$7</f>
        <v>Madagascar</v>
      </c>
      <c r="AS1" s="124"/>
      <c r="AT1" s="124"/>
      <c r="AU1" s="124"/>
      <c r="AV1" s="124"/>
      <c r="AW1" s="141"/>
      <c r="AX1" s="125"/>
      <c r="AY1" s="126"/>
      <c r="AZ1" s="463" t="str">
        <f>HLOOKUP(Introduction!$G$4,nametranslations,117,FALSE)</f>
        <v>L'assainissement en milieu scolaire</v>
      </c>
      <c r="BA1" s="153" t="s">
        <v>161</v>
      </c>
      <c r="BB1" s="124" t="str">
        <f>+Introduction!$C$7</f>
        <v>Madagascar</v>
      </c>
      <c r="BC1" s="124"/>
      <c r="BD1" s="124"/>
      <c r="BE1" s="124"/>
      <c r="BF1" s="124"/>
      <c r="BG1" s="141"/>
      <c r="BH1" s="125"/>
      <c r="BI1" s="126"/>
      <c r="BJ1" s="463" t="str">
        <f>HLOOKUP(Introduction!$G$4,nametranslations,117,FALSE)</f>
        <v>L'assainissement en milieu scolaire</v>
      </c>
      <c r="BK1" s="153">
        <v>2019</v>
      </c>
      <c r="BL1" s="124" t="str">
        <f>+Introduction!$C$7</f>
        <v>Madagascar</v>
      </c>
      <c r="BM1" s="124"/>
      <c r="BN1" s="124"/>
      <c r="BO1" s="124"/>
      <c r="BP1" s="124"/>
      <c r="BQ1" s="141"/>
      <c r="BR1" s="125"/>
      <c r="BS1" s="126"/>
      <c r="BT1" s="463" t="str">
        <f>HLOOKUP(Introduction!$G$4,nametranslations,117,FALSE)</f>
        <v>L'assainissement en milieu scolaire</v>
      </c>
      <c r="BU1" s="153">
        <v>2022</v>
      </c>
      <c r="BV1" s="124" t="str">
        <f>+Introduction!$C$7</f>
        <v>Madagascar</v>
      </c>
      <c r="BW1" s="124"/>
      <c r="BX1" s="124"/>
      <c r="BY1" s="124"/>
      <c r="BZ1" s="124"/>
      <c r="CA1" s="141"/>
      <c r="CB1" s="125"/>
      <c r="CC1" s="126"/>
      <c r="CD1" s="463" t="str">
        <f>HLOOKUP(Introduction!$G$4,nametranslations,117,FALSE)</f>
        <v>L'assainissement en milieu scolaire</v>
      </c>
      <c r="CE1" s="153">
        <v>2022</v>
      </c>
      <c r="CF1" s="124" t="str">
        <f>+Introduction!$C$7</f>
        <v>Madagascar</v>
      </c>
      <c r="CG1" s="124"/>
      <c r="CH1" s="124"/>
      <c r="CI1" s="124"/>
      <c r="CJ1" s="124"/>
      <c r="CK1" s="141"/>
      <c r="CL1" s="125"/>
      <c r="CM1" s="126"/>
      <c r="CN1" s="463" t="str">
        <f>HLOOKUP(Introduction!$G$4,nametranslations,117,FALSE)</f>
        <v>L'assainissement en milieu scolaire</v>
      </c>
      <c r="CO1" s="153">
        <v>2023</v>
      </c>
      <c r="CP1" s="124" t="str">
        <f>+Introduction!$C$7</f>
        <v>Madagascar</v>
      </c>
      <c r="CQ1" s="124"/>
      <c r="CR1" s="124"/>
      <c r="CS1" s="124"/>
      <c r="CT1" s="124"/>
      <c r="CU1" s="141"/>
      <c r="CV1" s="125"/>
      <c r="CW1" s="126"/>
      <c r="CX1" s="463" t="str">
        <f>HLOOKUP(Introduction!$G$4,nametranslations,117,FALSE)</f>
        <v>L'assainissement en milieu scolaire</v>
      </c>
      <c r="CY1" s="153">
        <v>2026</v>
      </c>
      <c r="CZ1" s="124" t="str">
        <f>+Introduction!$C$7</f>
        <v>Madagascar</v>
      </c>
      <c r="DA1" s="124"/>
      <c r="DB1" s="124"/>
      <c r="DC1" s="124"/>
      <c r="DD1" s="124"/>
      <c r="DE1" s="141"/>
      <c r="DF1" s="125"/>
      <c r="DG1" s="126"/>
    </row>
    <row r="2" spans="1:242" s="127" customFormat="1" ht="30" customHeight="1" x14ac:dyDescent="0.3">
      <c r="A2" s="205" t="s">
        <v>162</v>
      </c>
      <c r="B2" s="130" t="s">
        <v>163</v>
      </c>
      <c r="C2" s="113" t="s">
        <v>164</v>
      </c>
      <c r="D2" s="113" t="s">
        <v>165</v>
      </c>
      <c r="E2" s="131"/>
      <c r="F2" s="131"/>
      <c r="G2" s="131"/>
      <c r="H2" s="131"/>
      <c r="I2" s="132"/>
      <c r="J2" s="128" t="s">
        <v>166</v>
      </c>
      <c r="K2" s="185"/>
      <c r="L2" s="130" t="s">
        <v>167</v>
      </c>
      <c r="M2" s="113" t="s">
        <v>164</v>
      </c>
      <c r="N2" s="113" t="s">
        <v>165</v>
      </c>
      <c r="O2" s="131"/>
      <c r="P2" s="131"/>
      <c r="Q2" s="131"/>
      <c r="R2" s="131"/>
      <c r="S2" s="132"/>
      <c r="T2" s="128" t="s">
        <v>166</v>
      </c>
      <c r="U2" s="185"/>
      <c r="V2" s="130" t="s">
        <v>168</v>
      </c>
      <c r="W2" s="113" t="s">
        <v>164</v>
      </c>
      <c r="X2" s="113" t="s">
        <v>165</v>
      </c>
      <c r="Y2" s="131"/>
      <c r="Z2" s="131"/>
      <c r="AA2" s="131"/>
      <c r="AB2" s="131"/>
      <c r="AC2" s="132"/>
      <c r="AD2" s="128" t="s">
        <v>166</v>
      </c>
      <c r="AE2" s="185"/>
      <c r="AF2" s="130" t="s">
        <v>169</v>
      </c>
      <c r="AG2" s="113" t="s">
        <v>164</v>
      </c>
      <c r="AH2" s="113" t="s">
        <v>165</v>
      </c>
      <c r="AI2" s="131"/>
      <c r="AJ2" s="131"/>
      <c r="AK2" s="131"/>
      <c r="AL2" s="131"/>
      <c r="AM2" s="132"/>
      <c r="AN2" s="128" t="s">
        <v>166</v>
      </c>
      <c r="AO2" s="185"/>
      <c r="AP2" s="130" t="s">
        <v>170</v>
      </c>
      <c r="AQ2" s="113" t="s">
        <v>164</v>
      </c>
      <c r="AR2" s="113" t="s">
        <v>165</v>
      </c>
      <c r="AS2" s="131"/>
      <c r="AT2" s="131"/>
      <c r="AU2" s="131"/>
      <c r="AV2" s="131"/>
      <c r="AW2" s="132"/>
      <c r="AX2" s="128" t="s">
        <v>166</v>
      </c>
      <c r="AY2" s="185"/>
      <c r="AZ2" s="130" t="s">
        <v>171</v>
      </c>
      <c r="BA2" s="113" t="s">
        <v>172</v>
      </c>
      <c r="BB2" s="113" t="s">
        <v>173</v>
      </c>
      <c r="BC2" s="131"/>
      <c r="BD2" s="131"/>
      <c r="BE2" s="131"/>
      <c r="BF2" s="131"/>
      <c r="BG2" s="132"/>
      <c r="BH2" s="128" t="s">
        <v>166</v>
      </c>
      <c r="BI2" s="129"/>
      <c r="BJ2" s="130" t="s">
        <v>174</v>
      </c>
      <c r="BK2" s="113" t="s">
        <v>164</v>
      </c>
      <c r="BL2" s="113" t="s">
        <v>165</v>
      </c>
      <c r="BM2" s="131"/>
      <c r="BN2" s="131"/>
      <c r="BO2" s="131"/>
      <c r="BP2" s="131"/>
      <c r="BQ2" s="132"/>
      <c r="BR2" s="128" t="s">
        <v>166</v>
      </c>
      <c r="BS2" s="185"/>
      <c r="BT2" s="130" t="s">
        <v>175</v>
      </c>
      <c r="BU2" s="113" t="s">
        <v>164</v>
      </c>
      <c r="BV2" s="113" t="s">
        <v>165</v>
      </c>
      <c r="BW2" s="131"/>
      <c r="BX2" s="131"/>
      <c r="BY2" s="131"/>
      <c r="BZ2" s="131"/>
      <c r="CA2" s="132"/>
      <c r="CB2" s="128" t="s">
        <v>166</v>
      </c>
      <c r="CC2" s="185"/>
      <c r="CD2" s="130" t="s">
        <v>176</v>
      </c>
      <c r="CE2" s="113" t="s">
        <v>177</v>
      </c>
      <c r="CF2" s="113" t="s">
        <v>178</v>
      </c>
      <c r="CG2" s="131"/>
      <c r="CH2" s="131"/>
      <c r="CI2" s="131"/>
      <c r="CJ2" s="131"/>
      <c r="CK2" s="132"/>
      <c r="CL2" s="128" t="s">
        <v>166</v>
      </c>
      <c r="CM2" s="185"/>
      <c r="CN2" s="130" t="s">
        <v>179</v>
      </c>
      <c r="CO2" s="113" t="s">
        <v>177</v>
      </c>
      <c r="CP2" s="113" t="s">
        <v>180</v>
      </c>
      <c r="CQ2" s="131"/>
      <c r="CR2" s="131"/>
      <c r="CS2" s="131"/>
      <c r="CT2" s="131"/>
      <c r="CU2" s="132"/>
      <c r="CV2" s="128" t="s">
        <v>166</v>
      </c>
      <c r="CW2" s="185"/>
      <c r="CX2" s="130" t="s">
        <v>256</v>
      </c>
      <c r="CY2" s="113" t="s">
        <v>172</v>
      </c>
      <c r="CZ2" s="113" t="s">
        <v>255</v>
      </c>
      <c r="DA2" s="131"/>
      <c r="DB2" s="131"/>
      <c r="DC2" s="131"/>
      <c r="DD2" s="131"/>
      <c r="DE2" s="132"/>
      <c r="DF2" s="128" t="s">
        <v>166</v>
      </c>
      <c r="DG2" s="185"/>
    </row>
    <row r="3" spans="1:242" s="107" customFormat="1" ht="18" customHeight="1" x14ac:dyDescent="0.3">
      <c r="A3" s="205"/>
      <c r="B3" s="144" t="str">
        <f>HLOOKUP(Introduction!$G$4,nametranslations,152,FALSE)</f>
        <v>Définition</v>
      </c>
      <c r="C3" s="115" t="str">
        <f>HLOOKUP(Introduction!$G$4,nametranslations,102,FALSE)</f>
        <v>Estimations (%)</v>
      </c>
      <c r="D3" s="116" t="str">
        <f>HLOOKUP(Introduction!$G$4,nametranslations,24,FALSE)</f>
        <v>Total</v>
      </c>
      <c r="E3" s="117" t="str">
        <f>HLOOKUP(Introduction!$G$4,nametranslations,26,FALSE)</f>
        <v>Urbain</v>
      </c>
      <c r="F3" s="117" t="str">
        <f>HLOOKUP(Introduction!$G$4,nametranslations,25,FALSE)</f>
        <v>Rural</v>
      </c>
      <c r="G3" s="117" t="str">
        <f>HLOOKUP(Introduction!$G$4,nametranslations,27,FALSE)</f>
        <v>Pré-primaire</v>
      </c>
      <c r="H3" s="117" t="str">
        <f>HLOOKUP(Introduction!$G$4,nametranslations,28,FALSE)</f>
        <v>Primaire</v>
      </c>
      <c r="I3" s="118" t="str">
        <f>HLOOKUP(Introduction!$G$4,nametranslations,29,FALSE)</f>
        <v>Secondaire</v>
      </c>
      <c r="J3" s="105"/>
      <c r="K3" s="119"/>
      <c r="L3" s="144" t="str">
        <f>HLOOKUP(Introduction!$G$4,nametranslations,152,FALSE)</f>
        <v>Définition</v>
      </c>
      <c r="M3" s="115" t="str">
        <f>HLOOKUP(Introduction!$G$4,nametranslations,102,FALSE)</f>
        <v>Estimations (%)</v>
      </c>
      <c r="N3" s="116" t="str">
        <f>HLOOKUP(Introduction!$G$4,nametranslations,24,FALSE)</f>
        <v>Total</v>
      </c>
      <c r="O3" s="117" t="str">
        <f>HLOOKUP(Introduction!$G$4,nametranslations,26,FALSE)</f>
        <v>Urbain</v>
      </c>
      <c r="P3" s="117" t="str">
        <f>HLOOKUP(Introduction!$G$4,nametranslations,25,FALSE)</f>
        <v>Rural</v>
      </c>
      <c r="Q3" s="117" t="str">
        <f>HLOOKUP(Introduction!$G$4,nametranslations,27,FALSE)</f>
        <v>Pré-primaire</v>
      </c>
      <c r="R3" s="117" t="str">
        <f>HLOOKUP(Introduction!$G$4,nametranslations,28,FALSE)</f>
        <v>Primaire</v>
      </c>
      <c r="S3" s="118" t="str">
        <f>HLOOKUP(Introduction!$G$4,nametranslations,29,FALSE)</f>
        <v>Secondaire</v>
      </c>
      <c r="T3" s="105"/>
      <c r="U3" s="119"/>
      <c r="V3" s="144" t="str">
        <f>HLOOKUP(Introduction!$G$4,nametranslations,152,FALSE)</f>
        <v>Définition</v>
      </c>
      <c r="W3" s="115" t="str">
        <f>HLOOKUP(Introduction!$G$4,nametranslations,102,FALSE)</f>
        <v>Estimations (%)</v>
      </c>
      <c r="X3" s="116" t="str">
        <f>HLOOKUP(Introduction!$G$4,nametranslations,24,FALSE)</f>
        <v>Total</v>
      </c>
      <c r="Y3" s="117" t="str">
        <f>HLOOKUP(Introduction!$G$4,nametranslations,26,FALSE)</f>
        <v>Urbain</v>
      </c>
      <c r="Z3" s="117" t="str">
        <f>HLOOKUP(Introduction!$G$4,nametranslations,25,FALSE)</f>
        <v>Rural</v>
      </c>
      <c r="AA3" s="117" t="str">
        <f>HLOOKUP(Introduction!$G$4,nametranslations,27,FALSE)</f>
        <v>Pré-primaire</v>
      </c>
      <c r="AB3" s="117" t="str">
        <f>HLOOKUP(Introduction!$G$4,nametranslations,28,FALSE)</f>
        <v>Primaire</v>
      </c>
      <c r="AC3" s="118" t="str">
        <f>HLOOKUP(Introduction!$G$4,nametranslations,29,FALSE)</f>
        <v>Secondaire</v>
      </c>
      <c r="AD3" s="105"/>
      <c r="AE3" s="119"/>
      <c r="AF3" s="144" t="str">
        <f>HLOOKUP(Introduction!$G$4,nametranslations,152,FALSE)</f>
        <v>Définition</v>
      </c>
      <c r="AG3" s="115" t="str">
        <f>HLOOKUP(Introduction!$G$4,nametranslations,102,FALSE)</f>
        <v>Estimations (%)</v>
      </c>
      <c r="AH3" s="116" t="str">
        <f>HLOOKUP(Introduction!$G$4,nametranslations,24,FALSE)</f>
        <v>Total</v>
      </c>
      <c r="AI3" s="117" t="str">
        <f>HLOOKUP(Introduction!$G$4,nametranslations,26,FALSE)</f>
        <v>Urbain</v>
      </c>
      <c r="AJ3" s="117" t="str">
        <f>HLOOKUP(Introduction!$G$4,nametranslations,25,FALSE)</f>
        <v>Rural</v>
      </c>
      <c r="AK3" s="117" t="str">
        <f>HLOOKUP(Introduction!$G$4,nametranslations,27,FALSE)</f>
        <v>Pré-primaire</v>
      </c>
      <c r="AL3" s="117" t="str">
        <f>HLOOKUP(Introduction!$G$4,nametranslations,28,FALSE)</f>
        <v>Primaire</v>
      </c>
      <c r="AM3" s="118" t="str">
        <f>HLOOKUP(Introduction!$G$4,nametranslations,29,FALSE)</f>
        <v>Secondaire</v>
      </c>
      <c r="AN3" s="105"/>
      <c r="AO3" s="119"/>
      <c r="AP3" s="144" t="str">
        <f>HLOOKUP(Introduction!$G$4,nametranslations,152,FALSE)</f>
        <v>Définition</v>
      </c>
      <c r="AQ3" s="115" t="str">
        <f>HLOOKUP(Introduction!$G$4,nametranslations,102,FALSE)</f>
        <v>Estimations (%)</v>
      </c>
      <c r="AR3" s="116" t="str">
        <f>HLOOKUP(Introduction!$G$4,nametranslations,24,FALSE)</f>
        <v>Total</v>
      </c>
      <c r="AS3" s="117" t="str">
        <f>HLOOKUP(Introduction!$G$4,nametranslations,26,FALSE)</f>
        <v>Urbain</v>
      </c>
      <c r="AT3" s="117" t="str">
        <f>HLOOKUP(Introduction!$G$4,nametranslations,25,FALSE)</f>
        <v>Rural</v>
      </c>
      <c r="AU3" s="117" t="str">
        <f>HLOOKUP(Introduction!$G$4,nametranslations,27,FALSE)</f>
        <v>Pré-primaire</v>
      </c>
      <c r="AV3" s="117" t="str">
        <f>HLOOKUP(Introduction!$G$4,nametranslations,28,FALSE)</f>
        <v>Primaire</v>
      </c>
      <c r="AW3" s="118" t="str">
        <f>HLOOKUP(Introduction!$G$4,nametranslations,29,FALSE)</f>
        <v>Secondaire</v>
      </c>
      <c r="AX3" s="105"/>
      <c r="AY3" s="119"/>
      <c r="AZ3" s="144" t="str">
        <f>HLOOKUP(Introduction!$G$4,nametranslations,152,FALSE)</f>
        <v>Définition</v>
      </c>
      <c r="BA3" s="115" t="str">
        <f>HLOOKUP(Introduction!$G$4,nametranslations,102,FALSE)</f>
        <v>Estimations (%)</v>
      </c>
      <c r="BB3" s="116" t="str">
        <f>HLOOKUP(Introduction!$G$4,nametranslations,24,FALSE)</f>
        <v>Total</v>
      </c>
      <c r="BC3" s="117" t="str">
        <f>HLOOKUP(Introduction!$G$4,nametranslations,26,FALSE)</f>
        <v>Urbain</v>
      </c>
      <c r="BD3" s="117" t="str">
        <f>HLOOKUP(Introduction!$G$4,nametranslations,25,FALSE)</f>
        <v>Rural</v>
      </c>
      <c r="BE3" s="117" t="str">
        <f>HLOOKUP(Introduction!$G$4,nametranslations,27,FALSE)</f>
        <v>Pré-primaire</v>
      </c>
      <c r="BF3" s="117" t="str">
        <f>HLOOKUP(Introduction!$G$4,nametranslations,28,FALSE)</f>
        <v>Primaire</v>
      </c>
      <c r="BG3" s="118" t="str">
        <f>HLOOKUP(Introduction!$G$4,nametranslations,29,FALSE)</f>
        <v>Secondaire</v>
      </c>
      <c r="BH3" s="105"/>
      <c r="BI3" s="119"/>
      <c r="BJ3" s="144" t="str">
        <f>HLOOKUP(Introduction!$G$4,nametranslations,152,FALSE)</f>
        <v>Définition</v>
      </c>
      <c r="BK3" s="115" t="str">
        <f>HLOOKUP(Introduction!$G$4,nametranslations,102,FALSE)</f>
        <v>Estimations (%)</v>
      </c>
      <c r="BL3" s="116" t="str">
        <f>HLOOKUP(Introduction!$G$4,nametranslations,24,FALSE)</f>
        <v>Total</v>
      </c>
      <c r="BM3" s="117" t="str">
        <f>HLOOKUP(Introduction!$G$4,nametranslations,26,FALSE)</f>
        <v>Urbain</v>
      </c>
      <c r="BN3" s="117" t="str">
        <f>HLOOKUP(Introduction!$G$4,nametranslations,25,FALSE)</f>
        <v>Rural</v>
      </c>
      <c r="BO3" s="117" t="str">
        <f>HLOOKUP(Introduction!$G$4,nametranslations,27,FALSE)</f>
        <v>Pré-primaire</v>
      </c>
      <c r="BP3" s="117" t="str">
        <f>HLOOKUP(Introduction!$G$4,nametranslations,28,FALSE)</f>
        <v>Primaire</v>
      </c>
      <c r="BQ3" s="118" t="str">
        <f>HLOOKUP(Introduction!$G$4,nametranslations,29,FALSE)</f>
        <v>Secondaire</v>
      </c>
      <c r="BR3" s="105"/>
      <c r="BS3" s="119"/>
      <c r="BT3" s="144" t="str">
        <f>HLOOKUP(Introduction!$G$4,nametranslations,152,FALSE)</f>
        <v>Définition</v>
      </c>
      <c r="BU3" s="115" t="str">
        <f>HLOOKUP(Introduction!$G$4,nametranslations,102,FALSE)</f>
        <v>Estimations (%)</v>
      </c>
      <c r="BV3" s="116" t="str">
        <f>HLOOKUP(Introduction!$G$4,nametranslations,24,FALSE)</f>
        <v>Total</v>
      </c>
      <c r="BW3" s="117" t="str">
        <f>HLOOKUP(Introduction!$G$4,nametranslations,26,FALSE)</f>
        <v>Urbain</v>
      </c>
      <c r="BX3" s="117" t="str">
        <f>HLOOKUP(Introduction!$G$4,nametranslations,25,FALSE)</f>
        <v>Rural</v>
      </c>
      <c r="BY3" s="117" t="str">
        <f>HLOOKUP(Introduction!$G$4,nametranslations,27,FALSE)</f>
        <v>Pré-primaire</v>
      </c>
      <c r="BZ3" s="117" t="str">
        <f>HLOOKUP(Introduction!$G$4,nametranslations,28,FALSE)</f>
        <v>Primaire</v>
      </c>
      <c r="CA3" s="118" t="str">
        <f>HLOOKUP(Introduction!$G$4,nametranslations,29,FALSE)</f>
        <v>Secondaire</v>
      </c>
      <c r="CB3" s="105"/>
      <c r="CC3" s="119"/>
      <c r="CD3" s="144" t="str">
        <f>HLOOKUP(Introduction!$G$4,nametranslations,152,FALSE)</f>
        <v>Définition</v>
      </c>
      <c r="CE3" s="115" t="str">
        <f>HLOOKUP(Introduction!$G$4,nametranslations,102,FALSE)</f>
        <v>Estimations (%)</v>
      </c>
      <c r="CF3" s="116" t="str">
        <f>HLOOKUP(Introduction!$G$4,nametranslations,24,FALSE)</f>
        <v>Total</v>
      </c>
      <c r="CG3" s="117" t="str">
        <f>HLOOKUP(Introduction!$G$4,nametranslations,26,FALSE)</f>
        <v>Urbain</v>
      </c>
      <c r="CH3" s="117" t="str">
        <f>HLOOKUP(Introduction!$G$4,nametranslations,25,FALSE)</f>
        <v>Rural</v>
      </c>
      <c r="CI3" s="117" t="str">
        <f>HLOOKUP(Introduction!$G$4,nametranslations,27,FALSE)</f>
        <v>Pré-primaire</v>
      </c>
      <c r="CJ3" s="117" t="str">
        <f>HLOOKUP(Introduction!$G$4,nametranslations,28,FALSE)</f>
        <v>Primaire</v>
      </c>
      <c r="CK3" s="118" t="str">
        <f>HLOOKUP(Introduction!$G$4,nametranslations,29,FALSE)</f>
        <v>Secondaire</v>
      </c>
      <c r="CL3" s="105"/>
      <c r="CM3" s="119"/>
      <c r="CN3" s="144" t="str">
        <f>HLOOKUP(Introduction!$G$4,nametranslations,152,FALSE)</f>
        <v>Définition</v>
      </c>
      <c r="CO3" s="115" t="str">
        <f>HLOOKUP(Introduction!$G$4,nametranslations,102,FALSE)</f>
        <v>Estimations (%)</v>
      </c>
      <c r="CP3" s="116" t="str">
        <f>HLOOKUP(Introduction!$G$4,nametranslations,24,FALSE)</f>
        <v>Total</v>
      </c>
      <c r="CQ3" s="117" t="str">
        <f>HLOOKUP(Introduction!$G$4,nametranslations,26,FALSE)</f>
        <v>Urbain</v>
      </c>
      <c r="CR3" s="117" t="str">
        <f>HLOOKUP(Introduction!$G$4,nametranslations,25,FALSE)</f>
        <v>Rural</v>
      </c>
      <c r="CS3" s="117" t="str">
        <f>HLOOKUP(Introduction!$G$4,nametranslations,27,FALSE)</f>
        <v>Pré-primaire</v>
      </c>
      <c r="CT3" s="117" t="str">
        <f>HLOOKUP(Introduction!$G$4,nametranslations,28,FALSE)</f>
        <v>Primaire</v>
      </c>
      <c r="CU3" s="118" t="str">
        <f>HLOOKUP(Introduction!$G$4,nametranslations,29,FALSE)</f>
        <v>Secondaire</v>
      </c>
      <c r="CV3" s="105"/>
      <c r="CW3" s="119"/>
      <c r="CX3" s="144" t="str">
        <f>HLOOKUP(Introduction!$G$4,nametranslations,152,FALSE)</f>
        <v>Définition</v>
      </c>
      <c r="CY3" s="115" t="str">
        <f>HLOOKUP(Introduction!$G$4,nametranslations,102,FALSE)</f>
        <v>Estimations (%)</v>
      </c>
      <c r="CZ3" s="116" t="str">
        <f>HLOOKUP(Introduction!$G$4,nametranslations,24,FALSE)</f>
        <v>Total</v>
      </c>
      <c r="DA3" s="117" t="str">
        <f>HLOOKUP(Introduction!$G$4,nametranslations,26,FALSE)</f>
        <v>Urbain</v>
      </c>
      <c r="DB3" s="117" t="str">
        <f>HLOOKUP(Introduction!$G$4,nametranslations,25,FALSE)</f>
        <v>Rural</v>
      </c>
      <c r="DC3" s="117" t="str">
        <f>HLOOKUP(Introduction!$G$4,nametranslations,27,FALSE)</f>
        <v>Pré-primaire</v>
      </c>
      <c r="DD3" s="117" t="str">
        <f>HLOOKUP(Introduction!$G$4,nametranslations,28,FALSE)</f>
        <v>Primaire</v>
      </c>
      <c r="DE3" s="118" t="str">
        <f>HLOOKUP(Introduction!$G$4,nametranslations,29,FALSE)</f>
        <v>Secondaire</v>
      </c>
      <c r="DF3" s="105"/>
      <c r="DG3" s="119"/>
      <c r="DH3" s="106"/>
      <c r="DR3" s="106"/>
      <c r="EB3" s="106"/>
      <c r="EL3" s="106"/>
      <c r="EV3" s="106"/>
      <c r="FF3" s="106"/>
      <c r="FP3" s="106"/>
      <c r="FZ3" s="106"/>
      <c r="GJ3" s="106"/>
      <c r="GT3" s="106"/>
      <c r="HD3" s="106"/>
      <c r="HN3" s="106"/>
      <c r="HX3" s="106"/>
      <c r="IH3" s="106"/>
    </row>
    <row r="4" spans="1:242" s="2" customFormat="1" x14ac:dyDescent="0.3">
      <c r="A4" s="488" t="str">
        <f>IF(ISBLANK('Data Summary'!A6),"",'Data Summary'!A6)</f>
        <v>MDG_2011_UIS</v>
      </c>
      <c r="B4" s="54"/>
      <c r="C4" s="167" t="str">
        <f>HLOOKUP(Introduction!$G$4,nametranslations,118,FALSE)</f>
        <v>Aucune installation</v>
      </c>
      <c r="D4" s="6" t="str">
        <f t="shared" ref="D4:I4" si="0">IF(COUNTA(D14)=0,"",D14)</f>
        <v/>
      </c>
      <c r="E4" s="6" t="str">
        <f t="shared" si="0"/>
        <v/>
      </c>
      <c r="F4" s="6" t="str">
        <f t="shared" si="0"/>
        <v/>
      </c>
      <c r="G4" s="6" t="str">
        <f t="shared" si="0"/>
        <v/>
      </c>
      <c r="H4" s="6">
        <f t="shared" si="0"/>
        <v>41.7</v>
      </c>
      <c r="I4" s="20" t="str">
        <f t="shared" si="0"/>
        <v/>
      </c>
      <c r="J4" s="15"/>
      <c r="K4" s="10"/>
      <c r="L4" s="54"/>
      <c r="M4" s="167" t="str">
        <f>HLOOKUP(Introduction!$G$4,nametranslations,118,FALSE)</f>
        <v>Aucune installation</v>
      </c>
      <c r="N4" s="6">
        <f t="shared" ref="N4:S4" si="1">IF(COUNTA(N14)=0,"",N14)</f>
        <v>22.724083692725927</v>
      </c>
      <c r="O4" s="6" t="str">
        <f t="shared" si="1"/>
        <v/>
      </c>
      <c r="P4" s="6" t="str">
        <f t="shared" si="1"/>
        <v/>
      </c>
      <c r="Q4" s="6" t="str">
        <f t="shared" si="1"/>
        <v/>
      </c>
      <c r="R4" s="6">
        <f t="shared" si="1"/>
        <v>32.6</v>
      </c>
      <c r="S4" s="20">
        <f t="shared" si="1"/>
        <v>14.6</v>
      </c>
      <c r="T4" s="15"/>
      <c r="U4" s="10"/>
      <c r="V4" s="54"/>
      <c r="W4" s="167" t="str">
        <f>HLOOKUP(Introduction!$G$4,nametranslations,118,FALSE)</f>
        <v>Aucune installation</v>
      </c>
      <c r="X4" s="6">
        <f t="shared" ref="X4:AC4" si="2">IF(COUNTA(X14)=0,"",X14)</f>
        <v>30.265392995244579</v>
      </c>
      <c r="Y4" s="6" t="str">
        <f t="shared" si="2"/>
        <v/>
      </c>
      <c r="Z4" s="6" t="str">
        <f t="shared" si="2"/>
        <v/>
      </c>
      <c r="AA4" s="6" t="str">
        <f t="shared" si="2"/>
        <v/>
      </c>
      <c r="AB4" s="6">
        <f t="shared" si="2"/>
        <v>38.200000000000003</v>
      </c>
      <c r="AC4" s="20">
        <f t="shared" si="2"/>
        <v>23.7</v>
      </c>
      <c r="AD4" s="15"/>
      <c r="AE4" s="10"/>
      <c r="AF4" s="54"/>
      <c r="AG4" s="167" t="str">
        <f>HLOOKUP(Introduction!$G$4,nametranslations,118,FALSE)</f>
        <v>Aucune installation</v>
      </c>
      <c r="AH4" s="6">
        <f t="shared" ref="AH4:AM4" si="3">IF(COUNTA(AH14)=0,"",AH14)</f>
        <v>31.298982412428895</v>
      </c>
      <c r="AI4" s="6" t="str">
        <f t="shared" si="3"/>
        <v/>
      </c>
      <c r="AJ4" s="6" t="str">
        <f t="shared" si="3"/>
        <v/>
      </c>
      <c r="AK4" s="6" t="str">
        <f t="shared" si="3"/>
        <v/>
      </c>
      <c r="AL4" s="6">
        <f t="shared" si="3"/>
        <v>38.9</v>
      </c>
      <c r="AM4" s="20">
        <f t="shared" si="3"/>
        <v>25</v>
      </c>
      <c r="AN4" s="15"/>
      <c r="AO4" s="10"/>
      <c r="AP4" s="54"/>
      <c r="AQ4" s="167" t="str">
        <f>HLOOKUP(Introduction!$G$4,nametranslations,118,FALSE)</f>
        <v>Aucune installation</v>
      </c>
      <c r="AR4" s="6" t="str">
        <f t="shared" ref="AR4:AW4" si="4">IF(COUNTA(AR14)=0,"",AR14)</f>
        <v/>
      </c>
      <c r="AS4" s="6" t="str">
        <f t="shared" si="4"/>
        <v/>
      </c>
      <c r="AT4" s="6" t="str">
        <f t="shared" si="4"/>
        <v/>
      </c>
      <c r="AU4" s="6" t="str">
        <f t="shared" si="4"/>
        <v/>
      </c>
      <c r="AV4" s="6" t="str">
        <f t="shared" si="4"/>
        <v/>
      </c>
      <c r="AW4" s="20" t="str">
        <f t="shared" si="4"/>
        <v/>
      </c>
      <c r="AX4" s="15"/>
      <c r="AY4" s="10"/>
      <c r="AZ4" s="54"/>
      <c r="BA4" s="167" t="str">
        <f>HLOOKUP(Introduction!$G$4,nametranslations,118,FALSE)</f>
        <v>Aucune installation</v>
      </c>
      <c r="BB4" s="6" t="str">
        <f t="shared" ref="BB4:BG4" si="5">IF(COUNTA(BB14)=0,"",BB14)</f>
        <v/>
      </c>
      <c r="BC4" s="6" t="str">
        <f t="shared" si="5"/>
        <v/>
      </c>
      <c r="BD4" s="6" t="str">
        <f t="shared" si="5"/>
        <v/>
      </c>
      <c r="BE4" s="6" t="str">
        <f t="shared" si="5"/>
        <v/>
      </c>
      <c r="BF4" s="6" t="str">
        <f t="shared" si="5"/>
        <v/>
      </c>
      <c r="BG4" s="20" t="str">
        <f t="shared" si="5"/>
        <v/>
      </c>
      <c r="BH4" s="15"/>
      <c r="BI4" s="10"/>
      <c r="BJ4" s="54"/>
      <c r="BK4" s="167" t="str">
        <f>HLOOKUP(Introduction!$G$4,nametranslations,118,FALSE)</f>
        <v>Aucune installation</v>
      </c>
      <c r="BL4" s="6" t="str">
        <f t="shared" ref="BL4:BQ4" si="6">IF(COUNTA(BL14)=0,"",BL14)</f>
        <v/>
      </c>
      <c r="BM4" s="6" t="str">
        <f t="shared" si="6"/>
        <v/>
      </c>
      <c r="BN4" s="6" t="str">
        <f t="shared" si="6"/>
        <v/>
      </c>
      <c r="BO4" s="6" t="str">
        <f t="shared" si="6"/>
        <v/>
      </c>
      <c r="BP4" s="6" t="str">
        <f t="shared" si="6"/>
        <v/>
      </c>
      <c r="BQ4" s="20" t="str">
        <f t="shared" si="6"/>
        <v/>
      </c>
      <c r="BR4" s="15"/>
      <c r="BS4" s="10"/>
      <c r="BT4" s="54"/>
      <c r="BU4" s="167" t="str">
        <f>HLOOKUP(Introduction!$G$4,nametranslations,118,FALSE)</f>
        <v>Aucune installation</v>
      </c>
      <c r="BV4" s="6" t="str">
        <f t="shared" ref="BV4:CA4" si="7">IF(COUNTA(BV14)=0,"",BV14)</f>
        <v/>
      </c>
      <c r="BW4" s="6" t="str">
        <f t="shared" si="7"/>
        <v/>
      </c>
      <c r="BX4" s="6" t="str">
        <f t="shared" si="7"/>
        <v/>
      </c>
      <c r="BY4" s="6" t="str">
        <f t="shared" si="7"/>
        <v/>
      </c>
      <c r="BZ4" s="6" t="str">
        <f t="shared" si="7"/>
        <v/>
      </c>
      <c r="CA4" s="20" t="str">
        <f t="shared" si="7"/>
        <v/>
      </c>
      <c r="CB4" s="15"/>
      <c r="CC4" s="10"/>
      <c r="CD4" s="54"/>
      <c r="CE4" s="167" t="str">
        <f>HLOOKUP(Introduction!$G$4,nametranslations,118,FALSE)</f>
        <v>Aucune installation</v>
      </c>
      <c r="CF4" s="6">
        <f t="shared" ref="CF4:CK4" si="8">IF(COUNTA(CF14)=0,"",CF14)</f>
        <v>29.218171797496268</v>
      </c>
      <c r="CG4" s="6">
        <f t="shared" si="8"/>
        <v>10.966366650876353</v>
      </c>
      <c r="CH4" s="6">
        <f t="shared" si="8"/>
        <v>31.492576960538358</v>
      </c>
      <c r="CI4" s="6">
        <f t="shared" si="8"/>
        <v>27.337388403806528</v>
      </c>
      <c r="CJ4" s="6">
        <f t="shared" si="8"/>
        <v>30.618441221554065</v>
      </c>
      <c r="CK4" s="20">
        <f t="shared" si="8"/>
        <v>11.166324627271976</v>
      </c>
      <c r="CL4" s="15"/>
      <c r="CM4" s="10"/>
      <c r="CN4" s="54"/>
      <c r="CO4" s="167" t="str">
        <f>HLOOKUP(Introduction!$G$4,nametranslations,118,FALSE)</f>
        <v>Aucune installation</v>
      </c>
      <c r="CP4" s="6"/>
      <c r="CQ4" s="6"/>
      <c r="CR4" s="6"/>
      <c r="CS4" s="6"/>
      <c r="CT4" s="6"/>
      <c r="CU4" s="20"/>
      <c r="CV4" s="15"/>
      <c r="CW4" s="10"/>
      <c r="CX4" s="54"/>
      <c r="CY4" s="167" t="str">
        <f>HLOOKUP(Introduction!$G$4,nametranslations,118,FALSE)</f>
        <v>Aucune installation</v>
      </c>
      <c r="CZ4" s="6">
        <f t="shared" ref="CZ4:DE4" si="9">IF(COUNTA(CZ14)=0,"",CZ14)</f>
        <v>24.9</v>
      </c>
      <c r="DA4" s="6">
        <f t="shared" si="9"/>
        <v>7.2</v>
      </c>
      <c r="DB4" s="6">
        <f t="shared" si="9"/>
        <v>29</v>
      </c>
      <c r="DC4" s="6">
        <f t="shared" si="9"/>
        <v>23.3</v>
      </c>
      <c r="DD4" s="6">
        <f t="shared" si="9"/>
        <v>26</v>
      </c>
      <c r="DE4" s="20">
        <f t="shared" si="9"/>
        <v>13.9</v>
      </c>
      <c r="DF4" s="15"/>
      <c r="DG4" s="10"/>
      <c r="DH4" s="61"/>
      <c r="DR4" s="61"/>
      <c r="EB4" s="61"/>
      <c r="EL4" s="61"/>
      <c r="EV4" s="61"/>
      <c r="FF4" s="61"/>
      <c r="FP4" s="61"/>
      <c r="FZ4" s="61"/>
      <c r="GJ4" s="61"/>
      <c r="GT4" s="61"/>
      <c r="HD4" s="61"/>
      <c r="HN4" s="61"/>
      <c r="HX4" s="61"/>
      <c r="IH4" s="61"/>
    </row>
    <row r="5" spans="1:242" s="2" customFormat="1" x14ac:dyDescent="0.3">
      <c r="A5" s="488" t="str">
        <f ca="1">IF(ISBLANK('Data Summary'!A7),"",'Data Summary'!A7)</f>
        <v>MDG_2013_UIS</v>
      </c>
      <c r="B5" s="54"/>
      <c r="C5" s="167" t="str">
        <f>HLOOKUP(Introduction!$G$4,nametranslations,104,FALSE)</f>
        <v>Non amélioré</v>
      </c>
      <c r="D5" s="6" t="str">
        <f>IF((COUNTA(D15:D26)=0)+(COUNTA(D14)=0),"",100-D14-SUMPRODUCT(C15:C26,D15:D26))</f>
        <v/>
      </c>
      <c r="E5" s="6" t="str">
        <f>IF((COUNTA(E15:E26)=0)+(COUNTA(E14)=0),"",100-E14-SUMPRODUCT(C15:C26,E15:E26))</f>
        <v/>
      </c>
      <c r="F5" s="6" t="str">
        <f>IF((COUNTA(F15:F26)=0)+(COUNTA(F14)=0),"",100-F14-SUMPRODUCT(C15:C26,F15:F26))</f>
        <v/>
      </c>
      <c r="G5" s="6" t="str">
        <f>IF((COUNTA(G15:G26)=0)+(COUNTA(G14)=0),"",100-G14-SUMPRODUCT(C15:C26,G15:G26))</f>
        <v/>
      </c>
      <c r="H5" s="6"/>
      <c r="I5" s="20" t="str">
        <f>IF((COUNTA(I15:I26)=0)+(COUNTA(I14)=0),"",100-I14-SUMPRODUCT(C15:C26,I15:I26))</f>
        <v/>
      </c>
      <c r="J5" s="15"/>
      <c r="K5" s="10"/>
      <c r="L5" s="54"/>
      <c r="M5" s="167" t="str">
        <f>HLOOKUP(Introduction!$G$4,nametranslations,104,FALSE)</f>
        <v>Non amélioré</v>
      </c>
      <c r="N5" s="6" t="str">
        <f>IF((COUNTA(N15:N26)=0)+(COUNTA(N14)=0),"",100-N14-SUMPRODUCT(M15:M26,N15:N26))</f>
        <v/>
      </c>
      <c r="O5" s="6" t="str">
        <f>IF((COUNTA(O15:O26)=0)+(COUNTA(O14)=0),"",100-O14-SUMPRODUCT(M15:M26,O15:O26))</f>
        <v/>
      </c>
      <c r="P5" s="6" t="str">
        <f>IF((COUNTA(P15:P26)=0)+(COUNTA(P14)=0),"",100-P14-SUMPRODUCT(M15:M26,P15:P26))</f>
        <v/>
      </c>
      <c r="Q5" s="6" t="str">
        <f>IF((COUNTA(Q15:Q26)=0)+(COUNTA(Q14)=0),"",100-Q14-SUMPRODUCT(M15:M26,Q15:Q26))</f>
        <v/>
      </c>
      <c r="R5" s="6"/>
      <c r="S5" s="20"/>
      <c r="T5" s="15"/>
      <c r="U5" s="10"/>
      <c r="V5" s="54"/>
      <c r="W5" s="167" t="str">
        <f>HLOOKUP(Introduction!$G$4,nametranslations,104,FALSE)</f>
        <v>Non amélioré</v>
      </c>
      <c r="X5" s="6" t="str">
        <f>IF((COUNTA(X15:X26)=0)+(COUNTA(X14)=0),"",100-X14-SUMPRODUCT(W15:W26,X15:X26))</f>
        <v/>
      </c>
      <c r="Y5" s="6" t="str">
        <f>IF((COUNTA(Y15:Y26)=0)+(COUNTA(Y14)=0),"",100-Y14-SUMPRODUCT(W15:W26,Y15:Y26))</f>
        <v/>
      </c>
      <c r="Z5" s="6" t="str">
        <f>IF((COUNTA(Z15:Z26)=0)+(COUNTA(Z14)=0),"",100-Z14-SUMPRODUCT(W15:W26,Z15:Z26))</f>
        <v/>
      </c>
      <c r="AA5" s="6" t="str">
        <f>IF((COUNTA(AA15:AA26)=0)+(COUNTA(AA14)=0),"",100-AA14-SUMPRODUCT(W15:W26,AA15:AA26))</f>
        <v/>
      </c>
      <c r="AB5" s="6" t="str">
        <f>IF((COUNTA(AB15:AB26)=0)+(COUNTA(AB14)=0),"",100-AB14-SUMPRODUCT(W15:W26,AB15:AB26))</f>
        <v/>
      </c>
      <c r="AC5" s="20" t="str">
        <f>IF((COUNTA(AC15:AC26)=0)+(COUNTA(AC14)=0),"",100-AC14-SUMPRODUCT(W15:W26,AC15:AC26))</f>
        <v/>
      </c>
      <c r="AD5" s="15"/>
      <c r="AE5" s="10"/>
      <c r="AF5" s="54"/>
      <c r="AG5" s="167" t="str">
        <f>HLOOKUP(Introduction!$G$4,nametranslations,104,FALSE)</f>
        <v>Non amélioré</v>
      </c>
      <c r="AH5" s="6" t="str">
        <f>IF((COUNTA(AH15:AH26)=0)+(COUNTA(AH14)=0),"",100-AH14-SUMPRODUCT(AG15:AG26,AH15:AH26))</f>
        <v/>
      </c>
      <c r="AI5" s="6" t="str">
        <f>IF((COUNTA(AI15:AI26)=0)+(COUNTA(AI14)=0),"",100-AI14-SUMPRODUCT(AG15:AG26,AI15:AI26))</f>
        <v/>
      </c>
      <c r="AJ5" s="6" t="str">
        <f>IF((COUNTA(AJ15:AJ26)=0)+(COUNTA(AJ14)=0),"",100-AJ14-SUMPRODUCT(AG15:AG26,AJ15:AJ26))</f>
        <v/>
      </c>
      <c r="AK5" s="6" t="str">
        <f>IF((COUNTA(AK15:AK26)=0)+(COUNTA(AK14)=0),"",100-AK14-SUMPRODUCT(AG15:AG26,AK15:AK26))</f>
        <v/>
      </c>
      <c r="AL5" s="6" t="str">
        <f>IF((COUNTA(AL15:AL26)=0)+(COUNTA(AL14)=0),"",100-AL14-SUMPRODUCT(AG15:AG26,AL15:AL26))</f>
        <v/>
      </c>
      <c r="AM5" s="20" t="str">
        <f>IF((COUNTA(AM15:AM26)=0)+(COUNTA(AM14)=0),"",100-AM14-SUMPRODUCT(AG15:AG26,AM15:AM26))</f>
        <v/>
      </c>
      <c r="AN5" s="15"/>
      <c r="AO5" s="10"/>
      <c r="AP5" s="54"/>
      <c r="AQ5" s="167" t="str">
        <f>HLOOKUP(Introduction!$G$4,nametranslations,104,FALSE)</f>
        <v>Non amélioré</v>
      </c>
      <c r="AR5" s="6" t="str">
        <f>IF((COUNTA(AR15:AR26)=0)+(COUNTA(AR14)=0),"",100-AR14-SUMPRODUCT(AQ15:AQ26,AR15:AR26))</f>
        <v/>
      </c>
      <c r="AS5" s="6" t="str">
        <f>IF((COUNTA(AS15:AS26)=0)+(COUNTA(AS14)=0),"",100-AS14-SUMPRODUCT(AQ15:AQ26,AS15:AS26))</f>
        <v/>
      </c>
      <c r="AT5" s="6" t="str">
        <f>IF((COUNTA(AT15:AT26)=0)+(COUNTA(AT14)=0),"",100-AT14-SUMPRODUCT(AQ15:AQ26,AT15:AT26))</f>
        <v/>
      </c>
      <c r="AU5" s="6" t="str">
        <f>IF((COUNTA(AU15:AU26)=0)+(COUNTA(AU14)=0),"",100-AU14-SUMPRODUCT(AQ15:AQ26,AU15:AU26))</f>
        <v/>
      </c>
      <c r="AV5" s="6" t="str">
        <f>IF((COUNTA(AV15:AV26)=0)+(COUNTA(AV14)=0),"",100-AV14-SUMPRODUCT(AQ15:AQ26,AV15:AV26))</f>
        <v/>
      </c>
      <c r="AW5" s="20" t="str">
        <f>IF((COUNTA(AW15:AW26)=0)+(COUNTA(AW14)=0),"",100-AW14-SUMPRODUCT(AQ15:AQ26,AW15:AW26))</f>
        <v/>
      </c>
      <c r="AX5" s="15"/>
      <c r="AY5" s="10"/>
      <c r="AZ5" s="54"/>
      <c r="BA5" s="167" t="str">
        <f>HLOOKUP(Introduction!$G$4,nametranslations,104,FALSE)</f>
        <v>Non amélioré</v>
      </c>
      <c r="BB5" s="6" t="str">
        <f>IF((COUNTA(BB15:BB26)=0)+(COUNTA(BB14)=0),"",100-BB14-SUMPRODUCT(BA15:BA26,BB15:BB26))</f>
        <v/>
      </c>
      <c r="BC5" s="6" t="str">
        <f>IF((COUNTA(BC15:BC26)=0)+(COUNTA(BC14)=0),"",100-BC14-SUMPRODUCT(BA15:BA26,BC15:BC26))</f>
        <v/>
      </c>
      <c r="BD5" s="6" t="str">
        <f>IF((COUNTA(BD15:BD26)=0)+(COUNTA(BD14)=0),"",100-BD14-SUMPRODUCT(BA15:BA26,BD15:BD26))</f>
        <v/>
      </c>
      <c r="BE5" s="6" t="str">
        <f>IF((COUNTA(BE15:BE26)=0)+(COUNTA(BE14)=0),"",100-BE14-SUMPRODUCT(BA15:BA26,BE15:BE26))</f>
        <v/>
      </c>
      <c r="BF5" s="6" t="str">
        <f>IF((COUNTA(BF15:BF26)=0)+(COUNTA(BF14)=0),"",100-BF14-SUMPRODUCT(BA15:BA26,BF15:BF26))</f>
        <v/>
      </c>
      <c r="BG5" s="20" t="str">
        <f>IF((COUNTA(BG15:BG26)=0)+(COUNTA(BG14)=0),"",100-BG14-SUMPRODUCT(BA15:BA26,BG15:BG26))</f>
        <v/>
      </c>
      <c r="BH5" s="15"/>
      <c r="BI5" s="10"/>
      <c r="BJ5" s="54"/>
      <c r="BK5" s="167" t="str">
        <f>HLOOKUP(Introduction!$G$4,nametranslations,104,FALSE)</f>
        <v>Non amélioré</v>
      </c>
      <c r="BL5" s="6" t="str">
        <f>IF((COUNTA(BL15:BL26)=0)+(COUNTA(BL14)=0),"",100-BL14-SUMPRODUCT(BK15:BK26,BL15:BL26))</f>
        <v/>
      </c>
      <c r="BM5" s="6" t="str">
        <f>IF((COUNTA(BM15:BM26)=0)+(COUNTA(BM14)=0),"",100-BM14-SUMPRODUCT(BK15:BK26,BM15:BM26))</f>
        <v/>
      </c>
      <c r="BN5" s="6" t="str">
        <f>IF((COUNTA(BN15:BN26)=0)+(COUNTA(BN14)=0),"",100-BN14-SUMPRODUCT(BK15:BK26,BN15:BN26))</f>
        <v/>
      </c>
      <c r="BO5" s="6" t="str">
        <f>IF((COUNTA(BO15:BO26)=0)+(COUNTA(BO14)=0),"",100-BO14-SUMPRODUCT(BK15:BK26,BO15:BO26))</f>
        <v/>
      </c>
      <c r="BP5" s="6" t="str">
        <f>IF((COUNTA(BP15:BP26)=0)+(COUNTA(BP14)=0),"",100-BP14-SUMPRODUCT(BK15:BK26,BP15:BP26))</f>
        <v/>
      </c>
      <c r="BQ5" s="20" t="str">
        <f>IF((COUNTA(BQ15:BQ26)=0)+(COUNTA(BQ14)=0),"",100-BQ14-SUMPRODUCT(BK15:BK26,BQ15:BQ26))</f>
        <v/>
      </c>
      <c r="BR5" s="15"/>
      <c r="BS5" s="10"/>
      <c r="BT5" s="54"/>
      <c r="BU5" s="167" t="str">
        <f>HLOOKUP(Introduction!$G$4,nametranslations,104,FALSE)</f>
        <v>Non amélioré</v>
      </c>
      <c r="BV5" s="6" t="str">
        <f>IF((COUNTA(BV15:BV26)=0)+(COUNTA(BV14)=0),"",100-BV14-SUMPRODUCT(BU15:BU26,BV15:BV26))</f>
        <v/>
      </c>
      <c r="BW5" s="6" t="str">
        <f>IF((COUNTA(BW15:BW26)=0)+(COUNTA(BW14)=0),"",100-BW14-SUMPRODUCT(BU15:BU26,BW15:BW26))</f>
        <v/>
      </c>
      <c r="BX5" s="6" t="str">
        <f>IF((COUNTA(BX15:BX26)=0)+(COUNTA(BX14)=0),"",100-BX14-SUMPRODUCT(BU15:BU26,BX15:BX26))</f>
        <v/>
      </c>
      <c r="BY5" s="6" t="str">
        <f>IF((COUNTA(BY15:BY26)=0)+(COUNTA(BY14)=0),"",100-BY14-SUMPRODUCT(BU15:BU26,BY15:BY26))</f>
        <v/>
      </c>
      <c r="BZ5" s="6" t="str">
        <f>IF((COUNTA(BZ15:BZ26)=0)+(COUNTA(BZ14)=0),"",100-BZ14-SUMPRODUCT(BU15:BU26,BZ15:BZ26))</f>
        <v/>
      </c>
      <c r="CA5" s="20" t="str">
        <f>IF((COUNTA(CA15:CA26)=0)+(COUNTA(CA14)=0),"",100-CA14-SUMPRODUCT(BU15:BU26,CA15:CA26))</f>
        <v/>
      </c>
      <c r="CB5" s="15"/>
      <c r="CC5" s="10"/>
      <c r="CD5" s="54"/>
      <c r="CE5" s="167" t="str">
        <f>HLOOKUP(Introduction!$G$4,nametranslations,104,FALSE)</f>
        <v>Non amélioré</v>
      </c>
      <c r="CF5" s="6" t="str">
        <f>IF((COUNTA(CF15:CF26)=0)+(COUNTA(CF14)=0),"",100-CF14-SUMPRODUCT(CE15:CE26,CF15:CF26))</f>
        <v/>
      </c>
      <c r="CG5" s="6" t="str">
        <f>IF((COUNTA(CG15:CG26)=0)+(COUNTA(CG14)=0),"",100-CG14-SUMPRODUCT(CE15:CE26,CG15:CG26))</f>
        <v/>
      </c>
      <c r="CH5" s="6" t="str">
        <f>IF((COUNTA(CH15:CH26)=0)+(COUNTA(CH14)=0),"",100-CH14-SUMPRODUCT(CE15:CE26,CH15:CH26))</f>
        <v/>
      </c>
      <c r="CI5" s="6" t="str">
        <f>IF((COUNTA(CI15:CI26)=0)+(COUNTA(CI14)=0),"",100-CI14-SUMPRODUCT(CE15:CE26,CI15:CI26))</f>
        <v/>
      </c>
      <c r="CJ5" s="6" t="str">
        <f>IF((COUNTA(CJ15:CJ26)=0)+(COUNTA(CJ14)=0),"",100-CJ14-SUMPRODUCT(CE15:CE26,CJ15:CJ26))</f>
        <v/>
      </c>
      <c r="CK5" s="20" t="str">
        <f>IF((COUNTA(CK15:CK26)=0)+(COUNTA(CK14)=0),"",100-CK14-SUMPRODUCT(CE15:CE26,CK15:CK26))</f>
        <v/>
      </c>
      <c r="CL5" s="15"/>
      <c r="CM5" s="10"/>
      <c r="CN5" s="54"/>
      <c r="CO5" s="167" t="str">
        <f>HLOOKUP(Introduction!$G$4,nametranslations,104,FALSE)</f>
        <v>Non amélioré</v>
      </c>
      <c r="CP5" s="6"/>
      <c r="CQ5" s="6"/>
      <c r="CR5" s="6"/>
      <c r="CS5" s="6"/>
      <c r="CT5" s="6"/>
      <c r="CU5" s="20"/>
      <c r="CV5" s="15"/>
      <c r="CW5" s="10"/>
      <c r="CX5" s="54"/>
      <c r="CY5" s="167" t="str">
        <f>HLOOKUP(Introduction!$G$4,nametranslations,104,FALSE)</f>
        <v>Non amélioré</v>
      </c>
      <c r="CZ5" s="6">
        <f>IF((COUNTA(CZ15:CZ26)=0)+(COUNTA(CZ14)=0),"",100-CZ14-SUMPRODUCT(CY15:CY26,CZ15:CZ26))</f>
        <v>28.999999999999993</v>
      </c>
      <c r="DA5" s="6">
        <f>IF((COUNTA(DA15:DA26)=0)+(COUNTA(DA14)=0),"",100-DA14-SUMPRODUCT(CY15:CY26,DA15:DA26))</f>
        <v>24.799999999999997</v>
      </c>
      <c r="DB5" s="6">
        <f>IF((COUNTA(DB15:DB26)=0)+(COUNTA(DB14)=0),"",100-DB14-SUMPRODUCT(CY15:CY26,DB15:DB26))</f>
        <v>28.9</v>
      </c>
      <c r="DC5" s="6">
        <f>IF((COUNTA(DC15:DC26)=0)+(COUNTA(DC14)=0),"",100-DC14-SUMPRODUCT(CY15:CY26,DC15:DC26))</f>
        <v>27.900000000000006</v>
      </c>
      <c r="DD5" s="6">
        <f>IF((COUNTA(DD15:DD26)=0)+(COUNTA(DD14)=0),"",100-DD14-SUMPRODUCT(CY15:CY26,DD15:DD26))</f>
        <v>29.299999999999997</v>
      </c>
      <c r="DE5" s="20">
        <f>IF((COUNTA(DE15:DE26)=0)+(COUNTA(DE14)=0),"",100-DE14-SUMPRODUCT(CY15:CY26,DE15:DE26))</f>
        <v>27.599999999999994</v>
      </c>
      <c r="DF5" s="15"/>
      <c r="DG5" s="10"/>
      <c r="DH5" s="61"/>
      <c r="DR5" s="61"/>
      <c r="EB5" s="61"/>
      <c r="EL5" s="61"/>
      <c r="EV5" s="61"/>
      <c r="FF5" s="61"/>
      <c r="FP5" s="61"/>
      <c r="FZ5" s="61"/>
      <c r="GJ5" s="61"/>
      <c r="GT5" s="61"/>
      <c r="HD5" s="61"/>
      <c r="HN5" s="61"/>
      <c r="HX5" s="61"/>
      <c r="IH5" s="61"/>
    </row>
    <row r="6" spans="1:242" s="2" customFormat="1" x14ac:dyDescent="0.3">
      <c r="A6" s="488" t="str">
        <f ca="1">IF(ISBLANK('Data Summary'!A8),"",'Data Summary'!A8)</f>
        <v>MDG_2014_UIS</v>
      </c>
      <c r="B6" s="54"/>
      <c r="C6" s="167" t="str">
        <f>HLOOKUP(Introduction!$G$4,nametranslations,75,FALSE)</f>
        <v>Ameliorée</v>
      </c>
      <c r="D6" s="6" t="str">
        <f>IF(COUNTA(D15:D26)=0,"",SUMPRODUCT(D15:D26,C15:C26))</f>
        <v/>
      </c>
      <c r="E6" s="6" t="str">
        <f>IF(COUNTA(E15:E26)=0,"",SUMPRODUCT(E15:E26,C15:C26))</f>
        <v/>
      </c>
      <c r="F6" s="6" t="str">
        <f>IF(COUNTA(F15:F26)=0,"",SUMPRODUCT(F15:F26,C15:C26))</f>
        <v/>
      </c>
      <c r="G6" s="6" t="str">
        <f>IF(COUNTA(G15:G26)=0,"",SUMPRODUCT(G15:G26,C15:C26))</f>
        <v/>
      </c>
      <c r="H6" s="6"/>
      <c r="I6" s="20" t="str">
        <f>IF(COUNTA(I15:I26)=0,"",SUMPRODUCT(I15:I26,C15:C26))</f>
        <v/>
      </c>
      <c r="J6" s="15"/>
      <c r="K6" s="10"/>
      <c r="L6" s="54"/>
      <c r="M6" s="167" t="str">
        <f>HLOOKUP(Introduction!$G$4,nametranslations,75,FALSE)</f>
        <v>Ameliorée</v>
      </c>
      <c r="N6" s="6" t="str">
        <f>IF(COUNTA(N15:N26)=0,"",SUMPRODUCT(N15:N26,M15:M26))</f>
        <v/>
      </c>
      <c r="O6" s="6" t="str">
        <f>IF(COUNTA(O15:O26)=0,"",SUMPRODUCT(O15:O26,M15:M26))</f>
        <v/>
      </c>
      <c r="P6" s="6" t="str">
        <f>IF(COUNTA(P15:P26)=0,"",SUMPRODUCT(P15:P26,M15:M26))</f>
        <v/>
      </c>
      <c r="Q6" s="6" t="str">
        <f>IF(COUNTA(Q15:Q26)=0,"",SUMPRODUCT(Q15:Q26,M15:M26))</f>
        <v/>
      </c>
      <c r="R6" s="6"/>
      <c r="S6" s="20"/>
      <c r="T6" s="15"/>
      <c r="U6" s="10"/>
      <c r="V6" s="54"/>
      <c r="W6" s="167" t="str">
        <f>HLOOKUP(Introduction!$G$4,nametranslations,75,FALSE)</f>
        <v>Ameliorée</v>
      </c>
      <c r="X6" s="6" t="str">
        <f>IF(COUNTA(X15:X26)=0,"",SUMPRODUCT(X15:X26,W15:W26))</f>
        <v/>
      </c>
      <c r="Y6" s="6" t="str">
        <f>IF(COUNTA(Y15:Y26)=0,"",SUMPRODUCT(Y15:Y26,W15:W26))</f>
        <v/>
      </c>
      <c r="Z6" s="6" t="str">
        <f>IF(COUNTA(Z15:Z26)=0,"",SUMPRODUCT(Z15:Z26,W15:W26))</f>
        <v/>
      </c>
      <c r="AA6" s="6" t="str">
        <f>IF(COUNTA(AA15:AA26)=0,"",SUMPRODUCT(AA15:AA26,W15:W26))</f>
        <v/>
      </c>
      <c r="AB6" s="6" t="str">
        <f>IF(COUNTA(AB15:AB26)=0,"",SUMPRODUCT(AB15:AB26,W15:W26))</f>
        <v/>
      </c>
      <c r="AC6" s="20" t="str">
        <f>IF(COUNTA(AC15:AC26)=0,"",SUMPRODUCT(AC15:AC26,W15:W26))</f>
        <v/>
      </c>
      <c r="AD6" s="15"/>
      <c r="AE6" s="10"/>
      <c r="AF6" s="54"/>
      <c r="AG6" s="167" t="str">
        <f>HLOOKUP(Introduction!$G$4,nametranslations,75,FALSE)</f>
        <v>Ameliorée</v>
      </c>
      <c r="AH6" s="6" t="str">
        <f>IF(COUNTA(AH15:AH26)=0,"",SUMPRODUCT(AH15:AH26,AG15:AG26))</f>
        <v/>
      </c>
      <c r="AI6" s="6" t="str">
        <f>IF(COUNTA(AI15:AI26)=0,"",SUMPRODUCT(AI15:AI26,AG15:AG26))</f>
        <v/>
      </c>
      <c r="AJ6" s="6" t="str">
        <f>IF(COUNTA(AJ15:AJ26)=0,"",SUMPRODUCT(AJ15:AJ26,AG15:AG26))</f>
        <v/>
      </c>
      <c r="AK6" s="6" t="str">
        <f>IF(COUNTA(AK15:AK26)=0,"",SUMPRODUCT(AK15:AK26,AG15:AG26))</f>
        <v/>
      </c>
      <c r="AL6" s="6" t="str">
        <f>IF(COUNTA(AL15:AL26)=0,"",SUMPRODUCT(AL15:AL26,AG15:AG26))</f>
        <v/>
      </c>
      <c r="AM6" s="20" t="str">
        <f>IF(COUNTA(AM15:AM26)=0,"",SUMPRODUCT(AM15:AM26,AG15:AG26))</f>
        <v/>
      </c>
      <c r="AN6" s="15"/>
      <c r="AO6" s="10"/>
      <c r="AP6" s="54"/>
      <c r="AQ6" s="167" t="str">
        <f>HLOOKUP(Introduction!$G$4,nametranslations,75,FALSE)</f>
        <v>Ameliorée</v>
      </c>
      <c r="AR6" s="6" t="str">
        <f>IF(COUNTA(AR15:AR26)=0,"",SUMPRODUCT(AR15:AR26,AQ15:AQ26))</f>
        <v/>
      </c>
      <c r="AS6" s="6" t="str">
        <f>IF(COUNTA(AS15:AS26)=0,"",SUMPRODUCT(AS15:AS26,AQ15:AQ26))</f>
        <v/>
      </c>
      <c r="AT6" s="6" t="str">
        <f>IF(COUNTA(AT15:AT26)=0,"",SUMPRODUCT(AT15:AT26,AQ15:AQ26))</f>
        <v/>
      </c>
      <c r="AU6" s="6" t="str">
        <f>IF(COUNTA(AU15:AU26)=0,"",SUMPRODUCT(AU15:AU26,AQ15:AQ26))</f>
        <v/>
      </c>
      <c r="AV6" s="6" t="str">
        <f>IF(COUNTA(AV15:AV26)=0,"",SUMPRODUCT(AV15:AV26,AQ15:AQ26))</f>
        <v/>
      </c>
      <c r="AW6" s="20" t="str">
        <f>IF(COUNTA(AW15:AW26)=0,"",SUMPRODUCT(AW15:AW26,AQ15:AQ26))</f>
        <v/>
      </c>
      <c r="AX6" s="15"/>
      <c r="AY6" s="10"/>
      <c r="AZ6" s="54"/>
      <c r="BA6" s="167" t="str">
        <f>HLOOKUP(Introduction!$G$4,nametranslations,75,FALSE)</f>
        <v>Ameliorée</v>
      </c>
      <c r="BB6" s="6" t="str">
        <f>IF(COUNTA(BB15:BB26)=0,"",SUMPRODUCT(BB15:BB26,BA15:BA26))</f>
        <v/>
      </c>
      <c r="BC6" s="6" t="str">
        <f>IF(COUNTA(BC15:BC26)=0,"",SUMPRODUCT(BC15:BC26,BA15:BA26))</f>
        <v/>
      </c>
      <c r="BD6" s="6" t="str">
        <f>IF(COUNTA(BD15:BD26)=0,"",SUMPRODUCT(BD15:BD26,BA15:BA26))</f>
        <v/>
      </c>
      <c r="BE6" s="6" t="str">
        <f>IF(COUNTA(BE15:BE26)=0,"",SUMPRODUCT(BE15:BE26,BA15:BA26))</f>
        <v/>
      </c>
      <c r="BF6" s="6" t="str">
        <f>IF(COUNTA(BF15:BF26)=0,"",SUMPRODUCT(BF15:BF26,BA15:BA26))</f>
        <v/>
      </c>
      <c r="BG6" s="20" t="str">
        <f>IF(COUNTA(BG15:BG26)=0,"",SUMPRODUCT(BG15:BG26,BA15:BA26))</f>
        <v/>
      </c>
      <c r="BH6" s="15"/>
      <c r="BI6" s="10"/>
      <c r="BJ6" s="54"/>
      <c r="BK6" s="167" t="str">
        <f>HLOOKUP(Introduction!$G$4,nametranslations,75,FALSE)</f>
        <v>Ameliorée</v>
      </c>
      <c r="BL6" s="6" t="str">
        <f>IF(COUNTA(BL15:BL26)=0,"",SUMPRODUCT(BL15:BL26,BK15:BK26))</f>
        <v/>
      </c>
      <c r="BM6" s="6" t="str">
        <f>IF(COUNTA(BM15:BM26)=0,"",SUMPRODUCT(BM15:BM26,BK15:BK26))</f>
        <v/>
      </c>
      <c r="BN6" s="6" t="str">
        <f>IF(COUNTA(BN15:BN26)=0,"",SUMPRODUCT(BN15:BN26,BK15:BK26))</f>
        <v/>
      </c>
      <c r="BO6" s="6" t="str">
        <f>IF(COUNTA(BO15:BO26)=0,"",SUMPRODUCT(BO15:BO26,BK15:BK26))</f>
        <v/>
      </c>
      <c r="BP6" s="6" t="str">
        <f>IF(COUNTA(BP15:BP26)=0,"",SUMPRODUCT(BP15:BP26,BK15:BK26))</f>
        <v/>
      </c>
      <c r="BQ6" s="20" t="str">
        <f>IF(COUNTA(BQ15:BQ26)=0,"",SUMPRODUCT(BQ15:BQ26,BK15:BK26))</f>
        <v/>
      </c>
      <c r="BR6" s="15"/>
      <c r="BS6" s="10"/>
      <c r="BT6" s="54"/>
      <c r="BU6" s="167" t="str">
        <f>HLOOKUP(Introduction!$G$4,nametranslations,75,FALSE)</f>
        <v>Ameliorée</v>
      </c>
      <c r="BV6" s="6" t="str">
        <f>IF(COUNTA(BV15:BV26)=0,"",SUMPRODUCT(BV15:BV26,BU15:BU26))</f>
        <v/>
      </c>
      <c r="BW6" s="6" t="str">
        <f>IF(COUNTA(BW15:BW26)=0,"",SUMPRODUCT(BW15:BW26,BU15:BU26))</f>
        <v/>
      </c>
      <c r="BX6" s="6" t="str">
        <f>IF(COUNTA(BX15:BX26)=0,"",SUMPRODUCT(BX15:BX26,BU15:BU26))</f>
        <v/>
      </c>
      <c r="BY6" s="6" t="str">
        <f>IF(COUNTA(BY15:BY26)=0,"",SUMPRODUCT(BY15:BY26,BU15:BU26))</f>
        <v/>
      </c>
      <c r="BZ6" s="6" t="str">
        <f>IF(COUNTA(BZ15:BZ26)=0,"",SUMPRODUCT(BZ15:BZ26,BU15:BU26))</f>
        <v/>
      </c>
      <c r="CA6" s="20" t="str">
        <f>IF(COUNTA(CA15:CA26)=0,"",SUMPRODUCT(CA15:CA26,BU15:BU26))</f>
        <v/>
      </c>
      <c r="CB6" s="15"/>
      <c r="CC6" s="10"/>
      <c r="CD6" s="54"/>
      <c r="CE6" s="167" t="str">
        <f>HLOOKUP(Introduction!$G$4,nametranslations,75,FALSE)</f>
        <v>Ameliorée</v>
      </c>
      <c r="CF6" s="6" t="str">
        <f>IF(COUNTA(CF15:CF26)=0,"",SUMPRODUCT(CF15:CF26,CE15:CE26))</f>
        <v/>
      </c>
      <c r="CG6" s="6" t="str">
        <f>IF(COUNTA(CG15:CG26)=0,"",SUMPRODUCT(CG15:CG26,CE15:CE26))</f>
        <v/>
      </c>
      <c r="CH6" s="6" t="str">
        <f>IF(COUNTA(CH15:CH26)=0,"",SUMPRODUCT(CH15:CH26,CE15:CE26))</f>
        <v/>
      </c>
      <c r="CI6" s="6" t="str">
        <f>IF(COUNTA(CI15:CI26)=0,"",SUMPRODUCT(CI15:CI26,CE15:CE26))</f>
        <v/>
      </c>
      <c r="CJ6" s="6" t="str">
        <f>IF(COUNTA(CJ15:CJ26)=0,"",SUMPRODUCT(CJ15:CJ26,CE15:CE26))</f>
        <v/>
      </c>
      <c r="CK6" s="20" t="str">
        <f>IF(COUNTA(CK15:CK26)=0,"",SUMPRODUCT(CK15:CK26,CE15:CE26))</f>
        <v/>
      </c>
      <c r="CL6" s="15"/>
      <c r="CM6" s="10"/>
      <c r="CN6" s="54"/>
      <c r="CO6" s="167" t="str">
        <f>HLOOKUP(Introduction!$G$4,nametranslations,75,FALSE)</f>
        <v>Ameliorée</v>
      </c>
      <c r="CP6" s="6" t="str">
        <f>IF(COUNTA(CP15:CP26)=0,"",SUMPRODUCT(CP15:CP26,CO15:CO26))</f>
        <v/>
      </c>
      <c r="CQ6" s="6" t="str">
        <f>IF(COUNTA(CQ15:CQ26)=0,"",SUMPRODUCT(CQ15:CQ26,CO15:CO26))</f>
        <v/>
      </c>
      <c r="CR6" s="6" t="str">
        <f>IF(COUNTA(CR15:CR26)=0,"",SUMPRODUCT(CR15:CR26,CO15:CO26))</f>
        <v/>
      </c>
      <c r="CS6" s="6" t="str">
        <f>IF(COUNTA(CS15:CS26)=0,"",SUMPRODUCT(CS15:CS26,CO15:CO26))</f>
        <v/>
      </c>
      <c r="CT6" s="6" t="str">
        <f>IF(COUNTA(CT15:CT26)=0,"",SUMPRODUCT(CT15:CT26,CO15:CO26))</f>
        <v/>
      </c>
      <c r="CU6" s="20" t="str">
        <f>IF(COUNTA(CU15:CU26)=0,"",SUMPRODUCT(CU15:CU26,CO15:CO26))</f>
        <v/>
      </c>
      <c r="CV6" s="15"/>
      <c r="CW6" s="10"/>
      <c r="CX6" s="54"/>
      <c r="CY6" s="167" t="str">
        <f>HLOOKUP(Introduction!$G$4,nametranslations,75,FALSE)</f>
        <v>Ameliorée</v>
      </c>
      <c r="CZ6" s="6">
        <f>IF(COUNTA(CZ15:CZ26)=0,"",SUMPRODUCT(CZ15:CZ26,CY15:CY26))</f>
        <v>46.1</v>
      </c>
      <c r="DA6" s="6">
        <f>IF(COUNTA(DA15:DA26)=0,"",SUMPRODUCT(DA15:DA26,CY15:CY26))</f>
        <v>68</v>
      </c>
      <c r="DB6" s="6">
        <f>IF(COUNTA(DB15:DB26)=0,"",SUMPRODUCT(DB15:DB26,CY15:CY26))</f>
        <v>42.1</v>
      </c>
      <c r="DC6" s="6">
        <f>IF(COUNTA(DC15:DC26)=0,"",SUMPRODUCT(DC15:DC26,CY15:CY26))</f>
        <v>48.8</v>
      </c>
      <c r="DD6" s="6">
        <f>IF(COUNTA(DD15:DD26)=0,"",SUMPRODUCT(DD15:DD26,CY15:CY26))</f>
        <v>44.7</v>
      </c>
      <c r="DE6" s="20">
        <f>IF(COUNTA(DE15:DE26)=0,"",SUMPRODUCT(DE15:DE26,CY15:CY26))</f>
        <v>58.5</v>
      </c>
      <c r="DF6" s="15"/>
      <c r="DG6" s="10"/>
      <c r="DH6" s="61"/>
      <c r="DR6" s="61"/>
      <c r="EB6" s="61"/>
      <c r="EL6" s="61"/>
      <c r="EV6" s="61"/>
      <c r="FF6" s="61"/>
      <c r="FP6" s="61"/>
      <c r="FZ6" s="61"/>
      <c r="GJ6" s="61"/>
      <c r="GT6" s="61"/>
      <c r="HD6" s="61"/>
      <c r="HN6" s="61"/>
      <c r="HX6" s="61"/>
      <c r="IH6" s="61"/>
    </row>
    <row r="7" spans="1:242" s="2" customFormat="1" x14ac:dyDescent="0.3">
      <c r="A7" s="488" t="str">
        <f ca="1">IF(ISBLANK('Data Summary'!A9),"",'Data Summary'!A9)</f>
        <v>MDG_2015_UIS</v>
      </c>
      <c r="B7" s="54"/>
      <c r="C7" s="169" t="str">
        <f>HLOOKUP(Introduction!$G$4,nametranslations,119,FALSE)</f>
        <v>Utilisable</v>
      </c>
      <c r="D7" s="172"/>
      <c r="E7" s="172"/>
      <c r="F7" s="172"/>
      <c r="G7" s="172"/>
      <c r="H7" s="172"/>
      <c r="I7" s="32"/>
      <c r="J7" s="15"/>
      <c r="K7" s="10"/>
      <c r="L7" s="54"/>
      <c r="M7" s="169" t="str">
        <f>HLOOKUP(Introduction!$G$4,nametranslations,119,FALSE)</f>
        <v>Utilisable</v>
      </c>
      <c r="N7" s="172"/>
      <c r="O7" s="172"/>
      <c r="P7" s="172"/>
      <c r="Q7" s="172"/>
      <c r="R7" s="172"/>
      <c r="S7" s="32"/>
      <c r="T7" s="15"/>
      <c r="U7" s="10"/>
      <c r="V7" s="54"/>
      <c r="W7" s="169" t="str">
        <f>HLOOKUP(Introduction!$G$4,nametranslations,119,FALSE)</f>
        <v>Utilisable</v>
      </c>
      <c r="X7" s="172"/>
      <c r="Y7" s="172"/>
      <c r="Z7" s="172"/>
      <c r="AA7" s="172"/>
      <c r="AB7" s="172"/>
      <c r="AC7" s="32"/>
      <c r="AD7" s="15"/>
      <c r="AE7" s="10"/>
      <c r="AF7" s="54"/>
      <c r="AG7" s="169" t="str">
        <f>HLOOKUP(Introduction!$G$4,nametranslations,119,FALSE)</f>
        <v>Utilisable</v>
      </c>
      <c r="AH7" s="172"/>
      <c r="AI7" s="172"/>
      <c r="AJ7" s="172"/>
      <c r="AK7" s="172"/>
      <c r="AL7" s="172"/>
      <c r="AM7" s="32"/>
      <c r="AN7" s="15"/>
      <c r="AO7" s="10"/>
      <c r="AP7" s="54"/>
      <c r="AQ7" s="169" t="str">
        <f>HLOOKUP(Introduction!$G$4,nametranslations,119,FALSE)</f>
        <v>Utilisable</v>
      </c>
      <c r="AR7" s="172"/>
      <c r="AS7" s="172"/>
      <c r="AT7" s="172"/>
      <c r="AU7" s="172"/>
      <c r="AV7" s="172"/>
      <c r="AW7" s="32"/>
      <c r="AX7" s="15"/>
      <c r="AY7" s="10"/>
      <c r="AZ7" s="54"/>
      <c r="BA7" s="169" t="str">
        <f>HLOOKUP(Introduction!$G$4,nametranslations,119,FALSE)</f>
        <v>Utilisable</v>
      </c>
      <c r="BB7" s="172"/>
      <c r="BC7" s="172"/>
      <c r="BD7" s="172"/>
      <c r="BE7" s="172"/>
      <c r="BF7" s="172"/>
      <c r="BG7" s="32"/>
      <c r="BH7" s="15"/>
      <c r="BI7" s="10"/>
      <c r="BJ7" s="54"/>
      <c r="BK7" s="169" t="str">
        <f>HLOOKUP(Introduction!$G$4,nametranslations,119,FALSE)</f>
        <v>Utilisable</v>
      </c>
      <c r="BL7" s="172"/>
      <c r="BM7" s="172"/>
      <c r="BN7" s="172"/>
      <c r="BO7" s="172"/>
      <c r="BP7" s="172"/>
      <c r="BQ7" s="32"/>
      <c r="BR7" s="15"/>
      <c r="BS7" s="10"/>
      <c r="BT7" s="54"/>
      <c r="BU7" s="169" t="str">
        <f>HLOOKUP(Introduction!$G$4,nametranslations,119,FALSE)</f>
        <v>Utilisable</v>
      </c>
      <c r="BV7" s="172"/>
      <c r="BW7" s="172"/>
      <c r="BX7" s="172"/>
      <c r="BY7" s="172"/>
      <c r="BZ7" s="172"/>
      <c r="CA7" s="32"/>
      <c r="CB7" s="15"/>
      <c r="CC7" s="10"/>
      <c r="CD7" s="54"/>
      <c r="CE7" s="169" t="str">
        <f>HLOOKUP(Introduction!$G$4,nametranslations,119,FALSE)</f>
        <v>Utilisable</v>
      </c>
      <c r="CF7" s="172"/>
      <c r="CG7" s="172"/>
      <c r="CH7" s="172"/>
      <c r="CI7" s="172"/>
      <c r="CJ7" s="172"/>
      <c r="CK7" s="32"/>
      <c r="CL7" s="15"/>
      <c r="CM7" s="10"/>
      <c r="CN7" s="54"/>
      <c r="CO7" s="169" t="str">
        <f>HLOOKUP(Introduction!$G$4,nametranslations,119,FALSE)</f>
        <v>Utilisable</v>
      </c>
      <c r="CP7" s="172"/>
      <c r="CQ7" s="172"/>
      <c r="CR7" s="172"/>
      <c r="CS7" s="172"/>
      <c r="CT7" s="172"/>
      <c r="CU7" s="32"/>
      <c r="CV7" s="15"/>
      <c r="CW7" s="10"/>
      <c r="CX7" s="54"/>
      <c r="CY7" s="169" t="str">
        <f>HLOOKUP(Introduction!$G$4,nametranslations,119,FALSE)</f>
        <v>Utilisable</v>
      </c>
      <c r="CZ7" s="170">
        <v>67.8</v>
      </c>
      <c r="DA7" s="170">
        <v>89.3</v>
      </c>
      <c r="DB7" s="170">
        <v>63.2</v>
      </c>
      <c r="DC7" s="170">
        <v>69.5</v>
      </c>
      <c r="DD7" s="170">
        <v>66.5</v>
      </c>
      <c r="DE7" s="17">
        <v>80.8</v>
      </c>
      <c r="DF7" s="15"/>
      <c r="DG7" s="10"/>
      <c r="DH7" s="61"/>
      <c r="DR7" s="61"/>
      <c r="EB7" s="61"/>
      <c r="EL7" s="61"/>
      <c r="EV7" s="61"/>
      <c r="FF7" s="61"/>
      <c r="FP7" s="61"/>
      <c r="FZ7" s="61"/>
      <c r="GJ7" s="61"/>
      <c r="GT7" s="61"/>
      <c r="HD7" s="61"/>
      <c r="HN7" s="61"/>
      <c r="HX7" s="61"/>
      <c r="IH7" s="61"/>
    </row>
    <row r="8" spans="1:242" s="2" customFormat="1" x14ac:dyDescent="0.3">
      <c r="A8" s="488" t="str">
        <f ca="1">IF(ISBLANK('Data Summary'!A10),"",'Data Summary'!A10)</f>
        <v>MDG_2016_UIS</v>
      </c>
      <c r="B8" s="54" t="s">
        <v>155</v>
      </c>
      <c r="C8" s="169" t="str">
        <f>HLOOKUP(Introduction!$G$4,nametranslations,120,FALSE)</f>
        <v>Non mixte</v>
      </c>
      <c r="D8" s="172"/>
      <c r="E8" s="172"/>
      <c r="F8" s="172"/>
      <c r="G8" s="172"/>
      <c r="H8" s="172">
        <v>31.4</v>
      </c>
      <c r="I8" s="32"/>
      <c r="J8" s="15"/>
      <c r="K8" s="10"/>
      <c r="L8" s="54" t="s">
        <v>155</v>
      </c>
      <c r="M8" s="169" t="str">
        <f>HLOOKUP(Introduction!$G$4,nametranslations,120,FALSE)</f>
        <v>Non mixte</v>
      </c>
      <c r="N8" s="21">
        <f>(R8/100*Population!F20+S8/100*Population!G20)/(Population!F20+Population!G20)*100</f>
        <v>27.754985408807244</v>
      </c>
      <c r="O8" s="172"/>
      <c r="P8" s="172"/>
      <c r="Q8" s="172"/>
      <c r="R8" s="172">
        <v>33.9</v>
      </c>
      <c r="S8" s="32">
        <v>22.7</v>
      </c>
      <c r="T8" s="15"/>
      <c r="U8" s="10"/>
      <c r="V8" s="54"/>
      <c r="W8" s="169" t="str">
        <f>HLOOKUP(Introduction!$G$4,nametranslations,120,FALSE)</f>
        <v>Non mixte</v>
      </c>
      <c r="X8" s="172"/>
      <c r="Y8" s="172"/>
      <c r="Z8" s="172"/>
      <c r="AA8" s="172"/>
      <c r="AB8" s="172"/>
      <c r="AC8" s="32"/>
      <c r="AD8" s="15"/>
      <c r="AE8" s="10"/>
      <c r="AF8" s="54" t="s">
        <v>155</v>
      </c>
      <c r="AG8" s="169" t="str">
        <f>HLOOKUP(Introduction!$G$4,nametranslations,120,FALSE)</f>
        <v>Non mixte</v>
      </c>
      <c r="AH8" s="21">
        <f>(AL8/100*Population!F22+AM8/100*Population!G22)/(Population!F22+Population!G22)*100</f>
        <v>39.636966848271001</v>
      </c>
      <c r="AI8" s="172"/>
      <c r="AJ8" s="172"/>
      <c r="AK8" s="172"/>
      <c r="AL8" s="172">
        <v>32.200000000000003</v>
      </c>
      <c r="AM8" s="32">
        <v>45.8</v>
      </c>
      <c r="AN8" s="15"/>
      <c r="AO8" s="10"/>
      <c r="AP8" s="54"/>
      <c r="AQ8" s="169" t="str">
        <f>HLOOKUP(Introduction!$G$4,nametranslations,120,FALSE)</f>
        <v>Non mixte</v>
      </c>
      <c r="AR8" s="172"/>
      <c r="AS8" s="172"/>
      <c r="AT8" s="172"/>
      <c r="AU8" s="172"/>
      <c r="AV8" s="172"/>
      <c r="AW8" s="32"/>
      <c r="AX8" s="15"/>
      <c r="AY8" s="10"/>
      <c r="AZ8" s="54"/>
      <c r="BA8" s="169" t="str">
        <f>HLOOKUP(Introduction!$G$4,nametranslations,120,FALSE)</f>
        <v>Non mixte</v>
      </c>
      <c r="BB8" s="172"/>
      <c r="BC8" s="172"/>
      <c r="BD8" s="172"/>
      <c r="BE8" s="172"/>
      <c r="BF8" s="172"/>
      <c r="BG8" s="32"/>
      <c r="BH8" s="15"/>
      <c r="BI8" s="10"/>
      <c r="BJ8" s="54"/>
      <c r="BK8" s="169" t="str">
        <f>HLOOKUP(Introduction!$G$4,nametranslations,120,FALSE)</f>
        <v>Non mixte</v>
      </c>
      <c r="BL8" s="172"/>
      <c r="BM8" s="172"/>
      <c r="BN8" s="172"/>
      <c r="BO8" s="172"/>
      <c r="BP8" s="172"/>
      <c r="BQ8" s="32"/>
      <c r="BR8" s="15"/>
      <c r="BS8" s="10"/>
      <c r="BT8" s="54"/>
      <c r="BU8" s="169" t="str">
        <f>HLOOKUP(Introduction!$G$4,nametranslations,120,FALSE)</f>
        <v>Non mixte</v>
      </c>
      <c r="BV8" s="172"/>
      <c r="BW8" s="172"/>
      <c r="BX8" s="172"/>
      <c r="BY8" s="172"/>
      <c r="BZ8" s="172"/>
      <c r="CA8" s="32"/>
      <c r="CB8" s="15"/>
      <c r="CC8" s="10"/>
      <c r="CD8" s="54"/>
      <c r="CE8" s="169" t="str">
        <f>HLOOKUP(Introduction!$G$4,nametranslations,120,FALSE)</f>
        <v>Non mixte</v>
      </c>
      <c r="CF8" s="172"/>
      <c r="CG8" s="172"/>
      <c r="CH8" s="172"/>
      <c r="CI8" s="172"/>
      <c r="CJ8" s="172"/>
      <c r="CK8" s="32"/>
      <c r="CL8" s="15"/>
      <c r="CM8" s="10"/>
      <c r="CN8" s="54"/>
      <c r="CO8" s="169" t="str">
        <f>HLOOKUP(Introduction!$G$4,nametranslations,120,FALSE)</f>
        <v>Non mixte</v>
      </c>
      <c r="CP8" s="172"/>
      <c r="CQ8" s="172"/>
      <c r="CR8" s="172"/>
      <c r="CS8" s="172"/>
      <c r="CT8" s="172"/>
      <c r="CU8" s="32"/>
      <c r="CV8" s="15"/>
      <c r="CW8" s="10"/>
      <c r="CX8" s="54"/>
      <c r="CY8" s="169" t="str">
        <f>HLOOKUP(Introduction!$G$4,nametranslations,120,FALSE)</f>
        <v>Non mixte</v>
      </c>
      <c r="CZ8" s="170">
        <v>37.1</v>
      </c>
      <c r="DA8" s="170">
        <v>49.2</v>
      </c>
      <c r="DB8" s="170">
        <v>34.799999999999997</v>
      </c>
      <c r="DC8" s="170">
        <v>37.700000000000003</v>
      </c>
      <c r="DD8" s="170">
        <v>35.799999999999997</v>
      </c>
      <c r="DE8" s="17">
        <v>48.6</v>
      </c>
      <c r="DF8" s="15"/>
      <c r="DG8" s="10"/>
      <c r="DH8" s="61"/>
      <c r="DR8" s="61"/>
      <c r="EB8" s="61"/>
      <c r="EL8" s="61"/>
      <c r="EV8" s="61"/>
      <c r="FF8" s="61"/>
      <c r="FP8" s="61"/>
      <c r="FZ8" s="61"/>
      <c r="GJ8" s="61"/>
      <c r="GT8" s="61"/>
      <c r="HD8" s="61"/>
      <c r="HN8" s="61"/>
      <c r="HX8" s="61"/>
      <c r="IH8" s="61"/>
    </row>
    <row r="9" spans="1:242" s="475" customFormat="1" ht="21" customHeight="1" x14ac:dyDescent="0.3">
      <c r="A9" s="489" t="str">
        <f ca="1">IF(ISBLANK('Data Summary'!A11),"",'Data Summary'!A11)</f>
        <v>MDG_2016_SDI</v>
      </c>
      <c r="B9" s="465"/>
      <c r="C9" s="479" t="str">
        <f>HLOOKUP(Introduction!$G$4,nametranslations,121,FALSE)</f>
        <v>Utilisable et non mixte</v>
      </c>
      <c r="D9" s="478"/>
      <c r="E9" s="478"/>
      <c r="F9" s="478"/>
      <c r="G9" s="478"/>
      <c r="H9" s="478"/>
      <c r="I9" s="480"/>
      <c r="J9" s="470"/>
      <c r="K9" s="481"/>
      <c r="L9" s="465"/>
      <c r="M9" s="479" t="str">
        <f>HLOOKUP(Introduction!$G$4,nametranslations,121,FALSE)</f>
        <v>Utilisable et non mixte</v>
      </c>
      <c r="N9" s="478"/>
      <c r="O9" s="478"/>
      <c r="P9" s="478"/>
      <c r="Q9" s="478"/>
      <c r="R9" s="478"/>
      <c r="S9" s="480"/>
      <c r="T9" s="470"/>
      <c r="U9" s="481"/>
      <c r="V9" s="465"/>
      <c r="W9" s="479" t="str">
        <f>HLOOKUP(Introduction!$G$4,nametranslations,121,FALSE)</f>
        <v>Utilisable et non mixte</v>
      </c>
      <c r="X9" s="478"/>
      <c r="Y9" s="478"/>
      <c r="Z9" s="478"/>
      <c r="AA9" s="478"/>
      <c r="AB9" s="478"/>
      <c r="AC9" s="480"/>
      <c r="AD9" s="470"/>
      <c r="AE9" s="481"/>
      <c r="AF9" s="465"/>
      <c r="AG9" s="479" t="str">
        <f>HLOOKUP(Introduction!$G$4,nametranslations,121,FALSE)</f>
        <v>Utilisable et non mixte</v>
      </c>
      <c r="AH9" s="478"/>
      <c r="AI9" s="478"/>
      <c r="AJ9" s="478"/>
      <c r="AK9" s="478"/>
      <c r="AL9" s="478"/>
      <c r="AM9" s="480"/>
      <c r="AN9" s="470"/>
      <c r="AO9" s="481"/>
      <c r="AP9" s="465"/>
      <c r="AQ9" s="479" t="str">
        <f>HLOOKUP(Introduction!$G$4,nametranslations,121,FALSE)</f>
        <v>Utilisable et non mixte</v>
      </c>
      <c r="AR9" s="478"/>
      <c r="AS9" s="478"/>
      <c r="AT9" s="478"/>
      <c r="AU9" s="478"/>
      <c r="AV9" s="478"/>
      <c r="AW9" s="480"/>
      <c r="AX9" s="470"/>
      <c r="AY9" s="481"/>
      <c r="AZ9" s="465"/>
      <c r="BA9" s="479" t="str">
        <f>HLOOKUP(Introduction!$G$4,nametranslations,121,FALSE)</f>
        <v>Utilisable et non mixte</v>
      </c>
      <c r="BB9" s="478"/>
      <c r="BC9" s="478"/>
      <c r="BD9" s="478"/>
      <c r="BE9" s="478"/>
      <c r="BF9" s="478"/>
      <c r="BG9" s="480"/>
      <c r="BH9" s="470"/>
      <c r="BI9" s="481"/>
      <c r="BJ9" s="465"/>
      <c r="BK9" s="479" t="str">
        <f>HLOOKUP(Introduction!$G$4,nametranslations,121,FALSE)</f>
        <v>Utilisable et non mixte</v>
      </c>
      <c r="BL9" s="478"/>
      <c r="BM9" s="478"/>
      <c r="BN9" s="478"/>
      <c r="BO9" s="478"/>
      <c r="BP9" s="478"/>
      <c r="BQ9" s="480"/>
      <c r="BR9" s="470"/>
      <c r="BS9" s="481"/>
      <c r="BT9" s="465"/>
      <c r="BU9" s="479" t="str">
        <f>HLOOKUP(Introduction!$G$4,nametranslations,121,FALSE)</f>
        <v>Utilisable et non mixte</v>
      </c>
      <c r="BV9" s="478"/>
      <c r="BW9" s="478"/>
      <c r="BX9" s="478"/>
      <c r="BY9" s="478"/>
      <c r="BZ9" s="478"/>
      <c r="CA9" s="480"/>
      <c r="CB9" s="470"/>
      <c r="CC9" s="481"/>
      <c r="CD9" s="465"/>
      <c r="CE9" s="479" t="str">
        <f>HLOOKUP(Introduction!$G$4,nametranslations,121,FALSE)</f>
        <v>Utilisable et non mixte</v>
      </c>
      <c r="CF9" s="478"/>
      <c r="CG9" s="478"/>
      <c r="CH9" s="478"/>
      <c r="CI9" s="478"/>
      <c r="CJ9" s="478"/>
      <c r="CK9" s="480"/>
      <c r="CL9" s="470"/>
      <c r="CM9" s="481"/>
      <c r="CN9" s="465"/>
      <c r="CO9" s="479" t="str">
        <f>HLOOKUP(Introduction!$G$4,nametranslations,121,FALSE)</f>
        <v>Utilisable et non mixte</v>
      </c>
      <c r="CP9" s="478"/>
      <c r="CQ9" s="478"/>
      <c r="CR9" s="478"/>
      <c r="CS9" s="478"/>
      <c r="CT9" s="478"/>
      <c r="CU9" s="480"/>
      <c r="CV9" s="470"/>
      <c r="CW9" s="481"/>
      <c r="CX9" s="465"/>
      <c r="CY9" s="479" t="str">
        <f>HLOOKUP(Introduction!$G$4,nametranslations,121,FALSE)</f>
        <v>Utilisable et non mixte</v>
      </c>
      <c r="CZ9" s="468">
        <v>37.1</v>
      </c>
      <c r="DA9" s="468">
        <v>49.2</v>
      </c>
      <c r="DB9" s="468">
        <v>34.799999999999997</v>
      </c>
      <c r="DC9" s="468">
        <v>37.700000000000003</v>
      </c>
      <c r="DD9" s="468">
        <v>35.799999999999997</v>
      </c>
      <c r="DE9" s="469">
        <v>48.6</v>
      </c>
      <c r="DF9" s="470"/>
      <c r="DG9" s="481"/>
      <c r="DH9" s="476"/>
      <c r="DR9" s="476"/>
      <c r="EB9" s="476"/>
      <c r="EL9" s="476"/>
      <c r="EV9" s="476"/>
      <c r="FF9" s="476"/>
      <c r="FP9" s="476"/>
      <c r="FZ9" s="476"/>
      <c r="GJ9" s="476"/>
      <c r="GT9" s="476"/>
      <c r="HD9" s="476"/>
      <c r="HN9" s="476"/>
      <c r="HX9" s="476"/>
      <c r="IH9" s="476"/>
    </row>
    <row r="10" spans="1:242" s="2" customFormat="1" ht="21" customHeight="1" x14ac:dyDescent="0.3">
      <c r="A10" s="488" t="str">
        <f ca="1">IF(ISBLANK('Data Summary'!A12),"",'Data Summary'!A12)</f>
        <v>MDG_2019_UIS</v>
      </c>
      <c r="B10" s="54"/>
      <c r="C10" s="166" t="str">
        <f>HLOOKUP(Introduction!$G$4,nametranslations,153,FALSE)</f>
        <v>Améliorée et utilisable</v>
      </c>
      <c r="D10" s="186"/>
      <c r="E10" s="172"/>
      <c r="F10" s="172"/>
      <c r="G10" s="172"/>
      <c r="H10" s="170"/>
      <c r="I10" s="17"/>
      <c r="J10" s="15"/>
      <c r="K10" s="10"/>
      <c r="L10" s="54"/>
      <c r="M10" s="166" t="str">
        <f>HLOOKUP(Introduction!$G$4,nametranslations,153,FALSE)</f>
        <v>Améliorée et utilisable</v>
      </c>
      <c r="N10" s="186"/>
      <c r="O10" s="172"/>
      <c r="P10" s="172"/>
      <c r="Q10" s="172"/>
      <c r="R10" s="172"/>
      <c r="S10" s="32"/>
      <c r="T10" s="15"/>
      <c r="U10" s="10"/>
      <c r="V10" s="54"/>
      <c r="W10" s="166" t="str">
        <f>HLOOKUP(Introduction!$G$4,nametranslations,153,FALSE)</f>
        <v>Améliorée et utilisable</v>
      </c>
      <c r="X10" s="186"/>
      <c r="Y10" s="172"/>
      <c r="Z10" s="172"/>
      <c r="AA10" s="172"/>
      <c r="AB10" s="170"/>
      <c r="AC10" s="17"/>
      <c r="AD10" s="15"/>
      <c r="AE10" s="10"/>
      <c r="AF10" s="54"/>
      <c r="AG10" s="166" t="str">
        <f>HLOOKUP(Introduction!$G$4,nametranslations,153,FALSE)</f>
        <v>Améliorée et utilisable</v>
      </c>
      <c r="AH10" s="186"/>
      <c r="AI10" s="172"/>
      <c r="AJ10" s="172"/>
      <c r="AK10" s="172"/>
      <c r="AL10" s="172"/>
      <c r="AM10" s="32"/>
      <c r="AN10" s="15"/>
      <c r="AO10" s="10"/>
      <c r="AP10" s="54"/>
      <c r="AQ10" s="166" t="str">
        <f>HLOOKUP(Introduction!$G$4,nametranslations,153,FALSE)</f>
        <v>Améliorée et utilisable</v>
      </c>
      <c r="AR10" s="172"/>
      <c r="AS10" s="172"/>
      <c r="AT10" s="172"/>
      <c r="AU10" s="172"/>
      <c r="AV10" s="172"/>
      <c r="AW10" s="32"/>
      <c r="AX10" s="15"/>
      <c r="AY10" s="10"/>
      <c r="AZ10" s="54"/>
      <c r="BA10" s="166" t="str">
        <f>HLOOKUP(Introduction!$G$4,nametranslations,153,FALSE)</f>
        <v>Améliorée et utilisable</v>
      </c>
      <c r="BB10" s="172"/>
      <c r="BC10" s="172"/>
      <c r="BD10" s="172"/>
      <c r="BE10" s="172"/>
      <c r="BF10" s="172"/>
      <c r="BG10" s="32"/>
      <c r="BH10" s="15"/>
      <c r="BI10" s="10"/>
      <c r="BJ10" s="54"/>
      <c r="BK10" s="166" t="str">
        <f>HLOOKUP(Introduction!$G$4,nametranslations,153,FALSE)</f>
        <v>Améliorée et utilisable</v>
      </c>
      <c r="BL10" s="172"/>
      <c r="BM10" s="172"/>
      <c r="BN10" s="172"/>
      <c r="BO10" s="172"/>
      <c r="BP10" s="172"/>
      <c r="BQ10" s="32"/>
      <c r="BR10" s="15"/>
      <c r="BS10" s="10"/>
      <c r="BT10" s="54"/>
      <c r="BU10" s="166" t="str">
        <f>HLOOKUP(Introduction!$G$4,nametranslations,153,FALSE)</f>
        <v>Améliorée et utilisable</v>
      </c>
      <c r="BV10" s="172"/>
      <c r="BW10" s="172"/>
      <c r="BX10" s="172"/>
      <c r="BY10" s="172"/>
      <c r="BZ10" s="172"/>
      <c r="CA10" s="32"/>
      <c r="CB10" s="15"/>
      <c r="CC10" s="10"/>
      <c r="CD10" s="54"/>
      <c r="CE10" s="166" t="str">
        <f>HLOOKUP(Introduction!$G$4,nametranslations,153,FALSE)</f>
        <v>Améliorée et utilisable</v>
      </c>
      <c r="CF10" s="172"/>
      <c r="CG10" s="172"/>
      <c r="CH10" s="172"/>
      <c r="CI10" s="172"/>
      <c r="CJ10" s="172"/>
      <c r="CK10" s="32"/>
      <c r="CL10" s="15"/>
      <c r="CM10" s="10"/>
      <c r="CN10" s="54"/>
      <c r="CO10" s="166" t="str">
        <f>HLOOKUP(Introduction!$G$4,nametranslations,153,FALSE)</f>
        <v>Améliorée et utilisable</v>
      </c>
      <c r="CP10" s="172"/>
      <c r="CQ10" s="172"/>
      <c r="CR10" s="172"/>
      <c r="CS10" s="172"/>
      <c r="CT10" s="172"/>
      <c r="CU10" s="32"/>
      <c r="CV10" s="15"/>
      <c r="CW10" s="10"/>
      <c r="CX10" s="54"/>
      <c r="CY10" s="166" t="str">
        <f>HLOOKUP(Introduction!$G$4,nametranslations,153,FALSE)</f>
        <v>Améliorée et utilisable</v>
      </c>
      <c r="CZ10" s="171">
        <v>43.83</v>
      </c>
      <c r="DA10" s="171">
        <v>67.040000000000006</v>
      </c>
      <c r="DB10" s="171">
        <v>39.5</v>
      </c>
      <c r="DC10" s="171">
        <v>46.5</v>
      </c>
      <c r="DD10" s="171">
        <v>42.4</v>
      </c>
      <c r="DE10" s="157">
        <v>56.4</v>
      </c>
      <c r="DF10" s="15"/>
      <c r="DG10" s="10"/>
      <c r="DH10" s="61"/>
      <c r="DR10" s="61"/>
      <c r="EB10" s="61"/>
      <c r="EL10" s="61"/>
      <c r="EV10" s="61"/>
      <c r="FF10" s="61"/>
      <c r="FP10" s="61"/>
      <c r="FZ10" s="61"/>
      <c r="GJ10" s="61"/>
      <c r="GT10" s="61"/>
      <c r="HD10" s="61"/>
      <c r="HN10" s="61"/>
      <c r="HX10" s="61"/>
      <c r="IH10" s="61"/>
    </row>
    <row r="11" spans="1:242" s="475" customFormat="1" ht="21" customHeight="1" x14ac:dyDescent="0.3">
      <c r="A11" s="489" t="str">
        <f ca="1">IF(ISBLANK('Data Summary'!A13),"",'Data Summary'!A13)</f>
        <v>MDG_2022_UIS</v>
      </c>
      <c r="B11" s="465"/>
      <c r="C11" s="466" t="str">
        <f>HLOOKUP(Introduction!$G$4,nametranslations,154,FALSE)</f>
        <v>Améliorée et non mixte</v>
      </c>
      <c r="D11" s="478"/>
      <c r="E11" s="468"/>
      <c r="F11" s="468"/>
      <c r="G11" s="468"/>
      <c r="H11" s="468"/>
      <c r="I11" s="469"/>
      <c r="J11" s="470"/>
      <c r="K11" s="481"/>
      <c r="L11" s="465"/>
      <c r="M11" s="466" t="str">
        <f>HLOOKUP(Introduction!$G$4,nametranslations,154,FALSE)</f>
        <v>Améliorée et non mixte</v>
      </c>
      <c r="N11" s="478"/>
      <c r="O11" s="468"/>
      <c r="P11" s="468"/>
      <c r="Q11" s="468"/>
      <c r="R11" s="468"/>
      <c r="S11" s="469"/>
      <c r="T11" s="470"/>
      <c r="U11" s="481"/>
      <c r="V11" s="465"/>
      <c r="W11" s="466" t="str">
        <f>HLOOKUP(Introduction!$G$4,nametranslations,154,FALSE)</f>
        <v>Améliorée et non mixte</v>
      </c>
      <c r="X11" s="478"/>
      <c r="Y11" s="468"/>
      <c r="Z11" s="468"/>
      <c r="AA11" s="468"/>
      <c r="AB11" s="468"/>
      <c r="AC11" s="469"/>
      <c r="AD11" s="470"/>
      <c r="AE11" s="481"/>
      <c r="AF11" s="465"/>
      <c r="AG11" s="466" t="str">
        <f>HLOOKUP(Introduction!$G$4,nametranslations,154,FALSE)</f>
        <v>Améliorée et non mixte</v>
      </c>
      <c r="AH11" s="478"/>
      <c r="AI11" s="468"/>
      <c r="AJ11" s="468"/>
      <c r="AK11" s="468"/>
      <c r="AL11" s="468"/>
      <c r="AM11" s="469"/>
      <c r="AN11" s="470"/>
      <c r="AO11" s="481"/>
      <c r="AP11" s="465"/>
      <c r="AQ11" s="466" t="str">
        <f>HLOOKUP(Introduction!$G$4,nametranslations,154,FALSE)</f>
        <v>Améliorée et non mixte</v>
      </c>
      <c r="AR11" s="478"/>
      <c r="AS11" s="468"/>
      <c r="AT11" s="468"/>
      <c r="AU11" s="468"/>
      <c r="AV11" s="468"/>
      <c r="AW11" s="469"/>
      <c r="AX11" s="470"/>
      <c r="AY11" s="481"/>
      <c r="AZ11" s="465"/>
      <c r="BA11" s="466" t="str">
        <f>HLOOKUP(Introduction!$G$4,nametranslations,154,FALSE)</f>
        <v>Améliorée et non mixte</v>
      </c>
      <c r="BB11" s="478"/>
      <c r="BC11" s="468"/>
      <c r="BD11" s="468"/>
      <c r="BE11" s="468"/>
      <c r="BF11" s="468"/>
      <c r="BG11" s="469"/>
      <c r="BH11" s="470"/>
      <c r="BI11" s="481"/>
      <c r="BJ11" s="465"/>
      <c r="BK11" s="466" t="str">
        <f>HLOOKUP(Introduction!$G$4,nametranslations,154,FALSE)</f>
        <v>Améliorée et non mixte</v>
      </c>
      <c r="BL11" s="478"/>
      <c r="BM11" s="468"/>
      <c r="BN11" s="468"/>
      <c r="BO11" s="468"/>
      <c r="BP11" s="468"/>
      <c r="BQ11" s="469"/>
      <c r="BR11" s="470"/>
      <c r="BS11" s="481"/>
      <c r="BT11" s="465"/>
      <c r="BU11" s="466" t="str">
        <f>HLOOKUP(Introduction!$G$4,nametranslations,154,FALSE)</f>
        <v>Améliorée et non mixte</v>
      </c>
      <c r="BV11" s="478"/>
      <c r="BW11" s="468"/>
      <c r="BX11" s="468"/>
      <c r="BY11" s="468"/>
      <c r="BZ11" s="468"/>
      <c r="CA11" s="469"/>
      <c r="CB11" s="470"/>
      <c r="CC11" s="481"/>
      <c r="CD11" s="465"/>
      <c r="CE11" s="466" t="str">
        <f>HLOOKUP(Introduction!$G$4,nametranslations,154,FALSE)</f>
        <v>Améliorée et non mixte</v>
      </c>
      <c r="CF11" s="478"/>
      <c r="CG11" s="468"/>
      <c r="CH11" s="468"/>
      <c r="CI11" s="468"/>
      <c r="CJ11" s="468"/>
      <c r="CK11" s="469"/>
      <c r="CL11" s="470"/>
      <c r="CM11" s="481"/>
      <c r="CN11" s="465"/>
      <c r="CO11" s="466" t="str">
        <f>HLOOKUP(Introduction!$G$4,nametranslations,154,FALSE)</f>
        <v>Améliorée et non mixte</v>
      </c>
      <c r="CP11" s="478"/>
      <c r="CQ11" s="468"/>
      <c r="CR11" s="468"/>
      <c r="CS11" s="468"/>
      <c r="CT11" s="468"/>
      <c r="CU11" s="469"/>
      <c r="CV11" s="470"/>
      <c r="CW11" s="481"/>
      <c r="CX11" s="465"/>
      <c r="CY11" s="466" t="str">
        <f>HLOOKUP(Introduction!$G$4,nametranslations,154,FALSE)</f>
        <v>Améliorée et non mixte</v>
      </c>
      <c r="CZ11" s="473">
        <v>26.8</v>
      </c>
      <c r="DA11" s="473">
        <v>41</v>
      </c>
      <c r="DB11" s="473">
        <v>24.4</v>
      </c>
      <c r="DC11" s="473">
        <v>28.6</v>
      </c>
      <c r="DD11" s="473">
        <v>25.7</v>
      </c>
      <c r="DE11" s="474">
        <v>37.4</v>
      </c>
      <c r="DF11" s="470"/>
      <c r="DG11" s="481"/>
      <c r="DH11" s="476"/>
      <c r="DR11" s="476"/>
      <c r="EB11" s="476"/>
      <c r="EL11" s="476"/>
      <c r="EV11" s="476"/>
      <c r="FF11" s="476"/>
      <c r="FP11" s="476"/>
      <c r="FZ11" s="476"/>
      <c r="GJ11" s="476"/>
      <c r="GT11" s="476"/>
      <c r="HD11" s="476"/>
      <c r="HN11" s="476"/>
      <c r="HX11" s="476"/>
      <c r="IH11" s="476"/>
    </row>
    <row r="12" spans="1:242" s="482" customFormat="1" ht="33" customHeight="1" x14ac:dyDescent="0.2">
      <c r="A12" s="489" t="str">
        <f ca="1">IF(ISBLANK('Data Summary'!A14),"",'Data Summary'!A14)</f>
        <v>MDG_2022_EMIS</v>
      </c>
      <c r="B12" s="465"/>
      <c r="C12" s="466" t="str">
        <f>HLOOKUP(Introduction!$G$4,nametranslations,79,FALSE)</f>
        <v>De base 
(améliorée, utilisable et non mixte)</v>
      </c>
      <c r="D12" s="478"/>
      <c r="E12" s="478"/>
      <c r="F12" s="478"/>
      <c r="G12" s="478"/>
      <c r="H12" s="478"/>
      <c r="I12" s="480"/>
      <c r="J12" s="470"/>
      <c r="K12" s="481"/>
      <c r="L12" s="465"/>
      <c r="M12" s="466" t="str">
        <f>HLOOKUP(Introduction!$G$4,nametranslations,79,FALSE)</f>
        <v>De base 
(améliorée, utilisable et non mixte)</v>
      </c>
      <c r="N12" s="478"/>
      <c r="O12" s="478"/>
      <c r="P12" s="478"/>
      <c r="Q12" s="478"/>
      <c r="R12" s="478"/>
      <c r="S12" s="480"/>
      <c r="T12" s="470"/>
      <c r="U12" s="481"/>
      <c r="V12" s="465"/>
      <c r="W12" s="466" t="str">
        <f>HLOOKUP(Introduction!$G$4,nametranslations,79,FALSE)</f>
        <v>De base 
(améliorée, utilisable et non mixte)</v>
      </c>
      <c r="X12" s="478"/>
      <c r="Y12" s="478"/>
      <c r="Z12" s="478"/>
      <c r="AA12" s="478"/>
      <c r="AB12" s="478"/>
      <c r="AC12" s="480"/>
      <c r="AD12" s="470"/>
      <c r="AE12" s="481"/>
      <c r="AF12" s="465"/>
      <c r="AG12" s="466" t="str">
        <f>HLOOKUP(Introduction!$G$4,nametranslations,79,FALSE)</f>
        <v>De base 
(améliorée, utilisable et non mixte)</v>
      </c>
      <c r="AH12" s="478"/>
      <c r="AI12" s="478"/>
      <c r="AJ12" s="478"/>
      <c r="AK12" s="478"/>
      <c r="AL12" s="478"/>
      <c r="AM12" s="480"/>
      <c r="AN12" s="470"/>
      <c r="AO12" s="481"/>
      <c r="AP12" s="465" t="s">
        <v>216</v>
      </c>
      <c r="AQ12" s="466" t="str">
        <f>HLOOKUP(Introduction!$G$4,nametranslations,79,FALSE)</f>
        <v>De base 
(améliorée, utilisable et non mixte)</v>
      </c>
      <c r="AR12" s="478"/>
      <c r="AS12" s="478"/>
      <c r="AT12" s="478"/>
      <c r="AU12" s="478"/>
      <c r="AV12" s="478"/>
      <c r="AW12" s="480">
        <v>52.15</v>
      </c>
      <c r="AX12" s="470"/>
      <c r="AY12" s="481"/>
      <c r="AZ12" s="465" t="s">
        <v>217</v>
      </c>
      <c r="BA12" s="466" t="str">
        <f>HLOOKUP(Introduction!$G$4,nametranslations,79,FALSE)</f>
        <v>De base 
(améliorée, utilisable et non mixte)</v>
      </c>
      <c r="BB12" s="478">
        <v>61.6</v>
      </c>
      <c r="BC12" s="478">
        <v>79.7</v>
      </c>
      <c r="BD12" s="478">
        <v>59.5</v>
      </c>
      <c r="BE12" s="478"/>
      <c r="BF12" s="478">
        <v>61.6</v>
      </c>
      <c r="BG12" s="480"/>
      <c r="BH12" s="470"/>
      <c r="BI12" s="481"/>
      <c r="BJ12" s="465" t="s">
        <v>216</v>
      </c>
      <c r="BK12" s="466" t="str">
        <f>HLOOKUP(Introduction!$G$4,nametranslations,79,FALSE)</f>
        <v>De base 
(améliorée, utilisable et non mixte)</v>
      </c>
      <c r="BL12" s="478"/>
      <c r="BM12" s="478"/>
      <c r="BN12" s="478"/>
      <c r="BO12" s="478"/>
      <c r="BP12" s="478"/>
      <c r="BQ12" s="480"/>
      <c r="BR12" s="470"/>
      <c r="BS12" s="481"/>
      <c r="BT12" s="465" t="s">
        <v>216</v>
      </c>
      <c r="BU12" s="466" t="str">
        <f>HLOOKUP(Introduction!$G$4,nametranslations,79,FALSE)</f>
        <v>De base 
(améliorée, utilisable et non mixte)</v>
      </c>
      <c r="BV12" s="478">
        <v>42.375816831906157</v>
      </c>
      <c r="BW12" s="478"/>
      <c r="BX12" s="478"/>
      <c r="BY12" s="478"/>
      <c r="BZ12" s="478">
        <v>24.62</v>
      </c>
      <c r="CA12" s="480">
        <v>56.561361797929983</v>
      </c>
      <c r="CB12" s="470"/>
      <c r="CC12" s="481"/>
      <c r="CD12" s="465"/>
      <c r="CE12" s="466" t="str">
        <f>HLOOKUP(Introduction!$G$4,nametranslations,79,FALSE)</f>
        <v>De base 
(améliorée, utilisable et non mixte)</v>
      </c>
      <c r="CF12" s="478"/>
      <c r="CG12" s="478"/>
      <c r="CH12" s="478"/>
      <c r="CI12" s="478"/>
      <c r="CJ12" s="478"/>
      <c r="CK12" s="480"/>
      <c r="CL12" s="470"/>
      <c r="CM12" s="481"/>
      <c r="CN12" s="465"/>
      <c r="CO12" s="466" t="str">
        <f>HLOOKUP(Introduction!$G$4,nametranslations,79,FALSE)</f>
        <v>De base 
(améliorée, utilisable et non mixte)</v>
      </c>
      <c r="CP12" s="478"/>
      <c r="CQ12" s="478"/>
      <c r="CR12" s="478"/>
      <c r="CS12" s="478"/>
      <c r="CT12" s="478"/>
      <c r="CU12" s="480"/>
      <c r="CV12" s="470"/>
      <c r="CW12" s="481"/>
      <c r="CX12" s="465"/>
      <c r="CY12" s="466" t="str">
        <f>HLOOKUP(Introduction!$G$4,nametranslations,79,FALSE)</f>
        <v>De base 
(améliorée, utilisable et non mixte)</v>
      </c>
      <c r="CZ12" s="473">
        <v>26.8</v>
      </c>
      <c r="DA12" s="473">
        <v>41</v>
      </c>
      <c r="DB12" s="473">
        <v>24.4</v>
      </c>
      <c r="DC12" s="473">
        <v>28.6</v>
      </c>
      <c r="DD12" s="473">
        <v>25.7</v>
      </c>
      <c r="DE12" s="474">
        <v>37.4</v>
      </c>
      <c r="DF12" s="470"/>
      <c r="DG12" s="481"/>
      <c r="DH12" s="476"/>
      <c r="DR12" s="483"/>
      <c r="EB12" s="483"/>
      <c r="EL12" s="483"/>
      <c r="EV12" s="483"/>
      <c r="FF12" s="483"/>
      <c r="FP12" s="483"/>
      <c r="FZ12" s="483"/>
      <c r="GJ12" s="483"/>
      <c r="GT12" s="483"/>
      <c r="HD12" s="483"/>
      <c r="HN12" s="483"/>
      <c r="HX12" s="483"/>
      <c r="IH12" s="483"/>
    </row>
    <row r="13" spans="1:242" s="107" customFormat="1" ht="18" customHeight="1" x14ac:dyDescent="0.3">
      <c r="A13" s="488" t="str">
        <f ca="1">IF(ISBLANK('Data Summary'!A15),"",'Data Summary'!A15)</f>
        <v>MDG_2023_EMIS</v>
      </c>
      <c r="B13" s="114" t="str">
        <f>HLOOKUP(Introduction!$G$4,nametranslations,109,FALSE)</f>
        <v>Type d'installation</v>
      </c>
      <c r="C13" s="120" t="str">
        <f>HLOOKUP(Introduction!$G$4,nametranslations,110,FALSE)</f>
        <v>Proportion améliorée</v>
      </c>
      <c r="D13" s="187"/>
      <c r="E13" s="187"/>
      <c r="F13" s="187"/>
      <c r="G13" s="121"/>
      <c r="H13" s="121"/>
      <c r="I13" s="122"/>
      <c r="J13" s="105"/>
      <c r="K13" s="119"/>
      <c r="L13" s="114" t="str">
        <f>HLOOKUP(Introduction!$G$4,nametranslations,109,FALSE)</f>
        <v>Type d'installation</v>
      </c>
      <c r="M13" s="120" t="str">
        <f>HLOOKUP(Introduction!$G$4,nametranslations,110,FALSE)</f>
        <v>Proportion améliorée</v>
      </c>
      <c r="N13" s="187"/>
      <c r="O13" s="187"/>
      <c r="P13" s="187"/>
      <c r="Q13" s="121"/>
      <c r="R13" s="121"/>
      <c r="S13" s="122"/>
      <c r="T13" s="105"/>
      <c r="U13" s="119"/>
      <c r="V13" s="114" t="str">
        <f>HLOOKUP(Introduction!$G$4,nametranslations,109,FALSE)</f>
        <v>Type d'installation</v>
      </c>
      <c r="W13" s="120" t="str">
        <f>HLOOKUP(Introduction!$G$4,nametranslations,110,FALSE)</f>
        <v>Proportion améliorée</v>
      </c>
      <c r="X13" s="187"/>
      <c r="Y13" s="187"/>
      <c r="Z13" s="187"/>
      <c r="AA13" s="121"/>
      <c r="AB13" s="121"/>
      <c r="AC13" s="122"/>
      <c r="AD13" s="105"/>
      <c r="AE13" s="119"/>
      <c r="AF13" s="114" t="str">
        <f>HLOOKUP(Introduction!$G$4,nametranslations,109,FALSE)</f>
        <v>Type d'installation</v>
      </c>
      <c r="AG13" s="120" t="str">
        <f>HLOOKUP(Introduction!$G$4,nametranslations,110,FALSE)</f>
        <v>Proportion améliorée</v>
      </c>
      <c r="AH13" s="187"/>
      <c r="AI13" s="187"/>
      <c r="AJ13" s="187"/>
      <c r="AK13" s="121"/>
      <c r="AL13" s="121"/>
      <c r="AM13" s="122"/>
      <c r="AN13" s="105"/>
      <c r="AO13" s="119"/>
      <c r="AP13" s="114" t="str">
        <f>HLOOKUP(Introduction!$G$4,nametranslations,109,FALSE)</f>
        <v>Type d'installation</v>
      </c>
      <c r="AQ13" s="120" t="str">
        <f>HLOOKUP(Introduction!$G$4,nametranslations,110,FALSE)</f>
        <v>Proportion améliorée</v>
      </c>
      <c r="AR13" s="187"/>
      <c r="AS13" s="187"/>
      <c r="AT13" s="187"/>
      <c r="AU13" s="121"/>
      <c r="AV13" s="121"/>
      <c r="AW13" s="122"/>
      <c r="AX13" s="105"/>
      <c r="AY13" s="119"/>
      <c r="AZ13" s="114" t="str">
        <f>HLOOKUP(Introduction!$G$4,nametranslations,109,FALSE)</f>
        <v>Type d'installation</v>
      </c>
      <c r="BA13" s="120" t="str">
        <f>HLOOKUP(Introduction!$G$4,nametranslations,110,FALSE)</f>
        <v>Proportion améliorée</v>
      </c>
      <c r="BB13" s="187"/>
      <c r="BC13" s="187"/>
      <c r="BD13" s="187"/>
      <c r="BE13" s="121"/>
      <c r="BF13" s="121"/>
      <c r="BG13" s="122"/>
      <c r="BH13" s="105"/>
      <c r="BI13" s="119"/>
      <c r="BJ13" s="114" t="str">
        <f>HLOOKUP(Introduction!$G$4,nametranslations,109,FALSE)</f>
        <v>Type d'installation</v>
      </c>
      <c r="BK13" s="120" t="str">
        <f>HLOOKUP(Introduction!$G$4,nametranslations,110,FALSE)</f>
        <v>Proportion améliorée</v>
      </c>
      <c r="BL13" s="187"/>
      <c r="BM13" s="187"/>
      <c r="BN13" s="187"/>
      <c r="BO13" s="121"/>
      <c r="BP13" s="121"/>
      <c r="BQ13" s="122"/>
      <c r="BR13" s="105"/>
      <c r="BS13" s="119"/>
      <c r="BT13" s="114" t="str">
        <f>HLOOKUP(Introduction!$G$4,nametranslations,109,FALSE)</f>
        <v>Type d'installation</v>
      </c>
      <c r="BU13" s="120" t="str">
        <f>HLOOKUP(Introduction!$G$4,nametranslations,110,FALSE)</f>
        <v>Proportion améliorée</v>
      </c>
      <c r="BV13" s="187"/>
      <c r="BW13" s="187"/>
      <c r="BX13" s="187"/>
      <c r="BY13" s="121"/>
      <c r="BZ13" s="121"/>
      <c r="CA13" s="122"/>
      <c r="CB13" s="105"/>
      <c r="CC13" s="119"/>
      <c r="CD13" s="114" t="str">
        <f>HLOOKUP(Introduction!$G$4,nametranslations,109,FALSE)</f>
        <v>Type d'installation</v>
      </c>
      <c r="CE13" s="120" t="str">
        <f>HLOOKUP(Introduction!$G$4,nametranslations,110,FALSE)</f>
        <v>Proportion améliorée</v>
      </c>
      <c r="CF13" s="187"/>
      <c r="CG13" s="187"/>
      <c r="CH13" s="187"/>
      <c r="CI13" s="121"/>
      <c r="CJ13" s="121"/>
      <c r="CK13" s="122"/>
      <c r="CL13" s="105"/>
      <c r="CM13" s="119"/>
      <c r="CN13" s="114" t="str">
        <f>HLOOKUP(Introduction!$G$4,nametranslations,109,FALSE)</f>
        <v>Type d'installation</v>
      </c>
      <c r="CO13" s="120" t="str">
        <f>HLOOKUP(Introduction!$G$4,nametranslations,110,FALSE)</f>
        <v>Proportion améliorée</v>
      </c>
      <c r="CP13" s="187"/>
      <c r="CQ13" s="187"/>
      <c r="CR13" s="187"/>
      <c r="CS13" s="121"/>
      <c r="CT13" s="121"/>
      <c r="CU13" s="122"/>
      <c r="CV13" s="105"/>
      <c r="CW13" s="119"/>
      <c r="CX13" s="114" t="str">
        <f>HLOOKUP(Introduction!$G$4,nametranslations,109,FALSE)</f>
        <v>Type d'installation</v>
      </c>
      <c r="CY13" s="120" t="str">
        <f>HLOOKUP(Introduction!$G$4,nametranslations,110,FALSE)</f>
        <v>Proportion améliorée</v>
      </c>
      <c r="CZ13" s="188"/>
      <c r="DA13" s="188"/>
      <c r="DB13" s="188"/>
      <c r="DC13" s="188"/>
      <c r="DD13" s="188"/>
      <c r="DE13" s="188"/>
      <c r="DF13" s="105"/>
      <c r="DG13" s="119"/>
      <c r="DH13" s="61"/>
      <c r="DR13" s="106"/>
      <c r="EB13" s="106"/>
      <c r="EL13" s="106"/>
      <c r="EV13" s="106"/>
      <c r="FF13" s="106"/>
      <c r="FP13" s="106"/>
      <c r="FZ13" s="106"/>
      <c r="GJ13" s="106"/>
      <c r="GT13" s="106"/>
      <c r="HD13" s="106"/>
      <c r="HN13" s="106"/>
      <c r="HX13" s="106"/>
      <c r="IH13" s="106"/>
    </row>
    <row r="14" spans="1:242" x14ac:dyDescent="0.3">
      <c r="A14" s="488" t="str">
        <f ca="1">IF(ISBLANK('Data Summary'!A16),"",'Data Summary'!A16)</f>
        <v>MDG_2026_SUR</v>
      </c>
      <c r="B14" s="55" t="s">
        <v>218</v>
      </c>
      <c r="C14" s="12">
        <v>0</v>
      </c>
      <c r="D14" s="186"/>
      <c r="E14" s="21"/>
      <c r="F14" s="21"/>
      <c r="G14" s="170"/>
      <c r="H14" s="170">
        <f>100-58.3</f>
        <v>41.7</v>
      </c>
      <c r="I14" s="17"/>
      <c r="J14" s="7"/>
      <c r="K14" s="9"/>
      <c r="L14" s="55" t="s">
        <v>218</v>
      </c>
      <c r="M14" s="12">
        <v>0</v>
      </c>
      <c r="N14" s="21">
        <f>(R14/100*Population!F20+S14/100*Population!G20)/(Population!F20+Population!G20)*100</f>
        <v>22.724083692725927</v>
      </c>
      <c r="O14" s="21"/>
      <c r="P14" s="21"/>
      <c r="Q14" s="170"/>
      <c r="R14" s="170">
        <v>32.6</v>
      </c>
      <c r="S14" s="17">
        <v>14.6</v>
      </c>
      <c r="T14" s="7"/>
      <c r="U14" s="9"/>
      <c r="V14" s="55" t="s">
        <v>218</v>
      </c>
      <c r="W14" s="12">
        <v>0</v>
      </c>
      <c r="X14" s="21">
        <f>(AB14/100*Population!F21+AC14/100*Population!G21)/(Population!F21+Population!G21)*100</f>
        <v>30.265392995244579</v>
      </c>
      <c r="Y14" s="21"/>
      <c r="Z14" s="21"/>
      <c r="AA14" s="170"/>
      <c r="AB14" s="170">
        <v>38.200000000000003</v>
      </c>
      <c r="AC14" s="17">
        <v>23.7</v>
      </c>
      <c r="AD14" s="7"/>
      <c r="AE14" s="9"/>
      <c r="AF14" s="55" t="s">
        <v>218</v>
      </c>
      <c r="AG14" s="12">
        <v>0</v>
      </c>
      <c r="AH14" s="21">
        <f>(AL14/100*Population!F22+AM14/100*Population!G22)/(Population!F22+Population!G22)*100</f>
        <v>31.298982412428895</v>
      </c>
      <c r="AI14" s="21"/>
      <c r="AJ14" s="21"/>
      <c r="AK14" s="170"/>
      <c r="AL14" s="170">
        <v>38.9</v>
      </c>
      <c r="AM14" s="17">
        <v>25</v>
      </c>
      <c r="AN14" s="7"/>
      <c r="AO14" s="9"/>
      <c r="AP14" s="55" t="s">
        <v>218</v>
      </c>
      <c r="AQ14" s="12">
        <v>0</v>
      </c>
      <c r="AR14" s="21"/>
      <c r="AS14" s="21"/>
      <c r="AT14" s="21"/>
      <c r="AU14" s="170"/>
      <c r="AV14" s="170"/>
      <c r="AW14" s="17"/>
      <c r="AX14" s="7"/>
      <c r="AY14" s="9"/>
      <c r="AZ14" s="55" t="s">
        <v>218</v>
      </c>
      <c r="BA14" s="12">
        <v>0</v>
      </c>
      <c r="BB14" s="21"/>
      <c r="BC14" s="21"/>
      <c r="BD14" s="21"/>
      <c r="BE14" s="170"/>
      <c r="BF14" s="170"/>
      <c r="BG14" s="17"/>
      <c r="BH14" s="7"/>
      <c r="BI14" s="9"/>
      <c r="BJ14" s="55" t="s">
        <v>218</v>
      </c>
      <c r="BK14" s="12">
        <v>0</v>
      </c>
      <c r="BL14" s="21"/>
      <c r="BM14" s="21"/>
      <c r="BN14" s="21"/>
      <c r="BO14" s="170"/>
      <c r="BP14" s="170"/>
      <c r="BQ14" s="17"/>
      <c r="BR14" s="7"/>
      <c r="BS14" s="9"/>
      <c r="BT14" s="55" t="s">
        <v>218</v>
      </c>
      <c r="BU14" s="12">
        <v>0</v>
      </c>
      <c r="BV14" s="21"/>
      <c r="BW14" s="21"/>
      <c r="BX14" s="21"/>
      <c r="BY14" s="170"/>
      <c r="BZ14" s="170"/>
      <c r="CA14" s="17"/>
      <c r="CB14" s="7"/>
      <c r="CC14" s="9"/>
      <c r="CD14" s="55" t="s">
        <v>218</v>
      </c>
      <c r="CE14" s="12">
        <v>0</v>
      </c>
      <c r="CF14" s="21">
        <v>29.218171797496268</v>
      </c>
      <c r="CG14" s="21">
        <v>10.966366650876353</v>
      </c>
      <c r="CH14" s="21">
        <v>31.492576960538358</v>
      </c>
      <c r="CI14" s="170">
        <v>27.337388403806528</v>
      </c>
      <c r="CJ14" s="170">
        <v>30.618441221554065</v>
      </c>
      <c r="CK14" s="17">
        <v>11.166324627271976</v>
      </c>
      <c r="CL14" s="7"/>
      <c r="CM14" s="9"/>
      <c r="CN14" s="55" t="s">
        <v>218</v>
      </c>
      <c r="CO14" s="12">
        <v>0</v>
      </c>
      <c r="CP14" s="21">
        <v>29.218171797496268</v>
      </c>
      <c r="CQ14" s="21">
        <v>10.966366650876353</v>
      </c>
      <c r="CR14" s="21">
        <v>31.492576960538358</v>
      </c>
      <c r="CS14" s="170">
        <v>27.337388403806528</v>
      </c>
      <c r="CT14" s="170">
        <v>30.618441221554065</v>
      </c>
      <c r="CU14" s="17">
        <v>11.166324627271976</v>
      </c>
      <c r="CV14" s="7"/>
      <c r="CW14" s="9"/>
      <c r="CX14" s="55" t="s">
        <v>218</v>
      </c>
      <c r="CY14" s="12">
        <v>0</v>
      </c>
      <c r="CZ14" s="155">
        <v>24.9</v>
      </c>
      <c r="DA14" s="160">
        <v>7.2</v>
      </c>
      <c r="DB14" s="160">
        <v>29</v>
      </c>
      <c r="DC14" s="160">
        <v>23.3</v>
      </c>
      <c r="DD14" s="160">
        <v>26</v>
      </c>
      <c r="DE14" s="161">
        <v>13.9</v>
      </c>
      <c r="DF14" s="7"/>
      <c r="DG14" s="9"/>
      <c r="DH14" s="61"/>
    </row>
    <row r="15" spans="1:242" s="1" customFormat="1" x14ac:dyDescent="0.3">
      <c r="A15" s="460" t="str">
        <f ca="1">IF(ISBLANK('Data Summary'!A17),"",'Data Summary'!A17)</f>
        <v/>
      </c>
      <c r="B15" s="55" t="s">
        <v>190</v>
      </c>
      <c r="C15" s="33">
        <v>0</v>
      </c>
      <c r="D15" s="21"/>
      <c r="E15" s="21"/>
      <c r="F15" s="21"/>
      <c r="G15" s="170"/>
      <c r="H15" s="170"/>
      <c r="I15" s="17"/>
      <c r="J15" s="7"/>
      <c r="K15" s="9"/>
      <c r="L15" s="55" t="s">
        <v>190</v>
      </c>
      <c r="M15" s="33">
        <v>0</v>
      </c>
      <c r="N15" s="21"/>
      <c r="O15" s="21"/>
      <c r="P15" s="21"/>
      <c r="Q15" s="170"/>
      <c r="R15" s="170"/>
      <c r="S15" s="17"/>
      <c r="T15" s="7"/>
      <c r="U15" s="9"/>
      <c r="V15" s="55" t="s">
        <v>190</v>
      </c>
      <c r="W15" s="33">
        <v>0</v>
      </c>
      <c r="X15" s="21"/>
      <c r="Y15" s="21"/>
      <c r="Z15" s="21"/>
      <c r="AA15" s="170"/>
      <c r="AB15" s="170"/>
      <c r="AC15" s="17"/>
      <c r="AD15" s="7"/>
      <c r="AE15" s="9"/>
      <c r="AF15" s="55" t="s">
        <v>190</v>
      </c>
      <c r="AG15" s="33">
        <v>0</v>
      </c>
      <c r="AH15" s="21"/>
      <c r="AI15" s="21"/>
      <c r="AJ15" s="21"/>
      <c r="AK15" s="170"/>
      <c r="AL15" s="170"/>
      <c r="AM15" s="17"/>
      <c r="AN15" s="7"/>
      <c r="AO15" s="9"/>
      <c r="AP15" s="55" t="s">
        <v>190</v>
      </c>
      <c r="AQ15" s="33">
        <v>0</v>
      </c>
      <c r="AR15" s="21"/>
      <c r="AS15" s="21"/>
      <c r="AT15" s="21"/>
      <c r="AU15" s="170"/>
      <c r="AV15" s="170"/>
      <c r="AW15" s="17"/>
      <c r="AX15" s="7"/>
      <c r="AY15" s="9"/>
      <c r="AZ15" s="55" t="s">
        <v>190</v>
      </c>
      <c r="BA15" s="33">
        <v>0</v>
      </c>
      <c r="BB15" s="21"/>
      <c r="BC15" s="21"/>
      <c r="BD15" s="21"/>
      <c r="BE15" s="170"/>
      <c r="BF15" s="170"/>
      <c r="BG15" s="17"/>
      <c r="BH15" s="7"/>
      <c r="BI15" s="9"/>
      <c r="BJ15" s="55" t="s">
        <v>190</v>
      </c>
      <c r="BK15" s="33">
        <v>0</v>
      </c>
      <c r="BL15" s="21"/>
      <c r="BM15" s="21"/>
      <c r="BN15" s="21"/>
      <c r="BO15" s="170"/>
      <c r="BP15" s="170"/>
      <c r="BQ15" s="17"/>
      <c r="BR15" s="7"/>
      <c r="BS15" s="9"/>
      <c r="BT15" s="55" t="s">
        <v>190</v>
      </c>
      <c r="BU15" s="33">
        <v>0</v>
      </c>
      <c r="BV15" s="21"/>
      <c r="BW15" s="21"/>
      <c r="BX15" s="21"/>
      <c r="BY15" s="170"/>
      <c r="BZ15" s="170"/>
      <c r="CA15" s="17"/>
      <c r="CB15" s="7"/>
      <c r="CC15" s="9"/>
      <c r="CD15" s="55" t="s">
        <v>190</v>
      </c>
      <c r="CE15" s="33">
        <v>0</v>
      </c>
      <c r="CF15" s="21"/>
      <c r="CG15" s="21"/>
      <c r="CH15" s="21"/>
      <c r="CI15" s="170"/>
      <c r="CJ15" s="170"/>
      <c r="CK15" s="17"/>
      <c r="CL15" s="7"/>
      <c r="CM15" s="9"/>
      <c r="CN15" s="55" t="s">
        <v>190</v>
      </c>
      <c r="CO15" s="33">
        <v>0</v>
      </c>
      <c r="CP15" s="21"/>
      <c r="CQ15" s="21"/>
      <c r="CR15" s="21"/>
      <c r="CS15" s="170"/>
      <c r="CT15" s="170"/>
      <c r="CU15" s="17"/>
      <c r="CV15" s="7"/>
      <c r="CW15" s="9"/>
      <c r="CX15" s="55" t="s">
        <v>190</v>
      </c>
      <c r="CY15" s="33">
        <v>0</v>
      </c>
      <c r="CZ15" s="155">
        <v>1.5</v>
      </c>
      <c r="DA15" s="155">
        <v>0.4</v>
      </c>
      <c r="DB15" s="155">
        <v>1.6</v>
      </c>
      <c r="DC15" s="171">
        <v>1.5</v>
      </c>
      <c r="DD15" s="171">
        <v>1.6</v>
      </c>
      <c r="DE15" s="157">
        <v>0.3</v>
      </c>
      <c r="DF15" s="7"/>
      <c r="DG15" s="9"/>
      <c r="DH15" s="62"/>
      <c r="DR15" s="62"/>
      <c r="EB15" s="62"/>
      <c r="EL15" s="62"/>
      <c r="EV15" s="62"/>
      <c r="FF15" s="62"/>
      <c r="FP15" s="62"/>
      <c r="FZ15" s="62"/>
      <c r="GJ15" s="62"/>
      <c r="GT15" s="62"/>
      <c r="HD15" s="62"/>
      <c r="HN15" s="62"/>
      <c r="HX15" s="62"/>
      <c r="IH15" s="62"/>
    </row>
    <row r="16" spans="1:242" s="1" customFormat="1" x14ac:dyDescent="0.3">
      <c r="A16" s="460" t="str">
        <f ca="1">IF(ISBLANK('Data Summary'!A18),"",'Data Summary'!A18)</f>
        <v/>
      </c>
      <c r="B16" s="56"/>
      <c r="C16" s="13"/>
      <c r="D16" s="186"/>
      <c r="E16" s="21"/>
      <c r="F16" s="170"/>
      <c r="G16" s="170"/>
      <c r="H16" s="170"/>
      <c r="I16" s="17"/>
      <c r="J16" s="7"/>
      <c r="K16" s="9"/>
      <c r="L16" s="56"/>
      <c r="M16" s="13"/>
      <c r="N16" s="186"/>
      <c r="O16" s="21"/>
      <c r="P16" s="21"/>
      <c r="Q16" s="170"/>
      <c r="R16" s="170"/>
      <c r="S16" s="17"/>
      <c r="T16" s="7"/>
      <c r="U16" s="9"/>
      <c r="V16" s="56"/>
      <c r="W16" s="13"/>
      <c r="X16" s="186"/>
      <c r="Y16" s="21"/>
      <c r="Z16" s="170"/>
      <c r="AA16" s="170"/>
      <c r="AB16" s="170"/>
      <c r="AC16" s="17"/>
      <c r="AD16" s="7"/>
      <c r="AE16" s="9"/>
      <c r="AF16" s="56"/>
      <c r="AG16" s="13"/>
      <c r="AH16" s="186"/>
      <c r="AI16" s="21"/>
      <c r="AJ16" s="170"/>
      <c r="AK16" s="170"/>
      <c r="AL16" s="170"/>
      <c r="AM16" s="17"/>
      <c r="AN16" s="7"/>
      <c r="AO16" s="9"/>
      <c r="AP16" s="56"/>
      <c r="AQ16" s="13"/>
      <c r="AR16" s="186"/>
      <c r="AS16" s="21"/>
      <c r="AT16" s="170"/>
      <c r="AU16" s="170"/>
      <c r="AV16" s="170"/>
      <c r="AW16" s="17"/>
      <c r="AX16" s="7"/>
      <c r="AY16" s="9"/>
      <c r="AZ16" s="56"/>
      <c r="BA16" s="13"/>
      <c r="BB16" s="186"/>
      <c r="BC16" s="21"/>
      <c r="BD16" s="170"/>
      <c r="BE16" s="170"/>
      <c r="BF16" s="170"/>
      <c r="BG16" s="17"/>
      <c r="BH16" s="7"/>
      <c r="BI16" s="9"/>
      <c r="BJ16" s="56"/>
      <c r="BK16" s="13"/>
      <c r="BL16" s="186"/>
      <c r="BM16" s="21"/>
      <c r="BN16" s="170"/>
      <c r="BO16" s="170"/>
      <c r="BP16" s="170"/>
      <c r="BQ16" s="17"/>
      <c r="BR16" s="7"/>
      <c r="BS16" s="9"/>
      <c r="BT16" s="56"/>
      <c r="BU16" s="13"/>
      <c r="BV16" s="186"/>
      <c r="BW16" s="21"/>
      <c r="BX16" s="170"/>
      <c r="BY16" s="170"/>
      <c r="BZ16" s="170"/>
      <c r="CA16" s="17"/>
      <c r="CB16" s="7"/>
      <c r="CC16" s="9"/>
      <c r="CD16" s="56"/>
      <c r="CE16" s="13"/>
      <c r="CF16" s="186"/>
      <c r="CG16" s="21"/>
      <c r="CH16" s="170"/>
      <c r="CI16" s="170"/>
      <c r="CJ16" s="170"/>
      <c r="CK16" s="17"/>
      <c r="CL16" s="7"/>
      <c r="CM16" s="9"/>
      <c r="CN16" s="56"/>
      <c r="CO16" s="13"/>
      <c r="CP16" s="186"/>
      <c r="CQ16" s="21"/>
      <c r="CR16" s="170"/>
      <c r="CS16" s="170"/>
      <c r="CT16" s="170"/>
      <c r="CU16" s="17"/>
      <c r="CV16" s="7"/>
      <c r="CW16" s="9"/>
      <c r="CX16" s="56" t="s">
        <v>219</v>
      </c>
      <c r="CY16" s="13">
        <v>1</v>
      </c>
      <c r="CZ16" s="189">
        <v>1.9</v>
      </c>
      <c r="DA16" s="155">
        <v>6.7</v>
      </c>
      <c r="DB16" s="171">
        <v>1.1000000000000001</v>
      </c>
      <c r="DC16" s="171">
        <v>2.2999999999999998</v>
      </c>
      <c r="DD16" s="171">
        <v>1.7</v>
      </c>
      <c r="DE16" s="157">
        <v>3.9</v>
      </c>
      <c r="DF16" s="7"/>
      <c r="DG16" s="9"/>
      <c r="DH16" s="62"/>
      <c r="DR16" s="62"/>
      <c r="EB16" s="62"/>
      <c r="EL16" s="62"/>
      <c r="EV16" s="62"/>
      <c r="FF16" s="62"/>
      <c r="FP16" s="62"/>
      <c r="FZ16" s="62"/>
      <c r="GJ16" s="62"/>
      <c r="GT16" s="62"/>
      <c r="HD16" s="62"/>
      <c r="HN16" s="62"/>
      <c r="HX16" s="62"/>
      <c r="IH16" s="62"/>
    </row>
    <row r="17" spans="1:242" s="1" customFormat="1" x14ac:dyDescent="0.3">
      <c r="A17" s="460" t="str">
        <f ca="1">IF(ISBLANK('Data Summary'!A19),"",'Data Summary'!A19)</f>
        <v/>
      </c>
      <c r="B17" s="56"/>
      <c r="C17" s="175"/>
      <c r="D17" s="21"/>
      <c r="E17" s="170"/>
      <c r="F17" s="170"/>
      <c r="G17" s="170"/>
      <c r="H17" s="170">
        <f>41.7-2.1</f>
        <v>39.6</v>
      </c>
      <c r="I17" s="17"/>
      <c r="J17" s="7"/>
      <c r="K17" s="9"/>
      <c r="L17" s="56"/>
      <c r="M17" s="175"/>
      <c r="N17" s="21"/>
      <c r="O17" s="170"/>
      <c r="P17" s="170"/>
      <c r="Q17" s="170"/>
      <c r="R17" s="170"/>
      <c r="S17" s="17"/>
      <c r="T17" s="7"/>
      <c r="U17" s="9"/>
      <c r="V17" s="56"/>
      <c r="W17" s="175"/>
      <c r="X17" s="21"/>
      <c r="Y17" s="170"/>
      <c r="Z17" s="170"/>
      <c r="AA17" s="170"/>
      <c r="AB17" s="170"/>
      <c r="AC17" s="17"/>
      <c r="AD17" s="7"/>
      <c r="AE17" s="9"/>
      <c r="AF17" s="56"/>
      <c r="AG17" s="175"/>
      <c r="AH17" s="21"/>
      <c r="AI17" s="170"/>
      <c r="AJ17" s="170"/>
      <c r="AK17" s="170"/>
      <c r="AL17" s="170"/>
      <c r="AM17" s="17"/>
      <c r="AN17" s="7"/>
      <c r="AO17" s="9"/>
      <c r="AP17" s="56"/>
      <c r="AQ17" s="175"/>
      <c r="AR17" s="21"/>
      <c r="AS17" s="170"/>
      <c r="AT17" s="170"/>
      <c r="AU17" s="170"/>
      <c r="AV17" s="170"/>
      <c r="AW17" s="17"/>
      <c r="AX17" s="7"/>
      <c r="AY17" s="9"/>
      <c r="AZ17" s="56"/>
      <c r="BA17" s="175"/>
      <c r="BB17" s="21"/>
      <c r="BC17" s="170"/>
      <c r="BD17" s="170"/>
      <c r="BE17" s="170"/>
      <c r="BF17" s="170"/>
      <c r="BG17" s="17"/>
      <c r="BH17" s="7"/>
      <c r="BI17" s="9"/>
      <c r="BJ17" s="56"/>
      <c r="BK17" s="175"/>
      <c r="BL17" s="21"/>
      <c r="BM17" s="170"/>
      <c r="BN17" s="170"/>
      <c r="BO17" s="170"/>
      <c r="BP17" s="170"/>
      <c r="BQ17" s="17"/>
      <c r="BR17" s="7"/>
      <c r="BS17" s="9"/>
      <c r="BT17" s="56"/>
      <c r="BU17" s="175"/>
      <c r="BV17" s="21"/>
      <c r="BW17" s="170"/>
      <c r="BX17" s="170"/>
      <c r="BY17" s="170"/>
      <c r="BZ17" s="170"/>
      <c r="CA17" s="17"/>
      <c r="CB17" s="7"/>
      <c r="CC17" s="9"/>
      <c r="CD17" s="56"/>
      <c r="CE17" s="175"/>
      <c r="CF17" s="21"/>
      <c r="CG17" s="170"/>
      <c r="CH17" s="170"/>
      <c r="CI17" s="170"/>
      <c r="CJ17" s="170"/>
      <c r="CK17" s="17"/>
      <c r="CL17" s="7"/>
      <c r="CM17" s="9"/>
      <c r="CN17" s="56"/>
      <c r="CO17" s="175"/>
      <c r="CP17" s="21"/>
      <c r="CQ17" s="170"/>
      <c r="CR17" s="170"/>
      <c r="CS17" s="170"/>
      <c r="CT17" s="170"/>
      <c r="CU17" s="17"/>
      <c r="CV17" s="7"/>
      <c r="CW17" s="9"/>
      <c r="CX17" s="56" t="s">
        <v>220</v>
      </c>
      <c r="CY17" s="175">
        <v>1</v>
      </c>
      <c r="CZ17" s="155">
        <v>43.7</v>
      </c>
      <c r="DA17" s="171">
        <v>60.6</v>
      </c>
      <c r="DB17" s="171">
        <v>40.5</v>
      </c>
      <c r="DC17" s="171">
        <v>46</v>
      </c>
      <c r="DD17" s="171">
        <v>42.5</v>
      </c>
      <c r="DE17" s="157">
        <v>54.2</v>
      </c>
      <c r="DF17" s="7"/>
      <c r="DG17" s="9"/>
      <c r="DH17" s="62"/>
      <c r="DR17" s="62"/>
      <c r="EB17" s="62"/>
      <c r="EL17" s="62"/>
      <c r="EV17" s="62"/>
      <c r="FF17" s="62"/>
      <c r="FP17" s="62"/>
      <c r="FZ17" s="62"/>
      <c r="GJ17" s="62"/>
      <c r="GT17" s="62"/>
      <c r="HD17" s="62"/>
      <c r="HN17" s="62"/>
      <c r="HX17" s="62"/>
      <c r="IH17" s="62"/>
    </row>
    <row r="18" spans="1:242" s="1" customFormat="1" x14ac:dyDescent="0.3">
      <c r="A18" s="460" t="str">
        <f ca="1">IF(ISBLANK('Data Summary'!A20),"",'Data Summary'!A20)</f>
        <v/>
      </c>
      <c r="B18" s="56"/>
      <c r="C18" s="175"/>
      <c r="D18" s="170"/>
      <c r="E18" s="170"/>
      <c r="F18" s="170"/>
      <c r="G18" s="170"/>
      <c r="H18" s="170"/>
      <c r="I18" s="17"/>
      <c r="J18" s="7"/>
      <c r="K18" s="9"/>
      <c r="L18" s="56"/>
      <c r="M18" s="175"/>
      <c r="N18" s="170"/>
      <c r="O18" s="170"/>
      <c r="P18" s="170"/>
      <c r="Q18" s="170"/>
      <c r="R18" s="170"/>
      <c r="S18" s="17"/>
      <c r="T18" s="7"/>
      <c r="U18" s="9"/>
      <c r="V18" s="56"/>
      <c r="W18" s="175"/>
      <c r="X18" s="170"/>
      <c r="Y18" s="170"/>
      <c r="Z18" s="170"/>
      <c r="AA18" s="170"/>
      <c r="AB18" s="170"/>
      <c r="AC18" s="17"/>
      <c r="AD18" s="7"/>
      <c r="AE18" s="9"/>
      <c r="AF18" s="56"/>
      <c r="AG18" s="175"/>
      <c r="AH18" s="170"/>
      <c r="AI18" s="170"/>
      <c r="AJ18" s="170"/>
      <c r="AK18" s="170"/>
      <c r="AL18" s="170"/>
      <c r="AM18" s="17"/>
      <c r="AN18" s="7"/>
      <c r="AO18" s="9"/>
      <c r="AP18" s="56"/>
      <c r="AQ18" s="175"/>
      <c r="AR18" s="170"/>
      <c r="AS18" s="170"/>
      <c r="AT18" s="170"/>
      <c r="AU18" s="170"/>
      <c r="AV18" s="170"/>
      <c r="AW18" s="17"/>
      <c r="AX18" s="7"/>
      <c r="AY18" s="9"/>
      <c r="AZ18" s="56"/>
      <c r="BA18" s="175"/>
      <c r="BB18" s="170"/>
      <c r="BC18" s="170"/>
      <c r="BD18" s="170"/>
      <c r="BE18" s="170"/>
      <c r="BF18" s="170"/>
      <c r="BG18" s="17"/>
      <c r="BH18" s="7"/>
      <c r="BI18" s="9"/>
      <c r="BJ18" s="56"/>
      <c r="BK18" s="175"/>
      <c r="BL18" s="170"/>
      <c r="BM18" s="170"/>
      <c r="BN18" s="170"/>
      <c r="BO18" s="170"/>
      <c r="BP18" s="170"/>
      <c r="BQ18" s="17"/>
      <c r="BR18" s="7"/>
      <c r="BS18" s="9"/>
      <c r="BT18" s="56"/>
      <c r="BU18" s="175"/>
      <c r="BV18" s="170"/>
      <c r="BW18" s="170"/>
      <c r="BX18" s="170"/>
      <c r="BY18" s="170"/>
      <c r="BZ18" s="170"/>
      <c r="CA18" s="17"/>
      <c r="CB18" s="7"/>
      <c r="CC18" s="9"/>
      <c r="CD18" s="56"/>
      <c r="CE18" s="175"/>
      <c r="CF18" s="170"/>
      <c r="CG18" s="170"/>
      <c r="CH18" s="170"/>
      <c r="CI18" s="170"/>
      <c r="CJ18" s="170"/>
      <c r="CK18" s="17"/>
      <c r="CL18" s="7"/>
      <c r="CM18" s="9"/>
      <c r="CN18" s="56"/>
      <c r="CO18" s="175"/>
      <c r="CP18" s="170"/>
      <c r="CQ18" s="170"/>
      <c r="CR18" s="170"/>
      <c r="CS18" s="170"/>
      <c r="CT18" s="170"/>
      <c r="CU18" s="17"/>
      <c r="CV18" s="7"/>
      <c r="CW18" s="9"/>
      <c r="CX18" s="56" t="s">
        <v>221</v>
      </c>
      <c r="CY18" s="175">
        <v>1</v>
      </c>
      <c r="CZ18" s="171">
        <v>0.5</v>
      </c>
      <c r="DA18" s="171">
        <v>0.7</v>
      </c>
      <c r="DB18" s="171">
        <v>0.5</v>
      </c>
      <c r="DC18" s="171">
        <v>0.5</v>
      </c>
      <c r="DD18" s="171">
        <v>0.5</v>
      </c>
      <c r="DE18" s="157">
        <v>0.4</v>
      </c>
      <c r="DF18" s="7"/>
      <c r="DG18" s="9"/>
      <c r="DH18" s="62"/>
      <c r="DR18" s="62"/>
      <c r="EB18" s="62"/>
      <c r="EL18" s="62"/>
      <c r="EV18" s="62"/>
      <c r="FF18" s="62"/>
      <c r="FP18" s="62"/>
      <c r="FZ18" s="62"/>
      <c r="GJ18" s="62"/>
      <c r="GT18" s="62"/>
      <c r="HD18" s="62"/>
      <c r="HN18" s="62"/>
      <c r="HX18" s="62"/>
      <c r="IH18" s="62"/>
    </row>
    <row r="19" spans="1:242" s="1" customFormat="1" x14ac:dyDescent="0.3">
      <c r="A19" s="460" t="str">
        <f ca="1">IF(ISBLANK('Data Summary'!A21),"",'Data Summary'!A21)</f>
        <v/>
      </c>
      <c r="B19" s="56"/>
      <c r="C19" s="175"/>
      <c r="D19" s="170"/>
      <c r="E19" s="170"/>
      <c r="F19" s="24"/>
      <c r="G19" s="170"/>
      <c r="H19" s="170"/>
      <c r="I19" s="17"/>
      <c r="J19" s="7"/>
      <c r="K19" s="9"/>
      <c r="L19" s="56"/>
      <c r="M19" s="175"/>
      <c r="N19" s="170"/>
      <c r="O19" s="170"/>
      <c r="P19" s="170"/>
      <c r="Q19" s="170"/>
      <c r="R19" s="170"/>
      <c r="S19" s="17"/>
      <c r="T19" s="7"/>
      <c r="U19" s="9"/>
      <c r="V19" s="56"/>
      <c r="W19" s="175"/>
      <c r="X19" s="170"/>
      <c r="Y19" s="170"/>
      <c r="Z19" s="24"/>
      <c r="AA19" s="170"/>
      <c r="AB19" s="170"/>
      <c r="AC19" s="17"/>
      <c r="AD19" s="7"/>
      <c r="AE19" s="9"/>
      <c r="AF19" s="56"/>
      <c r="AG19" s="175"/>
      <c r="AH19" s="170"/>
      <c r="AI19" s="170"/>
      <c r="AJ19" s="24"/>
      <c r="AK19" s="170"/>
      <c r="AL19" s="170"/>
      <c r="AM19" s="17"/>
      <c r="AN19" s="7"/>
      <c r="AO19" s="9"/>
      <c r="AP19" s="56"/>
      <c r="AQ19" s="175"/>
      <c r="AR19" s="170"/>
      <c r="AS19" s="170"/>
      <c r="AT19" s="24"/>
      <c r="AU19" s="170"/>
      <c r="AV19" s="170"/>
      <c r="AW19" s="17"/>
      <c r="AX19" s="7"/>
      <c r="AY19" s="9"/>
      <c r="AZ19" s="56"/>
      <c r="BA19" s="175"/>
      <c r="BB19" s="170"/>
      <c r="BC19" s="170"/>
      <c r="BD19" s="24"/>
      <c r="BE19" s="170"/>
      <c r="BF19" s="170"/>
      <c r="BG19" s="17"/>
      <c r="BH19" s="7"/>
      <c r="BI19" s="9"/>
      <c r="BJ19" s="56"/>
      <c r="BK19" s="175"/>
      <c r="BL19" s="170"/>
      <c r="BM19" s="170"/>
      <c r="BN19" s="24"/>
      <c r="BO19" s="170"/>
      <c r="BP19" s="170"/>
      <c r="BQ19" s="17"/>
      <c r="BR19" s="7"/>
      <c r="BS19" s="9"/>
      <c r="BT19" s="56"/>
      <c r="BU19" s="175"/>
      <c r="BV19" s="170"/>
      <c r="BW19" s="170"/>
      <c r="BX19" s="24"/>
      <c r="BY19" s="170"/>
      <c r="BZ19" s="170"/>
      <c r="CA19" s="17"/>
      <c r="CB19" s="7"/>
      <c r="CC19" s="9"/>
      <c r="CD19" s="56"/>
      <c r="CE19" s="175"/>
      <c r="CF19" s="170"/>
      <c r="CG19" s="170"/>
      <c r="CH19" s="24"/>
      <c r="CI19" s="170"/>
      <c r="CJ19" s="170"/>
      <c r="CK19" s="17"/>
      <c r="CL19" s="7"/>
      <c r="CM19" s="9"/>
      <c r="CN19" s="56"/>
      <c r="CO19" s="175"/>
      <c r="CP19" s="170"/>
      <c r="CQ19" s="170"/>
      <c r="CR19" s="24"/>
      <c r="CS19" s="170"/>
      <c r="CT19" s="170"/>
      <c r="CU19" s="17"/>
      <c r="CV19" s="7"/>
      <c r="CW19" s="9"/>
      <c r="CX19" s="56" t="s">
        <v>222</v>
      </c>
      <c r="CY19" s="175">
        <v>0</v>
      </c>
      <c r="CZ19" s="171">
        <v>25.1</v>
      </c>
      <c r="DA19" s="171">
        <v>19.8</v>
      </c>
      <c r="DB19" s="158">
        <v>25.9</v>
      </c>
      <c r="DC19" s="171">
        <v>24.6</v>
      </c>
      <c r="DD19" s="171">
        <v>25.4</v>
      </c>
      <c r="DE19" s="157">
        <v>23.8</v>
      </c>
      <c r="DF19" s="7"/>
      <c r="DG19" s="9"/>
      <c r="DH19" s="62"/>
      <c r="DR19" s="62"/>
      <c r="EB19" s="62"/>
      <c r="EL19" s="62"/>
      <c r="EV19" s="62"/>
      <c r="FF19" s="62"/>
      <c r="FP19" s="62"/>
      <c r="FZ19" s="62"/>
      <c r="GJ19" s="62"/>
      <c r="GT19" s="62"/>
      <c r="HD19" s="62"/>
      <c r="HN19" s="62"/>
      <c r="HX19" s="62"/>
      <c r="IH19" s="62"/>
    </row>
    <row r="20" spans="1:242" s="1" customFormat="1" x14ac:dyDescent="0.3">
      <c r="A20" s="460" t="str">
        <f ca="1">IF(ISBLANK('Data Summary'!A22),"",'Data Summary'!A22)</f>
        <v/>
      </c>
      <c r="B20" s="56"/>
      <c r="C20" s="13"/>
      <c r="D20" s="170"/>
      <c r="E20" s="24"/>
      <c r="F20" s="24"/>
      <c r="G20" s="170"/>
      <c r="H20" s="170"/>
      <c r="I20" s="17"/>
      <c r="J20" s="7"/>
      <c r="K20" s="9"/>
      <c r="L20" s="56"/>
      <c r="M20" s="13"/>
      <c r="N20" s="170"/>
      <c r="O20" s="24"/>
      <c r="P20" s="24"/>
      <c r="Q20" s="170"/>
      <c r="R20" s="170"/>
      <c r="S20" s="17"/>
      <c r="T20" s="7"/>
      <c r="U20" s="9"/>
      <c r="V20" s="56"/>
      <c r="W20" s="13"/>
      <c r="X20" s="170"/>
      <c r="Y20" s="24"/>
      <c r="Z20" s="24"/>
      <c r="AA20" s="170"/>
      <c r="AB20" s="170"/>
      <c r="AC20" s="17"/>
      <c r="AD20" s="7"/>
      <c r="AE20" s="9"/>
      <c r="AF20" s="56"/>
      <c r="AG20" s="13"/>
      <c r="AH20" s="170"/>
      <c r="AI20" s="24"/>
      <c r="AJ20" s="24"/>
      <c r="AK20" s="170"/>
      <c r="AL20" s="170"/>
      <c r="AM20" s="17"/>
      <c r="AN20" s="7"/>
      <c r="AO20" s="9"/>
      <c r="AP20" s="56"/>
      <c r="AQ20" s="13"/>
      <c r="AR20" s="170"/>
      <c r="AS20" s="24"/>
      <c r="AT20" s="24"/>
      <c r="AU20" s="170"/>
      <c r="AV20" s="170"/>
      <c r="AW20" s="17"/>
      <c r="AX20" s="7"/>
      <c r="AY20" s="9"/>
      <c r="AZ20" s="56"/>
      <c r="BA20" s="13"/>
      <c r="BB20" s="170"/>
      <c r="BC20" s="24"/>
      <c r="BD20" s="24"/>
      <c r="BE20" s="170"/>
      <c r="BF20" s="170"/>
      <c r="BG20" s="17"/>
      <c r="BH20" s="7"/>
      <c r="BI20" s="9"/>
      <c r="BJ20" s="56"/>
      <c r="BK20" s="13"/>
      <c r="BL20" s="170"/>
      <c r="BM20" s="24"/>
      <c r="BN20" s="24"/>
      <c r="BO20" s="170"/>
      <c r="BP20" s="170"/>
      <c r="BQ20" s="17"/>
      <c r="BR20" s="7"/>
      <c r="BS20" s="9"/>
      <c r="BT20" s="56"/>
      <c r="BU20" s="13"/>
      <c r="BV20" s="170"/>
      <c r="BW20" s="24"/>
      <c r="BX20" s="24"/>
      <c r="BY20" s="170"/>
      <c r="BZ20" s="170"/>
      <c r="CA20" s="17"/>
      <c r="CB20" s="7"/>
      <c r="CC20" s="9"/>
      <c r="CD20" s="56"/>
      <c r="CE20" s="13"/>
      <c r="CF20" s="170"/>
      <c r="CG20" s="24"/>
      <c r="CH20" s="24"/>
      <c r="CI20" s="170"/>
      <c r="CJ20" s="170"/>
      <c r="CK20" s="17"/>
      <c r="CL20" s="7"/>
      <c r="CM20" s="9"/>
      <c r="CN20" s="56"/>
      <c r="CO20" s="13"/>
      <c r="CP20" s="170"/>
      <c r="CQ20" s="24"/>
      <c r="CR20" s="24"/>
      <c r="CS20" s="170"/>
      <c r="CT20" s="170"/>
      <c r="CU20" s="17"/>
      <c r="CV20" s="7"/>
      <c r="CW20" s="9"/>
      <c r="CX20" s="56" t="s">
        <v>223</v>
      </c>
      <c r="CY20" s="13">
        <v>0</v>
      </c>
      <c r="CZ20" s="171">
        <v>0.5</v>
      </c>
      <c r="DA20" s="171">
        <v>1.2</v>
      </c>
      <c r="DB20" s="158">
        <v>0.4</v>
      </c>
      <c r="DC20" s="158">
        <v>0.6</v>
      </c>
      <c r="DD20" s="24">
        <v>0.6</v>
      </c>
      <c r="DE20" s="159">
        <v>0.7</v>
      </c>
      <c r="DF20" s="7"/>
      <c r="DG20" s="9"/>
      <c r="DH20" s="62"/>
      <c r="DR20" s="62"/>
      <c r="EB20" s="62"/>
      <c r="EL20" s="62"/>
      <c r="EV20" s="62"/>
      <c r="FF20" s="62"/>
      <c r="FP20" s="62"/>
      <c r="FZ20" s="62"/>
      <c r="GJ20" s="62"/>
      <c r="GT20" s="62"/>
      <c r="HD20" s="62"/>
      <c r="HN20" s="62"/>
      <c r="HX20" s="62"/>
      <c r="IH20" s="62"/>
    </row>
    <row r="21" spans="1:242" s="1" customFormat="1" x14ac:dyDescent="0.3">
      <c r="A21" s="460" t="str">
        <f ca="1">IF(ISBLANK('Data Summary'!A23),"",'Data Summary'!A23)</f>
        <v/>
      </c>
      <c r="B21" s="56"/>
      <c r="C21" s="13"/>
      <c r="D21" s="24"/>
      <c r="E21" s="24"/>
      <c r="F21" s="24"/>
      <c r="G21" s="24"/>
      <c r="H21" s="24"/>
      <c r="I21" s="25"/>
      <c r="J21" s="7"/>
      <c r="K21" s="9"/>
      <c r="L21" s="56"/>
      <c r="M21" s="13"/>
      <c r="N21" s="24"/>
      <c r="O21" s="24"/>
      <c r="P21" s="24"/>
      <c r="Q21" s="24"/>
      <c r="R21" s="24"/>
      <c r="S21" s="25"/>
      <c r="T21" s="7"/>
      <c r="U21" s="9"/>
      <c r="V21" s="56"/>
      <c r="W21" s="13"/>
      <c r="X21" s="24"/>
      <c r="Y21" s="24"/>
      <c r="Z21" s="24"/>
      <c r="AA21" s="24"/>
      <c r="AB21" s="24"/>
      <c r="AC21" s="25"/>
      <c r="AD21" s="7"/>
      <c r="AE21" s="9"/>
      <c r="AF21" s="56"/>
      <c r="AG21" s="13"/>
      <c r="AH21" s="24"/>
      <c r="AI21" s="24"/>
      <c r="AJ21" s="24"/>
      <c r="AK21" s="24"/>
      <c r="AL21" s="24"/>
      <c r="AM21" s="25"/>
      <c r="AN21" s="7"/>
      <c r="AO21" s="9"/>
      <c r="AP21" s="56"/>
      <c r="AQ21" s="13"/>
      <c r="AR21" s="24"/>
      <c r="AS21" s="24"/>
      <c r="AT21" s="24"/>
      <c r="AU21" s="24"/>
      <c r="AV21" s="24"/>
      <c r="AW21" s="25"/>
      <c r="AX21" s="7"/>
      <c r="AY21" s="9"/>
      <c r="AZ21" s="56"/>
      <c r="BA21" s="13"/>
      <c r="BB21" s="24"/>
      <c r="BC21" s="24"/>
      <c r="BD21" s="24"/>
      <c r="BE21" s="24"/>
      <c r="BF21" s="24"/>
      <c r="BG21" s="25"/>
      <c r="BH21" s="7"/>
      <c r="BI21" s="9"/>
      <c r="BJ21" s="56"/>
      <c r="BK21" s="13"/>
      <c r="BL21" s="24"/>
      <c r="BM21" s="24"/>
      <c r="BN21" s="24"/>
      <c r="BO21" s="24"/>
      <c r="BP21" s="24"/>
      <c r="BQ21" s="25"/>
      <c r="BR21" s="7"/>
      <c r="BS21" s="9"/>
      <c r="BT21" s="56"/>
      <c r="BU21" s="13"/>
      <c r="BV21" s="24"/>
      <c r="BW21" s="24"/>
      <c r="BX21" s="24"/>
      <c r="BY21" s="24"/>
      <c r="BZ21" s="24"/>
      <c r="CA21" s="25"/>
      <c r="CB21" s="7"/>
      <c r="CC21" s="9"/>
      <c r="CD21" s="56"/>
      <c r="CE21" s="13"/>
      <c r="CF21" s="24"/>
      <c r="CG21" s="24"/>
      <c r="CH21" s="24"/>
      <c r="CI21" s="24"/>
      <c r="CJ21" s="24"/>
      <c r="CK21" s="25"/>
      <c r="CL21" s="7"/>
      <c r="CM21" s="9"/>
      <c r="CN21" s="56"/>
      <c r="CO21" s="13"/>
      <c r="CP21" s="24"/>
      <c r="CQ21" s="24"/>
      <c r="CR21" s="24"/>
      <c r="CS21" s="24"/>
      <c r="CT21" s="24"/>
      <c r="CU21" s="25"/>
      <c r="CV21" s="7"/>
      <c r="CW21" s="9"/>
      <c r="CX21" s="56" t="s">
        <v>164</v>
      </c>
      <c r="CY21" s="13">
        <v>0</v>
      </c>
      <c r="CZ21" s="24">
        <v>1.9</v>
      </c>
      <c r="DA21" s="24">
        <v>3.5</v>
      </c>
      <c r="DB21" s="24">
        <v>1.1000000000000001</v>
      </c>
      <c r="DC21" s="24">
        <v>1.3</v>
      </c>
      <c r="DD21" s="24">
        <v>1.8</v>
      </c>
      <c r="DE21" s="25">
        <v>2.8</v>
      </c>
      <c r="DF21" s="7"/>
      <c r="DG21" s="9"/>
      <c r="DH21" s="62"/>
      <c r="DR21" s="62"/>
      <c r="EB21" s="62"/>
      <c r="EL21" s="62"/>
      <c r="EV21" s="62"/>
      <c r="FF21" s="62"/>
      <c r="FP21" s="62"/>
      <c r="FZ21" s="62"/>
      <c r="GJ21" s="62"/>
      <c r="GT21" s="62"/>
      <c r="HD21" s="62"/>
      <c r="HN21" s="62"/>
      <c r="HX21" s="62"/>
      <c r="IH21" s="62"/>
    </row>
    <row r="22" spans="1:242" s="1" customFormat="1" x14ac:dyDescent="0.3">
      <c r="A22" s="460" t="str">
        <f ca="1">IF(ISBLANK('Data Summary'!A24),"",'Data Summary'!A24)</f>
        <v/>
      </c>
      <c r="B22" s="56"/>
      <c r="C22" s="13"/>
      <c r="D22" s="24"/>
      <c r="E22" s="24"/>
      <c r="F22" s="24"/>
      <c r="G22" s="24"/>
      <c r="H22" s="24"/>
      <c r="I22" s="25"/>
      <c r="J22" s="7"/>
      <c r="K22" s="9"/>
      <c r="L22" s="56"/>
      <c r="M22" s="13"/>
      <c r="N22" s="24"/>
      <c r="O22" s="24"/>
      <c r="P22" s="24"/>
      <c r="Q22" s="24"/>
      <c r="R22" s="24"/>
      <c r="S22" s="25"/>
      <c r="T22" s="7"/>
      <c r="U22" s="9"/>
      <c r="V22" s="56"/>
      <c r="W22" s="13"/>
      <c r="X22" s="24"/>
      <c r="Y22" s="24"/>
      <c r="Z22" s="24"/>
      <c r="AA22" s="24"/>
      <c r="AB22" s="24"/>
      <c r="AC22" s="25"/>
      <c r="AD22" s="7"/>
      <c r="AE22" s="9"/>
      <c r="AF22" s="56"/>
      <c r="AG22" s="13"/>
      <c r="AH22" s="24"/>
      <c r="AI22" s="24"/>
      <c r="AJ22" s="24"/>
      <c r="AK22" s="24"/>
      <c r="AL22" s="24"/>
      <c r="AM22" s="25"/>
      <c r="AN22" s="7"/>
      <c r="AO22" s="9"/>
      <c r="AP22" s="56"/>
      <c r="AQ22" s="13"/>
      <c r="AR22" s="24"/>
      <c r="AS22" s="24"/>
      <c r="AT22" s="24"/>
      <c r="AU22" s="24"/>
      <c r="AV22" s="24"/>
      <c r="AW22" s="25"/>
      <c r="AX22" s="7"/>
      <c r="AY22" s="9"/>
      <c r="AZ22" s="56"/>
      <c r="BA22" s="13"/>
      <c r="BB22" s="24"/>
      <c r="BC22" s="24"/>
      <c r="BD22" s="24"/>
      <c r="BE22" s="24"/>
      <c r="BF22" s="24"/>
      <c r="BG22" s="25"/>
      <c r="BH22" s="7"/>
      <c r="BI22" s="9"/>
      <c r="BJ22" s="56"/>
      <c r="BK22" s="13"/>
      <c r="BL22" s="24"/>
      <c r="BM22" s="24"/>
      <c r="BN22" s="24"/>
      <c r="BO22" s="24"/>
      <c r="BP22" s="24"/>
      <c r="BQ22" s="25"/>
      <c r="BR22" s="7"/>
      <c r="BS22" s="9"/>
      <c r="BT22" s="56"/>
      <c r="BU22" s="13"/>
      <c r="BV22" s="24"/>
      <c r="BW22" s="24"/>
      <c r="BX22" s="24"/>
      <c r="BY22" s="24"/>
      <c r="BZ22" s="24"/>
      <c r="CA22" s="25"/>
      <c r="CB22" s="7"/>
      <c r="CC22" s="9"/>
      <c r="CD22" s="56"/>
      <c r="CE22" s="13"/>
      <c r="CF22" s="24"/>
      <c r="CG22" s="24"/>
      <c r="CH22" s="24"/>
      <c r="CI22" s="24"/>
      <c r="CJ22" s="24"/>
      <c r="CK22" s="25"/>
      <c r="CL22" s="7"/>
      <c r="CM22" s="9"/>
      <c r="CN22" s="56"/>
      <c r="CO22" s="13"/>
      <c r="CP22" s="24"/>
      <c r="CQ22" s="24"/>
      <c r="CR22" s="24"/>
      <c r="CS22" s="24"/>
      <c r="CT22" s="24"/>
      <c r="CU22" s="25"/>
      <c r="CV22" s="7"/>
      <c r="CW22" s="9"/>
      <c r="CX22" s="56"/>
      <c r="CY22" s="13"/>
      <c r="CZ22" s="24"/>
      <c r="DA22" s="24"/>
      <c r="DB22" s="24"/>
      <c r="DC22" s="24"/>
      <c r="DD22" s="24"/>
      <c r="DE22" s="25"/>
      <c r="DF22" s="7"/>
      <c r="DG22" s="9"/>
      <c r="DH22" s="62"/>
      <c r="DR22" s="62"/>
      <c r="EB22" s="62"/>
      <c r="EL22" s="62"/>
      <c r="EV22" s="62"/>
      <c r="FF22" s="62"/>
      <c r="FP22" s="62"/>
      <c r="FZ22" s="62"/>
      <c r="GJ22" s="62"/>
      <c r="GT22" s="62"/>
      <c r="HD22" s="62"/>
      <c r="HN22" s="62"/>
      <c r="HX22" s="62"/>
      <c r="IH22" s="62"/>
    </row>
    <row r="23" spans="1:242" s="1" customFormat="1" x14ac:dyDescent="0.3">
      <c r="A23" s="460" t="str">
        <f ca="1">IF(ISBLANK('Data Summary'!A25),"",'Data Summary'!A25)</f>
        <v/>
      </c>
      <c r="B23" s="56"/>
      <c r="C23" s="13"/>
      <c r="D23" s="24"/>
      <c r="E23" s="24"/>
      <c r="F23" s="24"/>
      <c r="G23" s="24"/>
      <c r="H23" s="24"/>
      <c r="I23" s="25"/>
      <c r="J23" s="7"/>
      <c r="K23" s="9"/>
      <c r="L23" s="56"/>
      <c r="M23" s="13"/>
      <c r="N23" s="24"/>
      <c r="O23" s="24"/>
      <c r="P23" s="24"/>
      <c r="Q23" s="24"/>
      <c r="R23" s="24"/>
      <c r="S23" s="25"/>
      <c r="T23" s="7"/>
      <c r="U23" s="9"/>
      <c r="V23" s="56"/>
      <c r="W23" s="13"/>
      <c r="X23" s="24"/>
      <c r="Y23" s="24"/>
      <c r="Z23" s="24"/>
      <c r="AA23" s="24"/>
      <c r="AB23" s="24"/>
      <c r="AC23" s="25"/>
      <c r="AD23" s="7"/>
      <c r="AE23" s="9"/>
      <c r="AF23" s="56"/>
      <c r="AG23" s="13"/>
      <c r="AH23" s="24"/>
      <c r="AI23" s="24"/>
      <c r="AJ23" s="24"/>
      <c r="AK23" s="24"/>
      <c r="AL23" s="24"/>
      <c r="AM23" s="25"/>
      <c r="AN23" s="7"/>
      <c r="AO23" s="9"/>
      <c r="AP23" s="56"/>
      <c r="AQ23" s="13"/>
      <c r="AR23" s="24"/>
      <c r="AS23" s="24"/>
      <c r="AT23" s="24"/>
      <c r="AU23" s="24"/>
      <c r="AV23" s="24"/>
      <c r="AW23" s="25"/>
      <c r="AX23" s="7"/>
      <c r="AY23" s="9"/>
      <c r="AZ23" s="56"/>
      <c r="BA23" s="13"/>
      <c r="BB23" s="24"/>
      <c r="BC23" s="24"/>
      <c r="BD23" s="24"/>
      <c r="BE23" s="24"/>
      <c r="BF23" s="24"/>
      <c r="BG23" s="25"/>
      <c r="BH23" s="7"/>
      <c r="BI23" s="9"/>
      <c r="BJ23" s="56"/>
      <c r="BK23" s="13"/>
      <c r="BL23" s="24"/>
      <c r="BM23" s="24"/>
      <c r="BN23" s="24"/>
      <c r="BO23" s="24"/>
      <c r="BP23" s="24"/>
      <c r="BQ23" s="25"/>
      <c r="BR23" s="7"/>
      <c r="BS23" s="9"/>
      <c r="BT23" s="56"/>
      <c r="BU23" s="13"/>
      <c r="BV23" s="24"/>
      <c r="BW23" s="24"/>
      <c r="BX23" s="24"/>
      <c r="BY23" s="24"/>
      <c r="BZ23" s="24"/>
      <c r="CA23" s="25"/>
      <c r="CB23" s="7"/>
      <c r="CC23" s="9"/>
      <c r="CD23" s="56"/>
      <c r="CE23" s="13"/>
      <c r="CF23" s="24"/>
      <c r="CG23" s="24"/>
      <c r="CH23" s="24"/>
      <c r="CI23" s="24"/>
      <c r="CJ23" s="24"/>
      <c r="CK23" s="25"/>
      <c r="CL23" s="7"/>
      <c r="CM23" s="9"/>
      <c r="CN23" s="56"/>
      <c r="CO23" s="13"/>
      <c r="CP23" s="24"/>
      <c r="CQ23" s="24"/>
      <c r="CR23" s="24"/>
      <c r="CS23" s="24"/>
      <c r="CT23" s="24"/>
      <c r="CU23" s="25"/>
      <c r="CV23" s="7"/>
      <c r="CW23" s="9"/>
      <c r="CX23" s="56"/>
      <c r="CY23" s="13"/>
      <c r="CZ23" s="24"/>
      <c r="DA23" s="24"/>
      <c r="DB23" s="24"/>
      <c r="DC23" s="24"/>
      <c r="DD23" s="24"/>
      <c r="DE23" s="25"/>
      <c r="DF23" s="7"/>
      <c r="DG23" s="9"/>
      <c r="DH23" s="62"/>
      <c r="DR23" s="62"/>
      <c r="EB23" s="62"/>
      <c r="EL23" s="62"/>
      <c r="EV23" s="62"/>
      <c r="FF23" s="62"/>
      <c r="FP23" s="62"/>
      <c r="FZ23" s="62"/>
      <c r="GJ23" s="62"/>
      <c r="GT23" s="62"/>
      <c r="HD23" s="62"/>
      <c r="HN23" s="62"/>
      <c r="HX23" s="62"/>
      <c r="IH23" s="62"/>
    </row>
    <row r="24" spans="1:242" s="1" customFormat="1" x14ac:dyDescent="0.3">
      <c r="A24" s="460" t="str">
        <f ca="1">IF(ISBLANK('Data Summary'!A26),"",'Data Summary'!A26)</f>
        <v/>
      </c>
      <c r="B24" s="56"/>
      <c r="C24" s="13"/>
      <c r="D24" s="24"/>
      <c r="E24" s="24"/>
      <c r="F24" s="24"/>
      <c r="G24" s="24"/>
      <c r="H24" s="24"/>
      <c r="I24" s="25"/>
      <c r="J24" s="7"/>
      <c r="K24" s="9"/>
      <c r="L24" s="56"/>
      <c r="M24" s="13"/>
      <c r="N24" s="24"/>
      <c r="O24" s="24"/>
      <c r="P24" s="24"/>
      <c r="Q24" s="24"/>
      <c r="R24" s="24"/>
      <c r="S24" s="25"/>
      <c r="T24" s="7"/>
      <c r="U24" s="9"/>
      <c r="V24" s="56"/>
      <c r="W24" s="13"/>
      <c r="X24" s="24"/>
      <c r="Y24" s="24"/>
      <c r="Z24" s="24"/>
      <c r="AA24" s="24"/>
      <c r="AB24" s="24"/>
      <c r="AC24" s="25"/>
      <c r="AD24" s="7"/>
      <c r="AE24" s="9"/>
      <c r="AF24" s="56"/>
      <c r="AG24" s="13"/>
      <c r="AH24" s="24"/>
      <c r="AI24" s="24"/>
      <c r="AJ24" s="24"/>
      <c r="AK24" s="24"/>
      <c r="AL24" s="24"/>
      <c r="AM24" s="25"/>
      <c r="AN24" s="7"/>
      <c r="AO24" s="9"/>
      <c r="AP24" s="56"/>
      <c r="AQ24" s="13"/>
      <c r="AR24" s="24"/>
      <c r="AS24" s="24"/>
      <c r="AT24" s="24"/>
      <c r="AU24" s="24"/>
      <c r="AV24" s="24"/>
      <c r="AW24" s="25"/>
      <c r="AX24" s="7"/>
      <c r="AY24" s="9"/>
      <c r="AZ24" s="56"/>
      <c r="BA24" s="13"/>
      <c r="BB24" s="24"/>
      <c r="BC24" s="24"/>
      <c r="BD24" s="24"/>
      <c r="BE24" s="24"/>
      <c r="BF24" s="24"/>
      <c r="BG24" s="25"/>
      <c r="BH24" s="7"/>
      <c r="BI24" s="9"/>
      <c r="BJ24" s="56"/>
      <c r="BK24" s="13"/>
      <c r="BL24" s="24"/>
      <c r="BM24" s="24"/>
      <c r="BN24" s="24"/>
      <c r="BO24" s="24"/>
      <c r="BP24" s="24"/>
      <c r="BQ24" s="25"/>
      <c r="BR24" s="7"/>
      <c r="BS24" s="9"/>
      <c r="BT24" s="56"/>
      <c r="BU24" s="13"/>
      <c r="BV24" s="24"/>
      <c r="BW24" s="24"/>
      <c r="BX24" s="24"/>
      <c r="BY24" s="24"/>
      <c r="BZ24" s="24"/>
      <c r="CA24" s="25"/>
      <c r="CB24" s="7"/>
      <c r="CC24" s="9"/>
      <c r="CD24" s="56"/>
      <c r="CE24" s="13"/>
      <c r="CF24" s="24"/>
      <c r="CG24" s="24"/>
      <c r="CH24" s="24"/>
      <c r="CI24" s="24"/>
      <c r="CJ24" s="24"/>
      <c r="CK24" s="25"/>
      <c r="CL24" s="7"/>
      <c r="CM24" s="9"/>
      <c r="CN24" s="56"/>
      <c r="CO24" s="13"/>
      <c r="CP24" s="24"/>
      <c r="CQ24" s="24"/>
      <c r="CR24" s="24"/>
      <c r="CS24" s="24"/>
      <c r="CT24" s="24"/>
      <c r="CU24" s="25"/>
      <c r="CV24" s="7"/>
      <c r="CW24" s="9"/>
      <c r="CX24" s="56"/>
      <c r="CY24" s="13"/>
      <c r="CZ24" s="24"/>
      <c r="DA24" s="24"/>
      <c r="DB24" s="24"/>
      <c r="DC24" s="24"/>
      <c r="DD24" s="24"/>
      <c r="DE24" s="25"/>
      <c r="DF24" s="7"/>
      <c r="DG24" s="9"/>
      <c r="DH24" s="62"/>
      <c r="DR24" s="62"/>
      <c r="EB24" s="62"/>
      <c r="EL24" s="62"/>
      <c r="EV24" s="62"/>
      <c r="FF24" s="62"/>
      <c r="FP24" s="62"/>
      <c r="FZ24" s="62"/>
      <c r="GJ24" s="62"/>
      <c r="GT24" s="62"/>
      <c r="HD24" s="62"/>
      <c r="HN24" s="62"/>
      <c r="HX24" s="62"/>
      <c r="IH24" s="62"/>
    </row>
    <row r="25" spans="1:242" s="1" customFormat="1" x14ac:dyDescent="0.3">
      <c r="A25" s="460" t="str">
        <f ca="1">IF(ISBLANK('Data Summary'!A27),"",'Data Summary'!A27)</f>
        <v/>
      </c>
      <c r="B25" s="56"/>
      <c r="C25" s="13"/>
      <c r="D25" s="24"/>
      <c r="E25" s="24"/>
      <c r="F25" s="24"/>
      <c r="G25" s="24"/>
      <c r="H25" s="24"/>
      <c r="I25" s="25"/>
      <c r="J25" s="7"/>
      <c r="K25" s="9"/>
      <c r="L25" s="56"/>
      <c r="M25" s="13"/>
      <c r="N25" s="24"/>
      <c r="O25" s="24"/>
      <c r="P25" s="24"/>
      <c r="Q25" s="24"/>
      <c r="R25" s="24"/>
      <c r="S25" s="25"/>
      <c r="T25" s="7"/>
      <c r="U25" s="9"/>
      <c r="V25" s="56"/>
      <c r="W25" s="13"/>
      <c r="X25" s="24"/>
      <c r="Y25" s="24"/>
      <c r="Z25" s="24"/>
      <c r="AA25" s="24"/>
      <c r="AB25" s="24"/>
      <c r="AC25" s="25"/>
      <c r="AD25" s="7"/>
      <c r="AE25" s="9"/>
      <c r="AF25" s="56"/>
      <c r="AG25" s="13"/>
      <c r="AH25" s="24"/>
      <c r="AI25" s="24"/>
      <c r="AJ25" s="24"/>
      <c r="AK25" s="24"/>
      <c r="AL25" s="24"/>
      <c r="AM25" s="25"/>
      <c r="AN25" s="7"/>
      <c r="AO25" s="9"/>
      <c r="AP25" s="56"/>
      <c r="AQ25" s="13"/>
      <c r="AR25" s="24"/>
      <c r="AS25" s="24"/>
      <c r="AT25" s="24"/>
      <c r="AU25" s="24"/>
      <c r="AV25" s="24"/>
      <c r="AW25" s="25"/>
      <c r="AX25" s="7"/>
      <c r="AY25" s="9"/>
      <c r="AZ25" s="56"/>
      <c r="BA25" s="13"/>
      <c r="BB25" s="24"/>
      <c r="BC25" s="24"/>
      <c r="BD25" s="24"/>
      <c r="BE25" s="24"/>
      <c r="BF25" s="24"/>
      <c r="BG25" s="25"/>
      <c r="BH25" s="7"/>
      <c r="BI25" s="9"/>
      <c r="BJ25" s="56"/>
      <c r="BK25" s="13"/>
      <c r="BL25" s="24"/>
      <c r="BM25" s="24"/>
      <c r="BN25" s="24"/>
      <c r="BO25" s="24"/>
      <c r="BP25" s="24"/>
      <c r="BQ25" s="25"/>
      <c r="BR25" s="7"/>
      <c r="BS25" s="9"/>
      <c r="BT25" s="56"/>
      <c r="BU25" s="13"/>
      <c r="BV25" s="24"/>
      <c r="BW25" s="24"/>
      <c r="BX25" s="24"/>
      <c r="BY25" s="24"/>
      <c r="BZ25" s="24"/>
      <c r="CA25" s="25"/>
      <c r="CB25" s="7"/>
      <c r="CC25" s="9"/>
      <c r="CD25" s="56"/>
      <c r="CE25" s="13"/>
      <c r="CF25" s="24"/>
      <c r="CG25" s="24"/>
      <c r="CH25" s="24"/>
      <c r="CI25" s="24"/>
      <c r="CJ25" s="24"/>
      <c r="CK25" s="25"/>
      <c r="CL25" s="7"/>
      <c r="CM25" s="9"/>
      <c r="CN25" s="56"/>
      <c r="CO25" s="13"/>
      <c r="CP25" s="24"/>
      <c r="CQ25" s="24"/>
      <c r="CR25" s="24"/>
      <c r="CS25" s="24"/>
      <c r="CT25" s="24"/>
      <c r="CU25" s="25"/>
      <c r="CV25" s="7"/>
      <c r="CW25" s="9"/>
      <c r="CX25" s="56"/>
      <c r="CY25" s="13"/>
      <c r="CZ25" s="24"/>
      <c r="DA25" s="24"/>
      <c r="DB25" s="24"/>
      <c r="DC25" s="24"/>
      <c r="DD25" s="24"/>
      <c r="DE25" s="25"/>
      <c r="DF25" s="7"/>
      <c r="DG25" s="9"/>
      <c r="DH25" s="62"/>
      <c r="DR25" s="62"/>
      <c r="EB25" s="62"/>
      <c r="EL25" s="62"/>
      <c r="EV25" s="62"/>
      <c r="FF25" s="62"/>
      <c r="FP25" s="62"/>
      <c r="FZ25" s="62"/>
      <c r="GJ25" s="62"/>
      <c r="GT25" s="62"/>
      <c r="HD25" s="62"/>
      <c r="HN25" s="62"/>
      <c r="HX25" s="62"/>
      <c r="IH25" s="62"/>
    </row>
    <row r="26" spans="1:242" s="1" customFormat="1" x14ac:dyDescent="0.3">
      <c r="A26" s="460" t="str">
        <f ca="1">IF(ISBLANK('Data Summary'!A28),"",'Data Summary'!A28)</f>
        <v/>
      </c>
      <c r="B26" s="56"/>
      <c r="C26" s="13"/>
      <c r="D26" s="4"/>
      <c r="E26" s="4"/>
      <c r="F26" s="4"/>
      <c r="G26" s="4"/>
      <c r="H26" s="4"/>
      <c r="I26" s="18"/>
      <c r="J26" s="7"/>
      <c r="K26" s="9"/>
      <c r="L26" s="56"/>
      <c r="M26" s="14"/>
      <c r="N26" s="4"/>
      <c r="O26" s="4"/>
      <c r="P26" s="4"/>
      <c r="Q26" s="4"/>
      <c r="R26" s="4"/>
      <c r="S26" s="18"/>
      <c r="T26" s="7"/>
      <c r="U26" s="9"/>
      <c r="V26" s="56"/>
      <c r="W26" s="13"/>
      <c r="X26" s="4"/>
      <c r="Y26" s="4"/>
      <c r="Z26" s="4"/>
      <c r="AA26" s="4"/>
      <c r="AB26" s="4"/>
      <c r="AC26" s="18"/>
      <c r="AD26" s="7"/>
      <c r="AE26" s="9"/>
      <c r="AF26" s="56"/>
      <c r="AG26" s="14"/>
      <c r="AH26" s="4"/>
      <c r="AI26" s="4"/>
      <c r="AJ26" s="4"/>
      <c r="AK26" s="4"/>
      <c r="AL26" s="4"/>
      <c r="AM26" s="18"/>
      <c r="AN26" s="7"/>
      <c r="AO26" s="9"/>
      <c r="AP26" s="56"/>
      <c r="AQ26" s="14"/>
      <c r="AR26" s="4"/>
      <c r="AS26" s="4"/>
      <c r="AT26" s="4"/>
      <c r="AU26" s="4"/>
      <c r="AV26" s="4"/>
      <c r="AW26" s="18"/>
      <c r="AX26" s="7"/>
      <c r="AY26" s="9"/>
      <c r="AZ26" s="56"/>
      <c r="BA26" s="14"/>
      <c r="BB26" s="4"/>
      <c r="BC26" s="4"/>
      <c r="BD26" s="4"/>
      <c r="BE26" s="4"/>
      <c r="BF26" s="4"/>
      <c r="BG26" s="18"/>
      <c r="BH26" s="7"/>
      <c r="BI26" s="9"/>
      <c r="BJ26" s="56"/>
      <c r="BK26" s="14"/>
      <c r="BL26" s="4"/>
      <c r="BM26" s="4"/>
      <c r="BN26" s="4"/>
      <c r="BO26" s="4"/>
      <c r="BP26" s="4"/>
      <c r="BQ26" s="18"/>
      <c r="BR26" s="7"/>
      <c r="BS26" s="9"/>
      <c r="BT26" s="56"/>
      <c r="BU26" s="14"/>
      <c r="BV26" s="4"/>
      <c r="BW26" s="4"/>
      <c r="BX26" s="4"/>
      <c r="BY26" s="4"/>
      <c r="BZ26" s="4"/>
      <c r="CA26" s="18"/>
      <c r="CB26" s="7"/>
      <c r="CC26" s="9"/>
      <c r="CD26" s="56"/>
      <c r="CE26" s="14"/>
      <c r="CF26" s="4"/>
      <c r="CG26" s="4"/>
      <c r="CH26" s="4"/>
      <c r="CI26" s="4"/>
      <c r="CJ26" s="4"/>
      <c r="CK26" s="18"/>
      <c r="CL26" s="7"/>
      <c r="CM26" s="9"/>
      <c r="CN26" s="56"/>
      <c r="CO26" s="14"/>
      <c r="CP26" s="4"/>
      <c r="CQ26" s="4"/>
      <c r="CR26" s="4"/>
      <c r="CS26" s="4"/>
      <c r="CT26" s="4"/>
      <c r="CU26" s="18"/>
      <c r="CV26" s="7"/>
      <c r="CW26" s="9"/>
      <c r="CX26" s="56"/>
      <c r="CY26" s="14"/>
      <c r="CZ26" s="158"/>
      <c r="DA26" s="158"/>
      <c r="DB26" s="158"/>
      <c r="DC26" s="158"/>
      <c r="DD26" s="158"/>
      <c r="DE26" s="158"/>
      <c r="DF26" s="7"/>
      <c r="DG26" s="9"/>
      <c r="DH26" s="62"/>
      <c r="DR26" s="62"/>
      <c r="EB26" s="62"/>
      <c r="EL26" s="62"/>
      <c r="EV26" s="62"/>
      <c r="FF26" s="62"/>
      <c r="FP26" s="62"/>
      <c r="FZ26" s="62"/>
      <c r="GJ26" s="62"/>
      <c r="GT26" s="62"/>
      <c r="HD26" s="62"/>
      <c r="HN26" s="62"/>
      <c r="HX26" s="62"/>
      <c r="IH26" s="62"/>
    </row>
    <row r="27" spans="1:242" s="1" customFormat="1" ht="93" customHeight="1" x14ac:dyDescent="0.3">
      <c r="A27" s="150" t="str">
        <f ca="1">IF(ISBLANK('Data Summary'!A29),"",'Data Summary'!A29)</f>
        <v/>
      </c>
      <c r="B27" s="57" t="str">
        <f>HLOOKUP(Introduction!$G$4,nametranslations,111,FALSE)</f>
        <v>Remarques</v>
      </c>
      <c r="C27" s="203" t="s">
        <v>224</v>
      </c>
      <c r="D27" s="203"/>
      <c r="E27" s="203"/>
      <c r="F27" s="203"/>
      <c r="G27" s="203"/>
      <c r="H27" s="203"/>
      <c r="I27" s="204"/>
      <c r="J27" s="7"/>
      <c r="K27" s="9"/>
      <c r="L27" s="57" t="str">
        <f>HLOOKUP(Introduction!$G$4,nametranslations,111,FALSE)</f>
        <v>Remarques</v>
      </c>
      <c r="M27" s="203" t="s">
        <v>225</v>
      </c>
      <c r="N27" s="203"/>
      <c r="O27" s="203"/>
      <c r="P27" s="203"/>
      <c r="Q27" s="203"/>
      <c r="R27" s="203"/>
      <c r="S27" s="204"/>
      <c r="T27" s="7"/>
      <c r="U27" s="9"/>
      <c r="V27" s="57" t="str">
        <f>HLOOKUP(Introduction!$G$4,nametranslations,111,FALSE)</f>
        <v>Remarques</v>
      </c>
      <c r="W27" s="203" t="s">
        <v>201</v>
      </c>
      <c r="X27" s="203"/>
      <c r="Y27" s="203"/>
      <c r="Z27" s="203"/>
      <c r="AA27" s="203"/>
      <c r="AB27" s="203"/>
      <c r="AC27" s="204"/>
      <c r="AD27" s="7"/>
      <c r="AE27" s="9"/>
      <c r="AF27" s="57" t="str">
        <f>HLOOKUP(Introduction!$G$4,nametranslations,111,FALSE)</f>
        <v>Remarques</v>
      </c>
      <c r="AG27" s="203" t="s">
        <v>201</v>
      </c>
      <c r="AH27" s="203"/>
      <c r="AI27" s="203"/>
      <c r="AJ27" s="203"/>
      <c r="AK27" s="203"/>
      <c r="AL27" s="203"/>
      <c r="AM27" s="204"/>
      <c r="AN27" s="7"/>
      <c r="AO27" s="9"/>
      <c r="AP27" s="57" t="str">
        <f>HLOOKUP(Introduction!$G$4,nametranslations,111,FALSE)</f>
        <v>Remarques</v>
      </c>
      <c r="AQ27" s="203" t="s">
        <v>226</v>
      </c>
      <c r="AR27" s="203"/>
      <c r="AS27" s="203"/>
      <c r="AT27" s="203"/>
      <c r="AU27" s="203"/>
      <c r="AV27" s="203"/>
      <c r="AW27" s="204"/>
      <c r="AX27" s="7"/>
      <c r="AY27" s="9"/>
      <c r="AZ27" s="57" t="str">
        <f>HLOOKUP(Introduction!$G$4,nametranslations,111,FALSE)</f>
        <v>Remarques</v>
      </c>
      <c r="BA27" s="203" t="s">
        <v>227</v>
      </c>
      <c r="BB27" s="203"/>
      <c r="BC27" s="203"/>
      <c r="BD27" s="203"/>
      <c r="BE27" s="203"/>
      <c r="BF27" s="203"/>
      <c r="BG27" s="204"/>
      <c r="BH27" s="7"/>
      <c r="BI27" s="9"/>
      <c r="BJ27" s="57" t="str">
        <f>HLOOKUP(Introduction!$G$4,nametranslations,111,FALSE)</f>
        <v>Remarques</v>
      </c>
      <c r="BK27" s="203" t="s">
        <v>228</v>
      </c>
      <c r="BL27" s="203"/>
      <c r="BM27" s="203"/>
      <c r="BN27" s="203"/>
      <c r="BO27" s="203"/>
      <c r="BP27" s="203"/>
      <c r="BQ27" s="204"/>
      <c r="BR27" s="7"/>
      <c r="BS27" s="9"/>
      <c r="BT27" s="57" t="str">
        <f>HLOOKUP(Introduction!$G$4,nametranslations,111,FALSE)</f>
        <v>Remarques</v>
      </c>
      <c r="BU27" s="203" t="s">
        <v>205</v>
      </c>
      <c r="BV27" s="203"/>
      <c r="BW27" s="203"/>
      <c r="BX27" s="203"/>
      <c r="BY27" s="203"/>
      <c r="BZ27" s="203"/>
      <c r="CA27" s="204"/>
      <c r="CB27" s="7"/>
      <c r="CC27" s="9"/>
      <c r="CD27" s="57" t="str">
        <f>HLOOKUP(Introduction!$G$4,nametranslations,111,FALSE)</f>
        <v>Remarques</v>
      </c>
      <c r="CE27" s="203" t="s">
        <v>206</v>
      </c>
      <c r="CF27" s="203"/>
      <c r="CG27" s="203"/>
      <c r="CH27" s="203"/>
      <c r="CI27" s="203"/>
      <c r="CJ27" s="203"/>
      <c r="CK27" s="204"/>
      <c r="CL27" s="7"/>
      <c r="CM27" s="9"/>
      <c r="CN27" s="57" t="str">
        <f>HLOOKUP(Introduction!$G$4,nametranslations,111,FALSE)</f>
        <v>Remarques</v>
      </c>
      <c r="CO27" s="203"/>
      <c r="CP27" s="203"/>
      <c r="CQ27" s="203"/>
      <c r="CR27" s="203"/>
      <c r="CS27" s="203"/>
      <c r="CT27" s="203"/>
      <c r="CU27" s="204"/>
      <c r="CV27" s="7"/>
      <c r="CW27" s="9"/>
      <c r="CX27" s="57" t="str">
        <f>HLOOKUP(Introduction!$G$4,nametranslations,111,FALSE)</f>
        <v>Remarques</v>
      </c>
      <c r="CY27" s="203" t="s">
        <v>257</v>
      </c>
      <c r="CZ27" s="203"/>
      <c r="DA27" s="203"/>
      <c r="DB27" s="203"/>
      <c r="DC27" s="203"/>
      <c r="DD27" s="203"/>
      <c r="DE27" s="204"/>
      <c r="DF27" s="7"/>
      <c r="DG27" s="9"/>
      <c r="DH27" s="62"/>
      <c r="DR27" s="62"/>
      <c r="EB27" s="62"/>
      <c r="EL27" s="62"/>
      <c r="EV27" s="62"/>
      <c r="FF27" s="62"/>
      <c r="FP27" s="62"/>
      <c r="FZ27" s="62"/>
      <c r="GJ27" s="62"/>
      <c r="GT27" s="62"/>
      <c r="HD27" s="62"/>
      <c r="HN27" s="62"/>
      <c r="HX27" s="62"/>
      <c r="IH27" s="62"/>
    </row>
    <row r="28" spans="1:242" s="1" customFormat="1" ht="15.75" customHeight="1" x14ac:dyDescent="0.3">
      <c r="A28" s="150" t="str">
        <f ca="1">IF(ISBLANK('Data Summary'!A30),"",'Data Summary'!A30)</f>
        <v/>
      </c>
      <c r="B28" s="57"/>
      <c r="C28" s="8" t="str">
        <f>HLOOKUP(Introduction!$G$4,nametranslations,112,FALSE)</f>
        <v>Estimation utilisée : installations</v>
      </c>
      <c r="D28" s="22"/>
      <c r="E28" s="22"/>
      <c r="F28" s="22"/>
      <c r="G28" s="22"/>
      <c r="H28" s="22" t="s">
        <v>208</v>
      </c>
      <c r="I28" s="41"/>
      <c r="J28" s="7"/>
      <c r="K28" s="9"/>
      <c r="L28" s="57"/>
      <c r="M28" s="8" t="str">
        <f>HLOOKUP(Introduction!$G$4,nametranslations,112,FALSE)</f>
        <v>Estimation utilisée : installations</v>
      </c>
      <c r="N28" s="22" t="s">
        <v>208</v>
      </c>
      <c r="O28" s="22"/>
      <c r="P28" s="22"/>
      <c r="Q28" s="22"/>
      <c r="R28" s="22" t="s">
        <v>208</v>
      </c>
      <c r="S28" s="41" t="s">
        <v>208</v>
      </c>
      <c r="T28" s="7"/>
      <c r="U28" s="9"/>
      <c r="V28" s="57"/>
      <c r="W28" s="8" t="str">
        <f>HLOOKUP(Introduction!$G$4,nametranslations,112,FALSE)</f>
        <v>Estimation utilisée : installations</v>
      </c>
      <c r="X28" s="22" t="s">
        <v>208</v>
      </c>
      <c r="Y28" s="22"/>
      <c r="Z28" s="22"/>
      <c r="AA28" s="22"/>
      <c r="AB28" s="22" t="s">
        <v>208</v>
      </c>
      <c r="AC28" s="41" t="s">
        <v>208</v>
      </c>
      <c r="AD28" s="7"/>
      <c r="AE28" s="9"/>
      <c r="AF28" s="57"/>
      <c r="AG28" s="8" t="str">
        <f>HLOOKUP(Introduction!$G$4,nametranslations,112,FALSE)</f>
        <v>Estimation utilisée : installations</v>
      </c>
      <c r="AH28" s="22" t="s">
        <v>208</v>
      </c>
      <c r="AI28" s="22"/>
      <c r="AJ28" s="22"/>
      <c r="AK28" s="22"/>
      <c r="AL28" s="22" t="s">
        <v>208</v>
      </c>
      <c r="AM28" s="41" t="s">
        <v>208</v>
      </c>
      <c r="AN28" s="7"/>
      <c r="AO28" s="9"/>
      <c r="AP28" s="57"/>
      <c r="AQ28" s="8" t="str">
        <f>HLOOKUP(Introduction!$G$4,nametranslations,112,FALSE)</f>
        <v>Estimation utilisée : installations</v>
      </c>
      <c r="AR28" s="190"/>
      <c r="AS28" s="190"/>
      <c r="AT28" s="190"/>
      <c r="AU28" s="190"/>
      <c r="AV28" s="190"/>
      <c r="AW28" s="64"/>
      <c r="AX28" s="7"/>
      <c r="AY28" s="9"/>
      <c r="AZ28" s="57"/>
      <c r="BA28" s="8" t="str">
        <f>HLOOKUP(Introduction!$G$4,nametranslations,112,FALSE)</f>
        <v>Estimation utilisée : installations</v>
      </c>
      <c r="BB28" s="190"/>
      <c r="BC28" s="190"/>
      <c r="BD28" s="190"/>
      <c r="BE28" s="190"/>
      <c r="BF28" s="190"/>
      <c r="BG28" s="64"/>
      <c r="BH28" s="7"/>
      <c r="BI28" s="9"/>
      <c r="BJ28" s="57"/>
      <c r="BK28" s="8" t="str">
        <f>HLOOKUP(Introduction!$G$4,nametranslations,112,FALSE)</f>
        <v>Estimation utilisée : installations</v>
      </c>
      <c r="BL28" s="190"/>
      <c r="BM28" s="190"/>
      <c r="BN28" s="190"/>
      <c r="BO28" s="190"/>
      <c r="BP28" s="190"/>
      <c r="BQ28" s="64"/>
      <c r="BR28" s="7"/>
      <c r="BS28" s="9"/>
      <c r="BT28" s="57"/>
      <c r="BU28" s="8" t="str">
        <f>HLOOKUP(Introduction!$G$4,nametranslations,112,FALSE)</f>
        <v>Estimation utilisée : installations</v>
      </c>
      <c r="BV28" s="190"/>
      <c r="BW28" s="190"/>
      <c r="BX28" s="190"/>
      <c r="BY28" s="190"/>
      <c r="BZ28" s="190"/>
      <c r="CA28" s="64"/>
      <c r="CB28" s="7"/>
      <c r="CC28" s="9"/>
      <c r="CD28" s="57"/>
      <c r="CE28" s="8" t="str">
        <f>HLOOKUP(Introduction!$G$4,nametranslations,112,FALSE)</f>
        <v>Estimation utilisée : installations</v>
      </c>
      <c r="CF28" s="22" t="s">
        <v>208</v>
      </c>
      <c r="CG28" s="22" t="s">
        <v>208</v>
      </c>
      <c r="CH28" s="22" t="s">
        <v>208</v>
      </c>
      <c r="CI28" s="22" t="s">
        <v>208</v>
      </c>
      <c r="CJ28" s="22" t="s">
        <v>208</v>
      </c>
      <c r="CK28" s="41" t="s">
        <v>208</v>
      </c>
      <c r="CL28" s="7"/>
      <c r="CM28" s="9"/>
      <c r="CN28" s="57"/>
      <c r="CO28" s="8" t="str">
        <f>HLOOKUP(Introduction!$G$4,nametranslations,112,FALSE)</f>
        <v>Estimation utilisée : installations</v>
      </c>
      <c r="CP28" s="22"/>
      <c r="CQ28" s="22"/>
      <c r="CR28" s="22"/>
      <c r="CS28" s="22"/>
      <c r="CT28" s="22"/>
      <c r="CU28" s="41"/>
      <c r="CV28" s="7"/>
      <c r="CW28" s="9"/>
      <c r="CX28" s="57"/>
      <c r="CY28" s="8" t="str">
        <f>HLOOKUP(Introduction!$G$4,nametranslations,112,FALSE)</f>
        <v>Estimation utilisée : installations</v>
      </c>
      <c r="CZ28" s="162" t="s">
        <v>208</v>
      </c>
      <c r="DA28" s="162" t="s">
        <v>208</v>
      </c>
      <c r="DB28" s="162" t="s">
        <v>208</v>
      </c>
      <c r="DC28" s="162" t="s">
        <v>208</v>
      </c>
      <c r="DD28" s="162" t="s">
        <v>208</v>
      </c>
      <c r="DE28" s="162" t="s">
        <v>208</v>
      </c>
      <c r="DF28" s="7"/>
      <c r="DG28" s="9"/>
      <c r="DH28" s="62"/>
      <c r="DR28" s="62"/>
      <c r="EB28" s="62"/>
      <c r="EL28" s="62"/>
      <c r="EV28" s="62"/>
      <c r="FF28" s="62"/>
      <c r="FP28" s="62"/>
      <c r="FZ28" s="62"/>
      <c r="GJ28" s="62"/>
      <c r="GT28" s="62"/>
      <c r="HD28" s="62"/>
      <c r="HN28" s="62"/>
      <c r="HX28" s="62"/>
      <c r="IH28" s="62"/>
    </row>
    <row r="29" spans="1:242" s="1" customFormat="1" ht="15" customHeight="1" x14ac:dyDescent="0.3">
      <c r="A29" s="150" t="str">
        <f ca="1">IF(ISBLANK('Data Summary'!A31),"",'Data Summary'!A31)</f>
        <v/>
      </c>
      <c r="B29" s="57"/>
      <c r="C29" s="8" t="str">
        <f>HLOOKUP(Introduction!$G$4,nametranslations,113,FALSE)</f>
        <v>Estimation utilisée : améliorée</v>
      </c>
      <c r="D29" s="22"/>
      <c r="E29" s="22"/>
      <c r="F29" s="22"/>
      <c r="G29" s="22"/>
      <c r="H29" s="22"/>
      <c r="I29" s="41"/>
      <c r="J29" s="7"/>
      <c r="K29" s="9"/>
      <c r="L29" s="57"/>
      <c r="M29" s="8" t="str">
        <f>HLOOKUP(Introduction!$G$4,nametranslations,113,FALSE)</f>
        <v>Estimation utilisée : améliorée</v>
      </c>
      <c r="N29" s="22"/>
      <c r="O29" s="22"/>
      <c r="P29" s="22"/>
      <c r="Q29" s="22"/>
      <c r="R29" s="22"/>
      <c r="S29" s="41"/>
      <c r="T29" s="7"/>
      <c r="U29" s="9"/>
      <c r="V29" s="57"/>
      <c r="W29" s="8" t="str">
        <f>HLOOKUP(Introduction!$G$4,nametranslations,113,FALSE)</f>
        <v>Estimation utilisée : améliorée</v>
      </c>
      <c r="X29" s="22"/>
      <c r="Y29" s="22"/>
      <c r="Z29" s="22"/>
      <c r="AA29" s="22"/>
      <c r="AB29" s="22"/>
      <c r="AC29" s="41"/>
      <c r="AD29" s="7"/>
      <c r="AE29" s="9"/>
      <c r="AF29" s="57"/>
      <c r="AG29" s="8" t="str">
        <f>HLOOKUP(Introduction!$G$4,nametranslations,113,FALSE)</f>
        <v>Estimation utilisée : améliorée</v>
      </c>
      <c r="AH29" s="22"/>
      <c r="AI29" s="22"/>
      <c r="AJ29" s="22"/>
      <c r="AK29" s="22"/>
      <c r="AL29" s="22"/>
      <c r="AM29" s="41"/>
      <c r="AN29" s="7"/>
      <c r="AO29" s="9"/>
      <c r="AP29" s="57"/>
      <c r="AQ29" s="8" t="str">
        <f>HLOOKUP(Introduction!$G$4,nametranslations,113,FALSE)</f>
        <v>Estimation utilisée : améliorée</v>
      </c>
      <c r="AR29" s="22"/>
      <c r="AS29" s="22"/>
      <c r="AT29" s="22"/>
      <c r="AU29" s="22"/>
      <c r="AV29" s="22"/>
      <c r="AW29" s="41"/>
      <c r="AX29" s="7"/>
      <c r="AY29" s="9"/>
      <c r="AZ29" s="57"/>
      <c r="BA29" s="8" t="str">
        <f>HLOOKUP(Introduction!$G$4,nametranslations,113,FALSE)</f>
        <v>Estimation utilisée : améliorée</v>
      </c>
      <c r="BB29" s="22"/>
      <c r="BC29" s="22"/>
      <c r="BD29" s="22"/>
      <c r="BE29" s="22"/>
      <c r="BF29" s="22"/>
      <c r="BG29" s="41"/>
      <c r="BH29" s="7"/>
      <c r="BI29" s="9"/>
      <c r="BJ29" s="57"/>
      <c r="BK29" s="8" t="str">
        <f>HLOOKUP(Introduction!$G$4,nametranslations,113,FALSE)</f>
        <v>Estimation utilisée : améliorée</v>
      </c>
      <c r="BL29" s="22"/>
      <c r="BM29" s="22"/>
      <c r="BN29" s="22"/>
      <c r="BO29" s="22"/>
      <c r="BP29" s="22"/>
      <c r="BQ29" s="41"/>
      <c r="BR29" s="7"/>
      <c r="BS29" s="9"/>
      <c r="BT29" s="57"/>
      <c r="BU29" s="8" t="str">
        <f>HLOOKUP(Introduction!$G$4,nametranslations,113,FALSE)</f>
        <v>Estimation utilisée : améliorée</v>
      </c>
      <c r="BV29" s="22"/>
      <c r="BW29" s="22"/>
      <c r="BX29" s="22"/>
      <c r="BY29" s="22"/>
      <c r="BZ29" s="22"/>
      <c r="CA29" s="41"/>
      <c r="CB29" s="7"/>
      <c r="CC29" s="9"/>
      <c r="CD29" s="57"/>
      <c r="CE29" s="8" t="str">
        <f>HLOOKUP(Introduction!$G$4,nametranslations,113,FALSE)</f>
        <v>Estimation utilisée : améliorée</v>
      </c>
      <c r="CF29" s="22"/>
      <c r="CG29" s="22"/>
      <c r="CH29" s="22"/>
      <c r="CI29" s="22"/>
      <c r="CJ29" s="22"/>
      <c r="CK29" s="41"/>
      <c r="CL29" s="7"/>
      <c r="CM29" s="9"/>
      <c r="CN29" s="57"/>
      <c r="CO29" s="8" t="str">
        <f>HLOOKUP(Introduction!$G$4,nametranslations,113,FALSE)</f>
        <v>Estimation utilisée : améliorée</v>
      </c>
      <c r="CP29" s="22"/>
      <c r="CQ29" s="22"/>
      <c r="CR29" s="22"/>
      <c r="CS29" s="22"/>
      <c r="CT29" s="22"/>
      <c r="CU29" s="41"/>
      <c r="CV29" s="7"/>
      <c r="CW29" s="9"/>
      <c r="CX29" s="57"/>
      <c r="CY29" s="8" t="str">
        <f>HLOOKUP(Introduction!$G$4,nametranslations,113,FALSE)</f>
        <v>Estimation utilisée : améliorée</v>
      </c>
      <c r="CZ29" s="162" t="s">
        <v>208</v>
      </c>
      <c r="DA29" s="162" t="s">
        <v>208</v>
      </c>
      <c r="DB29" s="162" t="s">
        <v>208</v>
      </c>
      <c r="DC29" s="162" t="s">
        <v>208</v>
      </c>
      <c r="DD29" s="162" t="s">
        <v>208</v>
      </c>
      <c r="DE29" s="162" t="s">
        <v>208</v>
      </c>
      <c r="DF29" s="7"/>
      <c r="DG29" s="9"/>
      <c r="DH29" s="62"/>
      <c r="DR29" s="62"/>
      <c r="EB29" s="62"/>
      <c r="EL29" s="62"/>
      <c r="EV29" s="62"/>
      <c r="FF29" s="62"/>
      <c r="FP29" s="62"/>
      <c r="FZ29" s="62"/>
      <c r="GJ29" s="62"/>
      <c r="GT29" s="62"/>
      <c r="HD29" s="62"/>
      <c r="HN29" s="62"/>
      <c r="HX29" s="62"/>
      <c r="IH29" s="62"/>
    </row>
    <row r="30" spans="1:242" s="1" customFormat="1" ht="21" customHeight="1" x14ac:dyDescent="0.3">
      <c r="A30" s="150" t="str">
        <f ca="1">IF(ISBLANK('Data Summary'!A32),"",'Data Summary'!A32)</f>
        <v/>
      </c>
      <c r="B30" s="57"/>
      <c r="C30" s="8" t="str">
        <f>HLOOKUP(Introduction!$G$4,nametranslations,122,FALSE)</f>
        <v>Estimation utilisée : améliorée et utilisable</v>
      </c>
      <c r="D30" s="22"/>
      <c r="E30" s="22"/>
      <c r="F30" s="22"/>
      <c r="G30" s="22"/>
      <c r="H30" s="22"/>
      <c r="I30" s="41"/>
      <c r="J30" s="7"/>
      <c r="K30" s="9"/>
      <c r="L30" s="57"/>
      <c r="M30" s="8" t="str">
        <f>HLOOKUP(Introduction!$G$4,nametranslations,122,FALSE)</f>
        <v>Estimation utilisée : améliorée et utilisable</v>
      </c>
      <c r="N30" s="22"/>
      <c r="O30" s="22"/>
      <c r="P30" s="22"/>
      <c r="Q30" s="22"/>
      <c r="R30" s="22"/>
      <c r="S30" s="41"/>
      <c r="T30" s="7"/>
      <c r="U30" s="9"/>
      <c r="V30" s="57"/>
      <c r="W30" s="8" t="str">
        <f>HLOOKUP(Introduction!$G$4,nametranslations,122,FALSE)</f>
        <v>Estimation utilisée : améliorée et utilisable</v>
      </c>
      <c r="X30" s="22"/>
      <c r="Y30" s="22"/>
      <c r="Z30" s="22"/>
      <c r="AA30" s="22"/>
      <c r="AB30" s="22"/>
      <c r="AC30" s="41"/>
      <c r="AD30" s="7"/>
      <c r="AE30" s="9"/>
      <c r="AF30" s="57"/>
      <c r="AG30" s="8" t="str">
        <f>HLOOKUP(Introduction!$G$4,nametranslations,122,FALSE)</f>
        <v>Estimation utilisée : améliorée et utilisable</v>
      </c>
      <c r="AH30" s="22"/>
      <c r="AI30" s="22"/>
      <c r="AJ30" s="22"/>
      <c r="AK30" s="22"/>
      <c r="AL30" s="22"/>
      <c r="AM30" s="41"/>
      <c r="AN30" s="7"/>
      <c r="AO30" s="9"/>
      <c r="AP30" s="57"/>
      <c r="AQ30" s="8" t="str">
        <f>HLOOKUP(Introduction!$G$4,nametranslations,122,FALSE)</f>
        <v>Estimation utilisée : améliorée et utilisable</v>
      </c>
      <c r="AR30" s="22"/>
      <c r="AS30" s="22"/>
      <c r="AT30" s="22"/>
      <c r="AU30" s="22"/>
      <c r="AV30" s="22"/>
      <c r="AW30" s="41"/>
      <c r="AX30" s="7"/>
      <c r="AY30" s="9"/>
      <c r="AZ30" s="57"/>
      <c r="BA30" s="8" t="str">
        <f>HLOOKUP(Introduction!$G$4,nametranslations,122,FALSE)</f>
        <v>Estimation utilisée : améliorée et utilisable</v>
      </c>
      <c r="BB30" s="22"/>
      <c r="BC30" s="22"/>
      <c r="BD30" s="22"/>
      <c r="BE30" s="22"/>
      <c r="BF30" s="22"/>
      <c r="BG30" s="41"/>
      <c r="BH30" s="7"/>
      <c r="BI30" s="9"/>
      <c r="BJ30" s="57"/>
      <c r="BK30" s="8" t="str">
        <f>HLOOKUP(Introduction!$G$4,nametranslations,122,FALSE)</f>
        <v>Estimation utilisée : améliorée et utilisable</v>
      </c>
      <c r="BL30" s="22"/>
      <c r="BM30" s="22"/>
      <c r="BN30" s="22"/>
      <c r="BO30" s="22"/>
      <c r="BP30" s="22"/>
      <c r="BQ30" s="41"/>
      <c r="BR30" s="7"/>
      <c r="BS30" s="9"/>
      <c r="BT30" s="57"/>
      <c r="BU30" s="8" t="str">
        <f>HLOOKUP(Introduction!$G$4,nametranslations,122,FALSE)</f>
        <v>Estimation utilisée : améliorée et utilisable</v>
      </c>
      <c r="BV30" s="22"/>
      <c r="BW30" s="22"/>
      <c r="BX30" s="22"/>
      <c r="BY30" s="22"/>
      <c r="BZ30" s="22"/>
      <c r="CA30" s="41"/>
      <c r="CB30" s="7"/>
      <c r="CC30" s="9"/>
      <c r="CD30" s="57"/>
      <c r="CE30" s="8" t="str">
        <f>HLOOKUP(Introduction!$G$4,nametranslations,122,FALSE)</f>
        <v>Estimation utilisée : améliorée et utilisable</v>
      </c>
      <c r="CF30" s="22"/>
      <c r="CG30" s="22"/>
      <c r="CH30" s="22"/>
      <c r="CI30" s="22"/>
      <c r="CJ30" s="22"/>
      <c r="CK30" s="41"/>
      <c r="CL30" s="7"/>
      <c r="CM30" s="9"/>
      <c r="CN30" s="57"/>
      <c r="CO30" s="8" t="str">
        <f>HLOOKUP(Introduction!$G$4,nametranslations,122,FALSE)</f>
        <v>Estimation utilisée : améliorée et utilisable</v>
      </c>
      <c r="CP30" s="22"/>
      <c r="CQ30" s="22"/>
      <c r="CR30" s="22"/>
      <c r="CS30" s="22"/>
      <c r="CT30" s="22"/>
      <c r="CU30" s="41"/>
      <c r="CV30" s="7"/>
      <c r="CW30" s="9"/>
      <c r="CX30" s="57"/>
      <c r="CY30" s="8" t="str">
        <f>HLOOKUP(Introduction!$G$4,nametranslations,122,FALSE)</f>
        <v>Estimation utilisée : améliorée et utilisable</v>
      </c>
      <c r="CZ30" s="162" t="s">
        <v>208</v>
      </c>
      <c r="DA30" s="162" t="s">
        <v>208</v>
      </c>
      <c r="DB30" s="162" t="s">
        <v>208</v>
      </c>
      <c r="DC30" s="162" t="s">
        <v>208</v>
      </c>
      <c r="DD30" s="162" t="s">
        <v>208</v>
      </c>
      <c r="DE30" s="162" t="s">
        <v>208</v>
      </c>
      <c r="DF30" s="7"/>
      <c r="DG30" s="9"/>
      <c r="DH30" s="62"/>
      <c r="DR30" s="62"/>
      <c r="EB30" s="62"/>
      <c r="EL30" s="62"/>
      <c r="EV30" s="62"/>
      <c r="FF30" s="62"/>
      <c r="FP30" s="62"/>
      <c r="FZ30" s="62"/>
      <c r="GJ30" s="62"/>
      <c r="GT30" s="62"/>
      <c r="HD30" s="62"/>
      <c r="HN30" s="62"/>
      <c r="HX30" s="62"/>
      <c r="IH30" s="62"/>
    </row>
    <row r="31" spans="1:242" ht="21" customHeight="1" x14ac:dyDescent="0.3">
      <c r="A31" s="150" t="str">
        <f ca="1">IF(ISBLANK('Data Summary'!A33),"",'Data Summary'!A33)</f>
        <v/>
      </c>
      <c r="B31" s="57"/>
      <c r="C31" s="8" t="str">
        <f>HLOOKUP(Introduction!$G$4,nametranslations,123,FALSE)</f>
        <v>Estimation utilisée : améliorée et non mixte</v>
      </c>
      <c r="D31" s="22"/>
      <c r="E31" s="22"/>
      <c r="F31" s="22"/>
      <c r="G31" s="22"/>
      <c r="H31" s="22"/>
      <c r="I31" s="41"/>
      <c r="J31" s="7"/>
      <c r="K31" s="9"/>
      <c r="L31" s="57"/>
      <c r="M31" s="8" t="str">
        <f>HLOOKUP(Introduction!$G$4,nametranslations,123,FALSE)</f>
        <v>Estimation utilisée : améliorée et non mixte</v>
      </c>
      <c r="N31" s="22"/>
      <c r="O31" s="22"/>
      <c r="P31" s="22"/>
      <c r="Q31" s="22"/>
      <c r="R31" s="22"/>
      <c r="S31" s="41"/>
      <c r="T31" s="7"/>
      <c r="U31" s="9"/>
      <c r="V31" s="57"/>
      <c r="W31" s="8" t="str">
        <f>HLOOKUP(Introduction!$G$4,nametranslations,123,FALSE)</f>
        <v>Estimation utilisée : améliorée et non mixte</v>
      </c>
      <c r="X31" s="22"/>
      <c r="Y31" s="22"/>
      <c r="Z31" s="22"/>
      <c r="AA31" s="22"/>
      <c r="AB31" s="22"/>
      <c r="AC31" s="41"/>
      <c r="AD31" s="7"/>
      <c r="AE31" s="9"/>
      <c r="AF31" s="57"/>
      <c r="AG31" s="8" t="str">
        <f>HLOOKUP(Introduction!$G$4,nametranslations,123,FALSE)</f>
        <v>Estimation utilisée : améliorée et non mixte</v>
      </c>
      <c r="AH31" s="22"/>
      <c r="AI31" s="22"/>
      <c r="AJ31" s="22"/>
      <c r="AK31" s="22"/>
      <c r="AL31" s="22"/>
      <c r="AM31" s="41"/>
      <c r="AN31" s="7"/>
      <c r="AO31" s="9"/>
      <c r="AP31" s="57"/>
      <c r="AQ31" s="8" t="str">
        <f>HLOOKUP(Introduction!$G$4,nametranslations,123,FALSE)</f>
        <v>Estimation utilisée : améliorée et non mixte</v>
      </c>
      <c r="AR31" s="22"/>
      <c r="AS31" s="22"/>
      <c r="AT31" s="22"/>
      <c r="AU31" s="22"/>
      <c r="AV31" s="22"/>
      <c r="AW31" s="41"/>
      <c r="AX31" s="7"/>
      <c r="AY31" s="9"/>
      <c r="AZ31" s="57"/>
      <c r="BA31" s="8" t="str">
        <f>HLOOKUP(Introduction!$G$4,nametranslations,123,FALSE)</f>
        <v>Estimation utilisée : améliorée et non mixte</v>
      </c>
      <c r="BB31" s="22"/>
      <c r="BC31" s="22"/>
      <c r="BD31" s="22"/>
      <c r="BE31" s="22"/>
      <c r="BF31" s="22"/>
      <c r="BG31" s="41"/>
      <c r="BH31" s="7"/>
      <c r="BI31" s="9"/>
      <c r="BJ31" s="57"/>
      <c r="BK31" s="8" t="str">
        <f>HLOOKUP(Introduction!$G$4,nametranslations,123,FALSE)</f>
        <v>Estimation utilisée : améliorée et non mixte</v>
      </c>
      <c r="BL31" s="22"/>
      <c r="BM31" s="22"/>
      <c r="BN31" s="22"/>
      <c r="BO31" s="22"/>
      <c r="BP31" s="22"/>
      <c r="BQ31" s="41"/>
      <c r="BR31" s="7"/>
      <c r="BS31" s="9"/>
      <c r="BT31" s="57"/>
      <c r="BU31" s="8" t="str">
        <f>HLOOKUP(Introduction!$G$4,nametranslations,123,FALSE)</f>
        <v>Estimation utilisée : améliorée et non mixte</v>
      </c>
      <c r="BV31" s="22"/>
      <c r="BW31" s="22"/>
      <c r="BX31" s="22"/>
      <c r="BY31" s="22"/>
      <c r="BZ31" s="22"/>
      <c r="CA31" s="41"/>
      <c r="CB31" s="7"/>
      <c r="CC31" s="9"/>
      <c r="CD31" s="57"/>
      <c r="CE31" s="8" t="str">
        <f>HLOOKUP(Introduction!$G$4,nametranslations,123,FALSE)</f>
        <v>Estimation utilisée : améliorée et non mixte</v>
      </c>
      <c r="CF31" s="22"/>
      <c r="CG31" s="22"/>
      <c r="CH31" s="22"/>
      <c r="CI31" s="22"/>
      <c r="CJ31" s="22"/>
      <c r="CK31" s="41"/>
      <c r="CL31" s="7"/>
      <c r="CM31" s="9"/>
      <c r="CN31" s="57"/>
      <c r="CO31" s="8" t="str">
        <f>HLOOKUP(Introduction!$G$4,nametranslations,123,FALSE)</f>
        <v>Estimation utilisée : améliorée et non mixte</v>
      </c>
      <c r="CP31" s="22"/>
      <c r="CQ31" s="22"/>
      <c r="CR31" s="22"/>
      <c r="CS31" s="22"/>
      <c r="CT31" s="22"/>
      <c r="CU31" s="41"/>
      <c r="CV31" s="7"/>
      <c r="CW31" s="9"/>
      <c r="CX31" s="57"/>
      <c r="CY31" s="8" t="str">
        <f>HLOOKUP(Introduction!$G$4,nametranslations,123,FALSE)</f>
        <v>Estimation utilisée : améliorée et non mixte</v>
      </c>
      <c r="CZ31" s="162" t="s">
        <v>208</v>
      </c>
      <c r="DA31" s="162" t="s">
        <v>208</v>
      </c>
      <c r="DB31" s="162" t="s">
        <v>208</v>
      </c>
      <c r="DC31" s="162" t="s">
        <v>208</v>
      </c>
      <c r="DD31" s="162" t="s">
        <v>208</v>
      </c>
      <c r="DE31" s="162" t="s">
        <v>208</v>
      </c>
      <c r="DF31" s="7"/>
      <c r="DG31" s="9"/>
    </row>
    <row r="32" spans="1:242" ht="16.5" customHeight="1" x14ac:dyDescent="0.3">
      <c r="A32" s="150" t="str">
        <f ca="1">IF(ISBLANK('Data Summary'!A34),"",'Data Summary'!A34)</f>
        <v/>
      </c>
      <c r="B32" s="57"/>
      <c r="C32" s="8" t="str">
        <f>HLOOKUP(Introduction!$G$4,nametranslations,114,FALSE)</f>
        <v>Estimation utilisée : service de base</v>
      </c>
      <c r="D32" s="22"/>
      <c r="E32" s="22"/>
      <c r="F32" s="22"/>
      <c r="G32" s="22"/>
      <c r="H32" s="22"/>
      <c r="I32" s="41"/>
      <c r="J32" s="7"/>
      <c r="K32" s="9"/>
      <c r="L32" s="57"/>
      <c r="M32" s="8" t="str">
        <f>HLOOKUP(Introduction!$G$4,nametranslations,114,FALSE)</f>
        <v>Estimation utilisée : service de base</v>
      </c>
      <c r="N32" s="22"/>
      <c r="O32" s="22"/>
      <c r="P32" s="22"/>
      <c r="Q32" s="22"/>
      <c r="R32" s="22"/>
      <c r="S32" s="41"/>
      <c r="T32" s="7"/>
      <c r="U32" s="9"/>
      <c r="V32" s="57"/>
      <c r="W32" s="8" t="str">
        <f>HLOOKUP(Introduction!$G$4,nametranslations,114,FALSE)</f>
        <v>Estimation utilisée : service de base</v>
      </c>
      <c r="X32" s="22"/>
      <c r="Y32" s="22"/>
      <c r="Z32" s="22"/>
      <c r="AA32" s="22"/>
      <c r="AB32" s="22"/>
      <c r="AC32" s="41"/>
      <c r="AD32" s="7"/>
      <c r="AE32" s="9"/>
      <c r="AF32" s="57"/>
      <c r="AG32" s="8" t="str">
        <f>HLOOKUP(Introduction!$G$4,nametranslations,114,FALSE)</f>
        <v>Estimation utilisée : service de base</v>
      </c>
      <c r="AH32" s="22"/>
      <c r="AI32" s="22"/>
      <c r="AJ32" s="22"/>
      <c r="AK32" s="22"/>
      <c r="AL32" s="22"/>
      <c r="AM32" s="41"/>
      <c r="AN32" s="7"/>
      <c r="AO32" s="9"/>
      <c r="AP32" s="57"/>
      <c r="AQ32" s="8" t="str">
        <f>HLOOKUP(Introduction!$G$4,nametranslations,114,FALSE)</f>
        <v>Estimation utilisée : service de base</v>
      </c>
      <c r="AR32" s="22"/>
      <c r="AS32" s="22"/>
      <c r="AT32" s="22"/>
      <c r="AU32" s="22"/>
      <c r="AV32" s="22"/>
      <c r="AW32" s="41" t="s">
        <v>208</v>
      </c>
      <c r="AX32" s="7"/>
      <c r="AY32" s="9"/>
      <c r="AZ32" s="57"/>
      <c r="BA32" s="8" t="str">
        <f>HLOOKUP(Introduction!$G$4,nametranslations,114,FALSE)</f>
        <v>Estimation utilisée : service de base</v>
      </c>
      <c r="BB32" s="22" t="s">
        <v>208</v>
      </c>
      <c r="BC32" s="22" t="s">
        <v>208</v>
      </c>
      <c r="BD32" s="22" t="s">
        <v>208</v>
      </c>
      <c r="BE32" s="22"/>
      <c r="BF32" s="22" t="s">
        <v>208</v>
      </c>
      <c r="BG32" s="41"/>
      <c r="BH32" s="7"/>
      <c r="BI32" s="9"/>
      <c r="BJ32" s="57"/>
      <c r="BK32" s="8" t="str">
        <f>HLOOKUP(Introduction!$G$4,nametranslations,114,FALSE)</f>
        <v>Estimation utilisée : service de base</v>
      </c>
      <c r="BL32" s="22"/>
      <c r="BM32" s="22"/>
      <c r="BN32" s="22"/>
      <c r="BO32" s="22"/>
      <c r="BP32" s="22"/>
      <c r="BQ32" s="41"/>
      <c r="BR32" s="7"/>
      <c r="BS32" s="9"/>
      <c r="BT32" s="57"/>
      <c r="BU32" s="8" t="str">
        <f>HLOOKUP(Introduction!$G$4,nametranslations,114,FALSE)</f>
        <v>Estimation utilisée : service de base</v>
      </c>
      <c r="BV32" s="22" t="s">
        <v>208</v>
      </c>
      <c r="BW32" s="22"/>
      <c r="BX32" s="22"/>
      <c r="BY32" s="22"/>
      <c r="BZ32" s="22" t="s">
        <v>208</v>
      </c>
      <c r="CA32" s="41" t="s">
        <v>208</v>
      </c>
      <c r="CB32" s="7"/>
      <c r="CC32" s="9"/>
      <c r="CD32" s="57"/>
      <c r="CE32" s="8" t="str">
        <f>HLOOKUP(Introduction!$G$4,nametranslations,114,FALSE)</f>
        <v>Estimation utilisée : service de base</v>
      </c>
      <c r="CF32" s="22"/>
      <c r="CG32" s="22"/>
      <c r="CH32" s="22"/>
      <c r="CI32" s="22"/>
      <c r="CJ32" s="22"/>
      <c r="CK32" s="41"/>
      <c r="CL32" s="7"/>
      <c r="CM32" s="9"/>
      <c r="CN32" s="57"/>
      <c r="CO32" s="8" t="str">
        <f>HLOOKUP(Introduction!$G$4,nametranslations,114,FALSE)</f>
        <v>Estimation utilisée : service de base</v>
      </c>
      <c r="CP32" s="22"/>
      <c r="CQ32" s="22"/>
      <c r="CR32" s="22"/>
      <c r="CS32" s="22"/>
      <c r="CT32" s="22"/>
      <c r="CU32" s="41"/>
      <c r="CV32" s="7"/>
      <c r="CW32" s="9"/>
      <c r="CX32" s="57"/>
      <c r="CY32" s="8" t="str">
        <f>HLOOKUP(Introduction!$G$4,nametranslations,114,FALSE)</f>
        <v>Estimation utilisée : service de base</v>
      </c>
      <c r="CZ32" s="162" t="s">
        <v>208</v>
      </c>
      <c r="DA32" s="162" t="s">
        <v>208</v>
      </c>
      <c r="DB32" s="162" t="s">
        <v>208</v>
      </c>
      <c r="DC32" s="162" t="s">
        <v>208</v>
      </c>
      <c r="DD32" s="162" t="s">
        <v>208</v>
      </c>
      <c r="DE32" s="162" t="s">
        <v>208</v>
      </c>
      <c r="DF32" s="7"/>
      <c r="DG32" s="9"/>
    </row>
    <row r="33" spans="1:111" ht="16.5" customHeight="1" x14ac:dyDescent="0.3">
      <c r="A33" s="150" t="str">
        <f ca="1">IF(ISBLANK('Data Summary'!A35),"",'Data Summary'!A35)</f>
        <v/>
      </c>
      <c r="B33" s="58"/>
      <c r="C33" s="8" t="str">
        <f>HLOOKUP(Introduction!$G$4,nametranslations,115,FALSE)</f>
        <v>Nombre total d'écoles</v>
      </c>
      <c r="D33" s="179"/>
      <c r="E33" s="179"/>
      <c r="F33" s="179"/>
      <c r="G33" s="180"/>
      <c r="H33" s="181"/>
      <c r="I33" s="28"/>
      <c r="J33" s="7"/>
      <c r="K33" s="9"/>
      <c r="L33" s="58"/>
      <c r="M33" s="8" t="str">
        <f>HLOOKUP(Introduction!$G$4,nametranslations,115,FALSE)</f>
        <v>Nombre total d'écoles</v>
      </c>
      <c r="N33" s="179"/>
      <c r="O33" s="165"/>
      <c r="P33" s="165"/>
      <c r="Q33" s="180"/>
      <c r="R33" s="181"/>
      <c r="S33" s="28"/>
      <c r="T33" s="7"/>
      <c r="U33" s="9"/>
      <c r="V33" s="58"/>
      <c r="W33" s="8" t="str">
        <f>HLOOKUP(Introduction!$G$4,nametranslations,115,FALSE)</f>
        <v>Nombre total d'écoles</v>
      </c>
      <c r="X33" s="179"/>
      <c r="Y33" s="179"/>
      <c r="Z33" s="179"/>
      <c r="AA33" s="180"/>
      <c r="AB33" s="181"/>
      <c r="AC33" s="28"/>
      <c r="AD33" s="7"/>
      <c r="AE33" s="9"/>
      <c r="AF33" s="58"/>
      <c r="AG33" s="8" t="str">
        <f>HLOOKUP(Introduction!$G$4,nametranslations,115,FALSE)</f>
        <v>Nombre total d'écoles</v>
      </c>
      <c r="AH33" s="179"/>
      <c r="AI33" s="165"/>
      <c r="AJ33" s="165"/>
      <c r="AK33" s="180"/>
      <c r="AL33" s="181"/>
      <c r="AM33" s="28"/>
      <c r="AN33" s="7"/>
      <c r="AO33" s="9"/>
      <c r="AP33" s="58"/>
      <c r="AQ33" s="8" t="str">
        <f>HLOOKUP(Introduction!$G$4,nametranslations,115,FALSE)</f>
        <v>Nombre total d'écoles</v>
      </c>
      <c r="AR33" s="179"/>
      <c r="AS33" s="165"/>
      <c r="AT33" s="165"/>
      <c r="AU33" s="180"/>
      <c r="AV33" s="181"/>
      <c r="AW33" s="28"/>
      <c r="AX33" s="7"/>
      <c r="AY33" s="9"/>
      <c r="AZ33" s="58"/>
      <c r="BA33" s="8" t="str">
        <f>HLOOKUP(Introduction!$G$4,nametranslations,115,FALSE)</f>
        <v>Nombre total d'écoles</v>
      </c>
      <c r="BB33" s="179"/>
      <c r="BC33" s="165"/>
      <c r="BD33" s="165"/>
      <c r="BE33" s="180"/>
      <c r="BF33" s="181"/>
      <c r="BG33" s="28"/>
      <c r="BH33" s="7"/>
      <c r="BI33" s="9"/>
      <c r="BJ33" s="58"/>
      <c r="BK33" s="8" t="str">
        <f>HLOOKUP(Introduction!$G$4,nametranslations,115,FALSE)</f>
        <v>Nombre total d'écoles</v>
      </c>
      <c r="BL33" s="179"/>
      <c r="BM33" s="165"/>
      <c r="BN33" s="165"/>
      <c r="BO33" s="180"/>
      <c r="BP33" s="181"/>
      <c r="BQ33" s="28"/>
      <c r="BR33" s="7"/>
      <c r="BS33" s="9"/>
      <c r="BT33" s="58"/>
      <c r="BU33" s="8" t="str">
        <f>HLOOKUP(Introduction!$G$4,nametranslations,115,FALSE)</f>
        <v>Nombre total d'écoles</v>
      </c>
      <c r="BV33" s="179"/>
      <c r="BW33" s="165"/>
      <c r="BX33" s="165"/>
      <c r="BY33" s="180"/>
      <c r="BZ33" s="181"/>
      <c r="CA33" s="28"/>
      <c r="CB33" s="7"/>
      <c r="CC33" s="9"/>
      <c r="CD33" s="58"/>
      <c r="CE33" s="8" t="str">
        <f>HLOOKUP(Introduction!$G$4,nametranslations,115,FALSE)</f>
        <v>Nombre total d'écoles</v>
      </c>
      <c r="CF33" s="179">
        <v>62818</v>
      </c>
      <c r="CG33" s="165"/>
      <c r="CH33" s="165"/>
      <c r="CI33" s="180">
        <v>20507</v>
      </c>
      <c r="CJ33" s="181">
        <v>34165</v>
      </c>
      <c r="CK33" s="28">
        <v>8146</v>
      </c>
      <c r="CL33" s="7"/>
      <c r="CM33" s="9"/>
      <c r="CN33" s="58"/>
      <c r="CO33" s="8" t="str">
        <f>HLOOKUP(Introduction!$G$4,nametranslations,115,FALSE)</f>
        <v>Nombre total d'écoles</v>
      </c>
      <c r="CP33" s="179"/>
      <c r="CQ33" s="165"/>
      <c r="CR33" s="165"/>
      <c r="CS33" s="180"/>
      <c r="CT33" s="181"/>
      <c r="CU33" s="28"/>
      <c r="CV33" s="7"/>
      <c r="CW33" s="9"/>
      <c r="CX33" s="58"/>
      <c r="CY33" s="8" t="str">
        <f>HLOOKUP(Introduction!$G$4,nametranslations,115,FALSE)</f>
        <v>Nombre total d'écoles</v>
      </c>
      <c r="CZ33" s="165">
        <v>41578</v>
      </c>
      <c r="DA33" s="165">
        <v>5415</v>
      </c>
      <c r="DB33" s="165">
        <v>36163</v>
      </c>
      <c r="DC33" s="182">
        <v>21993</v>
      </c>
      <c r="DD33" s="183">
        <v>35951</v>
      </c>
      <c r="DE33" s="163">
        <v>8664</v>
      </c>
      <c r="DF33" s="7"/>
      <c r="DG33" s="9"/>
    </row>
    <row r="34" spans="1:111" ht="16.5" customHeight="1" thickBot="1" x14ac:dyDescent="0.35">
      <c r="A34" s="150" t="str">
        <f ca="1">IF(ISBLANK('Data Summary'!A36),"",'Data Summary'!A36)</f>
        <v/>
      </c>
      <c r="B34" s="59"/>
      <c r="C34" s="19" t="str">
        <f>HLOOKUP(Introduction!$G$4,nametranslations,116,FALSE)</f>
        <v>Nombre enquêté</v>
      </c>
      <c r="D34" s="30"/>
      <c r="E34" s="30"/>
      <c r="F34" s="30"/>
      <c r="G34" s="30"/>
      <c r="H34" s="30"/>
      <c r="I34" s="31"/>
      <c r="J34" s="16"/>
      <c r="K34" s="11"/>
      <c r="L34" s="59"/>
      <c r="M34" s="19" t="str">
        <f>HLOOKUP(Introduction!$G$4,nametranslations,116,FALSE)</f>
        <v>Nombre enquêté</v>
      </c>
      <c r="N34" s="30"/>
      <c r="O34" s="34"/>
      <c r="P34" s="34"/>
      <c r="Q34" s="30"/>
      <c r="R34" s="30"/>
      <c r="S34" s="31"/>
      <c r="T34" s="16"/>
      <c r="U34" s="11"/>
      <c r="V34" s="59"/>
      <c r="W34" s="19" t="str">
        <f>HLOOKUP(Introduction!$G$4,nametranslations,116,FALSE)</f>
        <v>Nombre enquêté</v>
      </c>
      <c r="X34" s="30"/>
      <c r="Y34" s="30"/>
      <c r="Z34" s="30"/>
      <c r="AA34" s="30"/>
      <c r="AB34" s="30"/>
      <c r="AC34" s="31"/>
      <c r="AD34" s="16"/>
      <c r="AE34" s="11"/>
      <c r="AF34" s="59"/>
      <c r="AG34" s="19" t="str">
        <f>HLOOKUP(Introduction!$G$4,nametranslations,116,FALSE)</f>
        <v>Nombre enquêté</v>
      </c>
      <c r="AH34" s="30"/>
      <c r="AI34" s="34"/>
      <c r="AJ34" s="34"/>
      <c r="AK34" s="30"/>
      <c r="AL34" s="30"/>
      <c r="AM34" s="31"/>
      <c r="AN34" s="16"/>
      <c r="AO34" s="11"/>
      <c r="AP34" s="59"/>
      <c r="AQ34" s="19" t="str">
        <f>HLOOKUP(Introduction!$G$4,nametranslations,116,FALSE)</f>
        <v>Nombre enquêté</v>
      </c>
      <c r="AR34" s="30"/>
      <c r="AS34" s="30"/>
      <c r="AT34" s="30"/>
      <c r="AU34" s="30"/>
      <c r="AV34" s="30"/>
      <c r="AW34" s="36"/>
      <c r="AX34" s="16"/>
      <c r="AY34" s="11"/>
      <c r="AZ34" s="59"/>
      <c r="BA34" s="19" t="str">
        <f>HLOOKUP(Introduction!$G$4,nametranslations,116,FALSE)</f>
        <v>Nombre enquêté</v>
      </c>
      <c r="BB34" s="30">
        <v>473</v>
      </c>
      <c r="BC34" s="30">
        <v>154</v>
      </c>
      <c r="BD34" s="30">
        <v>319</v>
      </c>
      <c r="BE34" s="30"/>
      <c r="BF34" s="30">
        <v>473</v>
      </c>
      <c r="BG34" s="36"/>
      <c r="BH34" s="16"/>
      <c r="BI34" s="11"/>
      <c r="BJ34" s="59"/>
      <c r="BK34" s="19" t="str">
        <f>HLOOKUP(Introduction!$G$4,nametranslations,116,FALSE)</f>
        <v>Nombre enquêté</v>
      </c>
      <c r="BL34" s="30"/>
      <c r="BM34" s="30"/>
      <c r="BN34" s="30"/>
      <c r="BO34" s="30"/>
      <c r="BP34" s="30"/>
      <c r="BQ34" s="36"/>
      <c r="BR34" s="16"/>
      <c r="BS34" s="11"/>
      <c r="BT34" s="59"/>
      <c r="BU34" s="19" t="str">
        <f>HLOOKUP(Introduction!$G$4,nametranslations,116,FALSE)</f>
        <v>Nombre enquêté</v>
      </c>
      <c r="BV34" s="30"/>
      <c r="BW34" s="30"/>
      <c r="BX34" s="30"/>
      <c r="BY34" s="30"/>
      <c r="BZ34" s="30"/>
      <c r="CA34" s="36"/>
      <c r="CB34" s="16"/>
      <c r="CC34" s="11"/>
      <c r="CD34" s="59"/>
      <c r="CE34" s="19" t="str">
        <f>HLOOKUP(Introduction!$G$4,nametranslations,116,FALSE)</f>
        <v>Nombre enquêté</v>
      </c>
      <c r="CF34" s="30"/>
      <c r="CG34" s="30"/>
      <c r="CH34" s="30"/>
      <c r="CI34" s="30"/>
      <c r="CJ34" s="30"/>
      <c r="CK34" s="36"/>
      <c r="CL34" s="16"/>
      <c r="CM34" s="11"/>
      <c r="CN34" s="59"/>
      <c r="CO34" s="19" t="str">
        <f>HLOOKUP(Introduction!$G$4,nametranslations,116,FALSE)</f>
        <v>Nombre enquêté</v>
      </c>
      <c r="CP34" s="30"/>
      <c r="CQ34" s="30"/>
      <c r="CR34" s="30"/>
      <c r="CS34" s="30"/>
      <c r="CT34" s="30"/>
      <c r="CU34" s="36"/>
      <c r="CV34" s="16"/>
      <c r="CW34" s="11"/>
      <c r="CX34" s="59"/>
      <c r="CY34" s="19" t="str">
        <f>HLOOKUP(Introduction!$G$4,nametranslations,116,FALSE)</f>
        <v>Nombre enquêté</v>
      </c>
      <c r="CZ34" s="164">
        <v>11378</v>
      </c>
      <c r="DA34" s="164">
        <v>1675</v>
      </c>
      <c r="DB34" s="164">
        <v>9703</v>
      </c>
      <c r="DC34" s="164">
        <v>7384</v>
      </c>
      <c r="DD34" s="164">
        <v>9643</v>
      </c>
      <c r="DE34" s="65">
        <v>2287</v>
      </c>
      <c r="DF34" s="16"/>
      <c r="DG34" s="11"/>
    </row>
    <row r="35" spans="1:111" x14ac:dyDescent="0.3">
      <c r="A35" s="150" t="str">
        <f ca="1">IF(ISBLANK('Data Summary'!A37),"",'Data Summary'!A37)</f>
        <v/>
      </c>
    </row>
    <row r="36" spans="1:111" x14ac:dyDescent="0.3">
      <c r="A36" s="150" t="str">
        <f ca="1">IF(ISBLANK('Data Summary'!A38),"",'Data Summary'!A38)</f>
        <v/>
      </c>
    </row>
    <row r="37" spans="1:111" x14ac:dyDescent="0.3">
      <c r="A37" s="150" t="str">
        <f ca="1">IF(ISBLANK('Data Summary'!A39),"",'Data Summary'!A39)</f>
        <v/>
      </c>
    </row>
    <row r="38" spans="1:111" x14ac:dyDescent="0.3">
      <c r="A38" s="150" t="str">
        <f ca="1">IF(ISBLANK('Data Summary'!A40),"",'Data Summary'!A40)</f>
        <v/>
      </c>
    </row>
    <row r="39" spans="1:111" x14ac:dyDescent="0.3">
      <c r="A39" s="150" t="str">
        <f ca="1">IF(ISBLANK('Data Summary'!A41),"",'Data Summary'!A41)</f>
        <v/>
      </c>
    </row>
    <row r="40" spans="1:111" x14ac:dyDescent="0.3">
      <c r="A40" s="150" t="str">
        <f ca="1">IF(ISBLANK('Data Summary'!A42),"",'Data Summary'!A42)</f>
        <v/>
      </c>
    </row>
    <row r="41" spans="1:111" x14ac:dyDescent="0.3">
      <c r="A41" s="150" t="str">
        <f ca="1">IF(ISBLANK('Data Summary'!A43),"",'Data Summary'!A43)</f>
        <v/>
      </c>
    </row>
    <row r="42" spans="1:111" x14ac:dyDescent="0.3">
      <c r="A42" s="150" t="str">
        <f ca="1">IF(ISBLANK('Data Summary'!A44),"",'Data Summary'!A44)</f>
        <v/>
      </c>
    </row>
    <row r="43" spans="1:111" x14ac:dyDescent="0.3">
      <c r="A43" s="150" t="str">
        <f ca="1">IF(ISBLANK('Data Summary'!A45),"",'Data Summary'!A45)</f>
        <v/>
      </c>
    </row>
    <row r="44" spans="1:111" x14ac:dyDescent="0.3">
      <c r="A44" s="150" t="str">
        <f ca="1">IF(ISBLANK('Data Summary'!A46),"",'Data Summary'!A46)</f>
        <v/>
      </c>
    </row>
    <row r="45" spans="1:111" x14ac:dyDescent="0.3">
      <c r="A45" s="150" t="str">
        <f ca="1">IF(ISBLANK('Data Summary'!A47),"",'Data Summary'!A47)</f>
        <v/>
      </c>
    </row>
    <row r="46" spans="1:111" x14ac:dyDescent="0.3">
      <c r="A46" s="150" t="str">
        <f ca="1">IF(ISBLANK('Data Summary'!A48),"",'Data Summary'!A48)</f>
        <v/>
      </c>
    </row>
    <row r="47" spans="1:111" x14ac:dyDescent="0.3">
      <c r="A47" s="150" t="str">
        <f ca="1">IF(ISBLANK('Data Summary'!A49),"",'Data Summary'!A49)</f>
        <v/>
      </c>
    </row>
    <row r="48" spans="1:111" x14ac:dyDescent="0.3">
      <c r="A48" s="150" t="str">
        <f ca="1">IF(ISBLANK('Data Summary'!A50),"",'Data Summary'!A50)</f>
        <v/>
      </c>
    </row>
    <row r="49" spans="1:1" x14ac:dyDescent="0.3">
      <c r="A49" s="150" t="str">
        <f ca="1">IF(ISBLANK('Data Summary'!A51),"",'Data Summary'!A51)</f>
        <v/>
      </c>
    </row>
    <row r="50" spans="1:1" x14ac:dyDescent="0.3">
      <c r="A50" s="150" t="str">
        <f ca="1">IF(ISBLANK('Data Summary'!A52),"",'Data Summary'!A52)</f>
        <v/>
      </c>
    </row>
    <row r="51" spans="1:1" x14ac:dyDescent="0.3">
      <c r="A51" s="150" t="str">
        <f ca="1">IF(ISBLANK('Data Summary'!A53),"",'Data Summary'!A53)</f>
        <v/>
      </c>
    </row>
    <row r="52" spans="1:1" x14ac:dyDescent="0.3">
      <c r="A52" s="150" t="str">
        <f ca="1">IF(ISBLANK('Data Summary'!A54),"",'Data Summary'!A54)</f>
        <v/>
      </c>
    </row>
    <row r="53" spans="1:1" x14ac:dyDescent="0.3">
      <c r="A53" s="150" t="str">
        <f ca="1">IF(ISBLANK('Data Summary'!A55),"",'Data Summary'!A55)</f>
        <v/>
      </c>
    </row>
    <row r="54" spans="1:1" x14ac:dyDescent="0.3">
      <c r="A54" s="150" t="str">
        <f ca="1">IF(ISBLANK('Data Summary'!A56),"",'Data Summary'!A56)</f>
        <v/>
      </c>
    </row>
    <row r="55" spans="1:1" x14ac:dyDescent="0.3">
      <c r="A55" s="150" t="str">
        <f ca="1">IF(ISBLANK('Data Summary'!A57),"",'Data Summary'!A57)</f>
        <v/>
      </c>
    </row>
    <row r="56" spans="1:1" x14ac:dyDescent="0.3">
      <c r="A56" s="150" t="str">
        <f ca="1">IF(ISBLANK('Data Summary'!A58),"",'Data Summary'!A58)</f>
        <v/>
      </c>
    </row>
    <row r="57" spans="1:1" x14ac:dyDescent="0.3">
      <c r="A57" s="150" t="str">
        <f ca="1">IF(ISBLANK('Data Summary'!A59),"",'Data Summary'!A59)</f>
        <v/>
      </c>
    </row>
    <row r="58" spans="1:1" x14ac:dyDescent="0.3">
      <c r="A58" s="150" t="str">
        <f ca="1">IF(ISBLANK('Data Summary'!A60),"",'Data Summary'!A60)</f>
        <v/>
      </c>
    </row>
    <row r="59" spans="1:1" x14ac:dyDescent="0.3">
      <c r="A59" s="150" t="str">
        <f ca="1">IF(ISBLANK('Data Summary'!A61),"",'Data Summary'!A61)</f>
        <v/>
      </c>
    </row>
    <row r="60" spans="1:1" x14ac:dyDescent="0.3">
      <c r="A60" s="150" t="str">
        <f ca="1">IF(ISBLANK('Data Summary'!A62),"",'Data Summary'!A62)</f>
        <v/>
      </c>
    </row>
    <row r="61" spans="1:1" x14ac:dyDescent="0.3">
      <c r="A61" s="150" t="str">
        <f ca="1">IF(ISBLANK('Data Summary'!A63),"",'Data Summary'!A63)</f>
        <v/>
      </c>
    </row>
    <row r="62" spans="1:1" x14ac:dyDescent="0.3">
      <c r="A62" s="150" t="str">
        <f ca="1">IF(ISBLANK('Data Summary'!A64),"",'Data Summary'!A64)</f>
        <v/>
      </c>
    </row>
    <row r="63" spans="1:1" x14ac:dyDescent="0.3">
      <c r="A63" s="150" t="str">
        <f ca="1">IF(ISBLANK('Data Summary'!A65),"",'Data Summary'!A65)</f>
        <v/>
      </c>
    </row>
    <row r="64" spans="1:1" x14ac:dyDescent="0.3">
      <c r="A64" s="150" t="str">
        <f ca="1">IF(ISBLANK('Data Summary'!A66),"",'Data Summary'!A66)</f>
        <v/>
      </c>
    </row>
    <row r="65" spans="1:1" x14ac:dyDescent="0.3">
      <c r="A65" s="150" t="str">
        <f ca="1">IF(ISBLANK('Data Summary'!A67),"",'Data Summary'!A67)</f>
        <v/>
      </c>
    </row>
    <row r="66" spans="1:1" x14ac:dyDescent="0.3">
      <c r="A66" s="150" t="str">
        <f ca="1">IF(ISBLANK('Data Summary'!A68),"",'Data Summary'!A68)</f>
        <v/>
      </c>
    </row>
    <row r="67" spans="1:1" x14ac:dyDescent="0.3">
      <c r="A67" s="150" t="str">
        <f ca="1">IF(ISBLANK('Data Summary'!A69),"",'Data Summary'!A69)</f>
        <v/>
      </c>
    </row>
    <row r="68" spans="1:1" x14ac:dyDescent="0.3">
      <c r="A68" s="150" t="str">
        <f ca="1">IF(ISBLANK('Data Summary'!A70),"",'Data Summary'!A70)</f>
        <v/>
      </c>
    </row>
    <row r="69" spans="1:1" x14ac:dyDescent="0.3">
      <c r="A69" s="150" t="str">
        <f ca="1">IF(ISBLANK('Data Summary'!A71),"",'Data Summary'!A71)</f>
        <v/>
      </c>
    </row>
    <row r="70" spans="1:1" x14ac:dyDescent="0.3">
      <c r="A70" s="150" t="str">
        <f ca="1">IF(ISBLANK('Data Summary'!A72),"",'Data Summary'!A72)</f>
        <v/>
      </c>
    </row>
    <row r="71" spans="1:1" x14ac:dyDescent="0.3">
      <c r="A71" s="150" t="str">
        <f ca="1">IF(ISBLANK('Data Summary'!A73),"",'Data Summary'!A73)</f>
        <v/>
      </c>
    </row>
    <row r="72" spans="1:1" x14ac:dyDescent="0.3">
      <c r="A72" s="150" t="str">
        <f ca="1">IF(ISBLANK('Data Summary'!A74),"",'Data Summary'!A74)</f>
        <v/>
      </c>
    </row>
    <row r="73" spans="1:1" x14ac:dyDescent="0.3">
      <c r="A73" s="150" t="str">
        <f ca="1">IF(ISBLANK('Data Summary'!A75),"",'Data Summary'!A75)</f>
        <v/>
      </c>
    </row>
    <row r="74" spans="1:1" x14ac:dyDescent="0.3">
      <c r="A74" s="150" t="str">
        <f ca="1">IF(ISBLANK('Data Summary'!A76),"",'Data Summary'!A76)</f>
        <v/>
      </c>
    </row>
    <row r="75" spans="1:1" x14ac:dyDescent="0.3">
      <c r="A75" s="150" t="str">
        <f ca="1">IF(ISBLANK('Data Summary'!A77),"",'Data Summary'!A77)</f>
        <v/>
      </c>
    </row>
    <row r="76" spans="1:1" x14ac:dyDescent="0.3">
      <c r="A76" s="150" t="str">
        <f ca="1">IF(ISBLANK('Data Summary'!A78),"",'Data Summary'!A78)</f>
        <v/>
      </c>
    </row>
    <row r="77" spans="1:1" x14ac:dyDescent="0.3">
      <c r="A77" s="150" t="str">
        <f ca="1">IF(ISBLANK('Data Summary'!A79),"",'Data Summary'!A79)</f>
        <v/>
      </c>
    </row>
    <row r="78" spans="1:1" x14ac:dyDescent="0.3">
      <c r="A78" s="150" t="str">
        <f ca="1">IF(ISBLANK('Data Summary'!A80),"",'Data Summary'!A80)</f>
        <v/>
      </c>
    </row>
    <row r="79" spans="1:1" x14ac:dyDescent="0.3">
      <c r="A79" s="150" t="str">
        <f ca="1">IF(ISBLANK('Data Summary'!A81),"",'Data Summary'!A81)</f>
        <v/>
      </c>
    </row>
    <row r="80" spans="1:1" x14ac:dyDescent="0.3">
      <c r="A80" s="150" t="str">
        <f ca="1">IF(ISBLANK('Data Summary'!A82),"",'Data Summary'!A82)</f>
        <v/>
      </c>
    </row>
    <row r="81" spans="1:1" x14ac:dyDescent="0.3">
      <c r="A81" s="150" t="str">
        <f ca="1">IF(ISBLANK('Data Summary'!A83),"",'Data Summary'!A83)</f>
        <v/>
      </c>
    </row>
    <row r="82" spans="1:1" x14ac:dyDescent="0.3">
      <c r="A82" s="150" t="str">
        <f ca="1">IF(ISBLANK('Data Summary'!A84),"",'Data Summary'!A84)</f>
        <v/>
      </c>
    </row>
    <row r="83" spans="1:1" x14ac:dyDescent="0.3">
      <c r="A83" s="150" t="str">
        <f ca="1">IF(ISBLANK('Data Summary'!A85),"",'Data Summary'!A85)</f>
        <v/>
      </c>
    </row>
    <row r="84" spans="1:1" x14ac:dyDescent="0.3">
      <c r="A84" s="150" t="str">
        <f ca="1">IF(ISBLANK('Data Summary'!A86),"",'Data Summary'!A86)</f>
        <v/>
      </c>
    </row>
    <row r="85" spans="1:1" x14ac:dyDescent="0.3">
      <c r="A85" s="150" t="str">
        <f ca="1">IF(ISBLANK('Data Summary'!A87),"",'Data Summary'!A87)</f>
        <v/>
      </c>
    </row>
    <row r="86" spans="1:1" x14ac:dyDescent="0.3">
      <c r="A86" s="150" t="str">
        <f ca="1">IF(ISBLANK('Data Summary'!A88),"",'Data Summary'!A88)</f>
        <v/>
      </c>
    </row>
    <row r="87" spans="1:1" x14ac:dyDescent="0.3">
      <c r="A87" s="150" t="str">
        <f ca="1">IF(ISBLANK('Data Summary'!A89),"",'Data Summary'!A89)</f>
        <v/>
      </c>
    </row>
    <row r="88" spans="1:1" x14ac:dyDescent="0.3">
      <c r="A88" s="150" t="str">
        <f ca="1">IF(ISBLANK('Data Summary'!A90),"",'Data Summary'!A90)</f>
        <v/>
      </c>
    </row>
    <row r="89" spans="1:1" x14ac:dyDescent="0.3">
      <c r="A89" s="150" t="str">
        <f ca="1">IF(ISBLANK('Data Summary'!A91),"",'Data Summary'!A91)</f>
        <v/>
      </c>
    </row>
    <row r="90" spans="1:1" x14ac:dyDescent="0.3">
      <c r="A90" s="150" t="str">
        <f ca="1">IF(ISBLANK('Data Summary'!A92),"",'Data Summary'!A92)</f>
        <v/>
      </c>
    </row>
    <row r="91" spans="1:1" x14ac:dyDescent="0.3">
      <c r="A91" s="150" t="str">
        <f ca="1">IF(ISBLANK('Data Summary'!A93),"",'Data Summary'!A93)</f>
        <v/>
      </c>
    </row>
    <row r="92" spans="1:1" x14ac:dyDescent="0.3">
      <c r="A92" s="150" t="str">
        <f ca="1">IF(ISBLANK('Data Summary'!A94),"",'Data Summary'!A94)</f>
        <v/>
      </c>
    </row>
    <row r="93" spans="1:1" x14ac:dyDescent="0.3">
      <c r="A93" s="150" t="str">
        <f ca="1">IF(ISBLANK('Data Summary'!A95),"",'Data Summary'!A95)</f>
        <v/>
      </c>
    </row>
    <row r="94" spans="1:1" x14ac:dyDescent="0.3">
      <c r="A94" s="150" t="str">
        <f ca="1">IF(ISBLANK('Data Summary'!A96),"",'Data Summary'!A96)</f>
        <v/>
      </c>
    </row>
    <row r="95" spans="1:1" x14ac:dyDescent="0.3">
      <c r="A95" s="150" t="str">
        <f ca="1">IF(ISBLANK('Data Summary'!A97),"",'Data Summary'!A97)</f>
        <v/>
      </c>
    </row>
    <row r="96" spans="1:1" x14ac:dyDescent="0.3">
      <c r="A96" s="150" t="str">
        <f ca="1">IF(ISBLANK('Data Summary'!A98),"",'Data Summary'!A98)</f>
        <v/>
      </c>
    </row>
    <row r="97" spans="1:1" x14ac:dyDescent="0.3">
      <c r="A97" s="150" t="str">
        <f ca="1">IF(ISBLANK('Data Summary'!A99),"",'Data Summary'!A99)</f>
        <v/>
      </c>
    </row>
    <row r="98" spans="1:1" x14ac:dyDescent="0.3">
      <c r="A98" s="150" t="str">
        <f ca="1">IF(ISBLANK('Data Summary'!A100),"",'Data Summary'!A100)</f>
        <v/>
      </c>
    </row>
    <row r="99" spans="1:1" x14ac:dyDescent="0.3">
      <c r="A99" s="150" t="str">
        <f ca="1">IF(ISBLANK('Data Summary'!A101),"",'Data Summary'!A101)</f>
        <v/>
      </c>
    </row>
    <row r="100" spans="1:1" x14ac:dyDescent="0.3">
      <c r="A100" s="150" t="str">
        <f ca="1">IF(ISBLANK('Data Summary'!A102),"",'Data Summary'!A102)</f>
        <v/>
      </c>
    </row>
    <row r="101" spans="1:1" x14ac:dyDescent="0.3">
      <c r="A101" s="150" t="str">
        <f ca="1">IF(ISBLANK('Data Summary'!A103),"",'Data Summary'!A103)</f>
        <v/>
      </c>
    </row>
    <row r="102" spans="1:1" x14ac:dyDescent="0.3">
      <c r="A102" s="150" t="str">
        <f ca="1">IF(ISBLANK('Data Summary'!A104),"",'Data Summary'!A104)</f>
        <v/>
      </c>
    </row>
    <row r="103" spans="1:1" x14ac:dyDescent="0.3">
      <c r="A103" s="150" t="str">
        <f ca="1">IF(ISBLANK('Data Summary'!A105),"",'Data Summary'!A105)</f>
        <v/>
      </c>
    </row>
    <row r="104" spans="1:1" x14ac:dyDescent="0.3">
      <c r="A104" s="150" t="str">
        <f ca="1">IF(ISBLANK('Data Summary'!A106),"",'Data Summary'!A106)</f>
        <v/>
      </c>
    </row>
    <row r="105" spans="1:1" x14ac:dyDescent="0.3">
      <c r="A105" s="150" t="str">
        <f ca="1">IF(ISBLANK('Data Summary'!A107),"",'Data Summary'!A107)</f>
        <v/>
      </c>
    </row>
    <row r="106" spans="1:1" x14ac:dyDescent="0.3">
      <c r="A106" s="150" t="str">
        <f ca="1">IF(ISBLANK('Data Summary'!A108),"",'Data Summary'!A108)</f>
        <v/>
      </c>
    </row>
    <row r="107" spans="1:1" x14ac:dyDescent="0.3">
      <c r="A107" s="150" t="str">
        <f ca="1">IF(ISBLANK('Data Summary'!A109),"",'Data Summary'!A109)</f>
        <v/>
      </c>
    </row>
    <row r="108" spans="1:1" x14ac:dyDescent="0.3">
      <c r="A108" s="150" t="str">
        <f ca="1">IF(ISBLANK('Data Summary'!A110),"",'Data Summary'!A110)</f>
        <v/>
      </c>
    </row>
    <row r="109" spans="1:1" x14ac:dyDescent="0.3">
      <c r="A109" s="150" t="str">
        <f ca="1">IF(ISBLANK('Data Summary'!A111),"",'Data Summary'!A111)</f>
        <v/>
      </c>
    </row>
    <row r="110" spans="1:1" x14ac:dyDescent="0.3">
      <c r="A110" s="150" t="str">
        <f ca="1">IF(ISBLANK('Data Summary'!A112),"",'Data Summary'!A112)</f>
        <v/>
      </c>
    </row>
    <row r="111" spans="1:1" x14ac:dyDescent="0.3">
      <c r="A111" s="150" t="str">
        <f ca="1">IF(ISBLANK('Data Summary'!A113),"",'Data Summary'!A113)</f>
        <v/>
      </c>
    </row>
    <row r="112" spans="1:1" x14ac:dyDescent="0.3">
      <c r="A112" s="150" t="str">
        <f ca="1">IF(ISBLANK('Data Summary'!A114),"",'Data Summary'!A114)</f>
        <v/>
      </c>
    </row>
    <row r="113" spans="1:1" x14ac:dyDescent="0.3">
      <c r="A113" s="150" t="str">
        <f ca="1">IF(ISBLANK('Data Summary'!A115),"",'Data Summary'!A115)</f>
        <v/>
      </c>
    </row>
    <row r="114" spans="1:1" x14ac:dyDescent="0.3">
      <c r="A114" s="150" t="str">
        <f ca="1">IF(ISBLANK('Data Summary'!A116),"",'Data Summary'!A116)</f>
        <v/>
      </c>
    </row>
    <row r="115" spans="1:1" x14ac:dyDescent="0.3">
      <c r="A115" s="150" t="str">
        <f ca="1">IF(ISBLANK('Data Summary'!A117),"",'Data Summary'!A117)</f>
        <v/>
      </c>
    </row>
    <row r="116" spans="1:1" x14ac:dyDescent="0.3">
      <c r="A116" s="150" t="str">
        <f ca="1">IF(ISBLANK('Data Summary'!A118),"",'Data Summary'!A118)</f>
        <v/>
      </c>
    </row>
    <row r="117" spans="1:1" x14ac:dyDescent="0.3">
      <c r="A117" s="150" t="str">
        <f ca="1">IF(ISBLANK('Data Summary'!A119),"",'Data Summary'!A119)</f>
        <v/>
      </c>
    </row>
    <row r="118" spans="1:1" x14ac:dyDescent="0.3">
      <c r="A118" s="150" t="str">
        <f ca="1">IF(ISBLANK('Data Summary'!A120),"",'Data Summary'!A120)</f>
        <v/>
      </c>
    </row>
    <row r="119" spans="1:1" x14ac:dyDescent="0.3">
      <c r="A119" s="150" t="str">
        <f ca="1">IF(ISBLANK('Data Summary'!A121),"",'Data Summary'!A121)</f>
        <v/>
      </c>
    </row>
    <row r="120" spans="1:1" x14ac:dyDescent="0.3">
      <c r="A120" s="150" t="str">
        <f ca="1">IF(ISBLANK('Data Summary'!A122),"",'Data Summary'!A122)</f>
        <v/>
      </c>
    </row>
    <row r="121" spans="1:1" x14ac:dyDescent="0.3">
      <c r="A121" s="150" t="str">
        <f ca="1">IF(ISBLANK('Data Summary'!A123),"",'Data Summary'!A123)</f>
        <v/>
      </c>
    </row>
    <row r="122" spans="1:1" x14ac:dyDescent="0.3">
      <c r="A122" s="150" t="str">
        <f ca="1">IF(ISBLANK('Data Summary'!A124),"",'Data Summary'!A124)</f>
        <v/>
      </c>
    </row>
    <row r="123" spans="1:1" x14ac:dyDescent="0.3">
      <c r="A123" s="150" t="str">
        <f ca="1">IF(ISBLANK('Data Summary'!A125),"",'Data Summary'!A125)</f>
        <v/>
      </c>
    </row>
    <row r="124" spans="1:1" x14ac:dyDescent="0.3">
      <c r="A124" s="150" t="str">
        <f ca="1">IF(ISBLANK('Data Summary'!A126),"",'Data Summary'!A126)</f>
        <v/>
      </c>
    </row>
    <row r="125" spans="1:1" x14ac:dyDescent="0.3">
      <c r="A125" s="150" t="str">
        <f ca="1">IF(ISBLANK('Data Summary'!A127),"",'Data Summary'!A127)</f>
        <v/>
      </c>
    </row>
    <row r="126" spans="1:1" x14ac:dyDescent="0.3">
      <c r="A126" s="150" t="str">
        <f ca="1">IF(ISBLANK('Data Summary'!A128),"",'Data Summary'!A128)</f>
        <v/>
      </c>
    </row>
    <row r="127" spans="1:1" x14ac:dyDescent="0.3">
      <c r="A127" s="150" t="str">
        <f ca="1">IF(ISBLANK('Data Summary'!A129),"",'Data Summary'!A129)</f>
        <v/>
      </c>
    </row>
    <row r="128" spans="1:1" x14ac:dyDescent="0.3">
      <c r="A128" s="150" t="str">
        <f ca="1">IF(ISBLANK('Data Summary'!A130),"",'Data Summary'!A130)</f>
        <v/>
      </c>
    </row>
    <row r="129" spans="1:1" x14ac:dyDescent="0.3">
      <c r="A129" s="150" t="str">
        <f ca="1">IF(ISBLANK('Data Summary'!A131),"",'Data Summary'!A131)</f>
        <v/>
      </c>
    </row>
    <row r="130" spans="1:1" x14ac:dyDescent="0.3">
      <c r="A130" s="150" t="str">
        <f ca="1">IF(ISBLANK('Data Summary'!A132),"",'Data Summary'!A132)</f>
        <v/>
      </c>
    </row>
    <row r="131" spans="1:1" x14ac:dyDescent="0.3">
      <c r="A131" s="150" t="str">
        <f ca="1">IF(ISBLANK('Data Summary'!A133),"",'Data Summary'!A133)</f>
        <v/>
      </c>
    </row>
    <row r="132" spans="1:1" x14ac:dyDescent="0.3">
      <c r="A132" s="150" t="str">
        <f ca="1">IF(ISBLANK('Data Summary'!A134),"",'Data Summary'!A134)</f>
        <v/>
      </c>
    </row>
    <row r="133" spans="1:1" x14ac:dyDescent="0.3">
      <c r="A133" s="150" t="str">
        <f ca="1">IF(ISBLANK('Data Summary'!A135),"",'Data Summary'!A135)</f>
        <v/>
      </c>
    </row>
    <row r="134" spans="1:1" x14ac:dyDescent="0.3">
      <c r="A134" s="150" t="str">
        <f ca="1">IF(ISBLANK('Data Summary'!A136),"",'Data Summary'!A136)</f>
        <v/>
      </c>
    </row>
    <row r="135" spans="1:1" x14ac:dyDescent="0.3">
      <c r="A135" s="150" t="str">
        <f ca="1">IF(ISBLANK('Data Summary'!A137),"",'Data Summary'!A137)</f>
        <v/>
      </c>
    </row>
    <row r="136" spans="1:1" x14ac:dyDescent="0.3">
      <c r="A136" s="150" t="str">
        <f ca="1">IF(ISBLANK('Data Summary'!A138),"",'Data Summary'!A138)</f>
        <v/>
      </c>
    </row>
    <row r="137" spans="1:1" x14ac:dyDescent="0.3">
      <c r="A137" s="150" t="str">
        <f ca="1">IF(ISBLANK('Data Summary'!A139),"",'Data Summary'!A139)</f>
        <v/>
      </c>
    </row>
    <row r="138" spans="1:1" x14ac:dyDescent="0.3">
      <c r="A138" s="150" t="str">
        <f ca="1">IF(ISBLANK('Data Summary'!A140),"",'Data Summary'!A140)</f>
        <v/>
      </c>
    </row>
    <row r="139" spans="1:1" x14ac:dyDescent="0.3">
      <c r="A139" s="150" t="str">
        <f ca="1">IF(ISBLANK('Data Summary'!A141),"",'Data Summary'!A141)</f>
        <v/>
      </c>
    </row>
    <row r="140" spans="1:1" x14ac:dyDescent="0.3">
      <c r="A140" s="150" t="str">
        <f ca="1">IF(ISBLANK('Data Summary'!A142),"",'Data Summary'!A142)</f>
        <v/>
      </c>
    </row>
    <row r="141" spans="1:1" x14ac:dyDescent="0.3">
      <c r="A141" s="150" t="str">
        <f ca="1">IF(ISBLANK('Data Summary'!A143),"",'Data Summary'!A143)</f>
        <v/>
      </c>
    </row>
    <row r="142" spans="1:1" x14ac:dyDescent="0.3">
      <c r="A142" s="150" t="str">
        <f ca="1">IF(ISBLANK('Data Summary'!A144),"",'Data Summary'!A144)</f>
        <v/>
      </c>
    </row>
    <row r="143" spans="1:1" x14ac:dyDescent="0.3">
      <c r="A143" s="150" t="str">
        <f ca="1">IF(ISBLANK('Data Summary'!A145),"",'Data Summary'!A145)</f>
        <v/>
      </c>
    </row>
    <row r="144" spans="1:1" x14ac:dyDescent="0.3">
      <c r="A144" s="150" t="str">
        <f ca="1">IF(ISBLANK('Data Summary'!A146),"",'Data Summary'!A146)</f>
        <v/>
      </c>
    </row>
    <row r="145" spans="1:1" x14ac:dyDescent="0.3">
      <c r="A145" s="150" t="str">
        <f ca="1">IF(ISBLANK('Data Summary'!A147),"",'Data Summary'!A147)</f>
        <v/>
      </c>
    </row>
    <row r="146" spans="1:1" x14ac:dyDescent="0.3">
      <c r="A146" s="150" t="str">
        <f ca="1">IF(ISBLANK('Data Summary'!A148),"",'Data Summary'!A148)</f>
        <v/>
      </c>
    </row>
    <row r="147" spans="1:1" x14ac:dyDescent="0.3">
      <c r="A147" s="150" t="str">
        <f ca="1">IF(ISBLANK('Data Summary'!A149),"",'Data Summary'!A149)</f>
        <v/>
      </c>
    </row>
    <row r="148" spans="1:1" x14ac:dyDescent="0.3">
      <c r="A148" s="150" t="e">
        <f>IF(ISBLANK(#REF!),"",#REF!)</f>
        <v>#REF!</v>
      </c>
    </row>
    <row r="149" spans="1:1" x14ac:dyDescent="0.3">
      <c r="A149" s="150" t="e">
        <f>IF(ISBLANK(#REF!),"",#REF!)</f>
        <v>#REF!</v>
      </c>
    </row>
    <row r="150" spans="1:1" x14ac:dyDescent="0.3">
      <c r="A150" s="150" t="e">
        <f>IF(ISBLANK(#REF!),"",#REF!)</f>
        <v>#REF!</v>
      </c>
    </row>
    <row r="151" spans="1:1" x14ac:dyDescent="0.3">
      <c r="A151" s="150" t="e">
        <f>IF(ISBLANK(#REF!),"",#REF!)</f>
        <v>#REF!</v>
      </c>
    </row>
    <row r="152" spans="1:1" x14ac:dyDescent="0.3">
      <c r="A152" s="184"/>
    </row>
    <row r="153" spans="1:1" x14ac:dyDescent="0.3">
      <c r="A153" s="184"/>
    </row>
    <row r="154" spans="1:1" x14ac:dyDescent="0.3">
      <c r="A154" s="184"/>
    </row>
    <row r="155" spans="1:1" x14ac:dyDescent="0.3">
      <c r="A155" s="184"/>
    </row>
    <row r="156" spans="1:1" x14ac:dyDescent="0.3">
      <c r="A156" s="184"/>
    </row>
    <row r="157" spans="1:1" x14ac:dyDescent="0.3">
      <c r="A157" s="184"/>
    </row>
    <row r="158" spans="1:1" x14ac:dyDescent="0.3">
      <c r="A158" s="184"/>
    </row>
    <row r="159" spans="1:1" x14ac:dyDescent="0.3">
      <c r="A159" s="184"/>
    </row>
    <row r="160" spans="1:1" x14ac:dyDescent="0.3">
      <c r="A160" s="184"/>
    </row>
    <row r="161" spans="1:1" x14ac:dyDescent="0.3">
      <c r="A161" s="184"/>
    </row>
    <row r="162" spans="1:1" x14ac:dyDescent="0.3">
      <c r="A162" s="184"/>
    </row>
    <row r="163" spans="1:1" x14ac:dyDescent="0.3">
      <c r="A163" s="184"/>
    </row>
    <row r="164" spans="1:1" x14ac:dyDescent="0.3">
      <c r="A164" s="184"/>
    </row>
    <row r="165" spans="1:1" x14ac:dyDescent="0.3">
      <c r="A165" s="184"/>
    </row>
    <row r="166" spans="1:1" x14ac:dyDescent="0.3">
      <c r="A166" s="184"/>
    </row>
    <row r="167" spans="1:1" x14ac:dyDescent="0.3">
      <c r="A167" s="184"/>
    </row>
    <row r="168" spans="1:1" x14ac:dyDescent="0.3">
      <c r="A168" s="184"/>
    </row>
    <row r="169" spans="1:1" x14ac:dyDescent="0.3">
      <c r="A169" s="184"/>
    </row>
    <row r="170" spans="1:1" x14ac:dyDescent="0.3">
      <c r="A170" s="184"/>
    </row>
    <row r="171" spans="1:1" x14ac:dyDescent="0.3">
      <c r="A171" s="184"/>
    </row>
    <row r="172" spans="1:1" x14ac:dyDescent="0.3">
      <c r="A172" s="184"/>
    </row>
    <row r="173" spans="1:1" x14ac:dyDescent="0.3">
      <c r="A173" s="184"/>
    </row>
    <row r="174" spans="1:1" x14ac:dyDescent="0.3">
      <c r="A174" s="184"/>
    </row>
    <row r="175" spans="1:1" x14ac:dyDescent="0.3">
      <c r="A175" s="184"/>
    </row>
    <row r="176" spans="1:1" x14ac:dyDescent="0.3">
      <c r="A176" s="184"/>
    </row>
    <row r="177" spans="1:1" x14ac:dyDescent="0.3">
      <c r="A177" s="184"/>
    </row>
    <row r="178" spans="1:1" x14ac:dyDescent="0.3">
      <c r="A178" s="184"/>
    </row>
    <row r="179" spans="1:1" x14ac:dyDescent="0.3">
      <c r="A179" s="184"/>
    </row>
    <row r="180" spans="1:1" x14ac:dyDescent="0.3">
      <c r="A180" s="184"/>
    </row>
    <row r="181" spans="1:1" x14ac:dyDescent="0.3">
      <c r="A181" s="184"/>
    </row>
    <row r="182" spans="1:1" x14ac:dyDescent="0.3">
      <c r="A182" s="184"/>
    </row>
    <row r="183" spans="1:1" x14ac:dyDescent="0.3">
      <c r="A183" s="184"/>
    </row>
    <row r="184" spans="1:1" x14ac:dyDescent="0.3">
      <c r="A184" s="184"/>
    </row>
    <row r="185" spans="1:1" x14ac:dyDescent="0.3">
      <c r="A185" s="184"/>
    </row>
    <row r="186" spans="1:1" x14ac:dyDescent="0.3">
      <c r="A186" s="184"/>
    </row>
    <row r="187" spans="1:1" x14ac:dyDescent="0.3">
      <c r="A187" s="184"/>
    </row>
    <row r="188" spans="1:1" x14ac:dyDescent="0.3">
      <c r="A188" s="184"/>
    </row>
    <row r="189" spans="1:1" x14ac:dyDescent="0.3">
      <c r="A189" s="184"/>
    </row>
    <row r="190" spans="1:1" x14ac:dyDescent="0.3">
      <c r="A190" s="184"/>
    </row>
    <row r="191" spans="1:1" x14ac:dyDescent="0.3">
      <c r="A191" s="184"/>
    </row>
    <row r="192" spans="1:1" x14ac:dyDescent="0.3">
      <c r="A192" s="184"/>
    </row>
    <row r="193" spans="1:1" x14ac:dyDescent="0.3">
      <c r="A193" s="184"/>
    </row>
    <row r="194" spans="1:1" x14ac:dyDescent="0.3">
      <c r="A194" s="184"/>
    </row>
    <row r="195" spans="1:1" x14ac:dyDescent="0.3">
      <c r="A195" s="184"/>
    </row>
    <row r="196" spans="1:1" x14ac:dyDescent="0.3">
      <c r="A196" s="184"/>
    </row>
    <row r="197" spans="1:1" x14ac:dyDescent="0.3">
      <c r="A197" s="184"/>
    </row>
    <row r="198" spans="1:1" x14ac:dyDescent="0.3">
      <c r="A198" s="184"/>
    </row>
    <row r="199" spans="1:1" x14ac:dyDescent="0.3">
      <c r="A199" s="184"/>
    </row>
    <row r="200" spans="1:1" x14ac:dyDescent="0.3">
      <c r="A200" s="184"/>
    </row>
    <row r="201" spans="1:1" x14ac:dyDescent="0.3">
      <c r="A201" s="184"/>
    </row>
    <row r="202" spans="1:1" x14ac:dyDescent="0.3">
      <c r="A202" s="184"/>
    </row>
    <row r="203" spans="1:1" x14ac:dyDescent="0.3">
      <c r="A203" s="184"/>
    </row>
    <row r="204" spans="1:1" x14ac:dyDescent="0.3">
      <c r="A204" s="184"/>
    </row>
    <row r="205" spans="1:1" x14ac:dyDescent="0.3">
      <c r="A205" s="184"/>
    </row>
    <row r="206" spans="1:1" x14ac:dyDescent="0.3">
      <c r="A206" s="184"/>
    </row>
    <row r="207" spans="1:1" x14ac:dyDescent="0.3">
      <c r="A207" s="184"/>
    </row>
    <row r="208" spans="1:1" x14ac:dyDescent="0.3">
      <c r="A208" s="184"/>
    </row>
    <row r="209" spans="1:1" x14ac:dyDescent="0.3">
      <c r="A209" s="184"/>
    </row>
    <row r="210" spans="1:1" x14ac:dyDescent="0.3">
      <c r="A210" s="184"/>
    </row>
    <row r="211" spans="1:1" x14ac:dyDescent="0.3">
      <c r="A211" s="184"/>
    </row>
    <row r="212" spans="1:1" x14ac:dyDescent="0.3">
      <c r="A212" s="184"/>
    </row>
    <row r="213" spans="1:1" x14ac:dyDescent="0.3">
      <c r="A213" s="184"/>
    </row>
    <row r="214" spans="1:1" x14ac:dyDescent="0.3">
      <c r="A214" s="184"/>
    </row>
    <row r="215" spans="1:1" x14ac:dyDescent="0.3">
      <c r="A215" s="184"/>
    </row>
    <row r="216" spans="1:1" x14ac:dyDescent="0.3">
      <c r="A216" s="184"/>
    </row>
    <row r="217" spans="1:1" x14ac:dyDescent="0.3">
      <c r="A217" s="184"/>
    </row>
    <row r="218" spans="1:1" x14ac:dyDescent="0.3">
      <c r="A218" s="184"/>
    </row>
    <row r="219" spans="1:1" x14ac:dyDescent="0.3">
      <c r="A219" s="184"/>
    </row>
    <row r="220" spans="1:1" x14ac:dyDescent="0.3">
      <c r="A220" s="184"/>
    </row>
    <row r="221" spans="1:1" x14ac:dyDescent="0.3">
      <c r="A221" s="184"/>
    </row>
    <row r="222" spans="1:1" x14ac:dyDescent="0.3">
      <c r="A222" s="184"/>
    </row>
    <row r="223" spans="1:1" x14ac:dyDescent="0.3">
      <c r="A223" s="184"/>
    </row>
    <row r="224" spans="1:1" x14ac:dyDescent="0.3">
      <c r="A224" s="184"/>
    </row>
    <row r="225" spans="1:1" x14ac:dyDescent="0.3">
      <c r="A225" s="184"/>
    </row>
    <row r="226" spans="1:1" x14ac:dyDescent="0.3">
      <c r="A226" s="184"/>
    </row>
    <row r="227" spans="1:1" x14ac:dyDescent="0.3">
      <c r="A227" s="184"/>
    </row>
    <row r="228" spans="1:1" x14ac:dyDescent="0.3">
      <c r="A228" s="184"/>
    </row>
    <row r="229" spans="1:1" x14ac:dyDescent="0.3">
      <c r="A229" s="184"/>
    </row>
    <row r="230" spans="1:1" x14ac:dyDescent="0.3">
      <c r="A230" s="184"/>
    </row>
    <row r="231" spans="1:1" x14ac:dyDescent="0.3">
      <c r="A231" s="184"/>
    </row>
    <row r="232" spans="1:1" x14ac:dyDescent="0.3">
      <c r="A232" s="184"/>
    </row>
    <row r="233" spans="1:1" x14ac:dyDescent="0.3">
      <c r="A233" s="184"/>
    </row>
    <row r="234" spans="1:1" x14ac:dyDescent="0.3">
      <c r="A234" s="184"/>
    </row>
    <row r="235" spans="1:1" x14ac:dyDescent="0.3">
      <c r="A235" s="184"/>
    </row>
    <row r="236" spans="1:1" x14ac:dyDescent="0.3">
      <c r="A236" s="184"/>
    </row>
    <row r="237" spans="1:1" x14ac:dyDescent="0.3">
      <c r="A237" s="184"/>
    </row>
    <row r="238" spans="1:1" x14ac:dyDescent="0.3">
      <c r="A238" s="184"/>
    </row>
    <row r="239" spans="1:1" x14ac:dyDescent="0.3">
      <c r="A239" s="184"/>
    </row>
    <row r="240" spans="1:1" x14ac:dyDescent="0.3">
      <c r="A240" s="184"/>
    </row>
    <row r="241" spans="1:1" x14ac:dyDescent="0.3">
      <c r="A241" s="184"/>
    </row>
    <row r="242" spans="1:1" x14ac:dyDescent="0.3">
      <c r="A242" s="184"/>
    </row>
    <row r="243" spans="1:1" x14ac:dyDescent="0.3">
      <c r="A243" s="184"/>
    </row>
    <row r="244" spans="1:1" x14ac:dyDescent="0.3">
      <c r="A244" s="184"/>
    </row>
    <row r="245" spans="1:1" x14ac:dyDescent="0.3">
      <c r="A245" s="184"/>
    </row>
    <row r="246" spans="1:1" x14ac:dyDescent="0.3">
      <c r="A246" s="184"/>
    </row>
    <row r="247" spans="1:1" x14ac:dyDescent="0.3">
      <c r="A247" s="184"/>
    </row>
    <row r="248" spans="1:1" x14ac:dyDescent="0.3">
      <c r="A248" s="184"/>
    </row>
    <row r="249" spans="1:1" x14ac:dyDescent="0.3">
      <c r="A249" s="184"/>
    </row>
    <row r="250" spans="1:1" x14ac:dyDescent="0.3">
      <c r="A250" s="184"/>
    </row>
    <row r="251" spans="1:1" x14ac:dyDescent="0.3">
      <c r="A251" s="184"/>
    </row>
    <row r="252" spans="1:1" x14ac:dyDescent="0.3">
      <c r="A252" s="184"/>
    </row>
    <row r="253" spans="1:1" x14ac:dyDescent="0.3">
      <c r="A253" s="184"/>
    </row>
    <row r="254" spans="1:1" x14ac:dyDescent="0.3">
      <c r="A254" s="184"/>
    </row>
    <row r="255" spans="1:1" x14ac:dyDescent="0.3">
      <c r="A255" s="184"/>
    </row>
    <row r="256" spans="1:1" x14ac:dyDescent="0.3">
      <c r="A256" s="184"/>
    </row>
    <row r="257" spans="1:1" x14ac:dyDescent="0.3">
      <c r="A257" s="184"/>
    </row>
    <row r="258" spans="1:1" x14ac:dyDescent="0.3">
      <c r="A258" s="184"/>
    </row>
    <row r="259" spans="1:1" x14ac:dyDescent="0.3">
      <c r="A259" s="184"/>
    </row>
    <row r="260" spans="1:1" x14ac:dyDescent="0.3">
      <c r="A260" s="184"/>
    </row>
    <row r="261" spans="1:1" x14ac:dyDescent="0.3">
      <c r="A261" s="184"/>
    </row>
    <row r="262" spans="1:1" x14ac:dyDescent="0.3">
      <c r="A262" s="184"/>
    </row>
    <row r="263" spans="1:1" x14ac:dyDescent="0.3">
      <c r="A263" s="184"/>
    </row>
    <row r="264" spans="1:1" x14ac:dyDescent="0.3">
      <c r="A264" s="184"/>
    </row>
    <row r="265" spans="1:1" x14ac:dyDescent="0.3">
      <c r="A265" s="184"/>
    </row>
    <row r="266" spans="1:1" x14ac:dyDescent="0.3">
      <c r="A266" s="184"/>
    </row>
    <row r="267" spans="1:1" x14ac:dyDescent="0.3">
      <c r="A267" s="184"/>
    </row>
    <row r="268" spans="1:1" x14ac:dyDescent="0.3">
      <c r="A268" s="184"/>
    </row>
    <row r="269" spans="1:1" x14ac:dyDescent="0.3">
      <c r="A269" s="184"/>
    </row>
    <row r="270" spans="1:1" x14ac:dyDescent="0.3">
      <c r="A270" s="184"/>
    </row>
    <row r="271" spans="1:1" x14ac:dyDescent="0.3">
      <c r="A271" s="184"/>
    </row>
    <row r="272" spans="1:1" x14ac:dyDescent="0.3">
      <c r="A272" s="184"/>
    </row>
    <row r="273" spans="1:1" x14ac:dyDescent="0.3">
      <c r="A273" s="184"/>
    </row>
    <row r="274" spans="1:1" x14ac:dyDescent="0.3">
      <c r="A274" s="184"/>
    </row>
    <row r="275" spans="1:1" x14ac:dyDescent="0.3">
      <c r="A275" s="184"/>
    </row>
    <row r="276" spans="1:1" x14ac:dyDescent="0.3">
      <c r="A276" s="184"/>
    </row>
    <row r="277" spans="1:1" x14ac:dyDescent="0.3">
      <c r="A277" s="184"/>
    </row>
    <row r="278" spans="1:1" x14ac:dyDescent="0.3">
      <c r="A278" s="184"/>
    </row>
    <row r="279" spans="1:1" x14ac:dyDescent="0.3">
      <c r="A279" s="184"/>
    </row>
    <row r="280" spans="1:1" x14ac:dyDescent="0.3">
      <c r="A280" s="184"/>
    </row>
    <row r="281" spans="1:1" x14ac:dyDescent="0.3">
      <c r="A281" s="184"/>
    </row>
    <row r="282" spans="1:1" x14ac:dyDescent="0.3">
      <c r="A282" s="184"/>
    </row>
    <row r="283" spans="1:1" x14ac:dyDescent="0.3">
      <c r="A283" s="184"/>
    </row>
    <row r="284" spans="1:1" x14ac:dyDescent="0.3">
      <c r="A284" s="184"/>
    </row>
    <row r="285" spans="1:1" x14ac:dyDescent="0.3">
      <c r="A285" s="184"/>
    </row>
    <row r="286" spans="1:1" x14ac:dyDescent="0.3">
      <c r="A286" s="184"/>
    </row>
    <row r="287" spans="1:1" x14ac:dyDescent="0.3">
      <c r="A287" s="184"/>
    </row>
    <row r="288" spans="1:1" x14ac:dyDescent="0.3">
      <c r="A288" s="184"/>
    </row>
    <row r="289" spans="1:1" x14ac:dyDescent="0.3">
      <c r="A289" s="184"/>
    </row>
    <row r="290" spans="1:1" x14ac:dyDescent="0.3">
      <c r="A290" s="184"/>
    </row>
    <row r="291" spans="1:1" x14ac:dyDescent="0.3">
      <c r="A291" s="184"/>
    </row>
    <row r="292" spans="1:1" x14ac:dyDescent="0.3">
      <c r="A292" s="184"/>
    </row>
    <row r="293" spans="1:1" x14ac:dyDescent="0.3">
      <c r="A293" s="184"/>
    </row>
    <row r="294" spans="1:1" x14ac:dyDescent="0.3">
      <c r="A294" s="184"/>
    </row>
    <row r="295" spans="1:1" x14ac:dyDescent="0.3">
      <c r="A295" s="184"/>
    </row>
    <row r="296" spans="1:1" x14ac:dyDescent="0.3">
      <c r="A296" s="184"/>
    </row>
    <row r="297" spans="1:1" x14ac:dyDescent="0.3">
      <c r="A297" s="184"/>
    </row>
    <row r="298" spans="1:1" x14ac:dyDescent="0.3">
      <c r="A298" s="184"/>
    </row>
    <row r="299" spans="1:1" x14ac:dyDescent="0.3">
      <c r="A299" s="184"/>
    </row>
    <row r="300" spans="1:1" x14ac:dyDescent="0.3">
      <c r="A300" s="184"/>
    </row>
    <row r="301" spans="1:1" x14ac:dyDescent="0.3">
      <c r="A301" s="184"/>
    </row>
    <row r="302" spans="1:1" x14ac:dyDescent="0.3">
      <c r="A302" s="184"/>
    </row>
    <row r="303" spans="1:1" x14ac:dyDescent="0.3">
      <c r="A303" s="184"/>
    </row>
    <row r="304" spans="1:1" x14ac:dyDescent="0.3">
      <c r="A304" s="184"/>
    </row>
    <row r="305" spans="1:1" x14ac:dyDescent="0.3">
      <c r="A305" s="184"/>
    </row>
    <row r="306" spans="1:1" x14ac:dyDescent="0.3">
      <c r="A306" s="184"/>
    </row>
    <row r="307" spans="1:1" x14ac:dyDescent="0.3">
      <c r="A307" s="184"/>
    </row>
    <row r="308" spans="1:1" x14ac:dyDescent="0.3">
      <c r="A308" s="184"/>
    </row>
    <row r="309" spans="1:1" x14ac:dyDescent="0.3">
      <c r="A309" s="184"/>
    </row>
    <row r="310" spans="1:1" x14ac:dyDescent="0.3">
      <c r="A310" s="184"/>
    </row>
    <row r="311" spans="1:1" x14ac:dyDescent="0.3">
      <c r="A311" s="184"/>
    </row>
    <row r="312" spans="1:1" x14ac:dyDescent="0.3">
      <c r="A312" s="184"/>
    </row>
    <row r="313" spans="1:1" x14ac:dyDescent="0.3">
      <c r="A313" s="184"/>
    </row>
    <row r="314" spans="1:1" x14ac:dyDescent="0.3">
      <c r="A314" s="184"/>
    </row>
    <row r="315" spans="1:1" x14ac:dyDescent="0.3">
      <c r="A315" s="184"/>
    </row>
    <row r="316" spans="1:1" x14ac:dyDescent="0.3">
      <c r="A316" s="184"/>
    </row>
    <row r="317" spans="1:1" x14ac:dyDescent="0.3">
      <c r="A317" s="184"/>
    </row>
    <row r="318" spans="1:1" x14ac:dyDescent="0.3">
      <c r="A318" s="184"/>
    </row>
    <row r="319" spans="1:1" x14ac:dyDescent="0.3">
      <c r="A319" s="184"/>
    </row>
    <row r="320" spans="1:1" x14ac:dyDescent="0.3">
      <c r="A320" s="184"/>
    </row>
    <row r="321" spans="1:1" x14ac:dyDescent="0.3">
      <c r="A321" s="184"/>
    </row>
    <row r="322" spans="1:1" x14ac:dyDescent="0.3">
      <c r="A322" s="184"/>
    </row>
    <row r="323" spans="1:1" x14ac:dyDescent="0.3">
      <c r="A323" s="184"/>
    </row>
    <row r="324" spans="1:1" x14ac:dyDescent="0.3">
      <c r="A324" s="184"/>
    </row>
    <row r="325" spans="1:1" x14ac:dyDescent="0.3">
      <c r="A325" s="184"/>
    </row>
    <row r="326" spans="1:1" x14ac:dyDescent="0.3">
      <c r="A326" s="184"/>
    </row>
    <row r="327" spans="1:1" x14ac:dyDescent="0.3">
      <c r="A327" s="184"/>
    </row>
    <row r="328" spans="1:1" x14ac:dyDescent="0.3">
      <c r="A328" s="184"/>
    </row>
    <row r="329" spans="1:1" x14ac:dyDescent="0.3">
      <c r="A329" s="184"/>
    </row>
    <row r="330" spans="1:1" x14ac:dyDescent="0.3">
      <c r="A330" s="184"/>
    </row>
    <row r="331" spans="1:1" x14ac:dyDescent="0.3">
      <c r="A331" s="184"/>
    </row>
    <row r="332" spans="1:1" x14ac:dyDescent="0.3">
      <c r="A332" s="184"/>
    </row>
    <row r="333" spans="1:1" x14ac:dyDescent="0.3">
      <c r="A333" s="184"/>
    </row>
    <row r="334" spans="1:1" x14ac:dyDescent="0.3">
      <c r="A334" s="184"/>
    </row>
    <row r="335" spans="1:1" x14ac:dyDescent="0.3">
      <c r="A335" s="184"/>
    </row>
    <row r="336" spans="1:1" x14ac:dyDescent="0.3">
      <c r="A336" s="184"/>
    </row>
    <row r="337" spans="1:1" x14ac:dyDescent="0.3">
      <c r="A337" s="184"/>
    </row>
    <row r="338" spans="1:1" x14ac:dyDescent="0.3">
      <c r="A338" s="184"/>
    </row>
    <row r="339" spans="1:1" x14ac:dyDescent="0.3">
      <c r="A339" s="184"/>
    </row>
    <row r="340" spans="1:1" x14ac:dyDescent="0.3">
      <c r="A340" s="184"/>
    </row>
    <row r="341" spans="1:1" x14ac:dyDescent="0.3">
      <c r="A341" s="184"/>
    </row>
    <row r="342" spans="1:1" x14ac:dyDescent="0.3">
      <c r="A342" s="184"/>
    </row>
    <row r="343" spans="1:1" x14ac:dyDescent="0.3">
      <c r="A343" s="184"/>
    </row>
    <row r="344" spans="1:1" x14ac:dyDescent="0.3">
      <c r="A344" s="184"/>
    </row>
    <row r="345" spans="1:1" x14ac:dyDescent="0.3">
      <c r="A345" s="184"/>
    </row>
    <row r="346" spans="1:1" x14ac:dyDescent="0.3">
      <c r="A346" s="184"/>
    </row>
    <row r="347" spans="1:1" x14ac:dyDescent="0.3">
      <c r="A347" s="184"/>
    </row>
    <row r="348" spans="1:1" x14ac:dyDescent="0.3">
      <c r="A348" s="184"/>
    </row>
    <row r="349" spans="1:1" x14ac:dyDescent="0.3">
      <c r="A349" s="184"/>
    </row>
    <row r="350" spans="1:1" x14ac:dyDescent="0.3">
      <c r="A350" s="184"/>
    </row>
    <row r="351" spans="1:1" x14ac:dyDescent="0.3">
      <c r="A351" s="184"/>
    </row>
    <row r="352" spans="1:1" x14ac:dyDescent="0.3">
      <c r="A352" s="184"/>
    </row>
    <row r="353" spans="1:1" x14ac:dyDescent="0.3">
      <c r="A353" s="184"/>
    </row>
    <row r="354" spans="1:1" x14ac:dyDescent="0.3">
      <c r="A354" s="184"/>
    </row>
    <row r="355" spans="1:1" x14ac:dyDescent="0.3">
      <c r="A355" s="184"/>
    </row>
    <row r="356" spans="1:1" x14ac:dyDescent="0.3">
      <c r="A356" s="184"/>
    </row>
    <row r="357" spans="1:1" x14ac:dyDescent="0.3">
      <c r="A357" s="184"/>
    </row>
    <row r="358" spans="1:1" x14ac:dyDescent="0.3">
      <c r="A358" s="184"/>
    </row>
    <row r="359" spans="1:1" x14ac:dyDescent="0.3">
      <c r="A359" s="184"/>
    </row>
    <row r="360" spans="1:1" x14ac:dyDescent="0.3">
      <c r="A360" s="184"/>
    </row>
    <row r="361" spans="1:1" x14ac:dyDescent="0.3">
      <c r="A361" s="184"/>
    </row>
    <row r="362" spans="1:1" x14ac:dyDescent="0.3">
      <c r="A362" s="184"/>
    </row>
    <row r="363" spans="1:1" x14ac:dyDescent="0.3">
      <c r="A363" s="184"/>
    </row>
    <row r="364" spans="1:1" x14ac:dyDescent="0.3">
      <c r="A364" s="184"/>
    </row>
    <row r="365" spans="1:1" x14ac:dyDescent="0.3">
      <c r="A365" s="184"/>
    </row>
    <row r="366" spans="1:1" x14ac:dyDescent="0.3">
      <c r="A366" s="184"/>
    </row>
    <row r="367" spans="1:1" x14ac:dyDescent="0.3">
      <c r="A367" s="184"/>
    </row>
    <row r="368" spans="1:1" x14ac:dyDescent="0.3">
      <c r="A368" s="184"/>
    </row>
    <row r="369" spans="1:1" x14ac:dyDescent="0.3">
      <c r="A369" s="184"/>
    </row>
    <row r="370" spans="1:1" x14ac:dyDescent="0.3">
      <c r="A370" s="184"/>
    </row>
    <row r="371" spans="1:1" x14ac:dyDescent="0.3">
      <c r="A371" s="184"/>
    </row>
    <row r="372" spans="1:1" x14ac:dyDescent="0.3">
      <c r="A372" s="184"/>
    </row>
    <row r="373" spans="1:1" x14ac:dyDescent="0.3">
      <c r="A373" s="184"/>
    </row>
    <row r="374" spans="1:1" x14ac:dyDescent="0.3">
      <c r="A374" s="184"/>
    </row>
    <row r="375" spans="1:1" x14ac:dyDescent="0.3">
      <c r="A375" s="184"/>
    </row>
    <row r="376" spans="1:1" x14ac:dyDescent="0.3">
      <c r="A376" s="184"/>
    </row>
    <row r="377" spans="1:1" x14ac:dyDescent="0.3">
      <c r="A377" s="184"/>
    </row>
    <row r="378" spans="1:1" x14ac:dyDescent="0.3">
      <c r="A378" s="184"/>
    </row>
    <row r="379" spans="1:1" x14ac:dyDescent="0.3">
      <c r="A379" s="184"/>
    </row>
    <row r="380" spans="1:1" x14ac:dyDescent="0.3">
      <c r="A380" s="184"/>
    </row>
    <row r="381" spans="1:1" x14ac:dyDescent="0.3">
      <c r="A381" s="184"/>
    </row>
    <row r="382" spans="1:1" x14ac:dyDescent="0.3">
      <c r="A382" s="184"/>
    </row>
    <row r="383" spans="1:1" x14ac:dyDescent="0.3">
      <c r="A383" s="184"/>
    </row>
    <row r="384" spans="1:1" x14ac:dyDescent="0.3">
      <c r="A384" s="184"/>
    </row>
    <row r="385" spans="1:1" x14ac:dyDescent="0.3">
      <c r="A385" s="184"/>
    </row>
    <row r="386" spans="1:1" x14ac:dyDescent="0.3">
      <c r="A386" s="184"/>
    </row>
    <row r="387" spans="1:1" x14ac:dyDescent="0.3">
      <c r="A387" s="184"/>
    </row>
    <row r="388" spans="1:1" x14ac:dyDescent="0.3">
      <c r="A388" s="184"/>
    </row>
    <row r="389" spans="1:1" x14ac:dyDescent="0.3">
      <c r="A389" s="184"/>
    </row>
    <row r="390" spans="1:1" x14ac:dyDescent="0.3">
      <c r="A390" s="184"/>
    </row>
    <row r="391" spans="1:1" x14ac:dyDescent="0.3">
      <c r="A391" s="184"/>
    </row>
    <row r="392" spans="1:1" x14ac:dyDescent="0.3">
      <c r="A392" s="184"/>
    </row>
    <row r="393" spans="1:1" x14ac:dyDescent="0.3">
      <c r="A393" s="184"/>
    </row>
    <row r="394" spans="1:1" x14ac:dyDescent="0.3">
      <c r="A394" s="184"/>
    </row>
    <row r="395" spans="1:1" x14ac:dyDescent="0.3">
      <c r="A395" s="184"/>
    </row>
    <row r="396" spans="1:1" x14ac:dyDescent="0.3">
      <c r="A396" s="184"/>
    </row>
    <row r="397" spans="1:1" x14ac:dyDescent="0.3">
      <c r="A397" s="184"/>
    </row>
    <row r="398" spans="1:1" x14ac:dyDescent="0.3">
      <c r="A398" s="184"/>
    </row>
    <row r="399" spans="1:1" x14ac:dyDescent="0.3">
      <c r="A399" s="184"/>
    </row>
    <row r="400" spans="1:1" x14ac:dyDescent="0.3">
      <c r="A400" s="184"/>
    </row>
    <row r="401" spans="1:1" x14ac:dyDescent="0.3">
      <c r="A401" s="184"/>
    </row>
    <row r="402" spans="1:1" x14ac:dyDescent="0.3">
      <c r="A402" s="184"/>
    </row>
    <row r="403" spans="1:1" x14ac:dyDescent="0.3">
      <c r="A403" s="184"/>
    </row>
    <row r="404" spans="1:1" x14ac:dyDescent="0.3">
      <c r="A404" s="184"/>
    </row>
    <row r="405" spans="1:1" x14ac:dyDescent="0.3">
      <c r="A405" s="184"/>
    </row>
    <row r="406" spans="1:1" x14ac:dyDescent="0.3">
      <c r="A406" s="184"/>
    </row>
    <row r="407" spans="1:1" x14ac:dyDescent="0.3">
      <c r="A407" s="184"/>
    </row>
    <row r="408" spans="1:1" x14ac:dyDescent="0.3">
      <c r="A408" s="184"/>
    </row>
    <row r="409" spans="1:1" x14ac:dyDescent="0.3">
      <c r="A409" s="184"/>
    </row>
    <row r="410" spans="1:1" x14ac:dyDescent="0.3">
      <c r="A410" s="184"/>
    </row>
    <row r="411" spans="1:1" x14ac:dyDescent="0.3">
      <c r="A411" s="184"/>
    </row>
    <row r="412" spans="1:1" x14ac:dyDescent="0.3">
      <c r="A412" s="184"/>
    </row>
    <row r="413" spans="1:1" x14ac:dyDescent="0.3">
      <c r="A413" s="184"/>
    </row>
    <row r="414" spans="1:1" x14ac:dyDescent="0.3">
      <c r="A414" s="184"/>
    </row>
    <row r="415" spans="1:1" x14ac:dyDescent="0.3">
      <c r="A415" s="184"/>
    </row>
    <row r="416" spans="1:1" x14ac:dyDescent="0.3">
      <c r="A416" s="184"/>
    </row>
    <row r="417" spans="1:1" x14ac:dyDescent="0.3">
      <c r="A417" s="184"/>
    </row>
    <row r="418" spans="1:1" x14ac:dyDescent="0.3">
      <c r="A418" s="184"/>
    </row>
    <row r="419" spans="1:1" x14ac:dyDescent="0.3">
      <c r="A419" s="184"/>
    </row>
    <row r="420" spans="1:1" x14ac:dyDescent="0.3">
      <c r="A420" s="184"/>
    </row>
    <row r="421" spans="1:1" x14ac:dyDescent="0.3">
      <c r="A421" s="184"/>
    </row>
    <row r="422" spans="1:1" x14ac:dyDescent="0.3">
      <c r="A422" s="184"/>
    </row>
    <row r="423" spans="1:1" x14ac:dyDescent="0.3">
      <c r="A423" s="184"/>
    </row>
    <row r="424" spans="1:1" x14ac:dyDescent="0.3">
      <c r="A424" s="184"/>
    </row>
    <row r="425" spans="1:1" x14ac:dyDescent="0.3">
      <c r="A425" s="184"/>
    </row>
    <row r="426" spans="1:1" x14ac:dyDescent="0.3">
      <c r="A426" s="184"/>
    </row>
    <row r="427" spans="1:1" x14ac:dyDescent="0.3">
      <c r="A427" s="184"/>
    </row>
    <row r="428" spans="1:1" x14ac:dyDescent="0.3">
      <c r="A428" s="184"/>
    </row>
    <row r="429" spans="1:1" x14ac:dyDescent="0.3">
      <c r="A429" s="184"/>
    </row>
    <row r="430" spans="1:1" x14ac:dyDescent="0.3">
      <c r="A430" s="184"/>
    </row>
    <row r="431" spans="1:1" x14ac:dyDescent="0.3">
      <c r="A431" s="184"/>
    </row>
    <row r="432" spans="1:1" x14ac:dyDescent="0.3">
      <c r="A432" s="184"/>
    </row>
    <row r="433" spans="1:1" x14ac:dyDescent="0.3">
      <c r="A433" s="184"/>
    </row>
    <row r="434" spans="1:1" x14ac:dyDescent="0.3">
      <c r="A434" s="184"/>
    </row>
    <row r="435" spans="1:1" x14ac:dyDescent="0.3">
      <c r="A435" s="184"/>
    </row>
    <row r="436" spans="1:1" x14ac:dyDescent="0.3">
      <c r="A436" s="184"/>
    </row>
    <row r="437" spans="1:1" x14ac:dyDescent="0.3">
      <c r="A437" s="184"/>
    </row>
    <row r="438" spans="1:1" x14ac:dyDescent="0.3">
      <c r="A438" s="184"/>
    </row>
    <row r="439" spans="1:1" x14ac:dyDescent="0.3">
      <c r="A439" s="184"/>
    </row>
    <row r="440" spans="1:1" x14ac:dyDescent="0.3">
      <c r="A440" s="184"/>
    </row>
    <row r="441" spans="1:1" x14ac:dyDescent="0.3">
      <c r="A441" s="184"/>
    </row>
    <row r="442" spans="1:1" x14ac:dyDescent="0.3">
      <c r="A442" s="184"/>
    </row>
    <row r="443" spans="1:1" x14ac:dyDescent="0.3">
      <c r="A443" s="184"/>
    </row>
    <row r="444" spans="1:1" x14ac:dyDescent="0.3">
      <c r="A444" s="184"/>
    </row>
    <row r="445" spans="1:1" x14ac:dyDescent="0.3">
      <c r="A445" s="184"/>
    </row>
    <row r="446" spans="1:1" x14ac:dyDescent="0.3">
      <c r="A446" s="184"/>
    </row>
    <row r="447" spans="1:1" x14ac:dyDescent="0.3">
      <c r="A447" s="184"/>
    </row>
    <row r="448" spans="1:1" x14ac:dyDescent="0.3">
      <c r="A448" s="184"/>
    </row>
    <row r="449" spans="1:1" x14ac:dyDescent="0.3">
      <c r="A449" s="184"/>
    </row>
    <row r="450" spans="1:1" x14ac:dyDescent="0.3">
      <c r="A450" s="184"/>
    </row>
    <row r="451" spans="1:1" x14ac:dyDescent="0.3">
      <c r="A451" s="184"/>
    </row>
    <row r="452" spans="1:1" x14ac:dyDescent="0.3">
      <c r="A452" s="184"/>
    </row>
    <row r="453" spans="1:1" x14ac:dyDescent="0.3">
      <c r="A453" s="184"/>
    </row>
    <row r="454" spans="1:1" x14ac:dyDescent="0.3">
      <c r="A454" s="184"/>
    </row>
    <row r="455" spans="1:1" x14ac:dyDescent="0.3">
      <c r="A455" s="184"/>
    </row>
    <row r="456" spans="1:1" x14ac:dyDescent="0.3">
      <c r="A456" s="184"/>
    </row>
    <row r="457" spans="1:1" x14ac:dyDescent="0.3">
      <c r="A457" s="184"/>
    </row>
    <row r="458" spans="1:1" x14ac:dyDescent="0.3">
      <c r="A458" s="184"/>
    </row>
    <row r="459" spans="1:1" x14ac:dyDescent="0.3">
      <c r="A459" s="184"/>
    </row>
    <row r="460" spans="1:1" x14ac:dyDescent="0.3">
      <c r="A460" s="184"/>
    </row>
    <row r="461" spans="1:1" x14ac:dyDescent="0.3">
      <c r="A461" s="184"/>
    </row>
    <row r="462" spans="1:1" x14ac:dyDescent="0.3">
      <c r="A462" s="184"/>
    </row>
    <row r="463" spans="1:1" x14ac:dyDescent="0.3">
      <c r="A463" s="184"/>
    </row>
    <row r="464" spans="1:1" x14ac:dyDescent="0.3">
      <c r="A464" s="184"/>
    </row>
    <row r="465" spans="1:1" x14ac:dyDescent="0.3">
      <c r="A465" s="184"/>
    </row>
    <row r="466" spans="1:1" x14ac:dyDescent="0.3">
      <c r="A466" s="184"/>
    </row>
    <row r="467" spans="1:1" x14ac:dyDescent="0.3">
      <c r="A467" s="184"/>
    </row>
    <row r="468" spans="1:1" x14ac:dyDescent="0.3">
      <c r="A468" s="184"/>
    </row>
    <row r="469" spans="1:1" x14ac:dyDescent="0.3">
      <c r="A469" s="184"/>
    </row>
    <row r="470" spans="1:1" x14ac:dyDescent="0.3">
      <c r="A470" s="184"/>
    </row>
    <row r="471" spans="1:1" x14ac:dyDescent="0.3">
      <c r="A471" s="184"/>
    </row>
    <row r="472" spans="1:1" x14ac:dyDescent="0.3">
      <c r="A472" s="184"/>
    </row>
    <row r="473" spans="1:1" x14ac:dyDescent="0.3">
      <c r="A473" s="184"/>
    </row>
    <row r="474" spans="1:1" x14ac:dyDescent="0.3">
      <c r="A474" s="184"/>
    </row>
    <row r="475" spans="1:1" x14ac:dyDescent="0.3">
      <c r="A475" s="184"/>
    </row>
    <row r="476" spans="1:1" x14ac:dyDescent="0.3">
      <c r="A476" s="184"/>
    </row>
    <row r="477" spans="1:1" x14ac:dyDescent="0.3">
      <c r="A477" s="184"/>
    </row>
    <row r="478" spans="1:1" x14ac:dyDescent="0.3">
      <c r="A478" s="184"/>
    </row>
    <row r="479" spans="1:1" x14ac:dyDescent="0.3">
      <c r="A479" s="184"/>
    </row>
    <row r="480" spans="1:1" x14ac:dyDescent="0.3">
      <c r="A480" s="184"/>
    </row>
    <row r="481" spans="1:1" x14ac:dyDescent="0.3">
      <c r="A481" s="184"/>
    </row>
    <row r="482" spans="1:1" x14ac:dyDescent="0.3">
      <c r="A482" s="184"/>
    </row>
    <row r="483" spans="1:1" x14ac:dyDescent="0.3">
      <c r="A483" s="184"/>
    </row>
    <row r="484" spans="1:1" x14ac:dyDescent="0.3">
      <c r="A484" s="184"/>
    </row>
    <row r="485" spans="1:1" x14ac:dyDescent="0.3">
      <c r="A485" s="184"/>
    </row>
    <row r="486" spans="1:1" x14ac:dyDescent="0.3">
      <c r="A486" s="184"/>
    </row>
    <row r="487" spans="1:1" x14ac:dyDescent="0.3">
      <c r="A487" s="184"/>
    </row>
    <row r="488" spans="1:1" x14ac:dyDescent="0.3">
      <c r="A488" s="184"/>
    </row>
    <row r="489" spans="1:1" x14ac:dyDescent="0.3">
      <c r="A489" s="184"/>
    </row>
    <row r="490" spans="1:1" x14ac:dyDescent="0.3">
      <c r="A490" s="184"/>
    </row>
    <row r="491" spans="1:1" x14ac:dyDescent="0.3">
      <c r="A491" s="184"/>
    </row>
    <row r="492" spans="1:1" x14ac:dyDescent="0.3">
      <c r="A492" s="184"/>
    </row>
    <row r="493" spans="1:1" x14ac:dyDescent="0.3">
      <c r="A493" s="184"/>
    </row>
    <row r="494" spans="1:1" x14ac:dyDescent="0.3">
      <c r="A494" s="184"/>
    </row>
    <row r="495" spans="1:1" x14ac:dyDescent="0.3">
      <c r="A495" s="184"/>
    </row>
    <row r="496" spans="1:1" x14ac:dyDescent="0.3">
      <c r="A496" s="184"/>
    </row>
    <row r="497" spans="1:1" x14ac:dyDescent="0.3">
      <c r="A497" s="184"/>
    </row>
    <row r="498" spans="1:1" x14ac:dyDescent="0.3">
      <c r="A498" s="184"/>
    </row>
    <row r="499" spans="1:1" x14ac:dyDescent="0.3">
      <c r="A499" s="184"/>
    </row>
    <row r="500" spans="1:1" x14ac:dyDescent="0.3">
      <c r="A500" s="184"/>
    </row>
    <row r="501" spans="1:1" x14ac:dyDescent="0.3">
      <c r="A501" s="184"/>
    </row>
    <row r="502" spans="1:1" x14ac:dyDescent="0.3">
      <c r="A502" s="184"/>
    </row>
    <row r="503" spans="1:1" x14ac:dyDescent="0.3">
      <c r="A503" s="184"/>
    </row>
    <row r="504" spans="1:1" x14ac:dyDescent="0.3">
      <c r="A504" s="184"/>
    </row>
    <row r="505" spans="1:1" x14ac:dyDescent="0.3">
      <c r="A505" s="184"/>
    </row>
    <row r="506" spans="1:1" x14ac:dyDescent="0.3">
      <c r="A506" s="184"/>
    </row>
    <row r="507" spans="1:1" x14ac:dyDescent="0.3">
      <c r="A507" s="184"/>
    </row>
    <row r="508" spans="1:1" x14ac:dyDescent="0.3">
      <c r="A508" s="184"/>
    </row>
    <row r="509" spans="1:1" x14ac:dyDescent="0.3">
      <c r="A509" s="184"/>
    </row>
    <row r="510" spans="1:1" x14ac:dyDescent="0.3">
      <c r="A510" s="184"/>
    </row>
    <row r="511" spans="1:1" x14ac:dyDescent="0.3">
      <c r="A511" s="184"/>
    </row>
    <row r="512" spans="1:1" x14ac:dyDescent="0.3">
      <c r="A512" s="184"/>
    </row>
    <row r="513" spans="1:1" x14ac:dyDescent="0.3">
      <c r="A513" s="184"/>
    </row>
    <row r="514" spans="1:1" x14ac:dyDescent="0.3">
      <c r="A514" s="184"/>
    </row>
    <row r="515" spans="1:1" x14ac:dyDescent="0.3">
      <c r="A515" s="184"/>
    </row>
    <row r="516" spans="1:1" x14ac:dyDescent="0.3">
      <c r="A516" s="184"/>
    </row>
    <row r="517" spans="1:1" x14ac:dyDescent="0.3">
      <c r="A517" s="184"/>
    </row>
    <row r="518" spans="1:1" x14ac:dyDescent="0.3">
      <c r="A518" s="184"/>
    </row>
    <row r="519" spans="1:1" x14ac:dyDescent="0.3">
      <c r="A519" s="184"/>
    </row>
    <row r="520" spans="1:1" x14ac:dyDescent="0.3">
      <c r="A520" s="184"/>
    </row>
    <row r="521" spans="1:1" x14ac:dyDescent="0.3">
      <c r="A521" s="184"/>
    </row>
    <row r="522" spans="1:1" x14ac:dyDescent="0.3">
      <c r="A522" s="184"/>
    </row>
    <row r="523" spans="1:1" x14ac:dyDescent="0.3">
      <c r="A523" s="184"/>
    </row>
    <row r="524" spans="1:1" x14ac:dyDescent="0.3">
      <c r="A524" s="184"/>
    </row>
    <row r="525" spans="1:1" x14ac:dyDescent="0.3">
      <c r="A525" s="184"/>
    </row>
    <row r="526" spans="1:1" x14ac:dyDescent="0.3">
      <c r="A526" s="184"/>
    </row>
    <row r="527" spans="1:1" x14ac:dyDescent="0.3">
      <c r="A527" s="184"/>
    </row>
    <row r="528" spans="1:1" x14ac:dyDescent="0.3">
      <c r="A528" s="184"/>
    </row>
    <row r="529" spans="1:1" x14ac:dyDescent="0.3">
      <c r="A529" s="184"/>
    </row>
    <row r="530" spans="1:1" x14ac:dyDescent="0.3">
      <c r="A530" s="184"/>
    </row>
    <row r="531" spans="1:1" x14ac:dyDescent="0.3">
      <c r="A531" s="184"/>
    </row>
    <row r="532" spans="1:1" x14ac:dyDescent="0.3">
      <c r="A532" s="184"/>
    </row>
    <row r="533" spans="1:1" x14ac:dyDescent="0.3">
      <c r="A533" s="184"/>
    </row>
    <row r="534" spans="1:1" x14ac:dyDescent="0.3">
      <c r="A534" s="184"/>
    </row>
    <row r="535" spans="1:1" x14ac:dyDescent="0.3">
      <c r="A535" s="184"/>
    </row>
    <row r="536" spans="1:1" x14ac:dyDescent="0.3">
      <c r="A536" s="184"/>
    </row>
    <row r="537" spans="1:1" x14ac:dyDescent="0.3">
      <c r="A537" s="184"/>
    </row>
    <row r="538" spans="1:1" x14ac:dyDescent="0.3">
      <c r="A538" s="184"/>
    </row>
    <row r="539" spans="1:1" x14ac:dyDescent="0.3">
      <c r="A539" s="184"/>
    </row>
    <row r="540" spans="1:1" x14ac:dyDescent="0.3">
      <c r="A540" s="184"/>
    </row>
    <row r="541" spans="1:1" x14ac:dyDescent="0.3">
      <c r="A541" s="184"/>
    </row>
    <row r="542" spans="1:1" x14ac:dyDescent="0.3">
      <c r="A542" s="184"/>
    </row>
    <row r="543" spans="1:1" x14ac:dyDescent="0.3">
      <c r="A543" s="184"/>
    </row>
    <row r="544" spans="1:1" x14ac:dyDescent="0.3">
      <c r="A544" s="184"/>
    </row>
    <row r="545" spans="1:1" x14ac:dyDescent="0.3">
      <c r="A545" s="184"/>
    </row>
    <row r="546" spans="1:1" x14ac:dyDescent="0.3">
      <c r="A546" s="184"/>
    </row>
    <row r="547" spans="1:1" x14ac:dyDescent="0.3">
      <c r="A547" s="184"/>
    </row>
    <row r="548" spans="1:1" x14ac:dyDescent="0.3">
      <c r="A548" s="184"/>
    </row>
    <row r="549" spans="1:1" x14ac:dyDescent="0.3">
      <c r="A549" s="184"/>
    </row>
    <row r="550" spans="1:1" x14ac:dyDescent="0.3">
      <c r="A550" s="184"/>
    </row>
    <row r="551" spans="1:1" x14ac:dyDescent="0.3">
      <c r="A551" s="184"/>
    </row>
    <row r="552" spans="1:1" x14ac:dyDescent="0.3">
      <c r="A552" s="184"/>
    </row>
    <row r="553" spans="1:1" x14ac:dyDescent="0.3">
      <c r="A553" s="184"/>
    </row>
    <row r="554" spans="1:1" x14ac:dyDescent="0.3">
      <c r="A554" s="184"/>
    </row>
    <row r="555" spans="1:1" x14ac:dyDescent="0.3">
      <c r="A555" s="184"/>
    </row>
    <row r="556" spans="1:1" x14ac:dyDescent="0.3">
      <c r="A556" s="184"/>
    </row>
    <row r="557" spans="1:1" x14ac:dyDescent="0.3">
      <c r="A557" s="184"/>
    </row>
    <row r="558" spans="1:1" x14ac:dyDescent="0.3">
      <c r="A558" s="184"/>
    </row>
    <row r="559" spans="1:1" x14ac:dyDescent="0.3">
      <c r="A559" s="184"/>
    </row>
    <row r="560" spans="1:1" x14ac:dyDescent="0.3">
      <c r="A560" s="184"/>
    </row>
    <row r="561" spans="1:1" x14ac:dyDescent="0.3">
      <c r="A561" s="184"/>
    </row>
    <row r="562" spans="1:1" x14ac:dyDescent="0.3">
      <c r="A562" s="184"/>
    </row>
    <row r="563" spans="1:1" x14ac:dyDescent="0.3">
      <c r="A563" s="184"/>
    </row>
    <row r="564" spans="1:1" x14ac:dyDescent="0.3">
      <c r="A564" s="184"/>
    </row>
    <row r="565" spans="1:1" x14ac:dyDescent="0.3">
      <c r="A565" s="184"/>
    </row>
    <row r="566" spans="1:1" x14ac:dyDescent="0.3">
      <c r="A566" s="184"/>
    </row>
    <row r="567" spans="1:1" x14ac:dyDescent="0.3">
      <c r="A567" s="184"/>
    </row>
    <row r="568" spans="1:1" x14ac:dyDescent="0.3">
      <c r="A568" s="184"/>
    </row>
    <row r="569" spans="1:1" x14ac:dyDescent="0.3">
      <c r="A569" s="184"/>
    </row>
    <row r="570" spans="1:1" x14ac:dyDescent="0.3">
      <c r="A570" s="184"/>
    </row>
    <row r="571" spans="1:1" x14ac:dyDescent="0.3">
      <c r="A571" s="184"/>
    </row>
    <row r="572" spans="1:1" x14ac:dyDescent="0.3">
      <c r="A572" s="184"/>
    </row>
    <row r="573" spans="1:1" x14ac:dyDescent="0.3">
      <c r="A573" s="184"/>
    </row>
    <row r="574" spans="1:1" x14ac:dyDescent="0.3">
      <c r="A574" s="184"/>
    </row>
    <row r="575" spans="1:1" x14ac:dyDescent="0.3">
      <c r="A575" s="184"/>
    </row>
    <row r="576" spans="1:1" x14ac:dyDescent="0.3">
      <c r="A576" s="184"/>
    </row>
    <row r="577" spans="1:1" x14ac:dyDescent="0.3">
      <c r="A577" s="184"/>
    </row>
    <row r="578" spans="1:1" x14ac:dyDescent="0.3">
      <c r="A578" s="184"/>
    </row>
    <row r="579" spans="1:1" x14ac:dyDescent="0.3">
      <c r="A579" s="184"/>
    </row>
    <row r="580" spans="1:1" x14ac:dyDescent="0.3">
      <c r="A580" s="184"/>
    </row>
    <row r="581" spans="1:1" x14ac:dyDescent="0.3">
      <c r="A581" s="184"/>
    </row>
    <row r="582" spans="1:1" x14ac:dyDescent="0.3">
      <c r="A582" s="184"/>
    </row>
    <row r="583" spans="1:1" x14ac:dyDescent="0.3">
      <c r="A583" s="184"/>
    </row>
    <row r="584" spans="1:1" x14ac:dyDescent="0.3">
      <c r="A584" s="184"/>
    </row>
    <row r="585" spans="1:1" x14ac:dyDescent="0.3">
      <c r="A585" s="184"/>
    </row>
    <row r="586" spans="1:1" x14ac:dyDescent="0.3">
      <c r="A586" s="184"/>
    </row>
    <row r="587" spans="1:1" x14ac:dyDescent="0.3">
      <c r="A587" s="184"/>
    </row>
    <row r="588" spans="1:1" x14ac:dyDescent="0.3">
      <c r="A588" s="184"/>
    </row>
    <row r="589" spans="1:1" x14ac:dyDescent="0.3">
      <c r="A589" s="184"/>
    </row>
    <row r="590" spans="1:1" x14ac:dyDescent="0.3">
      <c r="A590" s="184"/>
    </row>
    <row r="591" spans="1:1" x14ac:dyDescent="0.3">
      <c r="A591" s="184"/>
    </row>
    <row r="592" spans="1:1" x14ac:dyDescent="0.3">
      <c r="A592" s="184"/>
    </row>
    <row r="593" spans="1:1" x14ac:dyDescent="0.3">
      <c r="A593" s="184"/>
    </row>
    <row r="594" spans="1:1" x14ac:dyDescent="0.3">
      <c r="A594" s="184"/>
    </row>
    <row r="595" spans="1:1" x14ac:dyDescent="0.3">
      <c r="A595" s="184"/>
    </row>
    <row r="596" spans="1:1" x14ac:dyDescent="0.3">
      <c r="A596" s="184"/>
    </row>
    <row r="597" spans="1:1" x14ac:dyDescent="0.3">
      <c r="A597" s="184"/>
    </row>
    <row r="598" spans="1:1" x14ac:dyDescent="0.3">
      <c r="A598" s="184"/>
    </row>
    <row r="599" spans="1:1" x14ac:dyDescent="0.3">
      <c r="A599" s="184"/>
    </row>
    <row r="600" spans="1:1" x14ac:dyDescent="0.3">
      <c r="A600" s="184"/>
    </row>
    <row r="601" spans="1:1" x14ac:dyDescent="0.3">
      <c r="A601" s="184"/>
    </row>
    <row r="602" spans="1:1" x14ac:dyDescent="0.3">
      <c r="A602" s="184"/>
    </row>
    <row r="603" spans="1:1" x14ac:dyDescent="0.3">
      <c r="A603" s="184"/>
    </row>
    <row r="604" spans="1:1" x14ac:dyDescent="0.3">
      <c r="A604" s="184"/>
    </row>
    <row r="605" spans="1:1" x14ac:dyDescent="0.3">
      <c r="A605" s="184"/>
    </row>
    <row r="606" spans="1:1" x14ac:dyDescent="0.3">
      <c r="A606" s="184"/>
    </row>
    <row r="607" spans="1:1" x14ac:dyDescent="0.3">
      <c r="A607" s="184"/>
    </row>
    <row r="608" spans="1:1" x14ac:dyDescent="0.3">
      <c r="A608" s="184"/>
    </row>
    <row r="609" spans="1:1" x14ac:dyDescent="0.3">
      <c r="A609" s="184"/>
    </row>
    <row r="610" spans="1:1" x14ac:dyDescent="0.3">
      <c r="A610" s="184"/>
    </row>
    <row r="611" spans="1:1" x14ac:dyDescent="0.3">
      <c r="A611" s="184"/>
    </row>
    <row r="612" spans="1:1" x14ac:dyDescent="0.3">
      <c r="A612" s="184"/>
    </row>
    <row r="613" spans="1:1" x14ac:dyDescent="0.3">
      <c r="A613" s="184"/>
    </row>
    <row r="614" spans="1:1" x14ac:dyDescent="0.3">
      <c r="A614" s="184"/>
    </row>
    <row r="615" spans="1:1" x14ac:dyDescent="0.3">
      <c r="A615" s="184"/>
    </row>
    <row r="616" spans="1:1" x14ac:dyDescent="0.3">
      <c r="A616" s="184"/>
    </row>
    <row r="617" spans="1:1" x14ac:dyDescent="0.3">
      <c r="A617" s="184"/>
    </row>
    <row r="618" spans="1:1" x14ac:dyDescent="0.3">
      <c r="A618" s="184"/>
    </row>
    <row r="619" spans="1:1" x14ac:dyDescent="0.3">
      <c r="A619" s="184"/>
    </row>
    <row r="620" spans="1:1" x14ac:dyDescent="0.3">
      <c r="A620" s="184"/>
    </row>
    <row r="621" spans="1:1" x14ac:dyDescent="0.3">
      <c r="A621" s="184"/>
    </row>
    <row r="622" spans="1:1" x14ac:dyDescent="0.3">
      <c r="A622" s="184"/>
    </row>
    <row r="623" spans="1:1" x14ac:dyDescent="0.3">
      <c r="A623" s="184"/>
    </row>
    <row r="624" spans="1:1" x14ac:dyDescent="0.3">
      <c r="A624" s="184"/>
    </row>
    <row r="625" spans="1:1" x14ac:dyDescent="0.3">
      <c r="A625" s="184"/>
    </row>
    <row r="626" spans="1:1" x14ac:dyDescent="0.3">
      <c r="A626" s="184"/>
    </row>
    <row r="627" spans="1:1" x14ac:dyDescent="0.3">
      <c r="A627" s="184"/>
    </row>
    <row r="628" spans="1:1" x14ac:dyDescent="0.3">
      <c r="A628" s="184"/>
    </row>
    <row r="629" spans="1:1" x14ac:dyDescent="0.3">
      <c r="A629" s="184"/>
    </row>
    <row r="630" spans="1:1" x14ac:dyDescent="0.3">
      <c r="A630" s="184"/>
    </row>
    <row r="631" spans="1:1" x14ac:dyDescent="0.3">
      <c r="A631" s="184"/>
    </row>
    <row r="632" spans="1:1" x14ac:dyDescent="0.3">
      <c r="A632" s="184"/>
    </row>
    <row r="633" spans="1:1" x14ac:dyDescent="0.3">
      <c r="A633" s="184"/>
    </row>
    <row r="634" spans="1:1" x14ac:dyDescent="0.3">
      <c r="A634" s="184"/>
    </row>
    <row r="635" spans="1:1" x14ac:dyDescent="0.3">
      <c r="A635" s="184"/>
    </row>
    <row r="636" spans="1:1" x14ac:dyDescent="0.3">
      <c r="A636" s="184"/>
    </row>
    <row r="637" spans="1:1" x14ac:dyDescent="0.3">
      <c r="A637" s="184"/>
    </row>
    <row r="638" spans="1:1" x14ac:dyDescent="0.3">
      <c r="A638" s="184"/>
    </row>
    <row r="639" spans="1:1" x14ac:dyDescent="0.3">
      <c r="A639" s="184"/>
    </row>
    <row r="640" spans="1:1" x14ac:dyDescent="0.3">
      <c r="A640" s="184"/>
    </row>
  </sheetData>
  <mergeCells count="12">
    <mergeCell ref="CE27:CK27"/>
    <mergeCell ref="CY27:DE27"/>
    <mergeCell ref="BU27:CA27"/>
    <mergeCell ref="A2:A3"/>
    <mergeCell ref="BK27:BQ27"/>
    <mergeCell ref="AQ27:AW27"/>
    <mergeCell ref="BA27:BG27"/>
    <mergeCell ref="C27:I27"/>
    <mergeCell ref="M27:S27"/>
    <mergeCell ref="W27:AC27"/>
    <mergeCell ref="AG27:AM27"/>
    <mergeCell ref="CO27:CU27"/>
  </mergeCells>
  <hyperlinks>
    <hyperlink ref="A4" location="myrangeS0" display="myrangeS0" xr:uid="{2557AC9E-8C6D-4660-8DFB-36FFA1434E63}"/>
    <hyperlink ref="A5" location="myrangeS1" display="myrangeS1" xr:uid="{1B09F14D-891A-4053-B416-AB6245B7ACBC}"/>
    <hyperlink ref="A6" location="myrangeS2" display="myrangeS2" xr:uid="{1EB87B95-3F36-4315-87C9-7C6E53C72833}"/>
    <hyperlink ref="A7" location="myrangeS3" display="myrangeS3" xr:uid="{3203EC56-6B8E-49DF-8EB6-FC4C16476A6C}"/>
    <hyperlink ref="A8" location="myrangeS4" display="myrangeS4" xr:uid="{584919BC-401F-4F60-A60A-7C45E1FEB9D1}"/>
    <hyperlink ref="A9" location="myrangeS5" display="myrangeS5" xr:uid="{2929497E-9B58-41BF-927B-17A87587FCD8}"/>
    <hyperlink ref="A10" location="myrangeS6" display="myrangeS6" xr:uid="{C039DA24-28C9-4E95-A53A-022827712018}"/>
    <hyperlink ref="A11" location="myrangeS7" display="myrangeS7" xr:uid="{0D95CEDC-8DA5-4FFF-8BA5-305684B7BECB}"/>
    <hyperlink ref="A12" location="myrangeS8" display="myrangeS8" xr:uid="{BEB8EAD7-4F16-4C06-BF04-5F47DB4711BD}"/>
    <hyperlink ref="A13" location="myrangeS9" display="myrangeS9" xr:uid="{4D9A4A56-2B56-4FB9-A3D0-7C4B419F5F6B}"/>
    <hyperlink ref="A14" location="myrangeS10" display="myrangeS10" xr:uid="{319C1FE8-CE09-4819-8B98-B212E13F3FED}"/>
    <hyperlink ref="A15" location="myrangeS11" display="myrangeS11" xr:uid="{8ABAE474-7D28-427A-AF5D-0E8C3BBA1425}"/>
    <hyperlink ref="A16" location="myrangeS12" display="myrangeS12" xr:uid="{C6D42630-54D1-402B-B435-591371492577}"/>
    <hyperlink ref="A17" location="myrangeS13" display="myrangeS13" xr:uid="{30015020-8EF4-4406-ACFF-B8C38D8684AA}"/>
    <hyperlink ref="A18" location="myrangeS14" display="myrangeS14" xr:uid="{4E5532CA-8EB8-46D5-94F4-8CC8DFD3FA42}"/>
    <hyperlink ref="A19" location="myrangeS15" display="myrangeS15" xr:uid="{F55054D7-1AE7-4794-9347-C4563E741CA1}"/>
    <hyperlink ref="A20" location="myrangeS16" display="myrangeS16" xr:uid="{7B4B1A7D-5F57-42C5-8236-8A8B30E33FF8}"/>
    <hyperlink ref="A21" location="myrangeS17" display="myrangeS17" xr:uid="{E888DAF9-FA3D-4576-B78C-2341B8AA6091}"/>
    <hyperlink ref="A22" location="myrangeS18" display="myrangeS18" xr:uid="{3BFF3F07-EF7E-4B6A-BBEF-0D8FB73D589B}"/>
    <hyperlink ref="A23" location="myrangeS19" display="myrangeS19" xr:uid="{808851E6-2DED-4A57-8D6B-D11BAEEE5E0B}"/>
    <hyperlink ref="A24" location="myrangeS20" display="myrangeS20" xr:uid="{1F720B90-CD7D-4333-9DC8-B1FBC3DE7A0D}"/>
    <hyperlink ref="A25" location="myrangeS21" display="myrangeS21" xr:uid="{06664DCD-335C-483E-A200-ABAA14EB92A2}"/>
    <hyperlink ref="A26" location="myrangeS22" display="myrangeS22" xr:uid="{89A14954-9CBC-4704-8D53-686B1A015147}"/>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0" customWidth="1"/>
    <col min="3" max="3" width="29.69921875" customWidth="1"/>
    <col min="4" max="9" width="7.796875" customWidth="1"/>
    <col min="10" max="11" width="1.09765625" customWidth="1"/>
    <col min="12" max="12" width="24.59765625" style="60" customWidth="1"/>
    <col min="13" max="13" width="29.69921875" customWidth="1"/>
    <col min="14" max="19" width="7.796875" customWidth="1"/>
    <col min="20" max="21" width="1.09765625" customWidth="1"/>
    <col min="22" max="22" width="24.59765625" style="60" customWidth="1"/>
    <col min="23" max="23" width="29.69921875" customWidth="1"/>
    <col min="24" max="29" width="7.796875" customWidth="1"/>
    <col min="30" max="31" width="1.09765625" customWidth="1"/>
    <col min="32" max="32" width="24.59765625" style="60" customWidth="1"/>
    <col min="33" max="33" width="29.69921875" customWidth="1"/>
    <col min="34" max="39" width="7.796875" customWidth="1"/>
    <col min="40" max="41" width="1.09765625" customWidth="1"/>
    <col min="42" max="42" width="24.59765625" style="60" customWidth="1"/>
    <col min="43" max="43" width="29.69921875" customWidth="1"/>
    <col min="44" max="49" width="7.796875" customWidth="1"/>
    <col min="50" max="51" width="1.09765625" customWidth="1"/>
    <col min="52" max="52" width="24.59765625" style="60" customWidth="1"/>
    <col min="53" max="53" width="29.69921875" style="60" customWidth="1"/>
    <col min="54" max="59" width="7.796875" customWidth="1"/>
    <col min="60" max="61" width="1.09765625" customWidth="1"/>
    <col min="62" max="62" width="24.59765625" style="60" customWidth="1"/>
    <col min="63" max="63" width="29.69921875" customWidth="1"/>
    <col min="64" max="69" width="7.796875" customWidth="1"/>
    <col min="70" max="71" width="1.09765625" customWidth="1"/>
    <col min="72" max="72" width="24.59765625" style="60" customWidth="1"/>
    <col min="73" max="73" width="29.69921875" customWidth="1"/>
    <col min="74" max="79" width="7.796875" customWidth="1"/>
    <col min="80" max="81" width="1.09765625" customWidth="1"/>
    <col min="82" max="82" width="24.59765625" style="60" customWidth="1"/>
    <col min="83" max="83" width="29.69921875" customWidth="1"/>
    <col min="84" max="89" width="7.796875" customWidth="1"/>
    <col min="90" max="91" width="1.09765625" customWidth="1"/>
    <col min="92" max="92" width="24.59765625" style="60" customWidth="1"/>
    <col min="93" max="93" width="29.69921875" customWidth="1"/>
    <col min="94" max="99" width="7.796875" customWidth="1"/>
    <col min="100" max="101" width="1.09765625" customWidth="1"/>
    <col min="102" max="102" width="24.59765625" style="60" customWidth="1"/>
    <col min="103" max="103" width="29.69921875" customWidth="1"/>
    <col min="104" max="109" width="7.796875" customWidth="1"/>
    <col min="110" max="111" width="1.09765625" customWidth="1"/>
    <col min="112" max="112" width="24.59765625" style="60" customWidth="1"/>
    <col min="113" max="113" width="29.69921875" customWidth="1"/>
    <col min="114" max="119" width="7.796875" customWidth="1"/>
    <col min="120" max="121" width="1.09765625" customWidth="1"/>
    <col min="122" max="122" width="24.59765625" style="60" customWidth="1"/>
    <col min="123" max="123" width="29.69921875" customWidth="1"/>
    <col min="124" max="129" width="7.796875" customWidth="1"/>
    <col min="130" max="131" width="1.09765625" customWidth="1"/>
    <col min="132" max="132" width="24.59765625" style="60" customWidth="1"/>
    <col min="133" max="133" width="29.69921875" customWidth="1"/>
    <col min="134" max="139" width="7.796875" customWidth="1"/>
    <col min="140" max="141" width="1.09765625" customWidth="1"/>
    <col min="142" max="142" width="24.59765625" style="60" customWidth="1"/>
    <col min="143" max="143" width="29.69921875" customWidth="1"/>
    <col min="144" max="149" width="7.796875" customWidth="1"/>
    <col min="150" max="151" width="1.09765625" customWidth="1"/>
    <col min="152" max="152" width="24.59765625" style="60" customWidth="1"/>
    <col min="153" max="153" width="29.69921875" customWidth="1"/>
    <col min="154" max="159" width="7.796875" customWidth="1"/>
    <col min="160" max="161" width="1.09765625" customWidth="1"/>
    <col min="162" max="162" width="24.59765625" style="60" customWidth="1"/>
    <col min="163" max="163" width="29.69921875" customWidth="1"/>
    <col min="164" max="169" width="7.796875" customWidth="1"/>
    <col min="170" max="171" width="1.09765625" customWidth="1"/>
    <col min="172" max="172" width="24.59765625" style="60" customWidth="1"/>
    <col min="173" max="173" width="29.69921875" customWidth="1"/>
    <col min="174" max="179" width="7.796875" customWidth="1"/>
    <col min="180" max="181" width="1.09765625" customWidth="1"/>
    <col min="182" max="182" width="24.59765625" style="60" customWidth="1"/>
    <col min="183" max="183" width="29.69921875" customWidth="1"/>
    <col min="184" max="189" width="7.796875" customWidth="1"/>
    <col min="190" max="191" width="1.09765625" customWidth="1"/>
    <col min="192" max="192" width="24.59765625" style="60" customWidth="1"/>
    <col min="193" max="193" width="29.69921875" customWidth="1"/>
    <col min="194" max="199" width="7.796875" customWidth="1"/>
    <col min="200" max="201" width="1.09765625" customWidth="1"/>
    <col min="202" max="202" width="24.59765625" style="60" customWidth="1"/>
    <col min="203" max="203" width="29.69921875" customWidth="1"/>
    <col min="204" max="209" width="7.796875" customWidth="1"/>
    <col min="210" max="211" width="1.09765625" customWidth="1"/>
    <col min="212" max="212" width="24.59765625" style="60" customWidth="1"/>
    <col min="213" max="213" width="29.69921875" customWidth="1"/>
    <col min="214" max="219" width="7.796875" customWidth="1"/>
    <col min="220" max="221" width="1.09765625" customWidth="1"/>
    <col min="222" max="222" width="24.59765625" style="60" customWidth="1"/>
    <col min="223" max="223" width="29.69921875" customWidth="1"/>
    <col min="224" max="229" width="7.796875" customWidth="1"/>
    <col min="230" max="231" width="1.09765625" customWidth="1"/>
    <col min="232" max="232" width="24.59765625" style="60" customWidth="1"/>
    <col min="233" max="233" width="29.69921875" customWidth="1"/>
    <col min="234" max="239" width="7.796875" customWidth="1"/>
    <col min="240" max="241" width="1.09765625" customWidth="1"/>
    <col min="242" max="242" width="24.59765625" style="60" customWidth="1"/>
    <col min="243" max="243" width="29.69921875" customWidth="1"/>
    <col min="244" max="249" width="7.796875" customWidth="1"/>
    <col min="250" max="251" width="1.09765625" customWidth="1"/>
  </cols>
  <sheetData>
    <row r="1" spans="1:242" s="127" customFormat="1" ht="30" customHeight="1" x14ac:dyDescent="0.3">
      <c r="B1" s="464" t="str">
        <f>HLOOKUP(Introduction!$G$4,nametranslations,124,FALSE)</f>
        <v>L'hygiène en milieu scolaire</v>
      </c>
      <c r="C1" s="154" t="s">
        <v>157</v>
      </c>
      <c r="D1" s="133" t="str">
        <f>+Introduction!$C$7</f>
        <v>Madagascar</v>
      </c>
      <c r="E1" s="133"/>
      <c r="F1" s="133"/>
      <c r="G1" s="133"/>
      <c r="H1" s="133"/>
      <c r="I1" s="142"/>
      <c r="J1" s="125"/>
      <c r="K1" s="125"/>
      <c r="L1" s="464" t="str">
        <f>HLOOKUP(Introduction!$G$4,nametranslations,124,FALSE)</f>
        <v>L'hygiène en milieu scolaire</v>
      </c>
      <c r="M1" s="154" t="s">
        <v>158</v>
      </c>
      <c r="N1" s="133" t="str">
        <f>+Introduction!$C$7</f>
        <v>Madagascar</v>
      </c>
      <c r="O1" s="133"/>
      <c r="P1" s="133"/>
      <c r="Q1" s="133"/>
      <c r="R1" s="133"/>
      <c r="S1" s="142"/>
      <c r="T1" s="125"/>
      <c r="U1" s="125"/>
      <c r="V1" s="464" t="str">
        <f>HLOOKUP(Introduction!$G$4,nametranslations,124,FALSE)</f>
        <v>L'hygiène en milieu scolaire</v>
      </c>
      <c r="W1" s="154" t="s">
        <v>159</v>
      </c>
      <c r="X1" s="133" t="str">
        <f>+Introduction!$C$7</f>
        <v>Madagascar</v>
      </c>
      <c r="Y1" s="133"/>
      <c r="Z1" s="133"/>
      <c r="AA1" s="133"/>
      <c r="AB1" s="133"/>
      <c r="AC1" s="142"/>
      <c r="AD1" s="125"/>
      <c r="AE1" s="125"/>
      <c r="AF1" s="464" t="str">
        <f>HLOOKUP(Introduction!$G$4,nametranslations,124,FALSE)</f>
        <v>L'hygiène en milieu scolaire</v>
      </c>
      <c r="AG1" s="154" t="s">
        <v>160</v>
      </c>
      <c r="AH1" s="133" t="str">
        <f>+Introduction!$C$7</f>
        <v>Madagascar</v>
      </c>
      <c r="AI1" s="133"/>
      <c r="AJ1" s="133"/>
      <c r="AK1" s="133"/>
      <c r="AL1" s="133"/>
      <c r="AM1" s="142"/>
      <c r="AN1" s="125"/>
      <c r="AO1" s="125"/>
      <c r="AP1" s="464" t="str">
        <f>HLOOKUP(Introduction!$G$4,nametranslations,124,FALSE)</f>
        <v>L'hygiène en milieu scolaire</v>
      </c>
      <c r="AQ1" s="154" t="s">
        <v>161</v>
      </c>
      <c r="AR1" s="133" t="str">
        <f>+Introduction!$C$7</f>
        <v>Madagascar</v>
      </c>
      <c r="AS1" s="133"/>
      <c r="AT1" s="133"/>
      <c r="AU1" s="133"/>
      <c r="AV1" s="133"/>
      <c r="AW1" s="142"/>
      <c r="AX1" s="125"/>
      <c r="AY1" s="125"/>
      <c r="AZ1" s="464" t="str">
        <f>HLOOKUP(Introduction!$G$4,nametranslations,124,FALSE)</f>
        <v>L'hygiène en milieu scolaire</v>
      </c>
      <c r="BA1" s="154" t="s">
        <v>161</v>
      </c>
      <c r="BB1" s="133" t="str">
        <f>+Introduction!$C$7</f>
        <v>Madagascar</v>
      </c>
      <c r="BC1" s="133"/>
      <c r="BD1" s="133"/>
      <c r="BE1" s="133"/>
      <c r="BF1" s="133"/>
      <c r="BG1" s="142"/>
      <c r="BH1" s="125"/>
      <c r="BI1" s="125"/>
      <c r="BJ1" s="464" t="str">
        <f>HLOOKUP(Introduction!$G$4,nametranslations,124,FALSE)</f>
        <v>L'hygiène en milieu scolaire</v>
      </c>
      <c r="BK1" s="154">
        <v>2019</v>
      </c>
      <c r="BL1" s="133" t="str">
        <f>+Introduction!$C$7</f>
        <v>Madagascar</v>
      </c>
      <c r="BM1" s="133"/>
      <c r="BN1" s="133"/>
      <c r="BO1" s="133"/>
      <c r="BP1" s="133"/>
      <c r="BQ1" s="142"/>
      <c r="BR1" s="125"/>
      <c r="BS1" s="125"/>
      <c r="BT1" s="464" t="str">
        <f>HLOOKUP(Introduction!$G$4,nametranslations,124,FALSE)</f>
        <v>L'hygiène en milieu scolaire</v>
      </c>
      <c r="BU1" s="154">
        <v>2022</v>
      </c>
      <c r="BV1" s="133" t="str">
        <f>+Introduction!$C$7</f>
        <v>Madagascar</v>
      </c>
      <c r="BW1" s="133"/>
      <c r="BX1" s="133"/>
      <c r="BY1" s="133"/>
      <c r="BZ1" s="133"/>
      <c r="CA1" s="142"/>
      <c r="CB1" s="125"/>
      <c r="CC1" s="125"/>
      <c r="CD1" s="464" t="str">
        <f>HLOOKUP(Introduction!$G$4,nametranslations,124,FALSE)</f>
        <v>L'hygiène en milieu scolaire</v>
      </c>
      <c r="CE1" s="154">
        <v>2022</v>
      </c>
      <c r="CF1" s="133" t="str">
        <f>+Introduction!$C$7</f>
        <v>Madagascar</v>
      </c>
      <c r="CG1" s="133"/>
      <c r="CH1" s="133"/>
      <c r="CI1" s="133"/>
      <c r="CJ1" s="133"/>
      <c r="CK1" s="142"/>
      <c r="CL1" s="125"/>
      <c r="CM1" s="125"/>
      <c r="CN1" s="464" t="str">
        <f>HLOOKUP(Introduction!$G$4,nametranslations,124,FALSE)</f>
        <v>L'hygiène en milieu scolaire</v>
      </c>
      <c r="CO1" s="154">
        <v>2023</v>
      </c>
      <c r="CP1" s="133" t="str">
        <f>+Introduction!$C$7</f>
        <v>Madagascar</v>
      </c>
      <c r="CQ1" s="133"/>
      <c r="CR1" s="133"/>
      <c r="CS1" s="133"/>
      <c r="CT1" s="133"/>
      <c r="CU1" s="142"/>
      <c r="CV1" s="125"/>
      <c r="CW1" s="125"/>
      <c r="CX1" s="464" t="str">
        <f>HLOOKUP(Introduction!$G$4,nametranslations,124,FALSE)</f>
        <v>L'hygiène en milieu scolaire</v>
      </c>
      <c r="CY1" s="154">
        <v>2026</v>
      </c>
      <c r="CZ1" s="133" t="str">
        <f>+Introduction!$C$7</f>
        <v>Madagascar</v>
      </c>
      <c r="DA1" s="133"/>
      <c r="DB1" s="133"/>
      <c r="DC1" s="133"/>
      <c r="DD1" s="133"/>
      <c r="DE1" s="142"/>
      <c r="DF1" s="125"/>
      <c r="DG1" s="125"/>
    </row>
    <row r="2" spans="1:242" s="127" customFormat="1" ht="30" customHeight="1" x14ac:dyDescent="0.3">
      <c r="A2" s="205" t="s">
        <v>162</v>
      </c>
      <c r="B2" s="134" t="s">
        <v>163</v>
      </c>
      <c r="C2" s="123" t="s">
        <v>164</v>
      </c>
      <c r="D2" s="123" t="s">
        <v>165</v>
      </c>
      <c r="E2" s="135"/>
      <c r="F2" s="135"/>
      <c r="G2" s="135"/>
      <c r="H2" s="135"/>
      <c r="I2" s="143"/>
      <c r="J2" s="128" t="s">
        <v>166</v>
      </c>
      <c r="K2" s="128"/>
      <c r="L2" s="134" t="s">
        <v>167</v>
      </c>
      <c r="M2" s="123" t="s">
        <v>164</v>
      </c>
      <c r="N2" s="123" t="s">
        <v>165</v>
      </c>
      <c r="O2" s="135"/>
      <c r="P2" s="135"/>
      <c r="Q2" s="135"/>
      <c r="R2" s="135"/>
      <c r="S2" s="143"/>
      <c r="T2" s="128" t="s">
        <v>166</v>
      </c>
      <c r="U2" s="128"/>
      <c r="V2" s="134" t="s">
        <v>168</v>
      </c>
      <c r="W2" s="123" t="s">
        <v>164</v>
      </c>
      <c r="X2" s="123" t="s">
        <v>165</v>
      </c>
      <c r="Y2" s="135"/>
      <c r="Z2" s="135"/>
      <c r="AA2" s="135"/>
      <c r="AB2" s="135"/>
      <c r="AC2" s="143"/>
      <c r="AD2" s="128" t="s">
        <v>166</v>
      </c>
      <c r="AE2" s="128"/>
      <c r="AF2" s="134" t="s">
        <v>169</v>
      </c>
      <c r="AG2" s="123" t="s">
        <v>164</v>
      </c>
      <c r="AH2" s="123" t="s">
        <v>165</v>
      </c>
      <c r="AI2" s="135"/>
      <c r="AJ2" s="135"/>
      <c r="AK2" s="135"/>
      <c r="AL2" s="135"/>
      <c r="AM2" s="143"/>
      <c r="AN2" s="128" t="s">
        <v>166</v>
      </c>
      <c r="AO2" s="128"/>
      <c r="AP2" s="134" t="s">
        <v>170</v>
      </c>
      <c r="AQ2" s="123" t="s">
        <v>164</v>
      </c>
      <c r="AR2" s="123" t="s">
        <v>165</v>
      </c>
      <c r="AS2" s="135"/>
      <c r="AT2" s="135"/>
      <c r="AU2" s="135"/>
      <c r="AV2" s="135"/>
      <c r="AW2" s="143"/>
      <c r="AX2" s="128" t="s">
        <v>166</v>
      </c>
      <c r="AY2" s="128"/>
      <c r="AZ2" s="134" t="s">
        <v>171</v>
      </c>
      <c r="BA2" s="123" t="s">
        <v>172</v>
      </c>
      <c r="BB2" s="123" t="s">
        <v>173</v>
      </c>
      <c r="BC2" s="135"/>
      <c r="BD2" s="135"/>
      <c r="BE2" s="135"/>
      <c r="BF2" s="135"/>
      <c r="BG2" s="143"/>
      <c r="BH2" s="128" t="s">
        <v>166</v>
      </c>
      <c r="BI2" s="128"/>
      <c r="BJ2" s="134" t="s">
        <v>174</v>
      </c>
      <c r="BK2" s="123" t="s">
        <v>164</v>
      </c>
      <c r="BL2" s="123" t="s">
        <v>165</v>
      </c>
      <c r="BM2" s="135"/>
      <c r="BN2" s="135"/>
      <c r="BO2" s="135"/>
      <c r="BP2" s="135"/>
      <c r="BQ2" s="143"/>
      <c r="BR2" s="128" t="s">
        <v>166</v>
      </c>
      <c r="BS2" s="128"/>
      <c r="BT2" s="134" t="s">
        <v>175</v>
      </c>
      <c r="BU2" s="123" t="s">
        <v>164</v>
      </c>
      <c r="BV2" s="123" t="s">
        <v>165</v>
      </c>
      <c r="BW2" s="135"/>
      <c r="BX2" s="135"/>
      <c r="BY2" s="135"/>
      <c r="BZ2" s="135"/>
      <c r="CA2" s="143"/>
      <c r="CB2" s="128" t="s">
        <v>166</v>
      </c>
      <c r="CC2" s="128"/>
      <c r="CD2" s="134" t="s">
        <v>176</v>
      </c>
      <c r="CE2" s="123" t="s">
        <v>177</v>
      </c>
      <c r="CF2" s="123" t="s">
        <v>178</v>
      </c>
      <c r="CG2" s="135"/>
      <c r="CH2" s="135"/>
      <c r="CI2" s="135"/>
      <c r="CJ2" s="135"/>
      <c r="CK2" s="143"/>
      <c r="CL2" s="128" t="s">
        <v>166</v>
      </c>
      <c r="CM2" s="128"/>
      <c r="CN2" s="134" t="s">
        <v>179</v>
      </c>
      <c r="CO2" s="123" t="s">
        <v>177</v>
      </c>
      <c r="CP2" s="123" t="s">
        <v>180</v>
      </c>
      <c r="CQ2" s="135"/>
      <c r="CR2" s="135"/>
      <c r="CS2" s="135"/>
      <c r="CT2" s="135"/>
      <c r="CU2" s="143"/>
      <c r="CV2" s="128" t="s">
        <v>166</v>
      </c>
      <c r="CW2" s="128"/>
      <c r="CX2" s="134" t="s">
        <v>256</v>
      </c>
      <c r="CY2" s="123" t="s">
        <v>172</v>
      </c>
      <c r="CZ2" s="123" t="s">
        <v>255</v>
      </c>
      <c r="DA2" s="135"/>
      <c r="DB2" s="135"/>
      <c r="DC2" s="135"/>
      <c r="DD2" s="135"/>
      <c r="DE2" s="143"/>
      <c r="DF2" s="128" t="s">
        <v>166</v>
      </c>
      <c r="DG2" s="128"/>
    </row>
    <row r="3" spans="1:242" s="107" customFormat="1" ht="18" customHeight="1" x14ac:dyDescent="0.3">
      <c r="A3" s="205"/>
      <c r="B3" s="145" t="str">
        <f>HLOOKUP(Introduction!$G$4,nametranslations,152,FALSE)</f>
        <v>Définition</v>
      </c>
      <c r="C3" s="146" t="str">
        <f>HLOOKUP(Introduction!$G$4,nametranslations,102,FALSE)</f>
        <v>Estimations (%)</v>
      </c>
      <c r="D3" s="147" t="str">
        <f>HLOOKUP(Introduction!$G$4,nametranslations,24,FALSE)</f>
        <v>Total</v>
      </c>
      <c r="E3" s="147" t="str">
        <f>HLOOKUP(Introduction!$G$4,nametranslations,26,FALSE)</f>
        <v>Urbain</v>
      </c>
      <c r="F3" s="147" t="str">
        <f>HLOOKUP(Introduction!$G$4,nametranslations,25,FALSE)</f>
        <v>Rural</v>
      </c>
      <c r="G3" s="147" t="str">
        <f>HLOOKUP(Introduction!$G$4,nametranslations,27,FALSE)</f>
        <v>Pré-primaire</v>
      </c>
      <c r="H3" s="147" t="str">
        <f>HLOOKUP(Introduction!$G$4,nametranslations,28,FALSE)</f>
        <v>Primaire</v>
      </c>
      <c r="I3" s="148" t="str">
        <f>HLOOKUP(Introduction!$G$4,nametranslations,29,FALSE)</f>
        <v>Secondaire</v>
      </c>
      <c r="J3" s="105"/>
      <c r="K3" s="105"/>
      <c r="L3" s="145" t="str">
        <f>HLOOKUP(Introduction!$G$4,nametranslations,152,FALSE)</f>
        <v>Définition</v>
      </c>
      <c r="M3" s="146" t="str">
        <f>HLOOKUP(Introduction!$G$4,nametranslations,102,FALSE)</f>
        <v>Estimations (%)</v>
      </c>
      <c r="N3" s="147" t="str">
        <f>HLOOKUP(Introduction!$G$4,nametranslations,24,FALSE)</f>
        <v>Total</v>
      </c>
      <c r="O3" s="147" t="str">
        <f>HLOOKUP(Introduction!$G$4,nametranslations,26,FALSE)</f>
        <v>Urbain</v>
      </c>
      <c r="P3" s="147" t="str">
        <f>HLOOKUP(Introduction!$G$4,nametranslations,25,FALSE)</f>
        <v>Rural</v>
      </c>
      <c r="Q3" s="147" t="str">
        <f>HLOOKUP(Introduction!$G$4,nametranslations,27,FALSE)</f>
        <v>Pré-primaire</v>
      </c>
      <c r="R3" s="147" t="str">
        <f>HLOOKUP(Introduction!$G$4,nametranslations,28,FALSE)</f>
        <v>Primaire</v>
      </c>
      <c r="S3" s="148" t="str">
        <f>HLOOKUP(Introduction!$G$4,nametranslations,29,FALSE)</f>
        <v>Secondaire</v>
      </c>
      <c r="T3" s="105"/>
      <c r="U3" s="105"/>
      <c r="V3" s="145" t="str">
        <f>HLOOKUP(Introduction!$G$4,nametranslations,152,FALSE)</f>
        <v>Définition</v>
      </c>
      <c r="W3" s="146" t="str">
        <f>HLOOKUP(Introduction!$G$4,nametranslations,102,FALSE)</f>
        <v>Estimations (%)</v>
      </c>
      <c r="X3" s="147" t="str">
        <f>HLOOKUP(Introduction!$G$4,nametranslations,24,FALSE)</f>
        <v>Total</v>
      </c>
      <c r="Y3" s="147" t="str">
        <f>HLOOKUP(Introduction!$G$4,nametranslations,26,FALSE)</f>
        <v>Urbain</v>
      </c>
      <c r="Z3" s="147" t="str">
        <f>HLOOKUP(Introduction!$G$4,nametranslations,25,FALSE)</f>
        <v>Rural</v>
      </c>
      <c r="AA3" s="147" t="str">
        <f>HLOOKUP(Introduction!$G$4,nametranslations,27,FALSE)</f>
        <v>Pré-primaire</v>
      </c>
      <c r="AB3" s="147" t="str">
        <f>HLOOKUP(Introduction!$G$4,nametranslations,28,FALSE)</f>
        <v>Primaire</v>
      </c>
      <c r="AC3" s="148" t="str">
        <f>HLOOKUP(Introduction!$G$4,nametranslations,29,FALSE)</f>
        <v>Secondaire</v>
      </c>
      <c r="AD3" s="105"/>
      <c r="AE3" s="105"/>
      <c r="AF3" s="145" t="str">
        <f>HLOOKUP(Introduction!$G$4,nametranslations,152,FALSE)</f>
        <v>Définition</v>
      </c>
      <c r="AG3" s="146" t="str">
        <f>HLOOKUP(Introduction!$G$4,nametranslations,102,FALSE)</f>
        <v>Estimations (%)</v>
      </c>
      <c r="AH3" s="147" t="str">
        <f>HLOOKUP(Introduction!$G$4,nametranslations,24,FALSE)</f>
        <v>Total</v>
      </c>
      <c r="AI3" s="147" t="str">
        <f>HLOOKUP(Introduction!$G$4,nametranslations,26,FALSE)</f>
        <v>Urbain</v>
      </c>
      <c r="AJ3" s="147" t="str">
        <f>HLOOKUP(Introduction!$G$4,nametranslations,25,FALSE)</f>
        <v>Rural</v>
      </c>
      <c r="AK3" s="147" t="str">
        <f>HLOOKUP(Introduction!$G$4,nametranslations,27,FALSE)</f>
        <v>Pré-primaire</v>
      </c>
      <c r="AL3" s="147" t="str">
        <f>HLOOKUP(Introduction!$G$4,nametranslations,28,FALSE)</f>
        <v>Primaire</v>
      </c>
      <c r="AM3" s="148" t="str">
        <f>HLOOKUP(Introduction!$G$4,nametranslations,29,FALSE)</f>
        <v>Secondaire</v>
      </c>
      <c r="AN3" s="105"/>
      <c r="AO3" s="105"/>
      <c r="AP3" s="145" t="str">
        <f>HLOOKUP(Introduction!$G$4,nametranslations,152,FALSE)</f>
        <v>Définition</v>
      </c>
      <c r="AQ3" s="146" t="str">
        <f>HLOOKUP(Introduction!$G$4,nametranslations,102,FALSE)</f>
        <v>Estimations (%)</v>
      </c>
      <c r="AR3" s="147" t="str">
        <f>HLOOKUP(Introduction!$G$4,nametranslations,24,FALSE)</f>
        <v>Total</v>
      </c>
      <c r="AS3" s="147" t="str">
        <f>HLOOKUP(Introduction!$G$4,nametranslations,26,FALSE)</f>
        <v>Urbain</v>
      </c>
      <c r="AT3" s="147" t="str">
        <f>HLOOKUP(Introduction!$G$4,nametranslations,25,FALSE)</f>
        <v>Rural</v>
      </c>
      <c r="AU3" s="147" t="str">
        <f>HLOOKUP(Introduction!$G$4,nametranslations,27,FALSE)</f>
        <v>Pré-primaire</v>
      </c>
      <c r="AV3" s="147" t="str">
        <f>HLOOKUP(Introduction!$G$4,nametranslations,28,FALSE)</f>
        <v>Primaire</v>
      </c>
      <c r="AW3" s="148" t="str">
        <f>HLOOKUP(Introduction!$G$4,nametranslations,29,FALSE)</f>
        <v>Secondaire</v>
      </c>
      <c r="AX3" s="105"/>
      <c r="AY3" s="105"/>
      <c r="AZ3" s="145" t="str">
        <f>HLOOKUP(Introduction!$G$4,nametranslations,152,FALSE)</f>
        <v>Définition</v>
      </c>
      <c r="BA3" s="146" t="str">
        <f>HLOOKUP(Introduction!$G$4,nametranslations,102,FALSE)</f>
        <v>Estimations (%)</v>
      </c>
      <c r="BB3" s="147" t="str">
        <f>HLOOKUP(Introduction!$G$4,nametranslations,24,FALSE)</f>
        <v>Total</v>
      </c>
      <c r="BC3" s="147" t="str">
        <f>HLOOKUP(Introduction!$G$4,nametranslations,26,FALSE)</f>
        <v>Urbain</v>
      </c>
      <c r="BD3" s="147" t="str">
        <f>HLOOKUP(Introduction!$G$4,nametranslations,25,FALSE)</f>
        <v>Rural</v>
      </c>
      <c r="BE3" s="147" t="str">
        <f>HLOOKUP(Introduction!$G$4,nametranslations,27,FALSE)</f>
        <v>Pré-primaire</v>
      </c>
      <c r="BF3" s="147" t="str">
        <f>HLOOKUP(Introduction!$G$4,nametranslations,28,FALSE)</f>
        <v>Primaire</v>
      </c>
      <c r="BG3" s="148" t="str">
        <f>HLOOKUP(Introduction!$G$4,nametranslations,29,FALSE)</f>
        <v>Secondaire</v>
      </c>
      <c r="BH3" s="105"/>
      <c r="BI3" s="105"/>
      <c r="BJ3" s="145" t="str">
        <f>HLOOKUP(Introduction!$G$4,nametranslations,152,FALSE)</f>
        <v>Définition</v>
      </c>
      <c r="BK3" s="146" t="str">
        <f>HLOOKUP(Introduction!$G$4,nametranslations,102,FALSE)</f>
        <v>Estimations (%)</v>
      </c>
      <c r="BL3" s="147" t="str">
        <f>HLOOKUP(Introduction!$G$4,nametranslations,24,FALSE)</f>
        <v>Total</v>
      </c>
      <c r="BM3" s="147" t="str">
        <f>HLOOKUP(Introduction!$G$4,nametranslations,26,FALSE)</f>
        <v>Urbain</v>
      </c>
      <c r="BN3" s="147" t="str">
        <f>HLOOKUP(Introduction!$G$4,nametranslations,25,FALSE)</f>
        <v>Rural</v>
      </c>
      <c r="BO3" s="147" t="str">
        <f>HLOOKUP(Introduction!$G$4,nametranslations,27,FALSE)</f>
        <v>Pré-primaire</v>
      </c>
      <c r="BP3" s="147" t="str">
        <f>HLOOKUP(Introduction!$G$4,nametranslations,28,FALSE)</f>
        <v>Primaire</v>
      </c>
      <c r="BQ3" s="148" t="str">
        <f>HLOOKUP(Introduction!$G$4,nametranslations,29,FALSE)</f>
        <v>Secondaire</v>
      </c>
      <c r="BR3" s="105"/>
      <c r="BS3" s="105"/>
      <c r="BT3" s="145" t="str">
        <f>HLOOKUP(Introduction!$G$4,nametranslations,152,FALSE)</f>
        <v>Définition</v>
      </c>
      <c r="BU3" s="146" t="str">
        <f>HLOOKUP(Introduction!$G$4,nametranslations,102,FALSE)</f>
        <v>Estimations (%)</v>
      </c>
      <c r="BV3" s="147" t="str">
        <f>HLOOKUP(Introduction!$G$4,nametranslations,24,FALSE)</f>
        <v>Total</v>
      </c>
      <c r="BW3" s="147" t="str">
        <f>HLOOKUP(Introduction!$G$4,nametranslations,26,FALSE)</f>
        <v>Urbain</v>
      </c>
      <c r="BX3" s="147" t="str">
        <f>HLOOKUP(Introduction!$G$4,nametranslations,25,FALSE)</f>
        <v>Rural</v>
      </c>
      <c r="BY3" s="147" t="str">
        <f>HLOOKUP(Introduction!$G$4,nametranslations,27,FALSE)</f>
        <v>Pré-primaire</v>
      </c>
      <c r="BZ3" s="147" t="str">
        <f>HLOOKUP(Introduction!$G$4,nametranslations,28,FALSE)</f>
        <v>Primaire</v>
      </c>
      <c r="CA3" s="148" t="str">
        <f>HLOOKUP(Introduction!$G$4,nametranslations,29,FALSE)</f>
        <v>Secondaire</v>
      </c>
      <c r="CB3" s="105"/>
      <c r="CC3" s="105"/>
      <c r="CD3" s="145" t="str">
        <f>HLOOKUP(Introduction!$G$4,nametranslations,152,FALSE)</f>
        <v>Définition</v>
      </c>
      <c r="CE3" s="146" t="str">
        <f>HLOOKUP(Introduction!$G$4,nametranslations,102,FALSE)</f>
        <v>Estimations (%)</v>
      </c>
      <c r="CF3" s="147" t="str">
        <f>HLOOKUP(Introduction!$G$4,nametranslations,24,FALSE)</f>
        <v>Total</v>
      </c>
      <c r="CG3" s="147" t="str">
        <f>HLOOKUP(Introduction!$G$4,nametranslations,26,FALSE)</f>
        <v>Urbain</v>
      </c>
      <c r="CH3" s="147" t="str">
        <f>HLOOKUP(Introduction!$G$4,nametranslations,25,FALSE)</f>
        <v>Rural</v>
      </c>
      <c r="CI3" s="147" t="str">
        <f>HLOOKUP(Introduction!$G$4,nametranslations,27,FALSE)</f>
        <v>Pré-primaire</v>
      </c>
      <c r="CJ3" s="147" t="str">
        <f>HLOOKUP(Introduction!$G$4,nametranslations,28,FALSE)</f>
        <v>Primaire</v>
      </c>
      <c r="CK3" s="148" t="str">
        <f>HLOOKUP(Introduction!$G$4,nametranslations,29,FALSE)</f>
        <v>Secondaire</v>
      </c>
      <c r="CL3" s="105"/>
      <c r="CM3" s="105"/>
      <c r="CN3" s="145" t="str">
        <f>HLOOKUP(Introduction!$G$4,nametranslations,152,FALSE)</f>
        <v>Définition</v>
      </c>
      <c r="CO3" s="146" t="str">
        <f>HLOOKUP(Introduction!$G$4,nametranslations,102,FALSE)</f>
        <v>Estimations (%)</v>
      </c>
      <c r="CP3" s="147" t="str">
        <f>HLOOKUP(Introduction!$G$4,nametranslations,24,FALSE)</f>
        <v>Total</v>
      </c>
      <c r="CQ3" s="147" t="str">
        <f>HLOOKUP(Introduction!$G$4,nametranslations,26,FALSE)</f>
        <v>Urbain</v>
      </c>
      <c r="CR3" s="147" t="str">
        <f>HLOOKUP(Introduction!$G$4,nametranslations,25,FALSE)</f>
        <v>Rural</v>
      </c>
      <c r="CS3" s="147" t="str">
        <f>HLOOKUP(Introduction!$G$4,nametranslations,27,FALSE)</f>
        <v>Pré-primaire</v>
      </c>
      <c r="CT3" s="147" t="str">
        <f>HLOOKUP(Introduction!$G$4,nametranslations,28,FALSE)</f>
        <v>Primaire</v>
      </c>
      <c r="CU3" s="148" t="str">
        <f>HLOOKUP(Introduction!$G$4,nametranslations,29,FALSE)</f>
        <v>Secondaire</v>
      </c>
      <c r="CV3" s="105"/>
      <c r="CW3" s="105"/>
      <c r="CX3" s="145" t="str">
        <f>HLOOKUP(Introduction!$G$4,nametranslations,152,FALSE)</f>
        <v>Définition</v>
      </c>
      <c r="CY3" s="146" t="str">
        <f>HLOOKUP(Introduction!$G$4,nametranslations,102,FALSE)</f>
        <v>Estimations (%)</v>
      </c>
      <c r="CZ3" s="147" t="str">
        <f>HLOOKUP(Introduction!$G$4,nametranslations,24,FALSE)</f>
        <v>Total</v>
      </c>
      <c r="DA3" s="147" t="str">
        <f>HLOOKUP(Introduction!$G$4,nametranslations,26,FALSE)</f>
        <v>Urbain</v>
      </c>
      <c r="DB3" s="147" t="str">
        <f>HLOOKUP(Introduction!$G$4,nametranslations,25,FALSE)</f>
        <v>Rural</v>
      </c>
      <c r="DC3" s="147" t="str">
        <f>HLOOKUP(Introduction!$G$4,nametranslations,27,FALSE)</f>
        <v>Pré-primaire</v>
      </c>
      <c r="DD3" s="147" t="str">
        <f>HLOOKUP(Introduction!$G$4,nametranslations,28,FALSE)</f>
        <v>Primaire</v>
      </c>
      <c r="DE3" s="148" t="str">
        <f>HLOOKUP(Introduction!$G$4,nametranslations,29,FALSE)</f>
        <v>Secondaire</v>
      </c>
      <c r="DF3" s="105"/>
      <c r="DG3" s="105"/>
      <c r="DH3" s="106"/>
      <c r="DR3" s="106"/>
      <c r="EB3" s="106"/>
      <c r="EL3" s="106"/>
      <c r="EV3" s="106"/>
      <c r="FF3" s="106"/>
      <c r="FP3" s="106"/>
      <c r="FZ3" s="106"/>
      <c r="GJ3" s="106"/>
      <c r="GT3" s="106"/>
      <c r="HD3" s="106"/>
      <c r="HN3" s="106"/>
      <c r="HX3" s="106"/>
      <c r="IH3" s="106"/>
    </row>
    <row r="4" spans="1:242" s="2" customFormat="1" x14ac:dyDescent="0.3">
      <c r="A4" s="490" t="str">
        <f>IF(ISBLANK('Data Summary'!A6),"",'Data Summary'!A6)</f>
        <v>MDG_2011_UIS</v>
      </c>
      <c r="B4" s="54"/>
      <c r="C4" s="37" t="str">
        <f>HLOOKUP(Introduction!$G$4,nametranslations,118,FALSE)</f>
        <v>Aucune installation</v>
      </c>
      <c r="D4" s="170"/>
      <c r="E4" s="170"/>
      <c r="F4" s="170"/>
      <c r="G4" s="170"/>
      <c r="H4" s="170"/>
      <c r="I4" s="17"/>
      <c r="J4" s="15"/>
      <c r="K4" s="15"/>
      <c r="L4" s="63"/>
      <c r="M4" s="37" t="str">
        <f>HLOOKUP(Introduction!$G$4,nametranslations,118,FALSE)</f>
        <v>Aucune installation</v>
      </c>
      <c r="N4" s="170"/>
      <c r="O4" s="170"/>
      <c r="P4" s="170"/>
      <c r="Q4" s="170"/>
      <c r="R4" s="170"/>
      <c r="S4" s="17"/>
      <c r="T4" s="15"/>
      <c r="U4" s="15"/>
      <c r="V4" s="54"/>
      <c r="W4" s="37" t="str">
        <f>HLOOKUP(Introduction!$G$4,nametranslations,118,FALSE)</f>
        <v>Aucune installation</v>
      </c>
      <c r="X4" s="170"/>
      <c r="Y4" s="170"/>
      <c r="Z4" s="170"/>
      <c r="AA4" s="170"/>
      <c r="AB4" s="170"/>
      <c r="AC4" s="17"/>
      <c r="AD4" s="15"/>
      <c r="AE4" s="15"/>
      <c r="AF4" s="63"/>
      <c r="AG4" s="37" t="str">
        <f>HLOOKUP(Introduction!$G$4,nametranslations,118,FALSE)</f>
        <v>Aucune installation</v>
      </c>
      <c r="AH4" s="170"/>
      <c r="AI4" s="170"/>
      <c r="AJ4" s="170"/>
      <c r="AK4" s="170"/>
      <c r="AL4" s="170"/>
      <c r="AM4" s="17"/>
      <c r="AN4" s="15"/>
      <c r="AO4" s="15"/>
      <c r="AP4" s="63"/>
      <c r="AQ4" s="37" t="str">
        <f>HLOOKUP(Introduction!$G$4,nametranslations,118,FALSE)</f>
        <v>Aucune installation</v>
      </c>
      <c r="AR4" s="170"/>
      <c r="AS4" s="170"/>
      <c r="AT4" s="170"/>
      <c r="AU4" s="170"/>
      <c r="AV4" s="170"/>
      <c r="AW4" s="17"/>
      <c r="AX4" s="15"/>
      <c r="AY4" s="15"/>
      <c r="AZ4" s="63"/>
      <c r="BA4" s="37" t="str">
        <f>HLOOKUP(Introduction!$G$4,nametranslations,118,FALSE)</f>
        <v>Aucune installation</v>
      </c>
      <c r="BB4" s="170"/>
      <c r="BC4" s="170"/>
      <c r="BD4" s="170"/>
      <c r="BE4" s="170"/>
      <c r="BF4" s="170"/>
      <c r="BG4" s="17"/>
      <c r="BH4" s="15"/>
      <c r="BI4" s="15"/>
      <c r="BJ4" s="63"/>
      <c r="BK4" s="37" t="str">
        <f>HLOOKUP(Introduction!$G$4,nametranslations,118,FALSE)</f>
        <v>Aucune installation</v>
      </c>
      <c r="BL4" s="170"/>
      <c r="BM4" s="170"/>
      <c r="BN4" s="170"/>
      <c r="BO4" s="170"/>
      <c r="BP4" s="170"/>
      <c r="BQ4" s="17"/>
      <c r="BR4" s="15"/>
      <c r="BS4" s="15"/>
      <c r="BT4" s="63"/>
      <c r="BU4" s="37" t="str">
        <f>HLOOKUP(Introduction!$G$4,nametranslations,118,FALSE)</f>
        <v>Aucune installation</v>
      </c>
      <c r="BV4" s="170"/>
      <c r="BW4" s="170"/>
      <c r="BX4" s="170"/>
      <c r="BY4" s="170"/>
      <c r="BZ4" s="170"/>
      <c r="CA4" s="17"/>
      <c r="CB4" s="15"/>
      <c r="CC4" s="15"/>
      <c r="CD4" s="63"/>
      <c r="CE4" s="37" t="str">
        <f>HLOOKUP(Introduction!$G$4,nametranslations,118,FALSE)</f>
        <v>Aucune installation</v>
      </c>
      <c r="CF4" s="170">
        <v>49.043382410833793</v>
      </c>
      <c r="CG4" s="170">
        <v>70.677404073898629</v>
      </c>
      <c r="CH4" s="170">
        <v>46.347510404061275</v>
      </c>
      <c r="CI4" s="170">
        <v>38.016285686255266</v>
      </c>
      <c r="CJ4" s="170">
        <v>42.836929607357618</v>
      </c>
      <c r="CK4" s="17">
        <v>99.704598707578285</v>
      </c>
      <c r="CL4" s="15"/>
      <c r="CM4" s="15"/>
      <c r="CN4" s="63"/>
      <c r="CO4" s="37" t="str">
        <f>HLOOKUP(Introduction!$G$4,nametranslations,118,FALSE)</f>
        <v>Aucune installation</v>
      </c>
      <c r="CP4" s="170"/>
      <c r="CQ4" s="170"/>
      <c r="CR4" s="170"/>
      <c r="CS4" s="170"/>
      <c r="CT4" s="170"/>
      <c r="CU4" s="17"/>
      <c r="CV4" s="15"/>
      <c r="CW4" s="15"/>
      <c r="CX4" s="63"/>
      <c r="CY4" s="37" t="str">
        <f>HLOOKUP(Introduction!$G$4,nametranslations,118,FALSE)</f>
        <v>Aucune installation</v>
      </c>
      <c r="CZ4" s="170">
        <f>100*64.1/(64.1+33.6)</f>
        <v>65.609007164790171</v>
      </c>
      <c r="DA4" s="170">
        <f>49.2*100/(49.2+49.5)</f>
        <v>49.848024316109424</v>
      </c>
      <c r="DB4" s="170">
        <f>67.1*100/(67.1+30.5)</f>
        <v>68.75</v>
      </c>
      <c r="DC4" s="170">
        <f>100*60.6/(60.6+36.8)</f>
        <v>62.217659137577002</v>
      </c>
      <c r="DD4" s="170">
        <f>62.6*100/(62.6+34.9)</f>
        <v>64.205128205128204</v>
      </c>
      <c r="DE4" s="17">
        <f>62.7*100/(62.7+36.4)</f>
        <v>63.269424823410702</v>
      </c>
      <c r="DF4" s="15"/>
      <c r="DG4" s="15"/>
      <c r="DH4" s="200"/>
      <c r="DR4" s="61"/>
      <c r="EB4" s="61"/>
      <c r="EL4" s="61"/>
      <c r="EV4" s="61"/>
      <c r="FF4" s="61"/>
      <c r="FP4" s="61"/>
      <c r="FZ4" s="61"/>
      <c r="GJ4" s="61"/>
      <c r="GT4" s="61"/>
      <c r="HD4" s="61"/>
      <c r="HN4" s="61"/>
      <c r="HX4" s="61"/>
      <c r="IH4" s="61"/>
    </row>
    <row r="5" spans="1:242" s="2" customFormat="1" x14ac:dyDescent="0.3">
      <c r="A5" s="490" t="str">
        <f ca="1">IF(ISBLANK('Data Summary'!A7),"",'Data Summary'!A7)</f>
        <v>MDG_2013_UIS</v>
      </c>
      <c r="B5" s="54"/>
      <c r="C5" s="37" t="str">
        <f>HLOOKUP(Introduction!$G$4,nametranslations,74,FALSE)</f>
        <v>Installation</v>
      </c>
      <c r="D5" s="170"/>
      <c r="E5" s="170"/>
      <c r="F5" s="170"/>
      <c r="G5" s="170"/>
      <c r="H5" s="170"/>
      <c r="I5" s="17"/>
      <c r="J5" s="15"/>
      <c r="K5" s="15"/>
      <c r="L5" s="63"/>
      <c r="M5" s="37" t="str">
        <f>HLOOKUP(Introduction!$G$4,nametranslations,74,FALSE)</f>
        <v>Installation</v>
      </c>
      <c r="N5" s="170"/>
      <c r="O5" s="170"/>
      <c r="P5" s="170"/>
      <c r="Q5" s="170"/>
      <c r="R5" s="170"/>
      <c r="S5" s="17"/>
      <c r="T5" s="15"/>
      <c r="U5" s="15"/>
      <c r="V5" s="54"/>
      <c r="W5" s="37" t="str">
        <f>HLOOKUP(Introduction!$G$4,nametranslations,74,FALSE)</f>
        <v>Installation</v>
      </c>
      <c r="X5" s="170"/>
      <c r="Y5" s="170"/>
      <c r="Z5" s="170"/>
      <c r="AA5" s="170"/>
      <c r="AB5" s="170"/>
      <c r="AC5" s="17"/>
      <c r="AD5" s="15"/>
      <c r="AE5" s="15"/>
      <c r="AF5" s="63"/>
      <c r="AG5" s="37" t="str">
        <f>HLOOKUP(Introduction!$G$4,nametranslations,74,FALSE)</f>
        <v>Installation</v>
      </c>
      <c r="AH5" s="170"/>
      <c r="AI5" s="170"/>
      <c r="AJ5" s="170"/>
      <c r="AK5" s="170"/>
      <c r="AL5" s="170"/>
      <c r="AM5" s="17"/>
      <c r="AN5" s="15"/>
      <c r="AO5" s="15"/>
      <c r="AP5" s="54"/>
      <c r="AQ5" s="37" t="str">
        <f>HLOOKUP(Introduction!$G$4,nametranslations,74,FALSE)</f>
        <v>Installation</v>
      </c>
      <c r="AR5" s="170"/>
      <c r="AS5" s="170"/>
      <c r="AT5" s="170"/>
      <c r="AU5" s="170"/>
      <c r="AV5" s="170"/>
      <c r="AW5" s="17"/>
      <c r="AX5" s="15"/>
      <c r="AY5" s="15"/>
      <c r="AZ5" s="54"/>
      <c r="BA5" s="37" t="str">
        <f>HLOOKUP(Introduction!$G$4,nametranslations,74,FALSE)</f>
        <v>Installation</v>
      </c>
      <c r="BB5" s="170"/>
      <c r="BC5" s="170"/>
      <c r="BD5" s="170"/>
      <c r="BE5" s="170"/>
      <c r="BF5" s="170"/>
      <c r="BG5" s="17"/>
      <c r="BH5" s="15"/>
      <c r="BI5" s="15"/>
      <c r="BJ5" s="54"/>
      <c r="BK5" s="37" t="str">
        <f>HLOOKUP(Introduction!$G$4,nametranslations,74,FALSE)</f>
        <v>Installation</v>
      </c>
      <c r="BL5" s="170"/>
      <c r="BM5" s="170"/>
      <c r="BN5" s="170"/>
      <c r="BO5" s="170"/>
      <c r="BP5" s="170"/>
      <c r="BQ5" s="17"/>
      <c r="BR5" s="15"/>
      <c r="BS5" s="15"/>
      <c r="BT5" s="54"/>
      <c r="BU5" s="37" t="str">
        <f>HLOOKUP(Introduction!$G$4,nametranslations,74,FALSE)</f>
        <v>Installation</v>
      </c>
      <c r="BV5" s="170"/>
      <c r="BW5" s="170"/>
      <c r="BX5" s="170"/>
      <c r="BY5" s="170"/>
      <c r="BZ5" s="170"/>
      <c r="CA5" s="17"/>
      <c r="CB5" s="15"/>
      <c r="CC5" s="15"/>
      <c r="CD5" s="54"/>
      <c r="CE5" s="37" t="str">
        <f>HLOOKUP(Introduction!$G$4,nametranslations,74,FALSE)</f>
        <v>Installation</v>
      </c>
      <c r="CF5" s="170">
        <v>50.956617589166207</v>
      </c>
      <c r="CG5" s="170">
        <v>29.322595926101371</v>
      </c>
      <c r="CH5" s="170">
        <v>53.652489595938725</v>
      </c>
      <c r="CI5" s="170">
        <v>61.983714313744734</v>
      </c>
      <c r="CJ5" s="170">
        <v>57.163070392642382</v>
      </c>
      <c r="CK5" s="17">
        <v>0.29540129242171531</v>
      </c>
      <c r="CL5" s="15"/>
      <c r="CM5" s="15"/>
      <c r="CN5" s="54"/>
      <c r="CO5" s="37" t="str">
        <f>HLOOKUP(Introduction!$G$4,nametranslations,74,FALSE)</f>
        <v>Installation</v>
      </c>
      <c r="CP5" s="170"/>
      <c r="CQ5" s="170"/>
      <c r="CR5" s="170"/>
      <c r="CS5" s="170"/>
      <c r="CT5" s="170"/>
      <c r="CU5" s="17"/>
      <c r="CV5" s="15"/>
      <c r="CW5" s="15"/>
      <c r="CX5" s="54"/>
      <c r="CY5" s="37" t="str">
        <f>HLOOKUP(Introduction!$G$4,nametranslations,74,FALSE)</f>
        <v>Installation</v>
      </c>
      <c r="CZ5" s="170">
        <f t="shared" ref="CZ5:DE5" si="0">100-CZ4</f>
        <v>34.390992835209829</v>
      </c>
      <c r="DA5" s="170">
        <f t="shared" si="0"/>
        <v>50.151975683890576</v>
      </c>
      <c r="DB5" s="170">
        <f t="shared" si="0"/>
        <v>31.25</v>
      </c>
      <c r="DC5" s="170">
        <f t="shared" si="0"/>
        <v>37.782340862422998</v>
      </c>
      <c r="DD5" s="170">
        <f t="shared" si="0"/>
        <v>35.794871794871796</v>
      </c>
      <c r="DE5" s="17">
        <f t="shared" si="0"/>
        <v>36.730575176589298</v>
      </c>
      <c r="DF5" s="15"/>
      <c r="DG5" s="15"/>
      <c r="DH5" s="61"/>
      <c r="DR5" s="61"/>
      <c r="EB5" s="61"/>
      <c r="EL5" s="61"/>
      <c r="EV5" s="61"/>
      <c r="FF5" s="61"/>
      <c r="FP5" s="61"/>
      <c r="FZ5" s="61"/>
      <c r="GJ5" s="61"/>
      <c r="GT5" s="61"/>
      <c r="HD5" s="61"/>
      <c r="HN5" s="61"/>
      <c r="HX5" s="61"/>
      <c r="IH5" s="61"/>
    </row>
    <row r="6" spans="1:242" s="2" customFormat="1" ht="15.6" customHeight="1" x14ac:dyDescent="0.3">
      <c r="A6" s="490" t="str">
        <f ca="1">IF(ISBLANK('Data Summary'!A8),"",'Data Summary'!A8)</f>
        <v>MDG_2014_UIS</v>
      </c>
      <c r="B6" s="63"/>
      <c r="C6" s="38" t="str">
        <f>HLOOKUP(Introduction!$G$4,nametranslations,125,FALSE)</f>
        <v>Installation sans eau ni savon</v>
      </c>
      <c r="D6" s="172"/>
      <c r="E6" s="170"/>
      <c r="F6" s="170"/>
      <c r="G6" s="170"/>
      <c r="H6" s="170"/>
      <c r="I6" s="17"/>
      <c r="J6" s="15"/>
      <c r="K6" s="15"/>
      <c r="L6" s="63"/>
      <c r="M6" s="38" t="str">
        <f>HLOOKUP(Introduction!$G$4,nametranslations,125,FALSE)</f>
        <v>Installation sans eau ni savon</v>
      </c>
      <c r="N6" s="172"/>
      <c r="O6" s="170"/>
      <c r="P6" s="170"/>
      <c r="Q6" s="170"/>
      <c r="R6" s="170"/>
      <c r="S6" s="17"/>
      <c r="T6" s="15"/>
      <c r="U6" s="15"/>
      <c r="V6" s="63"/>
      <c r="W6" s="38" t="str">
        <f>HLOOKUP(Introduction!$G$4,nametranslations,125,FALSE)</f>
        <v>Installation sans eau ni savon</v>
      </c>
      <c r="X6" s="172"/>
      <c r="Y6" s="170"/>
      <c r="Z6" s="170"/>
      <c r="AA6" s="170"/>
      <c r="AB6" s="170"/>
      <c r="AC6" s="17"/>
      <c r="AD6" s="15"/>
      <c r="AE6" s="15"/>
      <c r="AF6" s="63"/>
      <c r="AG6" s="38" t="str">
        <f>HLOOKUP(Introduction!$G$4,nametranslations,125,FALSE)</f>
        <v>Installation sans eau ni savon</v>
      </c>
      <c r="AH6" s="172"/>
      <c r="AI6" s="170"/>
      <c r="AJ6" s="170"/>
      <c r="AK6" s="170"/>
      <c r="AL6" s="170"/>
      <c r="AM6" s="17"/>
      <c r="AN6" s="15"/>
      <c r="AO6" s="15"/>
      <c r="AP6" s="63"/>
      <c r="AQ6" s="38" t="str">
        <f>HLOOKUP(Introduction!$G$4,nametranslations,125,FALSE)</f>
        <v>Installation sans eau ni savon</v>
      </c>
      <c r="AR6" s="172"/>
      <c r="AS6" s="170"/>
      <c r="AT6" s="170"/>
      <c r="AU6" s="170"/>
      <c r="AV6" s="170"/>
      <c r="AW6" s="17"/>
      <c r="AX6" s="15"/>
      <c r="AY6" s="15"/>
      <c r="AZ6" s="63"/>
      <c r="BA6" s="38" t="str">
        <f>HLOOKUP(Introduction!$G$4,nametranslations,125,FALSE)</f>
        <v>Installation sans eau ni savon</v>
      </c>
      <c r="BB6" s="172"/>
      <c r="BC6" s="170"/>
      <c r="BD6" s="170"/>
      <c r="BE6" s="170"/>
      <c r="BF6" s="170"/>
      <c r="BG6" s="17"/>
      <c r="BH6" s="15"/>
      <c r="BI6" s="15"/>
      <c r="BJ6" s="63"/>
      <c r="BK6" s="38" t="str">
        <f>HLOOKUP(Introduction!$G$4,nametranslations,125,FALSE)</f>
        <v>Installation sans eau ni savon</v>
      </c>
      <c r="BL6" s="172"/>
      <c r="BM6" s="170"/>
      <c r="BN6" s="170"/>
      <c r="BO6" s="170"/>
      <c r="BP6" s="170"/>
      <c r="BQ6" s="17"/>
      <c r="BR6" s="15"/>
      <c r="BS6" s="15"/>
      <c r="BT6" s="63"/>
      <c r="BU6" s="38" t="str">
        <f>HLOOKUP(Introduction!$G$4,nametranslations,125,FALSE)</f>
        <v>Installation sans eau ni savon</v>
      </c>
      <c r="BV6" s="172"/>
      <c r="BW6" s="170"/>
      <c r="BX6" s="170"/>
      <c r="BY6" s="170"/>
      <c r="BZ6" s="170"/>
      <c r="CA6" s="17"/>
      <c r="CB6" s="15"/>
      <c r="CC6" s="15"/>
      <c r="CD6" s="63"/>
      <c r="CE6" s="38" t="str">
        <f>HLOOKUP(Introduction!$G$4,nametranslations,125,FALSE)</f>
        <v>Installation sans eau ni savon</v>
      </c>
      <c r="CF6" s="172"/>
      <c r="CG6" s="170"/>
      <c r="CH6" s="170"/>
      <c r="CI6" s="170"/>
      <c r="CJ6" s="170"/>
      <c r="CK6" s="17"/>
      <c r="CL6" s="15"/>
      <c r="CM6" s="15"/>
      <c r="CN6" s="63"/>
      <c r="CO6" s="38" t="str">
        <f>HLOOKUP(Introduction!$G$4,nametranslations,125,FALSE)</f>
        <v>Installation sans eau ni savon</v>
      </c>
      <c r="CP6" s="172"/>
      <c r="CQ6" s="170"/>
      <c r="CR6" s="170"/>
      <c r="CS6" s="170"/>
      <c r="CT6" s="170"/>
      <c r="CU6" s="17"/>
      <c r="CV6" s="15"/>
      <c r="CW6" s="15"/>
      <c r="CX6" s="63"/>
      <c r="CY6" s="38" t="str">
        <f>HLOOKUP(Introduction!$G$4,nametranslations,125,FALSE)</f>
        <v>Installation sans eau ni savon</v>
      </c>
      <c r="CZ6" s="170">
        <v>2.7</v>
      </c>
      <c r="DA6" s="170">
        <v>2.2000000000000002</v>
      </c>
      <c r="DB6" s="170">
        <v>2.9</v>
      </c>
      <c r="DC6" s="170">
        <v>3</v>
      </c>
      <c r="DD6" s="170">
        <v>2.8</v>
      </c>
      <c r="DE6" s="17">
        <v>2</v>
      </c>
      <c r="DF6" s="15"/>
      <c r="DG6" s="15"/>
      <c r="DH6" s="61"/>
      <c r="DR6" s="61"/>
      <c r="EB6" s="61"/>
      <c r="EL6" s="61"/>
      <c r="EV6" s="61"/>
      <c r="FF6" s="61"/>
      <c r="FP6" s="61"/>
      <c r="FZ6" s="61"/>
      <c r="GJ6" s="61"/>
      <c r="GT6" s="61"/>
      <c r="HD6" s="61"/>
      <c r="HN6" s="61"/>
      <c r="HX6" s="61"/>
      <c r="IH6" s="61"/>
    </row>
    <row r="7" spans="1:242" s="2" customFormat="1" x14ac:dyDescent="0.3">
      <c r="A7" s="490" t="str">
        <f ca="1">IF(ISBLANK('Data Summary'!A9),"",'Data Summary'!A9)</f>
        <v>MDG_2015_UIS</v>
      </c>
      <c r="B7" s="54"/>
      <c r="C7" s="38" t="str">
        <f>HLOOKUP(Introduction!$G$4,nametranslations,126,FALSE)</f>
        <v>Installation avec de l'eau</v>
      </c>
      <c r="D7" s="186"/>
      <c r="E7" s="170"/>
      <c r="F7" s="170"/>
      <c r="G7" s="170"/>
      <c r="H7" s="170"/>
      <c r="I7" s="17"/>
      <c r="J7" s="15"/>
      <c r="K7" s="15"/>
      <c r="L7" s="54"/>
      <c r="M7" s="38" t="str">
        <f>HLOOKUP(Introduction!$G$4,nametranslations,126,FALSE)</f>
        <v>Installation avec de l'eau</v>
      </c>
      <c r="N7" s="186"/>
      <c r="O7" s="170"/>
      <c r="P7" s="170"/>
      <c r="Q7" s="170"/>
      <c r="R7" s="170"/>
      <c r="S7" s="17"/>
      <c r="T7" s="15"/>
      <c r="U7" s="15"/>
      <c r="V7" s="54"/>
      <c r="W7" s="38" t="str">
        <f>HLOOKUP(Introduction!$G$4,nametranslations,126,FALSE)</f>
        <v>Installation avec de l'eau</v>
      </c>
      <c r="X7" s="186"/>
      <c r="Y7" s="170"/>
      <c r="Z7" s="170"/>
      <c r="AA7" s="170"/>
      <c r="AB7" s="170"/>
      <c r="AC7" s="17"/>
      <c r="AD7" s="15"/>
      <c r="AE7" s="15"/>
      <c r="AF7" s="54"/>
      <c r="AG7" s="38" t="str">
        <f>HLOOKUP(Introduction!$G$4,nametranslations,126,FALSE)</f>
        <v>Installation avec de l'eau</v>
      </c>
      <c r="AH7" s="186"/>
      <c r="AI7" s="170"/>
      <c r="AJ7" s="170"/>
      <c r="AK7" s="170"/>
      <c r="AL7" s="170"/>
      <c r="AM7" s="17"/>
      <c r="AN7" s="15"/>
      <c r="AO7" s="15"/>
      <c r="AP7" s="54"/>
      <c r="AQ7" s="38" t="str">
        <f>HLOOKUP(Introduction!$G$4,nametranslations,126,FALSE)</f>
        <v>Installation avec de l'eau</v>
      </c>
      <c r="AR7" s="170"/>
      <c r="AS7" s="170"/>
      <c r="AT7" s="170"/>
      <c r="AU7" s="170"/>
      <c r="AV7" s="170"/>
      <c r="AW7" s="17"/>
      <c r="AX7" s="15"/>
      <c r="AY7" s="15"/>
      <c r="AZ7" s="54"/>
      <c r="BA7" s="38" t="str">
        <f>HLOOKUP(Introduction!$G$4,nametranslations,126,FALSE)</f>
        <v>Installation avec de l'eau</v>
      </c>
      <c r="BB7" s="170"/>
      <c r="BC7" s="170"/>
      <c r="BD7" s="170"/>
      <c r="BE7" s="170"/>
      <c r="BF7" s="170"/>
      <c r="BG7" s="17"/>
      <c r="BH7" s="15"/>
      <c r="BI7" s="15"/>
      <c r="BJ7" s="54"/>
      <c r="BK7" s="38" t="str">
        <f>HLOOKUP(Introduction!$G$4,nametranslations,126,FALSE)</f>
        <v>Installation avec de l'eau</v>
      </c>
      <c r="BL7" s="170"/>
      <c r="BM7" s="170"/>
      <c r="BN7" s="170"/>
      <c r="BO7" s="170"/>
      <c r="BP7" s="170"/>
      <c r="BQ7" s="17"/>
      <c r="BR7" s="15"/>
      <c r="BS7" s="15"/>
      <c r="BT7" s="54"/>
      <c r="BU7" s="38" t="str">
        <f>HLOOKUP(Introduction!$G$4,nametranslations,126,FALSE)</f>
        <v>Installation avec de l'eau</v>
      </c>
      <c r="BV7" s="170"/>
      <c r="BW7" s="170"/>
      <c r="BX7" s="170"/>
      <c r="BY7" s="170"/>
      <c r="BZ7" s="170"/>
      <c r="CA7" s="17"/>
      <c r="CB7" s="15"/>
      <c r="CC7" s="15"/>
      <c r="CD7" s="54"/>
      <c r="CE7" s="38" t="str">
        <f>HLOOKUP(Introduction!$G$4,nametranslations,126,FALSE)</f>
        <v>Installation avec de l'eau</v>
      </c>
      <c r="CF7" s="170"/>
      <c r="CG7" s="170"/>
      <c r="CH7" s="170"/>
      <c r="CI7" s="170"/>
      <c r="CJ7" s="170"/>
      <c r="CK7" s="17"/>
      <c r="CL7" s="15"/>
      <c r="CM7" s="15"/>
      <c r="CN7" s="54"/>
      <c r="CO7" s="38" t="str">
        <f>HLOOKUP(Introduction!$G$4,nametranslations,126,FALSE)</f>
        <v>Installation avec de l'eau</v>
      </c>
      <c r="CP7" s="170"/>
      <c r="CQ7" s="170"/>
      <c r="CR7" s="170"/>
      <c r="CS7" s="170"/>
      <c r="CT7" s="170"/>
      <c r="CU7" s="17"/>
      <c r="CV7" s="15"/>
      <c r="CW7" s="15"/>
      <c r="CX7" s="54"/>
      <c r="CY7" s="38" t="str">
        <f>HLOOKUP(Introduction!$G$4,nametranslations,126,FALSE)</f>
        <v>Installation avec de l'eau</v>
      </c>
      <c r="CZ7" s="170">
        <v>18.2</v>
      </c>
      <c r="DA7" s="170">
        <v>29.3</v>
      </c>
      <c r="DB7" s="170">
        <v>16.100000000000001</v>
      </c>
      <c r="DC7" s="170">
        <v>19.600000000000001</v>
      </c>
      <c r="DD7" s="170">
        <v>18.600000000000001</v>
      </c>
      <c r="DE7" s="17">
        <v>22.4</v>
      </c>
      <c r="DF7" s="15"/>
      <c r="DG7" s="15"/>
      <c r="DH7" s="61"/>
      <c r="DR7" s="61"/>
      <c r="EB7" s="61"/>
      <c r="EL7" s="61"/>
      <c r="EV7" s="61"/>
      <c r="FF7" s="61"/>
      <c r="FP7" s="61"/>
      <c r="FZ7" s="61"/>
      <c r="GJ7" s="61"/>
      <c r="GT7" s="61"/>
      <c r="HD7" s="61"/>
      <c r="HN7" s="61"/>
      <c r="HX7" s="61"/>
      <c r="IH7" s="61"/>
    </row>
    <row r="8" spans="1:242" s="2" customFormat="1" x14ac:dyDescent="0.3">
      <c r="A8" s="490" t="str">
        <f ca="1">IF(ISBLANK('Data Summary'!A10),"",'Data Summary'!A10)</f>
        <v>MDG_2016_UIS</v>
      </c>
      <c r="B8" s="63"/>
      <c r="C8" s="38" t="str">
        <f>HLOOKUP(Introduction!$G$4,nametranslations,127,FALSE)</f>
        <v>Installation avec du savon</v>
      </c>
      <c r="D8" s="172"/>
      <c r="E8" s="170"/>
      <c r="F8" s="170"/>
      <c r="G8" s="170"/>
      <c r="H8" s="170"/>
      <c r="I8" s="17"/>
      <c r="J8" s="15"/>
      <c r="K8" s="15"/>
      <c r="L8" s="63"/>
      <c r="M8" s="38" t="str">
        <f>HLOOKUP(Introduction!$G$4,nametranslations,127,FALSE)</f>
        <v>Installation avec du savon</v>
      </c>
      <c r="N8" s="172"/>
      <c r="O8" s="170"/>
      <c r="P8" s="170"/>
      <c r="Q8" s="170"/>
      <c r="R8" s="170"/>
      <c r="S8" s="17"/>
      <c r="T8" s="15"/>
      <c r="U8" s="15"/>
      <c r="V8" s="63"/>
      <c r="W8" s="38" t="str">
        <f>HLOOKUP(Introduction!$G$4,nametranslations,127,FALSE)</f>
        <v>Installation avec du savon</v>
      </c>
      <c r="X8" s="172"/>
      <c r="Y8" s="170"/>
      <c r="Z8" s="170"/>
      <c r="AA8" s="170"/>
      <c r="AB8" s="170"/>
      <c r="AC8" s="17"/>
      <c r="AD8" s="15"/>
      <c r="AE8" s="15"/>
      <c r="AF8" s="63"/>
      <c r="AG8" s="38" t="str">
        <f>HLOOKUP(Introduction!$G$4,nametranslations,127,FALSE)</f>
        <v>Installation avec du savon</v>
      </c>
      <c r="AH8" s="172"/>
      <c r="AI8" s="170"/>
      <c r="AJ8" s="170"/>
      <c r="AK8" s="170"/>
      <c r="AL8" s="170"/>
      <c r="AM8" s="17"/>
      <c r="AN8" s="15"/>
      <c r="AO8" s="15"/>
      <c r="AP8" s="63"/>
      <c r="AQ8" s="38" t="str">
        <f>HLOOKUP(Introduction!$G$4,nametranslations,127,FALSE)</f>
        <v>Installation avec du savon</v>
      </c>
      <c r="AR8" s="172"/>
      <c r="AS8" s="170"/>
      <c r="AT8" s="170"/>
      <c r="AU8" s="170"/>
      <c r="AV8" s="170"/>
      <c r="AW8" s="17"/>
      <c r="AX8" s="15"/>
      <c r="AY8" s="15"/>
      <c r="AZ8" s="63"/>
      <c r="BA8" s="38" t="str">
        <f>HLOOKUP(Introduction!$G$4,nametranslations,127,FALSE)</f>
        <v>Installation avec du savon</v>
      </c>
      <c r="BB8" s="172"/>
      <c r="BC8" s="170"/>
      <c r="BD8" s="170"/>
      <c r="BE8" s="170"/>
      <c r="BF8" s="170"/>
      <c r="BG8" s="17"/>
      <c r="BH8" s="15"/>
      <c r="BI8" s="15"/>
      <c r="BJ8" s="63"/>
      <c r="BK8" s="38" t="str">
        <f>HLOOKUP(Introduction!$G$4,nametranslations,127,FALSE)</f>
        <v>Installation avec du savon</v>
      </c>
      <c r="BL8" s="172"/>
      <c r="BM8" s="170"/>
      <c r="BN8" s="170"/>
      <c r="BO8" s="170"/>
      <c r="BP8" s="170"/>
      <c r="BQ8" s="17"/>
      <c r="BR8" s="15"/>
      <c r="BS8" s="15"/>
      <c r="BT8" s="63"/>
      <c r="BU8" s="38" t="str">
        <f>HLOOKUP(Introduction!$G$4,nametranslations,127,FALSE)</f>
        <v>Installation avec du savon</v>
      </c>
      <c r="BV8" s="172"/>
      <c r="BW8" s="170"/>
      <c r="BX8" s="170"/>
      <c r="BY8" s="170"/>
      <c r="BZ8" s="170"/>
      <c r="CA8" s="17"/>
      <c r="CB8" s="15"/>
      <c r="CC8" s="15"/>
      <c r="CD8" s="63"/>
      <c r="CE8" s="38" t="str">
        <f>HLOOKUP(Introduction!$G$4,nametranslations,127,FALSE)</f>
        <v>Installation avec du savon</v>
      </c>
      <c r="CF8" s="172"/>
      <c r="CG8" s="170"/>
      <c r="CH8" s="170"/>
      <c r="CI8" s="170"/>
      <c r="CJ8" s="170"/>
      <c r="CK8" s="17"/>
      <c r="CL8" s="15"/>
      <c r="CM8" s="15"/>
      <c r="CN8" s="63"/>
      <c r="CO8" s="38" t="str">
        <f>HLOOKUP(Introduction!$G$4,nametranslations,127,FALSE)</f>
        <v>Installation avec du savon</v>
      </c>
      <c r="CP8" s="172"/>
      <c r="CQ8" s="170"/>
      <c r="CR8" s="170"/>
      <c r="CS8" s="170"/>
      <c r="CT8" s="170"/>
      <c r="CU8" s="17"/>
      <c r="CV8" s="15"/>
      <c r="CW8" s="15"/>
      <c r="CX8" s="54"/>
      <c r="CY8" s="38" t="str">
        <f>HLOOKUP(Introduction!$G$4,nametranslations,127,FALSE)</f>
        <v>Installation avec du savon</v>
      </c>
      <c r="CZ8" s="170">
        <v>0.2</v>
      </c>
      <c r="DA8" s="170">
        <v>0.3</v>
      </c>
      <c r="DB8" s="170">
        <v>0.2</v>
      </c>
      <c r="DC8" s="170">
        <v>0.3</v>
      </c>
      <c r="DD8" s="170">
        <v>0.2</v>
      </c>
      <c r="DE8" s="17">
        <v>0.2</v>
      </c>
      <c r="DF8" s="15"/>
      <c r="DG8" s="15"/>
      <c r="DH8" s="61"/>
      <c r="DR8" s="61"/>
      <c r="EB8" s="61"/>
      <c r="EL8" s="61"/>
      <c r="EV8" s="61"/>
      <c r="FF8" s="61"/>
      <c r="FP8" s="61"/>
      <c r="FZ8" s="61"/>
      <c r="GJ8" s="61"/>
      <c r="GT8" s="61"/>
      <c r="HD8" s="61"/>
      <c r="HN8" s="61"/>
      <c r="HX8" s="61"/>
      <c r="IH8" s="61"/>
    </row>
    <row r="9" spans="1:242" s="475" customFormat="1" ht="20.399999999999999" x14ac:dyDescent="0.3">
      <c r="A9" s="491" t="str">
        <f ca="1">IF(ISBLANK('Data Summary'!A11),"",'Data Summary'!A11)</f>
        <v>MDG_2016_SDI</v>
      </c>
      <c r="B9" s="465"/>
      <c r="C9" s="484" t="str">
        <f>HLOOKUP(Introduction!$G$4,nametranslations,81,FALSE)</f>
        <v>De base
 (installation avec de l'eau et du savon)</v>
      </c>
      <c r="D9" s="478"/>
      <c r="E9" s="468"/>
      <c r="F9" s="468"/>
      <c r="G9" s="468"/>
      <c r="H9" s="468"/>
      <c r="I9" s="469"/>
      <c r="J9" s="470"/>
      <c r="K9" s="470"/>
      <c r="L9" s="485"/>
      <c r="M9" s="484" t="str">
        <f>HLOOKUP(Introduction!$G$4,nametranslations,81,FALSE)</f>
        <v>De base
 (installation avec de l'eau et du savon)</v>
      </c>
      <c r="N9" s="478"/>
      <c r="O9" s="468"/>
      <c r="P9" s="468"/>
      <c r="Q9" s="468"/>
      <c r="R9" s="468"/>
      <c r="S9" s="469"/>
      <c r="T9" s="470"/>
      <c r="U9" s="470"/>
      <c r="V9" s="465"/>
      <c r="W9" s="484" t="str">
        <f>HLOOKUP(Introduction!$G$4,nametranslations,81,FALSE)</f>
        <v>De base
 (installation avec de l'eau et du savon)</v>
      </c>
      <c r="X9" s="478"/>
      <c r="Y9" s="468"/>
      <c r="Z9" s="468"/>
      <c r="AA9" s="468"/>
      <c r="AB9" s="468"/>
      <c r="AC9" s="469"/>
      <c r="AD9" s="470"/>
      <c r="AE9" s="470"/>
      <c r="AF9" s="485"/>
      <c r="AG9" s="484" t="str">
        <f>HLOOKUP(Introduction!$G$4,nametranslations,81,FALSE)</f>
        <v>De base
 (installation avec de l'eau et du savon)</v>
      </c>
      <c r="AH9" s="478"/>
      <c r="AI9" s="468"/>
      <c r="AJ9" s="468"/>
      <c r="AK9" s="468"/>
      <c r="AL9" s="468"/>
      <c r="AM9" s="469"/>
      <c r="AN9" s="470"/>
      <c r="AO9" s="470"/>
      <c r="AP9" s="465"/>
      <c r="AQ9" s="484" t="str">
        <f>HLOOKUP(Introduction!$G$4,nametranslations,81,FALSE)</f>
        <v>De base
 (installation avec de l'eau et du savon)</v>
      </c>
      <c r="AR9" s="478"/>
      <c r="AS9" s="468"/>
      <c r="AT9" s="468"/>
      <c r="AU9" s="468"/>
      <c r="AV9" s="468"/>
      <c r="AW9" s="469"/>
      <c r="AX9" s="470"/>
      <c r="AY9" s="470"/>
      <c r="AZ9" s="465"/>
      <c r="BA9" s="484" t="str">
        <f>HLOOKUP(Introduction!$G$4,nametranslations,81,FALSE)</f>
        <v>De base
 (installation avec de l'eau et du savon)</v>
      </c>
      <c r="BB9" s="478"/>
      <c r="BC9" s="468"/>
      <c r="BD9" s="468"/>
      <c r="BE9" s="468"/>
      <c r="BF9" s="468"/>
      <c r="BG9" s="469"/>
      <c r="BH9" s="470"/>
      <c r="BI9" s="470"/>
      <c r="BJ9" s="465"/>
      <c r="BK9" s="484" t="str">
        <f>HLOOKUP(Introduction!$G$4,nametranslations,81,FALSE)</f>
        <v>De base
 (installation avec de l'eau et du savon)</v>
      </c>
      <c r="BL9" s="478"/>
      <c r="BM9" s="468"/>
      <c r="BN9" s="468"/>
      <c r="BO9" s="468"/>
      <c r="BP9" s="468"/>
      <c r="BQ9" s="469"/>
      <c r="BR9" s="470"/>
      <c r="BS9" s="470"/>
      <c r="BT9" s="465"/>
      <c r="BU9" s="484" t="str">
        <f>HLOOKUP(Introduction!$G$4,nametranslations,81,FALSE)</f>
        <v>De base
 (installation avec de l'eau et du savon)</v>
      </c>
      <c r="BV9" s="478"/>
      <c r="BW9" s="468"/>
      <c r="BX9" s="468"/>
      <c r="BY9" s="468"/>
      <c r="BZ9" s="468"/>
      <c r="CA9" s="469"/>
      <c r="CB9" s="470"/>
      <c r="CC9" s="470"/>
      <c r="CD9" s="465"/>
      <c r="CE9" s="484" t="str">
        <f>HLOOKUP(Introduction!$G$4,nametranslations,81,FALSE)</f>
        <v>De base
 (installation avec de l'eau et du savon)</v>
      </c>
      <c r="CF9" s="478"/>
      <c r="CG9" s="468"/>
      <c r="CH9" s="468"/>
      <c r="CI9" s="468"/>
      <c r="CJ9" s="468"/>
      <c r="CK9" s="469"/>
      <c r="CL9" s="470"/>
      <c r="CM9" s="470"/>
      <c r="CN9" s="465"/>
      <c r="CO9" s="484" t="str">
        <f>HLOOKUP(Introduction!$G$4,nametranslations,81,FALSE)</f>
        <v>De base
 (installation avec de l'eau et du savon)</v>
      </c>
      <c r="CP9" s="478"/>
      <c r="CQ9" s="468"/>
      <c r="CR9" s="468"/>
      <c r="CS9" s="468"/>
      <c r="CT9" s="468"/>
      <c r="CU9" s="469"/>
      <c r="CV9" s="470"/>
      <c r="CW9" s="470"/>
      <c r="CX9" s="465"/>
      <c r="CY9" s="484" t="str">
        <f>HLOOKUP(Introduction!$G$4,nametranslations,81,FALSE)</f>
        <v>De base
 (installation avec de l'eau et du savon)</v>
      </c>
      <c r="CZ9" s="468">
        <v>12.4</v>
      </c>
      <c r="DA9" s="468">
        <v>17.600000000000001</v>
      </c>
      <c r="DB9" s="468">
        <v>11.2</v>
      </c>
      <c r="DC9" s="468">
        <v>13.8</v>
      </c>
      <c r="DD9" s="468">
        <v>13.3</v>
      </c>
      <c r="DE9" s="469">
        <v>11.8</v>
      </c>
      <c r="DF9" s="470"/>
      <c r="DG9" s="470"/>
      <c r="DH9" s="476"/>
      <c r="DR9" s="476"/>
      <c r="EB9" s="476"/>
      <c r="EL9" s="476"/>
      <c r="EV9" s="476"/>
      <c r="FF9" s="476"/>
      <c r="FP9" s="476"/>
      <c r="FZ9" s="476"/>
      <c r="GJ9" s="476"/>
      <c r="GT9" s="476"/>
      <c r="HD9" s="476"/>
      <c r="HN9" s="476"/>
      <c r="HX9" s="476"/>
      <c r="IH9" s="476"/>
    </row>
    <row r="10" spans="1:242" s="1" customFormat="1" ht="37.5" customHeight="1" x14ac:dyDescent="0.3">
      <c r="A10" s="490" t="str">
        <f ca="1">IF(ISBLANK('Data Summary'!A12),"",'Data Summary'!A12)</f>
        <v>MDG_2019_UIS</v>
      </c>
      <c r="B10" s="57" t="str">
        <f>HLOOKUP(Introduction!$G$4,nametranslations,111,FALSE)</f>
        <v>Remarques</v>
      </c>
      <c r="C10" s="207" t="s">
        <v>234</v>
      </c>
      <c r="D10" s="207"/>
      <c r="E10" s="207"/>
      <c r="F10" s="207"/>
      <c r="G10" s="207"/>
      <c r="H10" s="207"/>
      <c r="I10" s="208"/>
      <c r="J10" s="7"/>
      <c r="K10" s="7"/>
      <c r="L10" s="57" t="str">
        <f>HLOOKUP(Introduction!$G$4,nametranslations,111,FALSE)</f>
        <v>Remarques</v>
      </c>
      <c r="M10" s="207" t="s">
        <v>234</v>
      </c>
      <c r="N10" s="207"/>
      <c r="O10" s="207"/>
      <c r="P10" s="207"/>
      <c r="Q10" s="207"/>
      <c r="R10" s="207"/>
      <c r="S10" s="208"/>
      <c r="T10" s="7"/>
      <c r="U10" s="7"/>
      <c r="V10" s="57" t="str">
        <f>HLOOKUP(Introduction!$G$4,nametranslations,111,FALSE)</f>
        <v>Remarques</v>
      </c>
      <c r="W10" s="207" t="s">
        <v>234</v>
      </c>
      <c r="X10" s="207"/>
      <c r="Y10" s="207"/>
      <c r="Z10" s="207"/>
      <c r="AA10" s="207"/>
      <c r="AB10" s="207"/>
      <c r="AC10" s="208"/>
      <c r="AD10" s="7"/>
      <c r="AE10" s="7"/>
      <c r="AF10" s="57" t="str">
        <f>HLOOKUP(Introduction!$G$4,nametranslations,111,FALSE)</f>
        <v>Remarques</v>
      </c>
      <c r="AG10" s="207" t="s">
        <v>234</v>
      </c>
      <c r="AH10" s="207"/>
      <c r="AI10" s="207"/>
      <c r="AJ10" s="207"/>
      <c r="AK10" s="207"/>
      <c r="AL10" s="207"/>
      <c r="AM10" s="208"/>
      <c r="AN10" s="7"/>
      <c r="AO10" s="7"/>
      <c r="AP10" s="57" t="str">
        <f>HLOOKUP(Introduction!$G$4,nametranslations,111,FALSE)</f>
        <v>Remarques</v>
      </c>
      <c r="AQ10" s="203" t="s">
        <v>235</v>
      </c>
      <c r="AR10" s="203"/>
      <c r="AS10" s="203"/>
      <c r="AT10" s="203"/>
      <c r="AU10" s="203"/>
      <c r="AV10" s="203"/>
      <c r="AW10" s="204"/>
      <c r="AX10" s="7"/>
      <c r="AY10" s="7"/>
      <c r="AZ10" s="57" t="str">
        <f>HLOOKUP(Introduction!$G$4,nametranslations,111,FALSE)</f>
        <v>Remarques</v>
      </c>
      <c r="BA10" s="203" t="s">
        <v>235</v>
      </c>
      <c r="BB10" s="203"/>
      <c r="BC10" s="203"/>
      <c r="BD10" s="203"/>
      <c r="BE10" s="203"/>
      <c r="BF10" s="203"/>
      <c r="BG10" s="204"/>
      <c r="BH10" s="7"/>
      <c r="BI10" s="7"/>
      <c r="BJ10" s="57" t="str">
        <f>HLOOKUP(Introduction!$G$4,nametranslations,111,FALSE)</f>
        <v>Remarques</v>
      </c>
      <c r="BK10" s="203" t="s">
        <v>235</v>
      </c>
      <c r="BL10" s="203"/>
      <c r="BM10" s="203"/>
      <c r="BN10" s="203"/>
      <c r="BO10" s="203"/>
      <c r="BP10" s="203"/>
      <c r="BQ10" s="204"/>
      <c r="BR10" s="7"/>
      <c r="BS10" s="7"/>
      <c r="BT10" s="57" t="str">
        <f>HLOOKUP(Introduction!$G$4,nametranslations,111,FALSE)</f>
        <v>Remarques</v>
      </c>
      <c r="BU10" s="203" t="s">
        <v>235</v>
      </c>
      <c r="BV10" s="203"/>
      <c r="BW10" s="203"/>
      <c r="BX10" s="203"/>
      <c r="BY10" s="203"/>
      <c r="BZ10" s="203"/>
      <c r="CA10" s="204"/>
      <c r="CB10" s="7"/>
      <c r="CC10" s="7"/>
      <c r="CD10" s="57" t="str">
        <f>HLOOKUP(Introduction!$G$4,nametranslations,111,FALSE)</f>
        <v>Remarques</v>
      </c>
      <c r="CE10" s="203" t="s">
        <v>236</v>
      </c>
      <c r="CF10" s="203"/>
      <c r="CG10" s="203"/>
      <c r="CH10" s="203"/>
      <c r="CI10" s="203"/>
      <c r="CJ10" s="203"/>
      <c r="CK10" s="204"/>
      <c r="CL10" s="7"/>
      <c r="CM10" s="7"/>
      <c r="CN10" s="57" t="str">
        <f>HLOOKUP(Introduction!$G$4,nametranslations,111,FALSE)</f>
        <v>Remarques</v>
      </c>
      <c r="CO10" s="203"/>
      <c r="CP10" s="203"/>
      <c r="CQ10" s="203"/>
      <c r="CR10" s="203"/>
      <c r="CS10" s="203"/>
      <c r="CT10" s="203"/>
      <c r="CU10" s="204"/>
      <c r="CV10" s="7"/>
      <c r="CW10" s="7"/>
      <c r="CX10" s="57" t="str">
        <f>HLOOKUP(Introduction!$G$4,nametranslations,111,FALSE)</f>
        <v>Remarques</v>
      </c>
      <c r="CY10" s="203" t="s">
        <v>258</v>
      </c>
      <c r="CZ10" s="203"/>
      <c r="DA10" s="203"/>
      <c r="DB10" s="203"/>
      <c r="DC10" s="203"/>
      <c r="DD10" s="203"/>
      <c r="DE10" s="204"/>
      <c r="DF10" s="7"/>
      <c r="DG10" s="7"/>
      <c r="DH10" s="62"/>
      <c r="DR10" s="62"/>
      <c r="EB10" s="62"/>
      <c r="EL10" s="62"/>
      <c r="EV10" s="62"/>
      <c r="FF10" s="62"/>
      <c r="FP10" s="62"/>
      <c r="FZ10" s="62"/>
      <c r="GJ10" s="62"/>
      <c r="GT10" s="62"/>
      <c r="HD10" s="62"/>
      <c r="HN10" s="62"/>
      <c r="HX10" s="62"/>
      <c r="IH10" s="62"/>
    </row>
    <row r="11" spans="1:242" s="1" customFormat="1" ht="15.6" customHeight="1" x14ac:dyDescent="0.3">
      <c r="A11" s="490" t="str">
        <f ca="1">IF(ISBLANK('Data Summary'!A13),"",'Data Summary'!A13)</f>
        <v>MDG_2022_UIS</v>
      </c>
      <c r="B11" s="57"/>
      <c r="C11" s="39" t="str">
        <f>HLOOKUP(Introduction!$G$4,nametranslations,112,FALSE)</f>
        <v>Estimation utilisée : installations</v>
      </c>
      <c r="D11" s="190"/>
      <c r="E11" s="190"/>
      <c r="F11" s="190"/>
      <c r="G11" s="190"/>
      <c r="H11" s="190"/>
      <c r="I11" s="42"/>
      <c r="J11" s="7"/>
      <c r="K11" s="7"/>
      <c r="L11" s="57"/>
      <c r="M11" s="39" t="str">
        <f>HLOOKUP(Introduction!$G$4,nametranslations,112,FALSE)</f>
        <v>Estimation utilisée : installations</v>
      </c>
      <c r="N11" s="178"/>
      <c r="O11" s="178"/>
      <c r="P11" s="178"/>
      <c r="Q11" s="178"/>
      <c r="R11" s="178"/>
      <c r="S11" s="42"/>
      <c r="T11" s="7"/>
      <c r="U11" s="7"/>
      <c r="V11" s="57"/>
      <c r="W11" s="39" t="str">
        <f>HLOOKUP(Introduction!$G$4,nametranslations,112,FALSE)</f>
        <v>Estimation utilisée : installations</v>
      </c>
      <c r="X11" s="190"/>
      <c r="Y11" s="190"/>
      <c r="Z11" s="190"/>
      <c r="AA11" s="190"/>
      <c r="AB11" s="190"/>
      <c r="AC11" s="42"/>
      <c r="AD11" s="7"/>
      <c r="AE11" s="7"/>
      <c r="AF11" s="57"/>
      <c r="AG11" s="39" t="str">
        <f>HLOOKUP(Introduction!$G$4,nametranslations,112,FALSE)</f>
        <v>Estimation utilisée : installations</v>
      </c>
      <c r="AH11" s="178"/>
      <c r="AI11" s="178"/>
      <c r="AJ11" s="178"/>
      <c r="AK11" s="178"/>
      <c r="AL11" s="178"/>
      <c r="AM11" s="42"/>
      <c r="AN11" s="7"/>
      <c r="AO11" s="7"/>
      <c r="AP11" s="57"/>
      <c r="AQ11" s="39" t="str">
        <f>HLOOKUP(Introduction!$G$4,nametranslations,112,FALSE)</f>
        <v>Estimation utilisée : installations</v>
      </c>
      <c r="AR11" s="190"/>
      <c r="AS11" s="190"/>
      <c r="AT11" s="190"/>
      <c r="AU11" s="190"/>
      <c r="AV11" s="190"/>
      <c r="AW11" s="42"/>
      <c r="AX11" s="7"/>
      <c r="AY11" s="7"/>
      <c r="AZ11" s="57"/>
      <c r="BA11" s="39" t="str">
        <f>HLOOKUP(Introduction!$G$4,nametranslations,112,FALSE)</f>
        <v>Estimation utilisée : installations</v>
      </c>
      <c r="BB11" s="190"/>
      <c r="BC11" s="190"/>
      <c r="BD11" s="190"/>
      <c r="BE11" s="190"/>
      <c r="BF11" s="190"/>
      <c r="BG11" s="42"/>
      <c r="BH11" s="7"/>
      <c r="BI11" s="7"/>
      <c r="BJ11" s="57"/>
      <c r="BK11" s="39" t="str">
        <f>HLOOKUP(Introduction!$G$4,nametranslations,112,FALSE)</f>
        <v>Estimation utilisée : installations</v>
      </c>
      <c r="BL11" s="190"/>
      <c r="BM11" s="190"/>
      <c r="BN11" s="190"/>
      <c r="BO11" s="190"/>
      <c r="BP11" s="190"/>
      <c r="BQ11" s="42"/>
      <c r="BR11" s="7"/>
      <c r="BS11" s="7"/>
      <c r="BT11" s="57"/>
      <c r="BU11" s="39" t="str">
        <f>HLOOKUP(Introduction!$G$4,nametranslations,112,FALSE)</f>
        <v>Estimation utilisée : installations</v>
      </c>
      <c r="BV11" s="190"/>
      <c r="BW11" s="190"/>
      <c r="BX11" s="190"/>
      <c r="BY11" s="190"/>
      <c r="BZ11" s="190"/>
      <c r="CA11" s="42"/>
      <c r="CB11" s="7"/>
      <c r="CC11" s="7"/>
      <c r="CD11" s="57"/>
      <c r="CE11" s="8" t="str">
        <f>HLOOKUP(Introduction!$G$4,nametranslations,112,FALSE)</f>
        <v>Estimation utilisée : installations</v>
      </c>
      <c r="CF11" s="22" t="s">
        <v>208</v>
      </c>
      <c r="CG11" s="22" t="s">
        <v>208</v>
      </c>
      <c r="CH11" s="22" t="s">
        <v>208</v>
      </c>
      <c r="CI11" s="22" t="s">
        <v>208</v>
      </c>
      <c r="CJ11" s="22" t="s">
        <v>208</v>
      </c>
      <c r="CK11" s="41" t="s">
        <v>237</v>
      </c>
      <c r="CL11" s="7"/>
      <c r="CM11" s="7"/>
      <c r="CN11" s="57"/>
      <c r="CO11" s="8" t="str">
        <f>HLOOKUP(Introduction!$G$4,nametranslations,112,FALSE)</f>
        <v>Estimation utilisée : installations</v>
      </c>
      <c r="CP11" s="22"/>
      <c r="CQ11" s="22"/>
      <c r="CR11" s="22"/>
      <c r="CS11" s="22"/>
      <c r="CT11" s="22"/>
      <c r="CU11" s="41"/>
      <c r="CV11" s="7"/>
      <c r="CW11" s="7"/>
      <c r="CX11" s="57"/>
      <c r="CY11" s="8" t="str">
        <f>HLOOKUP(Introduction!$G$4,nametranslations,112,FALSE)</f>
        <v>Estimation utilisée : installations</v>
      </c>
      <c r="CZ11" s="162" t="s">
        <v>208</v>
      </c>
      <c r="DA11" s="162" t="s">
        <v>208</v>
      </c>
      <c r="DB11" s="162" t="s">
        <v>208</v>
      </c>
      <c r="DC11" s="162" t="s">
        <v>208</v>
      </c>
      <c r="DD11" s="162" t="s">
        <v>208</v>
      </c>
      <c r="DE11" s="162" t="s">
        <v>208</v>
      </c>
      <c r="DF11" s="7"/>
      <c r="DG11" s="7"/>
      <c r="DH11" s="62"/>
      <c r="DR11" s="62"/>
      <c r="EB11" s="62"/>
      <c r="EL11" s="62"/>
      <c r="EV11" s="62"/>
      <c r="FF11" s="62"/>
      <c r="FP11" s="62"/>
      <c r="FZ11" s="62"/>
      <c r="GJ11" s="62"/>
      <c r="GT11" s="62"/>
      <c r="HD11" s="62"/>
      <c r="HN11" s="62"/>
      <c r="HX11" s="62"/>
      <c r="IH11" s="62"/>
    </row>
    <row r="12" spans="1:242" s="1" customFormat="1" ht="15" customHeight="1" x14ac:dyDescent="0.3">
      <c r="A12" s="490" t="str">
        <f ca="1">IF(ISBLANK('Data Summary'!A14),"",'Data Summary'!A14)</f>
        <v>MDG_2022_EMIS</v>
      </c>
      <c r="B12" s="57"/>
      <c r="C12" s="39" t="str">
        <f>HLOOKUP(Introduction!$G$4,nametranslations,128,FALSE)</f>
        <v>Estimation utilisée : installation avec de l'eau</v>
      </c>
      <c r="D12" s="190"/>
      <c r="E12" s="190"/>
      <c r="F12" s="190"/>
      <c r="G12" s="190"/>
      <c r="H12" s="190"/>
      <c r="I12" s="41"/>
      <c r="J12" s="7"/>
      <c r="K12" s="7"/>
      <c r="L12" s="57"/>
      <c r="M12" s="39" t="str">
        <f>HLOOKUP(Introduction!$G$4,nametranslations,128,FALSE)</f>
        <v>Estimation utilisée : installation avec de l'eau</v>
      </c>
      <c r="N12" s="190"/>
      <c r="O12" s="190"/>
      <c r="P12" s="190"/>
      <c r="Q12" s="190"/>
      <c r="R12" s="190"/>
      <c r="S12" s="41"/>
      <c r="T12" s="7"/>
      <c r="U12" s="7"/>
      <c r="V12" s="57"/>
      <c r="W12" s="39" t="str">
        <f>HLOOKUP(Introduction!$G$4,nametranslations,128,FALSE)</f>
        <v>Estimation utilisée : installation avec de l'eau</v>
      </c>
      <c r="X12" s="190"/>
      <c r="Y12" s="190"/>
      <c r="Z12" s="190"/>
      <c r="AA12" s="190"/>
      <c r="AB12" s="190"/>
      <c r="AC12" s="41"/>
      <c r="AD12" s="7"/>
      <c r="AE12" s="7"/>
      <c r="AF12" s="57"/>
      <c r="AG12" s="39" t="str">
        <f>HLOOKUP(Introduction!$G$4,nametranslations,128,FALSE)</f>
        <v>Estimation utilisée : installation avec de l'eau</v>
      </c>
      <c r="AH12" s="190"/>
      <c r="AI12" s="190"/>
      <c r="AJ12" s="190"/>
      <c r="AK12" s="190"/>
      <c r="AL12" s="190"/>
      <c r="AM12" s="41"/>
      <c r="AN12" s="7"/>
      <c r="AO12" s="7"/>
      <c r="AP12" s="57"/>
      <c r="AQ12" s="39" t="str">
        <f>HLOOKUP(Introduction!$G$4,nametranslations,128,FALSE)</f>
        <v>Estimation utilisée : installation avec de l'eau</v>
      </c>
      <c r="AR12" s="190"/>
      <c r="AS12" s="190"/>
      <c r="AT12" s="190"/>
      <c r="AU12" s="190"/>
      <c r="AV12" s="190"/>
      <c r="AW12" s="41"/>
      <c r="AX12" s="7"/>
      <c r="AY12" s="7"/>
      <c r="AZ12" s="57"/>
      <c r="BA12" s="39" t="str">
        <f>HLOOKUP(Introduction!$G$4,nametranslations,128,FALSE)</f>
        <v>Estimation utilisée : installation avec de l'eau</v>
      </c>
      <c r="BB12" s="190"/>
      <c r="BC12" s="190"/>
      <c r="BD12" s="190"/>
      <c r="BE12" s="190"/>
      <c r="BF12" s="190"/>
      <c r="BG12" s="41"/>
      <c r="BH12" s="7"/>
      <c r="BI12" s="7"/>
      <c r="BJ12" s="57"/>
      <c r="BK12" s="39" t="str">
        <f>HLOOKUP(Introduction!$G$4,nametranslations,128,FALSE)</f>
        <v>Estimation utilisée : installation avec de l'eau</v>
      </c>
      <c r="BL12" s="190"/>
      <c r="BM12" s="190"/>
      <c r="BN12" s="190"/>
      <c r="BO12" s="190"/>
      <c r="BP12" s="190"/>
      <c r="BQ12" s="41"/>
      <c r="BR12" s="7"/>
      <c r="BS12" s="7"/>
      <c r="BT12" s="57"/>
      <c r="BU12" s="39" t="str">
        <f>HLOOKUP(Introduction!$G$4,nametranslations,128,FALSE)</f>
        <v>Estimation utilisée : installation avec de l'eau</v>
      </c>
      <c r="BV12" s="190"/>
      <c r="BW12" s="190"/>
      <c r="BX12" s="190"/>
      <c r="BY12" s="190"/>
      <c r="BZ12" s="190"/>
      <c r="CA12" s="41"/>
      <c r="CB12" s="7"/>
      <c r="CC12" s="7"/>
      <c r="CD12" s="57"/>
      <c r="CE12" s="39" t="str">
        <f>HLOOKUP(Introduction!$G$4,nametranslations,128,FALSE)</f>
        <v>Estimation utilisée : installation avec de l'eau</v>
      </c>
      <c r="CF12" s="190"/>
      <c r="CG12" s="190"/>
      <c r="CH12" s="190"/>
      <c r="CI12" s="190"/>
      <c r="CJ12" s="190"/>
      <c r="CK12" s="41"/>
      <c r="CL12" s="7"/>
      <c r="CM12" s="7"/>
      <c r="CN12" s="57"/>
      <c r="CO12" s="39" t="str">
        <f>HLOOKUP(Introduction!$G$4,nametranslations,128,FALSE)</f>
        <v>Estimation utilisée : installation avec de l'eau</v>
      </c>
      <c r="CP12" s="190"/>
      <c r="CQ12" s="190"/>
      <c r="CR12" s="190"/>
      <c r="CS12" s="190"/>
      <c r="CT12" s="190"/>
      <c r="CU12" s="41"/>
      <c r="CV12" s="7"/>
      <c r="CW12" s="7"/>
      <c r="CX12" s="57"/>
      <c r="CY12" s="39" t="str">
        <f>HLOOKUP(Introduction!$G$4,nametranslations,128,FALSE)</f>
        <v>Estimation utilisée : installation avec de l'eau</v>
      </c>
      <c r="CZ12" s="162" t="s">
        <v>208</v>
      </c>
      <c r="DA12" s="162" t="s">
        <v>208</v>
      </c>
      <c r="DB12" s="162" t="s">
        <v>208</v>
      </c>
      <c r="DC12" s="162" t="s">
        <v>208</v>
      </c>
      <c r="DD12" s="162" t="s">
        <v>208</v>
      </c>
      <c r="DE12" s="162" t="s">
        <v>208</v>
      </c>
      <c r="DF12" s="7"/>
      <c r="DG12" s="7"/>
      <c r="DH12" s="62"/>
      <c r="DR12" s="62"/>
      <c r="EB12" s="62"/>
      <c r="EL12" s="62"/>
      <c r="EV12" s="62"/>
      <c r="FF12" s="62"/>
      <c r="FP12" s="62"/>
      <c r="FZ12" s="62"/>
      <c r="GJ12" s="62"/>
      <c r="GT12" s="62"/>
      <c r="HD12" s="62"/>
      <c r="HN12" s="62"/>
      <c r="HX12" s="62"/>
      <c r="IH12" s="62"/>
    </row>
    <row r="13" spans="1:242" s="1" customFormat="1" ht="15" customHeight="1" x14ac:dyDescent="0.3">
      <c r="A13" s="490" t="str">
        <f ca="1">IF(ISBLANK('Data Summary'!A15),"",'Data Summary'!A15)</f>
        <v>MDG_2023_EMIS</v>
      </c>
      <c r="B13" s="57"/>
      <c r="C13" s="39" t="str">
        <f>HLOOKUP(Introduction!$G$4,nametranslations,114,FALSE)</f>
        <v>Estimation utilisée : service de base</v>
      </c>
      <c r="D13" s="190"/>
      <c r="E13" s="190"/>
      <c r="F13" s="190"/>
      <c r="G13" s="190"/>
      <c r="H13" s="190"/>
      <c r="I13" s="41"/>
      <c r="J13" s="7"/>
      <c r="K13" s="7"/>
      <c r="L13" s="57"/>
      <c r="M13" s="39" t="str">
        <f>HLOOKUP(Introduction!$G$4,nametranslations,114,FALSE)</f>
        <v>Estimation utilisée : service de base</v>
      </c>
      <c r="N13" s="190"/>
      <c r="O13" s="190"/>
      <c r="P13" s="190"/>
      <c r="Q13" s="190"/>
      <c r="R13" s="190"/>
      <c r="S13" s="41"/>
      <c r="T13" s="7"/>
      <c r="U13" s="7"/>
      <c r="V13" s="57"/>
      <c r="W13" s="39" t="str">
        <f>HLOOKUP(Introduction!$G$4,nametranslations,114,FALSE)</f>
        <v>Estimation utilisée : service de base</v>
      </c>
      <c r="X13" s="190"/>
      <c r="Y13" s="190"/>
      <c r="Z13" s="190"/>
      <c r="AA13" s="190"/>
      <c r="AB13" s="190"/>
      <c r="AC13" s="41"/>
      <c r="AD13" s="7"/>
      <c r="AE13" s="7"/>
      <c r="AF13" s="57"/>
      <c r="AG13" s="39" t="str">
        <f>HLOOKUP(Introduction!$G$4,nametranslations,114,FALSE)</f>
        <v>Estimation utilisée : service de base</v>
      </c>
      <c r="AH13" s="190"/>
      <c r="AI13" s="190"/>
      <c r="AJ13" s="190"/>
      <c r="AK13" s="190"/>
      <c r="AL13" s="190"/>
      <c r="AM13" s="41"/>
      <c r="AN13" s="7"/>
      <c r="AO13" s="7"/>
      <c r="AP13" s="57"/>
      <c r="AQ13" s="39" t="str">
        <f>HLOOKUP(Introduction!$G$4,nametranslations,114,FALSE)</f>
        <v>Estimation utilisée : service de base</v>
      </c>
      <c r="AR13" s="190"/>
      <c r="AS13" s="190"/>
      <c r="AT13" s="190"/>
      <c r="AU13" s="190"/>
      <c r="AV13" s="190"/>
      <c r="AW13" s="41"/>
      <c r="AX13" s="7"/>
      <c r="AY13" s="7"/>
      <c r="AZ13" s="57"/>
      <c r="BA13" s="39" t="str">
        <f>HLOOKUP(Introduction!$G$4,nametranslations,114,FALSE)</f>
        <v>Estimation utilisée : service de base</v>
      </c>
      <c r="BB13" s="190"/>
      <c r="BC13" s="190"/>
      <c r="BD13" s="190"/>
      <c r="BE13" s="190"/>
      <c r="BF13" s="190"/>
      <c r="BG13" s="41"/>
      <c r="BH13" s="7"/>
      <c r="BI13" s="7"/>
      <c r="BJ13" s="57"/>
      <c r="BK13" s="39" t="str">
        <f>HLOOKUP(Introduction!$G$4,nametranslations,114,FALSE)</f>
        <v>Estimation utilisée : service de base</v>
      </c>
      <c r="BL13" s="190"/>
      <c r="BM13" s="190"/>
      <c r="BN13" s="190"/>
      <c r="BO13" s="190"/>
      <c r="BP13" s="190"/>
      <c r="BQ13" s="41"/>
      <c r="BR13" s="7"/>
      <c r="BS13" s="7"/>
      <c r="BT13" s="57"/>
      <c r="BU13" s="39" t="str">
        <f>HLOOKUP(Introduction!$G$4,nametranslations,114,FALSE)</f>
        <v>Estimation utilisée : service de base</v>
      </c>
      <c r="BV13" s="190"/>
      <c r="BW13" s="190"/>
      <c r="BX13" s="190"/>
      <c r="BY13" s="190"/>
      <c r="BZ13" s="190"/>
      <c r="CA13" s="41"/>
      <c r="CB13" s="7"/>
      <c r="CC13" s="7"/>
      <c r="CD13" s="57"/>
      <c r="CE13" s="39" t="str">
        <f>HLOOKUP(Introduction!$G$4,nametranslations,114,FALSE)</f>
        <v>Estimation utilisée : service de base</v>
      </c>
      <c r="CF13" s="190"/>
      <c r="CG13" s="190"/>
      <c r="CH13" s="190"/>
      <c r="CI13" s="190"/>
      <c r="CJ13" s="190"/>
      <c r="CK13" s="41"/>
      <c r="CL13" s="7"/>
      <c r="CM13" s="7"/>
      <c r="CN13" s="57"/>
      <c r="CO13" s="39" t="str">
        <f>HLOOKUP(Introduction!$G$4,nametranslations,114,FALSE)</f>
        <v>Estimation utilisée : service de base</v>
      </c>
      <c r="CP13" s="190"/>
      <c r="CQ13" s="190"/>
      <c r="CR13" s="190"/>
      <c r="CS13" s="190"/>
      <c r="CT13" s="190"/>
      <c r="CU13" s="41"/>
      <c r="CV13" s="7"/>
      <c r="CW13" s="7"/>
      <c r="CX13" s="57"/>
      <c r="CY13" s="39" t="str">
        <f>HLOOKUP(Introduction!$G$4,nametranslations,114,FALSE)</f>
        <v>Estimation utilisée : service de base</v>
      </c>
      <c r="CZ13" s="162" t="s">
        <v>208</v>
      </c>
      <c r="DA13" s="162" t="s">
        <v>208</v>
      </c>
      <c r="DB13" s="162" t="s">
        <v>208</v>
      </c>
      <c r="DC13" s="162" t="s">
        <v>208</v>
      </c>
      <c r="DD13" s="162" t="s">
        <v>208</v>
      </c>
      <c r="DE13" s="162" t="s">
        <v>208</v>
      </c>
      <c r="DF13" s="7"/>
      <c r="DG13" s="7"/>
      <c r="DH13" s="62"/>
      <c r="DR13" s="62"/>
      <c r="EB13" s="62"/>
      <c r="EL13" s="62"/>
      <c r="EV13" s="62"/>
      <c r="FF13" s="62"/>
      <c r="FP13" s="62"/>
      <c r="FZ13" s="62"/>
      <c r="GJ13" s="62"/>
      <c r="GT13" s="62"/>
      <c r="HD13" s="62"/>
      <c r="HN13" s="62"/>
      <c r="HX13" s="62"/>
      <c r="IH13" s="62"/>
    </row>
    <row r="14" spans="1:242" ht="15.75" customHeight="1" x14ac:dyDescent="0.3">
      <c r="A14" s="490" t="str">
        <f ca="1">IF(ISBLANK('Data Summary'!A16),"",'Data Summary'!A16)</f>
        <v>MDG_2026_SUR</v>
      </c>
      <c r="B14" s="58"/>
      <c r="C14" s="39" t="str">
        <f>HLOOKUP(Introduction!$G$4,nametranslations,115,FALSE)</f>
        <v>Nombre total d'écoles</v>
      </c>
      <c r="D14" s="165"/>
      <c r="E14" s="165"/>
      <c r="F14" s="165"/>
      <c r="G14" s="180"/>
      <c r="H14" s="181"/>
      <c r="I14" s="28"/>
      <c r="J14" s="7"/>
      <c r="K14" s="7"/>
      <c r="L14" s="58"/>
      <c r="M14" s="39" t="str">
        <f>HLOOKUP(Introduction!$G$4,nametranslations,115,FALSE)</f>
        <v>Nombre total d'écoles</v>
      </c>
      <c r="N14" s="165"/>
      <c r="O14" s="165"/>
      <c r="P14" s="165"/>
      <c r="Q14" s="180"/>
      <c r="R14" s="181"/>
      <c r="S14" s="28"/>
      <c r="T14" s="7"/>
      <c r="U14" s="7"/>
      <c r="V14" s="58"/>
      <c r="W14" s="39" t="str">
        <f>HLOOKUP(Introduction!$G$4,nametranslations,115,FALSE)</f>
        <v>Nombre total d'écoles</v>
      </c>
      <c r="X14" s="165"/>
      <c r="Y14" s="165"/>
      <c r="Z14" s="165"/>
      <c r="AA14" s="180"/>
      <c r="AB14" s="181"/>
      <c r="AC14" s="28"/>
      <c r="AD14" s="7"/>
      <c r="AE14" s="7"/>
      <c r="AF14" s="58"/>
      <c r="AG14" s="39" t="str">
        <f>HLOOKUP(Introduction!$G$4,nametranslations,115,FALSE)</f>
        <v>Nombre total d'écoles</v>
      </c>
      <c r="AH14" s="165"/>
      <c r="AI14" s="165"/>
      <c r="AJ14" s="165"/>
      <c r="AK14" s="180"/>
      <c r="AL14" s="181"/>
      <c r="AM14" s="28"/>
      <c r="AN14" s="7"/>
      <c r="AO14" s="7"/>
      <c r="AP14" s="58"/>
      <c r="AQ14" s="39" t="str">
        <f>HLOOKUP(Introduction!$G$4,nametranslations,115,FALSE)</f>
        <v>Nombre total d'écoles</v>
      </c>
      <c r="AR14" s="165"/>
      <c r="AS14" s="165"/>
      <c r="AT14" s="165"/>
      <c r="AU14" s="180"/>
      <c r="AV14" s="181"/>
      <c r="AW14" s="28"/>
      <c r="AX14" s="7"/>
      <c r="AY14" s="7"/>
      <c r="AZ14" s="58"/>
      <c r="BA14" s="39" t="str">
        <f>HLOOKUP(Introduction!$G$4,nametranslations,115,FALSE)</f>
        <v>Nombre total d'écoles</v>
      </c>
      <c r="BB14" s="165"/>
      <c r="BC14" s="165"/>
      <c r="BD14" s="165"/>
      <c r="BE14" s="180"/>
      <c r="BF14" s="181"/>
      <c r="BG14" s="28"/>
      <c r="BH14" s="7"/>
      <c r="BI14" s="7"/>
      <c r="BJ14" s="58"/>
      <c r="BK14" s="39" t="str">
        <f>HLOOKUP(Introduction!$G$4,nametranslations,115,FALSE)</f>
        <v>Nombre total d'écoles</v>
      </c>
      <c r="BL14" s="165"/>
      <c r="BM14" s="165"/>
      <c r="BN14" s="165"/>
      <c r="BO14" s="180"/>
      <c r="BP14" s="181"/>
      <c r="BQ14" s="28"/>
      <c r="BR14" s="7"/>
      <c r="BS14" s="7"/>
      <c r="BT14" s="58"/>
      <c r="BU14" s="39" t="str">
        <f>HLOOKUP(Introduction!$G$4,nametranslations,115,FALSE)</f>
        <v>Nombre total d'écoles</v>
      </c>
      <c r="BV14" s="165"/>
      <c r="BW14" s="165"/>
      <c r="BX14" s="165"/>
      <c r="BY14" s="180"/>
      <c r="BZ14" s="181"/>
      <c r="CA14" s="28"/>
      <c r="CB14" s="7"/>
      <c r="CC14" s="7"/>
      <c r="CD14" s="58"/>
      <c r="CE14" s="39" t="str">
        <f>HLOOKUP(Introduction!$G$4,nametranslations,115,FALSE)</f>
        <v>Nombre total d'écoles</v>
      </c>
      <c r="CF14" s="165">
        <v>62818</v>
      </c>
      <c r="CG14" s="165"/>
      <c r="CH14" s="165"/>
      <c r="CI14" s="180">
        <v>20507</v>
      </c>
      <c r="CJ14" s="181">
        <v>34165</v>
      </c>
      <c r="CK14" s="28">
        <v>8146</v>
      </c>
      <c r="CL14" s="7"/>
      <c r="CM14" s="7"/>
      <c r="CN14" s="58"/>
      <c r="CO14" s="39" t="str">
        <f>HLOOKUP(Introduction!$G$4,nametranslations,115,FALSE)</f>
        <v>Nombre total d'écoles</v>
      </c>
      <c r="CP14" s="165"/>
      <c r="CQ14" s="165"/>
      <c r="CR14" s="165"/>
      <c r="CS14" s="180"/>
      <c r="CT14" s="181"/>
      <c r="CU14" s="28"/>
      <c r="CV14" s="7"/>
      <c r="CW14" s="7"/>
      <c r="CX14" s="58"/>
      <c r="CY14" s="39" t="str">
        <f>HLOOKUP(Introduction!$G$4,nametranslations,115,FALSE)</f>
        <v>Nombre total d'écoles</v>
      </c>
      <c r="CZ14" s="165">
        <v>41578</v>
      </c>
      <c r="DA14" s="165">
        <v>5415</v>
      </c>
      <c r="DB14" s="165">
        <v>36163</v>
      </c>
      <c r="DC14" s="182">
        <v>21993</v>
      </c>
      <c r="DD14" s="183">
        <v>35951</v>
      </c>
      <c r="DE14" s="163">
        <v>8664</v>
      </c>
      <c r="DF14" s="7"/>
      <c r="DG14" s="7"/>
    </row>
    <row r="15" spans="1:242" ht="15.75" customHeight="1" thickBot="1" x14ac:dyDescent="0.35">
      <c r="A15" s="461" t="str">
        <f ca="1">IF(ISBLANK('Data Summary'!A17),"",'Data Summary'!A17)</f>
        <v/>
      </c>
      <c r="B15" s="59"/>
      <c r="C15" s="40" t="str">
        <f>HLOOKUP(Introduction!$G$4,nametranslations,116,FALSE)</f>
        <v>Nombre enquêté</v>
      </c>
      <c r="D15" s="30"/>
      <c r="E15" s="30"/>
      <c r="F15" s="30"/>
      <c r="G15" s="30"/>
      <c r="H15" s="30"/>
      <c r="I15" s="31"/>
      <c r="J15" s="16"/>
      <c r="K15" s="16"/>
      <c r="L15" s="59"/>
      <c r="M15" s="40" t="str">
        <f>HLOOKUP(Introduction!$G$4,nametranslations,116,FALSE)</f>
        <v>Nombre enquêté</v>
      </c>
      <c r="N15" s="30"/>
      <c r="O15" s="34"/>
      <c r="P15" s="34"/>
      <c r="Q15" s="35"/>
      <c r="R15" s="34"/>
      <c r="S15" s="36"/>
      <c r="T15" s="16"/>
      <c r="U15" s="16"/>
      <c r="V15" s="59"/>
      <c r="W15" s="40" t="str">
        <f>HLOOKUP(Introduction!$G$4,nametranslations,116,FALSE)</f>
        <v>Nombre enquêté</v>
      </c>
      <c r="X15" s="30"/>
      <c r="Y15" s="30"/>
      <c r="Z15" s="30"/>
      <c r="AA15" s="30"/>
      <c r="AB15" s="30"/>
      <c r="AC15" s="31"/>
      <c r="AD15" s="16"/>
      <c r="AE15" s="16"/>
      <c r="AF15" s="59"/>
      <c r="AG15" s="40" t="str">
        <f>HLOOKUP(Introduction!$G$4,nametranslations,116,FALSE)</f>
        <v>Nombre enquêté</v>
      </c>
      <c r="AH15" s="30"/>
      <c r="AI15" s="34"/>
      <c r="AJ15" s="34"/>
      <c r="AK15" s="35"/>
      <c r="AL15" s="34"/>
      <c r="AM15" s="36"/>
      <c r="AN15" s="16"/>
      <c r="AO15" s="16"/>
      <c r="AP15" s="59"/>
      <c r="AQ15" s="40" t="str">
        <f>HLOOKUP(Introduction!$G$4,nametranslations,116,FALSE)</f>
        <v>Nombre enquêté</v>
      </c>
      <c r="AR15" s="30"/>
      <c r="AS15" s="30"/>
      <c r="AT15" s="30"/>
      <c r="AU15" s="30"/>
      <c r="AV15" s="30"/>
      <c r="AW15" s="65"/>
      <c r="AX15" s="16"/>
      <c r="AY15" s="16"/>
      <c r="AZ15" s="59"/>
      <c r="BA15" s="40" t="str">
        <f>HLOOKUP(Introduction!$G$4,nametranslations,116,FALSE)</f>
        <v>Nombre enquêté</v>
      </c>
      <c r="BB15" s="30"/>
      <c r="BC15" s="30"/>
      <c r="BD15" s="30"/>
      <c r="BE15" s="30"/>
      <c r="BF15" s="30"/>
      <c r="BG15" s="65"/>
      <c r="BH15" s="16"/>
      <c r="BI15" s="16"/>
      <c r="BJ15" s="59"/>
      <c r="BK15" s="40" t="str">
        <f>HLOOKUP(Introduction!$G$4,nametranslations,116,FALSE)</f>
        <v>Nombre enquêté</v>
      </c>
      <c r="BL15" s="30"/>
      <c r="BM15" s="30"/>
      <c r="BN15" s="30"/>
      <c r="BO15" s="30"/>
      <c r="BP15" s="30"/>
      <c r="BQ15" s="65"/>
      <c r="BR15" s="16"/>
      <c r="BS15" s="16"/>
      <c r="BT15" s="59"/>
      <c r="BU15" s="40" t="str">
        <f>HLOOKUP(Introduction!$G$4,nametranslations,116,FALSE)</f>
        <v>Nombre enquêté</v>
      </c>
      <c r="BV15" s="30"/>
      <c r="BW15" s="30"/>
      <c r="BX15" s="30"/>
      <c r="BY15" s="30"/>
      <c r="BZ15" s="30"/>
      <c r="CA15" s="65"/>
      <c r="CB15" s="16"/>
      <c r="CC15" s="16"/>
      <c r="CD15" s="59"/>
      <c r="CE15" s="40" t="str">
        <f>HLOOKUP(Introduction!$G$4,nametranslations,116,FALSE)</f>
        <v>Nombre enquêté</v>
      </c>
      <c r="CF15" s="30"/>
      <c r="CG15" s="30"/>
      <c r="CH15" s="30"/>
      <c r="CI15" s="30"/>
      <c r="CJ15" s="30"/>
      <c r="CK15" s="65"/>
      <c r="CL15" s="16"/>
      <c r="CM15" s="16"/>
      <c r="CN15" s="59"/>
      <c r="CO15" s="40" t="str">
        <f>HLOOKUP(Introduction!$G$4,nametranslations,116,FALSE)</f>
        <v>Nombre enquêté</v>
      </c>
      <c r="CP15" s="30"/>
      <c r="CQ15" s="30"/>
      <c r="CR15" s="30"/>
      <c r="CS15" s="30"/>
      <c r="CT15" s="30"/>
      <c r="CU15" s="65"/>
      <c r="CV15" s="16"/>
      <c r="CW15" s="16"/>
      <c r="CX15" s="59"/>
      <c r="CY15" s="40" t="str">
        <f>HLOOKUP(Introduction!$G$4,nametranslations,116,FALSE)</f>
        <v>Nombre enquêté</v>
      </c>
      <c r="CZ15" s="164">
        <v>11368</v>
      </c>
      <c r="DA15" s="164">
        <v>1700</v>
      </c>
      <c r="DB15" s="164">
        <v>9668</v>
      </c>
      <c r="DC15" s="164">
        <v>7378</v>
      </c>
      <c r="DD15" s="164">
        <v>9628</v>
      </c>
      <c r="DE15" s="65">
        <v>2297</v>
      </c>
      <c r="DF15" s="16"/>
      <c r="DG15" s="16"/>
    </row>
    <row r="16" spans="1:242" x14ac:dyDescent="0.3">
      <c r="A16" s="461" t="str">
        <f ca="1">IF(ISBLANK('Data Summary'!A18),"",'Data Summary'!A18)</f>
        <v/>
      </c>
    </row>
    <row r="17" spans="1:1" x14ac:dyDescent="0.3">
      <c r="A17" s="461" t="str">
        <f ca="1">IF(ISBLANK('Data Summary'!A19),"",'Data Summary'!A19)</f>
        <v/>
      </c>
    </row>
    <row r="18" spans="1:1" x14ac:dyDescent="0.3">
      <c r="A18" s="461" t="str">
        <f ca="1">IF(ISBLANK('Data Summary'!A20),"",'Data Summary'!A20)</f>
        <v/>
      </c>
    </row>
    <row r="19" spans="1:1" x14ac:dyDescent="0.3">
      <c r="A19" s="461" t="str">
        <f ca="1">IF(ISBLANK('Data Summary'!A21),"",'Data Summary'!A21)</f>
        <v/>
      </c>
    </row>
    <row r="20" spans="1:1" x14ac:dyDescent="0.3">
      <c r="A20" s="461" t="str">
        <f ca="1">IF(ISBLANK('Data Summary'!A22),"",'Data Summary'!A22)</f>
        <v/>
      </c>
    </row>
    <row r="21" spans="1:1" x14ac:dyDescent="0.3">
      <c r="A21" s="461" t="str">
        <f ca="1">IF(ISBLANK('Data Summary'!A23),"",'Data Summary'!A23)</f>
        <v/>
      </c>
    </row>
    <row r="22" spans="1:1" x14ac:dyDescent="0.3">
      <c r="A22" s="461" t="str">
        <f ca="1">IF(ISBLANK('Data Summary'!A24),"",'Data Summary'!A24)</f>
        <v/>
      </c>
    </row>
    <row r="23" spans="1:1" x14ac:dyDescent="0.3">
      <c r="A23" s="461" t="str">
        <f ca="1">IF(ISBLANK('Data Summary'!A25),"",'Data Summary'!A25)</f>
        <v/>
      </c>
    </row>
    <row r="24" spans="1:1" x14ac:dyDescent="0.3">
      <c r="A24" s="461" t="str">
        <f ca="1">IF(ISBLANK('Data Summary'!A26),"",'Data Summary'!A26)</f>
        <v/>
      </c>
    </row>
    <row r="25" spans="1:1" x14ac:dyDescent="0.3">
      <c r="A25" s="461" t="str">
        <f ca="1">IF(ISBLANK('Data Summary'!A27),"",'Data Summary'!A27)</f>
        <v/>
      </c>
    </row>
    <row r="26" spans="1:1" x14ac:dyDescent="0.3">
      <c r="A26" s="461" t="str">
        <f ca="1">IF(ISBLANK('Data Summary'!A28),"",'Data Summary'!A28)</f>
        <v/>
      </c>
    </row>
    <row r="27" spans="1:1" x14ac:dyDescent="0.3">
      <c r="A27" s="151" t="str">
        <f ca="1">IF(ISBLANK('Data Summary'!A29),"",'Data Summary'!A29)</f>
        <v/>
      </c>
    </row>
    <row r="28" spans="1:1" x14ac:dyDescent="0.3">
      <c r="A28" s="151" t="str">
        <f ca="1">IF(ISBLANK('Data Summary'!A30),"",'Data Summary'!A30)</f>
        <v/>
      </c>
    </row>
    <row r="29" spans="1:1" x14ac:dyDescent="0.3">
      <c r="A29" s="151" t="str">
        <f ca="1">IF(ISBLANK('Data Summary'!A31),"",'Data Summary'!A31)</f>
        <v/>
      </c>
    </row>
    <row r="30" spans="1:1" x14ac:dyDescent="0.3">
      <c r="A30" s="151" t="str">
        <f ca="1">IF(ISBLANK('Data Summary'!A32),"",'Data Summary'!A32)</f>
        <v/>
      </c>
    </row>
    <row r="31" spans="1:1" x14ac:dyDescent="0.3">
      <c r="A31" s="151" t="str">
        <f ca="1">IF(ISBLANK('Data Summary'!A33),"",'Data Summary'!A33)</f>
        <v/>
      </c>
    </row>
    <row r="32" spans="1:1" x14ac:dyDescent="0.3">
      <c r="A32" s="151" t="str">
        <f ca="1">IF(ISBLANK('Data Summary'!A34),"",'Data Summary'!A34)</f>
        <v/>
      </c>
    </row>
    <row r="33" spans="1:1" x14ac:dyDescent="0.3">
      <c r="A33" s="151" t="str">
        <f ca="1">IF(ISBLANK('Data Summary'!A35),"",'Data Summary'!A35)</f>
        <v/>
      </c>
    </row>
    <row r="34" spans="1:1" x14ac:dyDescent="0.3">
      <c r="A34" s="151" t="str">
        <f ca="1">IF(ISBLANK('Data Summary'!A36),"",'Data Summary'!A36)</f>
        <v/>
      </c>
    </row>
    <row r="35" spans="1:1" x14ac:dyDescent="0.3">
      <c r="A35" s="151" t="str">
        <f ca="1">IF(ISBLANK('Data Summary'!A37),"",'Data Summary'!A37)</f>
        <v/>
      </c>
    </row>
    <row r="36" spans="1:1" x14ac:dyDescent="0.3">
      <c r="A36" s="151" t="str">
        <f ca="1">IF(ISBLANK('Data Summary'!A38),"",'Data Summary'!A38)</f>
        <v/>
      </c>
    </row>
    <row r="37" spans="1:1" x14ac:dyDescent="0.3">
      <c r="A37" s="151" t="str">
        <f ca="1">IF(ISBLANK('Data Summary'!A39),"",'Data Summary'!A39)</f>
        <v/>
      </c>
    </row>
    <row r="38" spans="1:1" x14ac:dyDescent="0.3">
      <c r="A38" s="151" t="str">
        <f ca="1">IF(ISBLANK('Data Summary'!A40),"",'Data Summary'!A40)</f>
        <v/>
      </c>
    </row>
    <row r="39" spans="1:1" x14ac:dyDescent="0.3">
      <c r="A39" s="151" t="str">
        <f ca="1">IF(ISBLANK('Data Summary'!A41),"",'Data Summary'!A41)</f>
        <v/>
      </c>
    </row>
    <row r="40" spans="1:1" x14ac:dyDescent="0.3">
      <c r="A40" s="151" t="str">
        <f ca="1">IF(ISBLANK('Data Summary'!A42),"",'Data Summary'!A42)</f>
        <v/>
      </c>
    </row>
    <row r="41" spans="1:1" x14ac:dyDescent="0.3">
      <c r="A41" s="151" t="str">
        <f ca="1">IF(ISBLANK('Data Summary'!A43),"",'Data Summary'!A43)</f>
        <v/>
      </c>
    </row>
    <row r="42" spans="1:1" x14ac:dyDescent="0.3">
      <c r="A42" s="151" t="str">
        <f ca="1">IF(ISBLANK('Data Summary'!A44),"",'Data Summary'!A44)</f>
        <v/>
      </c>
    </row>
    <row r="43" spans="1:1" x14ac:dyDescent="0.3">
      <c r="A43" s="151" t="str">
        <f ca="1">IF(ISBLANK('Data Summary'!A45),"",'Data Summary'!A45)</f>
        <v/>
      </c>
    </row>
    <row r="44" spans="1:1" x14ac:dyDescent="0.3">
      <c r="A44" s="151" t="str">
        <f ca="1">IF(ISBLANK('Data Summary'!A46),"",'Data Summary'!A46)</f>
        <v/>
      </c>
    </row>
    <row r="45" spans="1:1" x14ac:dyDescent="0.3">
      <c r="A45" s="151" t="str">
        <f ca="1">IF(ISBLANK('Data Summary'!A47),"",'Data Summary'!A47)</f>
        <v/>
      </c>
    </row>
    <row r="46" spans="1:1" x14ac:dyDescent="0.3">
      <c r="A46" s="151" t="str">
        <f ca="1">IF(ISBLANK('Data Summary'!A48),"",'Data Summary'!A48)</f>
        <v/>
      </c>
    </row>
    <row r="47" spans="1:1" x14ac:dyDescent="0.3">
      <c r="A47" s="151" t="str">
        <f ca="1">IF(ISBLANK('Data Summary'!A49),"",'Data Summary'!A49)</f>
        <v/>
      </c>
    </row>
    <row r="48" spans="1:1" x14ac:dyDescent="0.3">
      <c r="A48" s="151" t="str">
        <f ca="1">IF(ISBLANK('Data Summary'!A50),"",'Data Summary'!A50)</f>
        <v/>
      </c>
    </row>
    <row r="49" spans="1:1" x14ac:dyDescent="0.3">
      <c r="A49" s="151" t="str">
        <f ca="1">IF(ISBLANK('Data Summary'!A51),"",'Data Summary'!A51)</f>
        <v/>
      </c>
    </row>
    <row r="50" spans="1:1" x14ac:dyDescent="0.3">
      <c r="A50" s="151" t="str">
        <f ca="1">IF(ISBLANK('Data Summary'!A52),"",'Data Summary'!A52)</f>
        <v/>
      </c>
    </row>
    <row r="51" spans="1:1" x14ac:dyDescent="0.3">
      <c r="A51" s="151" t="str">
        <f ca="1">IF(ISBLANK('Data Summary'!A53),"",'Data Summary'!A53)</f>
        <v/>
      </c>
    </row>
    <row r="52" spans="1:1" x14ac:dyDescent="0.3">
      <c r="A52" s="151" t="str">
        <f ca="1">IF(ISBLANK('Data Summary'!A54),"",'Data Summary'!A54)</f>
        <v/>
      </c>
    </row>
    <row r="53" spans="1:1" x14ac:dyDescent="0.3">
      <c r="A53" s="151" t="str">
        <f ca="1">IF(ISBLANK('Data Summary'!A55),"",'Data Summary'!A55)</f>
        <v/>
      </c>
    </row>
    <row r="54" spans="1:1" x14ac:dyDescent="0.3">
      <c r="A54" s="151" t="str">
        <f ca="1">IF(ISBLANK('Data Summary'!A56),"",'Data Summary'!A56)</f>
        <v/>
      </c>
    </row>
    <row r="55" spans="1:1" x14ac:dyDescent="0.3">
      <c r="A55" s="151" t="str">
        <f ca="1">IF(ISBLANK('Data Summary'!A57),"",'Data Summary'!A57)</f>
        <v/>
      </c>
    </row>
    <row r="56" spans="1:1" x14ac:dyDescent="0.3">
      <c r="A56" s="151" t="str">
        <f ca="1">IF(ISBLANK('Data Summary'!A58),"",'Data Summary'!A58)</f>
        <v/>
      </c>
    </row>
    <row r="57" spans="1:1" x14ac:dyDescent="0.3">
      <c r="A57" s="151" t="str">
        <f ca="1">IF(ISBLANK('Data Summary'!A59),"",'Data Summary'!A59)</f>
        <v/>
      </c>
    </row>
    <row r="58" spans="1:1" x14ac:dyDescent="0.3">
      <c r="A58" s="151" t="str">
        <f ca="1">IF(ISBLANK('Data Summary'!A60),"",'Data Summary'!A60)</f>
        <v/>
      </c>
    </row>
    <row r="59" spans="1:1" x14ac:dyDescent="0.3">
      <c r="A59" s="151" t="str">
        <f ca="1">IF(ISBLANK('Data Summary'!A61),"",'Data Summary'!A61)</f>
        <v/>
      </c>
    </row>
    <row r="60" spans="1:1" x14ac:dyDescent="0.3">
      <c r="A60" s="151" t="str">
        <f ca="1">IF(ISBLANK('Data Summary'!A62),"",'Data Summary'!A62)</f>
        <v/>
      </c>
    </row>
    <row r="61" spans="1:1" x14ac:dyDescent="0.3">
      <c r="A61" s="151" t="str">
        <f ca="1">IF(ISBLANK('Data Summary'!A63),"",'Data Summary'!A63)</f>
        <v/>
      </c>
    </row>
    <row r="62" spans="1:1" x14ac:dyDescent="0.3">
      <c r="A62" s="151" t="str">
        <f ca="1">IF(ISBLANK('Data Summary'!A64),"",'Data Summary'!A64)</f>
        <v/>
      </c>
    </row>
    <row r="63" spans="1:1" x14ac:dyDescent="0.3">
      <c r="A63" s="151" t="str">
        <f ca="1">IF(ISBLANK('Data Summary'!A65),"",'Data Summary'!A65)</f>
        <v/>
      </c>
    </row>
    <row r="64" spans="1:1" x14ac:dyDescent="0.3">
      <c r="A64" s="151" t="str">
        <f ca="1">IF(ISBLANK('Data Summary'!A66),"",'Data Summary'!A66)</f>
        <v/>
      </c>
    </row>
    <row r="65" spans="1:1" x14ac:dyDescent="0.3">
      <c r="A65" s="151" t="str">
        <f ca="1">IF(ISBLANK('Data Summary'!A67),"",'Data Summary'!A67)</f>
        <v/>
      </c>
    </row>
    <row r="66" spans="1:1" x14ac:dyDescent="0.3">
      <c r="A66" s="151" t="str">
        <f ca="1">IF(ISBLANK('Data Summary'!A68),"",'Data Summary'!A68)</f>
        <v/>
      </c>
    </row>
    <row r="67" spans="1:1" x14ac:dyDescent="0.3">
      <c r="A67" s="151" t="str">
        <f ca="1">IF(ISBLANK('Data Summary'!A69),"",'Data Summary'!A69)</f>
        <v/>
      </c>
    </row>
    <row r="68" spans="1:1" x14ac:dyDescent="0.3">
      <c r="A68" s="151" t="str">
        <f ca="1">IF(ISBLANK('Data Summary'!A70),"",'Data Summary'!A70)</f>
        <v/>
      </c>
    </row>
    <row r="69" spans="1:1" x14ac:dyDescent="0.3">
      <c r="A69" s="151" t="str">
        <f ca="1">IF(ISBLANK('Data Summary'!A71),"",'Data Summary'!A71)</f>
        <v/>
      </c>
    </row>
    <row r="70" spans="1:1" x14ac:dyDescent="0.3">
      <c r="A70" s="151" t="str">
        <f ca="1">IF(ISBLANK('Data Summary'!A72),"",'Data Summary'!A72)</f>
        <v/>
      </c>
    </row>
    <row r="71" spans="1:1" x14ac:dyDescent="0.3">
      <c r="A71" s="151" t="str">
        <f ca="1">IF(ISBLANK('Data Summary'!A73),"",'Data Summary'!A73)</f>
        <v/>
      </c>
    </row>
    <row r="72" spans="1:1" x14ac:dyDescent="0.3">
      <c r="A72" s="151" t="str">
        <f ca="1">IF(ISBLANK('Data Summary'!A74),"",'Data Summary'!A74)</f>
        <v/>
      </c>
    </row>
    <row r="73" spans="1:1" x14ac:dyDescent="0.3">
      <c r="A73" s="151" t="str">
        <f ca="1">IF(ISBLANK('Data Summary'!A75),"",'Data Summary'!A75)</f>
        <v/>
      </c>
    </row>
    <row r="74" spans="1:1" x14ac:dyDescent="0.3">
      <c r="A74" s="151" t="str">
        <f ca="1">IF(ISBLANK('Data Summary'!A76),"",'Data Summary'!A76)</f>
        <v/>
      </c>
    </row>
    <row r="75" spans="1:1" x14ac:dyDescent="0.3">
      <c r="A75" s="151" t="str">
        <f ca="1">IF(ISBLANK('Data Summary'!A77),"",'Data Summary'!A77)</f>
        <v/>
      </c>
    </row>
    <row r="76" spans="1:1" x14ac:dyDescent="0.3">
      <c r="A76" s="151" t="str">
        <f ca="1">IF(ISBLANK('Data Summary'!A78),"",'Data Summary'!A78)</f>
        <v/>
      </c>
    </row>
    <row r="77" spans="1:1" x14ac:dyDescent="0.3">
      <c r="A77" s="151" t="str">
        <f ca="1">IF(ISBLANK('Data Summary'!A79),"",'Data Summary'!A79)</f>
        <v/>
      </c>
    </row>
    <row r="78" spans="1:1" x14ac:dyDescent="0.3">
      <c r="A78" s="151" t="str">
        <f ca="1">IF(ISBLANK('Data Summary'!A80),"",'Data Summary'!A80)</f>
        <v/>
      </c>
    </row>
    <row r="79" spans="1:1" x14ac:dyDescent="0.3">
      <c r="A79" s="151" t="str">
        <f ca="1">IF(ISBLANK('Data Summary'!A81),"",'Data Summary'!A81)</f>
        <v/>
      </c>
    </row>
    <row r="80" spans="1:1" x14ac:dyDescent="0.3">
      <c r="A80" s="151" t="str">
        <f ca="1">IF(ISBLANK('Data Summary'!A82),"",'Data Summary'!A82)</f>
        <v/>
      </c>
    </row>
    <row r="81" spans="1:1" x14ac:dyDescent="0.3">
      <c r="A81" s="151" t="str">
        <f ca="1">IF(ISBLANK('Data Summary'!A83),"",'Data Summary'!A83)</f>
        <v/>
      </c>
    </row>
    <row r="82" spans="1:1" x14ac:dyDescent="0.3">
      <c r="A82" s="151" t="str">
        <f ca="1">IF(ISBLANK('Data Summary'!A84),"",'Data Summary'!A84)</f>
        <v/>
      </c>
    </row>
    <row r="83" spans="1:1" x14ac:dyDescent="0.3">
      <c r="A83" s="151" t="str">
        <f ca="1">IF(ISBLANK('Data Summary'!A85),"",'Data Summary'!A85)</f>
        <v/>
      </c>
    </row>
    <row r="84" spans="1:1" x14ac:dyDescent="0.3">
      <c r="A84" s="151" t="str">
        <f ca="1">IF(ISBLANK('Data Summary'!A86),"",'Data Summary'!A86)</f>
        <v/>
      </c>
    </row>
    <row r="85" spans="1:1" x14ac:dyDescent="0.3">
      <c r="A85" s="151" t="str">
        <f ca="1">IF(ISBLANK('Data Summary'!A87),"",'Data Summary'!A87)</f>
        <v/>
      </c>
    </row>
    <row r="86" spans="1:1" x14ac:dyDescent="0.3">
      <c r="A86" s="151" t="str">
        <f ca="1">IF(ISBLANK('Data Summary'!A88),"",'Data Summary'!A88)</f>
        <v/>
      </c>
    </row>
    <row r="87" spans="1:1" x14ac:dyDescent="0.3">
      <c r="A87" s="151" t="str">
        <f ca="1">IF(ISBLANK('Data Summary'!A89),"",'Data Summary'!A89)</f>
        <v/>
      </c>
    </row>
    <row r="88" spans="1:1" x14ac:dyDescent="0.3">
      <c r="A88" s="151" t="str">
        <f ca="1">IF(ISBLANK('Data Summary'!A90),"",'Data Summary'!A90)</f>
        <v/>
      </c>
    </row>
    <row r="89" spans="1:1" x14ac:dyDescent="0.3">
      <c r="A89" s="151" t="str">
        <f ca="1">IF(ISBLANK('Data Summary'!A91),"",'Data Summary'!A91)</f>
        <v/>
      </c>
    </row>
    <row r="90" spans="1:1" x14ac:dyDescent="0.3">
      <c r="A90" s="151" t="str">
        <f ca="1">IF(ISBLANK('Data Summary'!A92),"",'Data Summary'!A92)</f>
        <v/>
      </c>
    </row>
    <row r="91" spans="1:1" x14ac:dyDescent="0.3">
      <c r="A91" s="151" t="str">
        <f ca="1">IF(ISBLANK('Data Summary'!A93),"",'Data Summary'!A93)</f>
        <v/>
      </c>
    </row>
    <row r="92" spans="1:1" x14ac:dyDescent="0.3">
      <c r="A92" s="151" t="str">
        <f ca="1">IF(ISBLANK('Data Summary'!A94),"",'Data Summary'!A94)</f>
        <v/>
      </c>
    </row>
    <row r="93" spans="1:1" x14ac:dyDescent="0.3">
      <c r="A93" s="151" t="str">
        <f ca="1">IF(ISBLANK('Data Summary'!A95),"",'Data Summary'!A95)</f>
        <v/>
      </c>
    </row>
    <row r="94" spans="1:1" x14ac:dyDescent="0.3">
      <c r="A94" s="151" t="str">
        <f ca="1">IF(ISBLANK('Data Summary'!A96),"",'Data Summary'!A96)</f>
        <v/>
      </c>
    </row>
    <row r="95" spans="1:1" x14ac:dyDescent="0.3">
      <c r="A95" s="151" t="str">
        <f ca="1">IF(ISBLANK('Data Summary'!A97),"",'Data Summary'!A97)</f>
        <v/>
      </c>
    </row>
    <row r="96" spans="1:1" x14ac:dyDescent="0.3">
      <c r="A96" s="151" t="str">
        <f ca="1">IF(ISBLANK('Data Summary'!A98),"",'Data Summary'!A98)</f>
        <v/>
      </c>
    </row>
    <row r="97" spans="1:1" x14ac:dyDescent="0.3">
      <c r="A97" s="151" t="str">
        <f ca="1">IF(ISBLANK('Data Summary'!A99),"",'Data Summary'!A99)</f>
        <v/>
      </c>
    </row>
    <row r="98" spans="1:1" x14ac:dyDescent="0.3">
      <c r="A98" s="151" t="str">
        <f ca="1">IF(ISBLANK('Data Summary'!A100),"",'Data Summary'!A100)</f>
        <v/>
      </c>
    </row>
    <row r="99" spans="1:1" x14ac:dyDescent="0.3">
      <c r="A99" s="151" t="str">
        <f ca="1">IF(ISBLANK('Data Summary'!A101),"",'Data Summary'!A101)</f>
        <v/>
      </c>
    </row>
    <row r="100" spans="1:1" x14ac:dyDescent="0.3">
      <c r="A100" s="151" t="str">
        <f ca="1">IF(ISBLANK('Data Summary'!A102),"",'Data Summary'!A102)</f>
        <v/>
      </c>
    </row>
    <row r="101" spans="1:1" x14ac:dyDescent="0.3">
      <c r="A101" s="151" t="str">
        <f ca="1">IF(ISBLANK('Data Summary'!A103),"",'Data Summary'!A103)</f>
        <v/>
      </c>
    </row>
    <row r="102" spans="1:1" x14ac:dyDescent="0.3">
      <c r="A102" s="151" t="str">
        <f ca="1">IF(ISBLANK('Data Summary'!A104),"",'Data Summary'!A104)</f>
        <v/>
      </c>
    </row>
    <row r="103" spans="1:1" x14ac:dyDescent="0.3">
      <c r="A103" s="151" t="str">
        <f ca="1">IF(ISBLANK('Data Summary'!A105),"",'Data Summary'!A105)</f>
        <v/>
      </c>
    </row>
    <row r="104" spans="1:1" x14ac:dyDescent="0.3">
      <c r="A104" s="151" t="str">
        <f ca="1">IF(ISBLANK('Data Summary'!A106),"",'Data Summary'!A106)</f>
        <v/>
      </c>
    </row>
    <row r="105" spans="1:1" x14ac:dyDescent="0.3">
      <c r="A105" s="151" t="str">
        <f ca="1">IF(ISBLANK('Data Summary'!A107),"",'Data Summary'!A107)</f>
        <v/>
      </c>
    </row>
    <row r="106" spans="1:1" x14ac:dyDescent="0.3">
      <c r="A106" s="151" t="str">
        <f ca="1">IF(ISBLANK('Data Summary'!A108),"",'Data Summary'!A108)</f>
        <v/>
      </c>
    </row>
    <row r="107" spans="1:1" x14ac:dyDescent="0.3">
      <c r="A107" s="151" t="str">
        <f ca="1">IF(ISBLANK('Data Summary'!A109),"",'Data Summary'!A109)</f>
        <v/>
      </c>
    </row>
    <row r="108" spans="1:1" x14ac:dyDescent="0.3">
      <c r="A108" s="151" t="str">
        <f ca="1">IF(ISBLANK('Data Summary'!A110),"",'Data Summary'!A110)</f>
        <v/>
      </c>
    </row>
    <row r="109" spans="1:1" x14ac:dyDescent="0.3">
      <c r="A109" s="151" t="str">
        <f ca="1">IF(ISBLANK('Data Summary'!A111),"",'Data Summary'!A111)</f>
        <v/>
      </c>
    </row>
    <row r="110" spans="1:1" x14ac:dyDescent="0.3">
      <c r="A110" s="151" t="str">
        <f ca="1">IF(ISBLANK('Data Summary'!A112),"",'Data Summary'!A112)</f>
        <v/>
      </c>
    </row>
    <row r="111" spans="1:1" x14ac:dyDescent="0.3">
      <c r="A111" s="151" t="str">
        <f ca="1">IF(ISBLANK('Data Summary'!A113),"",'Data Summary'!A113)</f>
        <v/>
      </c>
    </row>
    <row r="112" spans="1:1" x14ac:dyDescent="0.3">
      <c r="A112" s="151" t="str">
        <f ca="1">IF(ISBLANK('Data Summary'!A114),"",'Data Summary'!A114)</f>
        <v/>
      </c>
    </row>
    <row r="113" spans="1:1" x14ac:dyDescent="0.3">
      <c r="A113" s="151" t="str">
        <f ca="1">IF(ISBLANK('Data Summary'!A115),"",'Data Summary'!A115)</f>
        <v/>
      </c>
    </row>
    <row r="114" spans="1:1" x14ac:dyDescent="0.3">
      <c r="A114" s="151" t="str">
        <f ca="1">IF(ISBLANK('Data Summary'!A116),"",'Data Summary'!A116)</f>
        <v/>
      </c>
    </row>
    <row r="115" spans="1:1" x14ac:dyDescent="0.3">
      <c r="A115" s="151" t="str">
        <f ca="1">IF(ISBLANK('Data Summary'!A117),"",'Data Summary'!A117)</f>
        <v/>
      </c>
    </row>
    <row r="116" spans="1:1" x14ac:dyDescent="0.3">
      <c r="A116" s="151" t="str">
        <f ca="1">IF(ISBLANK('Data Summary'!A118),"",'Data Summary'!A118)</f>
        <v/>
      </c>
    </row>
    <row r="117" spans="1:1" x14ac:dyDescent="0.3">
      <c r="A117" s="151" t="str">
        <f ca="1">IF(ISBLANK('Data Summary'!A119),"",'Data Summary'!A119)</f>
        <v/>
      </c>
    </row>
    <row r="118" spans="1:1" x14ac:dyDescent="0.3">
      <c r="A118" s="151" t="str">
        <f ca="1">IF(ISBLANK('Data Summary'!A120),"",'Data Summary'!A120)</f>
        <v/>
      </c>
    </row>
    <row r="119" spans="1:1" x14ac:dyDescent="0.3">
      <c r="A119" s="151" t="str">
        <f ca="1">IF(ISBLANK('Data Summary'!A121),"",'Data Summary'!A121)</f>
        <v/>
      </c>
    </row>
    <row r="120" spans="1:1" x14ac:dyDescent="0.3">
      <c r="A120" s="151" t="str">
        <f ca="1">IF(ISBLANK('Data Summary'!A122),"",'Data Summary'!A122)</f>
        <v/>
      </c>
    </row>
    <row r="121" spans="1:1" x14ac:dyDescent="0.3">
      <c r="A121" s="151" t="str">
        <f ca="1">IF(ISBLANK('Data Summary'!A123),"",'Data Summary'!A123)</f>
        <v/>
      </c>
    </row>
    <row r="122" spans="1:1" x14ac:dyDescent="0.3">
      <c r="A122" s="151" t="str">
        <f ca="1">IF(ISBLANK('Data Summary'!A124),"",'Data Summary'!A124)</f>
        <v/>
      </c>
    </row>
    <row r="123" spans="1:1" x14ac:dyDescent="0.3">
      <c r="A123" s="151" t="str">
        <f ca="1">IF(ISBLANK('Data Summary'!A125),"",'Data Summary'!A125)</f>
        <v/>
      </c>
    </row>
    <row r="124" spans="1:1" x14ac:dyDescent="0.3">
      <c r="A124" s="151" t="str">
        <f ca="1">IF(ISBLANK('Data Summary'!A126),"",'Data Summary'!A126)</f>
        <v/>
      </c>
    </row>
    <row r="125" spans="1:1" x14ac:dyDescent="0.3">
      <c r="A125" s="151" t="str">
        <f ca="1">IF(ISBLANK('Data Summary'!A127),"",'Data Summary'!A127)</f>
        <v/>
      </c>
    </row>
    <row r="126" spans="1:1" x14ac:dyDescent="0.3">
      <c r="A126" s="151" t="str">
        <f ca="1">IF(ISBLANK('Data Summary'!A128),"",'Data Summary'!A128)</f>
        <v/>
      </c>
    </row>
    <row r="127" spans="1:1" x14ac:dyDescent="0.3">
      <c r="A127" s="151" t="str">
        <f ca="1">IF(ISBLANK('Data Summary'!A129),"",'Data Summary'!A129)</f>
        <v/>
      </c>
    </row>
    <row r="128" spans="1:1" x14ac:dyDescent="0.3">
      <c r="A128" s="151" t="str">
        <f ca="1">IF(ISBLANK('Data Summary'!A130),"",'Data Summary'!A130)</f>
        <v/>
      </c>
    </row>
    <row r="129" spans="1:1" x14ac:dyDescent="0.3">
      <c r="A129" s="151" t="str">
        <f ca="1">IF(ISBLANK('Data Summary'!A131),"",'Data Summary'!A131)</f>
        <v/>
      </c>
    </row>
    <row r="130" spans="1:1" x14ac:dyDescent="0.3">
      <c r="A130" s="151" t="str">
        <f ca="1">IF(ISBLANK('Data Summary'!A132),"",'Data Summary'!A132)</f>
        <v/>
      </c>
    </row>
    <row r="131" spans="1:1" x14ac:dyDescent="0.3">
      <c r="A131" s="151" t="str">
        <f ca="1">IF(ISBLANK('Data Summary'!A133),"",'Data Summary'!A133)</f>
        <v/>
      </c>
    </row>
    <row r="132" spans="1:1" x14ac:dyDescent="0.3">
      <c r="A132" s="151" t="str">
        <f ca="1">IF(ISBLANK('Data Summary'!A134),"",'Data Summary'!A134)</f>
        <v/>
      </c>
    </row>
    <row r="133" spans="1:1" x14ac:dyDescent="0.3">
      <c r="A133" s="151" t="str">
        <f ca="1">IF(ISBLANK('Data Summary'!A135),"",'Data Summary'!A135)</f>
        <v/>
      </c>
    </row>
    <row r="134" spans="1:1" x14ac:dyDescent="0.3">
      <c r="A134" s="151" t="str">
        <f ca="1">IF(ISBLANK('Data Summary'!A136),"",'Data Summary'!A136)</f>
        <v/>
      </c>
    </row>
    <row r="135" spans="1:1" x14ac:dyDescent="0.3">
      <c r="A135" s="151" t="str">
        <f ca="1">IF(ISBLANK('Data Summary'!A137),"",'Data Summary'!A137)</f>
        <v/>
      </c>
    </row>
    <row r="136" spans="1:1" x14ac:dyDescent="0.3">
      <c r="A136" s="151" t="str">
        <f ca="1">IF(ISBLANK('Data Summary'!A138),"",'Data Summary'!A138)</f>
        <v/>
      </c>
    </row>
    <row r="137" spans="1:1" x14ac:dyDescent="0.3">
      <c r="A137" s="151" t="str">
        <f ca="1">IF(ISBLANK('Data Summary'!A139),"",'Data Summary'!A139)</f>
        <v/>
      </c>
    </row>
    <row r="138" spans="1:1" x14ac:dyDescent="0.3">
      <c r="A138" s="151" t="str">
        <f ca="1">IF(ISBLANK('Data Summary'!A140),"",'Data Summary'!A140)</f>
        <v/>
      </c>
    </row>
    <row r="139" spans="1:1" x14ac:dyDescent="0.3">
      <c r="A139" s="151" t="str">
        <f ca="1">IF(ISBLANK('Data Summary'!A141),"",'Data Summary'!A141)</f>
        <v/>
      </c>
    </row>
    <row r="140" spans="1:1" x14ac:dyDescent="0.3">
      <c r="A140" s="151" t="str">
        <f ca="1">IF(ISBLANK('Data Summary'!A142),"",'Data Summary'!A142)</f>
        <v/>
      </c>
    </row>
    <row r="141" spans="1:1" x14ac:dyDescent="0.3">
      <c r="A141" s="151" t="str">
        <f ca="1">IF(ISBLANK('Data Summary'!A143),"",'Data Summary'!A143)</f>
        <v/>
      </c>
    </row>
    <row r="142" spans="1:1" x14ac:dyDescent="0.3">
      <c r="A142" s="151" t="str">
        <f ca="1">IF(ISBLANK('Data Summary'!A144),"",'Data Summary'!A144)</f>
        <v/>
      </c>
    </row>
    <row r="143" spans="1:1" x14ac:dyDescent="0.3">
      <c r="A143" s="151" t="str">
        <f ca="1">IF(ISBLANK('Data Summary'!A145),"",'Data Summary'!A145)</f>
        <v/>
      </c>
    </row>
    <row r="144" spans="1:1" x14ac:dyDescent="0.3">
      <c r="A144" s="151" t="str">
        <f ca="1">IF(ISBLANK('Data Summary'!A146),"",'Data Summary'!A146)</f>
        <v/>
      </c>
    </row>
    <row r="145" spans="1:1" x14ac:dyDescent="0.3">
      <c r="A145" s="151" t="str">
        <f ca="1">IF(ISBLANK('Data Summary'!A147),"",'Data Summary'!A147)</f>
        <v/>
      </c>
    </row>
    <row r="146" spans="1:1" x14ac:dyDescent="0.3">
      <c r="A146" s="151" t="str">
        <f ca="1">IF(ISBLANK('Data Summary'!A148),"",'Data Summary'!A148)</f>
        <v/>
      </c>
    </row>
    <row r="147" spans="1:1" x14ac:dyDescent="0.3">
      <c r="A147" s="151" t="str">
        <f ca="1">IF(ISBLANK('Data Summary'!A149),"",'Data Summary'!A149)</f>
        <v/>
      </c>
    </row>
    <row r="148" spans="1:1" x14ac:dyDescent="0.3">
      <c r="A148" s="151" t="e">
        <f>IF(ISBLANK(#REF!),"",#REF!)</f>
        <v>#REF!</v>
      </c>
    </row>
    <row r="149" spans="1:1" x14ac:dyDescent="0.3">
      <c r="A149" s="151" t="e">
        <f>IF(ISBLANK(#REF!),"",#REF!)</f>
        <v>#REF!</v>
      </c>
    </row>
    <row r="150" spans="1:1" x14ac:dyDescent="0.3">
      <c r="A150" s="151" t="e">
        <f>IF(ISBLANK(#REF!),"",#REF!)</f>
        <v>#REF!</v>
      </c>
    </row>
    <row r="151" spans="1:1" x14ac:dyDescent="0.3">
      <c r="A151" s="151" t="e">
        <f>IF(ISBLANK(#REF!),"",#REF!)</f>
        <v>#REF!</v>
      </c>
    </row>
    <row r="152" spans="1:1" x14ac:dyDescent="0.3">
      <c r="A152" s="184"/>
    </row>
    <row r="153" spans="1:1" x14ac:dyDescent="0.3">
      <c r="A153" s="184"/>
    </row>
    <row r="154" spans="1:1" x14ac:dyDescent="0.3">
      <c r="A154" s="184"/>
    </row>
    <row r="155" spans="1:1" x14ac:dyDescent="0.3">
      <c r="A155" s="184"/>
    </row>
    <row r="156" spans="1:1" x14ac:dyDescent="0.3">
      <c r="A156" s="184"/>
    </row>
    <row r="157" spans="1:1" x14ac:dyDescent="0.3">
      <c r="A157" s="184"/>
    </row>
    <row r="158" spans="1:1" x14ac:dyDescent="0.3">
      <c r="A158" s="184"/>
    </row>
    <row r="159" spans="1:1" x14ac:dyDescent="0.3">
      <c r="A159" s="184"/>
    </row>
    <row r="160" spans="1:1" x14ac:dyDescent="0.3">
      <c r="A160" s="184"/>
    </row>
    <row r="161" spans="1:1" x14ac:dyDescent="0.3">
      <c r="A161" s="184"/>
    </row>
    <row r="162" spans="1:1" x14ac:dyDescent="0.3">
      <c r="A162" s="184"/>
    </row>
    <row r="163" spans="1:1" x14ac:dyDescent="0.3">
      <c r="A163" s="184"/>
    </row>
    <row r="164" spans="1:1" x14ac:dyDescent="0.3">
      <c r="A164" s="184"/>
    </row>
    <row r="165" spans="1:1" x14ac:dyDescent="0.3">
      <c r="A165" s="184"/>
    </row>
    <row r="166" spans="1:1" x14ac:dyDescent="0.3">
      <c r="A166" s="184"/>
    </row>
    <row r="167" spans="1:1" x14ac:dyDescent="0.3">
      <c r="A167" s="184"/>
    </row>
    <row r="168" spans="1:1" x14ac:dyDescent="0.3">
      <c r="A168" s="184"/>
    </row>
    <row r="169" spans="1:1" x14ac:dyDescent="0.3">
      <c r="A169" s="184"/>
    </row>
    <row r="170" spans="1:1" x14ac:dyDescent="0.3">
      <c r="A170" s="184"/>
    </row>
    <row r="171" spans="1:1" x14ac:dyDescent="0.3">
      <c r="A171" s="184"/>
    </row>
    <row r="172" spans="1:1" x14ac:dyDescent="0.3">
      <c r="A172" s="184"/>
    </row>
    <row r="173" spans="1:1" x14ac:dyDescent="0.3">
      <c r="A173" s="184"/>
    </row>
    <row r="174" spans="1:1" x14ac:dyDescent="0.3">
      <c r="A174" s="184"/>
    </row>
    <row r="175" spans="1:1" x14ac:dyDescent="0.3">
      <c r="A175" s="184"/>
    </row>
    <row r="176" spans="1:1" x14ac:dyDescent="0.3">
      <c r="A176" s="184"/>
    </row>
    <row r="177" spans="1:1" x14ac:dyDescent="0.3">
      <c r="A177" s="184"/>
    </row>
    <row r="178" spans="1:1" x14ac:dyDescent="0.3">
      <c r="A178" s="184"/>
    </row>
    <row r="179" spans="1:1" x14ac:dyDescent="0.3">
      <c r="A179" s="184"/>
    </row>
    <row r="180" spans="1:1" x14ac:dyDescent="0.3">
      <c r="A180" s="184"/>
    </row>
    <row r="181" spans="1:1" x14ac:dyDescent="0.3">
      <c r="A181" s="184"/>
    </row>
    <row r="182" spans="1:1" x14ac:dyDescent="0.3">
      <c r="A182" s="184"/>
    </row>
    <row r="183" spans="1:1" x14ac:dyDescent="0.3">
      <c r="A183" s="184"/>
    </row>
    <row r="184" spans="1:1" x14ac:dyDescent="0.3">
      <c r="A184" s="184"/>
    </row>
    <row r="185" spans="1:1" x14ac:dyDescent="0.3">
      <c r="A185" s="184"/>
    </row>
    <row r="186" spans="1:1" x14ac:dyDescent="0.3">
      <c r="A186" s="184"/>
    </row>
    <row r="187" spans="1:1" x14ac:dyDescent="0.3">
      <c r="A187" s="184"/>
    </row>
    <row r="188" spans="1:1" x14ac:dyDescent="0.3">
      <c r="A188" s="184"/>
    </row>
    <row r="189" spans="1:1" x14ac:dyDescent="0.3">
      <c r="A189" s="184"/>
    </row>
    <row r="190" spans="1:1" x14ac:dyDescent="0.3">
      <c r="A190" s="184"/>
    </row>
    <row r="191" spans="1:1" x14ac:dyDescent="0.3">
      <c r="A191" s="184"/>
    </row>
    <row r="192" spans="1:1" x14ac:dyDescent="0.3">
      <c r="A192" s="184"/>
    </row>
    <row r="193" spans="1:1" x14ac:dyDescent="0.3">
      <c r="A193" s="184"/>
    </row>
    <row r="194" spans="1:1" x14ac:dyDescent="0.3">
      <c r="A194" s="184"/>
    </row>
    <row r="195" spans="1:1" x14ac:dyDescent="0.3">
      <c r="A195" s="184"/>
    </row>
    <row r="196" spans="1:1" x14ac:dyDescent="0.3">
      <c r="A196" s="184"/>
    </row>
    <row r="197" spans="1:1" x14ac:dyDescent="0.3">
      <c r="A197" s="184"/>
    </row>
    <row r="198" spans="1:1" x14ac:dyDescent="0.3">
      <c r="A198" s="184"/>
    </row>
    <row r="199" spans="1:1" x14ac:dyDescent="0.3">
      <c r="A199" s="184"/>
    </row>
    <row r="200" spans="1:1" x14ac:dyDescent="0.3">
      <c r="A200" s="184"/>
    </row>
    <row r="201" spans="1:1" x14ac:dyDescent="0.3">
      <c r="A201" s="184"/>
    </row>
    <row r="202" spans="1:1" x14ac:dyDescent="0.3">
      <c r="A202" s="184"/>
    </row>
    <row r="203" spans="1:1" x14ac:dyDescent="0.3">
      <c r="A203" s="184"/>
    </row>
    <row r="204" spans="1:1" x14ac:dyDescent="0.3">
      <c r="A204" s="184"/>
    </row>
    <row r="205" spans="1:1" x14ac:dyDescent="0.3">
      <c r="A205" s="184"/>
    </row>
    <row r="206" spans="1:1" x14ac:dyDescent="0.3">
      <c r="A206" s="184"/>
    </row>
    <row r="207" spans="1:1" x14ac:dyDescent="0.3">
      <c r="A207" s="184"/>
    </row>
    <row r="208" spans="1:1" x14ac:dyDescent="0.3">
      <c r="A208" s="184"/>
    </row>
    <row r="209" spans="1:1" x14ac:dyDescent="0.3">
      <c r="A209" s="184"/>
    </row>
    <row r="210" spans="1:1" x14ac:dyDescent="0.3">
      <c r="A210" s="184"/>
    </row>
    <row r="211" spans="1:1" x14ac:dyDescent="0.3">
      <c r="A211" s="184"/>
    </row>
    <row r="212" spans="1:1" x14ac:dyDescent="0.3">
      <c r="A212" s="184"/>
    </row>
    <row r="213" spans="1:1" x14ac:dyDescent="0.3">
      <c r="A213" s="184"/>
    </row>
    <row r="214" spans="1:1" x14ac:dyDescent="0.3">
      <c r="A214" s="184"/>
    </row>
    <row r="215" spans="1:1" x14ac:dyDescent="0.3">
      <c r="A215" s="184"/>
    </row>
    <row r="216" spans="1:1" x14ac:dyDescent="0.3">
      <c r="A216" s="184"/>
    </row>
    <row r="217" spans="1:1" x14ac:dyDescent="0.3">
      <c r="A217" s="184"/>
    </row>
    <row r="218" spans="1:1" x14ac:dyDescent="0.3">
      <c r="A218" s="184"/>
    </row>
    <row r="219" spans="1:1" x14ac:dyDescent="0.3">
      <c r="A219" s="184"/>
    </row>
    <row r="220" spans="1:1" x14ac:dyDescent="0.3">
      <c r="A220" s="184"/>
    </row>
    <row r="221" spans="1:1" x14ac:dyDescent="0.3">
      <c r="A221" s="184"/>
    </row>
    <row r="222" spans="1:1" x14ac:dyDescent="0.3">
      <c r="A222" s="184"/>
    </row>
    <row r="223" spans="1:1" x14ac:dyDescent="0.3">
      <c r="A223" s="184"/>
    </row>
    <row r="224" spans="1:1" x14ac:dyDescent="0.3">
      <c r="A224" s="184"/>
    </row>
    <row r="225" spans="1:1" x14ac:dyDescent="0.3">
      <c r="A225" s="184"/>
    </row>
    <row r="226" spans="1:1" x14ac:dyDescent="0.3">
      <c r="A226" s="184"/>
    </row>
    <row r="227" spans="1:1" x14ac:dyDescent="0.3">
      <c r="A227" s="184"/>
    </row>
    <row r="228" spans="1:1" x14ac:dyDescent="0.3">
      <c r="A228" s="184"/>
    </row>
    <row r="229" spans="1:1" x14ac:dyDescent="0.3">
      <c r="A229" s="184"/>
    </row>
    <row r="230" spans="1:1" x14ac:dyDescent="0.3">
      <c r="A230" s="184"/>
    </row>
    <row r="231" spans="1:1" x14ac:dyDescent="0.3">
      <c r="A231" s="184"/>
    </row>
    <row r="232" spans="1:1" x14ac:dyDescent="0.3">
      <c r="A232" s="184"/>
    </row>
    <row r="233" spans="1:1" x14ac:dyDescent="0.3">
      <c r="A233" s="184"/>
    </row>
    <row r="234" spans="1:1" x14ac:dyDescent="0.3">
      <c r="A234" s="184"/>
    </row>
    <row r="235" spans="1:1" x14ac:dyDescent="0.3">
      <c r="A235" s="184"/>
    </row>
    <row r="236" spans="1:1" x14ac:dyDescent="0.3">
      <c r="A236" s="184"/>
    </row>
    <row r="237" spans="1:1" x14ac:dyDescent="0.3">
      <c r="A237" s="184"/>
    </row>
    <row r="238" spans="1:1" x14ac:dyDescent="0.3">
      <c r="A238" s="184"/>
    </row>
    <row r="239" spans="1:1" x14ac:dyDescent="0.3">
      <c r="A239" s="184"/>
    </row>
    <row r="240" spans="1:1" x14ac:dyDescent="0.3">
      <c r="A240" s="184"/>
    </row>
    <row r="241" spans="1:1" x14ac:dyDescent="0.3">
      <c r="A241" s="184"/>
    </row>
    <row r="242" spans="1:1" x14ac:dyDescent="0.3">
      <c r="A242" s="184"/>
    </row>
    <row r="243" spans="1:1" x14ac:dyDescent="0.3">
      <c r="A243" s="184"/>
    </row>
    <row r="244" spans="1:1" x14ac:dyDescent="0.3">
      <c r="A244" s="184"/>
    </row>
    <row r="245" spans="1:1" x14ac:dyDescent="0.3">
      <c r="A245" s="184"/>
    </row>
    <row r="246" spans="1:1" x14ac:dyDescent="0.3">
      <c r="A246" s="184"/>
    </row>
    <row r="247" spans="1:1" x14ac:dyDescent="0.3">
      <c r="A247" s="184"/>
    </row>
    <row r="248" spans="1:1" x14ac:dyDescent="0.3">
      <c r="A248" s="184"/>
    </row>
    <row r="249" spans="1:1" x14ac:dyDescent="0.3">
      <c r="A249" s="184"/>
    </row>
    <row r="250" spans="1:1" x14ac:dyDescent="0.3">
      <c r="A250" s="184"/>
    </row>
    <row r="251" spans="1:1" x14ac:dyDescent="0.3">
      <c r="A251" s="184"/>
    </row>
    <row r="252" spans="1:1" x14ac:dyDescent="0.3">
      <c r="A252" s="184"/>
    </row>
    <row r="253" spans="1:1" x14ac:dyDescent="0.3">
      <c r="A253" s="184"/>
    </row>
    <row r="254" spans="1:1" x14ac:dyDescent="0.3">
      <c r="A254" s="184"/>
    </row>
    <row r="255" spans="1:1" x14ac:dyDescent="0.3">
      <c r="A255" s="184"/>
    </row>
    <row r="256" spans="1:1" x14ac:dyDescent="0.3">
      <c r="A256" s="184"/>
    </row>
    <row r="257" spans="1:1" x14ac:dyDescent="0.3">
      <c r="A257" s="184"/>
    </row>
    <row r="258" spans="1:1" x14ac:dyDescent="0.3">
      <c r="A258" s="184"/>
    </row>
    <row r="259" spans="1:1" x14ac:dyDescent="0.3">
      <c r="A259" s="184"/>
    </row>
    <row r="260" spans="1:1" x14ac:dyDescent="0.3">
      <c r="A260" s="184"/>
    </row>
    <row r="261" spans="1:1" x14ac:dyDescent="0.3">
      <c r="A261" s="184"/>
    </row>
    <row r="262" spans="1:1" x14ac:dyDescent="0.3">
      <c r="A262" s="184"/>
    </row>
    <row r="263" spans="1:1" x14ac:dyDescent="0.3">
      <c r="A263" s="184"/>
    </row>
    <row r="264" spans="1:1" x14ac:dyDescent="0.3">
      <c r="A264" s="184"/>
    </row>
    <row r="265" spans="1:1" x14ac:dyDescent="0.3">
      <c r="A265" s="184"/>
    </row>
    <row r="266" spans="1:1" x14ac:dyDescent="0.3">
      <c r="A266" s="184"/>
    </row>
    <row r="267" spans="1:1" x14ac:dyDescent="0.3">
      <c r="A267" s="184"/>
    </row>
    <row r="268" spans="1:1" x14ac:dyDescent="0.3">
      <c r="A268" s="184"/>
    </row>
    <row r="269" spans="1:1" x14ac:dyDescent="0.3">
      <c r="A269" s="184"/>
    </row>
    <row r="270" spans="1:1" x14ac:dyDescent="0.3">
      <c r="A270" s="184"/>
    </row>
    <row r="271" spans="1:1" x14ac:dyDescent="0.3">
      <c r="A271" s="184"/>
    </row>
    <row r="272" spans="1:1" x14ac:dyDescent="0.3">
      <c r="A272" s="184"/>
    </row>
    <row r="273" spans="1:1" x14ac:dyDescent="0.3">
      <c r="A273" s="184"/>
    </row>
    <row r="274" spans="1:1" x14ac:dyDescent="0.3">
      <c r="A274" s="184"/>
    </row>
    <row r="275" spans="1:1" x14ac:dyDescent="0.3">
      <c r="A275" s="184"/>
    </row>
    <row r="276" spans="1:1" x14ac:dyDescent="0.3">
      <c r="A276" s="184"/>
    </row>
    <row r="277" spans="1:1" x14ac:dyDescent="0.3">
      <c r="A277" s="184"/>
    </row>
    <row r="278" spans="1:1" x14ac:dyDescent="0.3">
      <c r="A278" s="184"/>
    </row>
    <row r="279" spans="1:1" x14ac:dyDescent="0.3">
      <c r="A279" s="184"/>
    </row>
    <row r="280" spans="1:1" x14ac:dyDescent="0.3">
      <c r="A280" s="184"/>
    </row>
    <row r="281" spans="1:1" x14ac:dyDescent="0.3">
      <c r="A281" s="184"/>
    </row>
    <row r="282" spans="1:1" x14ac:dyDescent="0.3">
      <c r="A282" s="184"/>
    </row>
    <row r="283" spans="1:1" x14ac:dyDescent="0.3">
      <c r="A283" s="184"/>
    </row>
    <row r="284" spans="1:1" x14ac:dyDescent="0.3">
      <c r="A284" s="184"/>
    </row>
    <row r="285" spans="1:1" x14ac:dyDescent="0.3">
      <c r="A285" s="184"/>
    </row>
    <row r="286" spans="1:1" x14ac:dyDescent="0.3">
      <c r="A286" s="184"/>
    </row>
    <row r="287" spans="1:1" x14ac:dyDescent="0.3">
      <c r="A287" s="184"/>
    </row>
    <row r="288" spans="1:1" x14ac:dyDescent="0.3">
      <c r="A288" s="184"/>
    </row>
    <row r="289" spans="1:1" x14ac:dyDescent="0.3">
      <c r="A289" s="184"/>
    </row>
    <row r="290" spans="1:1" x14ac:dyDescent="0.3">
      <c r="A290" s="184"/>
    </row>
    <row r="291" spans="1:1" x14ac:dyDescent="0.3">
      <c r="A291" s="184"/>
    </row>
    <row r="292" spans="1:1" x14ac:dyDescent="0.3">
      <c r="A292" s="184"/>
    </row>
    <row r="293" spans="1:1" x14ac:dyDescent="0.3">
      <c r="A293" s="184"/>
    </row>
    <row r="294" spans="1:1" x14ac:dyDescent="0.3">
      <c r="A294" s="184"/>
    </row>
    <row r="295" spans="1:1" x14ac:dyDescent="0.3">
      <c r="A295" s="184"/>
    </row>
    <row r="296" spans="1:1" x14ac:dyDescent="0.3">
      <c r="A296" s="184"/>
    </row>
    <row r="297" spans="1:1" x14ac:dyDescent="0.3">
      <c r="A297" s="184"/>
    </row>
    <row r="298" spans="1:1" x14ac:dyDescent="0.3">
      <c r="A298" s="184"/>
    </row>
    <row r="299" spans="1:1" x14ac:dyDescent="0.3">
      <c r="A299" s="184"/>
    </row>
    <row r="300" spans="1:1" x14ac:dyDescent="0.3">
      <c r="A300" s="184"/>
    </row>
    <row r="301" spans="1:1" x14ac:dyDescent="0.3">
      <c r="A301" s="184"/>
    </row>
    <row r="302" spans="1:1" x14ac:dyDescent="0.3">
      <c r="A302" s="184"/>
    </row>
    <row r="303" spans="1:1" x14ac:dyDescent="0.3">
      <c r="A303" s="184"/>
    </row>
    <row r="304" spans="1:1" x14ac:dyDescent="0.3">
      <c r="A304" s="184"/>
    </row>
    <row r="305" spans="1:1" x14ac:dyDescent="0.3">
      <c r="A305" s="184"/>
    </row>
    <row r="306" spans="1:1" x14ac:dyDescent="0.3">
      <c r="A306" s="184"/>
    </row>
    <row r="307" spans="1:1" x14ac:dyDescent="0.3">
      <c r="A307" s="184"/>
    </row>
    <row r="308" spans="1:1" x14ac:dyDescent="0.3">
      <c r="A308" s="184"/>
    </row>
    <row r="309" spans="1:1" x14ac:dyDescent="0.3">
      <c r="A309" s="184"/>
    </row>
    <row r="310" spans="1:1" x14ac:dyDescent="0.3">
      <c r="A310" s="184"/>
    </row>
    <row r="311" spans="1:1" x14ac:dyDescent="0.3">
      <c r="A311" s="184"/>
    </row>
    <row r="312" spans="1:1" x14ac:dyDescent="0.3">
      <c r="A312" s="184"/>
    </row>
    <row r="313" spans="1:1" x14ac:dyDescent="0.3">
      <c r="A313" s="184"/>
    </row>
    <row r="314" spans="1:1" x14ac:dyDescent="0.3">
      <c r="A314" s="184"/>
    </row>
    <row r="315" spans="1:1" x14ac:dyDescent="0.3">
      <c r="A315" s="184"/>
    </row>
    <row r="316" spans="1:1" x14ac:dyDescent="0.3">
      <c r="A316" s="184"/>
    </row>
    <row r="317" spans="1:1" x14ac:dyDescent="0.3">
      <c r="A317" s="184"/>
    </row>
    <row r="318" spans="1:1" x14ac:dyDescent="0.3">
      <c r="A318" s="184"/>
    </row>
    <row r="319" spans="1:1" x14ac:dyDescent="0.3">
      <c r="A319" s="184"/>
    </row>
    <row r="320" spans="1:1" x14ac:dyDescent="0.3">
      <c r="A320" s="184"/>
    </row>
    <row r="321" spans="1:1" x14ac:dyDescent="0.3">
      <c r="A321" s="184"/>
    </row>
    <row r="322" spans="1:1" x14ac:dyDescent="0.3">
      <c r="A322" s="184"/>
    </row>
    <row r="323" spans="1:1" x14ac:dyDescent="0.3">
      <c r="A323" s="184"/>
    </row>
    <row r="324" spans="1:1" x14ac:dyDescent="0.3">
      <c r="A324" s="184"/>
    </row>
    <row r="325" spans="1:1" x14ac:dyDescent="0.3">
      <c r="A325" s="184"/>
    </row>
    <row r="326" spans="1:1" x14ac:dyDescent="0.3">
      <c r="A326" s="184"/>
    </row>
    <row r="327" spans="1:1" x14ac:dyDescent="0.3">
      <c r="A327" s="184"/>
    </row>
    <row r="328" spans="1:1" x14ac:dyDescent="0.3">
      <c r="A328" s="184"/>
    </row>
    <row r="329" spans="1:1" x14ac:dyDescent="0.3">
      <c r="A329" s="184"/>
    </row>
    <row r="330" spans="1:1" x14ac:dyDescent="0.3">
      <c r="A330" s="184"/>
    </row>
    <row r="331" spans="1:1" x14ac:dyDescent="0.3">
      <c r="A331" s="184"/>
    </row>
    <row r="332" spans="1:1" x14ac:dyDescent="0.3">
      <c r="A332" s="184"/>
    </row>
    <row r="333" spans="1:1" x14ac:dyDescent="0.3">
      <c r="A333" s="184"/>
    </row>
    <row r="334" spans="1:1" x14ac:dyDescent="0.3">
      <c r="A334" s="184"/>
    </row>
    <row r="335" spans="1:1" x14ac:dyDescent="0.3">
      <c r="A335" s="184"/>
    </row>
    <row r="336" spans="1:1" x14ac:dyDescent="0.3">
      <c r="A336" s="184"/>
    </row>
    <row r="337" spans="1:1" x14ac:dyDescent="0.3">
      <c r="A337" s="184"/>
    </row>
    <row r="338" spans="1:1" x14ac:dyDescent="0.3">
      <c r="A338" s="184"/>
    </row>
    <row r="339" spans="1:1" x14ac:dyDescent="0.3">
      <c r="A339" s="184"/>
    </row>
    <row r="340" spans="1:1" x14ac:dyDescent="0.3">
      <c r="A340" s="184"/>
    </row>
    <row r="341" spans="1:1" x14ac:dyDescent="0.3">
      <c r="A341" s="184"/>
    </row>
    <row r="342" spans="1:1" x14ac:dyDescent="0.3">
      <c r="A342" s="184"/>
    </row>
    <row r="343" spans="1:1" x14ac:dyDescent="0.3">
      <c r="A343" s="184"/>
    </row>
    <row r="344" spans="1:1" x14ac:dyDescent="0.3">
      <c r="A344" s="184"/>
    </row>
    <row r="345" spans="1:1" x14ac:dyDescent="0.3">
      <c r="A345" s="184"/>
    </row>
    <row r="346" spans="1:1" x14ac:dyDescent="0.3">
      <c r="A346" s="184"/>
    </row>
    <row r="347" spans="1:1" x14ac:dyDescent="0.3">
      <c r="A347" s="184"/>
    </row>
    <row r="348" spans="1:1" x14ac:dyDescent="0.3">
      <c r="A348" s="184"/>
    </row>
    <row r="349" spans="1:1" x14ac:dyDescent="0.3">
      <c r="A349" s="184"/>
    </row>
    <row r="350" spans="1:1" x14ac:dyDescent="0.3">
      <c r="A350" s="184"/>
    </row>
    <row r="351" spans="1:1" x14ac:dyDescent="0.3">
      <c r="A351" s="184"/>
    </row>
    <row r="352" spans="1:1" x14ac:dyDescent="0.3">
      <c r="A352" s="184"/>
    </row>
    <row r="353" spans="1:1" x14ac:dyDescent="0.3">
      <c r="A353" s="184"/>
    </row>
    <row r="354" spans="1:1" x14ac:dyDescent="0.3">
      <c r="A354" s="184"/>
    </row>
    <row r="355" spans="1:1" x14ac:dyDescent="0.3">
      <c r="A355" s="184"/>
    </row>
    <row r="356" spans="1:1" x14ac:dyDescent="0.3">
      <c r="A356" s="184"/>
    </row>
    <row r="357" spans="1:1" x14ac:dyDescent="0.3">
      <c r="A357" s="184"/>
    </row>
    <row r="358" spans="1:1" x14ac:dyDescent="0.3">
      <c r="A358" s="184"/>
    </row>
    <row r="359" spans="1:1" x14ac:dyDescent="0.3">
      <c r="A359" s="184"/>
    </row>
    <row r="360" spans="1:1" x14ac:dyDescent="0.3">
      <c r="A360" s="184"/>
    </row>
    <row r="361" spans="1:1" x14ac:dyDescent="0.3">
      <c r="A361" s="184"/>
    </row>
    <row r="362" spans="1:1" x14ac:dyDescent="0.3">
      <c r="A362" s="184"/>
    </row>
    <row r="363" spans="1:1" x14ac:dyDescent="0.3">
      <c r="A363" s="184"/>
    </row>
    <row r="364" spans="1:1" x14ac:dyDescent="0.3">
      <c r="A364" s="184"/>
    </row>
    <row r="365" spans="1:1" x14ac:dyDescent="0.3">
      <c r="A365" s="184"/>
    </row>
    <row r="366" spans="1:1" x14ac:dyDescent="0.3">
      <c r="A366" s="184"/>
    </row>
    <row r="367" spans="1:1" x14ac:dyDescent="0.3">
      <c r="A367" s="184"/>
    </row>
    <row r="368" spans="1:1" x14ac:dyDescent="0.3">
      <c r="A368" s="184"/>
    </row>
    <row r="369" spans="1:1" x14ac:dyDescent="0.3">
      <c r="A369" s="184"/>
    </row>
    <row r="370" spans="1:1" x14ac:dyDescent="0.3">
      <c r="A370" s="184"/>
    </row>
    <row r="371" spans="1:1" x14ac:dyDescent="0.3">
      <c r="A371" s="184"/>
    </row>
    <row r="372" spans="1:1" x14ac:dyDescent="0.3">
      <c r="A372" s="184"/>
    </row>
    <row r="373" spans="1:1" x14ac:dyDescent="0.3">
      <c r="A373" s="184"/>
    </row>
    <row r="374" spans="1:1" x14ac:dyDescent="0.3">
      <c r="A374" s="184"/>
    </row>
    <row r="375" spans="1:1" x14ac:dyDescent="0.3">
      <c r="A375" s="184"/>
    </row>
    <row r="376" spans="1:1" x14ac:dyDescent="0.3">
      <c r="A376" s="184"/>
    </row>
    <row r="377" spans="1:1" x14ac:dyDescent="0.3">
      <c r="A377" s="184"/>
    </row>
    <row r="378" spans="1:1" x14ac:dyDescent="0.3">
      <c r="A378" s="184"/>
    </row>
    <row r="379" spans="1:1" x14ac:dyDescent="0.3">
      <c r="A379" s="184"/>
    </row>
    <row r="380" spans="1:1" x14ac:dyDescent="0.3">
      <c r="A380" s="184"/>
    </row>
    <row r="381" spans="1:1" x14ac:dyDescent="0.3">
      <c r="A381" s="184"/>
    </row>
    <row r="382" spans="1:1" x14ac:dyDescent="0.3">
      <c r="A382" s="184"/>
    </row>
    <row r="383" spans="1:1" x14ac:dyDescent="0.3">
      <c r="A383" s="184"/>
    </row>
    <row r="384" spans="1:1" x14ac:dyDescent="0.3">
      <c r="A384" s="184"/>
    </row>
    <row r="385" spans="1:1" x14ac:dyDescent="0.3">
      <c r="A385" s="184"/>
    </row>
    <row r="386" spans="1:1" x14ac:dyDescent="0.3">
      <c r="A386" s="184"/>
    </row>
    <row r="387" spans="1:1" x14ac:dyDescent="0.3">
      <c r="A387" s="184"/>
    </row>
    <row r="388" spans="1:1" x14ac:dyDescent="0.3">
      <c r="A388" s="184"/>
    </row>
    <row r="389" spans="1:1" x14ac:dyDescent="0.3">
      <c r="A389" s="184"/>
    </row>
    <row r="390" spans="1:1" x14ac:dyDescent="0.3">
      <c r="A390" s="184"/>
    </row>
    <row r="391" spans="1:1" x14ac:dyDescent="0.3">
      <c r="A391" s="184"/>
    </row>
    <row r="392" spans="1:1" x14ac:dyDescent="0.3">
      <c r="A392" s="184"/>
    </row>
    <row r="393" spans="1:1" x14ac:dyDescent="0.3">
      <c r="A393" s="184"/>
    </row>
    <row r="394" spans="1:1" x14ac:dyDescent="0.3">
      <c r="A394" s="184"/>
    </row>
    <row r="395" spans="1:1" x14ac:dyDescent="0.3">
      <c r="A395" s="184"/>
    </row>
    <row r="396" spans="1:1" x14ac:dyDescent="0.3">
      <c r="A396" s="184"/>
    </row>
    <row r="397" spans="1:1" x14ac:dyDescent="0.3">
      <c r="A397" s="184"/>
    </row>
    <row r="398" spans="1:1" x14ac:dyDescent="0.3">
      <c r="A398" s="184"/>
    </row>
    <row r="399" spans="1:1" x14ac:dyDescent="0.3">
      <c r="A399" s="184"/>
    </row>
    <row r="400" spans="1:1" x14ac:dyDescent="0.3">
      <c r="A400" s="184"/>
    </row>
    <row r="401" spans="1:1" x14ac:dyDescent="0.3">
      <c r="A401" s="184"/>
    </row>
    <row r="402" spans="1:1" x14ac:dyDescent="0.3">
      <c r="A402" s="184"/>
    </row>
    <row r="403" spans="1:1" x14ac:dyDescent="0.3">
      <c r="A403" s="184"/>
    </row>
    <row r="404" spans="1:1" x14ac:dyDescent="0.3">
      <c r="A404" s="184"/>
    </row>
    <row r="405" spans="1:1" x14ac:dyDescent="0.3">
      <c r="A405" s="184"/>
    </row>
    <row r="406" spans="1:1" x14ac:dyDescent="0.3">
      <c r="A406" s="184"/>
    </row>
    <row r="407" spans="1:1" x14ac:dyDescent="0.3">
      <c r="A407" s="184"/>
    </row>
    <row r="408" spans="1:1" x14ac:dyDescent="0.3">
      <c r="A408" s="184"/>
    </row>
    <row r="409" spans="1:1" x14ac:dyDescent="0.3">
      <c r="A409" s="184"/>
    </row>
    <row r="410" spans="1:1" x14ac:dyDescent="0.3">
      <c r="A410" s="184"/>
    </row>
    <row r="411" spans="1:1" x14ac:dyDescent="0.3">
      <c r="A411" s="184"/>
    </row>
    <row r="412" spans="1:1" x14ac:dyDescent="0.3">
      <c r="A412" s="184"/>
    </row>
    <row r="413" spans="1:1" x14ac:dyDescent="0.3">
      <c r="A413" s="184"/>
    </row>
    <row r="414" spans="1:1" x14ac:dyDescent="0.3">
      <c r="A414" s="184"/>
    </row>
    <row r="415" spans="1:1" x14ac:dyDescent="0.3">
      <c r="A415" s="184"/>
    </row>
    <row r="416" spans="1:1" x14ac:dyDescent="0.3">
      <c r="A416" s="184"/>
    </row>
    <row r="417" spans="1:1" x14ac:dyDescent="0.3">
      <c r="A417" s="184"/>
    </row>
    <row r="418" spans="1:1" x14ac:dyDescent="0.3">
      <c r="A418" s="184"/>
    </row>
    <row r="419" spans="1:1" x14ac:dyDescent="0.3">
      <c r="A419" s="184"/>
    </row>
    <row r="420" spans="1:1" x14ac:dyDescent="0.3">
      <c r="A420" s="184"/>
    </row>
    <row r="421" spans="1:1" x14ac:dyDescent="0.3">
      <c r="A421" s="184"/>
    </row>
    <row r="422" spans="1:1" x14ac:dyDescent="0.3">
      <c r="A422" s="184"/>
    </row>
    <row r="423" spans="1:1" x14ac:dyDescent="0.3">
      <c r="A423" s="184"/>
    </row>
    <row r="424" spans="1:1" x14ac:dyDescent="0.3">
      <c r="A424" s="184"/>
    </row>
    <row r="425" spans="1:1" x14ac:dyDescent="0.3">
      <c r="A425" s="184"/>
    </row>
    <row r="426" spans="1:1" x14ac:dyDescent="0.3">
      <c r="A426" s="184"/>
    </row>
    <row r="427" spans="1:1" x14ac:dyDescent="0.3">
      <c r="A427" s="184"/>
    </row>
    <row r="428" spans="1:1" x14ac:dyDescent="0.3">
      <c r="A428" s="184"/>
    </row>
    <row r="429" spans="1:1" x14ac:dyDescent="0.3">
      <c r="A429" s="184"/>
    </row>
    <row r="430" spans="1:1" x14ac:dyDescent="0.3">
      <c r="A430" s="184"/>
    </row>
    <row r="431" spans="1:1" x14ac:dyDescent="0.3">
      <c r="A431" s="184"/>
    </row>
    <row r="432" spans="1:1" x14ac:dyDescent="0.3">
      <c r="A432" s="184"/>
    </row>
    <row r="433" spans="1:1" x14ac:dyDescent="0.3">
      <c r="A433" s="184"/>
    </row>
    <row r="434" spans="1:1" x14ac:dyDescent="0.3">
      <c r="A434" s="184"/>
    </row>
    <row r="435" spans="1:1" x14ac:dyDescent="0.3">
      <c r="A435" s="184"/>
    </row>
    <row r="436" spans="1:1" x14ac:dyDescent="0.3">
      <c r="A436" s="184"/>
    </row>
    <row r="437" spans="1:1" x14ac:dyDescent="0.3">
      <c r="A437" s="184"/>
    </row>
    <row r="438" spans="1:1" x14ac:dyDescent="0.3">
      <c r="A438" s="184"/>
    </row>
    <row r="439" spans="1:1" x14ac:dyDescent="0.3">
      <c r="A439" s="184"/>
    </row>
    <row r="440" spans="1:1" x14ac:dyDescent="0.3">
      <c r="A440" s="184"/>
    </row>
    <row r="441" spans="1:1" x14ac:dyDescent="0.3">
      <c r="A441" s="184"/>
    </row>
    <row r="442" spans="1:1" x14ac:dyDescent="0.3">
      <c r="A442" s="184"/>
    </row>
    <row r="443" spans="1:1" x14ac:dyDescent="0.3">
      <c r="A443" s="184"/>
    </row>
    <row r="444" spans="1:1" x14ac:dyDescent="0.3">
      <c r="A444" s="184"/>
    </row>
    <row r="445" spans="1:1" x14ac:dyDescent="0.3">
      <c r="A445" s="184"/>
    </row>
    <row r="446" spans="1:1" x14ac:dyDescent="0.3">
      <c r="A446" s="184"/>
    </row>
    <row r="447" spans="1:1" x14ac:dyDescent="0.3">
      <c r="A447" s="184"/>
    </row>
    <row r="448" spans="1:1" x14ac:dyDescent="0.3">
      <c r="A448" s="184"/>
    </row>
    <row r="449" spans="1:1" x14ac:dyDescent="0.3">
      <c r="A449" s="184"/>
    </row>
    <row r="450" spans="1:1" x14ac:dyDescent="0.3">
      <c r="A450" s="184"/>
    </row>
    <row r="451" spans="1:1" x14ac:dyDescent="0.3">
      <c r="A451" s="184"/>
    </row>
    <row r="452" spans="1:1" x14ac:dyDescent="0.3">
      <c r="A452" s="184"/>
    </row>
    <row r="453" spans="1:1" x14ac:dyDescent="0.3">
      <c r="A453" s="184"/>
    </row>
    <row r="454" spans="1:1" x14ac:dyDescent="0.3">
      <c r="A454" s="184"/>
    </row>
    <row r="455" spans="1:1" x14ac:dyDescent="0.3">
      <c r="A455" s="184"/>
    </row>
    <row r="456" spans="1:1" x14ac:dyDescent="0.3">
      <c r="A456" s="184"/>
    </row>
    <row r="457" spans="1:1" x14ac:dyDescent="0.3">
      <c r="A457" s="184"/>
    </row>
    <row r="458" spans="1:1" x14ac:dyDescent="0.3">
      <c r="A458" s="184"/>
    </row>
    <row r="459" spans="1:1" x14ac:dyDescent="0.3">
      <c r="A459" s="184"/>
    </row>
    <row r="460" spans="1:1" x14ac:dyDescent="0.3">
      <c r="A460" s="184"/>
    </row>
    <row r="461" spans="1:1" x14ac:dyDescent="0.3">
      <c r="A461" s="184"/>
    </row>
    <row r="462" spans="1:1" x14ac:dyDescent="0.3">
      <c r="A462" s="184"/>
    </row>
    <row r="463" spans="1:1" x14ac:dyDescent="0.3">
      <c r="A463" s="184"/>
    </row>
    <row r="464" spans="1:1" x14ac:dyDescent="0.3">
      <c r="A464" s="184"/>
    </row>
    <row r="465" spans="1:1" x14ac:dyDescent="0.3">
      <c r="A465" s="184"/>
    </row>
    <row r="466" spans="1:1" x14ac:dyDescent="0.3">
      <c r="A466" s="184"/>
    </row>
    <row r="467" spans="1:1" x14ac:dyDescent="0.3">
      <c r="A467" s="184"/>
    </row>
    <row r="468" spans="1:1" x14ac:dyDescent="0.3">
      <c r="A468" s="184"/>
    </row>
    <row r="469" spans="1:1" x14ac:dyDescent="0.3">
      <c r="A469" s="184"/>
    </row>
    <row r="470" spans="1:1" x14ac:dyDescent="0.3">
      <c r="A470" s="184"/>
    </row>
    <row r="471" spans="1:1" x14ac:dyDescent="0.3">
      <c r="A471" s="184"/>
    </row>
    <row r="472" spans="1:1" x14ac:dyDescent="0.3">
      <c r="A472" s="184"/>
    </row>
    <row r="473" spans="1:1" x14ac:dyDescent="0.3">
      <c r="A473" s="184"/>
    </row>
    <row r="474" spans="1:1" x14ac:dyDescent="0.3">
      <c r="A474" s="184"/>
    </row>
    <row r="475" spans="1:1" x14ac:dyDescent="0.3">
      <c r="A475" s="184"/>
    </row>
    <row r="476" spans="1:1" x14ac:dyDescent="0.3">
      <c r="A476" s="184"/>
    </row>
    <row r="477" spans="1:1" x14ac:dyDescent="0.3">
      <c r="A477" s="184"/>
    </row>
    <row r="478" spans="1:1" x14ac:dyDescent="0.3">
      <c r="A478" s="184"/>
    </row>
    <row r="479" spans="1:1" x14ac:dyDescent="0.3">
      <c r="A479" s="184"/>
    </row>
    <row r="480" spans="1:1" x14ac:dyDescent="0.3">
      <c r="A480" s="184"/>
    </row>
    <row r="481" spans="1:1" x14ac:dyDescent="0.3">
      <c r="A481" s="184"/>
    </row>
    <row r="482" spans="1:1" x14ac:dyDescent="0.3">
      <c r="A482" s="184"/>
    </row>
    <row r="483" spans="1:1" x14ac:dyDescent="0.3">
      <c r="A483" s="184"/>
    </row>
    <row r="484" spans="1:1" x14ac:dyDescent="0.3">
      <c r="A484" s="184"/>
    </row>
    <row r="485" spans="1:1" x14ac:dyDescent="0.3">
      <c r="A485" s="184"/>
    </row>
    <row r="486" spans="1:1" x14ac:dyDescent="0.3">
      <c r="A486" s="184"/>
    </row>
    <row r="487" spans="1:1" x14ac:dyDescent="0.3">
      <c r="A487" s="184"/>
    </row>
    <row r="488" spans="1:1" x14ac:dyDescent="0.3">
      <c r="A488" s="184"/>
    </row>
    <row r="489" spans="1:1" x14ac:dyDescent="0.3">
      <c r="A489" s="184"/>
    </row>
    <row r="490" spans="1:1" x14ac:dyDescent="0.3">
      <c r="A490" s="184"/>
    </row>
    <row r="491" spans="1:1" x14ac:dyDescent="0.3">
      <c r="A491" s="184"/>
    </row>
    <row r="492" spans="1:1" x14ac:dyDescent="0.3">
      <c r="A492" s="184"/>
    </row>
    <row r="493" spans="1:1" x14ac:dyDescent="0.3">
      <c r="A493" s="184"/>
    </row>
    <row r="494" spans="1:1" x14ac:dyDescent="0.3">
      <c r="A494" s="184"/>
    </row>
    <row r="495" spans="1:1" x14ac:dyDescent="0.3">
      <c r="A495" s="184"/>
    </row>
    <row r="496" spans="1:1" x14ac:dyDescent="0.3">
      <c r="A496" s="184"/>
    </row>
    <row r="497" spans="1:1" x14ac:dyDescent="0.3">
      <c r="A497" s="184"/>
    </row>
    <row r="498" spans="1:1" x14ac:dyDescent="0.3">
      <c r="A498" s="184"/>
    </row>
    <row r="499" spans="1:1" x14ac:dyDescent="0.3">
      <c r="A499" s="184"/>
    </row>
    <row r="500" spans="1:1" x14ac:dyDescent="0.3">
      <c r="A500" s="184"/>
    </row>
    <row r="501" spans="1:1" x14ac:dyDescent="0.3">
      <c r="A501" s="184"/>
    </row>
    <row r="502" spans="1:1" x14ac:dyDescent="0.3">
      <c r="A502" s="184"/>
    </row>
    <row r="503" spans="1:1" x14ac:dyDescent="0.3">
      <c r="A503" s="184"/>
    </row>
    <row r="504" spans="1:1" x14ac:dyDescent="0.3">
      <c r="A504" s="184"/>
    </row>
    <row r="505" spans="1:1" x14ac:dyDescent="0.3">
      <c r="A505" s="184"/>
    </row>
    <row r="506" spans="1:1" x14ac:dyDescent="0.3">
      <c r="A506" s="184"/>
    </row>
    <row r="507" spans="1:1" x14ac:dyDescent="0.3">
      <c r="A507" s="184"/>
    </row>
    <row r="508" spans="1:1" x14ac:dyDescent="0.3">
      <c r="A508" s="184"/>
    </row>
    <row r="509" spans="1:1" x14ac:dyDescent="0.3">
      <c r="A509" s="184"/>
    </row>
    <row r="510" spans="1:1" x14ac:dyDescent="0.3">
      <c r="A510" s="184"/>
    </row>
    <row r="511" spans="1:1" x14ac:dyDescent="0.3">
      <c r="A511" s="184"/>
    </row>
    <row r="512" spans="1:1" x14ac:dyDescent="0.3">
      <c r="A512" s="184"/>
    </row>
    <row r="513" spans="1:1" x14ac:dyDescent="0.3">
      <c r="A513" s="184"/>
    </row>
    <row r="514" spans="1:1" x14ac:dyDescent="0.3">
      <c r="A514" s="184"/>
    </row>
    <row r="515" spans="1:1" x14ac:dyDescent="0.3">
      <c r="A515" s="184"/>
    </row>
    <row r="516" spans="1:1" x14ac:dyDescent="0.3">
      <c r="A516" s="184"/>
    </row>
    <row r="517" spans="1:1" x14ac:dyDescent="0.3">
      <c r="A517" s="184"/>
    </row>
    <row r="518" spans="1:1" x14ac:dyDescent="0.3">
      <c r="A518" s="184"/>
    </row>
    <row r="519" spans="1:1" x14ac:dyDescent="0.3">
      <c r="A519" s="184"/>
    </row>
    <row r="520" spans="1:1" x14ac:dyDescent="0.3">
      <c r="A520" s="184"/>
    </row>
    <row r="521" spans="1:1" x14ac:dyDescent="0.3">
      <c r="A521" s="184"/>
    </row>
    <row r="522" spans="1:1" x14ac:dyDescent="0.3">
      <c r="A522" s="184"/>
    </row>
    <row r="523" spans="1:1" x14ac:dyDescent="0.3">
      <c r="A523" s="184"/>
    </row>
    <row r="524" spans="1:1" x14ac:dyDescent="0.3">
      <c r="A524" s="184"/>
    </row>
    <row r="525" spans="1:1" x14ac:dyDescent="0.3">
      <c r="A525" s="184"/>
    </row>
    <row r="526" spans="1:1" x14ac:dyDescent="0.3">
      <c r="A526" s="184"/>
    </row>
    <row r="527" spans="1:1" x14ac:dyDescent="0.3">
      <c r="A527" s="184"/>
    </row>
    <row r="528" spans="1:1" x14ac:dyDescent="0.3">
      <c r="A528" s="184"/>
    </row>
    <row r="529" spans="1:1" x14ac:dyDescent="0.3">
      <c r="A529" s="184"/>
    </row>
    <row r="530" spans="1:1" x14ac:dyDescent="0.3">
      <c r="A530" s="184"/>
    </row>
    <row r="531" spans="1:1" x14ac:dyDescent="0.3">
      <c r="A531" s="184"/>
    </row>
    <row r="532" spans="1:1" x14ac:dyDescent="0.3">
      <c r="A532" s="184"/>
    </row>
    <row r="533" spans="1:1" x14ac:dyDescent="0.3">
      <c r="A533" s="184"/>
    </row>
    <row r="534" spans="1:1" x14ac:dyDescent="0.3">
      <c r="A534" s="184"/>
    </row>
    <row r="535" spans="1:1" x14ac:dyDescent="0.3">
      <c r="A535" s="184"/>
    </row>
    <row r="536" spans="1:1" x14ac:dyDescent="0.3">
      <c r="A536" s="184"/>
    </row>
    <row r="537" spans="1:1" x14ac:dyDescent="0.3">
      <c r="A537" s="184"/>
    </row>
    <row r="538" spans="1:1" x14ac:dyDescent="0.3">
      <c r="A538" s="184"/>
    </row>
    <row r="539" spans="1:1" x14ac:dyDescent="0.3">
      <c r="A539" s="184"/>
    </row>
    <row r="540" spans="1:1" x14ac:dyDescent="0.3">
      <c r="A540" s="184"/>
    </row>
    <row r="541" spans="1:1" x14ac:dyDescent="0.3">
      <c r="A541" s="184"/>
    </row>
    <row r="542" spans="1:1" x14ac:dyDescent="0.3">
      <c r="A542" s="184"/>
    </row>
    <row r="543" spans="1:1" x14ac:dyDescent="0.3">
      <c r="A543" s="184"/>
    </row>
    <row r="544" spans="1:1" x14ac:dyDescent="0.3">
      <c r="A544" s="184"/>
    </row>
    <row r="545" spans="1:1" x14ac:dyDescent="0.3">
      <c r="A545" s="184"/>
    </row>
    <row r="546" spans="1:1" x14ac:dyDescent="0.3">
      <c r="A546" s="184"/>
    </row>
    <row r="547" spans="1:1" x14ac:dyDescent="0.3">
      <c r="A547" s="184"/>
    </row>
    <row r="548" spans="1:1" x14ac:dyDescent="0.3">
      <c r="A548" s="184"/>
    </row>
    <row r="549" spans="1:1" x14ac:dyDescent="0.3">
      <c r="A549" s="184"/>
    </row>
    <row r="550" spans="1:1" x14ac:dyDescent="0.3">
      <c r="A550" s="184"/>
    </row>
    <row r="551" spans="1:1" x14ac:dyDescent="0.3">
      <c r="A551" s="184"/>
    </row>
    <row r="552" spans="1:1" x14ac:dyDescent="0.3">
      <c r="A552" s="184"/>
    </row>
    <row r="553" spans="1:1" x14ac:dyDescent="0.3">
      <c r="A553" s="184"/>
    </row>
    <row r="554" spans="1:1" x14ac:dyDescent="0.3">
      <c r="A554" s="184"/>
    </row>
    <row r="555" spans="1:1" x14ac:dyDescent="0.3">
      <c r="A555" s="184"/>
    </row>
    <row r="556" spans="1:1" x14ac:dyDescent="0.3">
      <c r="A556" s="184"/>
    </row>
    <row r="557" spans="1:1" x14ac:dyDescent="0.3">
      <c r="A557" s="184"/>
    </row>
    <row r="558" spans="1:1" x14ac:dyDescent="0.3">
      <c r="A558" s="184"/>
    </row>
    <row r="559" spans="1:1" x14ac:dyDescent="0.3">
      <c r="A559" s="184"/>
    </row>
    <row r="560" spans="1:1" x14ac:dyDescent="0.3">
      <c r="A560" s="184"/>
    </row>
    <row r="561" spans="1:1" x14ac:dyDescent="0.3">
      <c r="A561" s="184"/>
    </row>
    <row r="562" spans="1:1" x14ac:dyDescent="0.3">
      <c r="A562" s="184"/>
    </row>
    <row r="563" spans="1:1" x14ac:dyDescent="0.3">
      <c r="A563" s="184"/>
    </row>
    <row r="564" spans="1:1" x14ac:dyDescent="0.3">
      <c r="A564" s="184"/>
    </row>
    <row r="565" spans="1:1" x14ac:dyDescent="0.3">
      <c r="A565" s="184"/>
    </row>
    <row r="566" spans="1:1" x14ac:dyDescent="0.3">
      <c r="A566" s="184"/>
    </row>
    <row r="567" spans="1:1" x14ac:dyDescent="0.3">
      <c r="A567" s="184"/>
    </row>
    <row r="568" spans="1:1" x14ac:dyDescent="0.3">
      <c r="A568" s="184"/>
    </row>
    <row r="569" spans="1:1" x14ac:dyDescent="0.3">
      <c r="A569" s="184"/>
    </row>
    <row r="570" spans="1:1" x14ac:dyDescent="0.3">
      <c r="A570" s="184"/>
    </row>
    <row r="571" spans="1:1" x14ac:dyDescent="0.3">
      <c r="A571" s="184"/>
    </row>
    <row r="572" spans="1:1" x14ac:dyDescent="0.3">
      <c r="A572" s="184"/>
    </row>
    <row r="573" spans="1:1" x14ac:dyDescent="0.3">
      <c r="A573" s="184"/>
    </row>
    <row r="574" spans="1:1" x14ac:dyDescent="0.3">
      <c r="A574" s="184"/>
    </row>
    <row r="575" spans="1:1" x14ac:dyDescent="0.3">
      <c r="A575" s="184"/>
    </row>
    <row r="576" spans="1:1" x14ac:dyDescent="0.3">
      <c r="A576" s="184"/>
    </row>
    <row r="577" spans="1:1" x14ac:dyDescent="0.3">
      <c r="A577" s="184"/>
    </row>
    <row r="578" spans="1:1" x14ac:dyDescent="0.3">
      <c r="A578" s="184"/>
    </row>
    <row r="579" spans="1:1" x14ac:dyDescent="0.3">
      <c r="A579" s="184"/>
    </row>
    <row r="580" spans="1:1" x14ac:dyDescent="0.3">
      <c r="A580" s="184"/>
    </row>
    <row r="581" spans="1:1" x14ac:dyDescent="0.3">
      <c r="A581" s="184"/>
    </row>
    <row r="582" spans="1:1" x14ac:dyDescent="0.3">
      <c r="A582" s="184"/>
    </row>
    <row r="583" spans="1:1" x14ac:dyDescent="0.3">
      <c r="A583" s="184"/>
    </row>
    <row r="584" spans="1:1" x14ac:dyDescent="0.3">
      <c r="A584" s="184"/>
    </row>
    <row r="585" spans="1:1" x14ac:dyDescent="0.3">
      <c r="A585" s="184"/>
    </row>
    <row r="586" spans="1:1" x14ac:dyDescent="0.3">
      <c r="A586" s="184"/>
    </row>
    <row r="587" spans="1:1" x14ac:dyDescent="0.3">
      <c r="A587" s="184"/>
    </row>
    <row r="588" spans="1:1" x14ac:dyDescent="0.3">
      <c r="A588" s="184"/>
    </row>
    <row r="589" spans="1:1" x14ac:dyDescent="0.3">
      <c r="A589" s="184"/>
    </row>
    <row r="590" spans="1:1" x14ac:dyDescent="0.3">
      <c r="A590" s="184"/>
    </row>
    <row r="591" spans="1:1" x14ac:dyDescent="0.3">
      <c r="A591" s="184"/>
    </row>
    <row r="592" spans="1:1" x14ac:dyDescent="0.3">
      <c r="A592" s="184"/>
    </row>
    <row r="593" spans="1:1" x14ac:dyDescent="0.3">
      <c r="A593" s="184"/>
    </row>
    <row r="594" spans="1:1" x14ac:dyDescent="0.3">
      <c r="A594" s="184"/>
    </row>
    <row r="595" spans="1:1" x14ac:dyDescent="0.3">
      <c r="A595" s="184"/>
    </row>
    <row r="596" spans="1:1" x14ac:dyDescent="0.3">
      <c r="A596" s="184"/>
    </row>
    <row r="597" spans="1:1" x14ac:dyDescent="0.3">
      <c r="A597" s="184"/>
    </row>
    <row r="598" spans="1:1" x14ac:dyDescent="0.3">
      <c r="A598" s="184"/>
    </row>
    <row r="599" spans="1:1" x14ac:dyDescent="0.3">
      <c r="A599" s="184"/>
    </row>
    <row r="600" spans="1:1" x14ac:dyDescent="0.3">
      <c r="A600" s="184"/>
    </row>
    <row r="601" spans="1:1" x14ac:dyDescent="0.3">
      <c r="A601" s="184"/>
    </row>
    <row r="602" spans="1:1" x14ac:dyDescent="0.3">
      <c r="A602" s="184"/>
    </row>
    <row r="603" spans="1:1" x14ac:dyDescent="0.3">
      <c r="A603" s="184"/>
    </row>
    <row r="604" spans="1:1" x14ac:dyDescent="0.3">
      <c r="A604" s="184"/>
    </row>
    <row r="605" spans="1:1" x14ac:dyDescent="0.3">
      <c r="A605" s="184"/>
    </row>
    <row r="606" spans="1:1" x14ac:dyDescent="0.3">
      <c r="A606" s="184"/>
    </row>
    <row r="607" spans="1:1" x14ac:dyDescent="0.3">
      <c r="A607" s="184"/>
    </row>
    <row r="608" spans="1:1" x14ac:dyDescent="0.3">
      <c r="A608" s="184"/>
    </row>
    <row r="609" spans="1:1" x14ac:dyDescent="0.3">
      <c r="A609" s="184"/>
    </row>
    <row r="610" spans="1:1" x14ac:dyDescent="0.3">
      <c r="A610" s="184"/>
    </row>
    <row r="611" spans="1:1" x14ac:dyDescent="0.3">
      <c r="A611" s="184"/>
    </row>
    <row r="612" spans="1:1" x14ac:dyDescent="0.3">
      <c r="A612" s="184"/>
    </row>
    <row r="613" spans="1:1" x14ac:dyDescent="0.3">
      <c r="A613" s="184"/>
    </row>
    <row r="614" spans="1:1" x14ac:dyDescent="0.3">
      <c r="A614" s="184"/>
    </row>
    <row r="615" spans="1:1" x14ac:dyDescent="0.3">
      <c r="A615" s="184"/>
    </row>
    <row r="616" spans="1:1" x14ac:dyDescent="0.3">
      <c r="A616" s="184"/>
    </row>
    <row r="617" spans="1:1" x14ac:dyDescent="0.3">
      <c r="A617" s="184"/>
    </row>
    <row r="618" spans="1:1" x14ac:dyDescent="0.3">
      <c r="A618" s="184"/>
    </row>
    <row r="619" spans="1:1" x14ac:dyDescent="0.3">
      <c r="A619" s="184"/>
    </row>
    <row r="620" spans="1:1" x14ac:dyDescent="0.3">
      <c r="A620" s="184"/>
    </row>
    <row r="621" spans="1:1" x14ac:dyDescent="0.3">
      <c r="A621" s="184"/>
    </row>
    <row r="622" spans="1:1" x14ac:dyDescent="0.3">
      <c r="A622" s="184"/>
    </row>
  </sheetData>
  <mergeCells count="12">
    <mergeCell ref="CE10:CK10"/>
    <mergeCell ref="CY10:DE10"/>
    <mergeCell ref="BU10:CA10"/>
    <mergeCell ref="A2:A3"/>
    <mergeCell ref="BK10:BQ10"/>
    <mergeCell ref="AQ10:AW10"/>
    <mergeCell ref="BA10:BG10"/>
    <mergeCell ref="C10:I10"/>
    <mergeCell ref="M10:S10"/>
    <mergeCell ref="W10:AC10"/>
    <mergeCell ref="AG10:AM10"/>
    <mergeCell ref="CO10:CU10"/>
  </mergeCells>
  <hyperlinks>
    <hyperlink ref="A4" location="myrangeH0" display="myrangeH0" xr:uid="{A7E12030-86E3-4588-A71A-BF5AE2A5A65F}"/>
    <hyperlink ref="A5" location="myrangeH1" display="myrangeH1" xr:uid="{352D8146-D81F-4754-84BF-F87AA12D4A4B}"/>
    <hyperlink ref="A6" location="myrangeH2" display="myrangeH2" xr:uid="{8985B3A5-23A3-4CE5-8A88-43772BB478FE}"/>
    <hyperlink ref="A7" location="myrangeH3" display="myrangeH3" xr:uid="{A2D3EDA3-F374-4D3A-A932-3D32A86D4EF3}"/>
    <hyperlink ref="A8" location="myrangeH4" display="myrangeH4" xr:uid="{57487B1D-5BE9-42F0-A3E2-D4CB4A50FE0B}"/>
    <hyperlink ref="A9" location="myrangeH5" display="myrangeH5" xr:uid="{08F6E8EF-451C-4A15-9CD9-7E90D2F2A40A}"/>
    <hyperlink ref="A10" location="myrangeH6" display="myrangeH6" xr:uid="{A65890DA-B5AE-4E03-A7DF-48E6D092B21D}"/>
    <hyperlink ref="A11" location="myrangeH7" display="myrangeH7" xr:uid="{FD96FEA2-FBE2-4942-B4D6-1BA2D74E627F}"/>
    <hyperlink ref="A12" location="myrangeH8" display="myrangeH8" xr:uid="{7EBD3723-E6DA-4C98-8B58-17A6417CF262}"/>
    <hyperlink ref="A13" location="myrangeH9" display="myrangeH9" xr:uid="{AE5FDAEE-03C2-4A5B-90EC-75F7AA87C8E0}"/>
    <hyperlink ref="A14" location="myrangeH10" display="myrangeH10" xr:uid="{9D0E2B02-A565-4069-8D7E-F069DD11E23E}"/>
    <hyperlink ref="A15" location="myrangeH11" display="myrangeH11" xr:uid="{B0FCBD2F-6BA0-484A-B30C-63A58879F7AE}"/>
    <hyperlink ref="A16" location="myrangeH12" display="myrangeH12" xr:uid="{31D4A465-6594-4851-813E-DDDE94D9EC80}"/>
    <hyperlink ref="A17" location="myrangeH13" display="myrangeH13" xr:uid="{0383CE93-672E-4025-8D10-6278CD5DF6F6}"/>
    <hyperlink ref="A18" location="myrangeH14" display="myrangeH14" xr:uid="{FFFAE241-D878-4502-B628-50B6C64746F7}"/>
    <hyperlink ref="A19" location="myrangeH15" display="myrangeH15" xr:uid="{2BB52915-8EB5-4843-B84A-D918E7116EC5}"/>
    <hyperlink ref="A20" location="myrangeH16" display="myrangeH16" xr:uid="{B0ABFA02-56FA-4951-8A7D-711C9EC47BA2}"/>
    <hyperlink ref="A21" location="myrangeH17" display="myrangeH17" xr:uid="{4FDF6606-15E2-4C25-83E2-EE73C0C2C8F1}"/>
    <hyperlink ref="A22" location="myrangeH18" display="myrangeH18" xr:uid="{824C212C-769E-4E77-847A-7B5103545D4F}"/>
    <hyperlink ref="A23" location="myrangeH19" display="myrangeH19" xr:uid="{2DD64128-A34A-4523-82BC-C3F5BCD7E3AE}"/>
    <hyperlink ref="A24" location="myrangeH20" display="myrangeH20" xr:uid="{6A4460D5-6418-4DD3-8B4E-F2A4FFF86BEB}"/>
    <hyperlink ref="A25" location="myrangeH21" display="myrangeH21" xr:uid="{43B7E1F6-AED4-43E8-81A8-D07500C1EAA5}"/>
    <hyperlink ref="A26" location="myrangeH22" display="myrangeH22" xr:uid="{735044DF-9AA6-441C-8A61-95238B150521}"/>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1"/>
    <col min="3" max="7" width="11.69921875" style="51" customWidth="1"/>
    <col min="8" max="16384" width="9" style="51"/>
  </cols>
  <sheetData>
    <row r="2" spans="2:7" ht="21" x14ac:dyDescent="0.25">
      <c r="B2" s="47" t="str">
        <f>+Introduction!C7</f>
        <v>Madagascar</v>
      </c>
      <c r="C2" s="48"/>
      <c r="D2" s="49"/>
      <c r="E2" s="49"/>
      <c r="F2" s="49"/>
      <c r="G2" s="50"/>
    </row>
    <row r="3" spans="2:7" ht="13.2" customHeight="1" x14ac:dyDescent="0.25">
      <c r="B3" s="209" t="str">
        <f>HLOOKUP(Introduction!$G$4,nametranslations,129,FALSE)</f>
        <v>POPULATION D'ENFANTS D'AGE SCOLAIRE</v>
      </c>
      <c r="C3" s="209" t="str">
        <f ca="1">HLOOKUP([1]Introduction!$G$4,nametranslations,152,FALSE)</f>
        <v>Définition</v>
      </c>
      <c r="D3" s="209" t="str">
        <f ca="1">HLOOKUP([1]Introduction!$G$4,nametranslations,152,FALSE)</f>
        <v>Définition</v>
      </c>
      <c r="E3" s="209" t="str">
        <f ca="1">HLOOKUP([1]Introduction!$G$4,nametranslations,152,FALSE)</f>
        <v>Définition</v>
      </c>
      <c r="F3" s="209" t="str">
        <f ca="1">HLOOKUP([1]Introduction!$G$4,nametranslations,152,FALSE)</f>
        <v>Définition</v>
      </c>
      <c r="G3" s="210" t="str">
        <f ca="1">HLOOKUP([1]Introduction!$G$4,nametranslations,152,FALSE)</f>
        <v>Définition</v>
      </c>
    </row>
    <row r="4" spans="2:7" x14ac:dyDescent="0.25">
      <c r="B4" s="191" t="str">
        <f>HLOOKUP(Introduction!$G$4,nametranslations,72,FALSE)</f>
        <v>Année</v>
      </c>
      <c r="C4" s="191" t="str">
        <f>HLOOKUP(Introduction!$G$4,nametranslations,130,FALSE)</f>
        <v>Totale (a)</v>
      </c>
      <c r="D4" s="191" t="str">
        <f>HLOOKUP(Introduction!$G$4,nametranslations,131,FALSE)</f>
        <v>Urbain % (b)</v>
      </c>
      <c r="E4" s="191" t="str">
        <f>HLOOKUP(Introduction!$G$4,nametranslations,132,FALSE)</f>
        <v>Pré-primaire (c)</v>
      </c>
      <c r="F4" s="191" t="str">
        <f>HLOOKUP(Introduction!$G$4,nametranslations,133,FALSE)</f>
        <v>Primaire (c)</v>
      </c>
      <c r="G4" s="191" t="str">
        <f>HLOOKUP(Introduction!$G$4,nametranslations,134,FALSE)</f>
        <v>Secondaire (c)</v>
      </c>
    </row>
    <row r="5" spans="2:7" x14ac:dyDescent="0.25">
      <c r="B5" s="192">
        <v>2000</v>
      </c>
      <c r="C5" s="193">
        <v>6436968</v>
      </c>
      <c r="D5" s="194">
        <v>27.121002197265625</v>
      </c>
      <c r="E5" s="193">
        <v>1615733</v>
      </c>
      <c r="F5" s="193">
        <v>2288431</v>
      </c>
      <c r="G5" s="193">
        <v>2532804</v>
      </c>
    </row>
    <row r="6" spans="2:7" x14ac:dyDescent="0.25">
      <c r="B6" s="192">
        <v>2001</v>
      </c>
      <c r="C6" s="193">
        <v>6656235</v>
      </c>
      <c r="D6" s="194">
        <v>27.390998840332031</v>
      </c>
      <c r="E6" s="193">
        <v>1662559</v>
      </c>
      <c r="F6" s="193">
        <v>2375083</v>
      </c>
      <c r="G6" s="193">
        <v>2618593</v>
      </c>
    </row>
    <row r="7" spans="2:7" ht="13.2" customHeight="1" x14ac:dyDescent="0.25">
      <c r="B7" s="192">
        <v>2002</v>
      </c>
      <c r="C7" s="193">
        <v>6877219</v>
      </c>
      <c r="D7" s="194">
        <v>27.663002014160156</v>
      </c>
      <c r="E7" s="193">
        <v>1700289</v>
      </c>
      <c r="F7" s="193">
        <v>2462119</v>
      </c>
      <c r="G7" s="193">
        <v>2714811</v>
      </c>
    </row>
    <row r="8" spans="2:7" x14ac:dyDescent="0.25">
      <c r="B8" s="192">
        <v>2003</v>
      </c>
      <c r="C8" s="193">
        <v>7097279</v>
      </c>
      <c r="D8" s="194">
        <v>27.935998916625977</v>
      </c>
      <c r="E8" s="193">
        <v>1732095</v>
      </c>
      <c r="F8" s="193">
        <v>2548437</v>
      </c>
      <c r="G8" s="193">
        <v>2816747</v>
      </c>
    </row>
    <row r="9" spans="2:7" x14ac:dyDescent="0.25">
      <c r="B9" s="192">
        <v>2004</v>
      </c>
      <c r="C9" s="193">
        <v>7311934</v>
      </c>
      <c r="D9" s="194">
        <v>28.211000442504883</v>
      </c>
      <c r="E9" s="193">
        <v>1756326</v>
      </c>
      <c r="F9" s="193">
        <v>2631971</v>
      </c>
      <c r="G9" s="193">
        <v>2923637</v>
      </c>
    </row>
    <row r="10" spans="2:7" x14ac:dyDescent="0.25">
      <c r="B10" s="192">
        <v>2005</v>
      </c>
      <c r="C10" s="193">
        <v>7528727</v>
      </c>
      <c r="D10" s="194">
        <v>28.813999176025391</v>
      </c>
      <c r="E10" s="193">
        <v>1783239</v>
      </c>
      <c r="F10" s="193">
        <v>2707098</v>
      </c>
      <c r="G10" s="193">
        <v>3038390</v>
      </c>
    </row>
    <row r="11" spans="2:7" x14ac:dyDescent="0.25">
      <c r="B11" s="192">
        <v>2006</v>
      </c>
      <c r="C11" s="193">
        <v>7738506</v>
      </c>
      <c r="D11" s="194">
        <v>29.42500114440918</v>
      </c>
      <c r="E11" s="193">
        <v>1809968</v>
      </c>
      <c r="F11" s="193">
        <v>2773419</v>
      </c>
      <c r="G11" s="193">
        <v>3155119</v>
      </c>
    </row>
    <row r="12" spans="2:7" x14ac:dyDescent="0.25">
      <c r="B12" s="192">
        <v>2007</v>
      </c>
      <c r="C12" s="193">
        <v>7948551</v>
      </c>
      <c r="D12" s="194">
        <v>30.042999267578125</v>
      </c>
      <c r="E12" s="193">
        <v>1845186</v>
      </c>
      <c r="F12" s="193">
        <v>2827664</v>
      </c>
      <c r="G12" s="193">
        <v>3275701</v>
      </c>
    </row>
    <row r="13" spans="2:7" x14ac:dyDescent="0.25">
      <c r="B13" s="192">
        <v>2008</v>
      </c>
      <c r="C13" s="193">
        <v>8157690</v>
      </c>
      <c r="D13" s="194">
        <v>30.669998168945313</v>
      </c>
      <c r="E13" s="193">
        <v>1883113</v>
      </c>
      <c r="F13" s="193">
        <v>2878555</v>
      </c>
      <c r="G13" s="193">
        <v>3396022</v>
      </c>
    </row>
    <row r="14" spans="2:7" x14ac:dyDescent="0.25">
      <c r="B14" s="192">
        <v>2009</v>
      </c>
      <c r="C14" s="193">
        <v>8365851</v>
      </c>
      <c r="D14" s="194">
        <v>31.301000595092773</v>
      </c>
      <c r="E14" s="193">
        <v>1928535</v>
      </c>
      <c r="F14" s="193">
        <v>2925436</v>
      </c>
      <c r="G14" s="193">
        <v>3511880</v>
      </c>
    </row>
    <row r="15" spans="2:7" x14ac:dyDescent="0.25">
      <c r="B15" s="192">
        <v>2010</v>
      </c>
      <c r="C15" s="193">
        <v>8576250</v>
      </c>
      <c r="D15" s="194">
        <v>31.937997817993164</v>
      </c>
      <c r="E15" s="193">
        <v>1977366</v>
      </c>
      <c r="F15" s="193">
        <v>2977161</v>
      </c>
      <c r="G15" s="193">
        <v>3621723</v>
      </c>
    </row>
    <row r="16" spans="2:7" x14ac:dyDescent="0.25">
      <c r="B16" s="192">
        <v>2011</v>
      </c>
      <c r="C16" s="193">
        <v>8786191</v>
      </c>
      <c r="D16" s="194">
        <v>32.580001831054688</v>
      </c>
      <c r="E16" s="193">
        <v>2027807</v>
      </c>
      <c r="F16" s="193">
        <v>3033458</v>
      </c>
      <c r="G16" s="193">
        <v>3724926</v>
      </c>
    </row>
    <row r="17" spans="2:7" x14ac:dyDescent="0.25">
      <c r="B17" s="192">
        <v>2012</v>
      </c>
      <c r="C17" s="193">
        <v>8994036</v>
      </c>
      <c r="D17" s="194">
        <v>33.227001190185547</v>
      </c>
      <c r="E17" s="193">
        <v>2076580</v>
      </c>
      <c r="F17" s="193">
        <v>3101070</v>
      </c>
      <c r="G17" s="193">
        <v>3816386</v>
      </c>
    </row>
    <row r="18" spans="2:7" x14ac:dyDescent="0.25">
      <c r="B18" s="192">
        <v>2013</v>
      </c>
      <c r="C18" s="193">
        <v>9199590</v>
      </c>
      <c r="D18" s="194">
        <v>33.877998352050781</v>
      </c>
      <c r="E18" s="193">
        <v>2124662</v>
      </c>
      <c r="F18" s="193">
        <v>3173650</v>
      </c>
      <c r="G18" s="193">
        <v>3901278</v>
      </c>
    </row>
    <row r="19" spans="2:7" x14ac:dyDescent="0.25">
      <c r="B19" s="192">
        <v>2014</v>
      </c>
      <c r="C19" s="193">
        <v>9395686</v>
      </c>
      <c r="D19" s="194">
        <v>34.534000396728516</v>
      </c>
      <c r="E19" s="193">
        <v>2164973</v>
      </c>
      <c r="F19" s="193">
        <v>3253159</v>
      </c>
      <c r="G19" s="193">
        <v>3977554</v>
      </c>
    </row>
    <row r="20" spans="2:7" x14ac:dyDescent="0.25">
      <c r="B20" s="192">
        <v>2015</v>
      </c>
      <c r="C20" s="193">
        <v>9578405</v>
      </c>
      <c r="D20" s="194">
        <v>35.193000793457031</v>
      </c>
      <c r="E20" s="193">
        <v>2192100</v>
      </c>
      <c r="F20" s="193">
        <v>3333720</v>
      </c>
      <c r="G20" s="193">
        <v>4052585</v>
      </c>
    </row>
    <row r="21" spans="2:7" x14ac:dyDescent="0.25">
      <c r="B21" s="192">
        <v>2016</v>
      </c>
      <c r="C21" s="193">
        <v>9751818</v>
      </c>
      <c r="D21" s="194">
        <v>35.855998992919922</v>
      </c>
      <c r="E21" s="193">
        <v>2207172</v>
      </c>
      <c r="F21" s="193">
        <v>3416108</v>
      </c>
      <c r="G21" s="193">
        <v>4128538</v>
      </c>
    </row>
    <row r="22" spans="2:7" x14ac:dyDescent="0.25">
      <c r="B22" s="192">
        <v>2017</v>
      </c>
      <c r="C22" s="193">
        <v>9925754</v>
      </c>
      <c r="D22" s="194">
        <v>36.521999359130859</v>
      </c>
      <c r="E22" s="193">
        <v>2222928</v>
      </c>
      <c r="F22" s="193">
        <v>3490645</v>
      </c>
      <c r="G22" s="193">
        <v>4212181</v>
      </c>
    </row>
    <row r="23" spans="2:7" x14ac:dyDescent="0.25">
      <c r="B23" s="192">
        <v>2018</v>
      </c>
      <c r="C23" s="193">
        <v>10096549</v>
      </c>
      <c r="D23" s="194">
        <v>37.191001892089844</v>
      </c>
      <c r="E23" s="193">
        <v>2243700</v>
      </c>
      <c r="F23" s="193">
        <v>3549751</v>
      </c>
      <c r="G23" s="193">
        <v>4303098</v>
      </c>
    </row>
    <row r="24" spans="2:7" x14ac:dyDescent="0.25">
      <c r="B24" s="192">
        <v>2019</v>
      </c>
      <c r="C24" s="193">
        <v>10274961</v>
      </c>
      <c r="D24" s="194">
        <v>37.861000061035156</v>
      </c>
      <c r="E24" s="193">
        <v>2273515</v>
      </c>
      <c r="F24" s="193">
        <v>3597269</v>
      </c>
      <c r="G24" s="193">
        <v>4404177</v>
      </c>
    </row>
    <row r="25" spans="2:7" x14ac:dyDescent="0.25">
      <c r="B25" s="192">
        <v>2020</v>
      </c>
      <c r="C25" s="193">
        <v>10463906</v>
      </c>
      <c r="D25" s="194">
        <v>38.534000396728516</v>
      </c>
      <c r="E25" s="193">
        <v>2316251</v>
      </c>
      <c r="F25" s="193">
        <v>3639142</v>
      </c>
      <c r="G25" s="193">
        <v>4508513</v>
      </c>
    </row>
    <row r="26" spans="2:7" x14ac:dyDescent="0.25">
      <c r="B26" s="192">
        <v>2021</v>
      </c>
      <c r="C26" s="193">
        <v>10658114</v>
      </c>
      <c r="D26" s="194">
        <v>39.207000732421875</v>
      </c>
      <c r="E26" s="193">
        <v>2366723</v>
      </c>
      <c r="F26" s="193">
        <v>3671340</v>
      </c>
      <c r="G26" s="193">
        <v>4620051</v>
      </c>
    </row>
    <row r="27" spans="2:7" x14ac:dyDescent="0.25">
      <c r="B27" s="192">
        <v>2022</v>
      </c>
      <c r="C27" s="193">
        <v>10849996</v>
      </c>
      <c r="D27" s="194">
        <v>39.881999969482422</v>
      </c>
      <c r="E27" s="193">
        <v>2415512</v>
      </c>
      <c r="F27" s="193">
        <v>3708620</v>
      </c>
      <c r="G27" s="193">
        <v>4725864</v>
      </c>
    </row>
    <row r="28" spans="2:7" x14ac:dyDescent="0.25">
      <c r="B28" s="192">
        <v>2023</v>
      </c>
      <c r="C28" s="195">
        <v>11126256</v>
      </c>
      <c r="D28" s="194">
        <v>40.555999755859375</v>
      </c>
      <c r="E28" s="195">
        <v>2446695</v>
      </c>
      <c r="F28" s="195">
        <v>3838042</v>
      </c>
      <c r="G28" s="195">
        <v>4841519</v>
      </c>
    </row>
    <row r="29" spans="2:7" x14ac:dyDescent="0.25">
      <c r="B29" s="196">
        <v>2024</v>
      </c>
      <c r="C29" s="197"/>
      <c r="D29" s="198"/>
      <c r="E29" s="197"/>
      <c r="F29" s="197"/>
      <c r="G29" s="197"/>
    </row>
    <row r="30" spans="2:7" x14ac:dyDescent="0.25">
      <c r="B30" s="196">
        <v>2025</v>
      </c>
      <c r="C30" s="197"/>
      <c r="D30" s="198"/>
      <c r="E30" s="197"/>
      <c r="F30" s="197"/>
      <c r="G30" s="197"/>
    </row>
    <row r="31" spans="2:7" x14ac:dyDescent="0.25">
      <c r="B31" s="196">
        <v>2026</v>
      </c>
      <c r="C31" s="197"/>
      <c r="D31" s="198"/>
      <c r="E31" s="197"/>
      <c r="F31" s="197"/>
      <c r="G31" s="197"/>
    </row>
    <row r="32" spans="2:7" x14ac:dyDescent="0.25">
      <c r="B32" s="196">
        <v>2027</v>
      </c>
      <c r="C32" s="197"/>
      <c r="D32" s="198"/>
      <c r="E32" s="197"/>
      <c r="F32" s="197"/>
      <c r="G32" s="197"/>
    </row>
    <row r="33" spans="2:7" x14ac:dyDescent="0.25">
      <c r="B33" s="196">
        <v>2028</v>
      </c>
      <c r="C33" s="197"/>
      <c r="D33" s="198"/>
      <c r="E33" s="197"/>
      <c r="F33" s="197"/>
      <c r="G33" s="197"/>
    </row>
    <row r="34" spans="2:7" x14ac:dyDescent="0.25">
      <c r="B34" s="196">
        <v>2029</v>
      </c>
      <c r="C34" s="197"/>
      <c r="D34" s="198"/>
      <c r="E34" s="197"/>
      <c r="F34" s="197"/>
      <c r="G34" s="197"/>
    </row>
    <row r="35" spans="2:7" x14ac:dyDescent="0.25">
      <c r="B35" s="196">
        <v>2030</v>
      </c>
      <c r="C35" s="199"/>
      <c r="D35" s="198"/>
      <c r="E35" s="199"/>
      <c r="F35" s="197"/>
      <c r="G35" s="197"/>
    </row>
    <row r="36" spans="2:7" ht="15.6" x14ac:dyDescent="0.25">
      <c r="B36" s="492" t="str">
        <f>HLOOKUP(Introduction!$G$4,nametranslations,135,FALSE)</f>
        <v>(a) Calculé en additionnant les populations d'âge préscolaire, primaire et secondaire</v>
      </c>
      <c r="G36" s="52"/>
    </row>
    <row r="37" spans="2:7" ht="15.6" x14ac:dyDescent="0.25">
      <c r="B37" s="492" t="str">
        <f>HLOOKUP(Introduction!$G$4,nametranslations,136,FALSE)</f>
        <v>(b) Pourcentage de la population résidant dans les zones urbaines, Source : Division de la population des Nations Unies (2018)</v>
      </c>
    </row>
    <row r="38" spans="2:7" ht="15.6" x14ac:dyDescent="0.25">
      <c r="B38" s="492" t="str">
        <f>HLOOKUP(Introduction!$G$4,nametranslations,137,FALSE)</f>
        <v>(c) Source : Institut de statistique de l'UNESCO (2025)</v>
      </c>
    </row>
    <row r="39" spans="2:7" x14ac:dyDescent="0.25">
      <c r="B39" s="493" t="str">
        <f>HLOOKUP(Introduction!$G$4,nametranslations,138,FALSE)</f>
        <v>Les valeurs en texte gris sont imputées sur la base d'une régression linéaire</v>
      </c>
    </row>
    <row r="41" spans="2:7" x14ac:dyDescent="0.25">
      <c r="B41" s="53"/>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15392-FA19-429B-8832-2B150F47B061}">
  <sheetPr codeName="Sheet1">
    <tabColor rgb="FFEAEAEA"/>
  </sheetPr>
  <dimension ref="B2:C15"/>
  <sheetViews>
    <sheetView showGridLines="0" zoomScaleNormal="100" workbookViewId="0"/>
  </sheetViews>
  <sheetFormatPr defaultRowHeight="15.6" x14ac:dyDescent="0.3"/>
  <cols>
    <col min="1" max="1" width="1.59765625" style="447" customWidth="1"/>
    <col min="2" max="2" width="15.59765625" style="447" customWidth="1"/>
    <col min="3" max="3" width="90.69921875" style="449" customWidth="1"/>
    <col min="4" max="16384" width="8.796875" style="447"/>
  </cols>
  <sheetData>
    <row r="2" spans="2:3" ht="48.75" customHeight="1" x14ac:dyDescent="0.3">
      <c r="B2" s="446"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446" t="str">
        <f ca="1">HLOOKUP([1]Introduction!$G$4,nametranslations,72,FALSE)</f>
        <v>Année</v>
      </c>
    </row>
    <row r="3" spans="2:3" ht="6" customHeight="1" x14ac:dyDescent="0.3">
      <c r="B3" s="448"/>
    </row>
    <row r="4" spans="2:3" ht="30" customHeight="1" x14ac:dyDescent="0.3">
      <c r="B4" s="450" t="s">
        <v>242</v>
      </c>
      <c r="C4" s="451" t="str">
        <f>HLOOKUP(Introduction!$G$4,nametranslations,141,FALSE)</f>
        <v>La feuille de calcul Excel comporte une série d'onglets, mais pour faciliter la référence, la page d'accueil comprend des liens vers les onglets clés.</v>
      </c>
    </row>
    <row r="5" spans="2:3" ht="50.25" customHeight="1" x14ac:dyDescent="0.3">
      <c r="B5" s="450" t="s">
        <v>118</v>
      </c>
      <c r="C5" s="451"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450" t="s">
        <v>244</v>
      </c>
      <c r="C6" s="451"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450" t="s">
        <v>246</v>
      </c>
      <c r="C7" s="451"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450" t="s">
        <v>5</v>
      </c>
      <c r="C8" s="451"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450" t="s">
        <v>248</v>
      </c>
      <c r="C9" s="451"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450" t="s">
        <v>9</v>
      </c>
      <c r="C10" s="451"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454" customFormat="1" ht="6.75" customHeight="1" x14ac:dyDescent="0.3">
      <c r="B11" s="452"/>
      <c r="C11" s="453"/>
    </row>
    <row r="12" spans="2:3" s="456" customFormat="1" ht="10.199999999999999" x14ac:dyDescent="0.2">
      <c r="B12" s="455" t="str">
        <f>HLOOKUP(Introduction!$G$4,nametranslations,148,FALSE)</f>
        <v>Les fichiers pays sont disponibles pour chaque pays avec des données sur le site Web du JMP : https://washdata.org/data/downloads</v>
      </c>
    </row>
    <row r="13" spans="2:3" x14ac:dyDescent="0.3">
      <c r="B13" s="455" t="str">
        <f>HLOOKUP(Introduction!$G$4,nametranslations,149,FALSE)</f>
        <v>Le JMP publie des estimations mises à jour tous les 2 ans après consultation des autorités nationales : https://washdata.org/how-we-work/jmp-country-consultation</v>
      </c>
    </row>
    <row r="14" spans="2:3" x14ac:dyDescent="0.3">
      <c r="B14" s="457" t="str">
        <f>HLOOKUP(Introduction!$G$4,nametranslations,150,FALSE)</f>
        <v>Flux de données dans le fichier pays</v>
      </c>
    </row>
    <row r="15" spans="2:3" ht="90.75" customHeight="1" x14ac:dyDescent="0.3">
      <c r="B15" s="458"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458"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21778259-6F62-4417-A08F-F7ED96B284DA}"/>
    <hyperlink ref="B13" r:id="rId2" display="The JMP releases updated estimates every 2 years following consultations with national authorities: https://washdata.org/how-we-work/jmp-country-consultation" xr:uid="{5ADD8720-D688-4B67-84C7-46811E27B5E3}"/>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9B20543B6D4D2F41AEBDBA0F98FC7A72" ma:contentTypeVersion="18" ma:contentTypeDescription="Create a new document." ma:contentTypeScope="" ma:versionID="80ffbba4cf800befe6674e30267b7d63">
  <xsd:schema xmlns:xsd="http://www.w3.org/2001/XMLSchema" xmlns:xs="http://www.w3.org/2001/XMLSchema" xmlns:p="http://schemas.microsoft.com/office/2006/metadata/properties" xmlns:ns2="f33f7d5f-e6b9-40e9-961f-fe0fddf1989c" xmlns:ns3="05195fe8-85a2-41d4-bb46-00a44090d821" xmlns:ns4="ca283e0b-db31-4043-a2ef-b80661bf084a" targetNamespace="http://schemas.microsoft.com/office/2006/metadata/properties" ma:root="true" ma:fieldsID="37168bae7fdb749279f116e71e0fc2ac" ns2:_="" ns3:_="" ns4:_="">
    <xsd:import namespace="f33f7d5f-e6b9-40e9-961f-fe0fddf1989c"/>
    <xsd:import namespace="05195fe8-85a2-41d4-bb46-00a44090d821"/>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2:SharedWithUsers" minOccurs="0"/>
                <xsd:element ref="ns2:SharedWithDetails" minOccurs="0"/>
                <xsd:element ref="ns3:lcf76f155ced4ddcb4097134ff3c332f" minOccurs="0"/>
                <xsd:element ref="ns4:TaxCatchAll" minOccurs="0"/>
                <xsd:element ref="ns3:MediaServiceLocation" minOccurs="0"/>
                <xsd:element ref="ns3:MediaServiceObjectDetectorVersion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3f7d5f-e6b9-40e9-961f-fe0fddf198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195fe8-85a2-41d4-bb46-00a44090d82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ed85e7be-fd3a-42d6-9de4-468aff76b5f8}" ma:internalName="TaxCatchAll" ma:showField="CatchAllData" ma:web="f33f7d5f-e6b9-40e9-961f-fe0fddf198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lcf76f155ced4ddcb4097134ff3c332f xmlns="05195fe8-85a2-41d4-bb46-00a44090d82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5A91CB-2373-4AD9-8A1A-07E007C1BEC8}">
  <ds:schemaRefs>
    <ds:schemaRef ds:uri="http://schemas.microsoft.com/sharepoint/v3/contenttype/forms"/>
  </ds:schemaRefs>
</ds:datastoreItem>
</file>

<file path=customXml/itemProps2.xml><?xml version="1.0" encoding="utf-8"?>
<ds:datastoreItem xmlns:ds="http://schemas.openxmlformats.org/officeDocument/2006/customXml" ds:itemID="{6831DD8A-5236-4F91-98D8-C6193E9FF629}">
  <ds:schemaRefs>
    <ds:schemaRef ds:uri="http://schemas.microsoft.com/sharepoint/events"/>
  </ds:schemaRefs>
</ds:datastoreItem>
</file>

<file path=customXml/itemProps3.xml><?xml version="1.0" encoding="utf-8"?>
<ds:datastoreItem xmlns:ds="http://schemas.openxmlformats.org/officeDocument/2006/customXml" ds:itemID="{6218BA13-EFD5-4264-81AB-82A2CCD34D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3f7d5f-e6b9-40e9-961f-fe0fddf1989c"/>
    <ds:schemaRef ds:uri="05195fe8-85a2-41d4-bb46-00a44090d821"/>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E9D2A38-CE52-462E-A5BA-0FB8C04844D2}">
  <ds:schemaRefs>
    <ds:schemaRef ds:uri="http://purl.org/dc/elements/1.1/"/>
    <ds:schemaRef ds:uri="http://schemas.openxmlformats.org/package/2006/metadata/core-properties"/>
    <ds:schemaRef ds:uri="http://schemas.microsoft.com/office/2006/documentManagement/types"/>
    <ds:schemaRef ds:uri="f33f7d5f-e6b9-40e9-961f-fe0fddf1989c"/>
    <ds:schemaRef ds:uri="http://www.w3.org/XML/1998/namespace"/>
    <ds:schemaRef ds:uri="http://schemas.microsoft.com/office/infopath/2007/PartnerControls"/>
    <ds:schemaRef ds:uri="http://purl.org/dc/dcmitype/"/>
    <ds:schemaRef ds:uri="http://purl.org/dc/terms/"/>
    <ds:schemaRef ds:uri="ca283e0b-db31-4043-a2ef-b80661bf084a"/>
    <ds:schemaRef ds:uri="05195fe8-85a2-41d4-bb46-00a44090d82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39</vt:i4>
      </vt:variant>
    </vt:vector>
  </HeadingPairs>
  <TitlesOfParts>
    <vt:vector size="5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Bain</dc:creator>
  <cp:keywords/>
  <dc:description/>
  <cp:lastModifiedBy>JOHNSTON, Richard Paul</cp:lastModifiedBy>
  <cp:revision/>
  <dcterms:created xsi:type="dcterms:W3CDTF">2016-05-11T21:02:10Z</dcterms:created>
  <dcterms:modified xsi:type="dcterms:W3CDTF">2026-09-10T08:04:18Z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0x0101009B20543B6D4D2F41AEBDBA0F98FC7A72</vt:lpwstr>
  </property>
  <property fmtid="{D5CDD505-2E9C-101B-9397-08002B2CF9AE}" pid="3" name="MediaServiceImageTags">
    <vt:lpwstr/>
  </property>
</Properties>
</file>